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Lenovo\Documents\"/>
    </mc:Choice>
  </mc:AlternateContent>
  <xr:revisionPtr revIDLastSave="0" documentId="13_ncr:1_{BA81D02C-C1F8-4FA1-9920-BD6E043BA889}" xr6:coauthVersionLast="47" xr6:coauthVersionMax="47" xr10:uidLastSave="{00000000-0000-0000-0000-000000000000}"/>
  <bookViews>
    <workbookView xWindow="-108" yWindow="-108" windowWidth="23256" windowHeight="12456" firstSheet="3" activeTab="8" xr2:uid="{00000000-000D-0000-FFFF-FFFF00000000}"/>
  </bookViews>
  <sheets>
    <sheet name="DataAnalyst" sheetId="1" r:id="rId1"/>
    <sheet name="Cleaning" sheetId="2" r:id="rId2"/>
    <sheet name="Final" sheetId="3" r:id="rId3"/>
    <sheet name="Data" sheetId="6" r:id="rId4"/>
    <sheet name="SkillSalary" sheetId="16" r:id="rId5"/>
    <sheet name="Skills" sheetId="14" r:id="rId6"/>
    <sheet name="Location" sheetId="10" r:id="rId7"/>
    <sheet name="SalaryIndustry" sheetId="9" r:id="rId8"/>
    <sheet name="AvgSalary" sheetId="7" r:id="rId9"/>
  </sheets>
  <definedNames>
    <definedName name="ExternalData_1" localSheetId="3" hidden="1">Data!$A$1:$Q$1899</definedName>
  </definedNames>
  <calcPr calcId="191029"/>
  <pivotCaches>
    <pivotCache cacheId="0"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16" l="1"/>
  <c r="E7" i="16"/>
  <c r="E6" i="16"/>
  <c r="E5" i="16"/>
  <c r="E4" i="16"/>
  <c r="E3" i="16"/>
  <c r="D3" i="16"/>
  <c r="D5" i="16"/>
  <c r="D7" i="16"/>
  <c r="D6" i="16"/>
  <c r="D4" i="16"/>
  <c r="D2" i="16"/>
  <c r="C2" i="16"/>
  <c r="C7" i="16"/>
  <c r="C6" i="16"/>
  <c r="C5" i="16"/>
  <c r="C4" i="16"/>
  <c r="C3" i="16"/>
  <c r="B7" i="16"/>
  <c r="B6" i="16"/>
  <c r="B5" i="16"/>
  <c r="B4" i="16"/>
  <c r="B3" i="16"/>
  <c r="B2" i="16"/>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3" i="2"/>
  <c r="S4" i="2"/>
  <c r="S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O2" i="2"/>
  <c r="N3" i="2"/>
  <c r="N2" i="2"/>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A398" i="3"/>
  <c r="A399" i="3"/>
  <c r="A1215" i="3"/>
  <c r="A1263" i="3"/>
  <c r="A1617" i="3"/>
  <c r="A1631" i="3"/>
  <c r="A1647" i="3"/>
  <c r="A1648" i="3"/>
  <c r="A557" i="3"/>
  <c r="A2105" i="3"/>
  <c r="A2106" i="3"/>
  <c r="A135" i="3"/>
  <c r="A635" i="3"/>
  <c r="A2037" i="3"/>
  <c r="A2201" i="3"/>
  <c r="A2214" i="3"/>
  <c r="A94" i="3"/>
  <c r="A111" i="3"/>
  <c r="A1105" i="3"/>
  <c r="A1106" i="3"/>
  <c r="A1406" i="3"/>
  <c r="A1415" i="3"/>
  <c r="A423" i="3"/>
  <c r="A1470" i="3"/>
  <c r="A1480" i="3"/>
  <c r="A661" i="3"/>
  <c r="A679" i="3"/>
  <c r="A1775" i="3"/>
  <c r="A13" i="3"/>
  <c r="A29" i="3"/>
  <c r="A1926" i="3"/>
  <c r="A1933" i="3"/>
  <c r="A1838" i="3"/>
  <c r="A1857" i="3"/>
  <c r="A715" i="3"/>
  <c r="A716" i="3"/>
  <c r="A2170" i="3"/>
  <c r="A1874" i="3"/>
  <c r="A200" i="3"/>
  <c r="A1009" i="3"/>
  <c r="A1971" i="3"/>
  <c r="A1981" i="3"/>
  <c r="A1307" i="3"/>
  <c r="A1324" i="3"/>
  <c r="A956" i="3"/>
  <c r="A815" i="3"/>
  <c r="A821" i="3"/>
  <c r="A906" i="3"/>
  <c r="A581" i="3"/>
  <c r="A1766" i="3"/>
  <c r="A461" i="3"/>
  <c r="A477" i="3"/>
  <c r="A1999" i="3"/>
  <c r="A2019" i="3"/>
  <c r="A1700" i="3"/>
  <c r="A1706" i="3"/>
  <c r="A68" i="3"/>
  <c r="A73" i="3"/>
  <c r="A1075" i="3"/>
  <c r="A874" i="3"/>
  <c r="A36" i="3"/>
  <c r="A2125" i="3"/>
  <c r="A1880" i="3"/>
  <c r="A1891" i="3"/>
  <c r="A1897" i="3"/>
  <c r="A1289" i="3"/>
  <c r="A1294" i="3"/>
  <c r="A1349" i="3"/>
  <c r="A332" i="3"/>
  <c r="A528" i="3"/>
  <c r="A153" i="3"/>
  <c r="A173" i="3"/>
  <c r="A1178" i="3"/>
  <c r="A1184" i="3"/>
  <c r="A1385" i="3"/>
  <c r="A1390" i="3"/>
  <c r="A2253" i="3"/>
  <c r="A2068" i="3"/>
  <c r="A2084" i="3"/>
  <c r="A1828" i="3"/>
  <c r="A989" i="3"/>
  <c r="A1031" i="3"/>
  <c r="A1037" i="3"/>
  <c r="A272" i="3"/>
  <c r="A277" i="3"/>
  <c r="A250" i="3"/>
  <c r="A1531" i="3"/>
  <c r="A1559" i="3"/>
  <c r="E35" i="2"/>
  <c r="A910" i="3" s="1"/>
  <c r="E36" i="2"/>
  <c r="A911" i="3" s="1"/>
  <c r="E37" i="2"/>
  <c r="A912" i="3" s="1"/>
  <c r="E48" i="2"/>
  <c r="A923" i="3" s="1"/>
  <c r="E53" i="2"/>
  <c r="A928" i="3" s="1"/>
  <c r="E84" i="2"/>
  <c r="A1229" i="3" s="1"/>
  <c r="E108" i="2"/>
  <c r="A1253" i="3" s="1"/>
  <c r="E109" i="2"/>
  <c r="A1254" i="3" s="1"/>
  <c r="E110" i="2"/>
  <c r="A1255" i="3" s="1"/>
  <c r="E126" i="2"/>
  <c r="A1607" i="3" s="1"/>
  <c r="E147" i="2"/>
  <c r="A1628" i="3" s="1"/>
  <c r="E157" i="2"/>
  <c r="A757" i="3" s="1"/>
  <c r="E163" i="2"/>
  <c r="A763" i="3" s="1"/>
  <c r="E182" i="2"/>
  <c r="A782" i="3" s="1"/>
  <c r="E200" i="2"/>
  <c r="A1650" i="3" s="1"/>
  <c r="E219" i="2"/>
  <c r="A554" i="3" s="1"/>
  <c r="E220" i="2"/>
  <c r="A555" i="3" s="1"/>
  <c r="E230" i="2"/>
  <c r="A565" i="3" s="1"/>
  <c r="E236" i="2"/>
  <c r="A571" i="3" s="1"/>
  <c r="E267" i="2"/>
  <c r="A2095" i="3" s="1"/>
  <c r="E273" i="2"/>
  <c r="A2101" i="3" s="1"/>
  <c r="E292" i="2"/>
  <c r="A125" i="3" s="1"/>
  <c r="E293" i="2"/>
  <c r="A126" i="3" s="1"/>
  <c r="E304" i="2"/>
  <c r="A137" i="3" s="1"/>
  <c r="E309" i="2"/>
  <c r="A142" i="3" s="1"/>
  <c r="E340" i="2"/>
  <c r="A659" i="3" s="1"/>
  <c r="E365" i="2"/>
  <c r="A2046" i="3" s="1"/>
  <c r="E366" i="2"/>
  <c r="A2047" i="3" s="1"/>
  <c r="E382" i="2"/>
  <c r="A2207" i="3" s="1"/>
  <c r="E403" i="2"/>
  <c r="A1054" i="3" s="1"/>
  <c r="E413" i="2"/>
  <c r="A1064" i="3" s="1"/>
  <c r="E419" i="2"/>
  <c r="A1070" i="3" s="1"/>
  <c r="E438" i="2"/>
  <c r="A104" i="3" s="1"/>
  <c r="E455" i="2"/>
  <c r="A246" i="3" s="1"/>
  <c r="E487" i="2"/>
  <c r="A811" i="3" s="1"/>
  <c r="E519" i="2"/>
  <c r="A1409" i="3" s="1"/>
  <c r="E551" i="2"/>
  <c r="A410" i="3" s="1"/>
  <c r="E576" i="2"/>
  <c r="A1464" i="3" s="1"/>
  <c r="E577" i="2"/>
  <c r="A1465" i="3" s="1"/>
  <c r="E589" i="2"/>
  <c r="A1477" i="3" s="1"/>
  <c r="E591" i="2"/>
  <c r="A1479" i="3" s="1"/>
  <c r="E597" i="2"/>
  <c r="A1485" i="3" s="1"/>
  <c r="E599" i="2"/>
  <c r="A1487" i="3" s="1"/>
  <c r="E611" i="2"/>
  <c r="A288" i="3" s="1"/>
  <c r="E619" i="2"/>
  <c r="A296" i="3" s="1"/>
  <c r="E640" i="2"/>
  <c r="A671" i="3" s="1"/>
  <c r="E641" i="2"/>
  <c r="A672" i="3" s="1"/>
  <c r="E653" i="2"/>
  <c r="A684" i="3" s="1"/>
  <c r="E655" i="2"/>
  <c r="A686" i="3" s="1"/>
  <c r="E661" i="2"/>
  <c r="E663" i="2"/>
  <c r="A1777" i="3" s="1"/>
  <c r="E675" i="2"/>
  <c r="A1789" i="3" s="1"/>
  <c r="E683" i="2"/>
  <c r="A1797" i="3" s="1"/>
  <c r="E704" i="2"/>
  <c r="A17" i="3" s="1"/>
  <c r="E705" i="2"/>
  <c r="A18" i="3" s="1"/>
  <c r="E717" i="2"/>
  <c r="A30" i="3" s="1"/>
  <c r="E719" i="2"/>
  <c r="A692" i="3" s="1"/>
  <c r="E725" i="2"/>
  <c r="A1666" i="3" s="1"/>
  <c r="E727" i="2"/>
  <c r="A1668" i="3" s="1"/>
  <c r="E739" i="2"/>
  <c r="A1680" i="3" s="1"/>
  <c r="E747" i="2"/>
  <c r="A1688" i="3" s="1"/>
  <c r="E768" i="2"/>
  <c r="A1936" i="3" s="1"/>
  <c r="E769" i="2"/>
  <c r="A1937" i="3" s="1"/>
  <c r="E781" i="2"/>
  <c r="A1831" i="3" s="1"/>
  <c r="E783" i="2"/>
  <c r="A1833" i="3" s="1"/>
  <c r="E789" i="2"/>
  <c r="A1839" i="3" s="1"/>
  <c r="E791" i="2"/>
  <c r="A1841" i="3" s="1"/>
  <c r="E803" i="2"/>
  <c r="A1853" i="3" s="1"/>
  <c r="E811" i="2"/>
  <c r="A696" i="3" s="1"/>
  <c r="E832" i="2"/>
  <c r="A717" i="3" s="1"/>
  <c r="E833" i="2"/>
  <c r="A718" i="3" s="1"/>
  <c r="E845" i="2"/>
  <c r="A2171" i="3" s="1"/>
  <c r="E847" i="2"/>
  <c r="A2173" i="3" s="1"/>
  <c r="E853" i="2"/>
  <c r="A2179" i="3" s="1"/>
  <c r="E855" i="2"/>
  <c r="A2181" i="3" s="1"/>
  <c r="E867" i="2"/>
  <c r="A2193" i="3" s="1"/>
  <c r="E875" i="2"/>
  <c r="A1865" i="3" s="1"/>
  <c r="E896" i="2"/>
  <c r="A186" i="3" s="1"/>
  <c r="E897" i="2"/>
  <c r="A187" i="3" s="1"/>
  <c r="E909" i="2"/>
  <c r="A199" i="3" s="1"/>
  <c r="E911" i="2"/>
  <c r="A201" i="3" s="1"/>
  <c r="E917" i="2"/>
  <c r="A1000" i="3" s="1"/>
  <c r="E919" i="2"/>
  <c r="A1002" i="3" s="1"/>
  <c r="E931" i="2"/>
  <c r="A1014" i="3" s="1"/>
  <c r="E939" i="2"/>
  <c r="A1022" i="3" s="1"/>
  <c r="E960" i="2"/>
  <c r="A1984" i="3" s="1"/>
  <c r="E961" i="2"/>
  <c r="A1985" i="3" s="1"/>
  <c r="E973" i="2"/>
  <c r="A1298" i="3" s="1"/>
  <c r="E975" i="2"/>
  <c r="A1300" i="3" s="1"/>
  <c r="E981" i="2"/>
  <c r="A1306" i="3" s="1"/>
  <c r="E983" i="2"/>
  <c r="A1308" i="3" s="1"/>
  <c r="E995" i="2"/>
  <c r="A1320" i="3" s="1"/>
  <c r="E1003" i="2"/>
  <c r="A940" i="3" s="1"/>
  <c r="E1014" i="2"/>
  <c r="A951" i="3" s="1"/>
  <c r="E1015" i="2"/>
  <c r="A952" i="3" s="1"/>
  <c r="E1020" i="2"/>
  <c r="A957" i="3" s="1"/>
  <c r="E1021" i="2"/>
  <c r="A958" i="3" s="1"/>
  <c r="E1030" i="2"/>
  <c r="E1031" i="2"/>
  <c r="A816" i="3" s="1"/>
  <c r="E1036" i="2"/>
  <c r="E1037" i="2"/>
  <c r="A822" i="3" s="1"/>
  <c r="E1046" i="2"/>
  <c r="A831" i="3" s="1"/>
  <c r="E1047" i="2"/>
  <c r="A832" i="3" s="1"/>
  <c r="E1052" i="2"/>
  <c r="A837" i="3" s="1"/>
  <c r="E1053" i="2"/>
  <c r="A838" i="3" s="1"/>
  <c r="E1062" i="2"/>
  <c r="A901" i="3" s="1"/>
  <c r="E1063" i="2"/>
  <c r="A902" i="3" s="1"/>
  <c r="E1068" i="2"/>
  <c r="A577" i="3" s="1"/>
  <c r="E1069" i="2"/>
  <c r="A578" i="3" s="1"/>
  <c r="E1078" i="2"/>
  <c r="A587" i="3" s="1"/>
  <c r="E1079" i="2"/>
  <c r="A588" i="3" s="1"/>
  <c r="E1084" i="2"/>
  <c r="A593" i="3" s="1"/>
  <c r="E1085" i="2"/>
  <c r="A594" i="3" s="1"/>
  <c r="E1094" i="2"/>
  <c r="A603" i="3" s="1"/>
  <c r="E1095" i="2"/>
  <c r="A604" i="3" s="1"/>
  <c r="E1100" i="2"/>
  <c r="A495" i="3" s="1"/>
  <c r="E1101" i="2"/>
  <c r="A496" i="3" s="1"/>
  <c r="E1110" i="2"/>
  <c r="A505" i="3" s="1"/>
  <c r="E1111" i="2"/>
  <c r="A506" i="3" s="1"/>
  <c r="E1116" i="2"/>
  <c r="A511" i="3" s="1"/>
  <c r="E1117" i="2"/>
  <c r="A512" i="3" s="1"/>
  <c r="E1126" i="2"/>
  <c r="A433" i="3" s="1"/>
  <c r="E1127" i="2"/>
  <c r="A434" i="3" s="1"/>
  <c r="E1132" i="2"/>
  <c r="A439" i="3" s="1"/>
  <c r="E1133" i="2"/>
  <c r="A440" i="3" s="1"/>
  <c r="E1142" i="2"/>
  <c r="A449" i="3" s="1"/>
  <c r="E1143" i="2"/>
  <c r="A450" i="3" s="1"/>
  <c r="E1148" i="2"/>
  <c r="A455" i="3" s="1"/>
  <c r="E1149" i="2"/>
  <c r="A456" i="3" s="1"/>
  <c r="E1158" i="2"/>
  <c r="A1748" i="3" s="1"/>
  <c r="E1159" i="2"/>
  <c r="A1749" i="3" s="1"/>
  <c r="E1164" i="2"/>
  <c r="A1754" i="3" s="1"/>
  <c r="E1165" i="2"/>
  <c r="A1755" i="3" s="1"/>
  <c r="E1174" i="2"/>
  <c r="A1764" i="3" s="1"/>
  <c r="E1175" i="2"/>
  <c r="A1765" i="3" s="1"/>
  <c r="E1180" i="2"/>
  <c r="A1770" i="3" s="1"/>
  <c r="E1181" i="2"/>
  <c r="A1771" i="3" s="1"/>
  <c r="E1190" i="2"/>
  <c r="A1153" i="3" s="1"/>
  <c r="E1191" i="2"/>
  <c r="A1154" i="3" s="1"/>
  <c r="E1196" i="2"/>
  <c r="A1159" i="3" s="1"/>
  <c r="E1197" i="2"/>
  <c r="A1160" i="3" s="1"/>
  <c r="E1206" i="2"/>
  <c r="A464" i="3" s="1"/>
  <c r="E1207" i="2"/>
  <c r="A465" i="3" s="1"/>
  <c r="E1212" i="2"/>
  <c r="A470" i="3" s="1"/>
  <c r="E1213" i="2"/>
  <c r="A471" i="3" s="1"/>
  <c r="E1222" i="2"/>
  <c r="A480" i="3" s="1"/>
  <c r="E1223" i="2"/>
  <c r="A481" i="3" s="1"/>
  <c r="E1228" i="2"/>
  <c r="A486" i="3" s="1"/>
  <c r="E1229" i="2"/>
  <c r="A487" i="3" s="1"/>
  <c r="E1238" i="2"/>
  <c r="A1954" i="3" s="1"/>
  <c r="E1239" i="2"/>
  <c r="A1955" i="3" s="1"/>
  <c r="E1244" i="2"/>
  <c r="A1960" i="3" s="1"/>
  <c r="E1245" i="2"/>
  <c r="A1961" i="3" s="1"/>
  <c r="E1254" i="2"/>
  <c r="A1998" i="3" s="1"/>
  <c r="E1255" i="2"/>
  <c r="E1260" i="2"/>
  <c r="A2004" i="3" s="1"/>
  <c r="E1261" i="2"/>
  <c r="A2005" i="3" s="1"/>
  <c r="E1270" i="2"/>
  <c r="A2014" i="3" s="1"/>
  <c r="E1271" i="2"/>
  <c r="A2015" i="3" s="1"/>
  <c r="E1276" i="2"/>
  <c r="A2020" i="3" s="1"/>
  <c r="E1277" i="2"/>
  <c r="A2021" i="3" s="1"/>
  <c r="E1286" i="2"/>
  <c r="E1287" i="2"/>
  <c r="A1701" i="3" s="1"/>
  <c r="E1292" i="2"/>
  <c r="E1293" i="2"/>
  <c r="A1707" i="3" s="1"/>
  <c r="E1302" i="2"/>
  <c r="A1716" i="3" s="1"/>
  <c r="E1303" i="2"/>
  <c r="A1717" i="3" s="1"/>
  <c r="E1308" i="2"/>
  <c r="A1722" i="3" s="1"/>
  <c r="E1309" i="2"/>
  <c r="A1723" i="3" s="1"/>
  <c r="E1318" i="2"/>
  <c r="A63" i="3" s="1"/>
  <c r="E1319" i="2"/>
  <c r="A64" i="3" s="1"/>
  <c r="E1324" i="2"/>
  <c r="A69" i="3" s="1"/>
  <c r="E1325" i="2"/>
  <c r="A70" i="3" s="1"/>
  <c r="E1334" i="2"/>
  <c r="A79" i="3" s="1"/>
  <c r="E1335" i="2"/>
  <c r="A80" i="3" s="1"/>
  <c r="E1340" i="2"/>
  <c r="A85" i="3" s="1"/>
  <c r="E1341" i="2"/>
  <c r="A86" i="3" s="1"/>
  <c r="E1350" i="2"/>
  <c r="A219" i="3" s="1"/>
  <c r="E1351" i="2"/>
  <c r="A220" i="3" s="1"/>
  <c r="E1356" i="2"/>
  <c r="A225" i="3" s="1"/>
  <c r="E1357" i="2"/>
  <c r="A226" i="3" s="1"/>
  <c r="E1366" i="2"/>
  <c r="A235" i="3" s="1"/>
  <c r="E1367" i="2"/>
  <c r="A236" i="3" s="1"/>
  <c r="E1372" i="2"/>
  <c r="A241" i="3" s="1"/>
  <c r="E1373" i="2"/>
  <c r="A242" i="3" s="1"/>
  <c r="E1382" i="2"/>
  <c r="A613" i="3" s="1"/>
  <c r="E1383" i="2"/>
  <c r="A614" i="3" s="1"/>
  <c r="E1388" i="2"/>
  <c r="A619" i="3" s="1"/>
  <c r="E1389" i="2"/>
  <c r="A620" i="3" s="1"/>
  <c r="E1398" i="2"/>
  <c r="A629" i="3" s="1"/>
  <c r="E1399" i="2"/>
  <c r="A630" i="3" s="1"/>
  <c r="E1404" i="2"/>
  <c r="A846" i="3" s="1"/>
  <c r="E1405" i="2"/>
  <c r="A847" i="3" s="1"/>
  <c r="E1414" i="2"/>
  <c r="A856" i="3" s="1"/>
  <c r="E1415" i="2"/>
  <c r="A857" i="3" s="1"/>
  <c r="E1420" i="2"/>
  <c r="A862" i="3" s="1"/>
  <c r="E1421" i="2"/>
  <c r="A863" i="3" s="1"/>
  <c r="E1430" i="2"/>
  <c r="A872" i="3" s="1"/>
  <c r="E1431" i="2"/>
  <c r="A1074" i="3" s="1"/>
  <c r="E1436" i="2"/>
  <c r="A1079" i="3" s="1"/>
  <c r="E1437" i="2"/>
  <c r="A1080" i="3" s="1"/>
  <c r="E1446" i="2"/>
  <c r="A1089" i="3" s="1"/>
  <c r="E1447" i="2"/>
  <c r="A1090" i="3" s="1"/>
  <c r="E1452" i="2"/>
  <c r="A1095" i="3" s="1"/>
  <c r="E1453" i="2"/>
  <c r="A1096" i="3" s="1"/>
  <c r="E1462" i="2"/>
  <c r="A877" i="3" s="1"/>
  <c r="E1463" i="2"/>
  <c r="A878" i="3" s="1"/>
  <c r="E1468" i="2"/>
  <c r="A883" i="3" s="1"/>
  <c r="E1469" i="2"/>
  <c r="A884" i="3" s="1"/>
  <c r="E1478" i="2"/>
  <c r="A39" i="3" s="1"/>
  <c r="E1479" i="2"/>
  <c r="A40" i="3" s="1"/>
  <c r="E1484" i="2"/>
  <c r="A45" i="3" s="1"/>
  <c r="E1485" i="2"/>
  <c r="A46" i="3" s="1"/>
  <c r="E1494" i="2"/>
  <c r="A55" i="3" s="1"/>
  <c r="E1495" i="2"/>
  <c r="A56" i="3" s="1"/>
  <c r="E1500" i="2"/>
  <c r="A2114" i="3" s="1"/>
  <c r="E1501" i="2"/>
  <c r="A2115" i="3" s="1"/>
  <c r="E1510" i="2"/>
  <c r="A2124" i="3" s="1"/>
  <c r="E1511" i="2"/>
  <c r="E1516" i="2"/>
  <c r="A2130" i="3" s="1"/>
  <c r="E1517" i="2"/>
  <c r="A2131" i="3" s="1"/>
  <c r="E1526" i="2"/>
  <c r="A2140" i="3" s="1"/>
  <c r="E1527" i="2"/>
  <c r="A1876" i="3" s="1"/>
  <c r="E1532" i="2"/>
  <c r="A1881" i="3" s="1"/>
  <c r="E1533" i="2"/>
  <c r="A1882" i="3" s="1"/>
  <c r="E1542" i="2"/>
  <c r="E1543" i="2"/>
  <c r="A1892" i="3" s="1"/>
  <c r="E1548" i="2"/>
  <c r="E1549" i="2"/>
  <c r="A1898" i="3" s="1"/>
  <c r="E1558" i="2"/>
  <c r="A1268" i="3" s="1"/>
  <c r="E1559" i="2"/>
  <c r="A1269" i="3" s="1"/>
  <c r="E1564" i="2"/>
  <c r="A1274" i="3" s="1"/>
  <c r="E1565" i="2"/>
  <c r="A1275" i="3" s="1"/>
  <c r="E1574" i="2"/>
  <c r="A1284" i="3" s="1"/>
  <c r="E1575" i="2"/>
  <c r="A1285" i="3" s="1"/>
  <c r="E1580" i="2"/>
  <c r="A1290" i="3" s="1"/>
  <c r="E1581" i="2"/>
  <c r="A1291" i="3" s="1"/>
  <c r="E1590" i="2"/>
  <c r="A1576" i="3" s="1"/>
  <c r="E1591" i="2"/>
  <c r="A1577" i="3" s="1"/>
  <c r="E1596" i="2"/>
  <c r="A1582" i="3" s="1"/>
  <c r="E1597" i="2"/>
  <c r="A1583" i="3" s="1"/>
  <c r="E1606" i="2"/>
  <c r="A1592" i="3" s="1"/>
  <c r="E1607" i="2"/>
  <c r="A1593" i="3" s="1"/>
  <c r="E1612" i="2"/>
  <c r="A1598" i="3" s="1"/>
  <c r="E1613" i="2"/>
  <c r="A1599" i="3" s="1"/>
  <c r="E1622" i="2"/>
  <c r="A1729" i="3" s="1"/>
  <c r="E1623" i="2"/>
  <c r="A1730" i="3" s="1"/>
  <c r="E1628" i="2"/>
  <c r="A1735" i="3" s="1"/>
  <c r="E1629" i="2"/>
  <c r="A1736" i="3" s="1"/>
  <c r="E1638" i="2"/>
  <c r="A726" i="3" s="1"/>
  <c r="E1639" i="2"/>
  <c r="A727" i="3" s="1"/>
  <c r="E1644" i="2"/>
  <c r="A732" i="3" s="1"/>
  <c r="E1645" i="2"/>
  <c r="A733" i="3" s="1"/>
  <c r="E1654" i="2"/>
  <c r="A742" i="3" s="1"/>
  <c r="E1655" i="2"/>
  <c r="A743" i="3" s="1"/>
  <c r="E1660" i="2"/>
  <c r="A748" i="3" s="1"/>
  <c r="E1661" i="2"/>
  <c r="A749" i="3" s="1"/>
  <c r="E1670" i="2"/>
  <c r="A1331" i="3" s="1"/>
  <c r="E1671" i="2"/>
  <c r="A1332" i="3" s="1"/>
  <c r="E1676" i="2"/>
  <c r="A1337" i="3" s="1"/>
  <c r="E1677" i="2"/>
  <c r="A1338" i="3" s="1"/>
  <c r="E1686" i="2"/>
  <c r="A1347" i="3" s="1"/>
  <c r="E1687" i="2"/>
  <c r="A1348" i="3" s="1"/>
  <c r="E1692" i="2"/>
  <c r="A309" i="3" s="1"/>
  <c r="E1693" i="2"/>
  <c r="A310" i="3" s="1"/>
  <c r="E1702" i="2"/>
  <c r="A319" i="3" s="1"/>
  <c r="E1703" i="2"/>
  <c r="A320" i="3" s="1"/>
  <c r="E1708" i="2"/>
  <c r="A325" i="3" s="1"/>
  <c r="E1709" i="2"/>
  <c r="A326" i="3" s="1"/>
  <c r="E1718" i="2"/>
  <c r="A335" i="3" s="1"/>
  <c r="E1719" i="2"/>
  <c r="A336" i="3" s="1"/>
  <c r="E1724" i="2"/>
  <c r="A521" i="3" s="1"/>
  <c r="E1725" i="2"/>
  <c r="A522" i="3" s="1"/>
  <c r="E1734" i="2"/>
  <c r="A531" i="3" s="1"/>
  <c r="E1735" i="2"/>
  <c r="A532" i="3" s="1"/>
  <c r="E1740" i="2"/>
  <c r="A537" i="3" s="1"/>
  <c r="E1741" i="2"/>
  <c r="A538" i="3" s="1"/>
  <c r="E1750" i="2"/>
  <c r="A1174" i="3" s="1"/>
  <c r="E1751" i="2"/>
  <c r="A1175" i="3" s="1"/>
  <c r="E1756" i="2"/>
  <c r="A340" i="3" s="1"/>
  <c r="E1757" i="2"/>
  <c r="A341" i="3" s="1"/>
  <c r="E1766" i="2"/>
  <c r="A152" i="3" s="1"/>
  <c r="E1767" i="2"/>
  <c r="E1772" i="2"/>
  <c r="A158" i="3" s="1"/>
  <c r="E1773" i="2"/>
  <c r="A159" i="3" s="1"/>
  <c r="E1782" i="2"/>
  <c r="A168" i="3" s="1"/>
  <c r="E1783" i="2"/>
  <c r="A169" i="3" s="1"/>
  <c r="E1788" i="2"/>
  <c r="A174" i="3" s="1"/>
  <c r="E1789" i="2"/>
  <c r="A175" i="3" s="1"/>
  <c r="E1798" i="2"/>
  <c r="E1799" i="2"/>
  <c r="A1179" i="3" s="1"/>
  <c r="E1804" i="2"/>
  <c r="E1805" i="2"/>
  <c r="A1185" i="3" s="1"/>
  <c r="E1814" i="2"/>
  <c r="A1194" i="3" s="1"/>
  <c r="E1815" i="2"/>
  <c r="A1195" i="3" s="1"/>
  <c r="E1820" i="2"/>
  <c r="A1200" i="3" s="1"/>
  <c r="E1821" i="2"/>
  <c r="A1201" i="3" s="1"/>
  <c r="E1830" i="2"/>
  <c r="A1380" i="3" s="1"/>
  <c r="E1831" i="2"/>
  <c r="A1381" i="3" s="1"/>
  <c r="E1836" i="2"/>
  <c r="A1386" i="3" s="1"/>
  <c r="E1837" i="2"/>
  <c r="A1387" i="3" s="1"/>
  <c r="E1846" i="2"/>
  <c r="A1396" i="3" s="1"/>
  <c r="E1847" i="2"/>
  <c r="A1397" i="3" s="1"/>
  <c r="E1852" i="2"/>
  <c r="A1402" i="3" s="1"/>
  <c r="E1853" i="2"/>
  <c r="A1403" i="3" s="1"/>
  <c r="E1862" i="2"/>
  <c r="A1358" i="3" s="1"/>
  <c r="E1863" i="2"/>
  <c r="A1359" i="3" s="1"/>
  <c r="E1868" i="2"/>
  <c r="A1364" i="3" s="1"/>
  <c r="E1869" i="2"/>
  <c r="A1365" i="3" s="1"/>
  <c r="E1878" i="2"/>
  <c r="A1374" i="3" s="1"/>
  <c r="E1879" i="2"/>
  <c r="A1375" i="3" s="1"/>
  <c r="E1884" i="2"/>
  <c r="A542" i="3" s="1"/>
  <c r="E1885" i="2"/>
  <c r="A543" i="3" s="1"/>
  <c r="E1894" i="2"/>
  <c r="A1496" i="3" s="1"/>
  <c r="E1895" i="2"/>
  <c r="A1497" i="3" s="1"/>
  <c r="E1900" i="2"/>
  <c r="A1502" i="3" s="1"/>
  <c r="E1901" i="2"/>
  <c r="A1503" i="3" s="1"/>
  <c r="E1910" i="2"/>
  <c r="A1512" i="3" s="1"/>
  <c r="E1911" i="2"/>
  <c r="A1513" i="3" s="1"/>
  <c r="E1916" i="2"/>
  <c r="A1518" i="3" s="1"/>
  <c r="E1917" i="2"/>
  <c r="A2226" i="3" s="1"/>
  <c r="E1926" i="2"/>
  <c r="A2235" i="3" s="1"/>
  <c r="E1927" i="2"/>
  <c r="A2236" i="3" s="1"/>
  <c r="E1932" i="2"/>
  <c r="A2241" i="3" s="1"/>
  <c r="E1933" i="2"/>
  <c r="A2242" i="3" s="1"/>
  <c r="E1942" i="2"/>
  <c r="A2251" i="3" s="1"/>
  <c r="E1943" i="2"/>
  <c r="A2252" i="3" s="1"/>
  <c r="E1948" i="2"/>
  <c r="A2144" i="3" s="1"/>
  <c r="E1949" i="2"/>
  <c r="A2145" i="3" s="1"/>
  <c r="E1958" i="2"/>
  <c r="A2154" i="3" s="1"/>
  <c r="E1959" i="2"/>
  <c r="A2155" i="3" s="1"/>
  <c r="E1964" i="2"/>
  <c r="A2160" i="3" s="1"/>
  <c r="E1965" i="2"/>
  <c r="A2161" i="3" s="1"/>
  <c r="E1974" i="2"/>
  <c r="A2071" i="3" s="1"/>
  <c r="E1975" i="2"/>
  <c r="A2072" i="3" s="1"/>
  <c r="E1980" i="2"/>
  <c r="A2077" i="3" s="1"/>
  <c r="E1981" i="2"/>
  <c r="A2078" i="3" s="1"/>
  <c r="E1990" i="2"/>
  <c r="A2087" i="3" s="1"/>
  <c r="E1991" i="2"/>
  <c r="A2088" i="3" s="1"/>
  <c r="E1996" i="2"/>
  <c r="A2093" i="3" s="1"/>
  <c r="E1997" i="2"/>
  <c r="A2094" i="3" s="1"/>
  <c r="E2006" i="2"/>
  <c r="A1811" i="3" s="1"/>
  <c r="E2007" i="2"/>
  <c r="A1812" i="3" s="1"/>
  <c r="E2012" i="2"/>
  <c r="A1817" i="3" s="1"/>
  <c r="E2013" i="2"/>
  <c r="A1818" i="3" s="1"/>
  <c r="E2022" i="2"/>
  <c r="A1827" i="3" s="1"/>
  <c r="E2023" i="2"/>
  <c r="E2028" i="2"/>
  <c r="A974" i="3" s="1"/>
  <c r="E2029" i="2"/>
  <c r="A975" i="3" s="1"/>
  <c r="E2038" i="2"/>
  <c r="A984" i="3" s="1"/>
  <c r="E2039" i="2"/>
  <c r="A985" i="3" s="1"/>
  <c r="E2044" i="2"/>
  <c r="A990" i="3" s="1"/>
  <c r="E2045" i="2"/>
  <c r="A991" i="3" s="1"/>
  <c r="E2054" i="2"/>
  <c r="E2055" i="2"/>
  <c r="A1032" i="3" s="1"/>
  <c r="E2060" i="2"/>
  <c r="E2061" i="2"/>
  <c r="A1038" i="3" s="1"/>
  <c r="E2070" i="2"/>
  <c r="A1047" i="3" s="1"/>
  <c r="E2071" i="2"/>
  <c r="A1048" i="3" s="1"/>
  <c r="E2076" i="2"/>
  <c r="A257" i="3" s="1"/>
  <c r="E2077" i="2"/>
  <c r="A258" i="3" s="1"/>
  <c r="E2086" i="2"/>
  <c r="A267" i="3" s="1"/>
  <c r="E2087" i="2"/>
  <c r="A268" i="3" s="1"/>
  <c r="E2092" i="2"/>
  <c r="A273" i="3" s="1"/>
  <c r="E2093" i="2"/>
  <c r="A274" i="3" s="1"/>
  <c r="E2102" i="2"/>
  <c r="A348" i="3" s="1"/>
  <c r="E2103" i="2"/>
  <c r="A349" i="3" s="1"/>
  <c r="E2108" i="2"/>
  <c r="A354" i="3" s="1"/>
  <c r="E2109" i="2"/>
  <c r="A355" i="3" s="1"/>
  <c r="E2118" i="2"/>
  <c r="A364" i="3" s="1"/>
  <c r="E2119" i="2"/>
  <c r="A365" i="3" s="1"/>
  <c r="E2124" i="2"/>
  <c r="A1434" i="3" s="1"/>
  <c r="E2125" i="2"/>
  <c r="A1435" i="3" s="1"/>
  <c r="E2134" i="2"/>
  <c r="A1444" i="3" s="1"/>
  <c r="E2135" i="2"/>
  <c r="A1445" i="3" s="1"/>
  <c r="E2140" i="2"/>
  <c r="A1450" i="3" s="1"/>
  <c r="E2141" i="2"/>
  <c r="A1451" i="3" s="1"/>
  <c r="E2150" i="2"/>
  <c r="A1460" i="3" s="1"/>
  <c r="E2151" i="2"/>
  <c r="E2156" i="2"/>
  <c r="A370" i="3" s="1"/>
  <c r="E2157" i="2"/>
  <c r="A371" i="3" s="1"/>
  <c r="E2166" i="2"/>
  <c r="A1526" i="3" s="1"/>
  <c r="E2167" i="2"/>
  <c r="A1527" i="3" s="1"/>
  <c r="E2172" i="2"/>
  <c r="A1532" i="3" s="1"/>
  <c r="E2173" i="2"/>
  <c r="A1533" i="3" s="1"/>
  <c r="E2182" i="2"/>
  <c r="A1542" i="3" s="1"/>
  <c r="E2183" i="2"/>
  <c r="A1543" i="3" s="1"/>
  <c r="E2188" i="2"/>
  <c r="A1122" i="3" s="1"/>
  <c r="E2189" i="2"/>
  <c r="A1123" i="3" s="1"/>
  <c r="E2198" i="2"/>
  <c r="A1132" i="3" s="1"/>
  <c r="E2199" i="2"/>
  <c r="A1133" i="3" s="1"/>
  <c r="E2204" i="2"/>
  <c r="A1138" i="3" s="1"/>
  <c r="E2205" i="2"/>
  <c r="A1139" i="3" s="1"/>
  <c r="E2214" i="2"/>
  <c r="A1546" i="3" s="1"/>
  <c r="E2215" i="2"/>
  <c r="A1547" i="3" s="1"/>
  <c r="E2220" i="2"/>
  <c r="A1552" i="3" s="1"/>
  <c r="E2221" i="2"/>
  <c r="A1553" i="3" s="1"/>
  <c r="E2230" i="2"/>
  <c r="A1562" i="3" s="1"/>
  <c r="E2231" i="2"/>
  <c r="A1563" i="3" s="1"/>
  <c r="E2236" i="2"/>
  <c r="A1568" i="3" s="1"/>
  <c r="E2237" i="2"/>
  <c r="A1569" i="3" s="1"/>
  <c r="E2246" i="2"/>
  <c r="A2058" i="3" s="1"/>
  <c r="E2247" i="2"/>
  <c r="A2059" i="3" s="1"/>
  <c r="E2252" i="2"/>
  <c r="A2064" i="3" s="1"/>
  <c r="E2253" i="2"/>
  <c r="A2065" i="3" s="1"/>
  <c r="E28" i="2"/>
  <c r="E11" i="2"/>
  <c r="A382" i="3" s="1"/>
  <c r="E12" i="2"/>
  <c r="A383" i="3" s="1"/>
  <c r="E19" i="2"/>
  <c r="A390" i="3" s="1"/>
  <c r="E20" i="2"/>
  <c r="A391" i="3" s="1"/>
  <c r="E22" i="2"/>
  <c r="A393" i="3" s="1"/>
  <c r="E3" i="2"/>
  <c r="A374" i="3" s="1"/>
  <c r="E4" i="2"/>
  <c r="A375" i="3" s="1"/>
  <c r="B2" i="2"/>
  <c r="E2" i="2" s="1"/>
  <c r="A373" i="3" s="1"/>
  <c r="B3" i="2"/>
  <c r="B4" i="2"/>
  <c r="B5" i="2"/>
  <c r="E5" i="2" s="1"/>
  <c r="A376" i="3" s="1"/>
  <c r="B6" i="2"/>
  <c r="E6" i="2" s="1"/>
  <c r="A377" i="3" s="1"/>
  <c r="B7" i="2"/>
  <c r="E7" i="2" s="1"/>
  <c r="A378" i="3" s="1"/>
  <c r="B8" i="2"/>
  <c r="E8" i="2" s="1"/>
  <c r="A379" i="3" s="1"/>
  <c r="B9" i="2"/>
  <c r="E9" i="2" s="1"/>
  <c r="A380" i="3" s="1"/>
  <c r="B10" i="2"/>
  <c r="E10" i="2" s="1"/>
  <c r="A381" i="3" s="1"/>
  <c r="B11" i="2"/>
  <c r="B12" i="2"/>
  <c r="B13" i="2"/>
  <c r="E13" i="2" s="1"/>
  <c r="A384" i="3" s="1"/>
  <c r="B14" i="2"/>
  <c r="E14" i="2" s="1"/>
  <c r="A385" i="3" s="1"/>
  <c r="B15" i="2"/>
  <c r="E15" i="2" s="1"/>
  <c r="A386" i="3" s="1"/>
  <c r="B16" i="2"/>
  <c r="E16" i="2" s="1"/>
  <c r="A387" i="3" s="1"/>
  <c r="B17" i="2"/>
  <c r="E17" i="2" s="1"/>
  <c r="A388" i="3" s="1"/>
  <c r="B18" i="2"/>
  <c r="E18" i="2" s="1"/>
  <c r="A389" i="3" s="1"/>
  <c r="B19" i="2"/>
  <c r="B20" i="2"/>
  <c r="B21" i="2"/>
  <c r="E21" i="2" s="1"/>
  <c r="A392" i="3" s="1"/>
  <c r="B22" i="2"/>
  <c r="B23" i="2"/>
  <c r="E23" i="2" s="1"/>
  <c r="A394" i="3" s="1"/>
  <c r="B24" i="2"/>
  <c r="E24" i="2" s="1"/>
  <c r="A395" i="3" s="1"/>
  <c r="B25" i="2"/>
  <c r="E25" i="2" s="1"/>
  <c r="A396" i="3" s="1"/>
  <c r="B26" i="2"/>
  <c r="E26" i="2" s="1"/>
  <c r="A397" i="3" s="1"/>
  <c r="B27" i="2"/>
  <c r="E27" i="2" s="1"/>
  <c r="B28" i="2"/>
  <c r="B29" i="2"/>
  <c r="E29" i="2" s="1"/>
  <c r="A400" i="3" s="1"/>
  <c r="B30" i="2"/>
  <c r="E30" i="2" s="1"/>
  <c r="A401" i="3" s="1"/>
  <c r="B31" i="2"/>
  <c r="E31" i="2" s="1"/>
  <c r="A402" i="3" s="1"/>
  <c r="B32" i="2"/>
  <c r="E32" i="2" s="1"/>
  <c r="A907" i="3" s="1"/>
  <c r="B33" i="2"/>
  <c r="E33" i="2" s="1"/>
  <c r="A908" i="3" s="1"/>
  <c r="B34" i="2"/>
  <c r="E34" i="2" s="1"/>
  <c r="A909" i="3" s="1"/>
  <c r="B35" i="2"/>
  <c r="B36" i="2"/>
  <c r="B37" i="2"/>
  <c r="B38" i="2"/>
  <c r="E38" i="2" s="1"/>
  <c r="A913" i="3" s="1"/>
  <c r="B39" i="2"/>
  <c r="E39" i="2" s="1"/>
  <c r="A914" i="3" s="1"/>
  <c r="B40" i="2"/>
  <c r="E40" i="2" s="1"/>
  <c r="A915" i="3" s="1"/>
  <c r="B41" i="2"/>
  <c r="E41" i="2" s="1"/>
  <c r="A916" i="3" s="1"/>
  <c r="B42" i="2"/>
  <c r="E42" i="2" s="1"/>
  <c r="A917" i="3" s="1"/>
  <c r="B43" i="2"/>
  <c r="E43" i="2" s="1"/>
  <c r="A918" i="3" s="1"/>
  <c r="B44" i="2"/>
  <c r="E44" i="2" s="1"/>
  <c r="A919" i="3" s="1"/>
  <c r="B45" i="2"/>
  <c r="E45" i="2" s="1"/>
  <c r="A920" i="3" s="1"/>
  <c r="B46" i="2"/>
  <c r="E46" i="2" s="1"/>
  <c r="A921" i="3" s="1"/>
  <c r="B47" i="2"/>
  <c r="E47" i="2" s="1"/>
  <c r="A922" i="3" s="1"/>
  <c r="B48" i="2"/>
  <c r="B49" i="2"/>
  <c r="E49" i="2" s="1"/>
  <c r="A924" i="3" s="1"/>
  <c r="B50" i="2"/>
  <c r="E50" i="2" s="1"/>
  <c r="A925" i="3" s="1"/>
  <c r="B51" i="2"/>
  <c r="E51" i="2" s="1"/>
  <c r="A926" i="3" s="1"/>
  <c r="B52" i="2"/>
  <c r="E52" i="2" s="1"/>
  <c r="A927" i="3" s="1"/>
  <c r="B53" i="2"/>
  <c r="B54" i="2"/>
  <c r="E54" i="2" s="1"/>
  <c r="A929" i="3" s="1"/>
  <c r="B55" i="2"/>
  <c r="E55" i="2" s="1"/>
  <c r="A930" i="3" s="1"/>
  <c r="B56" i="2"/>
  <c r="E56" i="2" s="1"/>
  <c r="A931" i="3" s="1"/>
  <c r="B57" i="2"/>
  <c r="E57" i="2" s="1"/>
  <c r="A932" i="3" s="1"/>
  <c r="B58" i="2"/>
  <c r="E58" i="2" s="1"/>
  <c r="A933" i="3" s="1"/>
  <c r="B59" i="2"/>
  <c r="E59" i="2" s="1"/>
  <c r="A934" i="3" s="1"/>
  <c r="B60" i="2"/>
  <c r="E60" i="2" s="1"/>
  <c r="A935" i="3" s="1"/>
  <c r="B61" i="2"/>
  <c r="E61" i="2" s="1"/>
  <c r="A936" i="3" s="1"/>
  <c r="B62" i="2"/>
  <c r="E62" i="2" s="1"/>
  <c r="A1207" i="3" s="1"/>
  <c r="B63" i="2"/>
  <c r="E63" i="2" s="1"/>
  <c r="A1208" i="3" s="1"/>
  <c r="B64" i="2"/>
  <c r="E64" i="2" s="1"/>
  <c r="A1209" i="3" s="1"/>
  <c r="B65" i="2"/>
  <c r="E65" i="2" s="1"/>
  <c r="A1210" i="3" s="1"/>
  <c r="B66" i="2"/>
  <c r="E66" i="2" s="1"/>
  <c r="A1211" i="3" s="1"/>
  <c r="B67" i="2"/>
  <c r="E67" i="2" s="1"/>
  <c r="A1212" i="3" s="1"/>
  <c r="B68" i="2"/>
  <c r="E68" i="2" s="1"/>
  <c r="A1213" i="3" s="1"/>
  <c r="B69" i="2"/>
  <c r="E69" i="2" s="1"/>
  <c r="A1214" i="3" s="1"/>
  <c r="B70" i="2"/>
  <c r="E70" i="2" s="1"/>
  <c r="B71" i="2"/>
  <c r="E71" i="2" s="1"/>
  <c r="A1216" i="3" s="1"/>
  <c r="B72" i="2"/>
  <c r="E72" i="2" s="1"/>
  <c r="A1217" i="3" s="1"/>
  <c r="B73" i="2"/>
  <c r="E73" i="2" s="1"/>
  <c r="A1218" i="3" s="1"/>
  <c r="B74" i="2"/>
  <c r="E74" i="2" s="1"/>
  <c r="A1219" i="3" s="1"/>
  <c r="B75" i="2"/>
  <c r="E75" i="2" s="1"/>
  <c r="A1220" i="3" s="1"/>
  <c r="B76" i="2"/>
  <c r="E76" i="2" s="1"/>
  <c r="A1221" i="3" s="1"/>
  <c r="B77" i="2"/>
  <c r="E77" i="2" s="1"/>
  <c r="A1222" i="3" s="1"/>
  <c r="B78" i="2"/>
  <c r="E78" i="2" s="1"/>
  <c r="A1223" i="3" s="1"/>
  <c r="B79" i="2"/>
  <c r="E79" i="2" s="1"/>
  <c r="A1224" i="3" s="1"/>
  <c r="B80" i="2"/>
  <c r="E80" i="2" s="1"/>
  <c r="A1225" i="3" s="1"/>
  <c r="B81" i="2"/>
  <c r="E81" i="2" s="1"/>
  <c r="A1226" i="3" s="1"/>
  <c r="B82" i="2"/>
  <c r="E82" i="2" s="1"/>
  <c r="A1227" i="3" s="1"/>
  <c r="B83" i="2"/>
  <c r="E83" i="2" s="1"/>
  <c r="A1228" i="3" s="1"/>
  <c r="B84" i="2"/>
  <c r="B85" i="2"/>
  <c r="E85" i="2" s="1"/>
  <c r="A1230" i="3" s="1"/>
  <c r="B86" i="2"/>
  <c r="E86" i="2" s="1"/>
  <c r="A1231" i="3" s="1"/>
  <c r="B87" i="2"/>
  <c r="E87" i="2" s="1"/>
  <c r="A1232" i="3" s="1"/>
  <c r="B88" i="2"/>
  <c r="E88" i="2" s="1"/>
  <c r="A1233" i="3" s="1"/>
  <c r="B89" i="2"/>
  <c r="E89" i="2" s="1"/>
  <c r="A1234" i="3" s="1"/>
  <c r="B90" i="2"/>
  <c r="E90" i="2" s="1"/>
  <c r="A1235" i="3" s="1"/>
  <c r="B91" i="2"/>
  <c r="E91" i="2" s="1"/>
  <c r="A1236" i="3" s="1"/>
  <c r="B92" i="2"/>
  <c r="E92" i="2" s="1"/>
  <c r="A1237" i="3" s="1"/>
  <c r="B93" i="2"/>
  <c r="E93" i="2" s="1"/>
  <c r="A1238" i="3" s="1"/>
  <c r="B94" i="2"/>
  <c r="E94" i="2" s="1"/>
  <c r="A1239" i="3" s="1"/>
  <c r="B95" i="2"/>
  <c r="E95" i="2" s="1"/>
  <c r="A1240" i="3" s="1"/>
  <c r="B96" i="2"/>
  <c r="E96" i="2" s="1"/>
  <c r="A1241" i="3" s="1"/>
  <c r="B97" i="2"/>
  <c r="E97" i="2" s="1"/>
  <c r="A1242" i="3" s="1"/>
  <c r="B98" i="2"/>
  <c r="E98" i="2" s="1"/>
  <c r="A1243" i="3" s="1"/>
  <c r="B99" i="2"/>
  <c r="E99" i="2" s="1"/>
  <c r="A1244" i="3" s="1"/>
  <c r="B100" i="2"/>
  <c r="E100" i="2" s="1"/>
  <c r="A1245" i="3" s="1"/>
  <c r="B101" i="2"/>
  <c r="E101" i="2" s="1"/>
  <c r="A1246" i="3" s="1"/>
  <c r="B102" i="2"/>
  <c r="E102" i="2" s="1"/>
  <c r="A1247" i="3" s="1"/>
  <c r="B103" i="2"/>
  <c r="E103" i="2" s="1"/>
  <c r="A1248" i="3" s="1"/>
  <c r="B104" i="2"/>
  <c r="E104" i="2" s="1"/>
  <c r="A1249" i="3" s="1"/>
  <c r="B105" i="2"/>
  <c r="E105" i="2" s="1"/>
  <c r="A1250" i="3" s="1"/>
  <c r="B106" i="2"/>
  <c r="E106" i="2" s="1"/>
  <c r="A1251" i="3" s="1"/>
  <c r="B107" i="2"/>
  <c r="E107" i="2" s="1"/>
  <c r="A1252" i="3" s="1"/>
  <c r="B108" i="2"/>
  <c r="B109" i="2"/>
  <c r="B110" i="2"/>
  <c r="B111" i="2"/>
  <c r="E111" i="2" s="1"/>
  <c r="A1256" i="3" s="1"/>
  <c r="B112" i="2"/>
  <c r="E112" i="2" s="1"/>
  <c r="A1257" i="3" s="1"/>
  <c r="B113" i="2"/>
  <c r="E113" i="2" s="1"/>
  <c r="A1258" i="3" s="1"/>
  <c r="B114" i="2"/>
  <c r="E114" i="2" s="1"/>
  <c r="A1259" i="3" s="1"/>
  <c r="B115" i="2"/>
  <c r="E115" i="2" s="1"/>
  <c r="A1260" i="3" s="1"/>
  <c r="B116" i="2"/>
  <c r="E116" i="2" s="1"/>
  <c r="A1261" i="3" s="1"/>
  <c r="B117" i="2"/>
  <c r="E117" i="2" s="1"/>
  <c r="A1262" i="3" s="1"/>
  <c r="B118" i="2"/>
  <c r="E118" i="2" s="1"/>
  <c r="B119" i="2"/>
  <c r="E119" i="2" s="1"/>
  <c r="A1264" i="3" s="1"/>
  <c r="B120" i="2"/>
  <c r="E120" i="2" s="1"/>
  <c r="A1265" i="3" s="1"/>
  <c r="B121" i="2"/>
  <c r="E121" i="2" s="1"/>
  <c r="A1266" i="3" s="1"/>
  <c r="B122" i="2"/>
  <c r="E122" i="2" s="1"/>
  <c r="A1603" i="3" s="1"/>
  <c r="B123" i="2"/>
  <c r="E123" i="2" s="1"/>
  <c r="A1604" i="3" s="1"/>
  <c r="B124" i="2"/>
  <c r="E124" i="2" s="1"/>
  <c r="A1605" i="3" s="1"/>
  <c r="B125" i="2"/>
  <c r="E125" i="2" s="1"/>
  <c r="A1606" i="3" s="1"/>
  <c r="B126" i="2"/>
  <c r="B127" i="2"/>
  <c r="E127" i="2" s="1"/>
  <c r="A1608" i="3" s="1"/>
  <c r="B128" i="2"/>
  <c r="E128" i="2" s="1"/>
  <c r="A1609" i="3" s="1"/>
  <c r="B129" i="2"/>
  <c r="E129" i="2" s="1"/>
  <c r="A1610" i="3" s="1"/>
  <c r="B130" i="2"/>
  <c r="E130" i="2" s="1"/>
  <c r="A1611" i="3" s="1"/>
  <c r="B131" i="2"/>
  <c r="E131" i="2" s="1"/>
  <c r="A1612" i="3" s="1"/>
  <c r="B132" i="2"/>
  <c r="E132" i="2" s="1"/>
  <c r="A1613" i="3" s="1"/>
  <c r="B133" i="2"/>
  <c r="E133" i="2" s="1"/>
  <c r="A1614" i="3" s="1"/>
  <c r="B134" i="2"/>
  <c r="E134" i="2" s="1"/>
  <c r="A1615" i="3" s="1"/>
  <c r="B135" i="2"/>
  <c r="E135" i="2" s="1"/>
  <c r="A1616" i="3" s="1"/>
  <c r="B136" i="2"/>
  <c r="E136" i="2" s="1"/>
  <c r="B137" i="2"/>
  <c r="E137" i="2" s="1"/>
  <c r="A1618" i="3" s="1"/>
  <c r="B138" i="2"/>
  <c r="E138" i="2" s="1"/>
  <c r="A1619" i="3" s="1"/>
  <c r="B139" i="2"/>
  <c r="E139" i="2" s="1"/>
  <c r="A1620" i="3" s="1"/>
  <c r="B140" i="2"/>
  <c r="E140" i="2" s="1"/>
  <c r="A1621" i="3" s="1"/>
  <c r="B141" i="2"/>
  <c r="E141" i="2" s="1"/>
  <c r="A1622" i="3" s="1"/>
  <c r="B142" i="2"/>
  <c r="E142" i="2" s="1"/>
  <c r="A1623" i="3" s="1"/>
  <c r="B143" i="2"/>
  <c r="E143" i="2" s="1"/>
  <c r="A1624" i="3" s="1"/>
  <c r="B144" i="2"/>
  <c r="E144" i="2" s="1"/>
  <c r="A1625" i="3" s="1"/>
  <c r="B145" i="2"/>
  <c r="E145" i="2" s="1"/>
  <c r="A1626" i="3" s="1"/>
  <c r="B146" i="2"/>
  <c r="E146" i="2" s="1"/>
  <c r="A1627" i="3" s="1"/>
  <c r="B147" i="2"/>
  <c r="B148" i="2"/>
  <c r="E148" i="2" s="1"/>
  <c r="A1629" i="3" s="1"/>
  <c r="B149" i="2"/>
  <c r="E149" i="2" s="1"/>
  <c r="A1630" i="3" s="1"/>
  <c r="B150" i="2"/>
  <c r="E150" i="2" s="1"/>
  <c r="B151" i="2"/>
  <c r="E151" i="2" s="1"/>
  <c r="A1632" i="3" s="1"/>
  <c r="B152" i="2"/>
  <c r="E152" i="2" s="1"/>
  <c r="A752" i="3" s="1"/>
  <c r="B153" i="2"/>
  <c r="E153" i="2" s="1"/>
  <c r="A753" i="3" s="1"/>
  <c r="B154" i="2"/>
  <c r="E154" i="2" s="1"/>
  <c r="A754" i="3" s="1"/>
  <c r="B155" i="2"/>
  <c r="E155" i="2" s="1"/>
  <c r="A755" i="3" s="1"/>
  <c r="B156" i="2"/>
  <c r="E156" i="2" s="1"/>
  <c r="A756" i="3" s="1"/>
  <c r="B157" i="2"/>
  <c r="B158" i="2"/>
  <c r="E158" i="2" s="1"/>
  <c r="A758" i="3" s="1"/>
  <c r="B159" i="2"/>
  <c r="E159" i="2" s="1"/>
  <c r="A759" i="3" s="1"/>
  <c r="B160" i="2"/>
  <c r="E160" i="2" s="1"/>
  <c r="A760" i="3" s="1"/>
  <c r="B161" i="2"/>
  <c r="E161" i="2" s="1"/>
  <c r="A761" i="3" s="1"/>
  <c r="B162" i="2"/>
  <c r="E162" i="2" s="1"/>
  <c r="A762" i="3" s="1"/>
  <c r="B163" i="2"/>
  <c r="B164" i="2"/>
  <c r="E164" i="2" s="1"/>
  <c r="A764" i="3" s="1"/>
  <c r="B165" i="2"/>
  <c r="E165" i="2" s="1"/>
  <c r="A765" i="3" s="1"/>
  <c r="B166" i="2"/>
  <c r="E166" i="2" s="1"/>
  <c r="A766" i="3" s="1"/>
  <c r="B167" i="2"/>
  <c r="E167" i="2" s="1"/>
  <c r="A767" i="3" s="1"/>
  <c r="B168" i="2"/>
  <c r="E168" i="2" s="1"/>
  <c r="A768" i="3" s="1"/>
  <c r="B169" i="2"/>
  <c r="E169" i="2" s="1"/>
  <c r="A769" i="3" s="1"/>
  <c r="B170" i="2"/>
  <c r="E170" i="2" s="1"/>
  <c r="A770" i="3" s="1"/>
  <c r="B171" i="2"/>
  <c r="E171" i="2" s="1"/>
  <c r="A771" i="3" s="1"/>
  <c r="B172" i="2"/>
  <c r="E172" i="2" s="1"/>
  <c r="A772" i="3" s="1"/>
  <c r="B173" i="2"/>
  <c r="E173" i="2" s="1"/>
  <c r="A773" i="3" s="1"/>
  <c r="B174" i="2"/>
  <c r="E174" i="2" s="1"/>
  <c r="A774" i="3" s="1"/>
  <c r="B175" i="2"/>
  <c r="E175" i="2" s="1"/>
  <c r="A775" i="3" s="1"/>
  <c r="B176" i="2"/>
  <c r="E176" i="2" s="1"/>
  <c r="A776" i="3" s="1"/>
  <c r="B177" i="2"/>
  <c r="E177" i="2" s="1"/>
  <c r="A777" i="3" s="1"/>
  <c r="B178" i="2"/>
  <c r="E178" i="2" s="1"/>
  <c r="A778" i="3" s="1"/>
  <c r="B179" i="2"/>
  <c r="E179" i="2" s="1"/>
  <c r="A779" i="3" s="1"/>
  <c r="B180" i="2"/>
  <c r="E180" i="2" s="1"/>
  <c r="A780" i="3" s="1"/>
  <c r="B181" i="2"/>
  <c r="E181" i="2" s="1"/>
  <c r="A781" i="3" s="1"/>
  <c r="B182" i="2"/>
  <c r="B183" i="2"/>
  <c r="E183" i="2" s="1"/>
  <c r="A1633" i="3" s="1"/>
  <c r="B184" i="2"/>
  <c r="E184" i="2" s="1"/>
  <c r="A1634" i="3" s="1"/>
  <c r="B185" i="2"/>
  <c r="E185" i="2" s="1"/>
  <c r="A1635" i="3" s="1"/>
  <c r="B186" i="2"/>
  <c r="E186" i="2" s="1"/>
  <c r="A1636" i="3" s="1"/>
  <c r="B187" i="2"/>
  <c r="E187" i="2" s="1"/>
  <c r="A1637" i="3" s="1"/>
  <c r="B188" i="2"/>
  <c r="E188" i="2" s="1"/>
  <c r="A1638" i="3" s="1"/>
  <c r="B189" i="2"/>
  <c r="E189" i="2" s="1"/>
  <c r="A1639" i="3" s="1"/>
  <c r="B190" i="2"/>
  <c r="E190" i="2" s="1"/>
  <c r="A1640" i="3" s="1"/>
  <c r="B191" i="2"/>
  <c r="E191" i="2" s="1"/>
  <c r="A1641" i="3" s="1"/>
  <c r="B192" i="2"/>
  <c r="E192" i="2" s="1"/>
  <c r="A1642" i="3" s="1"/>
  <c r="B193" i="2"/>
  <c r="E193" i="2" s="1"/>
  <c r="A1643" i="3" s="1"/>
  <c r="B194" i="2"/>
  <c r="E194" i="2" s="1"/>
  <c r="A1644" i="3" s="1"/>
  <c r="B195" i="2"/>
  <c r="E195" i="2" s="1"/>
  <c r="A1645" i="3" s="1"/>
  <c r="B196" i="2"/>
  <c r="E196" i="2" s="1"/>
  <c r="A1646" i="3" s="1"/>
  <c r="B197" i="2"/>
  <c r="E197" i="2" s="1"/>
  <c r="B198" i="2"/>
  <c r="E198" i="2" s="1"/>
  <c r="B199" i="2"/>
  <c r="E199" i="2" s="1"/>
  <c r="A1649" i="3" s="1"/>
  <c r="B200" i="2"/>
  <c r="B201" i="2"/>
  <c r="E201" i="2" s="1"/>
  <c r="A1651" i="3" s="1"/>
  <c r="B202" i="2"/>
  <c r="E202" i="2" s="1"/>
  <c r="A1652" i="3" s="1"/>
  <c r="B203" i="2"/>
  <c r="E203" i="2" s="1"/>
  <c r="A1653" i="3" s="1"/>
  <c r="B204" i="2"/>
  <c r="E204" i="2" s="1"/>
  <c r="A1654" i="3" s="1"/>
  <c r="B205" i="2"/>
  <c r="E205" i="2" s="1"/>
  <c r="A1655" i="3" s="1"/>
  <c r="B206" i="2"/>
  <c r="E206" i="2" s="1"/>
  <c r="A1656" i="3" s="1"/>
  <c r="B207" i="2"/>
  <c r="E207" i="2" s="1"/>
  <c r="A1657" i="3" s="1"/>
  <c r="B208" i="2"/>
  <c r="E208" i="2" s="1"/>
  <c r="A1658" i="3" s="1"/>
  <c r="B209" i="2"/>
  <c r="E209" i="2" s="1"/>
  <c r="A1659" i="3" s="1"/>
  <c r="B210" i="2"/>
  <c r="E210" i="2" s="1"/>
  <c r="A1660" i="3" s="1"/>
  <c r="B211" i="2"/>
  <c r="E211" i="2" s="1"/>
  <c r="A1661" i="3" s="1"/>
  <c r="B212" i="2"/>
  <c r="E212" i="2" s="1"/>
  <c r="A1662" i="3" s="1"/>
  <c r="B213" i="2"/>
  <c r="E213" i="2" s="1"/>
  <c r="A548" i="3" s="1"/>
  <c r="B214" i="2"/>
  <c r="E214" i="2" s="1"/>
  <c r="A549" i="3" s="1"/>
  <c r="B215" i="2"/>
  <c r="E215" i="2" s="1"/>
  <c r="A550" i="3" s="1"/>
  <c r="B216" i="2"/>
  <c r="E216" i="2" s="1"/>
  <c r="A551" i="3" s="1"/>
  <c r="B217" i="2"/>
  <c r="E217" i="2" s="1"/>
  <c r="A552" i="3" s="1"/>
  <c r="B218" i="2"/>
  <c r="E218" i="2" s="1"/>
  <c r="A553" i="3" s="1"/>
  <c r="B219" i="2"/>
  <c r="B220" i="2"/>
  <c r="B221" i="2"/>
  <c r="E221" i="2" s="1"/>
  <c r="A556" i="3" s="1"/>
  <c r="B222" i="2"/>
  <c r="E222" i="2" s="1"/>
  <c r="B223" i="2"/>
  <c r="E223" i="2" s="1"/>
  <c r="A558" i="3" s="1"/>
  <c r="B224" i="2"/>
  <c r="E224" i="2" s="1"/>
  <c r="A559" i="3" s="1"/>
  <c r="B225" i="2"/>
  <c r="E225" i="2" s="1"/>
  <c r="A560" i="3" s="1"/>
  <c r="B226" i="2"/>
  <c r="E226" i="2" s="1"/>
  <c r="A561" i="3" s="1"/>
  <c r="B227" i="2"/>
  <c r="E227" i="2" s="1"/>
  <c r="A562" i="3" s="1"/>
  <c r="B228" i="2"/>
  <c r="E228" i="2" s="1"/>
  <c r="A563" i="3" s="1"/>
  <c r="B229" i="2"/>
  <c r="E229" i="2" s="1"/>
  <c r="A564" i="3" s="1"/>
  <c r="B230" i="2"/>
  <c r="B231" i="2"/>
  <c r="E231" i="2" s="1"/>
  <c r="A566" i="3" s="1"/>
  <c r="B232" i="2"/>
  <c r="E232" i="2" s="1"/>
  <c r="A567" i="3" s="1"/>
  <c r="B233" i="2"/>
  <c r="E233" i="2" s="1"/>
  <c r="A568" i="3" s="1"/>
  <c r="B234" i="2"/>
  <c r="E234" i="2" s="1"/>
  <c r="A569" i="3" s="1"/>
  <c r="B235" i="2"/>
  <c r="E235" i="2" s="1"/>
  <c r="A570" i="3" s="1"/>
  <c r="B236" i="2"/>
  <c r="B237" i="2"/>
  <c r="E237" i="2" s="1"/>
  <c r="A572" i="3" s="1"/>
  <c r="B238" i="2"/>
  <c r="E238" i="2" s="1"/>
  <c r="A573" i="3" s="1"/>
  <c r="B239" i="2"/>
  <c r="E239" i="2" s="1"/>
  <c r="A574" i="3" s="1"/>
  <c r="B240" i="2"/>
  <c r="E240" i="2" s="1"/>
  <c r="A575" i="3" s="1"/>
  <c r="B241" i="2"/>
  <c r="E241" i="2" s="1"/>
  <c r="A576" i="3" s="1"/>
  <c r="B242" i="2"/>
  <c r="E242" i="2" s="1"/>
  <c r="A885" i="3" s="1"/>
  <c r="B243" i="2"/>
  <c r="E243" i="2" s="1"/>
  <c r="A886" i="3" s="1"/>
  <c r="B244" i="2"/>
  <c r="E244" i="2" s="1"/>
  <c r="A887" i="3" s="1"/>
  <c r="B245" i="2"/>
  <c r="E245" i="2" s="1"/>
  <c r="A888" i="3" s="1"/>
  <c r="B246" i="2"/>
  <c r="E246" i="2" s="1"/>
  <c r="A889" i="3" s="1"/>
  <c r="B247" i="2"/>
  <c r="E247" i="2" s="1"/>
  <c r="A890" i="3" s="1"/>
  <c r="B248" i="2"/>
  <c r="E248" i="2" s="1"/>
  <c r="A891" i="3" s="1"/>
  <c r="B249" i="2"/>
  <c r="E249" i="2" s="1"/>
  <c r="A892" i="3" s="1"/>
  <c r="B250" i="2"/>
  <c r="E250" i="2" s="1"/>
  <c r="A893" i="3" s="1"/>
  <c r="B251" i="2"/>
  <c r="E251" i="2" s="1"/>
  <c r="A894" i="3" s="1"/>
  <c r="B252" i="2"/>
  <c r="E252" i="2" s="1"/>
  <c r="A895" i="3" s="1"/>
  <c r="B253" i="2"/>
  <c r="E253" i="2" s="1"/>
  <c r="A1906" i="3" s="1"/>
  <c r="B254" i="2"/>
  <c r="E254" i="2" s="1"/>
  <c r="A1907" i="3" s="1"/>
  <c r="B255" i="2"/>
  <c r="E255" i="2" s="1"/>
  <c r="A1908" i="3" s="1"/>
  <c r="B256" i="2"/>
  <c r="E256" i="2" s="1"/>
  <c r="A1909" i="3" s="1"/>
  <c r="B257" i="2"/>
  <c r="E257" i="2" s="1"/>
  <c r="A1910" i="3" s="1"/>
  <c r="B258" i="2"/>
  <c r="E258" i="2" s="1"/>
  <c r="A1911" i="3" s="1"/>
  <c r="B259" i="2"/>
  <c r="E259" i="2" s="1"/>
  <c r="A1912" i="3" s="1"/>
  <c r="B260" i="2"/>
  <c r="E260" i="2" s="1"/>
  <c r="A1913" i="3" s="1"/>
  <c r="B261" i="2"/>
  <c r="E261" i="2" s="1"/>
  <c r="A1914" i="3" s="1"/>
  <c r="B262" i="2"/>
  <c r="E262" i="2" s="1"/>
  <c r="A1915" i="3" s="1"/>
  <c r="B263" i="2"/>
  <c r="E263" i="2" s="1"/>
  <c r="A1916" i="3" s="1"/>
  <c r="B264" i="2"/>
  <c r="E264" i="2" s="1"/>
  <c r="A1917" i="3" s="1"/>
  <c r="B265" i="2"/>
  <c r="E265" i="2" s="1"/>
  <c r="A1918" i="3" s="1"/>
  <c r="B266" i="2"/>
  <c r="E266" i="2" s="1"/>
  <c r="A1919" i="3" s="1"/>
  <c r="B267" i="2"/>
  <c r="B268" i="2"/>
  <c r="E268" i="2" s="1"/>
  <c r="A2096" i="3" s="1"/>
  <c r="B269" i="2"/>
  <c r="E269" i="2" s="1"/>
  <c r="A2097" i="3" s="1"/>
  <c r="B270" i="2"/>
  <c r="E270" i="2" s="1"/>
  <c r="A2098" i="3" s="1"/>
  <c r="B271" i="2"/>
  <c r="E271" i="2" s="1"/>
  <c r="A2099" i="3" s="1"/>
  <c r="B272" i="2"/>
  <c r="E272" i="2" s="1"/>
  <c r="A2100" i="3" s="1"/>
  <c r="B273" i="2"/>
  <c r="B274" i="2"/>
  <c r="E274" i="2" s="1"/>
  <c r="A2102" i="3" s="1"/>
  <c r="B275" i="2"/>
  <c r="E275" i="2" s="1"/>
  <c r="A2103" i="3" s="1"/>
  <c r="B276" i="2"/>
  <c r="E276" i="2" s="1"/>
  <c r="A2104" i="3" s="1"/>
  <c r="B277" i="2"/>
  <c r="E277" i="2" s="1"/>
  <c r="B278" i="2"/>
  <c r="E278" i="2" s="1"/>
  <c r="B279" i="2"/>
  <c r="E279" i="2" s="1"/>
  <c r="A2107" i="3" s="1"/>
  <c r="B280" i="2"/>
  <c r="E280" i="2" s="1"/>
  <c r="A2108" i="3" s="1"/>
  <c r="B281" i="2"/>
  <c r="E281" i="2" s="1"/>
  <c r="A2109" i="3" s="1"/>
  <c r="B282" i="2"/>
  <c r="E282" i="2" s="1"/>
  <c r="A2110" i="3" s="1"/>
  <c r="B283" i="2"/>
  <c r="E283" i="2" s="1"/>
  <c r="A2111" i="3" s="1"/>
  <c r="B284" i="2"/>
  <c r="E284" i="2" s="1"/>
  <c r="A2112" i="3" s="1"/>
  <c r="B285" i="2"/>
  <c r="E285" i="2" s="1"/>
  <c r="A118" i="3" s="1"/>
  <c r="B286" i="2"/>
  <c r="E286" i="2" s="1"/>
  <c r="A119" i="3" s="1"/>
  <c r="B287" i="2"/>
  <c r="E287" i="2" s="1"/>
  <c r="A120" i="3" s="1"/>
  <c r="B288" i="2"/>
  <c r="E288" i="2" s="1"/>
  <c r="A121" i="3" s="1"/>
  <c r="B289" i="2"/>
  <c r="E289" i="2" s="1"/>
  <c r="A122" i="3" s="1"/>
  <c r="B290" i="2"/>
  <c r="E290" i="2" s="1"/>
  <c r="A123" i="3" s="1"/>
  <c r="B291" i="2"/>
  <c r="E291" i="2" s="1"/>
  <c r="A124" i="3" s="1"/>
  <c r="B292" i="2"/>
  <c r="B293" i="2"/>
  <c r="B294" i="2"/>
  <c r="E294" i="2" s="1"/>
  <c r="A127" i="3" s="1"/>
  <c r="B295" i="2"/>
  <c r="E295" i="2" s="1"/>
  <c r="A128" i="3" s="1"/>
  <c r="B296" i="2"/>
  <c r="E296" i="2" s="1"/>
  <c r="A129" i="3" s="1"/>
  <c r="B297" i="2"/>
  <c r="E297" i="2" s="1"/>
  <c r="A130" i="3" s="1"/>
  <c r="B298" i="2"/>
  <c r="E298" i="2" s="1"/>
  <c r="A131" i="3" s="1"/>
  <c r="B299" i="2"/>
  <c r="E299" i="2" s="1"/>
  <c r="A132" i="3" s="1"/>
  <c r="B300" i="2"/>
  <c r="E300" i="2" s="1"/>
  <c r="A133" i="3" s="1"/>
  <c r="B301" i="2"/>
  <c r="E301" i="2" s="1"/>
  <c r="A134" i="3" s="1"/>
  <c r="B302" i="2"/>
  <c r="E302" i="2" s="1"/>
  <c r="B303" i="2"/>
  <c r="E303" i="2" s="1"/>
  <c r="A136" i="3" s="1"/>
  <c r="B304" i="2"/>
  <c r="B305" i="2"/>
  <c r="E305" i="2" s="1"/>
  <c r="A138" i="3" s="1"/>
  <c r="B306" i="2"/>
  <c r="E306" i="2" s="1"/>
  <c r="A139" i="3" s="1"/>
  <c r="B307" i="2"/>
  <c r="E307" i="2" s="1"/>
  <c r="A140" i="3" s="1"/>
  <c r="B308" i="2"/>
  <c r="E308" i="2" s="1"/>
  <c r="A141" i="3" s="1"/>
  <c r="B309" i="2"/>
  <c r="B310" i="2"/>
  <c r="E310" i="2" s="1"/>
  <c r="A143" i="3" s="1"/>
  <c r="B311" i="2"/>
  <c r="E311" i="2" s="1"/>
  <c r="A144" i="3" s="1"/>
  <c r="B312" i="2"/>
  <c r="E312" i="2" s="1"/>
  <c r="A145" i="3" s="1"/>
  <c r="B313" i="2"/>
  <c r="E313" i="2" s="1"/>
  <c r="A146" i="3" s="1"/>
  <c r="B314" i="2"/>
  <c r="E314" i="2" s="1"/>
  <c r="A147" i="3" s="1"/>
  <c r="B315" i="2"/>
  <c r="E315" i="2" s="1"/>
  <c r="A634" i="3" s="1"/>
  <c r="B316" i="2"/>
  <c r="E316" i="2" s="1"/>
  <c r="B317" i="2"/>
  <c r="E317" i="2" s="1"/>
  <c r="A636" i="3" s="1"/>
  <c r="B318" i="2"/>
  <c r="E318" i="2" s="1"/>
  <c r="A637" i="3" s="1"/>
  <c r="B319" i="2"/>
  <c r="E319" i="2" s="1"/>
  <c r="A638" i="3" s="1"/>
  <c r="B320" i="2"/>
  <c r="E320" i="2" s="1"/>
  <c r="A639" i="3" s="1"/>
  <c r="B321" i="2"/>
  <c r="E321" i="2" s="1"/>
  <c r="A640" i="3" s="1"/>
  <c r="B322" i="2"/>
  <c r="E322" i="2" s="1"/>
  <c r="A641" i="3" s="1"/>
  <c r="B323" i="2"/>
  <c r="E323" i="2" s="1"/>
  <c r="A642" i="3" s="1"/>
  <c r="B324" i="2"/>
  <c r="E324" i="2" s="1"/>
  <c r="A643" i="3" s="1"/>
  <c r="B325" i="2"/>
  <c r="E325" i="2" s="1"/>
  <c r="A644" i="3" s="1"/>
  <c r="B326" i="2"/>
  <c r="E326" i="2" s="1"/>
  <c r="A645" i="3" s="1"/>
  <c r="B327" i="2"/>
  <c r="E327" i="2" s="1"/>
  <c r="A646" i="3" s="1"/>
  <c r="B328" i="2"/>
  <c r="E328" i="2" s="1"/>
  <c r="A647" i="3" s="1"/>
  <c r="B329" i="2"/>
  <c r="E329" i="2" s="1"/>
  <c r="A648" i="3" s="1"/>
  <c r="B330" i="2"/>
  <c r="E330" i="2" s="1"/>
  <c r="A649" i="3" s="1"/>
  <c r="B331" i="2"/>
  <c r="E331" i="2" s="1"/>
  <c r="A650" i="3" s="1"/>
  <c r="B332" i="2"/>
  <c r="E332" i="2" s="1"/>
  <c r="A651" i="3" s="1"/>
  <c r="B333" i="2"/>
  <c r="E333" i="2" s="1"/>
  <c r="A652" i="3" s="1"/>
  <c r="B334" i="2"/>
  <c r="E334" i="2" s="1"/>
  <c r="A653" i="3" s="1"/>
  <c r="B335" i="2"/>
  <c r="E335" i="2" s="1"/>
  <c r="A654" i="3" s="1"/>
  <c r="B336" i="2"/>
  <c r="E336" i="2" s="1"/>
  <c r="A655" i="3" s="1"/>
  <c r="B337" i="2"/>
  <c r="E337" i="2" s="1"/>
  <c r="A656" i="3" s="1"/>
  <c r="B338" i="2"/>
  <c r="E338" i="2" s="1"/>
  <c r="A657" i="3" s="1"/>
  <c r="B339" i="2"/>
  <c r="E339" i="2" s="1"/>
  <c r="A658" i="3" s="1"/>
  <c r="B340" i="2"/>
  <c r="B341" i="2"/>
  <c r="E341" i="2" s="1"/>
  <c r="A660" i="3" s="1"/>
  <c r="B342" i="2"/>
  <c r="E342" i="2" s="1"/>
  <c r="A2023" i="3" s="1"/>
  <c r="B343" i="2"/>
  <c r="E343" i="2" s="1"/>
  <c r="A2024" i="3" s="1"/>
  <c r="B344" i="2"/>
  <c r="E344" i="2" s="1"/>
  <c r="A2025" i="3" s="1"/>
  <c r="B345" i="2"/>
  <c r="E345" i="2" s="1"/>
  <c r="A2026" i="3" s="1"/>
  <c r="B346" i="2"/>
  <c r="E346" i="2" s="1"/>
  <c r="A2027" i="3" s="1"/>
  <c r="B347" i="2"/>
  <c r="E347" i="2" s="1"/>
  <c r="A2028" i="3" s="1"/>
  <c r="B348" i="2"/>
  <c r="E348" i="2" s="1"/>
  <c r="A2029" i="3" s="1"/>
  <c r="B349" i="2"/>
  <c r="E349" i="2" s="1"/>
  <c r="A2030" i="3" s="1"/>
  <c r="B350" i="2"/>
  <c r="E350" i="2" s="1"/>
  <c r="A2031" i="3" s="1"/>
  <c r="B351" i="2"/>
  <c r="E351" i="2" s="1"/>
  <c r="A2032" i="3" s="1"/>
  <c r="B352" i="2"/>
  <c r="E352" i="2" s="1"/>
  <c r="A2033" i="3" s="1"/>
  <c r="B353" i="2"/>
  <c r="E353" i="2" s="1"/>
  <c r="A2034" i="3" s="1"/>
  <c r="B354" i="2"/>
  <c r="E354" i="2" s="1"/>
  <c r="A2035" i="3" s="1"/>
  <c r="B355" i="2"/>
  <c r="E355" i="2" s="1"/>
  <c r="A2036" i="3" s="1"/>
  <c r="B356" i="2"/>
  <c r="E356" i="2" s="1"/>
  <c r="B357" i="2"/>
  <c r="E357" i="2" s="1"/>
  <c r="A2038" i="3" s="1"/>
  <c r="B358" i="2"/>
  <c r="E358" i="2" s="1"/>
  <c r="A2039" i="3" s="1"/>
  <c r="B359" i="2"/>
  <c r="E359" i="2" s="1"/>
  <c r="A2040" i="3" s="1"/>
  <c r="B360" i="2"/>
  <c r="E360" i="2" s="1"/>
  <c r="A2041" i="3" s="1"/>
  <c r="B361" i="2"/>
  <c r="E361" i="2" s="1"/>
  <c r="A2042" i="3" s="1"/>
  <c r="B362" i="2"/>
  <c r="E362" i="2" s="1"/>
  <c r="A2043" i="3" s="1"/>
  <c r="B363" i="2"/>
  <c r="E363" i="2" s="1"/>
  <c r="A2044" i="3" s="1"/>
  <c r="B364" i="2"/>
  <c r="E364" i="2" s="1"/>
  <c r="A2045" i="3" s="1"/>
  <c r="B365" i="2"/>
  <c r="B366" i="2"/>
  <c r="B367" i="2"/>
  <c r="E367" i="2" s="1"/>
  <c r="A2048" i="3" s="1"/>
  <c r="B368" i="2"/>
  <c r="E368" i="2" s="1"/>
  <c r="A2049" i="3" s="1"/>
  <c r="B369" i="2"/>
  <c r="E369" i="2" s="1"/>
  <c r="A2050" i="3" s="1"/>
  <c r="B370" i="2"/>
  <c r="E370" i="2" s="1"/>
  <c r="A2051" i="3" s="1"/>
  <c r="B371" i="2"/>
  <c r="E371" i="2" s="1"/>
  <c r="A2196" i="3" s="1"/>
  <c r="B372" i="2"/>
  <c r="E372" i="2" s="1"/>
  <c r="A2197" i="3" s="1"/>
  <c r="B373" i="2"/>
  <c r="E373" i="2" s="1"/>
  <c r="A2198" i="3" s="1"/>
  <c r="B374" i="2"/>
  <c r="E374" i="2" s="1"/>
  <c r="A2199" i="3" s="1"/>
  <c r="B375" i="2"/>
  <c r="E375" i="2" s="1"/>
  <c r="A2200" i="3" s="1"/>
  <c r="B376" i="2"/>
  <c r="E376" i="2" s="1"/>
  <c r="B377" i="2"/>
  <c r="E377" i="2" s="1"/>
  <c r="A2202" i="3" s="1"/>
  <c r="B378" i="2"/>
  <c r="E378" i="2" s="1"/>
  <c r="A2203" i="3" s="1"/>
  <c r="B379" i="2"/>
  <c r="E379" i="2" s="1"/>
  <c r="A2204" i="3" s="1"/>
  <c r="B380" i="2"/>
  <c r="E380" i="2" s="1"/>
  <c r="A2205" i="3" s="1"/>
  <c r="B381" i="2"/>
  <c r="E381" i="2" s="1"/>
  <c r="A2206" i="3" s="1"/>
  <c r="B382" i="2"/>
  <c r="B383" i="2"/>
  <c r="E383" i="2" s="1"/>
  <c r="A2208" i="3" s="1"/>
  <c r="B384" i="2"/>
  <c r="E384" i="2" s="1"/>
  <c r="A2209" i="3" s="1"/>
  <c r="B385" i="2"/>
  <c r="E385" i="2" s="1"/>
  <c r="A2210" i="3" s="1"/>
  <c r="B386" i="2"/>
  <c r="E386" i="2" s="1"/>
  <c r="A2211" i="3" s="1"/>
  <c r="B387" i="2"/>
  <c r="E387" i="2" s="1"/>
  <c r="A2212" i="3" s="1"/>
  <c r="B388" i="2"/>
  <c r="E388" i="2" s="1"/>
  <c r="A2213" i="3" s="1"/>
  <c r="B389" i="2"/>
  <c r="E389" i="2" s="1"/>
  <c r="B390" i="2"/>
  <c r="E390" i="2" s="1"/>
  <c r="A2215" i="3" s="1"/>
  <c r="B391" i="2"/>
  <c r="E391" i="2" s="1"/>
  <c r="A2216" i="3" s="1"/>
  <c r="B392" i="2"/>
  <c r="E392" i="2" s="1"/>
  <c r="A2217" i="3" s="1"/>
  <c r="B393" i="2"/>
  <c r="E393" i="2" s="1"/>
  <c r="A2218" i="3" s="1"/>
  <c r="B394" i="2"/>
  <c r="E394" i="2" s="1"/>
  <c r="A2219" i="3" s="1"/>
  <c r="B395" i="2"/>
  <c r="E395" i="2" s="1"/>
  <c r="A2220" i="3" s="1"/>
  <c r="B396" i="2"/>
  <c r="E396" i="2" s="1"/>
  <c r="A2221" i="3" s="1"/>
  <c r="B397" i="2"/>
  <c r="E397" i="2" s="1"/>
  <c r="A2222" i="3" s="1"/>
  <c r="B398" i="2"/>
  <c r="E398" i="2" s="1"/>
  <c r="A2223" i="3" s="1"/>
  <c r="B399" i="2"/>
  <c r="E399" i="2" s="1"/>
  <c r="A2224" i="3" s="1"/>
  <c r="B400" i="2"/>
  <c r="E400" i="2" s="1"/>
  <c r="A2225" i="3" s="1"/>
  <c r="B401" i="2"/>
  <c r="E401" i="2" s="1"/>
  <c r="A1052" i="3" s="1"/>
  <c r="B402" i="2"/>
  <c r="E402" i="2" s="1"/>
  <c r="A1053" i="3" s="1"/>
  <c r="B403" i="2"/>
  <c r="B404" i="2"/>
  <c r="E404" i="2" s="1"/>
  <c r="A1055" i="3" s="1"/>
  <c r="B405" i="2"/>
  <c r="E405" i="2" s="1"/>
  <c r="A1056" i="3" s="1"/>
  <c r="B406" i="2"/>
  <c r="E406" i="2" s="1"/>
  <c r="A1057" i="3" s="1"/>
  <c r="B407" i="2"/>
  <c r="E407" i="2" s="1"/>
  <c r="A1058" i="3" s="1"/>
  <c r="B408" i="2"/>
  <c r="E408" i="2" s="1"/>
  <c r="A1059" i="3" s="1"/>
  <c r="B409" i="2"/>
  <c r="E409" i="2" s="1"/>
  <c r="A1060" i="3" s="1"/>
  <c r="B410" i="2"/>
  <c r="E410" i="2" s="1"/>
  <c r="A1061" i="3" s="1"/>
  <c r="B411" i="2"/>
  <c r="E411" i="2" s="1"/>
  <c r="A1062" i="3" s="1"/>
  <c r="B412" i="2"/>
  <c r="E412" i="2" s="1"/>
  <c r="A1063" i="3" s="1"/>
  <c r="B413" i="2"/>
  <c r="B414" i="2"/>
  <c r="E414" i="2" s="1"/>
  <c r="A1065" i="3" s="1"/>
  <c r="B415" i="2"/>
  <c r="E415" i="2" s="1"/>
  <c r="A1066" i="3" s="1"/>
  <c r="B416" i="2"/>
  <c r="E416" i="2" s="1"/>
  <c r="A1067" i="3" s="1"/>
  <c r="B417" i="2"/>
  <c r="E417" i="2" s="1"/>
  <c r="A1068" i="3" s="1"/>
  <c r="B418" i="2"/>
  <c r="E418" i="2" s="1"/>
  <c r="A1069" i="3" s="1"/>
  <c r="B419" i="2"/>
  <c r="B420" i="2"/>
  <c r="E420" i="2" s="1"/>
  <c r="A1071" i="3" s="1"/>
  <c r="B421" i="2"/>
  <c r="E421" i="2" s="1"/>
  <c r="A1072" i="3" s="1"/>
  <c r="B422" i="2"/>
  <c r="E422" i="2" s="1"/>
  <c r="A1073" i="3" s="1"/>
  <c r="B423" i="2"/>
  <c r="E423" i="2" s="1"/>
  <c r="A89" i="3" s="1"/>
  <c r="B424" i="2"/>
  <c r="E424" i="2" s="1"/>
  <c r="A90" i="3" s="1"/>
  <c r="B425" i="2"/>
  <c r="E425" i="2" s="1"/>
  <c r="A91" i="3" s="1"/>
  <c r="B426" i="2"/>
  <c r="E426" i="2" s="1"/>
  <c r="A92" i="3" s="1"/>
  <c r="B427" i="2"/>
  <c r="E427" i="2" s="1"/>
  <c r="A93" i="3" s="1"/>
  <c r="B428" i="2"/>
  <c r="E428" i="2" s="1"/>
  <c r="B429" i="2"/>
  <c r="E429" i="2" s="1"/>
  <c r="A95" i="3" s="1"/>
  <c r="B430" i="2"/>
  <c r="E430" i="2" s="1"/>
  <c r="A96" i="3" s="1"/>
  <c r="B431" i="2"/>
  <c r="E431" i="2" s="1"/>
  <c r="A97" i="3" s="1"/>
  <c r="B432" i="2"/>
  <c r="E432" i="2" s="1"/>
  <c r="A98" i="3" s="1"/>
  <c r="B433" i="2"/>
  <c r="E433" i="2" s="1"/>
  <c r="A99" i="3" s="1"/>
  <c r="B434" i="2"/>
  <c r="E434" i="2" s="1"/>
  <c r="A100" i="3" s="1"/>
  <c r="B435" i="2"/>
  <c r="E435" i="2" s="1"/>
  <c r="A101" i="3" s="1"/>
  <c r="B436" i="2"/>
  <c r="E436" i="2" s="1"/>
  <c r="A102" i="3" s="1"/>
  <c r="B437" i="2"/>
  <c r="E437" i="2" s="1"/>
  <c r="A103" i="3" s="1"/>
  <c r="B438" i="2"/>
  <c r="B439" i="2"/>
  <c r="E439" i="2" s="1"/>
  <c r="A105" i="3" s="1"/>
  <c r="B440" i="2"/>
  <c r="E440" i="2" s="1"/>
  <c r="A106" i="3" s="1"/>
  <c r="B441" i="2"/>
  <c r="E441" i="2" s="1"/>
  <c r="A107" i="3" s="1"/>
  <c r="B442" i="2"/>
  <c r="E442" i="2" s="1"/>
  <c r="A108" i="3" s="1"/>
  <c r="B443" i="2"/>
  <c r="E443" i="2" s="1"/>
  <c r="A109" i="3" s="1"/>
  <c r="B444" i="2"/>
  <c r="E444" i="2" s="1"/>
  <c r="A110" i="3" s="1"/>
  <c r="B445" i="2"/>
  <c r="E445" i="2" s="1"/>
  <c r="B446" i="2"/>
  <c r="E446" i="2" s="1"/>
  <c r="A112" i="3" s="1"/>
  <c r="B447" i="2"/>
  <c r="E447" i="2" s="1"/>
  <c r="A113" i="3" s="1"/>
  <c r="B448" i="2"/>
  <c r="E448" i="2" s="1"/>
  <c r="A114" i="3" s="1"/>
  <c r="B449" i="2"/>
  <c r="E449" i="2" s="1"/>
  <c r="A115" i="3" s="1"/>
  <c r="B450" i="2"/>
  <c r="E450" i="2" s="1"/>
  <c r="A116" i="3" s="1"/>
  <c r="B451" i="2"/>
  <c r="E451" i="2" s="1"/>
  <c r="A117" i="3" s="1"/>
  <c r="B452" i="2"/>
  <c r="E452" i="2" s="1"/>
  <c r="A243" i="3" s="1"/>
  <c r="B453" i="2"/>
  <c r="E453" i="2" s="1"/>
  <c r="A244" i="3" s="1"/>
  <c r="B454" i="2"/>
  <c r="E454" i="2" s="1"/>
  <c r="A245" i="3" s="1"/>
  <c r="B455" i="2"/>
  <c r="B456" i="2"/>
  <c r="E456" i="2" s="1"/>
  <c r="A995" i="3" s="1"/>
  <c r="B457" i="2"/>
  <c r="E457" i="2" s="1"/>
  <c r="A996" i="3" s="1"/>
  <c r="B458" i="2"/>
  <c r="E458" i="2" s="1"/>
  <c r="A997" i="3" s="1"/>
  <c r="B459" i="2"/>
  <c r="E459" i="2" s="1"/>
  <c r="A783" i="3" s="1"/>
  <c r="B460" i="2"/>
  <c r="E460" i="2" s="1"/>
  <c r="A784" i="3" s="1"/>
  <c r="B461" i="2"/>
  <c r="E461" i="2" s="1"/>
  <c r="A785" i="3" s="1"/>
  <c r="B462" i="2"/>
  <c r="E462" i="2" s="1"/>
  <c r="A786" i="3" s="1"/>
  <c r="B463" i="2"/>
  <c r="E463" i="2" s="1"/>
  <c r="A787" i="3" s="1"/>
  <c r="B464" i="2"/>
  <c r="E464" i="2" s="1"/>
  <c r="A788" i="3" s="1"/>
  <c r="B465" i="2"/>
  <c r="E465" i="2" s="1"/>
  <c r="A789" i="3" s="1"/>
  <c r="B466" i="2"/>
  <c r="E466" i="2" s="1"/>
  <c r="A790" i="3" s="1"/>
  <c r="B467" i="2"/>
  <c r="E467" i="2" s="1"/>
  <c r="A791" i="3" s="1"/>
  <c r="B468" i="2"/>
  <c r="E468" i="2" s="1"/>
  <c r="A792" i="3" s="1"/>
  <c r="B469" i="2"/>
  <c r="E469" i="2" s="1"/>
  <c r="A793" i="3" s="1"/>
  <c r="B470" i="2"/>
  <c r="E470" i="2" s="1"/>
  <c r="A794" i="3" s="1"/>
  <c r="B471" i="2"/>
  <c r="E471" i="2" s="1"/>
  <c r="A795" i="3" s="1"/>
  <c r="B472" i="2"/>
  <c r="E472" i="2" s="1"/>
  <c r="A796" i="3" s="1"/>
  <c r="B473" i="2"/>
  <c r="E473" i="2" s="1"/>
  <c r="A797" i="3" s="1"/>
  <c r="B474" i="2"/>
  <c r="E474" i="2" s="1"/>
  <c r="A798" i="3" s="1"/>
  <c r="B475" i="2"/>
  <c r="E475" i="2" s="1"/>
  <c r="A799" i="3" s="1"/>
  <c r="B476" i="2"/>
  <c r="E476" i="2" s="1"/>
  <c r="A800" i="3" s="1"/>
  <c r="B477" i="2"/>
  <c r="E477" i="2" s="1"/>
  <c r="A801" i="3" s="1"/>
  <c r="B478" i="2"/>
  <c r="E478" i="2" s="1"/>
  <c r="A802" i="3" s="1"/>
  <c r="B479" i="2"/>
  <c r="E479" i="2" s="1"/>
  <c r="A803" i="3" s="1"/>
  <c r="B480" i="2"/>
  <c r="E480" i="2" s="1"/>
  <c r="A804" i="3" s="1"/>
  <c r="B481" i="2"/>
  <c r="E481" i="2" s="1"/>
  <c r="A805" i="3" s="1"/>
  <c r="B482" i="2"/>
  <c r="E482" i="2" s="1"/>
  <c r="A806" i="3" s="1"/>
  <c r="B483" i="2"/>
  <c r="E483" i="2" s="1"/>
  <c r="A807" i="3" s="1"/>
  <c r="B484" i="2"/>
  <c r="E484" i="2" s="1"/>
  <c r="A808" i="3" s="1"/>
  <c r="B485" i="2"/>
  <c r="E485" i="2" s="1"/>
  <c r="A809" i="3" s="1"/>
  <c r="B486" i="2"/>
  <c r="E486" i="2" s="1"/>
  <c r="A810" i="3" s="1"/>
  <c r="B487" i="2"/>
  <c r="B488" i="2"/>
  <c r="E488" i="2" s="1"/>
  <c r="A812" i="3" s="1"/>
  <c r="B489" i="2"/>
  <c r="E489" i="2" s="1"/>
  <c r="A1101" i="3" s="1"/>
  <c r="B490" i="2"/>
  <c r="E490" i="2" s="1"/>
  <c r="A1102" i="3" s="1"/>
  <c r="B491" i="2"/>
  <c r="E491" i="2" s="1"/>
  <c r="A1103" i="3" s="1"/>
  <c r="B492" i="2"/>
  <c r="E492" i="2" s="1"/>
  <c r="A1104" i="3" s="1"/>
  <c r="B493" i="2"/>
  <c r="E493" i="2" s="1"/>
  <c r="B494" i="2"/>
  <c r="E494" i="2" s="1"/>
  <c r="B495" i="2"/>
  <c r="E495" i="2" s="1"/>
  <c r="A1107" i="3" s="1"/>
  <c r="B496" i="2"/>
  <c r="E496" i="2" s="1"/>
  <c r="A1108" i="3" s="1"/>
  <c r="B497" i="2"/>
  <c r="E497" i="2" s="1"/>
  <c r="A1109" i="3" s="1"/>
  <c r="B498" i="2"/>
  <c r="E498" i="2" s="1"/>
  <c r="A1110" i="3" s="1"/>
  <c r="B499" i="2"/>
  <c r="E499" i="2" s="1"/>
  <c r="A1111" i="3" s="1"/>
  <c r="B500" i="2"/>
  <c r="E500" i="2" s="1"/>
  <c r="A1112" i="3" s="1"/>
  <c r="B501" i="2"/>
  <c r="E501" i="2" s="1"/>
  <c r="A1113" i="3" s="1"/>
  <c r="B502" i="2"/>
  <c r="E502" i="2" s="1"/>
  <c r="A1114" i="3" s="1"/>
  <c r="B503" i="2"/>
  <c r="E503" i="2" s="1"/>
  <c r="A1115" i="3" s="1"/>
  <c r="B504" i="2"/>
  <c r="E504" i="2" s="1"/>
  <c r="A1116" i="3" s="1"/>
  <c r="B505" i="2"/>
  <c r="E505" i="2" s="1"/>
  <c r="A1117" i="3" s="1"/>
  <c r="B506" i="2"/>
  <c r="E506" i="2" s="1"/>
  <c r="A1118" i="3" s="1"/>
  <c r="B507" i="2"/>
  <c r="E507" i="2" s="1"/>
  <c r="A205" i="3" s="1"/>
  <c r="B508" i="2"/>
  <c r="E508" i="2" s="1"/>
  <c r="A206" i="3" s="1"/>
  <c r="B509" i="2"/>
  <c r="E509" i="2" s="1"/>
  <c r="A207" i="3" s="1"/>
  <c r="B510" i="2"/>
  <c r="E510" i="2" s="1"/>
  <c r="A208" i="3" s="1"/>
  <c r="B511" i="2"/>
  <c r="E511" i="2" s="1"/>
  <c r="A209" i="3" s="1"/>
  <c r="B512" i="2"/>
  <c r="E512" i="2" s="1"/>
  <c r="A210" i="3" s="1"/>
  <c r="B513" i="2"/>
  <c r="E513" i="2" s="1"/>
  <c r="A211" i="3" s="1"/>
  <c r="B514" i="2"/>
  <c r="E514" i="2" s="1"/>
  <c r="A212" i="3" s="1"/>
  <c r="B515" i="2"/>
  <c r="E515" i="2" s="1"/>
  <c r="A1405" i="3" s="1"/>
  <c r="B516" i="2"/>
  <c r="E516" i="2" s="1"/>
  <c r="B517" i="2"/>
  <c r="E517" i="2" s="1"/>
  <c r="A1407" i="3" s="1"/>
  <c r="B518" i="2"/>
  <c r="E518" i="2" s="1"/>
  <c r="A1408" i="3" s="1"/>
  <c r="B519" i="2"/>
  <c r="B520" i="2"/>
  <c r="E520" i="2" s="1"/>
  <c r="A1410" i="3" s="1"/>
  <c r="B521" i="2"/>
  <c r="E521" i="2" s="1"/>
  <c r="A1411" i="3" s="1"/>
  <c r="B522" i="2"/>
  <c r="E522" i="2" s="1"/>
  <c r="A1412" i="3" s="1"/>
  <c r="B523" i="2"/>
  <c r="E523" i="2" s="1"/>
  <c r="A1413" i="3" s="1"/>
  <c r="B524" i="2"/>
  <c r="E524" i="2" s="1"/>
  <c r="A1414" i="3" s="1"/>
  <c r="B525" i="2"/>
  <c r="E525" i="2" s="1"/>
  <c r="B526" i="2"/>
  <c r="E526" i="2" s="1"/>
  <c r="A1416" i="3" s="1"/>
  <c r="B527" i="2"/>
  <c r="E527" i="2" s="1"/>
  <c r="A1417" i="3" s="1"/>
  <c r="B528" i="2"/>
  <c r="E528" i="2" s="1"/>
  <c r="A1418" i="3" s="1"/>
  <c r="B529" i="2"/>
  <c r="E529" i="2" s="1"/>
  <c r="A1419" i="3" s="1"/>
  <c r="B530" i="2"/>
  <c r="E530" i="2" s="1"/>
  <c r="A1420" i="3" s="1"/>
  <c r="B531" i="2"/>
  <c r="E531" i="2" s="1"/>
  <c r="A1421" i="3" s="1"/>
  <c r="B532" i="2"/>
  <c r="E532" i="2" s="1"/>
  <c r="A1422" i="3" s="1"/>
  <c r="B533" i="2"/>
  <c r="E533" i="2" s="1"/>
  <c r="A1423" i="3" s="1"/>
  <c r="B534" i="2"/>
  <c r="E534" i="2" s="1"/>
  <c r="A1424" i="3" s="1"/>
  <c r="B535" i="2"/>
  <c r="E535" i="2" s="1"/>
  <c r="A1425" i="3" s="1"/>
  <c r="B536" i="2"/>
  <c r="E536" i="2" s="1"/>
  <c r="A1426" i="3" s="1"/>
  <c r="B537" i="2"/>
  <c r="E537" i="2" s="1"/>
  <c r="A1427" i="3" s="1"/>
  <c r="B538" i="2"/>
  <c r="E538" i="2" s="1"/>
  <c r="A1428" i="3" s="1"/>
  <c r="B539" i="2"/>
  <c r="E539" i="2" s="1"/>
  <c r="A1429" i="3" s="1"/>
  <c r="B540" i="2"/>
  <c r="E540" i="2" s="1"/>
  <c r="A1430" i="3" s="1"/>
  <c r="B541" i="2"/>
  <c r="E541" i="2" s="1"/>
  <c r="A1431" i="3" s="1"/>
  <c r="B542" i="2"/>
  <c r="E542" i="2" s="1"/>
  <c r="A1432" i="3" s="1"/>
  <c r="B543" i="2"/>
  <c r="E543" i="2" s="1"/>
  <c r="A1433" i="3" s="1"/>
  <c r="B544" i="2"/>
  <c r="E544" i="2" s="1"/>
  <c r="A403" i="3" s="1"/>
  <c r="B545" i="2"/>
  <c r="E545" i="2" s="1"/>
  <c r="A404" i="3" s="1"/>
  <c r="B546" i="2"/>
  <c r="E546" i="2" s="1"/>
  <c r="A405" i="3" s="1"/>
  <c r="B547" i="2"/>
  <c r="E547" i="2" s="1"/>
  <c r="A406" i="3" s="1"/>
  <c r="B548" i="2"/>
  <c r="E548" i="2" s="1"/>
  <c r="A407" i="3" s="1"/>
  <c r="B549" i="2"/>
  <c r="E549" i="2" s="1"/>
  <c r="A408" i="3" s="1"/>
  <c r="B550" i="2"/>
  <c r="E550" i="2" s="1"/>
  <c r="A409" i="3" s="1"/>
  <c r="B551" i="2"/>
  <c r="B552" i="2"/>
  <c r="E552" i="2" s="1"/>
  <c r="A411" i="3" s="1"/>
  <c r="B553" i="2"/>
  <c r="E553" i="2" s="1"/>
  <c r="A412" i="3" s="1"/>
  <c r="B554" i="2"/>
  <c r="E554" i="2" s="1"/>
  <c r="A413" i="3" s="1"/>
  <c r="B555" i="2"/>
  <c r="E555" i="2" s="1"/>
  <c r="A414" i="3" s="1"/>
  <c r="B556" i="2"/>
  <c r="E556" i="2" s="1"/>
  <c r="A415" i="3" s="1"/>
  <c r="B557" i="2"/>
  <c r="E557" i="2" s="1"/>
  <c r="A416" i="3" s="1"/>
  <c r="B558" i="2"/>
  <c r="E558" i="2" s="1"/>
  <c r="A417" i="3" s="1"/>
  <c r="B559" i="2"/>
  <c r="E559" i="2" s="1"/>
  <c r="A418" i="3" s="1"/>
  <c r="B560" i="2"/>
  <c r="E560" i="2" s="1"/>
  <c r="A419" i="3" s="1"/>
  <c r="B561" i="2"/>
  <c r="E561" i="2" s="1"/>
  <c r="A420" i="3" s="1"/>
  <c r="B562" i="2"/>
  <c r="E562" i="2" s="1"/>
  <c r="A421" i="3" s="1"/>
  <c r="B563" i="2"/>
  <c r="E563" i="2" s="1"/>
  <c r="A422" i="3" s="1"/>
  <c r="B564" i="2"/>
  <c r="E564" i="2" s="1"/>
  <c r="B565" i="2"/>
  <c r="E565" i="2" s="1"/>
  <c r="A424" i="3" s="1"/>
  <c r="B566" i="2"/>
  <c r="E566" i="2" s="1"/>
  <c r="A425" i="3" s="1"/>
  <c r="B567" i="2"/>
  <c r="E567" i="2" s="1"/>
  <c r="A426" i="3" s="1"/>
  <c r="B568" i="2"/>
  <c r="E568" i="2" s="1"/>
  <c r="A427" i="3" s="1"/>
  <c r="B569" i="2"/>
  <c r="E569" i="2" s="1"/>
  <c r="A428" i="3" s="1"/>
  <c r="B570" i="2"/>
  <c r="E570" i="2" s="1"/>
  <c r="A429" i="3" s="1"/>
  <c r="B571" i="2"/>
  <c r="E571" i="2" s="1"/>
  <c r="A430" i="3" s="1"/>
  <c r="B572" i="2"/>
  <c r="E572" i="2" s="1"/>
  <c r="A431" i="3" s="1"/>
  <c r="B573" i="2"/>
  <c r="E573" i="2" s="1"/>
  <c r="A1461" i="3" s="1"/>
  <c r="B574" i="2"/>
  <c r="E574" i="2" s="1"/>
  <c r="A1462" i="3" s="1"/>
  <c r="B575" i="2"/>
  <c r="E575" i="2" s="1"/>
  <c r="A1463" i="3" s="1"/>
  <c r="B576" i="2"/>
  <c r="B577" i="2"/>
  <c r="B578" i="2"/>
  <c r="E578" i="2" s="1"/>
  <c r="A1466" i="3" s="1"/>
  <c r="B579" i="2"/>
  <c r="E579" i="2" s="1"/>
  <c r="A1467" i="3" s="1"/>
  <c r="B580" i="2"/>
  <c r="E580" i="2" s="1"/>
  <c r="A1468" i="3" s="1"/>
  <c r="B581" i="2"/>
  <c r="E581" i="2" s="1"/>
  <c r="A1469" i="3" s="1"/>
  <c r="B582" i="2"/>
  <c r="E582" i="2" s="1"/>
  <c r="B583" i="2"/>
  <c r="E583" i="2" s="1"/>
  <c r="A1471" i="3" s="1"/>
  <c r="B584" i="2"/>
  <c r="E584" i="2" s="1"/>
  <c r="A1472" i="3" s="1"/>
  <c r="B585" i="2"/>
  <c r="E585" i="2" s="1"/>
  <c r="A1473" i="3" s="1"/>
  <c r="B586" i="2"/>
  <c r="E586" i="2" s="1"/>
  <c r="A1474" i="3" s="1"/>
  <c r="B587" i="2"/>
  <c r="E587" i="2" s="1"/>
  <c r="A1475" i="3" s="1"/>
  <c r="B588" i="2"/>
  <c r="E588" i="2" s="1"/>
  <c r="A1476" i="3" s="1"/>
  <c r="B589" i="2"/>
  <c r="B590" i="2"/>
  <c r="E590" i="2" s="1"/>
  <c r="A1478" i="3" s="1"/>
  <c r="B591" i="2"/>
  <c r="B592" i="2"/>
  <c r="E592" i="2" s="1"/>
  <c r="B593" i="2"/>
  <c r="E593" i="2" s="1"/>
  <c r="A1481" i="3" s="1"/>
  <c r="B594" i="2"/>
  <c r="E594" i="2" s="1"/>
  <c r="A1482" i="3" s="1"/>
  <c r="B595" i="2"/>
  <c r="E595" i="2" s="1"/>
  <c r="A1483" i="3" s="1"/>
  <c r="B596" i="2"/>
  <c r="E596" i="2" s="1"/>
  <c r="A1484" i="3" s="1"/>
  <c r="B597" i="2"/>
  <c r="B598" i="2"/>
  <c r="E598" i="2" s="1"/>
  <c r="A1486" i="3" s="1"/>
  <c r="B599" i="2"/>
  <c r="B600" i="2"/>
  <c r="E600" i="2" s="1"/>
  <c r="A1488" i="3" s="1"/>
  <c r="B601" i="2"/>
  <c r="E601" i="2" s="1"/>
  <c r="A1489" i="3" s="1"/>
  <c r="B602" i="2"/>
  <c r="E602" i="2" s="1"/>
  <c r="A279" i="3" s="1"/>
  <c r="B603" i="2"/>
  <c r="E603" i="2" s="1"/>
  <c r="A280" i="3" s="1"/>
  <c r="B604" i="2"/>
  <c r="E604" i="2" s="1"/>
  <c r="A281" i="3" s="1"/>
  <c r="B605" i="2"/>
  <c r="E605" i="2" s="1"/>
  <c r="A282" i="3" s="1"/>
  <c r="B606" i="2"/>
  <c r="E606" i="2" s="1"/>
  <c r="A283" i="3" s="1"/>
  <c r="B607" i="2"/>
  <c r="E607" i="2" s="1"/>
  <c r="A284" i="3" s="1"/>
  <c r="B608" i="2"/>
  <c r="E608" i="2" s="1"/>
  <c r="A285" i="3" s="1"/>
  <c r="B609" i="2"/>
  <c r="E609" i="2" s="1"/>
  <c r="A286" i="3" s="1"/>
  <c r="B610" i="2"/>
  <c r="E610" i="2" s="1"/>
  <c r="A287" i="3" s="1"/>
  <c r="B611" i="2"/>
  <c r="B612" i="2"/>
  <c r="E612" i="2" s="1"/>
  <c r="A289" i="3" s="1"/>
  <c r="B613" i="2"/>
  <c r="E613" i="2" s="1"/>
  <c r="A290" i="3" s="1"/>
  <c r="B614" i="2"/>
  <c r="E614" i="2" s="1"/>
  <c r="A291" i="3" s="1"/>
  <c r="B615" i="2"/>
  <c r="E615" i="2" s="1"/>
  <c r="A292" i="3" s="1"/>
  <c r="B616" i="2"/>
  <c r="E616" i="2" s="1"/>
  <c r="A293" i="3" s="1"/>
  <c r="B617" i="2"/>
  <c r="E617" i="2" s="1"/>
  <c r="A294" i="3" s="1"/>
  <c r="B618" i="2"/>
  <c r="E618" i="2" s="1"/>
  <c r="A295" i="3" s="1"/>
  <c r="B619" i="2"/>
  <c r="B620" i="2"/>
  <c r="E620" i="2" s="1"/>
  <c r="A297" i="3" s="1"/>
  <c r="B621" i="2"/>
  <c r="E621" i="2" s="1"/>
  <c r="A298" i="3" s="1"/>
  <c r="B622" i="2"/>
  <c r="E622" i="2" s="1"/>
  <c r="A299" i="3" s="1"/>
  <c r="B623" i="2"/>
  <c r="E623" i="2" s="1"/>
  <c r="A300" i="3" s="1"/>
  <c r="B624" i="2"/>
  <c r="E624" i="2" s="1"/>
  <c r="A301" i="3" s="1"/>
  <c r="B625" i="2"/>
  <c r="E625" i="2" s="1"/>
  <c r="A302" i="3" s="1"/>
  <c r="B626" i="2"/>
  <c r="E626" i="2" s="1"/>
  <c r="A303" i="3" s="1"/>
  <c r="B627" i="2"/>
  <c r="E627" i="2" s="1"/>
  <c r="A304" i="3" s="1"/>
  <c r="B628" i="2"/>
  <c r="E628" i="2" s="1"/>
  <c r="A305" i="3" s="1"/>
  <c r="B629" i="2"/>
  <c r="E629" i="2" s="1"/>
  <c r="A306" i="3" s="1"/>
  <c r="B630" i="2"/>
  <c r="E630" i="2" s="1"/>
  <c r="B631" i="2"/>
  <c r="E631" i="2" s="1"/>
  <c r="A662" i="3" s="1"/>
  <c r="B632" i="2"/>
  <c r="E632" i="2" s="1"/>
  <c r="A663" i="3" s="1"/>
  <c r="B633" i="2"/>
  <c r="E633" i="2" s="1"/>
  <c r="A664" i="3" s="1"/>
  <c r="B634" i="2"/>
  <c r="E634" i="2" s="1"/>
  <c r="A665" i="3" s="1"/>
  <c r="B635" i="2"/>
  <c r="E635" i="2" s="1"/>
  <c r="A666" i="3" s="1"/>
  <c r="B636" i="2"/>
  <c r="E636" i="2" s="1"/>
  <c r="A667" i="3" s="1"/>
  <c r="B637" i="2"/>
  <c r="E637" i="2" s="1"/>
  <c r="A668" i="3" s="1"/>
  <c r="B638" i="2"/>
  <c r="E638" i="2" s="1"/>
  <c r="A669" i="3" s="1"/>
  <c r="B639" i="2"/>
  <c r="E639" i="2" s="1"/>
  <c r="A670" i="3" s="1"/>
  <c r="B640" i="2"/>
  <c r="B641" i="2"/>
  <c r="B642" i="2"/>
  <c r="E642" i="2" s="1"/>
  <c r="A673" i="3" s="1"/>
  <c r="B643" i="2"/>
  <c r="E643" i="2" s="1"/>
  <c r="A674" i="3" s="1"/>
  <c r="B644" i="2"/>
  <c r="E644" i="2" s="1"/>
  <c r="A675" i="3" s="1"/>
  <c r="B645" i="2"/>
  <c r="E645" i="2" s="1"/>
  <c r="A676" i="3" s="1"/>
  <c r="B646" i="2"/>
  <c r="E646" i="2" s="1"/>
  <c r="A677" i="3" s="1"/>
  <c r="B647" i="2"/>
  <c r="E647" i="2" s="1"/>
  <c r="A678" i="3" s="1"/>
  <c r="B648" i="2"/>
  <c r="E648" i="2" s="1"/>
  <c r="B649" i="2"/>
  <c r="E649" i="2" s="1"/>
  <c r="A680" i="3" s="1"/>
  <c r="B650" i="2"/>
  <c r="E650" i="2" s="1"/>
  <c r="A681" i="3" s="1"/>
  <c r="B651" i="2"/>
  <c r="E651" i="2" s="1"/>
  <c r="A682" i="3" s="1"/>
  <c r="B652" i="2"/>
  <c r="E652" i="2" s="1"/>
  <c r="A683" i="3" s="1"/>
  <c r="B653" i="2"/>
  <c r="B654" i="2"/>
  <c r="E654" i="2" s="1"/>
  <c r="A685" i="3" s="1"/>
  <c r="B655" i="2"/>
  <c r="B656" i="2"/>
  <c r="E656" i="2" s="1"/>
  <c r="A687" i="3" s="1"/>
  <c r="B657" i="2"/>
  <c r="E657" i="2" s="1"/>
  <c r="A688" i="3" s="1"/>
  <c r="B658" i="2"/>
  <c r="E658" i="2" s="1"/>
  <c r="A689" i="3" s="1"/>
  <c r="B659" i="2"/>
  <c r="E659" i="2" s="1"/>
  <c r="A690" i="3" s="1"/>
  <c r="B660" i="2"/>
  <c r="E660" i="2" s="1"/>
  <c r="A1774" i="3" s="1"/>
  <c r="B661" i="2"/>
  <c r="B662" i="2"/>
  <c r="E662" i="2" s="1"/>
  <c r="A1776" i="3" s="1"/>
  <c r="B663" i="2"/>
  <c r="B664" i="2"/>
  <c r="E664" i="2" s="1"/>
  <c r="A1778" i="3" s="1"/>
  <c r="B665" i="2"/>
  <c r="E665" i="2" s="1"/>
  <c r="A1779" i="3" s="1"/>
  <c r="B666" i="2"/>
  <c r="E666" i="2" s="1"/>
  <c r="A1780" i="3" s="1"/>
  <c r="B667" i="2"/>
  <c r="E667" i="2" s="1"/>
  <c r="A1781" i="3" s="1"/>
  <c r="B668" i="2"/>
  <c r="E668" i="2" s="1"/>
  <c r="A1782" i="3" s="1"/>
  <c r="B669" i="2"/>
  <c r="E669" i="2" s="1"/>
  <c r="A1783" i="3" s="1"/>
  <c r="B670" i="2"/>
  <c r="E670" i="2" s="1"/>
  <c r="A1784" i="3" s="1"/>
  <c r="B671" i="2"/>
  <c r="E671" i="2" s="1"/>
  <c r="A1785" i="3" s="1"/>
  <c r="B672" i="2"/>
  <c r="E672" i="2" s="1"/>
  <c r="A1786" i="3" s="1"/>
  <c r="B673" i="2"/>
  <c r="E673" i="2" s="1"/>
  <c r="A1787" i="3" s="1"/>
  <c r="B674" i="2"/>
  <c r="E674" i="2" s="1"/>
  <c r="A1788" i="3" s="1"/>
  <c r="B675" i="2"/>
  <c r="B676" i="2"/>
  <c r="E676" i="2" s="1"/>
  <c r="A1790" i="3" s="1"/>
  <c r="B677" i="2"/>
  <c r="E677" i="2" s="1"/>
  <c r="A1791" i="3" s="1"/>
  <c r="B678" i="2"/>
  <c r="E678" i="2" s="1"/>
  <c r="A1792" i="3" s="1"/>
  <c r="B679" i="2"/>
  <c r="E679" i="2" s="1"/>
  <c r="A1793" i="3" s="1"/>
  <c r="B680" i="2"/>
  <c r="E680" i="2" s="1"/>
  <c r="A1794" i="3" s="1"/>
  <c r="B681" i="2"/>
  <c r="E681" i="2" s="1"/>
  <c r="A1795" i="3" s="1"/>
  <c r="B682" i="2"/>
  <c r="E682" i="2" s="1"/>
  <c r="A1796" i="3" s="1"/>
  <c r="B683" i="2"/>
  <c r="B684" i="2"/>
  <c r="E684" i="2" s="1"/>
  <c r="A1798" i="3" s="1"/>
  <c r="B685" i="2"/>
  <c r="E685" i="2" s="1"/>
  <c r="A1799" i="3" s="1"/>
  <c r="B686" i="2"/>
  <c r="E686" i="2" s="1"/>
  <c r="A1800" i="3" s="1"/>
  <c r="B687" i="2"/>
  <c r="E687" i="2" s="1"/>
  <c r="A1801" i="3" s="1"/>
  <c r="B688" i="2"/>
  <c r="E688" i="2" s="1"/>
  <c r="A1802" i="3" s="1"/>
  <c r="B689" i="2"/>
  <c r="E689" i="2" s="1"/>
  <c r="A2" i="3" s="1"/>
  <c r="B690" i="2"/>
  <c r="E690" i="2" s="1"/>
  <c r="A3" i="3" s="1"/>
  <c r="B691" i="2"/>
  <c r="E691" i="2" s="1"/>
  <c r="A4" i="3" s="1"/>
  <c r="B692" i="2"/>
  <c r="E692" i="2" s="1"/>
  <c r="A5" i="3" s="1"/>
  <c r="B693" i="2"/>
  <c r="E693" i="2" s="1"/>
  <c r="A6" i="3" s="1"/>
  <c r="B694" i="2"/>
  <c r="E694" i="2" s="1"/>
  <c r="A7" i="3" s="1"/>
  <c r="B695" i="2"/>
  <c r="E695" i="2" s="1"/>
  <c r="A8" i="3" s="1"/>
  <c r="B696" i="2"/>
  <c r="E696" i="2" s="1"/>
  <c r="A9" i="3" s="1"/>
  <c r="B697" i="2"/>
  <c r="E697" i="2" s="1"/>
  <c r="A10" i="3" s="1"/>
  <c r="B698" i="2"/>
  <c r="E698" i="2" s="1"/>
  <c r="A11" i="3" s="1"/>
  <c r="B699" i="2"/>
  <c r="E699" i="2" s="1"/>
  <c r="A12" i="3" s="1"/>
  <c r="B700" i="2"/>
  <c r="E700" i="2" s="1"/>
  <c r="B701" i="2"/>
  <c r="E701" i="2" s="1"/>
  <c r="A14" i="3" s="1"/>
  <c r="B702" i="2"/>
  <c r="E702" i="2" s="1"/>
  <c r="A15" i="3" s="1"/>
  <c r="B703" i="2"/>
  <c r="E703" i="2" s="1"/>
  <c r="A16" i="3" s="1"/>
  <c r="B704" i="2"/>
  <c r="B705" i="2"/>
  <c r="B706" i="2"/>
  <c r="E706" i="2" s="1"/>
  <c r="A19" i="3" s="1"/>
  <c r="B707" i="2"/>
  <c r="E707" i="2" s="1"/>
  <c r="A20" i="3" s="1"/>
  <c r="B708" i="2"/>
  <c r="E708" i="2" s="1"/>
  <c r="A21" i="3" s="1"/>
  <c r="B709" i="2"/>
  <c r="E709" i="2" s="1"/>
  <c r="A22" i="3" s="1"/>
  <c r="B710" i="2"/>
  <c r="E710" i="2" s="1"/>
  <c r="A23" i="3" s="1"/>
  <c r="B711" i="2"/>
  <c r="E711" i="2" s="1"/>
  <c r="A24" i="3" s="1"/>
  <c r="B712" i="2"/>
  <c r="E712" i="2" s="1"/>
  <c r="A25" i="3" s="1"/>
  <c r="B713" i="2"/>
  <c r="E713" i="2" s="1"/>
  <c r="A26" i="3" s="1"/>
  <c r="B714" i="2"/>
  <c r="E714" i="2" s="1"/>
  <c r="A27" i="3" s="1"/>
  <c r="B715" i="2"/>
  <c r="E715" i="2" s="1"/>
  <c r="A28" i="3" s="1"/>
  <c r="B716" i="2"/>
  <c r="E716" i="2" s="1"/>
  <c r="B717" i="2"/>
  <c r="B718" i="2"/>
  <c r="E718" i="2" s="1"/>
  <c r="A691" i="3" s="1"/>
  <c r="B719" i="2"/>
  <c r="B720" i="2"/>
  <c r="E720" i="2" s="1"/>
  <c r="A693" i="3" s="1"/>
  <c r="B721" i="2"/>
  <c r="E721" i="2" s="1"/>
  <c r="A694" i="3" s="1"/>
  <c r="B722" i="2"/>
  <c r="E722" i="2" s="1"/>
  <c r="A1663" i="3" s="1"/>
  <c r="B723" i="2"/>
  <c r="E723" i="2" s="1"/>
  <c r="A1664" i="3" s="1"/>
  <c r="B724" i="2"/>
  <c r="E724" i="2" s="1"/>
  <c r="A1665" i="3" s="1"/>
  <c r="B725" i="2"/>
  <c r="B726" i="2"/>
  <c r="E726" i="2" s="1"/>
  <c r="A1667" i="3" s="1"/>
  <c r="B727" i="2"/>
  <c r="B728" i="2"/>
  <c r="E728" i="2" s="1"/>
  <c r="A1669" i="3" s="1"/>
  <c r="B729" i="2"/>
  <c r="E729" i="2" s="1"/>
  <c r="A1670" i="3" s="1"/>
  <c r="B730" i="2"/>
  <c r="E730" i="2" s="1"/>
  <c r="A1671" i="3" s="1"/>
  <c r="B731" i="2"/>
  <c r="E731" i="2" s="1"/>
  <c r="A1672" i="3" s="1"/>
  <c r="B732" i="2"/>
  <c r="E732" i="2" s="1"/>
  <c r="A1673" i="3" s="1"/>
  <c r="B733" i="2"/>
  <c r="E733" i="2" s="1"/>
  <c r="A1674" i="3" s="1"/>
  <c r="B734" i="2"/>
  <c r="E734" i="2" s="1"/>
  <c r="A1675" i="3" s="1"/>
  <c r="B735" i="2"/>
  <c r="E735" i="2" s="1"/>
  <c r="A1676" i="3" s="1"/>
  <c r="B736" i="2"/>
  <c r="E736" i="2" s="1"/>
  <c r="A1677" i="3" s="1"/>
  <c r="B737" i="2"/>
  <c r="E737" i="2" s="1"/>
  <c r="A1678" i="3" s="1"/>
  <c r="B738" i="2"/>
  <c r="E738" i="2" s="1"/>
  <c r="A1679" i="3" s="1"/>
  <c r="B739" i="2"/>
  <c r="B740" i="2"/>
  <c r="E740" i="2" s="1"/>
  <c r="A1681" i="3" s="1"/>
  <c r="B741" i="2"/>
  <c r="E741" i="2" s="1"/>
  <c r="A1682" i="3" s="1"/>
  <c r="B742" i="2"/>
  <c r="E742" i="2" s="1"/>
  <c r="A1683" i="3" s="1"/>
  <c r="B743" i="2"/>
  <c r="E743" i="2" s="1"/>
  <c r="A1684" i="3" s="1"/>
  <c r="B744" i="2"/>
  <c r="E744" i="2" s="1"/>
  <c r="A1685" i="3" s="1"/>
  <c r="B745" i="2"/>
  <c r="E745" i="2" s="1"/>
  <c r="A1686" i="3" s="1"/>
  <c r="B746" i="2"/>
  <c r="E746" i="2" s="1"/>
  <c r="A1687" i="3" s="1"/>
  <c r="B747" i="2"/>
  <c r="B748" i="2"/>
  <c r="E748" i="2" s="1"/>
  <c r="A1689" i="3" s="1"/>
  <c r="B749" i="2"/>
  <c r="E749" i="2" s="1"/>
  <c r="A1690" i="3" s="1"/>
  <c r="B750" i="2"/>
  <c r="E750" i="2" s="1"/>
  <c r="A1691" i="3" s="1"/>
  <c r="B751" i="2"/>
  <c r="E751" i="2" s="1"/>
  <c r="A1692" i="3" s="1"/>
  <c r="B752" i="2"/>
  <c r="E752" i="2" s="1"/>
  <c r="A1920" i="3" s="1"/>
  <c r="B753" i="2"/>
  <c r="E753" i="2" s="1"/>
  <c r="A1921" i="3" s="1"/>
  <c r="B754" i="2"/>
  <c r="E754" i="2" s="1"/>
  <c r="A1922" i="3" s="1"/>
  <c r="B755" i="2"/>
  <c r="E755" i="2" s="1"/>
  <c r="A1923" i="3" s="1"/>
  <c r="B756" i="2"/>
  <c r="E756" i="2" s="1"/>
  <c r="A1924" i="3" s="1"/>
  <c r="B757" i="2"/>
  <c r="E757" i="2" s="1"/>
  <c r="A1925" i="3" s="1"/>
  <c r="B758" i="2"/>
  <c r="E758" i="2" s="1"/>
  <c r="B759" i="2"/>
  <c r="E759" i="2" s="1"/>
  <c r="A1927" i="3" s="1"/>
  <c r="B760" i="2"/>
  <c r="E760" i="2" s="1"/>
  <c r="A1928" i="3" s="1"/>
  <c r="B761" i="2"/>
  <c r="E761" i="2" s="1"/>
  <c r="A1929" i="3" s="1"/>
  <c r="B762" i="2"/>
  <c r="E762" i="2" s="1"/>
  <c r="A1930" i="3" s="1"/>
  <c r="B763" i="2"/>
  <c r="E763" i="2" s="1"/>
  <c r="A1931" i="3" s="1"/>
  <c r="B764" i="2"/>
  <c r="E764" i="2" s="1"/>
  <c r="A1932" i="3" s="1"/>
  <c r="B765" i="2"/>
  <c r="E765" i="2" s="1"/>
  <c r="B766" i="2"/>
  <c r="E766" i="2" s="1"/>
  <c r="A1934" i="3" s="1"/>
  <c r="B767" i="2"/>
  <c r="E767" i="2" s="1"/>
  <c r="A1935" i="3" s="1"/>
  <c r="B768" i="2"/>
  <c r="B769" i="2"/>
  <c r="B770" i="2"/>
  <c r="E770" i="2" s="1"/>
  <c r="A1938" i="3" s="1"/>
  <c r="B771" i="2"/>
  <c r="E771" i="2" s="1"/>
  <c r="A1939" i="3" s="1"/>
  <c r="B772" i="2"/>
  <c r="E772" i="2" s="1"/>
  <c r="A1940" i="3" s="1"/>
  <c r="B773" i="2"/>
  <c r="E773" i="2" s="1"/>
  <c r="A1941" i="3" s="1"/>
  <c r="B774" i="2"/>
  <c r="E774" i="2" s="1"/>
  <c r="A1942" i="3" s="1"/>
  <c r="B775" i="2"/>
  <c r="E775" i="2" s="1"/>
  <c r="A1943" i="3" s="1"/>
  <c r="B776" i="2"/>
  <c r="E776" i="2" s="1"/>
  <c r="A1944" i="3" s="1"/>
  <c r="B777" i="2"/>
  <c r="E777" i="2" s="1"/>
  <c r="A1945" i="3" s="1"/>
  <c r="B778" i="2"/>
  <c r="E778" i="2" s="1"/>
  <c r="A1946" i="3" s="1"/>
  <c r="B779" i="2"/>
  <c r="E779" i="2" s="1"/>
  <c r="A1947" i="3" s="1"/>
  <c r="B780" i="2"/>
  <c r="E780" i="2" s="1"/>
  <c r="A1948" i="3" s="1"/>
  <c r="B781" i="2"/>
  <c r="B782" i="2"/>
  <c r="E782" i="2" s="1"/>
  <c r="A1832" i="3" s="1"/>
  <c r="B783" i="2"/>
  <c r="B784" i="2"/>
  <c r="E784" i="2" s="1"/>
  <c r="A1834" i="3" s="1"/>
  <c r="B785" i="2"/>
  <c r="E785" i="2" s="1"/>
  <c r="A1835" i="3" s="1"/>
  <c r="B786" i="2"/>
  <c r="E786" i="2" s="1"/>
  <c r="A1836" i="3" s="1"/>
  <c r="B787" i="2"/>
  <c r="E787" i="2" s="1"/>
  <c r="A1837" i="3" s="1"/>
  <c r="B788" i="2"/>
  <c r="E788" i="2" s="1"/>
  <c r="B789" i="2"/>
  <c r="B790" i="2"/>
  <c r="E790" i="2" s="1"/>
  <c r="A1840" i="3" s="1"/>
  <c r="B791" i="2"/>
  <c r="B792" i="2"/>
  <c r="E792" i="2" s="1"/>
  <c r="A1842" i="3" s="1"/>
  <c r="B793" i="2"/>
  <c r="E793" i="2" s="1"/>
  <c r="A1843" i="3" s="1"/>
  <c r="B794" i="2"/>
  <c r="E794" i="2" s="1"/>
  <c r="A1844" i="3" s="1"/>
  <c r="B795" i="2"/>
  <c r="E795" i="2" s="1"/>
  <c r="A1845" i="3" s="1"/>
  <c r="B796" i="2"/>
  <c r="E796" i="2" s="1"/>
  <c r="A1846" i="3" s="1"/>
  <c r="B797" i="2"/>
  <c r="E797" i="2" s="1"/>
  <c r="A1847" i="3" s="1"/>
  <c r="B798" i="2"/>
  <c r="E798" i="2" s="1"/>
  <c r="A1848" i="3" s="1"/>
  <c r="B799" i="2"/>
  <c r="E799" i="2" s="1"/>
  <c r="A1849" i="3" s="1"/>
  <c r="B800" i="2"/>
  <c r="E800" i="2" s="1"/>
  <c r="A1850" i="3" s="1"/>
  <c r="B801" i="2"/>
  <c r="E801" i="2" s="1"/>
  <c r="A1851" i="3" s="1"/>
  <c r="B802" i="2"/>
  <c r="E802" i="2" s="1"/>
  <c r="A1852" i="3" s="1"/>
  <c r="B803" i="2"/>
  <c r="B804" i="2"/>
  <c r="E804" i="2" s="1"/>
  <c r="A1854" i="3" s="1"/>
  <c r="B805" i="2"/>
  <c r="E805" i="2" s="1"/>
  <c r="A1855" i="3" s="1"/>
  <c r="B806" i="2"/>
  <c r="E806" i="2" s="1"/>
  <c r="A1856" i="3" s="1"/>
  <c r="B807" i="2"/>
  <c r="E807" i="2" s="1"/>
  <c r="B808" i="2"/>
  <c r="E808" i="2" s="1"/>
  <c r="A1858" i="3" s="1"/>
  <c r="B809" i="2"/>
  <c r="E809" i="2" s="1"/>
  <c r="A1859" i="3" s="1"/>
  <c r="B810" i="2"/>
  <c r="E810" i="2" s="1"/>
  <c r="A695" i="3" s="1"/>
  <c r="B811" i="2"/>
  <c r="B812" i="2"/>
  <c r="E812" i="2" s="1"/>
  <c r="A697" i="3" s="1"/>
  <c r="B813" i="2"/>
  <c r="E813" i="2" s="1"/>
  <c r="A698" i="3" s="1"/>
  <c r="B814" i="2"/>
  <c r="E814" i="2" s="1"/>
  <c r="A699" i="3" s="1"/>
  <c r="B815" i="2"/>
  <c r="E815" i="2" s="1"/>
  <c r="A700" i="3" s="1"/>
  <c r="B816" i="2"/>
  <c r="E816" i="2" s="1"/>
  <c r="A701" i="3" s="1"/>
  <c r="B817" i="2"/>
  <c r="E817" i="2" s="1"/>
  <c r="A702" i="3" s="1"/>
  <c r="B818" i="2"/>
  <c r="E818" i="2" s="1"/>
  <c r="A703" i="3" s="1"/>
  <c r="B819" i="2"/>
  <c r="E819" i="2" s="1"/>
  <c r="A704" i="3" s="1"/>
  <c r="B820" i="2"/>
  <c r="E820" i="2" s="1"/>
  <c r="A705" i="3" s="1"/>
  <c r="B821" i="2"/>
  <c r="E821" i="2" s="1"/>
  <c r="A706" i="3" s="1"/>
  <c r="B822" i="2"/>
  <c r="E822" i="2" s="1"/>
  <c r="A707" i="3" s="1"/>
  <c r="B823" i="2"/>
  <c r="E823" i="2" s="1"/>
  <c r="A708" i="3" s="1"/>
  <c r="B824" i="2"/>
  <c r="E824" i="2" s="1"/>
  <c r="A709" i="3" s="1"/>
  <c r="B825" i="2"/>
  <c r="E825" i="2" s="1"/>
  <c r="A710" i="3" s="1"/>
  <c r="B826" i="2"/>
  <c r="E826" i="2" s="1"/>
  <c r="A711" i="3" s="1"/>
  <c r="B827" i="2"/>
  <c r="E827" i="2" s="1"/>
  <c r="A712" i="3" s="1"/>
  <c r="B828" i="2"/>
  <c r="E828" i="2" s="1"/>
  <c r="A713" i="3" s="1"/>
  <c r="B829" i="2"/>
  <c r="E829" i="2" s="1"/>
  <c r="A714" i="3" s="1"/>
  <c r="B830" i="2"/>
  <c r="E830" i="2" s="1"/>
  <c r="B831" i="2"/>
  <c r="E831" i="2" s="1"/>
  <c r="B832" i="2"/>
  <c r="B833" i="2"/>
  <c r="B834" i="2"/>
  <c r="E834" i="2" s="1"/>
  <c r="A719" i="3" s="1"/>
  <c r="B835" i="2"/>
  <c r="E835" i="2" s="1"/>
  <c r="A720" i="3" s="1"/>
  <c r="B836" i="2"/>
  <c r="E836" i="2" s="1"/>
  <c r="A721" i="3" s="1"/>
  <c r="B837" i="2"/>
  <c r="E837" i="2" s="1"/>
  <c r="A722" i="3" s="1"/>
  <c r="B838" i="2"/>
  <c r="E838" i="2" s="1"/>
  <c r="A723" i="3" s="1"/>
  <c r="B839" i="2"/>
  <c r="E839" i="2" s="1"/>
  <c r="A724" i="3" s="1"/>
  <c r="B840" i="2"/>
  <c r="E840" i="2" s="1"/>
  <c r="A2166" i="3" s="1"/>
  <c r="B841" i="2"/>
  <c r="E841" i="2" s="1"/>
  <c r="A2167" i="3" s="1"/>
  <c r="B842" i="2"/>
  <c r="E842" i="2" s="1"/>
  <c r="A2168" i="3" s="1"/>
  <c r="B843" i="2"/>
  <c r="E843" i="2" s="1"/>
  <c r="A2169" i="3" s="1"/>
  <c r="B844" i="2"/>
  <c r="E844" i="2" s="1"/>
  <c r="B845" i="2"/>
  <c r="B846" i="2"/>
  <c r="E846" i="2" s="1"/>
  <c r="A2172" i="3" s="1"/>
  <c r="B847" i="2"/>
  <c r="B848" i="2"/>
  <c r="E848" i="2" s="1"/>
  <c r="A2174" i="3" s="1"/>
  <c r="B849" i="2"/>
  <c r="E849" i="2" s="1"/>
  <c r="A2175" i="3" s="1"/>
  <c r="B850" i="2"/>
  <c r="E850" i="2" s="1"/>
  <c r="A2176" i="3" s="1"/>
  <c r="B851" i="2"/>
  <c r="E851" i="2" s="1"/>
  <c r="A2177" i="3" s="1"/>
  <c r="B852" i="2"/>
  <c r="E852" i="2" s="1"/>
  <c r="A2178" i="3" s="1"/>
  <c r="B853" i="2"/>
  <c r="B854" i="2"/>
  <c r="E854" i="2" s="1"/>
  <c r="A2180" i="3" s="1"/>
  <c r="B855" i="2"/>
  <c r="B856" i="2"/>
  <c r="E856" i="2" s="1"/>
  <c r="A2182" i="3" s="1"/>
  <c r="B857" i="2"/>
  <c r="E857" i="2" s="1"/>
  <c r="A2183" i="3" s="1"/>
  <c r="B858" i="2"/>
  <c r="E858" i="2" s="1"/>
  <c r="A2184" i="3" s="1"/>
  <c r="B859" i="2"/>
  <c r="E859" i="2" s="1"/>
  <c r="A2185" i="3" s="1"/>
  <c r="B860" i="2"/>
  <c r="E860" i="2" s="1"/>
  <c r="A2186" i="3" s="1"/>
  <c r="B861" i="2"/>
  <c r="E861" i="2" s="1"/>
  <c r="A2187" i="3" s="1"/>
  <c r="B862" i="2"/>
  <c r="E862" i="2" s="1"/>
  <c r="A2188" i="3" s="1"/>
  <c r="B863" i="2"/>
  <c r="E863" i="2" s="1"/>
  <c r="A2189" i="3" s="1"/>
  <c r="B864" i="2"/>
  <c r="E864" i="2" s="1"/>
  <c r="A2190" i="3" s="1"/>
  <c r="B865" i="2"/>
  <c r="E865" i="2" s="1"/>
  <c r="A2191" i="3" s="1"/>
  <c r="B866" i="2"/>
  <c r="E866" i="2" s="1"/>
  <c r="A2192" i="3" s="1"/>
  <c r="B867" i="2"/>
  <c r="B868" i="2"/>
  <c r="E868" i="2" s="1"/>
  <c r="A2194" i="3" s="1"/>
  <c r="B869" i="2"/>
  <c r="E869" i="2" s="1"/>
  <c r="A2195" i="3" s="1"/>
  <c r="B870" i="2"/>
  <c r="E870" i="2" s="1"/>
  <c r="A1860" i="3" s="1"/>
  <c r="B871" i="2"/>
  <c r="E871" i="2" s="1"/>
  <c r="A1861" i="3" s="1"/>
  <c r="B872" i="2"/>
  <c r="E872" i="2" s="1"/>
  <c r="A1862" i="3" s="1"/>
  <c r="B873" i="2"/>
  <c r="E873" i="2" s="1"/>
  <c r="A1863" i="3" s="1"/>
  <c r="B874" i="2"/>
  <c r="E874" i="2" s="1"/>
  <c r="A1864" i="3" s="1"/>
  <c r="B875" i="2"/>
  <c r="B876" i="2"/>
  <c r="E876" i="2" s="1"/>
  <c r="A1866" i="3" s="1"/>
  <c r="B877" i="2"/>
  <c r="E877" i="2" s="1"/>
  <c r="A1867" i="3" s="1"/>
  <c r="B878" i="2"/>
  <c r="E878" i="2" s="1"/>
  <c r="A1868" i="3" s="1"/>
  <c r="B879" i="2"/>
  <c r="E879" i="2" s="1"/>
  <c r="A1869" i="3" s="1"/>
  <c r="B880" i="2"/>
  <c r="E880" i="2" s="1"/>
  <c r="A1870" i="3" s="1"/>
  <c r="B881" i="2"/>
  <c r="E881" i="2" s="1"/>
  <c r="A1871" i="3" s="1"/>
  <c r="B882" i="2"/>
  <c r="E882" i="2" s="1"/>
  <c r="A1872" i="3" s="1"/>
  <c r="B883" i="2"/>
  <c r="E883" i="2" s="1"/>
  <c r="A1873" i="3" s="1"/>
  <c r="B884" i="2"/>
  <c r="E884" i="2" s="1"/>
  <c r="B885" i="2"/>
  <c r="E885" i="2" s="1"/>
  <c r="A1875" i="3" s="1"/>
  <c r="B886" i="2"/>
  <c r="E886" i="2" s="1"/>
  <c r="A176" i="3" s="1"/>
  <c r="B887" i="2"/>
  <c r="E887" i="2" s="1"/>
  <c r="A177" i="3" s="1"/>
  <c r="B888" i="2"/>
  <c r="E888" i="2" s="1"/>
  <c r="A178" i="3" s="1"/>
  <c r="B889" i="2"/>
  <c r="E889" i="2" s="1"/>
  <c r="A179" i="3" s="1"/>
  <c r="B890" i="2"/>
  <c r="E890" i="2" s="1"/>
  <c r="A180" i="3" s="1"/>
  <c r="B891" i="2"/>
  <c r="E891" i="2" s="1"/>
  <c r="A181" i="3" s="1"/>
  <c r="B892" i="2"/>
  <c r="E892" i="2" s="1"/>
  <c r="A182" i="3" s="1"/>
  <c r="B893" i="2"/>
  <c r="E893" i="2" s="1"/>
  <c r="A183" i="3" s="1"/>
  <c r="B894" i="2"/>
  <c r="E894" i="2" s="1"/>
  <c r="A184" i="3" s="1"/>
  <c r="B895" i="2"/>
  <c r="E895" i="2" s="1"/>
  <c r="A185" i="3" s="1"/>
  <c r="B896" i="2"/>
  <c r="B897" i="2"/>
  <c r="B898" i="2"/>
  <c r="E898" i="2" s="1"/>
  <c r="A188" i="3" s="1"/>
  <c r="B899" i="2"/>
  <c r="E899" i="2" s="1"/>
  <c r="A189" i="3" s="1"/>
  <c r="B900" i="2"/>
  <c r="E900" i="2" s="1"/>
  <c r="A190" i="3" s="1"/>
  <c r="B901" i="2"/>
  <c r="E901" i="2" s="1"/>
  <c r="A191" i="3" s="1"/>
  <c r="B902" i="2"/>
  <c r="E902" i="2" s="1"/>
  <c r="A192" i="3" s="1"/>
  <c r="B903" i="2"/>
  <c r="E903" i="2" s="1"/>
  <c r="A193" i="3" s="1"/>
  <c r="B904" i="2"/>
  <c r="E904" i="2" s="1"/>
  <c r="A194" i="3" s="1"/>
  <c r="B905" i="2"/>
  <c r="E905" i="2" s="1"/>
  <c r="A195" i="3" s="1"/>
  <c r="B906" i="2"/>
  <c r="E906" i="2" s="1"/>
  <c r="A196" i="3" s="1"/>
  <c r="B907" i="2"/>
  <c r="E907" i="2" s="1"/>
  <c r="A197" i="3" s="1"/>
  <c r="B908" i="2"/>
  <c r="E908" i="2" s="1"/>
  <c r="A198" i="3" s="1"/>
  <c r="B909" i="2"/>
  <c r="B910" i="2"/>
  <c r="E910" i="2" s="1"/>
  <c r="B911" i="2"/>
  <c r="B912" i="2"/>
  <c r="E912" i="2" s="1"/>
  <c r="A202" i="3" s="1"/>
  <c r="B913" i="2"/>
  <c r="E913" i="2" s="1"/>
  <c r="A203" i="3" s="1"/>
  <c r="B914" i="2"/>
  <c r="E914" i="2" s="1"/>
  <c r="A204" i="3" s="1"/>
  <c r="B915" i="2"/>
  <c r="E915" i="2" s="1"/>
  <c r="A998" i="3" s="1"/>
  <c r="B916" i="2"/>
  <c r="E916" i="2" s="1"/>
  <c r="A999" i="3" s="1"/>
  <c r="B917" i="2"/>
  <c r="B918" i="2"/>
  <c r="E918" i="2" s="1"/>
  <c r="A1001" i="3" s="1"/>
  <c r="B919" i="2"/>
  <c r="B920" i="2"/>
  <c r="E920" i="2" s="1"/>
  <c r="A1003" i="3" s="1"/>
  <c r="B921" i="2"/>
  <c r="E921" i="2" s="1"/>
  <c r="A1004" i="3" s="1"/>
  <c r="B922" i="2"/>
  <c r="E922" i="2" s="1"/>
  <c r="A1005" i="3" s="1"/>
  <c r="B923" i="2"/>
  <c r="E923" i="2" s="1"/>
  <c r="A1006" i="3" s="1"/>
  <c r="B924" i="2"/>
  <c r="E924" i="2" s="1"/>
  <c r="A1007" i="3" s="1"/>
  <c r="B925" i="2"/>
  <c r="E925" i="2" s="1"/>
  <c r="A1008" i="3" s="1"/>
  <c r="B926" i="2"/>
  <c r="E926" i="2" s="1"/>
  <c r="B927" i="2"/>
  <c r="E927" i="2" s="1"/>
  <c r="A1010" i="3" s="1"/>
  <c r="B928" i="2"/>
  <c r="E928" i="2" s="1"/>
  <c r="A1011" i="3" s="1"/>
  <c r="B929" i="2"/>
  <c r="E929" i="2" s="1"/>
  <c r="A1012" i="3" s="1"/>
  <c r="B930" i="2"/>
  <c r="E930" i="2" s="1"/>
  <c r="A1013" i="3" s="1"/>
  <c r="B931" i="2"/>
  <c r="B932" i="2"/>
  <c r="E932" i="2" s="1"/>
  <c r="A1015" i="3" s="1"/>
  <c r="B933" i="2"/>
  <c r="E933" i="2" s="1"/>
  <c r="A1016" i="3" s="1"/>
  <c r="B934" i="2"/>
  <c r="E934" i="2" s="1"/>
  <c r="A1017" i="3" s="1"/>
  <c r="B935" i="2"/>
  <c r="E935" i="2" s="1"/>
  <c r="A1018" i="3" s="1"/>
  <c r="B936" i="2"/>
  <c r="E936" i="2" s="1"/>
  <c r="A1019" i="3" s="1"/>
  <c r="B937" i="2"/>
  <c r="E937" i="2" s="1"/>
  <c r="A1020" i="3" s="1"/>
  <c r="B938" i="2"/>
  <c r="E938" i="2" s="1"/>
  <c r="A1021" i="3" s="1"/>
  <c r="B939" i="2"/>
  <c r="B940" i="2"/>
  <c r="E940" i="2" s="1"/>
  <c r="A1023" i="3" s="1"/>
  <c r="B941" i="2"/>
  <c r="E941" i="2" s="1"/>
  <c r="A1024" i="3" s="1"/>
  <c r="B942" i="2"/>
  <c r="E942" i="2" s="1"/>
  <c r="A1025" i="3" s="1"/>
  <c r="B943" i="2"/>
  <c r="E943" i="2" s="1"/>
  <c r="A1967" i="3" s="1"/>
  <c r="B944" i="2"/>
  <c r="E944" i="2" s="1"/>
  <c r="A1968" i="3" s="1"/>
  <c r="B945" i="2"/>
  <c r="E945" i="2" s="1"/>
  <c r="A1969" i="3" s="1"/>
  <c r="B946" i="2"/>
  <c r="E946" i="2" s="1"/>
  <c r="A1970" i="3" s="1"/>
  <c r="B947" i="2"/>
  <c r="E947" i="2" s="1"/>
  <c r="B948" i="2"/>
  <c r="E948" i="2" s="1"/>
  <c r="A1972" i="3" s="1"/>
  <c r="B949" i="2"/>
  <c r="E949" i="2" s="1"/>
  <c r="A1973" i="3" s="1"/>
  <c r="B950" i="2"/>
  <c r="E950" i="2" s="1"/>
  <c r="A1974" i="3" s="1"/>
  <c r="B951" i="2"/>
  <c r="E951" i="2" s="1"/>
  <c r="A1975" i="3" s="1"/>
  <c r="B952" i="2"/>
  <c r="E952" i="2" s="1"/>
  <c r="A1976" i="3" s="1"/>
  <c r="B953" i="2"/>
  <c r="E953" i="2" s="1"/>
  <c r="A1977" i="3" s="1"/>
  <c r="B954" i="2"/>
  <c r="E954" i="2" s="1"/>
  <c r="A1978" i="3" s="1"/>
  <c r="B955" i="2"/>
  <c r="E955" i="2" s="1"/>
  <c r="A1979" i="3" s="1"/>
  <c r="B956" i="2"/>
  <c r="E956" i="2" s="1"/>
  <c r="A1980" i="3" s="1"/>
  <c r="B957" i="2"/>
  <c r="E957" i="2" s="1"/>
  <c r="B958" i="2"/>
  <c r="E958" i="2" s="1"/>
  <c r="A1982" i="3" s="1"/>
  <c r="B959" i="2"/>
  <c r="E959" i="2" s="1"/>
  <c r="A1983" i="3" s="1"/>
  <c r="B960" i="2"/>
  <c r="B961" i="2"/>
  <c r="B962" i="2"/>
  <c r="E962" i="2" s="1"/>
  <c r="A1986" i="3" s="1"/>
  <c r="B963" i="2"/>
  <c r="E963" i="2" s="1"/>
  <c r="A1987" i="3" s="1"/>
  <c r="B964" i="2"/>
  <c r="E964" i="2" s="1"/>
  <c r="A1988" i="3" s="1"/>
  <c r="B965" i="2"/>
  <c r="E965" i="2" s="1"/>
  <c r="A1989" i="3" s="1"/>
  <c r="B966" i="2"/>
  <c r="E966" i="2" s="1"/>
  <c r="A1990" i="3" s="1"/>
  <c r="B967" i="2"/>
  <c r="E967" i="2" s="1"/>
  <c r="A1991" i="3" s="1"/>
  <c r="B968" i="2"/>
  <c r="E968" i="2" s="1"/>
  <c r="A1992" i="3" s="1"/>
  <c r="B969" i="2"/>
  <c r="E969" i="2" s="1"/>
  <c r="A1993" i="3" s="1"/>
  <c r="B970" i="2"/>
  <c r="E970" i="2" s="1"/>
  <c r="A1994" i="3" s="1"/>
  <c r="B971" i="2"/>
  <c r="E971" i="2" s="1"/>
  <c r="A1296" i="3" s="1"/>
  <c r="B972" i="2"/>
  <c r="E972" i="2" s="1"/>
  <c r="A1297" i="3" s="1"/>
  <c r="B973" i="2"/>
  <c r="B974" i="2"/>
  <c r="E974" i="2" s="1"/>
  <c r="A1299" i="3" s="1"/>
  <c r="B975" i="2"/>
  <c r="B976" i="2"/>
  <c r="E976" i="2" s="1"/>
  <c r="A1301" i="3" s="1"/>
  <c r="B977" i="2"/>
  <c r="E977" i="2" s="1"/>
  <c r="A1302" i="3" s="1"/>
  <c r="B978" i="2"/>
  <c r="E978" i="2" s="1"/>
  <c r="A1303" i="3" s="1"/>
  <c r="B979" i="2"/>
  <c r="E979" i="2" s="1"/>
  <c r="A1304" i="3" s="1"/>
  <c r="B980" i="2"/>
  <c r="E980" i="2" s="1"/>
  <c r="A1305" i="3" s="1"/>
  <c r="B981" i="2"/>
  <c r="B982" i="2"/>
  <c r="E982" i="2" s="1"/>
  <c r="B983" i="2"/>
  <c r="B984" i="2"/>
  <c r="E984" i="2" s="1"/>
  <c r="A1309" i="3" s="1"/>
  <c r="B985" i="2"/>
  <c r="E985" i="2" s="1"/>
  <c r="A1310" i="3" s="1"/>
  <c r="B986" i="2"/>
  <c r="E986" i="2" s="1"/>
  <c r="A1311" i="3" s="1"/>
  <c r="B987" i="2"/>
  <c r="E987" i="2" s="1"/>
  <c r="A1312" i="3" s="1"/>
  <c r="B988" i="2"/>
  <c r="E988" i="2" s="1"/>
  <c r="A1313" i="3" s="1"/>
  <c r="B989" i="2"/>
  <c r="E989" i="2" s="1"/>
  <c r="A1314" i="3" s="1"/>
  <c r="B990" i="2"/>
  <c r="E990" i="2" s="1"/>
  <c r="A1315" i="3" s="1"/>
  <c r="B991" i="2"/>
  <c r="E991" i="2" s="1"/>
  <c r="A1316" i="3" s="1"/>
  <c r="B992" i="2"/>
  <c r="E992" i="2" s="1"/>
  <c r="A1317" i="3" s="1"/>
  <c r="B993" i="2"/>
  <c r="E993" i="2" s="1"/>
  <c r="A1318" i="3" s="1"/>
  <c r="B994" i="2"/>
  <c r="E994" i="2" s="1"/>
  <c r="A1319" i="3" s="1"/>
  <c r="B995" i="2"/>
  <c r="B996" i="2"/>
  <c r="E996" i="2" s="1"/>
  <c r="A1321" i="3" s="1"/>
  <c r="B997" i="2"/>
  <c r="E997" i="2" s="1"/>
  <c r="A1322" i="3" s="1"/>
  <c r="B998" i="2"/>
  <c r="E998" i="2" s="1"/>
  <c r="A1323" i="3" s="1"/>
  <c r="B999" i="2"/>
  <c r="E999" i="2" s="1"/>
  <c r="B1000" i="2"/>
  <c r="E1000" i="2" s="1"/>
  <c r="A937" i="3" s="1"/>
  <c r="B1001" i="2"/>
  <c r="E1001" i="2" s="1"/>
  <c r="A938" i="3" s="1"/>
  <c r="B1002" i="2"/>
  <c r="E1002" i="2" s="1"/>
  <c r="A939" i="3" s="1"/>
  <c r="B1003" i="2"/>
  <c r="B1004" i="2"/>
  <c r="E1004" i="2" s="1"/>
  <c r="A941" i="3" s="1"/>
  <c r="B1005" i="2"/>
  <c r="E1005" i="2" s="1"/>
  <c r="A942" i="3" s="1"/>
  <c r="B1006" i="2"/>
  <c r="E1006" i="2" s="1"/>
  <c r="A943" i="3" s="1"/>
  <c r="B1007" i="2"/>
  <c r="E1007" i="2" s="1"/>
  <c r="A944" i="3" s="1"/>
  <c r="B1008" i="2"/>
  <c r="E1008" i="2" s="1"/>
  <c r="A945" i="3" s="1"/>
  <c r="B1009" i="2"/>
  <c r="E1009" i="2" s="1"/>
  <c r="A946" i="3" s="1"/>
  <c r="B1010" i="2"/>
  <c r="E1010" i="2" s="1"/>
  <c r="A947" i="3" s="1"/>
  <c r="B1011" i="2"/>
  <c r="E1011" i="2" s="1"/>
  <c r="A948" i="3" s="1"/>
  <c r="B1012" i="2"/>
  <c r="E1012" i="2" s="1"/>
  <c r="A949" i="3" s="1"/>
  <c r="B1013" i="2"/>
  <c r="E1013" i="2" s="1"/>
  <c r="A950" i="3" s="1"/>
  <c r="B1014" i="2"/>
  <c r="B1015" i="2"/>
  <c r="B1016" i="2"/>
  <c r="E1016" i="2" s="1"/>
  <c r="A953" i="3" s="1"/>
  <c r="B1017" i="2"/>
  <c r="E1017" i="2" s="1"/>
  <c r="A954" i="3" s="1"/>
  <c r="B1018" i="2"/>
  <c r="E1018" i="2" s="1"/>
  <c r="A955" i="3" s="1"/>
  <c r="B1019" i="2"/>
  <c r="E1019" i="2" s="1"/>
  <c r="B1020" i="2"/>
  <c r="B1021" i="2"/>
  <c r="B1022" i="2"/>
  <c r="E1022" i="2" s="1"/>
  <c r="A959" i="3" s="1"/>
  <c r="B1023" i="2"/>
  <c r="E1023" i="2" s="1"/>
  <c r="A960" i="3" s="1"/>
  <c r="B1024" i="2"/>
  <c r="E1024" i="2" s="1"/>
  <c r="A961" i="3" s="1"/>
  <c r="B1025" i="2"/>
  <c r="E1025" i="2" s="1"/>
  <c r="A962" i="3" s="1"/>
  <c r="B1026" i="2"/>
  <c r="E1026" i="2" s="1"/>
  <c r="A963" i="3" s="1"/>
  <c r="B1027" i="2"/>
  <c r="E1027" i="2" s="1"/>
  <c r="A964" i="3" s="1"/>
  <c r="B1028" i="2"/>
  <c r="E1028" i="2" s="1"/>
  <c r="A813" i="3" s="1"/>
  <c r="B1029" i="2"/>
  <c r="E1029" i="2" s="1"/>
  <c r="A814" i="3" s="1"/>
  <c r="B1030" i="2"/>
  <c r="B1031" i="2"/>
  <c r="B1032" i="2"/>
  <c r="E1032" i="2" s="1"/>
  <c r="A817" i="3" s="1"/>
  <c r="B1033" i="2"/>
  <c r="E1033" i="2" s="1"/>
  <c r="A818" i="3" s="1"/>
  <c r="B1034" i="2"/>
  <c r="E1034" i="2" s="1"/>
  <c r="A819" i="3" s="1"/>
  <c r="B1035" i="2"/>
  <c r="E1035" i="2" s="1"/>
  <c r="A820" i="3" s="1"/>
  <c r="B1036" i="2"/>
  <c r="B1037" i="2"/>
  <c r="B1038" i="2"/>
  <c r="E1038" i="2" s="1"/>
  <c r="A823" i="3" s="1"/>
  <c r="B1039" i="2"/>
  <c r="E1039" i="2" s="1"/>
  <c r="A824" i="3" s="1"/>
  <c r="B1040" i="2"/>
  <c r="E1040" i="2" s="1"/>
  <c r="A825" i="3" s="1"/>
  <c r="B1041" i="2"/>
  <c r="E1041" i="2" s="1"/>
  <c r="A826" i="3" s="1"/>
  <c r="B1042" i="2"/>
  <c r="E1042" i="2" s="1"/>
  <c r="A827" i="3" s="1"/>
  <c r="B1043" i="2"/>
  <c r="E1043" i="2" s="1"/>
  <c r="A828" i="3" s="1"/>
  <c r="B1044" i="2"/>
  <c r="E1044" i="2" s="1"/>
  <c r="A829" i="3" s="1"/>
  <c r="B1045" i="2"/>
  <c r="E1045" i="2" s="1"/>
  <c r="A830" i="3" s="1"/>
  <c r="B1046" i="2"/>
  <c r="B1047" i="2"/>
  <c r="B1048" i="2"/>
  <c r="E1048" i="2" s="1"/>
  <c r="A833" i="3" s="1"/>
  <c r="B1049" i="2"/>
  <c r="E1049" i="2" s="1"/>
  <c r="A834" i="3" s="1"/>
  <c r="B1050" i="2"/>
  <c r="E1050" i="2" s="1"/>
  <c r="A835" i="3" s="1"/>
  <c r="B1051" i="2"/>
  <c r="E1051" i="2" s="1"/>
  <c r="A836" i="3" s="1"/>
  <c r="B1052" i="2"/>
  <c r="B1053" i="2"/>
  <c r="B1054" i="2"/>
  <c r="E1054" i="2" s="1"/>
  <c r="A839" i="3" s="1"/>
  <c r="B1055" i="2"/>
  <c r="E1055" i="2" s="1"/>
  <c r="A840" i="3" s="1"/>
  <c r="B1056" i="2"/>
  <c r="E1056" i="2" s="1"/>
  <c r="A841" i="3" s="1"/>
  <c r="B1057" i="2"/>
  <c r="E1057" i="2" s="1"/>
  <c r="A896" i="3" s="1"/>
  <c r="B1058" i="2"/>
  <c r="E1058" i="2" s="1"/>
  <c r="A897" i="3" s="1"/>
  <c r="B1059" i="2"/>
  <c r="E1059" i="2" s="1"/>
  <c r="A898" i="3" s="1"/>
  <c r="B1060" i="2"/>
  <c r="E1060" i="2" s="1"/>
  <c r="A899" i="3" s="1"/>
  <c r="B1061" i="2"/>
  <c r="E1061" i="2" s="1"/>
  <c r="A900" i="3" s="1"/>
  <c r="B1062" i="2"/>
  <c r="B1063" i="2"/>
  <c r="B1064" i="2"/>
  <c r="E1064" i="2" s="1"/>
  <c r="A903" i="3" s="1"/>
  <c r="B1065" i="2"/>
  <c r="E1065" i="2" s="1"/>
  <c r="A904" i="3" s="1"/>
  <c r="B1066" i="2"/>
  <c r="E1066" i="2" s="1"/>
  <c r="A905" i="3" s="1"/>
  <c r="B1067" i="2"/>
  <c r="E1067" i="2" s="1"/>
  <c r="B1068" i="2"/>
  <c r="B1069" i="2"/>
  <c r="B1070" i="2"/>
  <c r="E1070" i="2" s="1"/>
  <c r="A579" i="3" s="1"/>
  <c r="B1071" i="2"/>
  <c r="E1071" i="2" s="1"/>
  <c r="A580" i="3" s="1"/>
  <c r="B1072" i="2"/>
  <c r="E1072" i="2" s="1"/>
  <c r="B1073" i="2"/>
  <c r="E1073" i="2" s="1"/>
  <c r="A582" i="3" s="1"/>
  <c r="B1074" i="2"/>
  <c r="E1074" i="2" s="1"/>
  <c r="A583" i="3" s="1"/>
  <c r="B1075" i="2"/>
  <c r="E1075" i="2" s="1"/>
  <c r="A584" i="3" s="1"/>
  <c r="B1076" i="2"/>
  <c r="E1076" i="2" s="1"/>
  <c r="A585" i="3" s="1"/>
  <c r="B1077" i="2"/>
  <c r="E1077" i="2" s="1"/>
  <c r="A586" i="3" s="1"/>
  <c r="B1078" i="2"/>
  <c r="B1079" i="2"/>
  <c r="B1080" i="2"/>
  <c r="E1080" i="2" s="1"/>
  <c r="A589" i="3" s="1"/>
  <c r="B1081" i="2"/>
  <c r="E1081" i="2" s="1"/>
  <c r="A590" i="3" s="1"/>
  <c r="B1082" i="2"/>
  <c r="E1082" i="2" s="1"/>
  <c r="A591" i="3" s="1"/>
  <c r="B1083" i="2"/>
  <c r="E1083" i="2" s="1"/>
  <c r="A592" i="3" s="1"/>
  <c r="B1084" i="2"/>
  <c r="B1085" i="2"/>
  <c r="B1086" i="2"/>
  <c r="E1086" i="2" s="1"/>
  <c r="A595" i="3" s="1"/>
  <c r="B1087" i="2"/>
  <c r="E1087" i="2" s="1"/>
  <c r="A596" i="3" s="1"/>
  <c r="B1088" i="2"/>
  <c r="E1088" i="2" s="1"/>
  <c r="A597" i="3" s="1"/>
  <c r="B1089" i="2"/>
  <c r="E1089" i="2" s="1"/>
  <c r="A598" i="3" s="1"/>
  <c r="B1090" i="2"/>
  <c r="E1090" i="2" s="1"/>
  <c r="A599" i="3" s="1"/>
  <c r="B1091" i="2"/>
  <c r="E1091" i="2" s="1"/>
  <c r="A600" i="3" s="1"/>
  <c r="B1092" i="2"/>
  <c r="E1092" i="2" s="1"/>
  <c r="A601" i="3" s="1"/>
  <c r="B1093" i="2"/>
  <c r="E1093" i="2" s="1"/>
  <c r="A602" i="3" s="1"/>
  <c r="B1094" i="2"/>
  <c r="B1095" i="2"/>
  <c r="B1096" i="2"/>
  <c r="E1096" i="2" s="1"/>
  <c r="A491" i="3" s="1"/>
  <c r="B1097" i="2"/>
  <c r="E1097" i="2" s="1"/>
  <c r="A492" i="3" s="1"/>
  <c r="B1098" i="2"/>
  <c r="E1098" i="2" s="1"/>
  <c r="A493" i="3" s="1"/>
  <c r="B1099" i="2"/>
  <c r="E1099" i="2" s="1"/>
  <c r="A494" i="3" s="1"/>
  <c r="B1100" i="2"/>
  <c r="B1101" i="2"/>
  <c r="B1102" i="2"/>
  <c r="E1102" i="2" s="1"/>
  <c r="A497" i="3" s="1"/>
  <c r="B1103" i="2"/>
  <c r="E1103" i="2" s="1"/>
  <c r="A498" i="3" s="1"/>
  <c r="B1104" i="2"/>
  <c r="E1104" i="2" s="1"/>
  <c r="A499" i="3" s="1"/>
  <c r="B1105" i="2"/>
  <c r="E1105" i="2" s="1"/>
  <c r="A500" i="3" s="1"/>
  <c r="B1106" i="2"/>
  <c r="E1106" i="2" s="1"/>
  <c r="A501" i="3" s="1"/>
  <c r="B1107" i="2"/>
  <c r="E1107" i="2" s="1"/>
  <c r="A502" i="3" s="1"/>
  <c r="B1108" i="2"/>
  <c r="E1108" i="2" s="1"/>
  <c r="A503" i="3" s="1"/>
  <c r="B1109" i="2"/>
  <c r="E1109" i="2" s="1"/>
  <c r="A504" i="3" s="1"/>
  <c r="B1110" i="2"/>
  <c r="B1111" i="2"/>
  <c r="B1112" i="2"/>
  <c r="E1112" i="2" s="1"/>
  <c r="A507" i="3" s="1"/>
  <c r="B1113" i="2"/>
  <c r="E1113" i="2" s="1"/>
  <c r="A508" i="3" s="1"/>
  <c r="B1114" i="2"/>
  <c r="E1114" i="2" s="1"/>
  <c r="A509" i="3" s="1"/>
  <c r="B1115" i="2"/>
  <c r="E1115" i="2" s="1"/>
  <c r="A510" i="3" s="1"/>
  <c r="B1116" i="2"/>
  <c r="B1117" i="2"/>
  <c r="B1118" i="2"/>
  <c r="E1118" i="2" s="1"/>
  <c r="A513" i="3" s="1"/>
  <c r="B1119" i="2"/>
  <c r="E1119" i="2" s="1"/>
  <c r="A514" i="3" s="1"/>
  <c r="B1120" i="2"/>
  <c r="E1120" i="2" s="1"/>
  <c r="A515" i="3" s="1"/>
  <c r="B1121" i="2"/>
  <c r="E1121" i="2" s="1"/>
  <c r="A516" i="3" s="1"/>
  <c r="B1122" i="2"/>
  <c r="E1122" i="2" s="1"/>
  <c r="A517" i="3" s="1"/>
  <c r="B1123" i="2"/>
  <c r="E1123" i="2" s="1"/>
  <c r="A518" i="3" s="1"/>
  <c r="B1124" i="2"/>
  <c r="E1124" i="2" s="1"/>
  <c r="A519" i="3" s="1"/>
  <c r="B1125" i="2"/>
  <c r="E1125" i="2" s="1"/>
  <c r="A432" i="3" s="1"/>
  <c r="B1126" i="2"/>
  <c r="B1127" i="2"/>
  <c r="B1128" i="2"/>
  <c r="E1128" i="2" s="1"/>
  <c r="A435" i="3" s="1"/>
  <c r="B1129" i="2"/>
  <c r="E1129" i="2" s="1"/>
  <c r="A436" i="3" s="1"/>
  <c r="B1130" i="2"/>
  <c r="E1130" i="2" s="1"/>
  <c r="A437" i="3" s="1"/>
  <c r="B1131" i="2"/>
  <c r="E1131" i="2" s="1"/>
  <c r="A438" i="3" s="1"/>
  <c r="B1132" i="2"/>
  <c r="B1133" i="2"/>
  <c r="B1134" i="2"/>
  <c r="E1134" i="2" s="1"/>
  <c r="A441" i="3" s="1"/>
  <c r="B1135" i="2"/>
  <c r="E1135" i="2" s="1"/>
  <c r="A442" i="3" s="1"/>
  <c r="B1136" i="2"/>
  <c r="E1136" i="2" s="1"/>
  <c r="A443" i="3" s="1"/>
  <c r="B1137" i="2"/>
  <c r="E1137" i="2" s="1"/>
  <c r="A444" i="3" s="1"/>
  <c r="B1138" i="2"/>
  <c r="E1138" i="2" s="1"/>
  <c r="A445" i="3" s="1"/>
  <c r="B1139" i="2"/>
  <c r="E1139" i="2" s="1"/>
  <c r="A446" i="3" s="1"/>
  <c r="B1140" i="2"/>
  <c r="E1140" i="2" s="1"/>
  <c r="A447" i="3" s="1"/>
  <c r="B1141" i="2"/>
  <c r="E1141" i="2" s="1"/>
  <c r="A448" i="3" s="1"/>
  <c r="B1142" i="2"/>
  <c r="B1143" i="2"/>
  <c r="B1144" i="2"/>
  <c r="E1144" i="2" s="1"/>
  <c r="A451" i="3" s="1"/>
  <c r="B1145" i="2"/>
  <c r="E1145" i="2" s="1"/>
  <c r="A452" i="3" s="1"/>
  <c r="B1146" i="2"/>
  <c r="E1146" i="2" s="1"/>
  <c r="A453" i="3" s="1"/>
  <c r="B1147" i="2"/>
  <c r="E1147" i="2" s="1"/>
  <c r="A454" i="3" s="1"/>
  <c r="B1148" i="2"/>
  <c r="B1149" i="2"/>
  <c r="B1150" i="2"/>
  <c r="E1150" i="2" s="1"/>
  <c r="A457" i="3" s="1"/>
  <c r="B1151" i="2"/>
  <c r="E1151" i="2" s="1"/>
  <c r="A458" i="3" s="1"/>
  <c r="B1152" i="2"/>
  <c r="E1152" i="2" s="1"/>
  <c r="A459" i="3" s="1"/>
  <c r="B1153" i="2"/>
  <c r="E1153" i="2" s="1"/>
  <c r="A460" i="3" s="1"/>
  <c r="B1154" i="2"/>
  <c r="E1154" i="2" s="1"/>
  <c r="A1744" i="3" s="1"/>
  <c r="B1155" i="2"/>
  <c r="E1155" i="2" s="1"/>
  <c r="A1745" i="3" s="1"/>
  <c r="B1156" i="2"/>
  <c r="E1156" i="2" s="1"/>
  <c r="A1746" i="3" s="1"/>
  <c r="B1157" i="2"/>
  <c r="E1157" i="2" s="1"/>
  <c r="A1747" i="3" s="1"/>
  <c r="B1158" i="2"/>
  <c r="B1159" i="2"/>
  <c r="B1160" i="2"/>
  <c r="E1160" i="2" s="1"/>
  <c r="A1750" i="3" s="1"/>
  <c r="B1161" i="2"/>
  <c r="E1161" i="2" s="1"/>
  <c r="A1751" i="3" s="1"/>
  <c r="B1162" i="2"/>
  <c r="E1162" i="2" s="1"/>
  <c r="A1752" i="3" s="1"/>
  <c r="B1163" i="2"/>
  <c r="E1163" i="2" s="1"/>
  <c r="A1753" i="3" s="1"/>
  <c r="B1164" i="2"/>
  <c r="B1165" i="2"/>
  <c r="B1166" i="2"/>
  <c r="E1166" i="2" s="1"/>
  <c r="A1756" i="3" s="1"/>
  <c r="B1167" i="2"/>
  <c r="E1167" i="2" s="1"/>
  <c r="A1757" i="3" s="1"/>
  <c r="B1168" i="2"/>
  <c r="E1168" i="2" s="1"/>
  <c r="A1758" i="3" s="1"/>
  <c r="B1169" i="2"/>
  <c r="E1169" i="2" s="1"/>
  <c r="A1759" i="3" s="1"/>
  <c r="B1170" i="2"/>
  <c r="E1170" i="2" s="1"/>
  <c r="A1760" i="3" s="1"/>
  <c r="B1171" i="2"/>
  <c r="E1171" i="2" s="1"/>
  <c r="A1761" i="3" s="1"/>
  <c r="B1172" i="2"/>
  <c r="E1172" i="2" s="1"/>
  <c r="A1762" i="3" s="1"/>
  <c r="B1173" i="2"/>
  <c r="E1173" i="2" s="1"/>
  <c r="A1763" i="3" s="1"/>
  <c r="B1174" i="2"/>
  <c r="B1175" i="2"/>
  <c r="B1176" i="2"/>
  <c r="E1176" i="2" s="1"/>
  <c r="B1177" i="2"/>
  <c r="E1177" i="2" s="1"/>
  <c r="A1767" i="3" s="1"/>
  <c r="B1178" i="2"/>
  <c r="E1178" i="2" s="1"/>
  <c r="A1768" i="3" s="1"/>
  <c r="B1179" i="2"/>
  <c r="E1179" i="2" s="1"/>
  <c r="A1769" i="3" s="1"/>
  <c r="B1180" i="2"/>
  <c r="B1181" i="2"/>
  <c r="B1182" i="2"/>
  <c r="E1182" i="2" s="1"/>
  <c r="A1772" i="3" s="1"/>
  <c r="B1183" i="2"/>
  <c r="E1183" i="2" s="1"/>
  <c r="A1773" i="3" s="1"/>
  <c r="B1184" i="2"/>
  <c r="E1184" i="2" s="1"/>
  <c r="A1147" i="3" s="1"/>
  <c r="B1185" i="2"/>
  <c r="E1185" i="2" s="1"/>
  <c r="A1148" i="3" s="1"/>
  <c r="B1186" i="2"/>
  <c r="E1186" i="2" s="1"/>
  <c r="A1149" i="3" s="1"/>
  <c r="B1187" i="2"/>
  <c r="E1187" i="2" s="1"/>
  <c r="A1150" i="3" s="1"/>
  <c r="B1188" i="2"/>
  <c r="E1188" i="2" s="1"/>
  <c r="A1151" i="3" s="1"/>
  <c r="B1189" i="2"/>
  <c r="E1189" i="2" s="1"/>
  <c r="A1152" i="3" s="1"/>
  <c r="B1190" i="2"/>
  <c r="B1191" i="2"/>
  <c r="B1192" i="2"/>
  <c r="E1192" i="2" s="1"/>
  <c r="A1155" i="3" s="1"/>
  <c r="B1193" i="2"/>
  <c r="E1193" i="2" s="1"/>
  <c r="A1156" i="3" s="1"/>
  <c r="B1194" i="2"/>
  <c r="E1194" i="2" s="1"/>
  <c r="A1157" i="3" s="1"/>
  <c r="B1195" i="2"/>
  <c r="E1195" i="2" s="1"/>
  <c r="A1158" i="3" s="1"/>
  <c r="B1196" i="2"/>
  <c r="B1197" i="2"/>
  <c r="B1198" i="2"/>
  <c r="E1198" i="2" s="1"/>
  <c r="A1161" i="3" s="1"/>
  <c r="B1199" i="2"/>
  <c r="E1199" i="2" s="1"/>
  <c r="A1162" i="3" s="1"/>
  <c r="B1200" i="2"/>
  <c r="E1200" i="2" s="1"/>
  <c r="A1163" i="3" s="1"/>
  <c r="B1201" i="2"/>
  <c r="E1201" i="2" s="1"/>
  <c r="A1164" i="3" s="1"/>
  <c r="B1202" i="2"/>
  <c r="E1202" i="2" s="1"/>
  <c r="A1165" i="3" s="1"/>
  <c r="B1203" i="2"/>
  <c r="E1203" i="2" s="1"/>
  <c r="B1204" i="2"/>
  <c r="E1204" i="2" s="1"/>
  <c r="A462" i="3" s="1"/>
  <c r="B1205" i="2"/>
  <c r="E1205" i="2" s="1"/>
  <c r="A463" i="3" s="1"/>
  <c r="B1206" i="2"/>
  <c r="B1207" i="2"/>
  <c r="B1208" i="2"/>
  <c r="E1208" i="2" s="1"/>
  <c r="A466" i="3" s="1"/>
  <c r="B1209" i="2"/>
  <c r="E1209" i="2" s="1"/>
  <c r="A467" i="3" s="1"/>
  <c r="B1210" i="2"/>
  <c r="E1210" i="2" s="1"/>
  <c r="A468" i="3" s="1"/>
  <c r="B1211" i="2"/>
  <c r="E1211" i="2" s="1"/>
  <c r="A469" i="3" s="1"/>
  <c r="B1212" i="2"/>
  <c r="B1213" i="2"/>
  <c r="B1214" i="2"/>
  <c r="E1214" i="2" s="1"/>
  <c r="A472" i="3" s="1"/>
  <c r="B1215" i="2"/>
  <c r="E1215" i="2" s="1"/>
  <c r="A473" i="3" s="1"/>
  <c r="B1216" i="2"/>
  <c r="E1216" i="2" s="1"/>
  <c r="A474" i="3" s="1"/>
  <c r="B1217" i="2"/>
  <c r="E1217" i="2" s="1"/>
  <c r="A475" i="3" s="1"/>
  <c r="B1218" i="2"/>
  <c r="E1218" i="2" s="1"/>
  <c r="A476" i="3" s="1"/>
  <c r="B1219" i="2"/>
  <c r="E1219" i="2" s="1"/>
  <c r="B1220" i="2"/>
  <c r="E1220" i="2" s="1"/>
  <c r="A478" i="3" s="1"/>
  <c r="B1221" i="2"/>
  <c r="E1221" i="2" s="1"/>
  <c r="A479" i="3" s="1"/>
  <c r="B1222" i="2"/>
  <c r="B1223" i="2"/>
  <c r="B1224" i="2"/>
  <c r="E1224" i="2" s="1"/>
  <c r="A482" i="3" s="1"/>
  <c r="B1225" i="2"/>
  <c r="E1225" i="2" s="1"/>
  <c r="A483" i="3" s="1"/>
  <c r="B1226" i="2"/>
  <c r="E1226" i="2" s="1"/>
  <c r="A484" i="3" s="1"/>
  <c r="B1227" i="2"/>
  <c r="E1227" i="2" s="1"/>
  <c r="A485" i="3" s="1"/>
  <c r="B1228" i="2"/>
  <c r="B1229" i="2"/>
  <c r="B1230" i="2"/>
  <c r="E1230" i="2" s="1"/>
  <c r="A488" i="3" s="1"/>
  <c r="B1231" i="2"/>
  <c r="E1231" i="2" s="1"/>
  <c r="A489" i="3" s="1"/>
  <c r="B1232" i="2"/>
  <c r="E1232" i="2" s="1"/>
  <c r="A490" i="3" s="1"/>
  <c r="B1233" i="2"/>
  <c r="E1233" i="2" s="1"/>
  <c r="A1949" i="3" s="1"/>
  <c r="B1234" i="2"/>
  <c r="E1234" i="2" s="1"/>
  <c r="A1950" i="3" s="1"/>
  <c r="B1235" i="2"/>
  <c r="E1235" i="2" s="1"/>
  <c r="A1951" i="3" s="1"/>
  <c r="B1236" i="2"/>
  <c r="E1236" i="2" s="1"/>
  <c r="A1952" i="3" s="1"/>
  <c r="B1237" i="2"/>
  <c r="E1237" i="2" s="1"/>
  <c r="A1953" i="3" s="1"/>
  <c r="B1238" i="2"/>
  <c r="B1239" i="2"/>
  <c r="B1240" i="2"/>
  <c r="E1240" i="2" s="1"/>
  <c r="A1956" i="3" s="1"/>
  <c r="B1241" i="2"/>
  <c r="E1241" i="2" s="1"/>
  <c r="A1957" i="3" s="1"/>
  <c r="B1242" i="2"/>
  <c r="E1242" i="2" s="1"/>
  <c r="A1958" i="3" s="1"/>
  <c r="B1243" i="2"/>
  <c r="E1243" i="2" s="1"/>
  <c r="A1959" i="3" s="1"/>
  <c r="B1244" i="2"/>
  <c r="B1245" i="2"/>
  <c r="B1246" i="2"/>
  <c r="E1246" i="2" s="1"/>
  <c r="A1962" i="3" s="1"/>
  <c r="B1247" i="2"/>
  <c r="E1247" i="2" s="1"/>
  <c r="A1963" i="3" s="1"/>
  <c r="B1248" i="2"/>
  <c r="E1248" i="2" s="1"/>
  <c r="A1964" i="3" s="1"/>
  <c r="B1249" i="2"/>
  <c r="E1249" i="2" s="1"/>
  <c r="A1965" i="3" s="1"/>
  <c r="B1250" i="2"/>
  <c r="E1250" i="2" s="1"/>
  <c r="A1966" i="3" s="1"/>
  <c r="B1251" i="2"/>
  <c r="E1251" i="2" s="1"/>
  <c r="A1995" i="3" s="1"/>
  <c r="B1252" i="2"/>
  <c r="E1252" i="2" s="1"/>
  <c r="A1996" i="3" s="1"/>
  <c r="B1253" i="2"/>
  <c r="E1253" i="2" s="1"/>
  <c r="A1997" i="3" s="1"/>
  <c r="B1254" i="2"/>
  <c r="B1255" i="2"/>
  <c r="B1256" i="2"/>
  <c r="E1256" i="2" s="1"/>
  <c r="A2000" i="3" s="1"/>
  <c r="B1257" i="2"/>
  <c r="E1257" i="2" s="1"/>
  <c r="A2001" i="3" s="1"/>
  <c r="B1258" i="2"/>
  <c r="E1258" i="2" s="1"/>
  <c r="A2002" i="3" s="1"/>
  <c r="B1259" i="2"/>
  <c r="E1259" i="2" s="1"/>
  <c r="A2003" i="3" s="1"/>
  <c r="B1260" i="2"/>
  <c r="B1261" i="2"/>
  <c r="B1262" i="2"/>
  <c r="E1262" i="2" s="1"/>
  <c r="A2006" i="3" s="1"/>
  <c r="B1263" i="2"/>
  <c r="E1263" i="2" s="1"/>
  <c r="A2007" i="3" s="1"/>
  <c r="B1264" i="2"/>
  <c r="E1264" i="2" s="1"/>
  <c r="A2008" i="3" s="1"/>
  <c r="B1265" i="2"/>
  <c r="E1265" i="2" s="1"/>
  <c r="A2009" i="3" s="1"/>
  <c r="B1266" i="2"/>
  <c r="E1266" i="2" s="1"/>
  <c r="A2010" i="3" s="1"/>
  <c r="B1267" i="2"/>
  <c r="E1267" i="2" s="1"/>
  <c r="A2011" i="3" s="1"/>
  <c r="B1268" i="2"/>
  <c r="E1268" i="2" s="1"/>
  <c r="A2012" i="3" s="1"/>
  <c r="B1269" i="2"/>
  <c r="E1269" i="2" s="1"/>
  <c r="A2013" i="3" s="1"/>
  <c r="B1270" i="2"/>
  <c r="B1271" i="2"/>
  <c r="B1272" i="2"/>
  <c r="E1272" i="2" s="1"/>
  <c r="A2016" i="3" s="1"/>
  <c r="B1273" i="2"/>
  <c r="E1273" i="2" s="1"/>
  <c r="A2017" i="3" s="1"/>
  <c r="B1274" i="2"/>
  <c r="E1274" i="2" s="1"/>
  <c r="A2018" i="3" s="1"/>
  <c r="B1275" i="2"/>
  <c r="E1275" i="2" s="1"/>
  <c r="B1276" i="2"/>
  <c r="B1277" i="2"/>
  <c r="B1278" i="2"/>
  <c r="E1278" i="2" s="1"/>
  <c r="A2022" i="3" s="1"/>
  <c r="B1279" i="2"/>
  <c r="E1279" i="2" s="1"/>
  <c r="A1693" i="3" s="1"/>
  <c r="B1280" i="2"/>
  <c r="E1280" i="2" s="1"/>
  <c r="A1694" i="3" s="1"/>
  <c r="B1281" i="2"/>
  <c r="E1281" i="2" s="1"/>
  <c r="A1695" i="3" s="1"/>
  <c r="B1282" i="2"/>
  <c r="E1282" i="2" s="1"/>
  <c r="A1696" i="3" s="1"/>
  <c r="B1283" i="2"/>
  <c r="E1283" i="2" s="1"/>
  <c r="A1697" i="3" s="1"/>
  <c r="B1284" i="2"/>
  <c r="E1284" i="2" s="1"/>
  <c r="A1698" i="3" s="1"/>
  <c r="B1285" i="2"/>
  <c r="E1285" i="2" s="1"/>
  <c r="A1699" i="3" s="1"/>
  <c r="B1286" i="2"/>
  <c r="B1287" i="2"/>
  <c r="B1288" i="2"/>
  <c r="E1288" i="2" s="1"/>
  <c r="A1702" i="3" s="1"/>
  <c r="B1289" i="2"/>
  <c r="E1289" i="2" s="1"/>
  <c r="A1703" i="3" s="1"/>
  <c r="B1290" i="2"/>
  <c r="E1290" i="2" s="1"/>
  <c r="A1704" i="3" s="1"/>
  <c r="B1291" i="2"/>
  <c r="E1291" i="2" s="1"/>
  <c r="A1705" i="3" s="1"/>
  <c r="B1292" i="2"/>
  <c r="B1293" i="2"/>
  <c r="B1294" i="2"/>
  <c r="E1294" i="2" s="1"/>
  <c r="A1708" i="3" s="1"/>
  <c r="B1295" i="2"/>
  <c r="E1295" i="2" s="1"/>
  <c r="A1709" i="3" s="1"/>
  <c r="B1296" i="2"/>
  <c r="E1296" i="2" s="1"/>
  <c r="A1710" i="3" s="1"/>
  <c r="B1297" i="2"/>
  <c r="E1297" i="2" s="1"/>
  <c r="A1711" i="3" s="1"/>
  <c r="B1298" i="2"/>
  <c r="E1298" i="2" s="1"/>
  <c r="A1712" i="3" s="1"/>
  <c r="B1299" i="2"/>
  <c r="E1299" i="2" s="1"/>
  <c r="A1713" i="3" s="1"/>
  <c r="B1300" i="2"/>
  <c r="E1300" i="2" s="1"/>
  <c r="A1714" i="3" s="1"/>
  <c r="B1301" i="2"/>
  <c r="E1301" i="2" s="1"/>
  <c r="A1715" i="3" s="1"/>
  <c r="B1302" i="2"/>
  <c r="B1303" i="2"/>
  <c r="B1304" i="2"/>
  <c r="E1304" i="2" s="1"/>
  <c r="A1718" i="3" s="1"/>
  <c r="B1305" i="2"/>
  <c r="E1305" i="2" s="1"/>
  <c r="A1719" i="3" s="1"/>
  <c r="B1306" i="2"/>
  <c r="E1306" i="2" s="1"/>
  <c r="A1720" i="3" s="1"/>
  <c r="B1307" i="2"/>
  <c r="E1307" i="2" s="1"/>
  <c r="A1721" i="3" s="1"/>
  <c r="B1308" i="2"/>
  <c r="B1309" i="2"/>
  <c r="B1310" i="2"/>
  <c r="E1310" i="2" s="1"/>
  <c r="A251" i="3" s="1"/>
  <c r="B1311" i="2"/>
  <c r="E1311" i="2" s="1"/>
  <c r="A252" i="3" s="1"/>
  <c r="B1312" i="2"/>
  <c r="E1312" i="2" s="1"/>
  <c r="A253" i="3" s="1"/>
  <c r="B1313" i="2"/>
  <c r="E1313" i="2" s="1"/>
  <c r="A254" i="3" s="1"/>
  <c r="B1314" i="2"/>
  <c r="E1314" i="2" s="1"/>
  <c r="A255" i="3" s="1"/>
  <c r="B1315" i="2"/>
  <c r="E1315" i="2" s="1"/>
  <c r="A60" i="3" s="1"/>
  <c r="B1316" i="2"/>
  <c r="E1316" i="2" s="1"/>
  <c r="A61" i="3" s="1"/>
  <c r="B1317" i="2"/>
  <c r="E1317" i="2" s="1"/>
  <c r="A62" i="3" s="1"/>
  <c r="B1318" i="2"/>
  <c r="B1319" i="2"/>
  <c r="B1320" i="2"/>
  <c r="E1320" i="2" s="1"/>
  <c r="A65" i="3" s="1"/>
  <c r="B1321" i="2"/>
  <c r="E1321" i="2" s="1"/>
  <c r="A66" i="3" s="1"/>
  <c r="B1322" i="2"/>
  <c r="E1322" i="2" s="1"/>
  <c r="A67" i="3" s="1"/>
  <c r="B1323" i="2"/>
  <c r="E1323" i="2" s="1"/>
  <c r="B1324" i="2"/>
  <c r="B1325" i="2"/>
  <c r="B1326" i="2"/>
  <c r="E1326" i="2" s="1"/>
  <c r="A71" i="3" s="1"/>
  <c r="B1327" i="2"/>
  <c r="E1327" i="2" s="1"/>
  <c r="A72" i="3" s="1"/>
  <c r="B1328" i="2"/>
  <c r="E1328" i="2" s="1"/>
  <c r="B1329" i="2"/>
  <c r="E1329" i="2" s="1"/>
  <c r="A74" i="3" s="1"/>
  <c r="B1330" i="2"/>
  <c r="E1330" i="2" s="1"/>
  <c r="A75" i="3" s="1"/>
  <c r="B1331" i="2"/>
  <c r="E1331" i="2" s="1"/>
  <c r="A76" i="3" s="1"/>
  <c r="B1332" i="2"/>
  <c r="E1332" i="2" s="1"/>
  <c r="A77" i="3" s="1"/>
  <c r="B1333" i="2"/>
  <c r="E1333" i="2" s="1"/>
  <c r="A78" i="3" s="1"/>
  <c r="B1334" i="2"/>
  <c r="B1335" i="2"/>
  <c r="B1336" i="2"/>
  <c r="E1336" i="2" s="1"/>
  <c r="A81" i="3" s="1"/>
  <c r="B1337" i="2"/>
  <c r="E1337" i="2" s="1"/>
  <c r="A82" i="3" s="1"/>
  <c r="B1338" i="2"/>
  <c r="E1338" i="2" s="1"/>
  <c r="A83" i="3" s="1"/>
  <c r="B1339" i="2"/>
  <c r="E1339" i="2" s="1"/>
  <c r="A84" i="3" s="1"/>
  <c r="B1340" i="2"/>
  <c r="B1341" i="2"/>
  <c r="B1342" i="2"/>
  <c r="E1342" i="2" s="1"/>
  <c r="A87" i="3" s="1"/>
  <c r="B1343" i="2"/>
  <c r="E1343" i="2" s="1"/>
  <c r="A88" i="3" s="1"/>
  <c r="B1344" i="2"/>
  <c r="E1344" i="2" s="1"/>
  <c r="A213" i="3" s="1"/>
  <c r="B1345" i="2"/>
  <c r="E1345" i="2" s="1"/>
  <c r="A214" i="3" s="1"/>
  <c r="B1346" i="2"/>
  <c r="E1346" i="2" s="1"/>
  <c r="A215" i="3" s="1"/>
  <c r="B1347" i="2"/>
  <c r="E1347" i="2" s="1"/>
  <c r="A216" i="3" s="1"/>
  <c r="B1348" i="2"/>
  <c r="E1348" i="2" s="1"/>
  <c r="A217" i="3" s="1"/>
  <c r="B1349" i="2"/>
  <c r="E1349" i="2" s="1"/>
  <c r="A218" i="3" s="1"/>
  <c r="B1350" i="2"/>
  <c r="B1351" i="2"/>
  <c r="B1352" i="2"/>
  <c r="E1352" i="2" s="1"/>
  <c r="A221" i="3" s="1"/>
  <c r="B1353" i="2"/>
  <c r="E1353" i="2" s="1"/>
  <c r="A222" i="3" s="1"/>
  <c r="B1354" i="2"/>
  <c r="E1354" i="2" s="1"/>
  <c r="A223" i="3" s="1"/>
  <c r="B1355" i="2"/>
  <c r="E1355" i="2" s="1"/>
  <c r="A224" i="3" s="1"/>
  <c r="B1356" i="2"/>
  <c r="B1357" i="2"/>
  <c r="B1358" i="2"/>
  <c r="E1358" i="2" s="1"/>
  <c r="A227" i="3" s="1"/>
  <c r="B1359" i="2"/>
  <c r="E1359" i="2" s="1"/>
  <c r="A228" i="3" s="1"/>
  <c r="B1360" i="2"/>
  <c r="E1360" i="2" s="1"/>
  <c r="A229" i="3" s="1"/>
  <c r="B1361" i="2"/>
  <c r="E1361" i="2" s="1"/>
  <c r="A230" i="3" s="1"/>
  <c r="B1362" i="2"/>
  <c r="E1362" i="2" s="1"/>
  <c r="A231" i="3" s="1"/>
  <c r="B1363" i="2"/>
  <c r="E1363" i="2" s="1"/>
  <c r="A232" i="3" s="1"/>
  <c r="B1364" i="2"/>
  <c r="E1364" i="2" s="1"/>
  <c r="A233" i="3" s="1"/>
  <c r="B1365" i="2"/>
  <c r="E1365" i="2" s="1"/>
  <c r="A234" i="3" s="1"/>
  <c r="B1366" i="2"/>
  <c r="B1367" i="2"/>
  <c r="B1368" i="2"/>
  <c r="E1368" i="2" s="1"/>
  <c r="A237" i="3" s="1"/>
  <c r="B1369" i="2"/>
  <c r="E1369" i="2" s="1"/>
  <c r="A238" i="3" s="1"/>
  <c r="B1370" i="2"/>
  <c r="E1370" i="2" s="1"/>
  <c r="A239" i="3" s="1"/>
  <c r="B1371" i="2"/>
  <c r="E1371" i="2" s="1"/>
  <c r="A240" i="3" s="1"/>
  <c r="B1372" i="2"/>
  <c r="B1373" i="2"/>
  <c r="B1374" i="2"/>
  <c r="E1374" i="2" s="1"/>
  <c r="A605" i="3" s="1"/>
  <c r="B1375" i="2"/>
  <c r="E1375" i="2" s="1"/>
  <c r="A606" i="3" s="1"/>
  <c r="B1376" i="2"/>
  <c r="E1376" i="2" s="1"/>
  <c r="A607" i="3" s="1"/>
  <c r="B1377" i="2"/>
  <c r="E1377" i="2" s="1"/>
  <c r="A608" i="3" s="1"/>
  <c r="B1378" i="2"/>
  <c r="E1378" i="2" s="1"/>
  <c r="A609" i="3" s="1"/>
  <c r="B1379" i="2"/>
  <c r="E1379" i="2" s="1"/>
  <c r="A610" i="3" s="1"/>
  <c r="B1380" i="2"/>
  <c r="E1380" i="2" s="1"/>
  <c r="A611" i="3" s="1"/>
  <c r="B1381" i="2"/>
  <c r="E1381" i="2" s="1"/>
  <c r="A612" i="3" s="1"/>
  <c r="B1382" i="2"/>
  <c r="B1383" i="2"/>
  <c r="B1384" i="2"/>
  <c r="E1384" i="2" s="1"/>
  <c r="A615" i="3" s="1"/>
  <c r="B1385" i="2"/>
  <c r="E1385" i="2" s="1"/>
  <c r="A616" i="3" s="1"/>
  <c r="B1386" i="2"/>
  <c r="E1386" i="2" s="1"/>
  <c r="A617" i="3" s="1"/>
  <c r="B1387" i="2"/>
  <c r="E1387" i="2" s="1"/>
  <c r="A618" i="3" s="1"/>
  <c r="B1388" i="2"/>
  <c r="B1389" i="2"/>
  <c r="B1390" i="2"/>
  <c r="E1390" i="2" s="1"/>
  <c r="A621" i="3" s="1"/>
  <c r="B1391" i="2"/>
  <c r="E1391" i="2" s="1"/>
  <c r="A622" i="3" s="1"/>
  <c r="B1392" i="2"/>
  <c r="E1392" i="2" s="1"/>
  <c r="A623" i="3" s="1"/>
  <c r="B1393" i="2"/>
  <c r="E1393" i="2" s="1"/>
  <c r="A624" i="3" s="1"/>
  <c r="B1394" i="2"/>
  <c r="E1394" i="2" s="1"/>
  <c r="A625" i="3" s="1"/>
  <c r="B1395" i="2"/>
  <c r="E1395" i="2" s="1"/>
  <c r="A626" i="3" s="1"/>
  <c r="B1396" i="2"/>
  <c r="E1396" i="2" s="1"/>
  <c r="A627" i="3" s="1"/>
  <c r="B1397" i="2"/>
  <c r="E1397" i="2" s="1"/>
  <c r="A628" i="3" s="1"/>
  <c r="B1398" i="2"/>
  <c r="B1399" i="2"/>
  <c r="B1400" i="2"/>
  <c r="E1400" i="2" s="1"/>
  <c r="A631" i="3" s="1"/>
  <c r="B1401" i="2"/>
  <c r="E1401" i="2" s="1"/>
  <c r="A632" i="3" s="1"/>
  <c r="B1402" i="2"/>
  <c r="E1402" i="2" s="1"/>
  <c r="A633" i="3" s="1"/>
  <c r="B1403" i="2"/>
  <c r="E1403" i="2" s="1"/>
  <c r="A845" i="3" s="1"/>
  <c r="B1404" i="2"/>
  <c r="B1405" i="2"/>
  <c r="B1406" i="2"/>
  <c r="E1406" i="2" s="1"/>
  <c r="A848" i="3" s="1"/>
  <c r="B1407" i="2"/>
  <c r="E1407" i="2" s="1"/>
  <c r="A849" i="3" s="1"/>
  <c r="B1408" i="2"/>
  <c r="E1408" i="2" s="1"/>
  <c r="A850" i="3" s="1"/>
  <c r="B1409" i="2"/>
  <c r="E1409" i="2" s="1"/>
  <c r="A851" i="3" s="1"/>
  <c r="B1410" i="2"/>
  <c r="E1410" i="2" s="1"/>
  <c r="A852" i="3" s="1"/>
  <c r="B1411" i="2"/>
  <c r="E1411" i="2" s="1"/>
  <c r="A853" i="3" s="1"/>
  <c r="B1412" i="2"/>
  <c r="E1412" i="2" s="1"/>
  <c r="A854" i="3" s="1"/>
  <c r="B1413" i="2"/>
  <c r="E1413" i="2" s="1"/>
  <c r="A855" i="3" s="1"/>
  <c r="B1414" i="2"/>
  <c r="B1415" i="2"/>
  <c r="B1416" i="2"/>
  <c r="E1416" i="2" s="1"/>
  <c r="A858" i="3" s="1"/>
  <c r="B1417" i="2"/>
  <c r="E1417" i="2" s="1"/>
  <c r="A859" i="3" s="1"/>
  <c r="B1418" i="2"/>
  <c r="E1418" i="2" s="1"/>
  <c r="A860" i="3" s="1"/>
  <c r="B1419" i="2"/>
  <c r="E1419" i="2" s="1"/>
  <c r="A861" i="3" s="1"/>
  <c r="B1420" i="2"/>
  <c r="B1421" i="2"/>
  <c r="B1422" i="2"/>
  <c r="E1422" i="2" s="1"/>
  <c r="A864" i="3" s="1"/>
  <c r="B1423" i="2"/>
  <c r="E1423" i="2" s="1"/>
  <c r="A865" i="3" s="1"/>
  <c r="B1424" i="2"/>
  <c r="E1424" i="2" s="1"/>
  <c r="A866" i="3" s="1"/>
  <c r="B1425" i="2"/>
  <c r="E1425" i="2" s="1"/>
  <c r="A867" i="3" s="1"/>
  <c r="B1426" i="2"/>
  <c r="E1426" i="2" s="1"/>
  <c r="A868" i="3" s="1"/>
  <c r="B1427" i="2"/>
  <c r="E1427" i="2" s="1"/>
  <c r="A869" i="3" s="1"/>
  <c r="B1428" i="2"/>
  <c r="E1428" i="2" s="1"/>
  <c r="A870" i="3" s="1"/>
  <c r="B1429" i="2"/>
  <c r="E1429" i="2" s="1"/>
  <c r="A871" i="3" s="1"/>
  <c r="B1430" i="2"/>
  <c r="B1431" i="2"/>
  <c r="B1432" i="2"/>
  <c r="E1432" i="2" s="1"/>
  <c r="B1433" i="2"/>
  <c r="E1433" i="2" s="1"/>
  <c r="A1076" i="3" s="1"/>
  <c r="B1434" i="2"/>
  <c r="E1434" i="2" s="1"/>
  <c r="A1077" i="3" s="1"/>
  <c r="B1435" i="2"/>
  <c r="E1435" i="2" s="1"/>
  <c r="A1078" i="3" s="1"/>
  <c r="B1436" i="2"/>
  <c r="B1437" i="2"/>
  <c r="B1438" i="2"/>
  <c r="E1438" i="2" s="1"/>
  <c r="A1081" i="3" s="1"/>
  <c r="B1439" i="2"/>
  <c r="E1439" i="2" s="1"/>
  <c r="A1082" i="3" s="1"/>
  <c r="B1440" i="2"/>
  <c r="E1440" i="2" s="1"/>
  <c r="A1083" i="3" s="1"/>
  <c r="B1441" i="2"/>
  <c r="E1441" i="2" s="1"/>
  <c r="A1084" i="3" s="1"/>
  <c r="B1442" i="2"/>
  <c r="E1442" i="2" s="1"/>
  <c r="A1085" i="3" s="1"/>
  <c r="B1443" i="2"/>
  <c r="E1443" i="2" s="1"/>
  <c r="A1086" i="3" s="1"/>
  <c r="B1444" i="2"/>
  <c r="E1444" i="2" s="1"/>
  <c r="A1087" i="3" s="1"/>
  <c r="B1445" i="2"/>
  <c r="E1445" i="2" s="1"/>
  <c r="A1088" i="3" s="1"/>
  <c r="B1446" i="2"/>
  <c r="B1447" i="2"/>
  <c r="B1448" i="2"/>
  <c r="E1448" i="2" s="1"/>
  <c r="A1091" i="3" s="1"/>
  <c r="B1449" i="2"/>
  <c r="E1449" i="2" s="1"/>
  <c r="A1092" i="3" s="1"/>
  <c r="B1450" i="2"/>
  <c r="E1450" i="2" s="1"/>
  <c r="A1093" i="3" s="1"/>
  <c r="B1451" i="2"/>
  <c r="E1451" i="2" s="1"/>
  <c r="A1094" i="3" s="1"/>
  <c r="B1452" i="2"/>
  <c r="B1453" i="2"/>
  <c r="B1454" i="2"/>
  <c r="E1454" i="2" s="1"/>
  <c r="A1097" i="3" s="1"/>
  <c r="B1455" i="2"/>
  <c r="E1455" i="2" s="1"/>
  <c r="A1098" i="3" s="1"/>
  <c r="B1456" i="2"/>
  <c r="E1456" i="2" s="1"/>
  <c r="A1099" i="3" s="1"/>
  <c r="B1457" i="2"/>
  <c r="E1457" i="2" s="1"/>
  <c r="A1100" i="3" s="1"/>
  <c r="B1458" i="2"/>
  <c r="E1458" i="2" s="1"/>
  <c r="A873" i="3" s="1"/>
  <c r="B1459" i="2"/>
  <c r="E1459" i="2" s="1"/>
  <c r="B1460" i="2"/>
  <c r="E1460" i="2" s="1"/>
  <c r="A875" i="3" s="1"/>
  <c r="B1461" i="2"/>
  <c r="E1461" i="2" s="1"/>
  <c r="A876" i="3" s="1"/>
  <c r="B1462" i="2"/>
  <c r="B1463" i="2"/>
  <c r="B1464" i="2"/>
  <c r="E1464" i="2" s="1"/>
  <c r="A879" i="3" s="1"/>
  <c r="B1465" i="2"/>
  <c r="E1465" i="2" s="1"/>
  <c r="A880" i="3" s="1"/>
  <c r="B1466" i="2"/>
  <c r="E1466" i="2" s="1"/>
  <c r="A881" i="3" s="1"/>
  <c r="B1467" i="2"/>
  <c r="E1467" i="2" s="1"/>
  <c r="A882" i="3" s="1"/>
  <c r="B1468" i="2"/>
  <c r="B1469" i="2"/>
  <c r="B1470" i="2"/>
  <c r="E1470" i="2" s="1"/>
  <c r="A31" i="3" s="1"/>
  <c r="B1471" i="2"/>
  <c r="E1471" i="2" s="1"/>
  <c r="A32" i="3" s="1"/>
  <c r="B1472" i="2"/>
  <c r="E1472" i="2" s="1"/>
  <c r="A33" i="3" s="1"/>
  <c r="B1473" i="2"/>
  <c r="E1473" i="2" s="1"/>
  <c r="A34" i="3" s="1"/>
  <c r="B1474" i="2"/>
  <c r="E1474" i="2" s="1"/>
  <c r="A35" i="3" s="1"/>
  <c r="B1475" i="2"/>
  <c r="E1475" i="2" s="1"/>
  <c r="B1476" i="2"/>
  <c r="E1476" i="2" s="1"/>
  <c r="A37" i="3" s="1"/>
  <c r="B1477" i="2"/>
  <c r="E1477" i="2" s="1"/>
  <c r="A38" i="3" s="1"/>
  <c r="B1478" i="2"/>
  <c r="B1479" i="2"/>
  <c r="B1480" i="2"/>
  <c r="E1480" i="2" s="1"/>
  <c r="A41" i="3" s="1"/>
  <c r="B1481" i="2"/>
  <c r="E1481" i="2" s="1"/>
  <c r="A42" i="3" s="1"/>
  <c r="B1482" i="2"/>
  <c r="E1482" i="2" s="1"/>
  <c r="A43" i="3" s="1"/>
  <c r="B1483" i="2"/>
  <c r="E1483" i="2" s="1"/>
  <c r="A44" i="3" s="1"/>
  <c r="B1484" i="2"/>
  <c r="B1485" i="2"/>
  <c r="B1486" i="2"/>
  <c r="E1486" i="2" s="1"/>
  <c r="A47" i="3" s="1"/>
  <c r="B1487" i="2"/>
  <c r="E1487" i="2" s="1"/>
  <c r="A48" i="3" s="1"/>
  <c r="B1488" i="2"/>
  <c r="E1488" i="2" s="1"/>
  <c r="A49" i="3" s="1"/>
  <c r="B1489" i="2"/>
  <c r="E1489" i="2" s="1"/>
  <c r="A50" i="3" s="1"/>
  <c r="B1490" i="2"/>
  <c r="E1490" i="2" s="1"/>
  <c r="A51" i="3" s="1"/>
  <c r="B1491" i="2"/>
  <c r="E1491" i="2" s="1"/>
  <c r="A52" i="3" s="1"/>
  <c r="B1492" i="2"/>
  <c r="E1492" i="2" s="1"/>
  <c r="A53" i="3" s="1"/>
  <c r="B1493" i="2"/>
  <c r="E1493" i="2" s="1"/>
  <c r="A54" i="3" s="1"/>
  <c r="B1494" i="2"/>
  <c r="B1495" i="2"/>
  <c r="B1496" i="2"/>
  <c r="E1496" i="2" s="1"/>
  <c r="A57" i="3" s="1"/>
  <c r="B1497" i="2"/>
  <c r="E1497" i="2" s="1"/>
  <c r="A58" i="3" s="1"/>
  <c r="B1498" i="2"/>
  <c r="E1498" i="2" s="1"/>
  <c r="A59" i="3" s="1"/>
  <c r="B1499" i="2"/>
  <c r="E1499" i="2" s="1"/>
  <c r="A2113" i="3" s="1"/>
  <c r="B1500" i="2"/>
  <c r="B1501" i="2"/>
  <c r="B1502" i="2"/>
  <c r="E1502" i="2" s="1"/>
  <c r="A2116" i="3" s="1"/>
  <c r="B1503" i="2"/>
  <c r="E1503" i="2" s="1"/>
  <c r="A2117" i="3" s="1"/>
  <c r="B1504" i="2"/>
  <c r="E1504" i="2" s="1"/>
  <c r="A2118" i="3" s="1"/>
  <c r="B1505" i="2"/>
  <c r="E1505" i="2" s="1"/>
  <c r="A2119" i="3" s="1"/>
  <c r="B1506" i="2"/>
  <c r="E1506" i="2" s="1"/>
  <c r="A2120" i="3" s="1"/>
  <c r="B1507" i="2"/>
  <c r="E1507" i="2" s="1"/>
  <c r="A2121" i="3" s="1"/>
  <c r="B1508" i="2"/>
  <c r="E1508" i="2" s="1"/>
  <c r="A2122" i="3" s="1"/>
  <c r="B1509" i="2"/>
  <c r="E1509" i="2" s="1"/>
  <c r="A2123" i="3" s="1"/>
  <c r="B1510" i="2"/>
  <c r="B1511" i="2"/>
  <c r="B1512" i="2"/>
  <c r="E1512" i="2" s="1"/>
  <c r="A2126" i="3" s="1"/>
  <c r="B1513" i="2"/>
  <c r="E1513" i="2" s="1"/>
  <c r="A2127" i="3" s="1"/>
  <c r="B1514" i="2"/>
  <c r="E1514" i="2" s="1"/>
  <c r="A2128" i="3" s="1"/>
  <c r="B1515" i="2"/>
  <c r="E1515" i="2" s="1"/>
  <c r="A2129" i="3" s="1"/>
  <c r="B1516" i="2"/>
  <c r="B1517" i="2"/>
  <c r="B1518" i="2"/>
  <c r="E1518" i="2" s="1"/>
  <c r="A2132" i="3" s="1"/>
  <c r="B1519" i="2"/>
  <c r="E1519" i="2" s="1"/>
  <c r="A2133" i="3" s="1"/>
  <c r="B1520" i="2"/>
  <c r="E1520" i="2" s="1"/>
  <c r="A2134" i="3" s="1"/>
  <c r="B1521" i="2"/>
  <c r="E1521" i="2" s="1"/>
  <c r="A2135" i="3" s="1"/>
  <c r="B1522" i="2"/>
  <c r="E1522" i="2" s="1"/>
  <c r="A2136" i="3" s="1"/>
  <c r="B1523" i="2"/>
  <c r="E1523" i="2" s="1"/>
  <c r="A2137" i="3" s="1"/>
  <c r="B1524" i="2"/>
  <c r="E1524" i="2" s="1"/>
  <c r="A2138" i="3" s="1"/>
  <c r="B1525" i="2"/>
  <c r="E1525" i="2" s="1"/>
  <c r="A2139" i="3" s="1"/>
  <c r="B1526" i="2"/>
  <c r="B1527" i="2"/>
  <c r="B1528" i="2"/>
  <c r="E1528" i="2" s="1"/>
  <c r="A1877" i="3" s="1"/>
  <c r="B1529" i="2"/>
  <c r="E1529" i="2" s="1"/>
  <c r="A1878" i="3" s="1"/>
  <c r="B1530" i="2"/>
  <c r="E1530" i="2" s="1"/>
  <c r="A1879" i="3" s="1"/>
  <c r="B1531" i="2"/>
  <c r="E1531" i="2" s="1"/>
  <c r="B1532" i="2"/>
  <c r="B1533" i="2"/>
  <c r="B1534" i="2"/>
  <c r="E1534" i="2" s="1"/>
  <c r="A1883" i="3" s="1"/>
  <c r="B1535" i="2"/>
  <c r="E1535" i="2" s="1"/>
  <c r="A1884" i="3" s="1"/>
  <c r="B1536" i="2"/>
  <c r="E1536" i="2" s="1"/>
  <c r="A1885" i="3" s="1"/>
  <c r="B1537" i="2"/>
  <c r="E1537" i="2" s="1"/>
  <c r="A1886" i="3" s="1"/>
  <c r="B1538" i="2"/>
  <c r="E1538" i="2" s="1"/>
  <c r="A1887" i="3" s="1"/>
  <c r="B1539" i="2"/>
  <c r="E1539" i="2" s="1"/>
  <c r="A1888" i="3" s="1"/>
  <c r="B1540" i="2"/>
  <c r="E1540" i="2" s="1"/>
  <c r="A1889" i="3" s="1"/>
  <c r="B1541" i="2"/>
  <c r="E1541" i="2" s="1"/>
  <c r="A1890" i="3" s="1"/>
  <c r="B1542" i="2"/>
  <c r="B1543" i="2"/>
  <c r="B1544" i="2"/>
  <c r="E1544" i="2" s="1"/>
  <c r="A1893" i="3" s="1"/>
  <c r="B1545" i="2"/>
  <c r="E1545" i="2" s="1"/>
  <c r="A1894" i="3" s="1"/>
  <c r="B1546" i="2"/>
  <c r="E1546" i="2" s="1"/>
  <c r="A1895" i="3" s="1"/>
  <c r="B1547" i="2"/>
  <c r="E1547" i="2" s="1"/>
  <c r="A1896" i="3" s="1"/>
  <c r="B1548" i="2"/>
  <c r="B1549" i="2"/>
  <c r="B1550" i="2"/>
  <c r="E1550" i="2" s="1"/>
  <c r="A1899" i="3" s="1"/>
  <c r="B1551" i="2"/>
  <c r="E1551" i="2" s="1"/>
  <c r="A1900" i="3" s="1"/>
  <c r="B1552" i="2"/>
  <c r="E1552" i="2" s="1"/>
  <c r="A1901" i="3" s="1"/>
  <c r="B1553" i="2"/>
  <c r="E1553" i="2" s="1"/>
  <c r="A1902" i="3" s="1"/>
  <c r="B1554" i="2"/>
  <c r="E1554" i="2" s="1"/>
  <c r="A1903" i="3" s="1"/>
  <c r="B1555" i="2"/>
  <c r="E1555" i="2" s="1"/>
  <c r="A1904" i="3" s="1"/>
  <c r="B1556" i="2"/>
  <c r="E1556" i="2" s="1"/>
  <c r="A1905" i="3" s="1"/>
  <c r="B1557" i="2"/>
  <c r="E1557" i="2" s="1"/>
  <c r="A1267" i="3" s="1"/>
  <c r="B1558" i="2"/>
  <c r="B1559" i="2"/>
  <c r="B1560" i="2"/>
  <c r="E1560" i="2" s="1"/>
  <c r="A1270" i="3" s="1"/>
  <c r="B1561" i="2"/>
  <c r="E1561" i="2" s="1"/>
  <c r="A1271" i="3" s="1"/>
  <c r="B1562" i="2"/>
  <c r="E1562" i="2" s="1"/>
  <c r="A1272" i="3" s="1"/>
  <c r="B1563" i="2"/>
  <c r="E1563" i="2" s="1"/>
  <c r="A1273" i="3" s="1"/>
  <c r="B1564" i="2"/>
  <c r="B1565" i="2"/>
  <c r="B1566" i="2"/>
  <c r="E1566" i="2" s="1"/>
  <c r="A1276" i="3" s="1"/>
  <c r="B1567" i="2"/>
  <c r="E1567" i="2" s="1"/>
  <c r="A1277" i="3" s="1"/>
  <c r="B1568" i="2"/>
  <c r="E1568" i="2" s="1"/>
  <c r="A1278" i="3" s="1"/>
  <c r="B1569" i="2"/>
  <c r="E1569" i="2" s="1"/>
  <c r="A1279" i="3" s="1"/>
  <c r="B1570" i="2"/>
  <c r="E1570" i="2" s="1"/>
  <c r="A1280" i="3" s="1"/>
  <c r="B1571" i="2"/>
  <c r="E1571" i="2" s="1"/>
  <c r="A1281" i="3" s="1"/>
  <c r="B1572" i="2"/>
  <c r="E1572" i="2" s="1"/>
  <c r="A1282" i="3" s="1"/>
  <c r="B1573" i="2"/>
  <c r="E1573" i="2" s="1"/>
  <c r="A1283" i="3" s="1"/>
  <c r="B1574" i="2"/>
  <c r="B1575" i="2"/>
  <c r="B1576" i="2"/>
  <c r="E1576" i="2" s="1"/>
  <c r="A1286" i="3" s="1"/>
  <c r="B1577" i="2"/>
  <c r="E1577" i="2" s="1"/>
  <c r="A1287" i="3" s="1"/>
  <c r="B1578" i="2"/>
  <c r="E1578" i="2" s="1"/>
  <c r="A1288" i="3" s="1"/>
  <c r="B1579" i="2"/>
  <c r="E1579" i="2" s="1"/>
  <c r="B1580" i="2"/>
  <c r="B1581" i="2"/>
  <c r="B1582" i="2"/>
  <c r="E1582" i="2" s="1"/>
  <c r="A1292" i="3" s="1"/>
  <c r="B1583" i="2"/>
  <c r="E1583" i="2" s="1"/>
  <c r="A1293" i="3" s="1"/>
  <c r="B1584" i="2"/>
  <c r="E1584" i="2" s="1"/>
  <c r="B1585" i="2"/>
  <c r="E1585" i="2" s="1"/>
  <c r="A1295" i="3" s="1"/>
  <c r="B1586" i="2"/>
  <c r="E1586" i="2" s="1"/>
  <c r="A1572" i="3" s="1"/>
  <c r="B1587" i="2"/>
  <c r="E1587" i="2" s="1"/>
  <c r="A1573" i="3" s="1"/>
  <c r="B1588" i="2"/>
  <c r="E1588" i="2" s="1"/>
  <c r="A1574" i="3" s="1"/>
  <c r="B1589" i="2"/>
  <c r="E1589" i="2" s="1"/>
  <c r="A1575" i="3" s="1"/>
  <c r="B1590" i="2"/>
  <c r="B1591" i="2"/>
  <c r="B1592" i="2"/>
  <c r="E1592" i="2" s="1"/>
  <c r="A1578" i="3" s="1"/>
  <c r="B1593" i="2"/>
  <c r="E1593" i="2" s="1"/>
  <c r="A1579" i="3" s="1"/>
  <c r="B1594" i="2"/>
  <c r="E1594" i="2" s="1"/>
  <c r="A1580" i="3" s="1"/>
  <c r="B1595" i="2"/>
  <c r="E1595" i="2" s="1"/>
  <c r="A1581" i="3" s="1"/>
  <c r="B1596" i="2"/>
  <c r="B1597" i="2"/>
  <c r="B1598" i="2"/>
  <c r="E1598" i="2" s="1"/>
  <c r="A1584" i="3" s="1"/>
  <c r="B1599" i="2"/>
  <c r="E1599" i="2" s="1"/>
  <c r="A1585" i="3" s="1"/>
  <c r="B1600" i="2"/>
  <c r="E1600" i="2" s="1"/>
  <c r="A1586" i="3" s="1"/>
  <c r="B1601" i="2"/>
  <c r="E1601" i="2" s="1"/>
  <c r="A1587" i="3" s="1"/>
  <c r="B1602" i="2"/>
  <c r="E1602" i="2" s="1"/>
  <c r="A1588" i="3" s="1"/>
  <c r="B1603" i="2"/>
  <c r="E1603" i="2" s="1"/>
  <c r="A1589" i="3" s="1"/>
  <c r="B1604" i="2"/>
  <c r="E1604" i="2" s="1"/>
  <c r="A1590" i="3" s="1"/>
  <c r="B1605" i="2"/>
  <c r="E1605" i="2" s="1"/>
  <c r="A1591" i="3" s="1"/>
  <c r="B1606" i="2"/>
  <c r="B1607" i="2"/>
  <c r="B1608" i="2"/>
  <c r="E1608" i="2" s="1"/>
  <c r="A1594" i="3" s="1"/>
  <c r="B1609" i="2"/>
  <c r="E1609" i="2" s="1"/>
  <c r="A1595" i="3" s="1"/>
  <c r="B1610" i="2"/>
  <c r="E1610" i="2" s="1"/>
  <c r="A1596" i="3" s="1"/>
  <c r="B1611" i="2"/>
  <c r="E1611" i="2" s="1"/>
  <c r="A1597" i="3" s="1"/>
  <c r="B1612" i="2"/>
  <c r="B1613" i="2"/>
  <c r="B1614" i="2"/>
  <c r="E1614" i="2" s="1"/>
  <c r="A1600" i="3" s="1"/>
  <c r="B1615" i="2"/>
  <c r="E1615" i="2" s="1"/>
  <c r="A1601" i="3" s="1"/>
  <c r="B1616" i="2"/>
  <c r="E1616" i="2" s="1"/>
  <c r="A1602" i="3" s="1"/>
  <c r="B1617" i="2"/>
  <c r="E1617" i="2" s="1"/>
  <c r="A1724" i="3" s="1"/>
  <c r="B1618" i="2"/>
  <c r="E1618" i="2" s="1"/>
  <c r="A1725" i="3" s="1"/>
  <c r="B1619" i="2"/>
  <c r="E1619" i="2" s="1"/>
  <c r="A1726" i="3" s="1"/>
  <c r="B1620" i="2"/>
  <c r="E1620" i="2" s="1"/>
  <c r="A1727" i="3" s="1"/>
  <c r="B1621" i="2"/>
  <c r="E1621" i="2" s="1"/>
  <c r="A1728" i="3" s="1"/>
  <c r="B1622" i="2"/>
  <c r="B1623" i="2"/>
  <c r="B1624" i="2"/>
  <c r="E1624" i="2" s="1"/>
  <c r="A1731" i="3" s="1"/>
  <c r="B1625" i="2"/>
  <c r="E1625" i="2" s="1"/>
  <c r="A1732" i="3" s="1"/>
  <c r="B1626" i="2"/>
  <c r="E1626" i="2" s="1"/>
  <c r="A1733" i="3" s="1"/>
  <c r="B1627" i="2"/>
  <c r="E1627" i="2" s="1"/>
  <c r="A1734" i="3" s="1"/>
  <c r="B1628" i="2"/>
  <c r="B1629" i="2"/>
  <c r="B1630" i="2"/>
  <c r="E1630" i="2" s="1"/>
  <c r="A1737" i="3" s="1"/>
  <c r="B1631" i="2"/>
  <c r="E1631" i="2" s="1"/>
  <c r="A1738" i="3" s="1"/>
  <c r="B1632" i="2"/>
  <c r="E1632" i="2" s="1"/>
  <c r="A1739" i="3" s="1"/>
  <c r="B1633" i="2"/>
  <c r="E1633" i="2" s="1"/>
  <c r="A1740" i="3" s="1"/>
  <c r="B1634" i="2"/>
  <c r="E1634" i="2" s="1"/>
  <c r="A1741" i="3" s="1"/>
  <c r="B1635" i="2"/>
  <c r="E1635" i="2" s="1"/>
  <c r="A1742" i="3" s="1"/>
  <c r="B1636" i="2"/>
  <c r="E1636" i="2" s="1"/>
  <c r="A1743" i="3" s="1"/>
  <c r="B1637" i="2"/>
  <c r="E1637" i="2" s="1"/>
  <c r="A725" i="3" s="1"/>
  <c r="B1638" i="2"/>
  <c r="B1639" i="2"/>
  <c r="B1640" i="2"/>
  <c r="E1640" i="2" s="1"/>
  <c r="A728" i="3" s="1"/>
  <c r="B1641" i="2"/>
  <c r="E1641" i="2" s="1"/>
  <c r="A729" i="3" s="1"/>
  <c r="B1642" i="2"/>
  <c r="E1642" i="2" s="1"/>
  <c r="A730" i="3" s="1"/>
  <c r="B1643" i="2"/>
  <c r="E1643" i="2" s="1"/>
  <c r="A731" i="3" s="1"/>
  <c r="B1644" i="2"/>
  <c r="B1645" i="2"/>
  <c r="B1646" i="2"/>
  <c r="E1646" i="2" s="1"/>
  <c r="A734" i="3" s="1"/>
  <c r="B1647" i="2"/>
  <c r="E1647" i="2" s="1"/>
  <c r="A735" i="3" s="1"/>
  <c r="B1648" i="2"/>
  <c r="E1648" i="2" s="1"/>
  <c r="A736" i="3" s="1"/>
  <c r="B1649" i="2"/>
  <c r="E1649" i="2" s="1"/>
  <c r="A737" i="3" s="1"/>
  <c r="B1650" i="2"/>
  <c r="E1650" i="2" s="1"/>
  <c r="A738" i="3" s="1"/>
  <c r="B1651" i="2"/>
  <c r="E1651" i="2" s="1"/>
  <c r="A739" i="3" s="1"/>
  <c r="B1652" i="2"/>
  <c r="E1652" i="2" s="1"/>
  <c r="A740" i="3" s="1"/>
  <c r="B1653" i="2"/>
  <c r="E1653" i="2" s="1"/>
  <c r="A741" i="3" s="1"/>
  <c r="B1654" i="2"/>
  <c r="B1655" i="2"/>
  <c r="B1656" i="2"/>
  <c r="E1656" i="2" s="1"/>
  <c r="A744" i="3" s="1"/>
  <c r="B1657" i="2"/>
  <c r="E1657" i="2" s="1"/>
  <c r="A745" i="3" s="1"/>
  <c r="B1658" i="2"/>
  <c r="E1658" i="2" s="1"/>
  <c r="A746" i="3" s="1"/>
  <c r="B1659" i="2"/>
  <c r="E1659" i="2" s="1"/>
  <c r="A747" i="3" s="1"/>
  <c r="B1660" i="2"/>
  <c r="B1661" i="2"/>
  <c r="B1662" i="2"/>
  <c r="E1662" i="2" s="1"/>
  <c r="A750" i="3" s="1"/>
  <c r="B1663" i="2"/>
  <c r="E1663" i="2" s="1"/>
  <c r="A751" i="3" s="1"/>
  <c r="B1664" i="2"/>
  <c r="E1664" i="2" s="1"/>
  <c r="A1325" i="3" s="1"/>
  <c r="B1665" i="2"/>
  <c r="E1665" i="2" s="1"/>
  <c r="A1326" i="3" s="1"/>
  <c r="B1666" i="2"/>
  <c r="E1666" i="2" s="1"/>
  <c r="A1327" i="3" s="1"/>
  <c r="B1667" i="2"/>
  <c r="E1667" i="2" s="1"/>
  <c r="A1328" i="3" s="1"/>
  <c r="B1668" i="2"/>
  <c r="E1668" i="2" s="1"/>
  <c r="A1329" i="3" s="1"/>
  <c r="B1669" i="2"/>
  <c r="E1669" i="2" s="1"/>
  <c r="A1330" i="3" s="1"/>
  <c r="B1670" i="2"/>
  <c r="B1671" i="2"/>
  <c r="B1672" i="2"/>
  <c r="E1672" i="2" s="1"/>
  <c r="A1333" i="3" s="1"/>
  <c r="B1673" i="2"/>
  <c r="E1673" i="2" s="1"/>
  <c r="A1334" i="3" s="1"/>
  <c r="B1674" i="2"/>
  <c r="E1674" i="2" s="1"/>
  <c r="A1335" i="3" s="1"/>
  <c r="B1675" i="2"/>
  <c r="E1675" i="2" s="1"/>
  <c r="A1336" i="3" s="1"/>
  <c r="B1676" i="2"/>
  <c r="B1677" i="2"/>
  <c r="B1678" i="2"/>
  <c r="E1678" i="2" s="1"/>
  <c r="A1339" i="3" s="1"/>
  <c r="B1679" i="2"/>
  <c r="E1679" i="2" s="1"/>
  <c r="A1340" i="3" s="1"/>
  <c r="B1680" i="2"/>
  <c r="E1680" i="2" s="1"/>
  <c r="A1341" i="3" s="1"/>
  <c r="B1681" i="2"/>
  <c r="E1681" i="2" s="1"/>
  <c r="A1342" i="3" s="1"/>
  <c r="B1682" i="2"/>
  <c r="E1682" i="2" s="1"/>
  <c r="A1343" i="3" s="1"/>
  <c r="B1683" i="2"/>
  <c r="E1683" i="2" s="1"/>
  <c r="A1344" i="3" s="1"/>
  <c r="B1684" i="2"/>
  <c r="E1684" i="2" s="1"/>
  <c r="A1345" i="3" s="1"/>
  <c r="B1685" i="2"/>
  <c r="E1685" i="2" s="1"/>
  <c r="A1346" i="3" s="1"/>
  <c r="B1686" i="2"/>
  <c r="B1687" i="2"/>
  <c r="B1688" i="2"/>
  <c r="E1688" i="2" s="1"/>
  <c r="B1689" i="2"/>
  <c r="E1689" i="2" s="1"/>
  <c r="A1350" i="3" s="1"/>
  <c r="B1690" i="2"/>
  <c r="E1690" i="2" s="1"/>
  <c r="A307" i="3" s="1"/>
  <c r="B1691" i="2"/>
  <c r="E1691" i="2" s="1"/>
  <c r="A308" i="3" s="1"/>
  <c r="B1692" i="2"/>
  <c r="B1693" i="2"/>
  <c r="B1694" i="2"/>
  <c r="E1694" i="2" s="1"/>
  <c r="A311" i="3" s="1"/>
  <c r="B1695" i="2"/>
  <c r="E1695" i="2" s="1"/>
  <c r="A312" i="3" s="1"/>
  <c r="B1696" i="2"/>
  <c r="E1696" i="2" s="1"/>
  <c r="A313" i="3" s="1"/>
  <c r="B1697" i="2"/>
  <c r="E1697" i="2" s="1"/>
  <c r="A314" i="3" s="1"/>
  <c r="B1698" i="2"/>
  <c r="E1698" i="2" s="1"/>
  <c r="A315" i="3" s="1"/>
  <c r="B1699" i="2"/>
  <c r="E1699" i="2" s="1"/>
  <c r="A316" i="3" s="1"/>
  <c r="B1700" i="2"/>
  <c r="E1700" i="2" s="1"/>
  <c r="A317" i="3" s="1"/>
  <c r="B1701" i="2"/>
  <c r="E1701" i="2" s="1"/>
  <c r="A318" i="3" s="1"/>
  <c r="B1702" i="2"/>
  <c r="B1703" i="2"/>
  <c r="B1704" i="2"/>
  <c r="E1704" i="2" s="1"/>
  <c r="A321" i="3" s="1"/>
  <c r="B1705" i="2"/>
  <c r="E1705" i="2" s="1"/>
  <c r="A322" i="3" s="1"/>
  <c r="B1706" i="2"/>
  <c r="E1706" i="2" s="1"/>
  <c r="A323" i="3" s="1"/>
  <c r="B1707" i="2"/>
  <c r="E1707" i="2" s="1"/>
  <c r="A324" i="3" s="1"/>
  <c r="B1708" i="2"/>
  <c r="B1709" i="2"/>
  <c r="B1710" i="2"/>
  <c r="E1710" i="2" s="1"/>
  <c r="A327" i="3" s="1"/>
  <c r="B1711" i="2"/>
  <c r="E1711" i="2" s="1"/>
  <c r="A328" i="3" s="1"/>
  <c r="B1712" i="2"/>
  <c r="E1712" i="2" s="1"/>
  <c r="A329" i="3" s="1"/>
  <c r="B1713" i="2"/>
  <c r="E1713" i="2" s="1"/>
  <c r="A330" i="3" s="1"/>
  <c r="B1714" i="2"/>
  <c r="E1714" i="2" s="1"/>
  <c r="A331" i="3" s="1"/>
  <c r="B1715" i="2"/>
  <c r="E1715" i="2" s="1"/>
  <c r="B1716" i="2"/>
  <c r="E1716" i="2" s="1"/>
  <c r="A333" i="3" s="1"/>
  <c r="B1717" i="2"/>
  <c r="E1717" i="2" s="1"/>
  <c r="A334" i="3" s="1"/>
  <c r="B1718" i="2"/>
  <c r="B1719" i="2"/>
  <c r="B1720" i="2"/>
  <c r="E1720" i="2" s="1"/>
  <c r="A842" i="3" s="1"/>
  <c r="B1721" i="2"/>
  <c r="E1721" i="2" s="1"/>
  <c r="A843" i="3" s="1"/>
  <c r="B1722" i="2"/>
  <c r="E1722" i="2" s="1"/>
  <c r="A844" i="3" s="1"/>
  <c r="B1723" i="2"/>
  <c r="E1723" i="2" s="1"/>
  <c r="A520" i="3" s="1"/>
  <c r="B1724" i="2"/>
  <c r="B1725" i="2"/>
  <c r="B1726" i="2"/>
  <c r="E1726" i="2" s="1"/>
  <c r="A523" i="3" s="1"/>
  <c r="B1727" i="2"/>
  <c r="E1727" i="2" s="1"/>
  <c r="A524" i="3" s="1"/>
  <c r="B1728" i="2"/>
  <c r="E1728" i="2" s="1"/>
  <c r="A525" i="3" s="1"/>
  <c r="B1729" i="2"/>
  <c r="E1729" i="2" s="1"/>
  <c r="A526" i="3" s="1"/>
  <c r="B1730" i="2"/>
  <c r="E1730" i="2" s="1"/>
  <c r="A527" i="3" s="1"/>
  <c r="B1731" i="2"/>
  <c r="E1731" i="2" s="1"/>
  <c r="B1732" i="2"/>
  <c r="E1732" i="2" s="1"/>
  <c r="A529" i="3" s="1"/>
  <c r="B1733" i="2"/>
  <c r="E1733" i="2" s="1"/>
  <c r="A530" i="3" s="1"/>
  <c r="B1734" i="2"/>
  <c r="B1735" i="2"/>
  <c r="B1736" i="2"/>
  <c r="E1736" i="2" s="1"/>
  <c r="A533" i="3" s="1"/>
  <c r="B1737" i="2"/>
  <c r="E1737" i="2" s="1"/>
  <c r="A534" i="3" s="1"/>
  <c r="B1738" i="2"/>
  <c r="E1738" i="2" s="1"/>
  <c r="A535" i="3" s="1"/>
  <c r="B1739" i="2"/>
  <c r="E1739" i="2" s="1"/>
  <c r="A536" i="3" s="1"/>
  <c r="B1740" i="2"/>
  <c r="B1741" i="2"/>
  <c r="B1742" i="2"/>
  <c r="E1742" i="2" s="1"/>
  <c r="A1166" i="3" s="1"/>
  <c r="B1743" i="2"/>
  <c r="E1743" i="2" s="1"/>
  <c r="A1167" i="3" s="1"/>
  <c r="B1744" i="2"/>
  <c r="E1744" i="2" s="1"/>
  <c r="A1168" i="3" s="1"/>
  <c r="B1745" i="2"/>
  <c r="E1745" i="2" s="1"/>
  <c r="A1169" i="3" s="1"/>
  <c r="B1746" i="2"/>
  <c r="E1746" i="2" s="1"/>
  <c r="A1170" i="3" s="1"/>
  <c r="B1747" i="2"/>
  <c r="E1747" i="2" s="1"/>
  <c r="A1171" i="3" s="1"/>
  <c r="B1748" i="2"/>
  <c r="E1748" i="2" s="1"/>
  <c r="A1172" i="3" s="1"/>
  <c r="B1749" i="2"/>
  <c r="E1749" i="2" s="1"/>
  <c r="A1173" i="3" s="1"/>
  <c r="B1750" i="2"/>
  <c r="B1751" i="2"/>
  <c r="B1752" i="2"/>
  <c r="E1752" i="2" s="1"/>
  <c r="A1176" i="3" s="1"/>
  <c r="B1753" i="2"/>
  <c r="E1753" i="2" s="1"/>
  <c r="A337" i="3" s="1"/>
  <c r="B1754" i="2"/>
  <c r="E1754" i="2" s="1"/>
  <c r="A338" i="3" s="1"/>
  <c r="B1755" i="2"/>
  <c r="E1755" i="2" s="1"/>
  <c r="A339" i="3" s="1"/>
  <c r="B1756" i="2"/>
  <c r="B1757" i="2"/>
  <c r="B1758" i="2"/>
  <c r="E1758" i="2" s="1"/>
  <c r="A342" i="3" s="1"/>
  <c r="B1759" i="2"/>
  <c r="E1759" i="2" s="1"/>
  <c r="A343" i="3" s="1"/>
  <c r="B1760" i="2"/>
  <c r="E1760" i="2" s="1"/>
  <c r="A1490" i="3" s="1"/>
  <c r="B1761" i="2"/>
  <c r="E1761" i="2" s="1"/>
  <c r="A1491" i="3" s="1"/>
  <c r="B1762" i="2"/>
  <c r="E1762" i="2" s="1"/>
  <c r="A148" i="3" s="1"/>
  <c r="B1763" i="2"/>
  <c r="E1763" i="2" s="1"/>
  <c r="A149" i="3" s="1"/>
  <c r="B1764" i="2"/>
  <c r="E1764" i="2" s="1"/>
  <c r="A150" i="3" s="1"/>
  <c r="B1765" i="2"/>
  <c r="E1765" i="2" s="1"/>
  <c r="A151" i="3" s="1"/>
  <c r="B1766" i="2"/>
  <c r="B1767" i="2"/>
  <c r="B1768" i="2"/>
  <c r="E1768" i="2" s="1"/>
  <c r="A154" i="3" s="1"/>
  <c r="B1769" i="2"/>
  <c r="E1769" i="2" s="1"/>
  <c r="A155" i="3" s="1"/>
  <c r="B1770" i="2"/>
  <c r="E1770" i="2" s="1"/>
  <c r="A156" i="3" s="1"/>
  <c r="B1771" i="2"/>
  <c r="E1771" i="2" s="1"/>
  <c r="A157" i="3" s="1"/>
  <c r="B1772" i="2"/>
  <c r="B1773" i="2"/>
  <c r="B1774" i="2"/>
  <c r="E1774" i="2" s="1"/>
  <c r="A160" i="3" s="1"/>
  <c r="B1775" i="2"/>
  <c r="E1775" i="2" s="1"/>
  <c r="A161" i="3" s="1"/>
  <c r="B1776" i="2"/>
  <c r="E1776" i="2" s="1"/>
  <c r="A162" i="3" s="1"/>
  <c r="B1777" i="2"/>
  <c r="E1777" i="2" s="1"/>
  <c r="A163" i="3" s="1"/>
  <c r="B1778" i="2"/>
  <c r="E1778" i="2" s="1"/>
  <c r="A164" i="3" s="1"/>
  <c r="B1779" i="2"/>
  <c r="E1779" i="2" s="1"/>
  <c r="A165" i="3" s="1"/>
  <c r="B1780" i="2"/>
  <c r="E1780" i="2" s="1"/>
  <c r="A166" i="3" s="1"/>
  <c r="B1781" i="2"/>
  <c r="E1781" i="2" s="1"/>
  <c r="A167" i="3" s="1"/>
  <c r="B1782" i="2"/>
  <c r="B1783" i="2"/>
  <c r="B1784" i="2"/>
  <c r="E1784" i="2" s="1"/>
  <c r="A170" i="3" s="1"/>
  <c r="B1785" i="2"/>
  <c r="E1785" i="2" s="1"/>
  <c r="A171" i="3" s="1"/>
  <c r="B1786" i="2"/>
  <c r="E1786" i="2" s="1"/>
  <c r="A172" i="3" s="1"/>
  <c r="B1787" i="2"/>
  <c r="E1787" i="2" s="1"/>
  <c r="B1788" i="2"/>
  <c r="B1789" i="2"/>
  <c r="B1790" i="2"/>
  <c r="E1790" i="2" s="1"/>
  <c r="A965" i="3" s="1"/>
  <c r="B1791" i="2"/>
  <c r="E1791" i="2" s="1"/>
  <c r="A966" i="3" s="1"/>
  <c r="B1792" i="2"/>
  <c r="E1792" i="2" s="1"/>
  <c r="A967" i="3" s="1"/>
  <c r="B1793" i="2"/>
  <c r="E1793" i="2" s="1"/>
  <c r="A968" i="3" s="1"/>
  <c r="B1794" i="2"/>
  <c r="E1794" i="2" s="1"/>
  <c r="A969" i="3" s="1"/>
  <c r="B1795" i="2"/>
  <c r="E1795" i="2" s="1"/>
  <c r="A970" i="3" s="1"/>
  <c r="B1796" i="2"/>
  <c r="E1796" i="2" s="1"/>
  <c r="A971" i="3" s="1"/>
  <c r="B1797" i="2"/>
  <c r="E1797" i="2" s="1"/>
  <c r="A1177" i="3" s="1"/>
  <c r="B1798" i="2"/>
  <c r="B1799" i="2"/>
  <c r="B1800" i="2"/>
  <c r="E1800" i="2" s="1"/>
  <c r="A1180" i="3" s="1"/>
  <c r="B1801" i="2"/>
  <c r="E1801" i="2" s="1"/>
  <c r="A1181" i="3" s="1"/>
  <c r="B1802" i="2"/>
  <c r="E1802" i="2" s="1"/>
  <c r="A1182" i="3" s="1"/>
  <c r="B1803" i="2"/>
  <c r="E1803" i="2" s="1"/>
  <c r="A1183" i="3" s="1"/>
  <c r="B1804" i="2"/>
  <c r="B1805" i="2"/>
  <c r="B1806" i="2"/>
  <c r="E1806" i="2" s="1"/>
  <c r="A1186" i="3" s="1"/>
  <c r="B1807" i="2"/>
  <c r="E1807" i="2" s="1"/>
  <c r="A1187" i="3" s="1"/>
  <c r="B1808" i="2"/>
  <c r="E1808" i="2" s="1"/>
  <c r="A1188" i="3" s="1"/>
  <c r="B1809" i="2"/>
  <c r="E1809" i="2" s="1"/>
  <c r="A1189" i="3" s="1"/>
  <c r="B1810" i="2"/>
  <c r="E1810" i="2" s="1"/>
  <c r="A1190" i="3" s="1"/>
  <c r="B1811" i="2"/>
  <c r="E1811" i="2" s="1"/>
  <c r="A1191" i="3" s="1"/>
  <c r="B1812" i="2"/>
  <c r="E1812" i="2" s="1"/>
  <c r="A1192" i="3" s="1"/>
  <c r="B1813" i="2"/>
  <c r="E1813" i="2" s="1"/>
  <c r="A1193" i="3" s="1"/>
  <c r="B1814" i="2"/>
  <c r="B1815" i="2"/>
  <c r="B1816" i="2"/>
  <c r="E1816" i="2" s="1"/>
  <c r="A1196" i="3" s="1"/>
  <c r="B1817" i="2"/>
  <c r="E1817" i="2" s="1"/>
  <c r="A1197" i="3" s="1"/>
  <c r="B1818" i="2"/>
  <c r="E1818" i="2" s="1"/>
  <c r="A1198" i="3" s="1"/>
  <c r="B1819" i="2"/>
  <c r="E1819" i="2" s="1"/>
  <c r="A1199" i="3" s="1"/>
  <c r="B1820" i="2"/>
  <c r="B1821" i="2"/>
  <c r="B1822" i="2"/>
  <c r="E1822" i="2" s="1"/>
  <c r="A1202" i="3" s="1"/>
  <c r="B1823" i="2"/>
  <c r="E1823" i="2" s="1"/>
  <c r="A1203" i="3" s="1"/>
  <c r="B1824" i="2"/>
  <c r="E1824" i="2" s="1"/>
  <c r="A1204" i="3" s="1"/>
  <c r="B1825" i="2"/>
  <c r="E1825" i="2" s="1"/>
  <c r="A1205" i="3" s="1"/>
  <c r="B1826" i="2"/>
  <c r="E1826" i="2" s="1"/>
  <c r="A1206" i="3" s="1"/>
  <c r="B1827" i="2"/>
  <c r="E1827" i="2" s="1"/>
  <c r="A1377" i="3" s="1"/>
  <c r="B1828" i="2"/>
  <c r="E1828" i="2" s="1"/>
  <c r="A1378" i="3" s="1"/>
  <c r="B1829" i="2"/>
  <c r="E1829" i="2" s="1"/>
  <c r="A1379" i="3" s="1"/>
  <c r="B1830" i="2"/>
  <c r="B1831" i="2"/>
  <c r="B1832" i="2"/>
  <c r="E1832" i="2" s="1"/>
  <c r="A1382" i="3" s="1"/>
  <c r="B1833" i="2"/>
  <c r="E1833" i="2" s="1"/>
  <c r="A1383" i="3" s="1"/>
  <c r="B1834" i="2"/>
  <c r="E1834" i="2" s="1"/>
  <c r="A1384" i="3" s="1"/>
  <c r="B1835" i="2"/>
  <c r="E1835" i="2" s="1"/>
  <c r="B1836" i="2"/>
  <c r="B1837" i="2"/>
  <c r="B1838" i="2"/>
  <c r="E1838" i="2" s="1"/>
  <c r="A1388" i="3" s="1"/>
  <c r="B1839" i="2"/>
  <c r="E1839" i="2" s="1"/>
  <c r="A1389" i="3" s="1"/>
  <c r="B1840" i="2"/>
  <c r="E1840" i="2" s="1"/>
  <c r="B1841" i="2"/>
  <c r="E1841" i="2" s="1"/>
  <c r="A1391" i="3" s="1"/>
  <c r="B1842" i="2"/>
  <c r="E1842" i="2" s="1"/>
  <c r="A1392" i="3" s="1"/>
  <c r="B1843" i="2"/>
  <c r="E1843" i="2" s="1"/>
  <c r="A1393" i="3" s="1"/>
  <c r="B1844" i="2"/>
  <c r="E1844" i="2" s="1"/>
  <c r="A1394" i="3" s="1"/>
  <c r="B1845" i="2"/>
  <c r="E1845" i="2" s="1"/>
  <c r="A1395" i="3" s="1"/>
  <c r="B1846" i="2"/>
  <c r="B1847" i="2"/>
  <c r="B1848" i="2"/>
  <c r="E1848" i="2" s="1"/>
  <c r="A1398" i="3" s="1"/>
  <c r="B1849" i="2"/>
  <c r="E1849" i="2" s="1"/>
  <c r="A1399" i="3" s="1"/>
  <c r="B1850" i="2"/>
  <c r="E1850" i="2" s="1"/>
  <c r="A1400" i="3" s="1"/>
  <c r="B1851" i="2"/>
  <c r="E1851" i="2" s="1"/>
  <c r="A1401" i="3" s="1"/>
  <c r="B1852" i="2"/>
  <c r="B1853" i="2"/>
  <c r="B1854" i="2"/>
  <c r="E1854" i="2" s="1"/>
  <c r="A1404" i="3" s="1"/>
  <c r="B1855" i="2"/>
  <c r="E1855" i="2" s="1"/>
  <c r="A1351" i="3" s="1"/>
  <c r="B1856" i="2"/>
  <c r="E1856" i="2" s="1"/>
  <c r="A1352" i="3" s="1"/>
  <c r="B1857" i="2"/>
  <c r="E1857" i="2" s="1"/>
  <c r="A1353" i="3" s="1"/>
  <c r="B1858" i="2"/>
  <c r="E1858" i="2" s="1"/>
  <c r="A1354" i="3" s="1"/>
  <c r="B1859" i="2"/>
  <c r="E1859" i="2" s="1"/>
  <c r="A1355" i="3" s="1"/>
  <c r="B1860" i="2"/>
  <c r="E1860" i="2" s="1"/>
  <c r="A1356" i="3" s="1"/>
  <c r="B1861" i="2"/>
  <c r="E1861" i="2" s="1"/>
  <c r="A1357" i="3" s="1"/>
  <c r="B1862" i="2"/>
  <c r="B1863" i="2"/>
  <c r="B1864" i="2"/>
  <c r="E1864" i="2" s="1"/>
  <c r="A1360" i="3" s="1"/>
  <c r="B1865" i="2"/>
  <c r="E1865" i="2" s="1"/>
  <c r="A1361" i="3" s="1"/>
  <c r="B1866" i="2"/>
  <c r="E1866" i="2" s="1"/>
  <c r="A1362" i="3" s="1"/>
  <c r="B1867" i="2"/>
  <c r="E1867" i="2" s="1"/>
  <c r="A1363" i="3" s="1"/>
  <c r="B1868" i="2"/>
  <c r="B1869" i="2"/>
  <c r="B1870" i="2"/>
  <c r="E1870" i="2" s="1"/>
  <c r="A1366" i="3" s="1"/>
  <c r="B1871" i="2"/>
  <c r="E1871" i="2" s="1"/>
  <c r="A1367" i="3" s="1"/>
  <c r="B1872" i="2"/>
  <c r="E1872" i="2" s="1"/>
  <c r="A1368" i="3" s="1"/>
  <c r="B1873" i="2"/>
  <c r="E1873" i="2" s="1"/>
  <c r="A1369" i="3" s="1"/>
  <c r="B1874" i="2"/>
  <c r="E1874" i="2" s="1"/>
  <c r="A1370" i="3" s="1"/>
  <c r="B1875" i="2"/>
  <c r="E1875" i="2" s="1"/>
  <c r="A1371" i="3" s="1"/>
  <c r="B1876" i="2"/>
  <c r="E1876" i="2" s="1"/>
  <c r="A1372" i="3" s="1"/>
  <c r="B1877" i="2"/>
  <c r="E1877" i="2" s="1"/>
  <c r="A1373" i="3" s="1"/>
  <c r="B1878" i="2"/>
  <c r="B1879" i="2"/>
  <c r="B1880" i="2"/>
  <c r="E1880" i="2" s="1"/>
  <c r="A1376" i="3" s="1"/>
  <c r="B1881" i="2"/>
  <c r="E1881" i="2" s="1"/>
  <c r="A539" i="3" s="1"/>
  <c r="B1882" i="2"/>
  <c r="E1882" i="2" s="1"/>
  <c r="A540" i="3" s="1"/>
  <c r="B1883" i="2"/>
  <c r="E1883" i="2" s="1"/>
  <c r="A541" i="3" s="1"/>
  <c r="B1884" i="2"/>
  <c r="B1885" i="2"/>
  <c r="B1886" i="2"/>
  <c r="E1886" i="2" s="1"/>
  <c r="A544" i="3" s="1"/>
  <c r="B1887" i="2"/>
  <c r="E1887" i="2" s="1"/>
  <c r="A545" i="3" s="1"/>
  <c r="B1888" i="2"/>
  <c r="E1888" i="2" s="1"/>
  <c r="A546" i="3" s="1"/>
  <c r="B1889" i="2"/>
  <c r="E1889" i="2" s="1"/>
  <c r="A547" i="3" s="1"/>
  <c r="B1890" i="2"/>
  <c r="E1890" i="2" s="1"/>
  <c r="A1492" i="3" s="1"/>
  <c r="B1891" i="2"/>
  <c r="E1891" i="2" s="1"/>
  <c r="A1493" i="3" s="1"/>
  <c r="B1892" i="2"/>
  <c r="E1892" i="2" s="1"/>
  <c r="A1494" i="3" s="1"/>
  <c r="B1893" i="2"/>
  <c r="E1893" i="2" s="1"/>
  <c r="A1495" i="3" s="1"/>
  <c r="B1894" i="2"/>
  <c r="B1895" i="2"/>
  <c r="B1896" i="2"/>
  <c r="E1896" i="2" s="1"/>
  <c r="A1498" i="3" s="1"/>
  <c r="B1897" i="2"/>
  <c r="E1897" i="2" s="1"/>
  <c r="A1499" i="3" s="1"/>
  <c r="B1898" i="2"/>
  <c r="E1898" i="2" s="1"/>
  <c r="A1500" i="3" s="1"/>
  <c r="B1899" i="2"/>
  <c r="E1899" i="2" s="1"/>
  <c r="A1501" i="3" s="1"/>
  <c r="B1900" i="2"/>
  <c r="B1901" i="2"/>
  <c r="B1902" i="2"/>
  <c r="E1902" i="2" s="1"/>
  <c r="A1504" i="3" s="1"/>
  <c r="B1903" i="2"/>
  <c r="E1903" i="2" s="1"/>
  <c r="A1505" i="3" s="1"/>
  <c r="B1904" i="2"/>
  <c r="E1904" i="2" s="1"/>
  <c r="A1506" i="3" s="1"/>
  <c r="B1905" i="2"/>
  <c r="E1905" i="2" s="1"/>
  <c r="A1507" i="3" s="1"/>
  <c r="B1906" i="2"/>
  <c r="E1906" i="2" s="1"/>
  <c r="A1508" i="3" s="1"/>
  <c r="B1907" i="2"/>
  <c r="E1907" i="2" s="1"/>
  <c r="A1509" i="3" s="1"/>
  <c r="B1908" i="2"/>
  <c r="E1908" i="2" s="1"/>
  <c r="A1510" i="3" s="1"/>
  <c r="B1909" i="2"/>
  <c r="E1909" i="2" s="1"/>
  <c r="A1511" i="3" s="1"/>
  <c r="B1910" i="2"/>
  <c r="B1911" i="2"/>
  <c r="B1912" i="2"/>
  <c r="E1912" i="2" s="1"/>
  <c r="A1514" i="3" s="1"/>
  <c r="B1913" i="2"/>
  <c r="E1913" i="2" s="1"/>
  <c r="A1515" i="3" s="1"/>
  <c r="B1914" i="2"/>
  <c r="E1914" i="2" s="1"/>
  <c r="A1516" i="3" s="1"/>
  <c r="B1915" i="2"/>
  <c r="E1915" i="2" s="1"/>
  <c r="A1517" i="3" s="1"/>
  <c r="B1916" i="2"/>
  <c r="B1917" i="2"/>
  <c r="B1918" i="2"/>
  <c r="E1918" i="2" s="1"/>
  <c r="A2227" i="3" s="1"/>
  <c r="B1919" i="2"/>
  <c r="E1919" i="2" s="1"/>
  <c r="A2228" i="3" s="1"/>
  <c r="B1920" i="2"/>
  <c r="E1920" i="2" s="1"/>
  <c r="A2229" i="3" s="1"/>
  <c r="B1921" i="2"/>
  <c r="E1921" i="2" s="1"/>
  <c r="A2230" i="3" s="1"/>
  <c r="B1922" i="2"/>
  <c r="E1922" i="2" s="1"/>
  <c r="A2231" i="3" s="1"/>
  <c r="B1923" i="2"/>
  <c r="E1923" i="2" s="1"/>
  <c r="A2232" i="3" s="1"/>
  <c r="B1924" i="2"/>
  <c r="E1924" i="2" s="1"/>
  <c r="A2233" i="3" s="1"/>
  <c r="B1925" i="2"/>
  <c r="E1925" i="2" s="1"/>
  <c r="A2234" i="3" s="1"/>
  <c r="B1926" i="2"/>
  <c r="B1927" i="2"/>
  <c r="B1928" i="2"/>
  <c r="E1928" i="2" s="1"/>
  <c r="A2237" i="3" s="1"/>
  <c r="B1929" i="2"/>
  <c r="E1929" i="2" s="1"/>
  <c r="A2238" i="3" s="1"/>
  <c r="B1930" i="2"/>
  <c r="E1930" i="2" s="1"/>
  <c r="A2239" i="3" s="1"/>
  <c r="B1931" i="2"/>
  <c r="E1931" i="2" s="1"/>
  <c r="A2240" i="3" s="1"/>
  <c r="B1932" i="2"/>
  <c r="B1933" i="2"/>
  <c r="B1934" i="2"/>
  <c r="E1934" i="2" s="1"/>
  <c r="A2243" i="3" s="1"/>
  <c r="B1935" i="2"/>
  <c r="E1935" i="2" s="1"/>
  <c r="A2244" i="3" s="1"/>
  <c r="B1936" i="2"/>
  <c r="E1936" i="2" s="1"/>
  <c r="A2245" i="3" s="1"/>
  <c r="B1937" i="2"/>
  <c r="E1937" i="2" s="1"/>
  <c r="A2246" i="3" s="1"/>
  <c r="B1938" i="2"/>
  <c r="E1938" i="2" s="1"/>
  <c r="A2247" i="3" s="1"/>
  <c r="B1939" i="2"/>
  <c r="E1939" i="2" s="1"/>
  <c r="A2248" i="3" s="1"/>
  <c r="B1940" i="2"/>
  <c r="E1940" i="2" s="1"/>
  <c r="A2249" i="3" s="1"/>
  <c r="B1941" i="2"/>
  <c r="E1941" i="2" s="1"/>
  <c r="A2250" i="3" s="1"/>
  <c r="B1942" i="2"/>
  <c r="B1943" i="2"/>
  <c r="B1944" i="2"/>
  <c r="E1944" i="2" s="1"/>
  <c r="B1945" i="2"/>
  <c r="E1945" i="2" s="1"/>
  <c r="A2141" i="3" s="1"/>
  <c r="B1946" i="2"/>
  <c r="E1946" i="2" s="1"/>
  <c r="A2142" i="3" s="1"/>
  <c r="B1947" i="2"/>
  <c r="E1947" i="2" s="1"/>
  <c r="A2143" i="3" s="1"/>
  <c r="B1948" i="2"/>
  <c r="B1949" i="2"/>
  <c r="B1950" i="2"/>
  <c r="E1950" i="2" s="1"/>
  <c r="A2146" i="3" s="1"/>
  <c r="B1951" i="2"/>
  <c r="E1951" i="2" s="1"/>
  <c r="A2147" i="3" s="1"/>
  <c r="B1952" i="2"/>
  <c r="E1952" i="2" s="1"/>
  <c r="A2148" i="3" s="1"/>
  <c r="B1953" i="2"/>
  <c r="E1953" i="2" s="1"/>
  <c r="A2149" i="3" s="1"/>
  <c r="B1954" i="2"/>
  <c r="E1954" i="2" s="1"/>
  <c r="A2150" i="3" s="1"/>
  <c r="B1955" i="2"/>
  <c r="E1955" i="2" s="1"/>
  <c r="A2151" i="3" s="1"/>
  <c r="B1956" i="2"/>
  <c r="E1956" i="2" s="1"/>
  <c r="A2152" i="3" s="1"/>
  <c r="B1957" i="2"/>
  <c r="E1957" i="2" s="1"/>
  <c r="A2153" i="3" s="1"/>
  <c r="B1958" i="2"/>
  <c r="B1959" i="2"/>
  <c r="B1960" i="2"/>
  <c r="E1960" i="2" s="1"/>
  <c r="A2156" i="3" s="1"/>
  <c r="B1961" i="2"/>
  <c r="E1961" i="2" s="1"/>
  <c r="A2157" i="3" s="1"/>
  <c r="B1962" i="2"/>
  <c r="E1962" i="2" s="1"/>
  <c r="A2158" i="3" s="1"/>
  <c r="B1963" i="2"/>
  <c r="E1963" i="2" s="1"/>
  <c r="A2159" i="3" s="1"/>
  <c r="B1964" i="2"/>
  <c r="B1965" i="2"/>
  <c r="B1966" i="2"/>
  <c r="E1966" i="2" s="1"/>
  <c r="A2162" i="3" s="1"/>
  <c r="B1967" i="2"/>
  <c r="E1967" i="2" s="1"/>
  <c r="A2163" i="3" s="1"/>
  <c r="B1968" i="2"/>
  <c r="E1968" i="2" s="1"/>
  <c r="A2164" i="3" s="1"/>
  <c r="B1969" i="2"/>
  <c r="E1969" i="2" s="1"/>
  <c r="A2165" i="3" s="1"/>
  <c r="B1970" i="2"/>
  <c r="E1970" i="2" s="1"/>
  <c r="A2067" i="3" s="1"/>
  <c r="B1971" i="2"/>
  <c r="E1971" i="2" s="1"/>
  <c r="B1972" i="2"/>
  <c r="E1972" i="2" s="1"/>
  <c r="A2069" i="3" s="1"/>
  <c r="B1973" i="2"/>
  <c r="E1973" i="2" s="1"/>
  <c r="A2070" i="3" s="1"/>
  <c r="B1974" i="2"/>
  <c r="B1975" i="2"/>
  <c r="B1976" i="2"/>
  <c r="E1976" i="2" s="1"/>
  <c r="A2073" i="3" s="1"/>
  <c r="B1977" i="2"/>
  <c r="E1977" i="2" s="1"/>
  <c r="A2074" i="3" s="1"/>
  <c r="B1978" i="2"/>
  <c r="E1978" i="2" s="1"/>
  <c r="A2075" i="3" s="1"/>
  <c r="B1979" i="2"/>
  <c r="E1979" i="2" s="1"/>
  <c r="A2076" i="3" s="1"/>
  <c r="B1980" i="2"/>
  <c r="B1981" i="2"/>
  <c r="B1982" i="2"/>
  <c r="E1982" i="2" s="1"/>
  <c r="A2079" i="3" s="1"/>
  <c r="B1983" i="2"/>
  <c r="E1983" i="2" s="1"/>
  <c r="A2080" i="3" s="1"/>
  <c r="B1984" i="2"/>
  <c r="E1984" i="2" s="1"/>
  <c r="A2081" i="3" s="1"/>
  <c r="B1985" i="2"/>
  <c r="E1985" i="2" s="1"/>
  <c r="A2082" i="3" s="1"/>
  <c r="B1986" i="2"/>
  <c r="E1986" i="2" s="1"/>
  <c r="A2083" i="3" s="1"/>
  <c r="B1987" i="2"/>
  <c r="E1987" i="2" s="1"/>
  <c r="B1988" i="2"/>
  <c r="E1988" i="2" s="1"/>
  <c r="A2085" i="3" s="1"/>
  <c r="B1989" i="2"/>
  <c r="E1989" i="2" s="1"/>
  <c r="A2086" i="3" s="1"/>
  <c r="B1990" i="2"/>
  <c r="B1991" i="2"/>
  <c r="B1992" i="2"/>
  <c r="E1992" i="2" s="1"/>
  <c r="A2089" i="3" s="1"/>
  <c r="B1993" i="2"/>
  <c r="E1993" i="2" s="1"/>
  <c r="A2090" i="3" s="1"/>
  <c r="B1994" i="2"/>
  <c r="E1994" i="2" s="1"/>
  <c r="A2091" i="3" s="1"/>
  <c r="B1995" i="2"/>
  <c r="E1995" i="2" s="1"/>
  <c r="A2092" i="3" s="1"/>
  <c r="B1996" i="2"/>
  <c r="B1997" i="2"/>
  <c r="B1998" i="2"/>
  <c r="E1998" i="2" s="1"/>
  <c r="A1803" i="3" s="1"/>
  <c r="B1999" i="2"/>
  <c r="E1999" i="2" s="1"/>
  <c r="A1804" i="3" s="1"/>
  <c r="B2000" i="2"/>
  <c r="E2000" i="2" s="1"/>
  <c r="A1805" i="3" s="1"/>
  <c r="B2001" i="2"/>
  <c r="E2001" i="2" s="1"/>
  <c r="A1806" i="3" s="1"/>
  <c r="B2002" i="2"/>
  <c r="E2002" i="2" s="1"/>
  <c r="A1807" i="3" s="1"/>
  <c r="B2003" i="2"/>
  <c r="E2003" i="2" s="1"/>
  <c r="A1808" i="3" s="1"/>
  <c r="B2004" i="2"/>
  <c r="E2004" i="2" s="1"/>
  <c r="A1809" i="3" s="1"/>
  <c r="B2005" i="2"/>
  <c r="E2005" i="2" s="1"/>
  <c r="A1810" i="3" s="1"/>
  <c r="B2006" i="2"/>
  <c r="B2007" i="2"/>
  <c r="B2008" i="2"/>
  <c r="E2008" i="2" s="1"/>
  <c r="A1813" i="3" s="1"/>
  <c r="B2009" i="2"/>
  <c r="E2009" i="2" s="1"/>
  <c r="A1814" i="3" s="1"/>
  <c r="B2010" i="2"/>
  <c r="E2010" i="2" s="1"/>
  <c r="A1815" i="3" s="1"/>
  <c r="B2011" i="2"/>
  <c r="E2011" i="2" s="1"/>
  <c r="A1816" i="3" s="1"/>
  <c r="B2012" i="2"/>
  <c r="B2013" i="2"/>
  <c r="B2014" i="2"/>
  <c r="E2014" i="2" s="1"/>
  <c r="A1819" i="3" s="1"/>
  <c r="B2015" i="2"/>
  <c r="E2015" i="2" s="1"/>
  <c r="A1820" i="3" s="1"/>
  <c r="B2016" i="2"/>
  <c r="E2016" i="2" s="1"/>
  <c r="A1821" i="3" s="1"/>
  <c r="B2017" i="2"/>
  <c r="E2017" i="2" s="1"/>
  <c r="A1822" i="3" s="1"/>
  <c r="B2018" i="2"/>
  <c r="E2018" i="2" s="1"/>
  <c r="A1823" i="3" s="1"/>
  <c r="B2019" i="2"/>
  <c r="E2019" i="2" s="1"/>
  <c r="A1824" i="3" s="1"/>
  <c r="B2020" i="2"/>
  <c r="E2020" i="2" s="1"/>
  <c r="A1825" i="3" s="1"/>
  <c r="B2021" i="2"/>
  <c r="E2021" i="2" s="1"/>
  <c r="A1826" i="3" s="1"/>
  <c r="B2022" i="2"/>
  <c r="B2023" i="2"/>
  <c r="B2024" i="2"/>
  <c r="E2024" i="2" s="1"/>
  <c r="A1829" i="3" s="1"/>
  <c r="B2025" i="2"/>
  <c r="E2025" i="2" s="1"/>
  <c r="A1830" i="3" s="1"/>
  <c r="B2026" i="2"/>
  <c r="E2026" i="2" s="1"/>
  <c r="A972" i="3" s="1"/>
  <c r="B2027" i="2"/>
  <c r="E2027" i="2" s="1"/>
  <c r="A973" i="3" s="1"/>
  <c r="B2028" i="2"/>
  <c r="B2029" i="2"/>
  <c r="B2030" i="2"/>
  <c r="E2030" i="2" s="1"/>
  <c r="A976" i="3" s="1"/>
  <c r="B2031" i="2"/>
  <c r="E2031" i="2" s="1"/>
  <c r="A977" i="3" s="1"/>
  <c r="B2032" i="2"/>
  <c r="E2032" i="2" s="1"/>
  <c r="A978" i="3" s="1"/>
  <c r="B2033" i="2"/>
  <c r="E2033" i="2" s="1"/>
  <c r="A979" i="3" s="1"/>
  <c r="B2034" i="2"/>
  <c r="E2034" i="2" s="1"/>
  <c r="A980" i="3" s="1"/>
  <c r="B2035" i="2"/>
  <c r="E2035" i="2" s="1"/>
  <c r="A981" i="3" s="1"/>
  <c r="B2036" i="2"/>
  <c r="E2036" i="2" s="1"/>
  <c r="A982" i="3" s="1"/>
  <c r="B2037" i="2"/>
  <c r="E2037" i="2" s="1"/>
  <c r="A983" i="3" s="1"/>
  <c r="B2038" i="2"/>
  <c r="B2039" i="2"/>
  <c r="B2040" i="2"/>
  <c r="E2040" i="2" s="1"/>
  <c r="A986" i="3" s="1"/>
  <c r="B2041" i="2"/>
  <c r="E2041" i="2" s="1"/>
  <c r="A987" i="3" s="1"/>
  <c r="B2042" i="2"/>
  <c r="E2042" i="2" s="1"/>
  <c r="A988" i="3" s="1"/>
  <c r="B2043" i="2"/>
  <c r="E2043" i="2" s="1"/>
  <c r="B2044" i="2"/>
  <c r="B2045" i="2"/>
  <c r="B2046" i="2"/>
  <c r="E2046" i="2" s="1"/>
  <c r="A992" i="3" s="1"/>
  <c r="B2047" i="2"/>
  <c r="E2047" i="2" s="1"/>
  <c r="A993" i="3" s="1"/>
  <c r="B2048" i="2"/>
  <c r="E2048" i="2" s="1"/>
  <c r="A994" i="3" s="1"/>
  <c r="B2049" i="2"/>
  <c r="E2049" i="2" s="1"/>
  <c r="A1026" i="3" s="1"/>
  <c r="B2050" i="2"/>
  <c r="E2050" i="2" s="1"/>
  <c r="A1027" i="3" s="1"/>
  <c r="B2051" i="2"/>
  <c r="E2051" i="2" s="1"/>
  <c r="A1028" i="3" s="1"/>
  <c r="B2052" i="2"/>
  <c r="E2052" i="2" s="1"/>
  <c r="A1029" i="3" s="1"/>
  <c r="B2053" i="2"/>
  <c r="E2053" i="2" s="1"/>
  <c r="A1030" i="3" s="1"/>
  <c r="B2054" i="2"/>
  <c r="B2055" i="2"/>
  <c r="B2056" i="2"/>
  <c r="E2056" i="2" s="1"/>
  <c r="A1033" i="3" s="1"/>
  <c r="B2057" i="2"/>
  <c r="E2057" i="2" s="1"/>
  <c r="A1034" i="3" s="1"/>
  <c r="B2058" i="2"/>
  <c r="E2058" i="2" s="1"/>
  <c r="A1035" i="3" s="1"/>
  <c r="B2059" i="2"/>
  <c r="E2059" i="2" s="1"/>
  <c r="A1036" i="3" s="1"/>
  <c r="B2060" i="2"/>
  <c r="B2061" i="2"/>
  <c r="B2062" i="2"/>
  <c r="E2062" i="2" s="1"/>
  <c r="A1039" i="3" s="1"/>
  <c r="B2063" i="2"/>
  <c r="E2063" i="2" s="1"/>
  <c r="A1040" i="3" s="1"/>
  <c r="B2064" i="2"/>
  <c r="E2064" i="2" s="1"/>
  <c r="A1041" i="3" s="1"/>
  <c r="B2065" i="2"/>
  <c r="E2065" i="2" s="1"/>
  <c r="A1042" i="3" s="1"/>
  <c r="B2066" i="2"/>
  <c r="E2066" i="2" s="1"/>
  <c r="A1043" i="3" s="1"/>
  <c r="B2067" i="2"/>
  <c r="E2067" i="2" s="1"/>
  <c r="A1044" i="3" s="1"/>
  <c r="B2068" i="2"/>
  <c r="E2068" i="2" s="1"/>
  <c r="A1045" i="3" s="1"/>
  <c r="B2069" i="2"/>
  <c r="E2069" i="2" s="1"/>
  <c r="A1046" i="3" s="1"/>
  <c r="B2070" i="2"/>
  <c r="B2071" i="2"/>
  <c r="B2072" i="2"/>
  <c r="E2072" i="2" s="1"/>
  <c r="A1049" i="3" s="1"/>
  <c r="B2073" i="2"/>
  <c r="E2073" i="2" s="1"/>
  <c r="A1050" i="3" s="1"/>
  <c r="B2074" i="2"/>
  <c r="E2074" i="2" s="1"/>
  <c r="A1051" i="3" s="1"/>
  <c r="B2075" i="2"/>
  <c r="E2075" i="2" s="1"/>
  <c r="A256" i="3" s="1"/>
  <c r="B2076" i="2"/>
  <c r="B2077" i="2"/>
  <c r="B2078" i="2"/>
  <c r="E2078" i="2" s="1"/>
  <c r="A259" i="3" s="1"/>
  <c r="B2079" i="2"/>
  <c r="E2079" i="2" s="1"/>
  <c r="A260" i="3" s="1"/>
  <c r="B2080" i="2"/>
  <c r="E2080" i="2" s="1"/>
  <c r="A261" i="3" s="1"/>
  <c r="B2081" i="2"/>
  <c r="E2081" i="2" s="1"/>
  <c r="A262" i="3" s="1"/>
  <c r="B2082" i="2"/>
  <c r="E2082" i="2" s="1"/>
  <c r="A263" i="3" s="1"/>
  <c r="B2083" i="2"/>
  <c r="E2083" i="2" s="1"/>
  <c r="A264" i="3" s="1"/>
  <c r="B2084" i="2"/>
  <c r="E2084" i="2" s="1"/>
  <c r="A265" i="3" s="1"/>
  <c r="B2085" i="2"/>
  <c r="E2085" i="2" s="1"/>
  <c r="A266" i="3" s="1"/>
  <c r="B2086" i="2"/>
  <c r="B2087" i="2"/>
  <c r="B2088" i="2"/>
  <c r="E2088" i="2" s="1"/>
  <c r="A269" i="3" s="1"/>
  <c r="B2089" i="2"/>
  <c r="E2089" i="2" s="1"/>
  <c r="A270" i="3" s="1"/>
  <c r="B2090" i="2"/>
  <c r="E2090" i="2" s="1"/>
  <c r="A271" i="3" s="1"/>
  <c r="B2091" i="2"/>
  <c r="E2091" i="2" s="1"/>
  <c r="B2092" i="2"/>
  <c r="B2093" i="2"/>
  <c r="B2094" i="2"/>
  <c r="E2094" i="2" s="1"/>
  <c r="A275" i="3" s="1"/>
  <c r="B2095" i="2"/>
  <c r="E2095" i="2" s="1"/>
  <c r="A276" i="3" s="1"/>
  <c r="B2096" i="2"/>
  <c r="E2096" i="2" s="1"/>
  <c r="B2097" i="2"/>
  <c r="E2097" i="2" s="1"/>
  <c r="A278" i="3" s="1"/>
  <c r="B2098" i="2"/>
  <c r="E2098" i="2" s="1"/>
  <c r="A344" i="3" s="1"/>
  <c r="B2099" i="2"/>
  <c r="E2099" i="2" s="1"/>
  <c r="A345" i="3" s="1"/>
  <c r="B2100" i="2"/>
  <c r="E2100" i="2" s="1"/>
  <c r="A346" i="3" s="1"/>
  <c r="B2101" i="2"/>
  <c r="E2101" i="2" s="1"/>
  <c r="A347" i="3" s="1"/>
  <c r="B2102" i="2"/>
  <c r="B2103" i="2"/>
  <c r="B2104" i="2"/>
  <c r="E2104" i="2" s="1"/>
  <c r="A350" i="3" s="1"/>
  <c r="B2105" i="2"/>
  <c r="E2105" i="2" s="1"/>
  <c r="A351" i="3" s="1"/>
  <c r="B2106" i="2"/>
  <c r="E2106" i="2" s="1"/>
  <c r="A352" i="3" s="1"/>
  <c r="B2107" i="2"/>
  <c r="E2107" i="2" s="1"/>
  <c r="A353" i="3" s="1"/>
  <c r="B2108" i="2"/>
  <c r="B2109" i="2"/>
  <c r="B2110" i="2"/>
  <c r="E2110" i="2" s="1"/>
  <c r="A356" i="3" s="1"/>
  <c r="B2111" i="2"/>
  <c r="E2111" i="2" s="1"/>
  <c r="A357" i="3" s="1"/>
  <c r="B2112" i="2"/>
  <c r="E2112" i="2" s="1"/>
  <c r="A358" i="3" s="1"/>
  <c r="B2113" i="2"/>
  <c r="E2113" i="2" s="1"/>
  <c r="A359" i="3" s="1"/>
  <c r="B2114" i="2"/>
  <c r="E2114" i="2" s="1"/>
  <c r="A360" i="3" s="1"/>
  <c r="B2115" i="2"/>
  <c r="E2115" i="2" s="1"/>
  <c r="A361" i="3" s="1"/>
  <c r="B2116" i="2"/>
  <c r="E2116" i="2" s="1"/>
  <c r="A362" i="3" s="1"/>
  <c r="B2117" i="2"/>
  <c r="E2117" i="2" s="1"/>
  <c r="A363" i="3" s="1"/>
  <c r="B2118" i="2"/>
  <c r="B2119" i="2"/>
  <c r="B2120" i="2"/>
  <c r="E2120" i="2" s="1"/>
  <c r="A366" i="3" s="1"/>
  <c r="B2121" i="2"/>
  <c r="E2121" i="2" s="1"/>
  <c r="A367" i="3" s="1"/>
  <c r="B2122" i="2"/>
  <c r="E2122" i="2" s="1"/>
  <c r="A368" i="3" s="1"/>
  <c r="B2123" i="2"/>
  <c r="E2123" i="2" s="1"/>
  <c r="A369" i="3" s="1"/>
  <c r="B2124" i="2"/>
  <c r="B2125" i="2"/>
  <c r="B2126" i="2"/>
  <c r="E2126" i="2" s="1"/>
  <c r="A1436" i="3" s="1"/>
  <c r="B2127" i="2"/>
  <c r="E2127" i="2" s="1"/>
  <c r="A1437" i="3" s="1"/>
  <c r="B2128" i="2"/>
  <c r="E2128" i="2" s="1"/>
  <c r="A1438" i="3" s="1"/>
  <c r="B2129" i="2"/>
  <c r="E2129" i="2" s="1"/>
  <c r="A1439" i="3" s="1"/>
  <c r="B2130" i="2"/>
  <c r="E2130" i="2" s="1"/>
  <c r="A1440" i="3" s="1"/>
  <c r="B2131" i="2"/>
  <c r="E2131" i="2" s="1"/>
  <c r="A1441" i="3" s="1"/>
  <c r="B2132" i="2"/>
  <c r="E2132" i="2" s="1"/>
  <c r="A1442" i="3" s="1"/>
  <c r="B2133" i="2"/>
  <c r="E2133" i="2" s="1"/>
  <c r="A1443" i="3" s="1"/>
  <c r="B2134" i="2"/>
  <c r="B2135" i="2"/>
  <c r="B2136" i="2"/>
  <c r="E2136" i="2" s="1"/>
  <c r="A1446" i="3" s="1"/>
  <c r="B2137" i="2"/>
  <c r="E2137" i="2" s="1"/>
  <c r="A1447" i="3" s="1"/>
  <c r="B2138" i="2"/>
  <c r="E2138" i="2" s="1"/>
  <c r="A1448" i="3" s="1"/>
  <c r="B2139" i="2"/>
  <c r="E2139" i="2" s="1"/>
  <c r="A1449" i="3" s="1"/>
  <c r="B2140" i="2"/>
  <c r="B2141" i="2"/>
  <c r="B2142" i="2"/>
  <c r="E2142" i="2" s="1"/>
  <c r="A1452" i="3" s="1"/>
  <c r="B2143" i="2"/>
  <c r="E2143" i="2" s="1"/>
  <c r="A1453" i="3" s="1"/>
  <c r="B2144" i="2"/>
  <c r="E2144" i="2" s="1"/>
  <c r="A1454" i="3" s="1"/>
  <c r="B2145" i="2"/>
  <c r="E2145" i="2" s="1"/>
  <c r="A1455" i="3" s="1"/>
  <c r="B2146" i="2"/>
  <c r="E2146" i="2" s="1"/>
  <c r="A1456" i="3" s="1"/>
  <c r="B2147" i="2"/>
  <c r="E2147" i="2" s="1"/>
  <c r="A1457" i="3" s="1"/>
  <c r="B2148" i="2"/>
  <c r="E2148" i="2" s="1"/>
  <c r="A1458" i="3" s="1"/>
  <c r="B2149" i="2"/>
  <c r="E2149" i="2" s="1"/>
  <c r="A1459" i="3" s="1"/>
  <c r="B2150" i="2"/>
  <c r="B2151" i="2"/>
  <c r="B2152" i="2"/>
  <c r="E2152" i="2" s="1"/>
  <c r="A247" i="3" s="1"/>
  <c r="B2153" i="2"/>
  <c r="E2153" i="2" s="1"/>
  <c r="A248" i="3" s="1"/>
  <c r="B2154" i="2"/>
  <c r="E2154" i="2" s="1"/>
  <c r="A249" i="3" s="1"/>
  <c r="B2155" i="2"/>
  <c r="E2155" i="2" s="1"/>
  <c r="B2156" i="2"/>
  <c r="B2157" i="2"/>
  <c r="B2158" i="2"/>
  <c r="E2158" i="2" s="1"/>
  <c r="A372" i="3" s="1"/>
  <c r="B2159" i="2"/>
  <c r="E2159" i="2" s="1"/>
  <c r="A1519" i="3" s="1"/>
  <c r="B2160" i="2"/>
  <c r="E2160" i="2" s="1"/>
  <c r="A1520" i="3" s="1"/>
  <c r="B2161" i="2"/>
  <c r="E2161" i="2" s="1"/>
  <c r="A1521" i="3" s="1"/>
  <c r="B2162" i="2"/>
  <c r="E2162" i="2" s="1"/>
  <c r="A1522" i="3" s="1"/>
  <c r="B2163" i="2"/>
  <c r="E2163" i="2" s="1"/>
  <c r="A1523" i="3" s="1"/>
  <c r="B2164" i="2"/>
  <c r="E2164" i="2" s="1"/>
  <c r="A1524" i="3" s="1"/>
  <c r="B2165" i="2"/>
  <c r="E2165" i="2" s="1"/>
  <c r="A1525" i="3" s="1"/>
  <c r="B2166" i="2"/>
  <c r="B2167" i="2"/>
  <c r="B2168" i="2"/>
  <c r="E2168" i="2" s="1"/>
  <c r="A1528" i="3" s="1"/>
  <c r="B2169" i="2"/>
  <c r="E2169" i="2" s="1"/>
  <c r="A1529" i="3" s="1"/>
  <c r="B2170" i="2"/>
  <c r="E2170" i="2" s="1"/>
  <c r="A1530" i="3" s="1"/>
  <c r="B2171" i="2"/>
  <c r="E2171" i="2" s="1"/>
  <c r="B2172" i="2"/>
  <c r="B2173" i="2"/>
  <c r="B2174" i="2"/>
  <c r="E2174" i="2" s="1"/>
  <c r="A1534" i="3" s="1"/>
  <c r="B2175" i="2"/>
  <c r="E2175" i="2" s="1"/>
  <c r="A1535" i="3" s="1"/>
  <c r="B2176" i="2"/>
  <c r="E2176" i="2" s="1"/>
  <c r="A1536" i="3" s="1"/>
  <c r="B2177" i="2"/>
  <c r="E2177" i="2" s="1"/>
  <c r="A1537" i="3" s="1"/>
  <c r="B2178" i="2"/>
  <c r="E2178" i="2" s="1"/>
  <c r="A1538" i="3" s="1"/>
  <c r="B2179" i="2"/>
  <c r="E2179" i="2" s="1"/>
  <c r="A1539" i="3" s="1"/>
  <c r="B2180" i="2"/>
  <c r="E2180" i="2" s="1"/>
  <c r="A1540" i="3" s="1"/>
  <c r="B2181" i="2"/>
  <c r="E2181" i="2" s="1"/>
  <c r="A1541" i="3" s="1"/>
  <c r="B2182" i="2"/>
  <c r="B2183" i="2"/>
  <c r="B2184" i="2"/>
  <c r="E2184" i="2" s="1"/>
  <c r="A1544" i="3" s="1"/>
  <c r="B2185" i="2"/>
  <c r="E2185" i="2" s="1"/>
  <c r="A1119" i="3" s="1"/>
  <c r="B2186" i="2"/>
  <c r="E2186" i="2" s="1"/>
  <c r="A1120" i="3" s="1"/>
  <c r="B2187" i="2"/>
  <c r="E2187" i="2" s="1"/>
  <c r="A1121" i="3" s="1"/>
  <c r="B2188" i="2"/>
  <c r="B2189" i="2"/>
  <c r="B2190" i="2"/>
  <c r="E2190" i="2" s="1"/>
  <c r="A1124" i="3" s="1"/>
  <c r="B2191" i="2"/>
  <c r="E2191" i="2" s="1"/>
  <c r="A1125" i="3" s="1"/>
  <c r="B2192" i="2"/>
  <c r="E2192" i="2" s="1"/>
  <c r="A1126" i="3" s="1"/>
  <c r="B2193" i="2"/>
  <c r="E2193" i="2" s="1"/>
  <c r="A1127" i="3" s="1"/>
  <c r="B2194" i="2"/>
  <c r="E2194" i="2" s="1"/>
  <c r="A1128" i="3" s="1"/>
  <c r="B2195" i="2"/>
  <c r="E2195" i="2" s="1"/>
  <c r="A1129" i="3" s="1"/>
  <c r="B2196" i="2"/>
  <c r="E2196" i="2" s="1"/>
  <c r="A1130" i="3" s="1"/>
  <c r="B2197" i="2"/>
  <c r="E2197" i="2" s="1"/>
  <c r="A1131" i="3" s="1"/>
  <c r="B2198" i="2"/>
  <c r="B2199" i="2"/>
  <c r="B2200" i="2"/>
  <c r="E2200" i="2" s="1"/>
  <c r="A1134" i="3" s="1"/>
  <c r="B2201" i="2"/>
  <c r="E2201" i="2" s="1"/>
  <c r="A1135" i="3" s="1"/>
  <c r="B2202" i="2"/>
  <c r="E2202" i="2" s="1"/>
  <c r="A1136" i="3" s="1"/>
  <c r="B2203" i="2"/>
  <c r="E2203" i="2" s="1"/>
  <c r="A1137" i="3" s="1"/>
  <c r="B2204" i="2"/>
  <c r="B2205" i="2"/>
  <c r="B2206" i="2"/>
  <c r="E2206" i="2" s="1"/>
  <c r="A1140" i="3" s="1"/>
  <c r="B2207" i="2"/>
  <c r="E2207" i="2" s="1"/>
  <c r="A1141" i="3" s="1"/>
  <c r="B2208" i="2"/>
  <c r="E2208" i="2" s="1"/>
  <c r="A1142" i="3" s="1"/>
  <c r="B2209" i="2"/>
  <c r="E2209" i="2" s="1"/>
  <c r="A1143" i="3" s="1"/>
  <c r="B2210" i="2"/>
  <c r="E2210" i="2" s="1"/>
  <c r="A1144" i="3" s="1"/>
  <c r="B2211" i="2"/>
  <c r="E2211" i="2" s="1"/>
  <c r="A1145" i="3" s="1"/>
  <c r="B2212" i="2"/>
  <c r="E2212" i="2" s="1"/>
  <c r="A1146" i="3" s="1"/>
  <c r="B2213" i="2"/>
  <c r="E2213" i="2" s="1"/>
  <c r="A1545" i="3" s="1"/>
  <c r="B2214" i="2"/>
  <c r="B2215" i="2"/>
  <c r="B2216" i="2"/>
  <c r="E2216" i="2" s="1"/>
  <c r="A1548" i="3" s="1"/>
  <c r="B2217" i="2"/>
  <c r="E2217" i="2" s="1"/>
  <c r="A1549" i="3" s="1"/>
  <c r="B2218" i="2"/>
  <c r="E2218" i="2" s="1"/>
  <c r="A1550" i="3" s="1"/>
  <c r="B2219" i="2"/>
  <c r="E2219" i="2" s="1"/>
  <c r="A1551" i="3" s="1"/>
  <c r="B2220" i="2"/>
  <c r="B2221" i="2"/>
  <c r="B2222" i="2"/>
  <c r="E2222" i="2" s="1"/>
  <c r="A1554" i="3" s="1"/>
  <c r="B2223" i="2"/>
  <c r="E2223" i="2" s="1"/>
  <c r="A1555" i="3" s="1"/>
  <c r="B2224" i="2"/>
  <c r="E2224" i="2" s="1"/>
  <c r="A1556" i="3" s="1"/>
  <c r="B2225" i="2"/>
  <c r="E2225" i="2" s="1"/>
  <c r="A1557" i="3" s="1"/>
  <c r="B2226" i="2"/>
  <c r="E2226" i="2" s="1"/>
  <c r="A1558" i="3" s="1"/>
  <c r="B2227" i="2"/>
  <c r="E2227" i="2" s="1"/>
  <c r="B2228" i="2"/>
  <c r="E2228" i="2" s="1"/>
  <c r="A1560" i="3" s="1"/>
  <c r="B2229" i="2"/>
  <c r="E2229" i="2" s="1"/>
  <c r="A1561" i="3" s="1"/>
  <c r="B2230" i="2"/>
  <c r="B2231" i="2"/>
  <c r="B2232" i="2"/>
  <c r="E2232" i="2" s="1"/>
  <c r="A1564" i="3" s="1"/>
  <c r="B2233" i="2"/>
  <c r="E2233" i="2" s="1"/>
  <c r="A1565" i="3" s="1"/>
  <c r="B2234" i="2"/>
  <c r="E2234" i="2" s="1"/>
  <c r="A1566" i="3" s="1"/>
  <c r="B2235" i="2"/>
  <c r="E2235" i="2" s="1"/>
  <c r="A1567" i="3" s="1"/>
  <c r="B2236" i="2"/>
  <c r="B2237" i="2"/>
  <c r="B2238" i="2"/>
  <c r="E2238" i="2" s="1"/>
  <c r="A1570" i="3" s="1"/>
  <c r="B2239" i="2"/>
  <c r="E2239" i="2" s="1"/>
  <c r="A1571" i="3" s="1"/>
  <c r="B2240" i="2"/>
  <c r="E2240" i="2" s="1"/>
  <c r="A2052" i="3" s="1"/>
  <c r="B2241" i="2"/>
  <c r="E2241" i="2" s="1"/>
  <c r="A2053" i="3" s="1"/>
  <c r="B2242" i="2"/>
  <c r="E2242" i="2" s="1"/>
  <c r="A2054" i="3" s="1"/>
  <c r="B2243" i="2"/>
  <c r="E2243" i="2" s="1"/>
  <c r="A2055" i="3" s="1"/>
  <c r="B2244" i="2"/>
  <c r="E2244" i="2" s="1"/>
  <c r="A2056" i="3" s="1"/>
  <c r="B2245" i="2"/>
  <c r="E2245" i="2" s="1"/>
  <c r="A2057" i="3" s="1"/>
  <c r="B2246" i="2"/>
  <c r="B2247" i="2"/>
  <c r="B2248" i="2"/>
  <c r="E2248" i="2" s="1"/>
  <c r="A2060" i="3" s="1"/>
  <c r="B2249" i="2"/>
  <c r="E2249" i="2" s="1"/>
  <c r="A2061" i="3" s="1"/>
  <c r="B2250" i="2"/>
  <c r="E2250" i="2" s="1"/>
  <c r="A2062" i="3" s="1"/>
  <c r="B2251" i="2"/>
  <c r="E2251" i="2" s="1"/>
  <c r="A2063" i="3" s="1"/>
  <c r="B2252" i="2"/>
  <c r="B2253" i="2"/>
  <c r="B2254" i="2"/>
  <c r="E2254" i="2" s="1"/>
  <c r="A2066" i="3" s="1"/>
  <c r="L2180" i="2"/>
  <c r="L2179" i="2"/>
  <c r="L174" i="2"/>
  <c r="L2178" i="2"/>
  <c r="L2177" i="2"/>
  <c r="L2176" i="2"/>
  <c r="L173" i="2"/>
  <c r="L2175" i="2"/>
  <c r="L2174" i="2"/>
  <c r="L2173" i="2"/>
  <c r="L172" i="2"/>
  <c r="L2172" i="2"/>
  <c r="L2171" i="2"/>
  <c r="L2170" i="2"/>
  <c r="L2169" i="2"/>
  <c r="L2168" i="2"/>
  <c r="L2167" i="2"/>
  <c r="L2166" i="2"/>
  <c r="L2165" i="2"/>
  <c r="L2164" i="2"/>
  <c r="L171" i="2"/>
  <c r="L2163" i="2"/>
  <c r="L2162" i="2"/>
  <c r="L2161" i="2"/>
  <c r="L170" i="2"/>
  <c r="L2160" i="2"/>
  <c r="L2159" i="2"/>
  <c r="L2158" i="2"/>
  <c r="L2157" i="2"/>
  <c r="L2156" i="2"/>
  <c r="L2155" i="2"/>
  <c r="L2154" i="2"/>
  <c r="L2153" i="2"/>
  <c r="L2152" i="2"/>
  <c r="L2151" i="2"/>
  <c r="L2150" i="2"/>
  <c r="L2149" i="2"/>
  <c r="L2148" i="2"/>
  <c r="L2147" i="2"/>
  <c r="L2146" i="2"/>
  <c r="L2145" i="2"/>
  <c r="L2144" i="2"/>
  <c r="L2143" i="2"/>
  <c r="L2142" i="2"/>
  <c r="L2141" i="2"/>
  <c r="L2140" i="2"/>
  <c r="L2139" i="2"/>
  <c r="L2138" i="2"/>
  <c r="L2137" i="2"/>
  <c r="L2136" i="2"/>
  <c r="L2135" i="2"/>
  <c r="L2134" i="2"/>
  <c r="L2133" i="2"/>
  <c r="L169" i="2"/>
  <c r="L2132" i="2"/>
  <c r="L2131" i="2"/>
  <c r="L2130" i="2"/>
  <c r="L2129" i="2"/>
  <c r="L2128" i="2"/>
  <c r="L2127" i="2"/>
  <c r="L2126" i="2"/>
  <c r="L2254" i="2"/>
  <c r="L2125" i="2"/>
  <c r="L2124" i="2"/>
  <c r="L2123" i="2"/>
  <c r="L2122" i="2"/>
  <c r="L2121" i="2"/>
  <c r="L2120" i="2"/>
  <c r="L2119" i="2"/>
  <c r="L2118" i="2"/>
  <c r="L2117" i="2"/>
  <c r="L2116" i="2"/>
  <c r="L168" i="2"/>
  <c r="L2115" i="2"/>
  <c r="L2114" i="2"/>
  <c r="L2113" i="2"/>
  <c r="L2112" i="2"/>
  <c r="L2111" i="2"/>
  <c r="L2110" i="2"/>
  <c r="L2109" i="2"/>
  <c r="L2108" i="2"/>
  <c r="L2107" i="2"/>
  <c r="L2106" i="2"/>
  <c r="L2105" i="2"/>
  <c r="L2104" i="2"/>
  <c r="L2103" i="2"/>
  <c r="L2102" i="2"/>
  <c r="L2101" i="2"/>
  <c r="L2100" i="2"/>
  <c r="L2099" i="2"/>
  <c r="L2098" i="2"/>
  <c r="L2097" i="2"/>
  <c r="L2096" i="2"/>
  <c r="L2095" i="2"/>
  <c r="L2094" i="2"/>
  <c r="L2093" i="2"/>
  <c r="L2092" i="2"/>
  <c r="L2091" i="2"/>
  <c r="L2090" i="2"/>
  <c r="L2089" i="2"/>
  <c r="L2088" i="2"/>
  <c r="L2087" i="2"/>
  <c r="L2086" i="2"/>
  <c r="L2085" i="2"/>
  <c r="L2084" i="2"/>
  <c r="L167" i="2"/>
  <c r="L2083" i="2"/>
  <c r="L2082" i="2"/>
  <c r="L2081" i="2"/>
  <c r="L2080" i="2"/>
  <c r="L2079" i="2"/>
  <c r="L2078" i="2"/>
  <c r="L166" i="2"/>
  <c r="L2077" i="2"/>
  <c r="L165" i="2"/>
  <c r="L2076" i="2"/>
  <c r="L2075" i="2"/>
  <c r="L2074" i="2"/>
  <c r="L2073" i="2"/>
  <c r="L2072" i="2"/>
  <c r="L2253" i="2"/>
  <c r="L2071" i="2"/>
  <c r="L2070" i="2"/>
  <c r="L2069" i="2"/>
  <c r="L2068" i="2"/>
  <c r="L2067" i="2"/>
  <c r="L2066" i="2"/>
  <c r="L2065" i="2"/>
  <c r="L2064" i="2"/>
  <c r="L2063" i="2"/>
  <c r="L2062" i="2"/>
  <c r="L2061" i="2"/>
  <c r="L2060" i="2"/>
  <c r="L2059" i="2"/>
  <c r="L164" i="2"/>
  <c r="L2058" i="2"/>
  <c r="L2057" i="2"/>
  <c r="L2056" i="2"/>
  <c r="L2055" i="2"/>
  <c r="L2054" i="2"/>
  <c r="L2053" i="2"/>
  <c r="L2052" i="2"/>
  <c r="L2051" i="2"/>
  <c r="L2050" i="2"/>
  <c r="L2049" i="2"/>
  <c r="L2048" i="2"/>
  <c r="L2047" i="2"/>
  <c r="L2046" i="2"/>
  <c r="L163" i="2"/>
  <c r="L162" i="2"/>
  <c r="L2045" i="2"/>
  <c r="L2044" i="2"/>
  <c r="L2043" i="2"/>
  <c r="L2042" i="2"/>
  <c r="L161" i="2"/>
  <c r="L2041" i="2"/>
  <c r="L2040" i="2"/>
  <c r="L2039" i="2"/>
  <c r="L2038" i="2"/>
  <c r="L2037" i="2"/>
  <c r="L2036" i="2"/>
  <c r="L2035" i="2"/>
  <c r="L2034" i="2"/>
  <c r="L2033" i="2"/>
  <c r="L2032" i="2"/>
  <c r="L2031" i="2"/>
  <c r="L2030" i="2"/>
  <c r="L2029" i="2"/>
  <c r="L2028" i="2"/>
  <c r="L2027" i="2"/>
  <c r="L160" i="2"/>
  <c r="L2026" i="2"/>
  <c r="L2025" i="2"/>
  <c r="L2024" i="2"/>
  <c r="L2023" i="2"/>
  <c r="L2022" i="2"/>
  <c r="L2021" i="2"/>
  <c r="L2020" i="2"/>
  <c r="L2019" i="2"/>
  <c r="L2018" i="2"/>
  <c r="L2017" i="2"/>
  <c r="L159" i="2"/>
  <c r="L2016" i="2"/>
  <c r="L2015" i="2"/>
  <c r="L2252" i="2"/>
  <c r="L2014" i="2"/>
  <c r="L2013" i="2"/>
  <c r="L158" i="2"/>
  <c r="L2012" i="2"/>
  <c r="L2011" i="2"/>
  <c r="L2010" i="2"/>
  <c r="L157" i="2"/>
  <c r="L2251" i="2"/>
  <c r="L156" i="2"/>
  <c r="L2009" i="2"/>
  <c r="L155" i="2"/>
  <c r="L154" i="2"/>
  <c r="L2008" i="2"/>
  <c r="L2007" i="2"/>
  <c r="L2250" i="2"/>
  <c r="L2006" i="2"/>
  <c r="L2005" i="2"/>
  <c r="L2004" i="2"/>
  <c r="L2003" i="2"/>
  <c r="L153" i="2"/>
  <c r="L2002" i="2"/>
  <c r="L152" i="2"/>
  <c r="L2001" i="2"/>
  <c r="L2000" i="2"/>
  <c r="L1999" i="2"/>
  <c r="L1998" i="2"/>
  <c r="L1997" i="2"/>
  <c r="L151" i="2"/>
  <c r="L1996" i="2"/>
  <c r="L150" i="2"/>
  <c r="L1995" i="2"/>
  <c r="L149" i="2"/>
  <c r="L148" i="2"/>
  <c r="L1994" i="2"/>
  <c r="L2249" i="2"/>
  <c r="L1993" i="2"/>
  <c r="L147" i="2"/>
  <c r="L1992" i="2"/>
  <c r="L1991" i="2"/>
  <c r="L1990" i="2"/>
  <c r="L1989" i="2"/>
  <c r="L1988" i="2"/>
  <c r="L146" i="2"/>
  <c r="L145" i="2"/>
  <c r="L1987" i="2"/>
  <c r="L1986" i="2"/>
  <c r="L1985" i="2"/>
  <c r="L144" i="2"/>
  <c r="L143" i="2"/>
  <c r="L1984" i="2"/>
  <c r="L1983" i="2"/>
  <c r="L1982" i="2"/>
  <c r="L1981" i="2"/>
  <c r="L142" i="2"/>
  <c r="L1980" i="2"/>
  <c r="L1979" i="2"/>
  <c r="L1978" i="2"/>
  <c r="L1977" i="2"/>
  <c r="L1976" i="2"/>
  <c r="L1975" i="2"/>
  <c r="L141" i="2"/>
  <c r="L140" i="2"/>
  <c r="L1974" i="2"/>
  <c r="L1973" i="2"/>
  <c r="L1972" i="2"/>
  <c r="L1971" i="2"/>
  <c r="L1970" i="2"/>
  <c r="L139" i="2"/>
  <c r="L1969" i="2"/>
  <c r="L1968" i="2"/>
  <c r="L1967" i="2"/>
  <c r="L1966" i="2"/>
  <c r="L1965" i="2"/>
  <c r="L1964" i="2"/>
  <c r="L1963" i="2"/>
  <c r="L1962" i="2"/>
  <c r="L1961" i="2"/>
  <c r="L1960" i="2"/>
  <c r="L1959" i="2"/>
  <c r="L1958" i="2"/>
  <c r="L1957" i="2"/>
  <c r="L1956" i="2"/>
  <c r="L1955" i="2"/>
  <c r="L1954" i="2"/>
  <c r="L138" i="2"/>
  <c r="L1953" i="2"/>
  <c r="L1952" i="2"/>
  <c r="L2248" i="2"/>
  <c r="L1951" i="2"/>
  <c r="L1950" i="2"/>
  <c r="L1949" i="2"/>
  <c r="L2247" i="2"/>
  <c r="L1948" i="2"/>
  <c r="L137" i="2"/>
  <c r="L1947" i="2"/>
  <c r="L2246" i="2"/>
  <c r="L1946" i="2"/>
  <c r="L1945" i="2"/>
  <c r="L1944" i="2"/>
  <c r="L1943" i="2"/>
  <c r="L1942" i="2"/>
  <c r="L1941" i="2"/>
  <c r="L1940" i="2"/>
  <c r="L1939" i="2"/>
  <c r="L136" i="2"/>
  <c r="L1938" i="2"/>
  <c r="L1937" i="2"/>
  <c r="L1936" i="2"/>
  <c r="L1935" i="2"/>
  <c r="L1934" i="2"/>
  <c r="L1933" i="2"/>
  <c r="L1932" i="2"/>
  <c r="L1931" i="2"/>
  <c r="L135" i="2"/>
  <c r="L1930" i="2"/>
  <c r="L1929" i="2"/>
  <c r="L1928" i="2"/>
  <c r="L1927" i="2"/>
  <c r="L1926" i="2"/>
  <c r="L134" i="2"/>
  <c r="L1925" i="2"/>
  <c r="L1924" i="2"/>
  <c r="L1923" i="2"/>
  <c r="L1922" i="2"/>
  <c r="L1921" i="2"/>
  <c r="L1920" i="2"/>
  <c r="L1919" i="2"/>
  <c r="L1918" i="2"/>
  <c r="L1917" i="2"/>
  <c r="L1916" i="2"/>
  <c r="L1915" i="2"/>
  <c r="L1914" i="2"/>
  <c r="L1913" i="2"/>
  <c r="L1912" i="2"/>
  <c r="L1911" i="2"/>
  <c r="L1910" i="2"/>
  <c r="L1909" i="2"/>
  <c r="L1908" i="2"/>
  <c r="L1907" i="2"/>
  <c r="L133" i="2"/>
  <c r="L1906" i="2"/>
  <c r="L1905" i="2"/>
  <c r="L1904" i="2"/>
  <c r="L132" i="2"/>
  <c r="L1903" i="2"/>
  <c r="L1902" i="2"/>
  <c r="L1901" i="2"/>
  <c r="L1900" i="2"/>
  <c r="L2245" i="2"/>
  <c r="L1899" i="2"/>
  <c r="L1898" i="2"/>
  <c r="L1897" i="2"/>
  <c r="L1896" i="2"/>
  <c r="L1895" i="2"/>
  <c r="L1894" i="2"/>
  <c r="L1893" i="2"/>
  <c r="L1892" i="2"/>
  <c r="L1891" i="2"/>
  <c r="L1890" i="2"/>
  <c r="L1889" i="2"/>
  <c r="L1888" i="2"/>
  <c r="L1887" i="2"/>
  <c r="L1886" i="2"/>
  <c r="L1885" i="2"/>
  <c r="L1884" i="2"/>
  <c r="L1883" i="2"/>
  <c r="L1882" i="2"/>
  <c r="L1881" i="2"/>
  <c r="L1880" i="2"/>
  <c r="L1879" i="2"/>
  <c r="L1878" i="2"/>
  <c r="L1877" i="2"/>
  <c r="L1876" i="2"/>
  <c r="L1875" i="2"/>
  <c r="L1874" i="2"/>
  <c r="L1873" i="2"/>
  <c r="L1872" i="2"/>
  <c r="L1871" i="2"/>
  <c r="L1870" i="2"/>
  <c r="L1869" i="2"/>
  <c r="L1868" i="2"/>
  <c r="L1867" i="2"/>
  <c r="L1866" i="2"/>
  <c r="L1865" i="2"/>
  <c r="L131" i="2"/>
  <c r="L1864" i="2"/>
  <c r="L1863" i="2"/>
  <c r="L1862" i="2"/>
  <c r="L1861" i="2"/>
  <c r="L1860" i="2"/>
  <c r="L1859" i="2"/>
  <c r="L1858" i="2"/>
  <c r="L1857" i="2"/>
  <c r="L1856" i="2"/>
  <c r="L1855" i="2"/>
  <c r="L1854" i="2"/>
  <c r="L1853" i="2"/>
  <c r="L1852" i="2"/>
  <c r="L1851" i="2"/>
  <c r="L130" i="2"/>
  <c r="L1850" i="2"/>
  <c r="L1849" i="2"/>
  <c r="L1848" i="2"/>
  <c r="L1847" i="2"/>
  <c r="L1846" i="2"/>
  <c r="L1845" i="2"/>
  <c r="L1844" i="2"/>
  <c r="L1843" i="2"/>
  <c r="L1842" i="2"/>
  <c r="L1841" i="2"/>
  <c r="L1840" i="2"/>
  <c r="L129" i="2"/>
  <c r="L1839" i="2"/>
  <c r="L128" i="2"/>
  <c r="L1838" i="2"/>
  <c r="L1837" i="2"/>
  <c r="L1836" i="2"/>
  <c r="L1835" i="2"/>
  <c r="L1834" i="2"/>
  <c r="L1833" i="2"/>
  <c r="L1832" i="2"/>
  <c r="L1831" i="2"/>
  <c r="L1830" i="2"/>
  <c r="L1829" i="2"/>
  <c r="L1828" i="2"/>
  <c r="L1827" i="2"/>
  <c r="L1826" i="2"/>
  <c r="L1825" i="2"/>
  <c r="L1824" i="2"/>
  <c r="L1823" i="2"/>
  <c r="L1822" i="2"/>
  <c r="L1821" i="2"/>
  <c r="L1820" i="2"/>
  <c r="L1819" i="2"/>
  <c r="L1818" i="2"/>
  <c r="L1817" i="2"/>
  <c r="L1816" i="2"/>
  <c r="L127" i="2"/>
  <c r="L1815" i="2"/>
  <c r="L1814" i="2"/>
  <c r="L1813" i="2"/>
  <c r="L1812" i="2"/>
  <c r="L1811" i="2"/>
  <c r="L1810" i="2"/>
  <c r="L1809" i="2"/>
  <c r="L1808" i="2"/>
  <c r="L1807" i="2"/>
  <c r="L1806" i="2"/>
  <c r="L1805" i="2"/>
  <c r="L1804" i="2"/>
  <c r="L1803" i="2"/>
  <c r="L1802" i="2"/>
  <c r="L126" i="2"/>
  <c r="L1801" i="2"/>
  <c r="L125" i="2"/>
  <c r="L1800" i="2"/>
  <c r="L1799" i="2"/>
  <c r="L2244" i="2"/>
  <c r="L1798" i="2"/>
  <c r="L1797" i="2"/>
  <c r="L1796" i="2"/>
  <c r="L1795" i="2"/>
  <c r="L1794" i="2"/>
  <c r="L1793" i="2"/>
  <c r="L1792" i="2"/>
  <c r="L1791" i="2"/>
  <c r="L1790" i="2"/>
  <c r="L1789" i="2"/>
  <c r="L1788" i="2"/>
  <c r="L1787" i="2"/>
  <c r="L124" i="2"/>
  <c r="L1786" i="2"/>
  <c r="L1785" i="2"/>
  <c r="L1784" i="2"/>
  <c r="L1783" i="2"/>
  <c r="L1782" i="2"/>
  <c r="L1781" i="2"/>
  <c r="L1780" i="2"/>
  <c r="L1779" i="2"/>
  <c r="L1778" i="2"/>
  <c r="L2243" i="2"/>
  <c r="L1777" i="2"/>
  <c r="L1776" i="2"/>
  <c r="L1775" i="2"/>
  <c r="L1774" i="2"/>
  <c r="L1773" i="2"/>
  <c r="L2242" i="2"/>
  <c r="L1772" i="2"/>
  <c r="L1771" i="2"/>
  <c r="L1770" i="2"/>
  <c r="L1769" i="2"/>
  <c r="L1768" i="2"/>
  <c r="L1767" i="2"/>
  <c r="L1766" i="2"/>
  <c r="L1765" i="2"/>
  <c r="L1764" i="2"/>
  <c r="L123" i="2"/>
  <c r="L1763" i="2"/>
  <c r="L1762" i="2"/>
  <c r="L2241" i="2"/>
  <c r="L122" i="2"/>
  <c r="L1761" i="2"/>
  <c r="L1760" i="2"/>
  <c r="L1759" i="2"/>
  <c r="L1758" i="2"/>
  <c r="L1757" i="2"/>
  <c r="L1756" i="2"/>
  <c r="L1755" i="2"/>
  <c r="L1754" i="2"/>
  <c r="L1753" i="2"/>
  <c r="L1752" i="2"/>
  <c r="L121" i="2"/>
  <c r="L120" i="2"/>
  <c r="L1751" i="2"/>
  <c r="L1750" i="2"/>
  <c r="L1749" i="2"/>
  <c r="L1748" i="2"/>
  <c r="L1747" i="2"/>
  <c r="L1746" i="2"/>
  <c r="L1745" i="2"/>
  <c r="L1744" i="2"/>
  <c r="L1743" i="2"/>
  <c r="L1742" i="2"/>
  <c r="L1741" i="2"/>
  <c r="L1740" i="2"/>
  <c r="L1739" i="2"/>
  <c r="L1738" i="2"/>
  <c r="L1737" i="2"/>
  <c r="L1736" i="2"/>
  <c r="L1735" i="2"/>
  <c r="L1734" i="2"/>
  <c r="L1733" i="2"/>
  <c r="L1732" i="2"/>
  <c r="L1731" i="2"/>
  <c r="L1730" i="2"/>
  <c r="L1729" i="2"/>
  <c r="L1728" i="2"/>
  <c r="L1727" i="2"/>
  <c r="L1726" i="2"/>
  <c r="L1725" i="2"/>
  <c r="L1724" i="2"/>
  <c r="L119" i="2"/>
  <c r="L1723" i="2"/>
  <c r="L118" i="2"/>
  <c r="L1722" i="2"/>
  <c r="L1721" i="2"/>
  <c r="L1720" i="2"/>
  <c r="L1719" i="2"/>
  <c r="L1718" i="2"/>
  <c r="L1717" i="2"/>
  <c r="L1716" i="2"/>
  <c r="L1715" i="2"/>
  <c r="L1714" i="2"/>
  <c r="L1713" i="2"/>
  <c r="L1712" i="2"/>
  <c r="L1711" i="2"/>
  <c r="L2240" i="2"/>
  <c r="L1710" i="2"/>
  <c r="L1709" i="2"/>
  <c r="L2239" i="2"/>
  <c r="L1708" i="2"/>
  <c r="L1707" i="2"/>
  <c r="L1706" i="2"/>
  <c r="L1705" i="2"/>
  <c r="L1704" i="2"/>
  <c r="L1703" i="2"/>
  <c r="L1702" i="2"/>
  <c r="L1701" i="2"/>
  <c r="L1700" i="2"/>
  <c r="L1699" i="2"/>
  <c r="L1698" i="2"/>
  <c r="L1697" i="2"/>
  <c r="L1696" i="2"/>
  <c r="L1695" i="2"/>
  <c r="L1694" i="2"/>
  <c r="L1693" i="2"/>
  <c r="L1692" i="2"/>
  <c r="L1691" i="2"/>
  <c r="L1690" i="2"/>
  <c r="L1689" i="2"/>
  <c r="L1688" i="2"/>
  <c r="L1687" i="2"/>
  <c r="L1686" i="2"/>
  <c r="L1685" i="2"/>
  <c r="L1684" i="2"/>
  <c r="L1683" i="2"/>
  <c r="L1682" i="2"/>
  <c r="L1681" i="2"/>
  <c r="L1680" i="2"/>
  <c r="L1679" i="2"/>
  <c r="L1678" i="2"/>
  <c r="L1677" i="2"/>
  <c r="L1676" i="2"/>
  <c r="L1675" i="2"/>
  <c r="L1674" i="2"/>
  <c r="L1673" i="2"/>
  <c r="L1672" i="2"/>
  <c r="L1671" i="2"/>
  <c r="L1670" i="2"/>
  <c r="L1669" i="2"/>
  <c r="L1668" i="2"/>
  <c r="L1667" i="2"/>
  <c r="L1666" i="2"/>
  <c r="L1665" i="2"/>
  <c r="L1664" i="2"/>
  <c r="L1663" i="2"/>
  <c r="L1662" i="2"/>
  <c r="L117" i="2"/>
  <c r="L1661" i="2"/>
  <c r="L1660" i="2"/>
  <c r="L1659" i="2"/>
  <c r="L1658" i="2"/>
  <c r="L1657" i="2"/>
  <c r="L1656" i="2"/>
  <c r="L1655" i="2"/>
  <c r="L1654" i="2"/>
  <c r="L1653" i="2"/>
  <c r="L1652" i="2"/>
  <c r="L116" i="2"/>
  <c r="L1651" i="2"/>
  <c r="L1650" i="2"/>
  <c r="L1649" i="2"/>
  <c r="L1648" i="2"/>
  <c r="L1647" i="2"/>
  <c r="L1646" i="2"/>
  <c r="L1645" i="2"/>
  <c r="L1644" i="2"/>
  <c r="L1643" i="2"/>
  <c r="L1642" i="2"/>
  <c r="L1641" i="2"/>
  <c r="L115" i="2"/>
  <c r="L1640" i="2"/>
  <c r="L1639" i="2"/>
  <c r="L1638" i="2"/>
  <c r="L114" i="2"/>
  <c r="L1637" i="2"/>
  <c r="L1636" i="2"/>
  <c r="L1635" i="2"/>
  <c r="L1634" i="2"/>
  <c r="L1633" i="2"/>
  <c r="L1632" i="2"/>
  <c r="L1631" i="2"/>
  <c r="L113" i="2"/>
  <c r="L1630" i="2"/>
  <c r="L1629" i="2"/>
  <c r="L1628" i="2"/>
  <c r="L1627" i="2"/>
  <c r="L1626" i="2"/>
  <c r="L1625" i="2"/>
  <c r="L1624" i="2"/>
  <c r="L1623" i="2"/>
  <c r="L1622" i="2"/>
  <c r="L1621" i="2"/>
  <c r="L1620" i="2"/>
  <c r="L1619" i="2"/>
  <c r="L1618" i="2"/>
  <c r="L1617" i="2"/>
  <c r="L1616" i="2"/>
  <c r="L2238" i="2"/>
  <c r="L1615" i="2"/>
  <c r="L1614" i="2"/>
  <c r="L1613" i="2"/>
  <c r="L1612" i="2"/>
  <c r="L1611" i="2"/>
  <c r="L1610" i="2"/>
  <c r="L1609" i="2"/>
  <c r="L1608" i="2"/>
  <c r="L1607" i="2"/>
  <c r="L1606" i="2"/>
  <c r="L1605" i="2"/>
  <c r="L1604" i="2"/>
  <c r="L1603" i="2"/>
  <c r="L1602" i="2"/>
  <c r="L112" i="2"/>
  <c r="L1601" i="2"/>
  <c r="L1600" i="2"/>
  <c r="L1599" i="2"/>
  <c r="L1598" i="2"/>
  <c r="L111" i="2"/>
  <c r="L1597" i="2"/>
  <c r="L1596" i="2"/>
  <c r="L1595" i="2"/>
  <c r="L1594" i="2"/>
  <c r="L1593" i="2"/>
  <c r="L1592" i="2"/>
  <c r="L1591" i="2"/>
  <c r="L1590" i="2"/>
  <c r="L1589" i="2"/>
  <c r="L1588" i="2"/>
  <c r="L110" i="2"/>
  <c r="L1587" i="2"/>
  <c r="L1586" i="2"/>
  <c r="L1585" i="2"/>
  <c r="L1584" i="2"/>
  <c r="L1583" i="2"/>
  <c r="L1582" i="2"/>
  <c r="L1581" i="2"/>
  <c r="L109" i="2"/>
  <c r="L1580" i="2"/>
  <c r="L1579" i="2"/>
  <c r="L1578" i="2"/>
  <c r="L1577" i="2"/>
  <c r="L1576" i="2"/>
  <c r="L1575" i="2"/>
  <c r="L1574" i="2"/>
  <c r="L1573" i="2"/>
  <c r="L1572" i="2"/>
  <c r="L1571" i="2"/>
  <c r="L1570" i="2"/>
  <c r="L1569" i="2"/>
  <c r="L108" i="2"/>
  <c r="L1568" i="2"/>
  <c r="L1567" i="2"/>
  <c r="L1566" i="2"/>
  <c r="L1565" i="2"/>
  <c r="L107" i="2"/>
  <c r="L1564" i="2"/>
  <c r="L1563" i="2"/>
  <c r="L1562" i="2"/>
  <c r="L1561" i="2"/>
  <c r="L1560" i="2"/>
  <c r="L1559" i="2"/>
  <c r="L1558" i="2"/>
  <c r="L1557" i="2"/>
  <c r="L1556" i="2"/>
  <c r="L1555" i="2"/>
  <c r="L1554" i="2"/>
  <c r="L1553" i="2"/>
  <c r="L1552" i="2"/>
  <c r="L1551" i="2"/>
  <c r="L1550" i="2"/>
  <c r="L1549" i="2"/>
  <c r="L1548" i="2"/>
  <c r="L1547" i="2"/>
  <c r="L1546" i="2"/>
  <c r="L1545" i="2"/>
  <c r="L1544" i="2"/>
  <c r="L1543" i="2"/>
  <c r="L1542" i="2"/>
  <c r="L1541" i="2"/>
  <c r="L1540" i="2"/>
  <c r="L1539" i="2"/>
  <c r="L1538" i="2"/>
  <c r="L1537" i="2"/>
  <c r="L1536" i="2"/>
  <c r="L1535" i="2"/>
  <c r="L1534" i="2"/>
  <c r="L1533" i="2"/>
  <c r="L1532" i="2"/>
  <c r="L2237" i="2"/>
  <c r="L1531" i="2"/>
  <c r="L1530" i="2"/>
  <c r="L1529" i="2"/>
  <c r="L1528" i="2"/>
  <c r="L1527" i="2"/>
  <c r="L106" i="2"/>
  <c r="L1526" i="2"/>
  <c r="L1525" i="2"/>
  <c r="L1524" i="2"/>
  <c r="L1523" i="2"/>
  <c r="L1522" i="2"/>
  <c r="L1521" i="2"/>
  <c r="L1520" i="2"/>
  <c r="L1519" i="2"/>
  <c r="L105" i="2"/>
  <c r="L1518" i="2"/>
  <c r="L1517" i="2"/>
  <c r="L1516" i="2"/>
  <c r="L1515" i="2"/>
  <c r="L1514" i="2"/>
  <c r="L1513" i="2"/>
  <c r="L1512" i="2"/>
  <c r="L1511" i="2"/>
  <c r="L1510" i="2"/>
  <c r="L1509" i="2"/>
  <c r="L1508" i="2"/>
  <c r="L1507" i="2"/>
  <c r="L1506" i="2"/>
  <c r="L1505" i="2"/>
  <c r="L1504" i="2"/>
  <c r="L1503" i="2"/>
  <c r="L1502" i="2"/>
  <c r="L1501" i="2"/>
  <c r="L1500" i="2"/>
  <c r="L1499" i="2"/>
  <c r="L1498" i="2"/>
  <c r="L1497" i="2"/>
  <c r="L1496" i="2"/>
  <c r="L1495" i="2"/>
  <c r="L1494" i="2"/>
  <c r="L1493" i="2"/>
  <c r="L1492" i="2"/>
  <c r="L1491" i="2"/>
  <c r="L1490" i="2"/>
  <c r="L1489" i="2"/>
  <c r="L1488" i="2"/>
  <c r="L1487" i="2"/>
  <c r="L1486" i="2"/>
  <c r="L1485" i="2"/>
  <c r="L1484" i="2"/>
  <c r="L1483" i="2"/>
  <c r="L1482" i="2"/>
  <c r="L1481" i="2"/>
  <c r="L1480" i="2"/>
  <c r="L1479" i="2"/>
  <c r="L1478" i="2"/>
  <c r="L104" i="2"/>
  <c r="L1477" i="2"/>
  <c r="L1476" i="2"/>
  <c r="L1475" i="2"/>
  <c r="L1474" i="2"/>
  <c r="L1473" i="2"/>
  <c r="L1472" i="2"/>
  <c r="L1471" i="2"/>
  <c r="L1470" i="2"/>
  <c r="L1469" i="2"/>
  <c r="L1468" i="2"/>
  <c r="L1467" i="2"/>
  <c r="L1466" i="2"/>
  <c r="L1465" i="2"/>
  <c r="L1464" i="2"/>
  <c r="L1463" i="2"/>
  <c r="L1462" i="2"/>
  <c r="L1461" i="2"/>
  <c r="L1460" i="2"/>
  <c r="L1459" i="2"/>
  <c r="L1458" i="2"/>
  <c r="L1457" i="2"/>
  <c r="L1456" i="2"/>
  <c r="L2236" i="2"/>
  <c r="L103" i="2"/>
  <c r="L1455" i="2"/>
  <c r="L1454" i="2"/>
  <c r="L1453" i="2"/>
  <c r="L1452" i="2"/>
  <c r="L1451" i="2"/>
  <c r="L1450" i="2"/>
  <c r="L102" i="2"/>
  <c r="L1449" i="2"/>
  <c r="L1448" i="2"/>
  <c r="L1447" i="2"/>
  <c r="L1446" i="2"/>
  <c r="L1445" i="2"/>
  <c r="L1444" i="2"/>
  <c r="L1443" i="2"/>
  <c r="L1442" i="2"/>
  <c r="L1441" i="2"/>
  <c r="L1440" i="2"/>
  <c r="L1439" i="2"/>
  <c r="L101" i="2"/>
  <c r="L1438" i="2"/>
  <c r="L1437" i="2"/>
  <c r="L1436" i="2"/>
  <c r="L1435" i="2"/>
  <c r="L1434" i="2"/>
  <c r="L100" i="2"/>
  <c r="L1433" i="2"/>
  <c r="L1432" i="2"/>
  <c r="L1431" i="2"/>
  <c r="L1430" i="2"/>
  <c r="L1429" i="2"/>
  <c r="L1428" i="2"/>
  <c r="L1427" i="2"/>
  <c r="L1426" i="2"/>
  <c r="L1425" i="2"/>
  <c r="L1424" i="2"/>
  <c r="L1423" i="2"/>
  <c r="L1422" i="2"/>
  <c r="L1421" i="2"/>
  <c r="L99" i="2"/>
  <c r="L1420" i="2"/>
  <c r="L1419" i="2"/>
  <c r="L2235" i="2"/>
  <c r="L1418" i="2"/>
  <c r="L1417" i="2"/>
  <c r="L1416" i="2"/>
  <c r="L1415" i="2"/>
  <c r="L1414" i="2"/>
  <c r="L1413" i="2"/>
  <c r="L1412" i="2"/>
  <c r="L1411" i="2"/>
  <c r="L1410" i="2"/>
  <c r="L1409" i="2"/>
  <c r="L98" i="2"/>
  <c r="L1408" i="2"/>
  <c r="L1407" i="2"/>
  <c r="L1406" i="2"/>
  <c r="L97" i="2"/>
  <c r="L1405" i="2"/>
  <c r="L1404" i="2"/>
  <c r="L1403" i="2"/>
  <c r="L1402" i="2"/>
  <c r="L1401" i="2"/>
  <c r="L1400" i="2"/>
  <c r="L1399" i="2"/>
  <c r="L1398" i="2"/>
  <c r="L1397" i="2"/>
  <c r="L96" i="2"/>
  <c r="L1396" i="2"/>
  <c r="L95" i="2"/>
  <c r="L1395" i="2"/>
  <c r="L1394" i="2"/>
  <c r="L1393" i="2"/>
  <c r="L1392" i="2"/>
  <c r="L1391" i="2"/>
  <c r="L1390" i="2"/>
  <c r="L1389" i="2"/>
  <c r="L1388" i="2"/>
  <c r="L1387" i="2"/>
  <c r="L1386" i="2"/>
  <c r="L1385" i="2"/>
  <c r="L1384" i="2"/>
  <c r="L1383" i="2"/>
  <c r="L2234" i="2"/>
  <c r="L1382" i="2"/>
  <c r="L1381" i="2"/>
  <c r="L1380" i="2"/>
  <c r="L1379" i="2"/>
  <c r="L1378" i="2"/>
  <c r="L1377" i="2"/>
  <c r="L1376" i="2"/>
  <c r="L1375" i="2"/>
  <c r="L1374" i="2"/>
  <c r="L1373" i="2"/>
  <c r="L1372" i="2"/>
  <c r="L94" i="2"/>
  <c r="L1371" i="2"/>
  <c r="L1370" i="2"/>
  <c r="L1369" i="2"/>
  <c r="L1368" i="2"/>
  <c r="L1367" i="2"/>
  <c r="L1366" i="2"/>
  <c r="L1365" i="2"/>
  <c r="L1364" i="2"/>
  <c r="L1363" i="2"/>
  <c r="L1362" i="2"/>
  <c r="L1361" i="2"/>
  <c r="L1360" i="2"/>
  <c r="L2233" i="2"/>
  <c r="L2232" i="2"/>
  <c r="L1359" i="2"/>
  <c r="L1358" i="2"/>
  <c r="L1357" i="2"/>
  <c r="L1356" i="2"/>
  <c r="L1355" i="2"/>
  <c r="L1354" i="2"/>
  <c r="L2231" i="2"/>
  <c r="L1353" i="2"/>
  <c r="L1352" i="2"/>
  <c r="L1351" i="2"/>
  <c r="L1350" i="2"/>
  <c r="L1349" i="2"/>
  <c r="L1348" i="2"/>
  <c r="L1347" i="2"/>
  <c r="L1346" i="2"/>
  <c r="L1345" i="2"/>
  <c r="L1344" i="2"/>
  <c r="L1343" i="2"/>
  <c r="L1342" i="2"/>
  <c r="L1341" i="2"/>
  <c r="L1340" i="2"/>
  <c r="L1339" i="2"/>
  <c r="L1338" i="2"/>
  <c r="L1337" i="2"/>
  <c r="L1336" i="2"/>
  <c r="L1335" i="2"/>
  <c r="L1334" i="2"/>
  <c r="L1333" i="2"/>
  <c r="L1332" i="2"/>
  <c r="L1331" i="2"/>
  <c r="L1330" i="2"/>
  <c r="L93" i="2"/>
  <c r="L1329" i="2"/>
  <c r="L1328" i="2"/>
  <c r="L1327" i="2"/>
  <c r="L1326" i="2"/>
  <c r="L1325" i="2"/>
  <c r="L1324" i="2"/>
  <c r="L1323" i="2"/>
  <c r="L92" i="2"/>
  <c r="L1322" i="2"/>
  <c r="L1321" i="2"/>
  <c r="L1320" i="2"/>
  <c r="L1319" i="2"/>
  <c r="L1318" i="2"/>
  <c r="L1317" i="2"/>
  <c r="L1316" i="2"/>
  <c r="L1315" i="2"/>
  <c r="L1314" i="2"/>
  <c r="L1313" i="2"/>
  <c r="L2230" i="2"/>
  <c r="L1312" i="2"/>
  <c r="L1311" i="2"/>
  <c r="L1310" i="2"/>
  <c r="L1309" i="2"/>
  <c r="L1308" i="2"/>
  <c r="L1307" i="2"/>
  <c r="L1306" i="2"/>
  <c r="L1305" i="2"/>
  <c r="L1304" i="2"/>
  <c r="L1303" i="2"/>
  <c r="L91" i="2"/>
  <c r="L90" i="2"/>
  <c r="L1302" i="2"/>
  <c r="L1301" i="2"/>
  <c r="L1300" i="2"/>
  <c r="L1299" i="2"/>
  <c r="L1298" i="2"/>
  <c r="L1297" i="2"/>
  <c r="L1296" i="2"/>
  <c r="L1295" i="2"/>
  <c r="L1294" i="2"/>
  <c r="L1293" i="2"/>
  <c r="L1292" i="2"/>
  <c r="L1291" i="2"/>
  <c r="L1290" i="2"/>
  <c r="L1289" i="2"/>
  <c r="L1288" i="2"/>
  <c r="L1287" i="2"/>
  <c r="L1286" i="2"/>
  <c r="L1285" i="2"/>
  <c r="L1284" i="2"/>
  <c r="L1283" i="2"/>
  <c r="L1282" i="2"/>
  <c r="L1281" i="2"/>
  <c r="L1280" i="2"/>
  <c r="L1279" i="2"/>
  <c r="L1278" i="2"/>
  <c r="L1277" i="2"/>
  <c r="L2229" i="2"/>
  <c r="L1276" i="2"/>
  <c r="L1275" i="2"/>
  <c r="L1274" i="2"/>
  <c r="L1273" i="2"/>
  <c r="L1272" i="2"/>
  <c r="L1271" i="2"/>
  <c r="L1270" i="2"/>
  <c r="L1269" i="2"/>
  <c r="L1268" i="2"/>
  <c r="L2228" i="2"/>
  <c r="L1267" i="2"/>
  <c r="L2227" i="2"/>
  <c r="L1266" i="2"/>
  <c r="L1265" i="2"/>
  <c r="L1264" i="2"/>
  <c r="L1263" i="2"/>
  <c r="L1262" i="2"/>
  <c r="L1261" i="2"/>
  <c r="L1260" i="2"/>
  <c r="L1259" i="2"/>
  <c r="L89" i="2"/>
  <c r="L1258" i="2"/>
  <c r="L1257" i="2"/>
  <c r="L1256" i="2"/>
  <c r="L1255" i="2"/>
  <c r="L88" i="2"/>
  <c r="L1254" i="2"/>
  <c r="L1253" i="2"/>
  <c r="L1252" i="2"/>
  <c r="L1251" i="2"/>
  <c r="L1250" i="2"/>
  <c r="L1249" i="2"/>
  <c r="L1248" i="2"/>
  <c r="L1247" i="2"/>
  <c r="L1246" i="2"/>
  <c r="L1245" i="2"/>
  <c r="L1244" i="2"/>
  <c r="L1243" i="2"/>
  <c r="L1242" i="2"/>
  <c r="L1241" i="2"/>
  <c r="L87" i="2"/>
  <c r="L1240" i="2"/>
  <c r="L1239" i="2"/>
  <c r="L86" i="2"/>
  <c r="L1238" i="2"/>
  <c r="L1237" i="2"/>
  <c r="L85" i="2"/>
  <c r="L2226" i="2"/>
  <c r="L1236" i="2"/>
  <c r="L1235" i="2"/>
  <c r="L84" i="2"/>
  <c r="L1234" i="2"/>
  <c r="L83" i="2"/>
  <c r="L1233" i="2"/>
  <c r="L1232" i="2"/>
  <c r="L1231" i="2"/>
  <c r="L1230" i="2"/>
  <c r="L1229" i="2"/>
  <c r="L1228" i="2"/>
  <c r="L1227" i="2"/>
  <c r="L1226" i="2"/>
  <c r="L1225" i="2"/>
  <c r="L82" i="2"/>
  <c r="L1224" i="2"/>
  <c r="L1223" i="2"/>
  <c r="L1222" i="2"/>
  <c r="L1221" i="2"/>
  <c r="L1220" i="2"/>
  <c r="L1219" i="2"/>
  <c r="L1218" i="2"/>
  <c r="L1217" i="2"/>
  <c r="L1216" i="2"/>
  <c r="L1215" i="2"/>
  <c r="L1214" i="2"/>
  <c r="L1213" i="2"/>
  <c r="L1212" i="2"/>
  <c r="L81" i="2"/>
  <c r="L1211" i="2"/>
  <c r="L1210" i="2"/>
  <c r="L1209" i="2"/>
  <c r="L1208" i="2"/>
  <c r="L80" i="2"/>
  <c r="L1207" i="2"/>
  <c r="L1206" i="2"/>
  <c r="L1205" i="2"/>
  <c r="L1204" i="2"/>
  <c r="L1203" i="2"/>
  <c r="L1202" i="2"/>
  <c r="L79" i="2"/>
  <c r="L78" i="2"/>
  <c r="L1201" i="2"/>
  <c r="L1200" i="2"/>
  <c r="L77" i="2"/>
  <c r="L1199" i="2"/>
  <c r="L1198" i="2"/>
  <c r="L1197" i="2"/>
  <c r="L2225" i="2"/>
  <c r="L76" i="2"/>
  <c r="L1196" i="2"/>
  <c r="L1195" i="2"/>
  <c r="L1194" i="2"/>
  <c r="L1193" i="2"/>
  <c r="L1192" i="2"/>
  <c r="L1191" i="2"/>
  <c r="L1190" i="2"/>
  <c r="L1189" i="2"/>
  <c r="L75" i="2"/>
  <c r="L1188" i="2"/>
  <c r="L1187" i="2"/>
  <c r="L1186" i="2"/>
  <c r="L1185" i="2"/>
  <c r="L1184" i="2"/>
  <c r="L1183" i="2"/>
  <c r="L1182" i="2"/>
  <c r="L1181" i="2"/>
  <c r="L1180" i="2"/>
  <c r="L1179" i="2"/>
  <c r="L74" i="2"/>
  <c r="L1178" i="2"/>
  <c r="L1177" i="2"/>
  <c r="L1176" i="2"/>
  <c r="L1175" i="2"/>
  <c r="L1174" i="2"/>
  <c r="L1173" i="2"/>
  <c r="L1172" i="2"/>
  <c r="L1171" i="2"/>
  <c r="L73" i="2"/>
  <c r="L1170" i="2"/>
  <c r="L1169" i="2"/>
  <c r="L1168" i="2"/>
  <c r="L1167" i="2"/>
  <c r="L1166" i="2"/>
  <c r="L1165" i="2"/>
  <c r="L1164" i="2"/>
  <c r="L1163" i="2"/>
  <c r="L1162" i="2"/>
  <c r="L1161" i="2"/>
  <c r="L1160" i="2"/>
  <c r="L72" i="2"/>
  <c r="L1159" i="2"/>
  <c r="L1158" i="2"/>
  <c r="L1157" i="2"/>
  <c r="L1156" i="2"/>
  <c r="L1155" i="2"/>
  <c r="L1154" i="2"/>
  <c r="L1153" i="2"/>
  <c r="L1152" i="2"/>
  <c r="L1151" i="2"/>
  <c r="L1150" i="2"/>
  <c r="L1149" i="2"/>
  <c r="L1148" i="2"/>
  <c r="L1147" i="2"/>
  <c r="L2224" i="2"/>
  <c r="L1146" i="2"/>
  <c r="L1145" i="2"/>
  <c r="L1144" i="2"/>
  <c r="L1143" i="2"/>
  <c r="L1142" i="2"/>
  <c r="L1141" i="2"/>
  <c r="L1140" i="2"/>
  <c r="L1139" i="2"/>
  <c r="L1138" i="2"/>
  <c r="L1137" i="2"/>
  <c r="L1136" i="2"/>
  <c r="L1135" i="2"/>
  <c r="L1134" i="2"/>
  <c r="L1133" i="2"/>
  <c r="L1132" i="2"/>
  <c r="L1131" i="2"/>
  <c r="L1130" i="2"/>
  <c r="L1129" i="2"/>
  <c r="L1128" i="2"/>
  <c r="L1127" i="2"/>
  <c r="L1126" i="2"/>
  <c r="L1125" i="2"/>
  <c r="L1124" i="2"/>
  <c r="L2223" i="2"/>
  <c r="L1123" i="2"/>
  <c r="L1122" i="2"/>
  <c r="L1121" i="2"/>
  <c r="L2222" i="2"/>
  <c r="L1120" i="2"/>
  <c r="L1119" i="2"/>
  <c r="L1118" i="2"/>
  <c r="L1117" i="2"/>
  <c r="L1116" i="2"/>
  <c r="L71" i="2"/>
  <c r="L1115" i="2"/>
  <c r="L1114" i="2"/>
  <c r="L1113" i="2"/>
  <c r="L1112" i="2"/>
  <c r="L1111" i="2"/>
  <c r="L70" i="2"/>
  <c r="L1110" i="2"/>
  <c r="L1109" i="2"/>
  <c r="L1108" i="2"/>
  <c r="L1107" i="2"/>
  <c r="L1106" i="2"/>
  <c r="L1105" i="2"/>
  <c r="L1104" i="2"/>
  <c r="L1103" i="2"/>
  <c r="L1102" i="2"/>
  <c r="L1101" i="2"/>
  <c r="L1100" i="2"/>
  <c r="L1099" i="2"/>
  <c r="L2221" i="2"/>
  <c r="L1098" i="2"/>
  <c r="L69" i="2"/>
  <c r="L1097" i="2"/>
  <c r="L68" i="2"/>
  <c r="L1096" i="2"/>
  <c r="L1095" i="2"/>
  <c r="L1094" i="2"/>
  <c r="L1093" i="2"/>
  <c r="L1092" i="2"/>
  <c r="L1091" i="2"/>
  <c r="L1090" i="2"/>
  <c r="L1089" i="2"/>
  <c r="L1088" i="2"/>
  <c r="L1087" i="2"/>
  <c r="L1086" i="2"/>
  <c r="L1085" i="2"/>
  <c r="L1084" i="2"/>
  <c r="L1083" i="2"/>
  <c r="L67" i="2"/>
  <c r="L1082" i="2"/>
  <c r="L1081" i="2"/>
  <c r="L66" i="2"/>
  <c r="L1080" i="2"/>
  <c r="L1079" i="2"/>
  <c r="L1078" i="2"/>
  <c r="L1077" i="2"/>
  <c r="L65" i="2"/>
  <c r="L1076" i="2"/>
  <c r="L1075" i="2"/>
  <c r="L1074" i="2"/>
  <c r="L1073" i="2"/>
  <c r="L1072" i="2"/>
  <c r="L1071" i="2"/>
  <c r="L2220" i="2"/>
  <c r="L1070" i="2"/>
  <c r="L1069" i="2"/>
  <c r="L1068" i="2"/>
  <c r="L1067" i="2"/>
  <c r="L1066" i="2"/>
  <c r="L64" i="2"/>
  <c r="L1065" i="2"/>
  <c r="L1064" i="2"/>
  <c r="L1063" i="2"/>
  <c r="L1062" i="2"/>
  <c r="L1061" i="2"/>
  <c r="L1060" i="2"/>
  <c r="L1059" i="2"/>
  <c r="L1058" i="2"/>
  <c r="L1057" i="2"/>
  <c r="L1056" i="2"/>
  <c r="L1055" i="2"/>
  <c r="L1054" i="2"/>
  <c r="L63" i="2"/>
  <c r="L1053" i="2"/>
  <c r="L1052" i="2"/>
  <c r="L1051" i="2"/>
  <c r="L1050" i="2"/>
  <c r="L1049" i="2"/>
  <c r="L1048" i="2"/>
  <c r="L1047" i="2"/>
  <c r="L1046" i="2"/>
  <c r="L1045" i="2"/>
  <c r="L1044" i="2"/>
  <c r="L1043" i="2"/>
  <c r="L1042" i="2"/>
  <c r="L1041" i="2"/>
  <c r="L1040" i="2"/>
  <c r="L1039" i="2"/>
  <c r="L1038" i="2"/>
  <c r="L1037" i="2"/>
  <c r="L1036" i="2"/>
  <c r="L1035" i="2"/>
  <c r="L1034" i="2"/>
  <c r="L1033" i="2"/>
  <c r="L1032" i="2"/>
  <c r="L62" i="2"/>
  <c r="L1031" i="2"/>
  <c r="L1030" i="2"/>
  <c r="L1029" i="2"/>
  <c r="L61" i="2"/>
  <c r="L1028" i="2"/>
  <c r="L1027" i="2"/>
  <c r="L2219" i="2"/>
  <c r="L1026" i="2"/>
  <c r="L1025" i="2"/>
  <c r="L1024" i="2"/>
  <c r="L1023" i="2"/>
  <c r="L1022" i="2"/>
  <c r="L1021" i="2"/>
  <c r="L1020" i="2"/>
  <c r="L1019" i="2"/>
  <c r="L1018" i="2"/>
  <c r="L1017" i="2"/>
  <c r="L1016" i="2"/>
  <c r="L1015" i="2"/>
  <c r="L1014" i="2"/>
  <c r="L1013" i="2"/>
  <c r="L1012" i="2"/>
  <c r="L1011" i="2"/>
  <c r="L1010" i="2"/>
  <c r="L1009" i="2"/>
  <c r="L1008" i="2"/>
  <c r="L1007" i="2"/>
  <c r="L1006" i="2"/>
  <c r="L1005" i="2"/>
  <c r="L1004" i="2"/>
  <c r="L1003" i="2"/>
  <c r="L1002" i="2"/>
  <c r="L1001" i="2"/>
  <c r="L1000" i="2"/>
  <c r="L999" i="2"/>
  <c r="L998" i="2"/>
  <c r="L997" i="2"/>
  <c r="L996" i="2"/>
  <c r="L995" i="2"/>
  <c r="L994" i="2"/>
  <c r="L993" i="2"/>
  <c r="L992" i="2"/>
  <c r="L991" i="2"/>
  <c r="L990" i="2"/>
  <c r="L989" i="2"/>
  <c r="L988" i="2"/>
  <c r="L60" i="2"/>
  <c r="L987" i="2"/>
  <c r="L986" i="2"/>
  <c r="L985" i="2"/>
  <c r="L984" i="2"/>
  <c r="L983" i="2"/>
  <c r="L982" i="2"/>
  <c r="L981" i="2"/>
  <c r="L59" i="2"/>
  <c r="L980" i="2"/>
  <c r="L979" i="2"/>
  <c r="L978" i="2"/>
  <c r="L977" i="2"/>
  <c r="L976" i="2"/>
  <c r="L975" i="2"/>
  <c r="L974" i="2"/>
  <c r="L973" i="2"/>
  <c r="L972" i="2"/>
  <c r="L971" i="2"/>
  <c r="L970" i="2"/>
  <c r="L969" i="2"/>
  <c r="L968" i="2"/>
  <c r="L967" i="2"/>
  <c r="L966" i="2"/>
  <c r="L965" i="2"/>
  <c r="L964" i="2"/>
  <c r="L963" i="2"/>
  <c r="L2218" i="2"/>
  <c r="L58" i="2"/>
  <c r="L57" i="2"/>
  <c r="L962" i="2"/>
  <c r="L56" i="2"/>
  <c r="L961" i="2"/>
  <c r="L960" i="2"/>
  <c r="L959" i="2"/>
  <c r="L958" i="2"/>
  <c r="L55" i="2"/>
  <c r="L957" i="2"/>
  <c r="L956" i="2"/>
  <c r="L955" i="2"/>
  <c r="L954" i="2"/>
  <c r="L953" i="2"/>
  <c r="L952" i="2"/>
  <c r="L951" i="2"/>
  <c r="L950" i="2"/>
  <c r="L949" i="2"/>
  <c r="L948" i="2"/>
  <c r="L947" i="2"/>
  <c r="L946" i="2"/>
  <c r="L945" i="2"/>
  <c r="L944" i="2"/>
  <c r="L943" i="2"/>
  <c r="L942" i="2"/>
  <c r="L941" i="2"/>
  <c r="L940" i="2"/>
  <c r="L939" i="2"/>
  <c r="L938" i="2"/>
  <c r="L937" i="2"/>
  <c r="L936" i="2"/>
  <c r="L935" i="2"/>
  <c r="L934" i="2"/>
  <c r="L933" i="2"/>
  <c r="L932" i="2"/>
  <c r="L931" i="2"/>
  <c r="L930" i="2"/>
  <c r="L929" i="2"/>
  <c r="L928" i="2"/>
  <c r="L927" i="2"/>
  <c r="L926" i="2"/>
  <c r="L2217" i="2"/>
  <c r="L925" i="2"/>
  <c r="L924" i="2"/>
  <c r="L923" i="2"/>
  <c r="L922" i="2"/>
  <c r="L921" i="2"/>
  <c r="L920" i="2"/>
  <c r="L919" i="2"/>
  <c r="L918" i="2"/>
  <c r="L2216" i="2"/>
  <c r="L54" i="2"/>
  <c r="L917" i="2"/>
  <c r="L916" i="2"/>
  <c r="L915" i="2"/>
  <c r="L914" i="2"/>
  <c r="L913" i="2"/>
  <c r="L912" i="2"/>
  <c r="L911" i="2"/>
  <c r="L910" i="2"/>
  <c r="L909" i="2"/>
  <c r="L908" i="2"/>
  <c r="L907" i="2"/>
  <c r="L906" i="2"/>
  <c r="L905" i="2"/>
  <c r="L904" i="2"/>
  <c r="L903" i="2"/>
  <c r="L902" i="2"/>
  <c r="L901" i="2"/>
  <c r="L900" i="2"/>
  <c r="L899" i="2"/>
  <c r="L898" i="2"/>
  <c r="L897" i="2"/>
  <c r="L53" i="2"/>
  <c r="L896" i="2"/>
  <c r="L895" i="2"/>
  <c r="L894" i="2"/>
  <c r="L893" i="2"/>
  <c r="L892" i="2"/>
  <c r="L891" i="2"/>
  <c r="L890" i="2"/>
  <c r="L889" i="2"/>
  <c r="L888" i="2"/>
  <c r="L887" i="2"/>
  <c r="L886" i="2"/>
  <c r="L885" i="2"/>
  <c r="L884" i="2"/>
  <c r="L883" i="2"/>
  <c r="L52" i="2"/>
  <c r="L882" i="2"/>
  <c r="L881" i="2"/>
  <c r="L880" i="2"/>
  <c r="L879" i="2"/>
  <c r="L878" i="2"/>
  <c r="L877" i="2"/>
  <c r="L876" i="2"/>
  <c r="L875" i="2"/>
  <c r="L874" i="2"/>
  <c r="L873" i="2"/>
  <c r="L872" i="2"/>
  <c r="L871" i="2"/>
  <c r="L870" i="2"/>
  <c r="L869" i="2"/>
  <c r="L51" i="2"/>
  <c r="L868" i="2"/>
  <c r="L867" i="2"/>
  <c r="L866" i="2"/>
  <c r="L865" i="2"/>
  <c r="L864" i="2"/>
  <c r="L863" i="2"/>
  <c r="L862" i="2"/>
  <c r="L861" i="2"/>
  <c r="L860" i="2"/>
  <c r="L859" i="2"/>
  <c r="L858" i="2"/>
  <c r="L857" i="2"/>
  <c r="L856" i="2"/>
  <c r="L855" i="2"/>
  <c r="L854" i="2"/>
  <c r="L853" i="2"/>
  <c r="L852" i="2"/>
  <c r="L851" i="2"/>
  <c r="L850" i="2"/>
  <c r="L849" i="2"/>
  <c r="L848" i="2"/>
  <c r="L847" i="2"/>
  <c r="L846" i="2"/>
  <c r="L845" i="2"/>
  <c r="L844" i="2"/>
  <c r="L843" i="2"/>
  <c r="L842" i="2"/>
  <c r="L841" i="2"/>
  <c r="L840" i="2"/>
  <c r="L839" i="2"/>
  <c r="L2215" i="2"/>
  <c r="L838" i="2"/>
  <c r="L837" i="2"/>
  <c r="L836" i="2"/>
  <c r="L835" i="2"/>
  <c r="L834" i="2"/>
  <c r="L833" i="2"/>
  <c r="L832" i="2"/>
  <c r="L831" i="2"/>
  <c r="L50" i="2"/>
  <c r="L830" i="2"/>
  <c r="L829" i="2"/>
  <c r="L828" i="2"/>
  <c r="L827" i="2"/>
  <c r="L826" i="2"/>
  <c r="L825" i="2"/>
  <c r="L824" i="2"/>
  <c r="L823" i="2"/>
  <c r="L822" i="2"/>
  <c r="L49" i="2"/>
  <c r="L821" i="2"/>
  <c r="L820" i="2"/>
  <c r="L819" i="2"/>
  <c r="L818" i="2"/>
  <c r="L817" i="2"/>
  <c r="L816" i="2"/>
  <c r="L815" i="2"/>
  <c r="L814" i="2"/>
  <c r="L813" i="2"/>
  <c r="L812" i="2"/>
  <c r="L811" i="2"/>
  <c r="L810" i="2"/>
  <c r="L809" i="2"/>
  <c r="L808" i="2"/>
  <c r="L807" i="2"/>
  <c r="L806" i="2"/>
  <c r="L805" i="2"/>
  <c r="L804" i="2"/>
  <c r="L803" i="2"/>
  <c r="L802" i="2"/>
  <c r="L801" i="2"/>
  <c r="L800" i="2"/>
  <c r="L799" i="2"/>
  <c r="L798" i="2"/>
  <c r="L797" i="2"/>
  <c r="L796" i="2"/>
  <c r="L795" i="2"/>
  <c r="L794" i="2"/>
  <c r="L793" i="2"/>
  <c r="L792" i="2"/>
  <c r="L791" i="2"/>
  <c r="L790" i="2"/>
  <c r="L789" i="2"/>
  <c r="L788" i="2"/>
  <c r="L2214" i="2"/>
  <c r="L787" i="2"/>
  <c r="L786" i="2"/>
  <c r="L48" i="2"/>
  <c r="L785" i="2"/>
  <c r="L784" i="2"/>
  <c r="L783" i="2"/>
  <c r="L782" i="2"/>
  <c r="L781" i="2"/>
  <c r="L780" i="2"/>
  <c r="L779" i="2"/>
  <c r="L778" i="2"/>
  <c r="L777" i="2"/>
  <c r="L776" i="2"/>
  <c r="L775" i="2"/>
  <c r="L774" i="2"/>
  <c r="L773" i="2"/>
  <c r="L772" i="2"/>
  <c r="L771" i="2"/>
  <c r="L770" i="2"/>
  <c r="L769" i="2"/>
  <c r="L768" i="2"/>
  <c r="L767" i="2"/>
  <c r="L766" i="2"/>
  <c r="L765" i="2"/>
  <c r="L764" i="2"/>
  <c r="L763" i="2"/>
  <c r="L762" i="2"/>
  <c r="L2213" i="2"/>
  <c r="L761" i="2"/>
  <c r="L760" i="2"/>
  <c r="L759" i="2"/>
  <c r="L758" i="2"/>
  <c r="L757" i="2"/>
  <c r="L756" i="2"/>
  <c r="L755" i="2"/>
  <c r="L754" i="2"/>
  <c r="L753" i="2"/>
  <c r="L752" i="2"/>
  <c r="L751" i="2"/>
  <c r="L750" i="2"/>
  <c r="L749" i="2"/>
  <c r="L748" i="2"/>
  <c r="L747" i="2"/>
  <c r="L746" i="2"/>
  <c r="L745" i="2"/>
  <c r="L744" i="2"/>
  <c r="L743" i="2"/>
  <c r="L742" i="2"/>
  <c r="L741" i="2"/>
  <c r="L740" i="2"/>
  <c r="L739" i="2"/>
  <c r="L738" i="2"/>
  <c r="L737" i="2"/>
  <c r="L736" i="2"/>
  <c r="L735" i="2"/>
  <c r="L47" i="2"/>
  <c r="L734" i="2"/>
  <c r="L733" i="2"/>
  <c r="L732" i="2"/>
  <c r="L46" i="2"/>
  <c r="L731" i="2"/>
  <c r="L730" i="2"/>
  <c r="L729" i="2"/>
  <c r="L728" i="2"/>
  <c r="L727" i="2"/>
  <c r="L726" i="2"/>
  <c r="L725" i="2"/>
  <c r="L724" i="2"/>
  <c r="L723" i="2"/>
  <c r="L722" i="2"/>
  <c r="L721" i="2"/>
  <c r="L720" i="2"/>
  <c r="L719" i="2"/>
  <c r="L718" i="2"/>
  <c r="L717" i="2"/>
  <c r="L2212" i="2"/>
  <c r="L716" i="2"/>
  <c r="L715" i="2"/>
  <c r="L714" i="2"/>
  <c r="L713" i="2"/>
  <c r="L712" i="2"/>
  <c r="L711" i="2"/>
  <c r="L710" i="2"/>
  <c r="L709" i="2"/>
  <c r="L708" i="2"/>
  <c r="L707" i="2"/>
  <c r="L706" i="2"/>
  <c r="L705" i="2"/>
  <c r="L704" i="2"/>
  <c r="L45" i="2"/>
  <c r="L2211" i="2"/>
  <c r="L703" i="2"/>
  <c r="L702" i="2"/>
  <c r="L701" i="2"/>
  <c r="L700" i="2"/>
  <c r="L699" i="2"/>
  <c r="L698" i="2"/>
  <c r="L697" i="2"/>
  <c r="L44" i="2"/>
  <c r="L43" i="2"/>
  <c r="L696" i="2"/>
  <c r="L695" i="2"/>
  <c r="L694" i="2"/>
  <c r="L693" i="2"/>
  <c r="L692" i="2"/>
  <c r="L691" i="2"/>
  <c r="L690" i="2"/>
  <c r="L689" i="2"/>
  <c r="L688" i="2"/>
  <c r="L687" i="2"/>
  <c r="L686" i="2"/>
  <c r="L685" i="2"/>
  <c r="L684" i="2"/>
  <c r="L683" i="2"/>
  <c r="L682" i="2"/>
  <c r="L681" i="2"/>
  <c r="L680" i="2"/>
  <c r="L679" i="2"/>
  <c r="L678" i="2"/>
  <c r="L677" i="2"/>
  <c r="L676" i="2"/>
  <c r="L675" i="2"/>
  <c r="L674" i="2"/>
  <c r="L673" i="2"/>
  <c r="L672" i="2"/>
  <c r="L671" i="2"/>
  <c r="L670" i="2"/>
  <c r="L669" i="2"/>
  <c r="L668" i="2"/>
  <c r="L667" i="2"/>
  <c r="L666" i="2"/>
  <c r="L665" i="2"/>
  <c r="L664" i="2"/>
  <c r="L663" i="2"/>
  <c r="L662" i="2"/>
  <c r="L661" i="2"/>
  <c r="L660" i="2"/>
  <c r="L659" i="2"/>
  <c r="L658" i="2"/>
  <c r="L657" i="2"/>
  <c r="L656" i="2"/>
  <c r="L655" i="2"/>
  <c r="L654" i="2"/>
  <c r="L653" i="2"/>
  <c r="L652" i="2"/>
  <c r="L651" i="2"/>
  <c r="L650" i="2"/>
  <c r="L649" i="2"/>
  <c r="L648" i="2"/>
  <c r="L647" i="2"/>
  <c r="L646" i="2"/>
  <c r="L645" i="2"/>
  <c r="L644" i="2"/>
  <c r="L643" i="2"/>
  <c r="L642" i="2"/>
  <c r="L641" i="2"/>
  <c r="L640" i="2"/>
  <c r="L639" i="2"/>
  <c r="L638" i="2"/>
  <c r="L637" i="2"/>
  <c r="L636" i="2"/>
  <c r="L635" i="2"/>
  <c r="L634" i="2"/>
  <c r="L633" i="2"/>
  <c r="L632" i="2"/>
  <c r="L631" i="2"/>
  <c r="L630" i="2"/>
  <c r="L629" i="2"/>
  <c r="L628" i="2"/>
  <c r="L627" i="2"/>
  <c r="L626" i="2"/>
  <c r="L625" i="2"/>
  <c r="L624" i="2"/>
  <c r="L623" i="2"/>
  <c r="L622" i="2"/>
  <c r="L621" i="2"/>
  <c r="L620" i="2"/>
  <c r="L619" i="2"/>
  <c r="L618" i="2"/>
  <c r="L617" i="2"/>
  <c r="L616" i="2"/>
  <c r="L615" i="2"/>
  <c r="L614" i="2"/>
  <c r="L613" i="2"/>
  <c r="L612" i="2"/>
  <c r="L611" i="2"/>
  <c r="L610" i="2"/>
  <c r="L609" i="2"/>
  <c r="L608" i="2"/>
  <c r="L607" i="2"/>
  <c r="L606" i="2"/>
  <c r="L42" i="2"/>
  <c r="L41" i="2"/>
  <c r="L605" i="2"/>
  <c r="L2210" i="2"/>
  <c r="L604" i="2"/>
  <c r="L603" i="2"/>
  <c r="L602" i="2"/>
  <c r="L601" i="2"/>
  <c r="L600" i="2"/>
  <c r="L599" i="2"/>
  <c r="L598" i="2"/>
  <c r="L597" i="2"/>
  <c r="L596" i="2"/>
  <c r="L40" i="2"/>
  <c r="L595" i="2"/>
  <c r="L594" i="2"/>
  <c r="L593" i="2"/>
  <c r="L592" i="2"/>
  <c r="L591" i="2"/>
  <c r="L590" i="2"/>
  <c r="L589" i="2"/>
  <c r="L588" i="2"/>
  <c r="L39" i="2"/>
  <c r="L587" i="2"/>
  <c r="L586" i="2"/>
  <c r="L585" i="2"/>
  <c r="L584" i="2"/>
  <c r="L583" i="2"/>
  <c r="L582" i="2"/>
  <c r="L581" i="2"/>
  <c r="L580" i="2"/>
  <c r="L38" i="2"/>
  <c r="L579" i="2"/>
  <c r="L578" i="2"/>
  <c r="L577" i="2"/>
  <c r="L576" i="2"/>
  <c r="L575" i="2"/>
  <c r="L574" i="2"/>
  <c r="L2209" i="2"/>
  <c r="L573" i="2"/>
  <c r="L572" i="2"/>
  <c r="L571" i="2"/>
  <c r="L2208" i="2"/>
  <c r="L570" i="2"/>
  <c r="L569" i="2"/>
  <c r="L568" i="2"/>
  <c r="L567" i="2"/>
  <c r="L566" i="2"/>
  <c r="L565" i="2"/>
  <c r="L564" i="2"/>
  <c r="L563" i="2"/>
  <c r="L37" i="2"/>
  <c r="L562" i="2"/>
  <c r="L561" i="2"/>
  <c r="L560" i="2"/>
  <c r="L559" i="2"/>
  <c r="L558" i="2"/>
  <c r="L557" i="2"/>
  <c r="L556" i="2"/>
  <c r="L2207" i="2"/>
  <c r="L555" i="2"/>
  <c r="L554" i="2"/>
  <c r="L553" i="2"/>
  <c r="L552" i="2"/>
  <c r="L551" i="2"/>
  <c r="L550" i="2"/>
  <c r="L549" i="2"/>
  <c r="L548" i="2"/>
  <c r="L547" i="2"/>
  <c r="L546" i="2"/>
  <c r="L545" i="2"/>
  <c r="L544" i="2"/>
  <c r="L543" i="2"/>
  <c r="L542" i="2"/>
  <c r="L541" i="2"/>
  <c r="L540" i="2"/>
  <c r="L539" i="2"/>
  <c r="L538" i="2"/>
  <c r="L537" i="2"/>
  <c r="L536" i="2"/>
  <c r="L535" i="2"/>
  <c r="L534" i="2"/>
  <c r="L533" i="2"/>
  <c r="L532" i="2"/>
  <c r="L531" i="2"/>
  <c r="L2206" i="2"/>
  <c r="L530" i="2"/>
  <c r="L529" i="2"/>
  <c r="L528" i="2"/>
  <c r="L527" i="2"/>
  <c r="L526" i="2"/>
  <c r="L2205" i="2"/>
  <c r="L525" i="2"/>
  <c r="L524" i="2"/>
  <c r="L523" i="2"/>
  <c r="L522" i="2"/>
  <c r="L36" i="2"/>
  <c r="L521" i="2"/>
  <c r="L520" i="2"/>
  <c r="L519" i="2"/>
  <c r="L518" i="2"/>
  <c r="L517" i="2"/>
  <c r="L35" i="2"/>
  <c r="L516" i="2"/>
  <c r="L515" i="2"/>
  <c r="L514" i="2"/>
  <c r="L513" i="2"/>
  <c r="L512" i="2"/>
  <c r="L511" i="2"/>
  <c r="L510" i="2"/>
  <c r="L509" i="2"/>
  <c r="L508" i="2"/>
  <c r="L507" i="2"/>
  <c r="L506" i="2"/>
  <c r="L505" i="2"/>
  <c r="L504" i="2"/>
  <c r="L503" i="2"/>
  <c r="L502" i="2"/>
  <c r="L501" i="2"/>
  <c r="L500" i="2"/>
  <c r="L499" i="2"/>
  <c r="L2204" i="2"/>
  <c r="L498" i="2"/>
  <c r="L497" i="2"/>
  <c r="L34" i="2"/>
  <c r="L496" i="2"/>
  <c r="L495" i="2"/>
  <c r="L2203" i="2"/>
  <c r="L33" i="2"/>
  <c r="L494" i="2"/>
  <c r="L493" i="2"/>
  <c r="L492" i="2"/>
  <c r="L491" i="2"/>
  <c r="L490" i="2"/>
  <c r="L489" i="2"/>
  <c r="L488" i="2"/>
  <c r="L487" i="2"/>
  <c r="L486" i="2"/>
  <c r="L485" i="2"/>
  <c r="L484" i="2"/>
  <c r="L32" i="2"/>
  <c r="L31" i="2"/>
  <c r="L483" i="2"/>
  <c r="L482" i="2"/>
  <c r="L30" i="2"/>
  <c r="L481" i="2"/>
  <c r="L480" i="2"/>
  <c r="L479" i="2"/>
  <c r="L478" i="2"/>
  <c r="L477" i="2"/>
  <c r="L476" i="2"/>
  <c r="L475" i="2"/>
  <c r="L474" i="2"/>
  <c r="L473" i="2"/>
  <c r="L472" i="2"/>
  <c r="L471" i="2"/>
  <c r="L470" i="2"/>
  <c r="L469" i="2"/>
  <c r="L468" i="2"/>
  <c r="L467" i="2"/>
  <c r="L466" i="2"/>
  <c r="L465" i="2"/>
  <c r="L464" i="2"/>
  <c r="L463" i="2"/>
  <c r="L2202" i="2"/>
  <c r="L462" i="2"/>
  <c r="L461" i="2"/>
  <c r="L2201" i="2"/>
  <c r="L2200" i="2"/>
  <c r="L460" i="2"/>
  <c r="L459" i="2"/>
  <c r="L29" i="2"/>
  <c r="L28" i="2"/>
  <c r="L458" i="2"/>
  <c r="L457" i="2"/>
  <c r="L456" i="2"/>
  <c r="L455" i="2"/>
  <c r="L454" i="2"/>
  <c r="L453" i="2"/>
  <c r="L452" i="2"/>
  <c r="L451" i="2"/>
  <c r="L450" i="2"/>
  <c r="L449" i="2"/>
  <c r="L448" i="2"/>
  <c r="L447" i="2"/>
  <c r="L446" i="2"/>
  <c r="L445" i="2"/>
  <c r="L444" i="2"/>
  <c r="L443" i="2"/>
  <c r="L2199" i="2"/>
  <c r="L442" i="2"/>
  <c r="L441" i="2"/>
  <c r="L440" i="2"/>
  <c r="L439" i="2"/>
  <c r="L27" i="2"/>
  <c r="L26" i="2"/>
  <c r="L25" i="2"/>
  <c r="L438" i="2"/>
  <c r="L437" i="2"/>
  <c r="L436" i="2"/>
  <c r="L435" i="2"/>
  <c r="L24" i="2"/>
  <c r="L434" i="2"/>
  <c r="L433" i="2"/>
  <c r="L432" i="2"/>
  <c r="L431" i="2"/>
  <c r="L430" i="2"/>
  <c r="L429" i="2"/>
  <c r="L428" i="2"/>
  <c r="L427" i="2"/>
  <c r="L426" i="2"/>
  <c r="L425" i="2"/>
  <c r="L424" i="2"/>
  <c r="L423" i="2"/>
  <c r="L422" i="2"/>
  <c r="L421" i="2"/>
  <c r="L420" i="2"/>
  <c r="L419" i="2"/>
  <c r="L418" i="2"/>
  <c r="L23" i="2"/>
  <c r="L417" i="2"/>
  <c r="L416" i="2"/>
  <c r="L415" i="2"/>
  <c r="L414" i="2"/>
  <c r="L22" i="2"/>
  <c r="L413" i="2"/>
  <c r="L412" i="2"/>
  <c r="L411" i="2"/>
  <c r="L410" i="2"/>
  <c r="L409" i="2"/>
  <c r="L408" i="2"/>
  <c r="L407" i="2"/>
  <c r="L406" i="2"/>
  <c r="L405" i="2"/>
  <c r="L404" i="2"/>
  <c r="L403" i="2"/>
  <c r="L402" i="2"/>
  <c r="L2198" i="2"/>
  <c r="L401" i="2"/>
  <c r="L400" i="2"/>
  <c r="L399" i="2"/>
  <c r="L398" i="2"/>
  <c r="L397" i="2"/>
  <c r="L396" i="2"/>
  <c r="L395" i="2"/>
  <c r="L394" i="2"/>
  <c r="L393" i="2"/>
  <c r="L392" i="2"/>
  <c r="L391" i="2"/>
  <c r="L390" i="2"/>
  <c r="L21" i="2"/>
  <c r="L389" i="2"/>
  <c r="L388" i="2"/>
  <c r="L387" i="2"/>
  <c r="L386" i="2"/>
  <c r="L385" i="2"/>
  <c r="L2197" i="2"/>
  <c r="L20" i="2"/>
  <c r="L384" i="2"/>
  <c r="L383" i="2"/>
  <c r="L382" i="2"/>
  <c r="L381" i="2"/>
  <c r="L19" i="2"/>
  <c r="L380" i="2"/>
  <c r="L379" i="2"/>
  <c r="L378" i="2"/>
  <c r="L377" i="2"/>
  <c r="L376" i="2"/>
  <c r="L18" i="2"/>
  <c r="L17" i="2"/>
  <c r="L375" i="2"/>
  <c r="L374" i="2"/>
  <c r="L373" i="2"/>
  <c r="L372" i="2"/>
  <c r="L16" i="2"/>
  <c r="L371" i="2"/>
  <c r="L370" i="2"/>
  <c r="L369" i="2"/>
  <c r="L368" i="2"/>
  <c r="L367" i="2"/>
  <c r="L366" i="2"/>
  <c r="L365" i="2"/>
  <c r="L364" i="2"/>
  <c r="L15" i="2"/>
  <c r="L363" i="2"/>
  <c r="L362" i="2"/>
  <c r="L361" i="2"/>
  <c r="L360" i="2"/>
  <c r="L359" i="2"/>
  <c r="L358" i="2"/>
  <c r="L357" i="2"/>
  <c r="L14" i="2"/>
  <c r="L356" i="2"/>
  <c r="L355" i="2"/>
  <c r="L354" i="2"/>
  <c r="L353" i="2"/>
  <c r="L352" i="2"/>
  <c r="L351" i="2"/>
  <c r="L350" i="2"/>
  <c r="L349" i="2"/>
  <c r="L2196" i="2"/>
  <c r="L348" i="2"/>
  <c r="L347" i="2"/>
  <c r="L13" i="2"/>
  <c r="L346" i="2"/>
  <c r="L345" i="2"/>
  <c r="L344" i="2"/>
  <c r="L343" i="2"/>
  <c r="L342" i="2"/>
  <c r="L341" i="2"/>
  <c r="L340" i="2"/>
  <c r="L339" i="2"/>
  <c r="L338" i="2"/>
  <c r="L337" i="2"/>
  <c r="L336" i="2"/>
  <c r="L335" i="2"/>
  <c r="L334" i="2"/>
  <c r="L333" i="2"/>
  <c r="L332" i="2"/>
  <c r="L331" i="2"/>
  <c r="L330" i="2"/>
  <c r="L329" i="2"/>
  <c r="L328" i="2"/>
  <c r="L327" i="2"/>
  <c r="L326" i="2"/>
  <c r="L325" i="2"/>
  <c r="L324" i="2"/>
  <c r="L323" i="2"/>
  <c r="L322" i="2"/>
  <c r="L321" i="2"/>
  <c r="L320" i="2"/>
  <c r="L12" i="2"/>
  <c r="L319" i="2"/>
  <c r="L2195" i="2"/>
  <c r="L318" i="2"/>
  <c r="L317" i="2"/>
  <c r="L11" i="2"/>
  <c r="L2194" i="2"/>
  <c r="L316" i="2"/>
  <c r="L315" i="2"/>
  <c r="L314" i="2"/>
  <c r="L313" i="2"/>
  <c r="L312" i="2"/>
  <c r="L311" i="2"/>
  <c r="L310" i="2"/>
  <c r="L309" i="2"/>
  <c r="L308" i="2"/>
  <c r="L307" i="2"/>
  <c r="L306" i="2"/>
  <c r="L305" i="2"/>
  <c r="L304" i="2"/>
  <c r="L303" i="2"/>
  <c r="L302" i="2"/>
  <c r="L301" i="2"/>
  <c r="L10" i="2"/>
  <c r="L300" i="2"/>
  <c r="L299" i="2"/>
  <c r="L2193" i="2"/>
  <c r="L298" i="2"/>
  <c r="L297" i="2"/>
  <c r="L296" i="2"/>
  <c r="L295" i="2"/>
  <c r="L294" i="2"/>
  <c r="L293" i="2"/>
  <c r="L292" i="2"/>
  <c r="L291" i="2"/>
  <c r="L290" i="2"/>
  <c r="L289" i="2"/>
  <c r="L288" i="2"/>
  <c r="L9" i="2"/>
  <c r="L287" i="2"/>
  <c r="L286" i="2"/>
  <c r="L285" i="2"/>
  <c r="L284" i="2"/>
  <c r="L2192" i="2"/>
  <c r="L283" i="2"/>
  <c r="L282" i="2"/>
  <c r="L281" i="2"/>
  <c r="L280" i="2"/>
  <c r="L279" i="2"/>
  <c r="L278" i="2"/>
  <c r="L277" i="2"/>
  <c r="L276" i="2"/>
  <c r="L275" i="2"/>
  <c r="L274" i="2"/>
  <c r="L273" i="2"/>
  <c r="L272" i="2"/>
  <c r="L271" i="2"/>
  <c r="L270" i="2"/>
  <c r="L269" i="2"/>
  <c r="L268" i="2"/>
  <c r="L267" i="2"/>
  <c r="L266" i="2"/>
  <c r="L265" i="2"/>
  <c r="L264" i="2"/>
  <c r="L263" i="2"/>
  <c r="L262" i="2"/>
  <c r="L261" i="2"/>
  <c r="L260" i="2"/>
  <c r="L259" i="2"/>
  <c r="L258" i="2"/>
  <c r="L257" i="2"/>
  <c r="L256" i="2"/>
  <c r="L255" i="2"/>
  <c r="L8" i="2"/>
  <c r="L254" i="2"/>
  <c r="L253" i="2"/>
  <c r="L252" i="2"/>
  <c r="L251" i="2"/>
  <c r="L250" i="2"/>
  <c r="L2191" i="2"/>
  <c r="L249" i="2"/>
  <c r="L248" i="2"/>
  <c r="L247" i="2"/>
  <c r="L246" i="2"/>
  <c r="L245" i="2"/>
  <c r="L244" i="2"/>
  <c r="L243" i="2"/>
  <c r="L242" i="2"/>
  <c r="L241" i="2"/>
  <c r="L240" i="2"/>
  <c r="L239" i="2"/>
  <c r="L238" i="2"/>
  <c r="L237" i="2"/>
  <c r="L236" i="2"/>
  <c r="L2190" i="2"/>
  <c r="L235" i="2"/>
  <c r="L7" i="2"/>
  <c r="L234" i="2"/>
  <c r="L233" i="2"/>
  <c r="L232" i="2"/>
  <c r="L231" i="2"/>
  <c r="L230" i="2"/>
  <c r="L2189" i="2"/>
  <c r="L176" i="2"/>
  <c r="L177" i="2"/>
  <c r="L178" i="2"/>
  <c r="L179" i="2"/>
  <c r="L180" i="2"/>
  <c r="L181" i="2"/>
  <c r="L2181" i="2"/>
  <c r="L182" i="2"/>
  <c r="L183" i="2"/>
  <c r="L184" i="2"/>
  <c r="L185" i="2"/>
  <c r="L186" i="2"/>
  <c r="L187" i="2"/>
  <c r="L188" i="2"/>
  <c r="L189" i="2"/>
  <c r="L190" i="2"/>
  <c r="L191" i="2"/>
  <c r="L192" i="2"/>
  <c r="L193" i="2"/>
  <c r="L2182" i="2"/>
  <c r="L2183" i="2"/>
  <c r="L194" i="2"/>
  <c r="L195" i="2"/>
  <c r="L196" i="2"/>
  <c r="L197" i="2"/>
  <c r="L2" i="2"/>
  <c r="L198" i="2"/>
  <c r="L199" i="2"/>
  <c r="L200" i="2"/>
  <c r="L201" i="2"/>
  <c r="L202" i="2"/>
  <c r="L203" i="2"/>
  <c r="L2184" i="2"/>
  <c r="L204" i="2"/>
  <c r="L205" i="2"/>
  <c r="L3" i="2"/>
  <c r="L206" i="2"/>
  <c r="L2185" i="2"/>
  <c r="L207" i="2"/>
  <c r="L4" i="2"/>
  <c r="L208" i="2"/>
  <c r="L209" i="2"/>
  <c r="L210" i="2"/>
  <c r="L211" i="2"/>
  <c r="L212" i="2"/>
  <c r="L213" i="2"/>
  <c r="L214" i="2"/>
  <c r="L215" i="2"/>
  <c r="L2186" i="2"/>
  <c r="L216" i="2"/>
  <c r="L5" i="2"/>
  <c r="L6" i="2"/>
  <c r="L217" i="2"/>
  <c r="L2187" i="2"/>
  <c r="L218" i="2"/>
  <c r="L219" i="2"/>
  <c r="L220" i="2"/>
  <c r="L221" i="2"/>
  <c r="L222" i="2"/>
  <c r="L223" i="2"/>
  <c r="L224" i="2"/>
  <c r="L2188" i="2"/>
  <c r="L225" i="2"/>
  <c r="L226" i="2"/>
  <c r="L227" i="2"/>
  <c r="L228" i="2"/>
  <c r="L229" i="2"/>
  <c r="L175" i="2"/>
  <c r="G30" i="2"/>
  <c r="G482" i="2"/>
  <c r="G483" i="2"/>
  <c r="G31" i="2"/>
  <c r="G32" i="2"/>
  <c r="C907" i="3" s="1"/>
  <c r="G484" i="2"/>
  <c r="G485" i="2"/>
  <c r="G486" i="2"/>
  <c r="C810" i="3" s="1"/>
  <c r="G487" i="2"/>
  <c r="G488" i="2"/>
  <c r="G489" i="2"/>
  <c r="G490" i="2"/>
  <c r="G491" i="2"/>
  <c r="G492" i="2"/>
  <c r="G493" i="2"/>
  <c r="G494" i="2"/>
  <c r="C1106" i="3" s="1"/>
  <c r="G33" i="2"/>
  <c r="G2203" i="2"/>
  <c r="G495" i="2"/>
  <c r="G496" i="2"/>
  <c r="G34" i="2"/>
  <c r="G497" i="2"/>
  <c r="G498" i="2"/>
  <c r="G2204" i="2"/>
  <c r="G499" i="2"/>
  <c r="G500" i="2"/>
  <c r="G501" i="2"/>
  <c r="G502" i="2"/>
  <c r="G503" i="2"/>
  <c r="C1115" i="3" s="1"/>
  <c r="G504" i="2"/>
  <c r="G505" i="2"/>
  <c r="G506" i="2"/>
  <c r="G507" i="2"/>
  <c r="G508" i="2"/>
  <c r="G509" i="2"/>
  <c r="G510" i="2"/>
  <c r="G511" i="2"/>
  <c r="G512" i="2"/>
  <c r="G513" i="2"/>
  <c r="G514" i="2"/>
  <c r="G515" i="2"/>
  <c r="G516" i="2"/>
  <c r="G35" i="2"/>
  <c r="G517" i="2"/>
  <c r="G518" i="2"/>
  <c r="G519" i="2"/>
  <c r="G520" i="2"/>
  <c r="G521" i="2"/>
  <c r="G36" i="2"/>
  <c r="G522" i="2"/>
  <c r="G523" i="2"/>
  <c r="G524" i="2"/>
  <c r="G525" i="2"/>
  <c r="G2205" i="2"/>
  <c r="G526" i="2"/>
  <c r="G527" i="2"/>
  <c r="G528" i="2"/>
  <c r="C1418" i="3" s="1"/>
  <c r="G529" i="2"/>
  <c r="G530" i="2"/>
  <c r="G2206" i="2"/>
  <c r="G531" i="2"/>
  <c r="G532" i="2"/>
  <c r="G533" i="2"/>
  <c r="G534" i="2"/>
  <c r="C1424" i="3" s="1"/>
  <c r="G535" i="2"/>
  <c r="G536" i="2"/>
  <c r="G537" i="2"/>
  <c r="G538" i="2"/>
  <c r="G539" i="2"/>
  <c r="G540" i="2"/>
  <c r="G541" i="2"/>
  <c r="G542" i="2"/>
  <c r="G543" i="2"/>
  <c r="C1433" i="3" s="1"/>
  <c r="G544" i="2"/>
  <c r="G545" i="2"/>
  <c r="G546" i="2"/>
  <c r="G547" i="2"/>
  <c r="G548" i="2"/>
  <c r="G549" i="2"/>
  <c r="G550" i="2"/>
  <c r="C409" i="3" s="1"/>
  <c r="G551" i="2"/>
  <c r="G552" i="2"/>
  <c r="G553" i="2"/>
  <c r="G554" i="2"/>
  <c r="G555" i="2"/>
  <c r="G2207" i="2"/>
  <c r="G556" i="2"/>
  <c r="G557" i="2"/>
  <c r="G558" i="2"/>
  <c r="C417" i="3" s="1"/>
  <c r="G559" i="2"/>
  <c r="C418" i="3" s="1"/>
  <c r="G560" i="2"/>
  <c r="G561" i="2"/>
  <c r="G562" i="2"/>
  <c r="G37" i="2"/>
  <c r="G563" i="2"/>
  <c r="G564" i="2"/>
  <c r="G565" i="2"/>
  <c r="G566" i="2"/>
  <c r="G567" i="2"/>
  <c r="G568" i="2"/>
  <c r="G569" i="2"/>
  <c r="G570" i="2"/>
  <c r="G2208" i="2"/>
  <c r="G571" i="2"/>
  <c r="C430" i="3" s="1"/>
  <c r="G572" i="2"/>
  <c r="G573" i="2"/>
  <c r="G2209" i="2"/>
  <c r="G574" i="2"/>
  <c r="G575" i="2"/>
  <c r="G576" i="2"/>
  <c r="G577" i="2"/>
  <c r="G578" i="2"/>
  <c r="G579" i="2"/>
  <c r="G38" i="2"/>
  <c r="G580" i="2"/>
  <c r="G581" i="2"/>
  <c r="G582" i="2"/>
  <c r="G583" i="2"/>
  <c r="G584" i="2"/>
  <c r="G585" i="2"/>
  <c r="G586" i="2"/>
  <c r="G587" i="2"/>
  <c r="G39" i="2"/>
  <c r="G588" i="2"/>
  <c r="G589" i="2"/>
  <c r="G590" i="2"/>
  <c r="C808" i="3" s="1"/>
  <c r="G591" i="2"/>
  <c r="G592" i="2"/>
  <c r="G593" i="2"/>
  <c r="C811" i="3" s="1"/>
  <c r="G594" i="2"/>
  <c r="C812" i="3" s="1"/>
  <c r="G595" i="2"/>
  <c r="C1101" i="3" s="1"/>
  <c r="G40" i="2"/>
  <c r="C1102" i="3" s="1"/>
  <c r="G596" i="2"/>
  <c r="G597" i="2"/>
  <c r="C1104" i="3" s="1"/>
  <c r="G598" i="2"/>
  <c r="C1105" i="3" s="1"/>
  <c r="G599" i="2"/>
  <c r="G600" i="2"/>
  <c r="G601" i="2"/>
  <c r="G602" i="2"/>
  <c r="G603" i="2"/>
  <c r="G604" i="2"/>
  <c r="C1111" i="3" s="1"/>
  <c r="G2210" i="2"/>
  <c r="G605" i="2"/>
  <c r="G41" i="2"/>
  <c r="G42" i="2"/>
  <c r="G606" i="2"/>
  <c r="G607" i="2"/>
  <c r="G608" i="2"/>
  <c r="C1118" i="3" s="1"/>
  <c r="G609" i="2"/>
  <c r="G610" i="2"/>
  <c r="G611" i="2"/>
  <c r="G612" i="2"/>
  <c r="G613" i="2"/>
  <c r="G614" i="2"/>
  <c r="G615" i="2"/>
  <c r="G616" i="2"/>
  <c r="C212" i="3" s="1"/>
  <c r="G617" i="2"/>
  <c r="C1405" i="3" s="1"/>
  <c r="G618" i="2"/>
  <c r="G619" i="2"/>
  <c r="C1407" i="3" s="1"/>
  <c r="G620" i="2"/>
  <c r="G621" i="2"/>
  <c r="G622" i="2"/>
  <c r="G623" i="2"/>
  <c r="G624" i="2"/>
  <c r="G625" i="2"/>
  <c r="G626" i="2"/>
  <c r="C1414" i="3" s="1"/>
  <c r="G627" i="2"/>
  <c r="C1415" i="3" s="1"/>
  <c r="G628" i="2"/>
  <c r="G629" i="2"/>
  <c r="G630" i="2"/>
  <c r="G631" i="2"/>
  <c r="G632" i="2"/>
  <c r="G633" i="2"/>
  <c r="C1421" i="3" s="1"/>
  <c r="G634" i="2"/>
  <c r="C1422" i="3" s="1"/>
  <c r="G635" i="2"/>
  <c r="C1423" i="3" s="1"/>
  <c r="G636" i="2"/>
  <c r="G637" i="2"/>
  <c r="G638" i="2"/>
  <c r="C1426" i="3" s="1"/>
  <c r="G639" i="2"/>
  <c r="C1427" i="3" s="1"/>
  <c r="G640" i="2"/>
  <c r="C1428" i="3" s="1"/>
  <c r="G641" i="2"/>
  <c r="C1429" i="3" s="1"/>
  <c r="G642" i="2"/>
  <c r="C1430" i="3" s="1"/>
  <c r="G643" i="2"/>
  <c r="C1431" i="3" s="1"/>
  <c r="G644" i="2"/>
  <c r="C1432" i="3" s="1"/>
  <c r="G645" i="2"/>
  <c r="G646" i="2"/>
  <c r="C403" i="3" s="1"/>
  <c r="G647" i="2"/>
  <c r="C404" i="3" s="1"/>
  <c r="G648" i="2"/>
  <c r="C405" i="3" s="1"/>
  <c r="G649" i="2"/>
  <c r="G650" i="2"/>
  <c r="C407" i="3" s="1"/>
  <c r="G651" i="2"/>
  <c r="C408" i="3" s="1"/>
  <c r="G652" i="2"/>
  <c r="G653" i="2"/>
  <c r="C410" i="3" s="1"/>
  <c r="G654" i="2"/>
  <c r="C411" i="3" s="1"/>
  <c r="G655" i="2"/>
  <c r="C412" i="3" s="1"/>
  <c r="G656" i="2"/>
  <c r="C413" i="3" s="1"/>
  <c r="G657" i="2"/>
  <c r="C414" i="3" s="1"/>
  <c r="G658" i="2"/>
  <c r="G659" i="2"/>
  <c r="G660" i="2"/>
  <c r="G661" i="2"/>
  <c r="G662" i="2"/>
  <c r="G663" i="2"/>
  <c r="G664" i="2"/>
  <c r="G665" i="2"/>
  <c r="G666" i="2"/>
  <c r="C423" i="3" s="1"/>
  <c r="G667" i="2"/>
  <c r="C424" i="3" s="1"/>
  <c r="G668" i="2"/>
  <c r="G669" i="2"/>
  <c r="G670" i="2"/>
  <c r="G671" i="2"/>
  <c r="G672" i="2"/>
  <c r="G673" i="2"/>
  <c r="G674" i="2"/>
  <c r="C431" i="3" s="1"/>
  <c r="G675" i="2"/>
  <c r="G676" i="2"/>
  <c r="G677" i="2"/>
  <c r="G678" i="2"/>
  <c r="G679" i="2"/>
  <c r="G680" i="2"/>
  <c r="C1466" i="3" s="1"/>
  <c r="G681" i="2"/>
  <c r="C1467" i="3" s="1"/>
  <c r="G682" i="2"/>
  <c r="G683" i="2"/>
  <c r="G684" i="2"/>
  <c r="G685" i="2"/>
  <c r="G686" i="2"/>
  <c r="G687" i="2"/>
  <c r="G688" i="2"/>
  <c r="C1474" i="3" s="1"/>
  <c r="G689" i="2"/>
  <c r="G690" i="2"/>
  <c r="C1476" i="3" s="1"/>
  <c r="G691" i="2"/>
  <c r="C1477" i="3" s="1"/>
  <c r="G692" i="2"/>
  <c r="G693" i="2"/>
  <c r="G694" i="2"/>
  <c r="G695" i="2"/>
  <c r="C1481" i="3" s="1"/>
  <c r="G696" i="2"/>
  <c r="G43" i="2"/>
  <c r="G44" i="2"/>
  <c r="C1484" i="3" s="1"/>
  <c r="G697" i="2"/>
  <c r="G698" i="2"/>
  <c r="G699" i="2"/>
  <c r="G700" i="2"/>
  <c r="C1488" i="3" s="1"/>
  <c r="G701" i="2"/>
  <c r="G702" i="2"/>
  <c r="G703" i="2"/>
  <c r="G2211" i="2"/>
  <c r="C281" i="3" s="1"/>
  <c r="G45" i="2"/>
  <c r="G704" i="2"/>
  <c r="G705" i="2"/>
  <c r="G706" i="2"/>
  <c r="G707" i="2"/>
  <c r="G708" i="2"/>
  <c r="G709" i="2"/>
  <c r="G710" i="2"/>
  <c r="C289" i="3" s="1"/>
  <c r="G711" i="2"/>
  <c r="C290" i="3" s="1"/>
  <c r="G712" i="2"/>
  <c r="G713" i="2"/>
  <c r="G714" i="2"/>
  <c r="G715" i="2"/>
  <c r="G716" i="2"/>
  <c r="G2212" i="2"/>
  <c r="G717" i="2"/>
  <c r="C297" i="3" s="1"/>
  <c r="G718" i="2"/>
  <c r="C298" i="3" s="1"/>
  <c r="G719" i="2"/>
  <c r="G720" i="2"/>
  <c r="G721" i="2"/>
  <c r="G722" i="2"/>
  <c r="G723" i="2"/>
  <c r="G724" i="2"/>
  <c r="G725" i="2"/>
  <c r="C305" i="3" s="1"/>
  <c r="G726" i="2"/>
  <c r="C306" i="3" s="1"/>
  <c r="G727" i="2"/>
  <c r="G728" i="2"/>
  <c r="G729" i="2"/>
  <c r="G730" i="2"/>
  <c r="G731" i="2"/>
  <c r="G46" i="2"/>
  <c r="G732" i="2"/>
  <c r="C667" i="3" s="1"/>
  <c r="G733" i="2"/>
  <c r="C668" i="3" s="1"/>
  <c r="G734" i="2"/>
  <c r="G47" i="2"/>
  <c r="G735" i="2"/>
  <c r="G736" i="2"/>
  <c r="G737" i="2"/>
  <c r="G738" i="2"/>
  <c r="G739" i="2"/>
  <c r="C675" i="3" s="1"/>
  <c r="G740" i="2"/>
  <c r="C676" i="3" s="1"/>
  <c r="G741" i="2"/>
  <c r="G742" i="2"/>
  <c r="G743" i="2"/>
  <c r="G744" i="2"/>
  <c r="G745" i="2"/>
  <c r="G746" i="2"/>
  <c r="G747" i="2"/>
  <c r="C683" i="3" s="1"/>
  <c r="G748" i="2"/>
  <c r="C684" i="3" s="1"/>
  <c r="G749" i="2"/>
  <c r="G750" i="2"/>
  <c r="G751" i="2"/>
  <c r="G752" i="2"/>
  <c r="G753" i="2"/>
  <c r="G754" i="2"/>
  <c r="G755" i="2"/>
  <c r="C1774" i="3" s="1"/>
  <c r="G756" i="2"/>
  <c r="C1775" i="3" s="1"/>
  <c r="G757" i="2"/>
  <c r="G758" i="2"/>
  <c r="G759" i="2"/>
  <c r="C1927" i="3" s="1"/>
  <c r="G760" i="2"/>
  <c r="G761" i="2"/>
  <c r="G2213" i="2"/>
  <c r="G762" i="2"/>
  <c r="C1782" i="3" s="1"/>
  <c r="G763" i="2"/>
  <c r="C1783" i="3" s="1"/>
  <c r="G764" i="2"/>
  <c r="G765" i="2"/>
  <c r="G766" i="2"/>
  <c r="G767" i="2"/>
  <c r="G768" i="2"/>
  <c r="G769" i="2"/>
  <c r="G770" i="2"/>
  <c r="C1790" i="3" s="1"/>
  <c r="G771" i="2"/>
  <c r="C1791" i="3" s="1"/>
  <c r="G772" i="2"/>
  <c r="G773" i="2"/>
  <c r="G774" i="2"/>
  <c r="G775" i="2"/>
  <c r="G776" i="2"/>
  <c r="G777" i="2"/>
  <c r="C1945" i="3" s="1"/>
  <c r="G778" i="2"/>
  <c r="G779" i="2"/>
  <c r="C1799" i="3" s="1"/>
  <c r="G780" i="2"/>
  <c r="G781" i="2"/>
  <c r="G782" i="2"/>
  <c r="G783" i="2"/>
  <c r="G784" i="2"/>
  <c r="G785" i="2"/>
  <c r="G48" i="2"/>
  <c r="G786" i="2"/>
  <c r="C6" i="3" s="1"/>
  <c r="G787" i="2"/>
  <c r="G2214" i="2"/>
  <c r="G788" i="2"/>
  <c r="G789" i="2"/>
  <c r="G790" i="2"/>
  <c r="C11" i="3" s="1"/>
  <c r="G791" i="2"/>
  <c r="G792" i="2"/>
  <c r="G793" i="2"/>
  <c r="G794" i="2"/>
  <c r="G795" i="2"/>
  <c r="G796" i="2"/>
  <c r="G797" i="2"/>
  <c r="C18" i="3" s="1"/>
  <c r="G798" i="2"/>
  <c r="G799" i="2"/>
  <c r="G800" i="2"/>
  <c r="C21" i="3" s="1"/>
  <c r="G801" i="2"/>
  <c r="G802" i="2"/>
  <c r="G803" i="2"/>
  <c r="G804" i="2"/>
  <c r="G805" i="2"/>
  <c r="C26" i="3" s="1"/>
  <c r="G806" i="2"/>
  <c r="G807" i="2"/>
  <c r="G808" i="2"/>
  <c r="C29" i="3" s="1"/>
  <c r="G809" i="2"/>
  <c r="C30" i="3" s="1"/>
  <c r="G810" i="2"/>
  <c r="G811" i="2"/>
  <c r="C696" i="3" s="1"/>
  <c r="G812" i="2"/>
  <c r="G813" i="2"/>
  <c r="G814" i="2"/>
  <c r="G815" i="2"/>
  <c r="G816" i="2"/>
  <c r="C1665" i="3" s="1"/>
  <c r="G817" i="2"/>
  <c r="C1666" i="3" s="1"/>
  <c r="G818" i="2"/>
  <c r="G819" i="2"/>
  <c r="G820" i="2"/>
  <c r="C1669" i="3" s="1"/>
  <c r="G821" i="2"/>
  <c r="G49" i="2"/>
  <c r="G822" i="2"/>
  <c r="G823" i="2"/>
  <c r="C1673" i="3" s="1"/>
  <c r="G824" i="2"/>
  <c r="C1674" i="3" s="1"/>
  <c r="G825" i="2"/>
  <c r="C1675" i="3" s="1"/>
  <c r="G826" i="2"/>
  <c r="G827" i="2"/>
  <c r="G828" i="2"/>
  <c r="G829" i="2"/>
  <c r="G830" i="2"/>
  <c r="G50" i="2"/>
  <c r="G831" i="2"/>
  <c r="G832" i="2"/>
  <c r="C1683" i="3" s="1"/>
  <c r="G833" i="2"/>
  <c r="G834" i="2"/>
  <c r="G835" i="2"/>
  <c r="G836" i="2"/>
  <c r="G837" i="2"/>
  <c r="G838" i="2"/>
  <c r="G2215" i="2"/>
  <c r="C1690" i="3" s="1"/>
  <c r="G839" i="2"/>
  <c r="C1691" i="3" s="1"/>
  <c r="G840" i="2"/>
  <c r="G841" i="2"/>
  <c r="G842" i="2"/>
  <c r="G843" i="2"/>
  <c r="G844" i="2"/>
  <c r="G845" i="2"/>
  <c r="G846" i="2"/>
  <c r="C1925" i="3" s="1"/>
  <c r="G847" i="2"/>
  <c r="G848" i="2"/>
  <c r="C2174" i="3" s="1"/>
  <c r="G849" i="2"/>
  <c r="G850" i="2"/>
  <c r="G851" i="2"/>
  <c r="G852" i="2"/>
  <c r="G853" i="2"/>
  <c r="C1932" i="3" s="1"/>
  <c r="G854" i="2"/>
  <c r="C1933" i="3" s="1"/>
  <c r="G855" i="2"/>
  <c r="G856" i="2"/>
  <c r="G857" i="2"/>
  <c r="G858" i="2"/>
  <c r="G859" i="2"/>
  <c r="G860" i="2"/>
  <c r="G861" i="2"/>
  <c r="G862" i="2"/>
  <c r="C1941" i="3" s="1"/>
  <c r="G863" i="2"/>
  <c r="G864" i="2"/>
  <c r="G865" i="2"/>
  <c r="G866" i="2"/>
  <c r="G867" i="2"/>
  <c r="C2193" i="3" s="1"/>
  <c r="G868" i="2"/>
  <c r="G51" i="2"/>
  <c r="C1948" i="3" s="1"/>
  <c r="G869" i="2"/>
  <c r="C1831" i="3" s="1"/>
  <c r="G870" i="2"/>
  <c r="G871" i="2"/>
  <c r="G872" i="2"/>
  <c r="G873" i="2"/>
  <c r="G874" i="2"/>
  <c r="G875" i="2"/>
  <c r="C1837" i="3" s="1"/>
  <c r="G876" i="2"/>
  <c r="G877" i="2"/>
  <c r="G878" i="2"/>
  <c r="G879" i="2"/>
  <c r="G880" i="2"/>
  <c r="G881" i="2"/>
  <c r="G882" i="2"/>
  <c r="C1844" i="3" s="1"/>
  <c r="G52" i="2"/>
  <c r="C1845" i="3" s="1"/>
  <c r="G883" i="2"/>
  <c r="G884" i="2"/>
  <c r="G885" i="2"/>
  <c r="G886" i="2"/>
  <c r="G887" i="2"/>
  <c r="G888" i="2"/>
  <c r="G889" i="2"/>
  <c r="C1852" i="3" s="1"/>
  <c r="G890" i="2"/>
  <c r="G891" i="2"/>
  <c r="G892" i="2"/>
  <c r="G893" i="2"/>
  <c r="G894" i="2"/>
  <c r="G895" i="2"/>
  <c r="G896" i="2"/>
  <c r="G53" i="2"/>
  <c r="C695" i="3" s="1"/>
  <c r="G897" i="2"/>
  <c r="C187" i="3" s="1"/>
  <c r="G898" i="2"/>
  <c r="G899" i="2"/>
  <c r="G900" i="2"/>
  <c r="G901" i="2"/>
  <c r="G902" i="2"/>
  <c r="G903" i="2"/>
  <c r="G904" i="2"/>
  <c r="C703" i="3" s="1"/>
  <c r="G905" i="2"/>
  <c r="G906" i="2"/>
  <c r="G907" i="2"/>
  <c r="G908" i="2"/>
  <c r="G909" i="2"/>
  <c r="G910" i="2"/>
  <c r="G911" i="2"/>
  <c r="G912" i="2"/>
  <c r="C711" i="3" s="1"/>
  <c r="G913" i="2"/>
  <c r="G914" i="2"/>
  <c r="G915" i="2"/>
  <c r="C714" i="3" s="1"/>
  <c r="G916" i="2"/>
  <c r="G917" i="2"/>
  <c r="G54" i="2"/>
  <c r="G2216" i="2"/>
  <c r="C1548" i="3" s="1"/>
  <c r="G918" i="2"/>
  <c r="G919" i="2"/>
  <c r="G920" i="2"/>
  <c r="G921" i="2"/>
  <c r="C722" i="3" s="1"/>
  <c r="G922" i="2"/>
  <c r="G923" i="2"/>
  <c r="G924" i="2"/>
  <c r="C2166" i="3" s="1"/>
  <c r="G925" i="2"/>
  <c r="G2217" i="2"/>
  <c r="G926" i="2"/>
  <c r="G927" i="2"/>
  <c r="G928" i="2"/>
  <c r="C2171" i="3" s="1"/>
  <c r="G929" i="2"/>
  <c r="G930" i="2"/>
  <c r="C1013" i="3" s="1"/>
  <c r="G931" i="2"/>
  <c r="G932" i="2"/>
  <c r="G933" i="2"/>
  <c r="G934" i="2"/>
  <c r="G935" i="2"/>
  <c r="C2178" i="3" s="1"/>
  <c r="G936" i="2"/>
  <c r="C2179" i="3" s="1"/>
  <c r="G937" i="2"/>
  <c r="G938" i="2"/>
  <c r="G939" i="2"/>
  <c r="C2182" i="3" s="1"/>
  <c r="G940" i="2"/>
  <c r="G941" i="2"/>
  <c r="G942" i="2"/>
  <c r="G943" i="2"/>
  <c r="G944" i="2"/>
  <c r="C2187" i="3" s="1"/>
  <c r="G945" i="2"/>
  <c r="G946" i="2"/>
  <c r="G947" i="2"/>
  <c r="C2190" i="3" s="1"/>
  <c r="G948" i="2"/>
  <c r="G949" i="2"/>
  <c r="G950" i="2"/>
  <c r="G951" i="2"/>
  <c r="C2194" i="3" s="1"/>
  <c r="G952" i="2"/>
  <c r="C2195" i="3" s="1"/>
  <c r="G953" i="2"/>
  <c r="C1860" i="3" s="1"/>
  <c r="G954" i="2"/>
  <c r="C1861" i="3" s="1"/>
  <c r="G955" i="2"/>
  <c r="C1862" i="3" s="1"/>
  <c r="G956" i="2"/>
  <c r="G957" i="2"/>
  <c r="C1864" i="3" s="1"/>
  <c r="G55" i="2"/>
  <c r="C1865" i="3" s="1"/>
  <c r="G958" i="2"/>
  <c r="C1866" i="3" s="1"/>
  <c r="G959" i="2"/>
  <c r="C1867" i="3" s="1"/>
  <c r="G960" i="2"/>
  <c r="C1868" i="3" s="1"/>
  <c r="G961" i="2"/>
  <c r="G56" i="2"/>
  <c r="C1870" i="3" s="1"/>
  <c r="G962" i="2"/>
  <c r="G57" i="2"/>
  <c r="C1872" i="3" s="1"/>
  <c r="G58" i="2"/>
  <c r="G2218" i="2"/>
  <c r="G963" i="2"/>
  <c r="C1875" i="3" s="1"/>
  <c r="G964" i="2"/>
  <c r="C176" i="3" s="1"/>
  <c r="G965" i="2"/>
  <c r="G966" i="2"/>
  <c r="G967" i="2"/>
  <c r="G968" i="2"/>
  <c r="G969" i="2"/>
  <c r="G970" i="2"/>
  <c r="G971" i="2"/>
  <c r="C183" i="3" s="1"/>
  <c r="G972" i="2"/>
  <c r="C184" i="3" s="1"/>
  <c r="G973" i="2"/>
  <c r="G974" i="2"/>
  <c r="G975" i="2"/>
  <c r="G976" i="2"/>
  <c r="G977" i="2"/>
  <c r="G978" i="2"/>
  <c r="C190" i="3" s="1"/>
  <c r="G979" i="2"/>
  <c r="C191" i="3" s="1"/>
  <c r="G980" i="2"/>
  <c r="G59" i="2"/>
  <c r="G981" i="2"/>
  <c r="G982" i="2"/>
  <c r="G983" i="2"/>
  <c r="G984" i="2"/>
  <c r="G985" i="2"/>
  <c r="G986" i="2"/>
  <c r="G987" i="2"/>
  <c r="G60" i="2"/>
  <c r="C935" i="3" s="1"/>
  <c r="G988" i="2"/>
  <c r="G989" i="2"/>
  <c r="G990" i="2"/>
  <c r="G991" i="2"/>
  <c r="G992" i="2"/>
  <c r="C999" i="3" s="1"/>
  <c r="G993" i="2"/>
  <c r="C1000" i="3" s="1"/>
  <c r="G994" i="2"/>
  <c r="G995" i="2"/>
  <c r="G996" i="2"/>
  <c r="G997" i="2"/>
  <c r="G998" i="2"/>
  <c r="C1005" i="3" s="1"/>
  <c r="G999" i="2"/>
  <c r="C1006" i="3" s="1"/>
  <c r="G1000" i="2"/>
  <c r="G1001" i="2"/>
  <c r="G1002" i="2"/>
  <c r="G1003" i="2"/>
  <c r="G1004" i="2"/>
  <c r="G1005" i="2"/>
  <c r="G1006" i="2"/>
  <c r="G1007" i="2"/>
  <c r="G1008" i="2"/>
  <c r="G1009" i="2"/>
  <c r="C1016" i="3" s="1"/>
  <c r="G1010" i="2"/>
  <c r="G1011" i="2"/>
  <c r="G1012" i="2"/>
  <c r="G1013" i="2"/>
  <c r="G1014" i="2"/>
  <c r="C1021" i="3" s="1"/>
  <c r="G1015" i="2"/>
  <c r="G1016" i="2"/>
  <c r="G1017" i="2"/>
  <c r="G1018" i="2"/>
  <c r="G1019" i="2"/>
  <c r="G1020" i="2"/>
  <c r="G1021" i="2"/>
  <c r="G1022" i="2"/>
  <c r="C1970" i="3" s="1"/>
  <c r="G1023" i="2"/>
  <c r="G1024" i="2"/>
  <c r="G1025" i="2"/>
  <c r="G1026" i="2"/>
  <c r="G2219" i="2"/>
  <c r="G1027" i="2"/>
  <c r="G1028" i="2"/>
  <c r="G61" i="2"/>
  <c r="C1978" i="3" s="1"/>
  <c r="G1029" i="2"/>
  <c r="G1030" i="2"/>
  <c r="G1031" i="2"/>
  <c r="C1981" i="3" s="1"/>
  <c r="G62" i="2"/>
  <c r="G1032" i="2"/>
  <c r="G1033" i="2"/>
  <c r="G1034" i="2"/>
  <c r="G1035" i="2"/>
  <c r="G1036" i="2"/>
  <c r="G1037" i="2"/>
  <c r="G1038" i="2"/>
  <c r="C1989" i="3" s="1"/>
  <c r="G1039" i="2"/>
  <c r="G1040" i="2"/>
  <c r="G1041" i="2"/>
  <c r="G1042" i="2"/>
  <c r="G1043" i="2"/>
  <c r="G1044" i="2"/>
  <c r="G1045" i="2"/>
  <c r="G1046" i="2"/>
  <c r="C1298" i="3" s="1"/>
  <c r="G1047" i="2"/>
  <c r="G1048" i="2"/>
  <c r="G1049" i="2"/>
  <c r="G1050" i="2"/>
  <c r="G1051" i="2"/>
  <c r="G1052" i="2"/>
  <c r="G1053" i="2"/>
  <c r="G63" i="2"/>
  <c r="G1054" i="2"/>
  <c r="G1055" i="2"/>
  <c r="G1056" i="2"/>
  <c r="G1057" i="2"/>
  <c r="C896" i="3" s="1"/>
  <c r="G1058" i="2"/>
  <c r="G1059" i="2"/>
  <c r="G1060" i="2"/>
  <c r="G1061" i="2"/>
  <c r="G1062" i="2"/>
  <c r="G1063" i="2"/>
  <c r="G1064" i="2"/>
  <c r="G1065" i="2"/>
  <c r="G64" i="2"/>
  <c r="G1066" i="2"/>
  <c r="C1320" i="3" s="1"/>
  <c r="G1067" i="2"/>
  <c r="G1068" i="2"/>
  <c r="G1069" i="2"/>
  <c r="G1070" i="2"/>
  <c r="G2220" i="2"/>
  <c r="G1071" i="2"/>
  <c r="G1072" i="2"/>
  <c r="C939" i="3" s="1"/>
  <c r="G1073" i="2"/>
  <c r="C940" i="3" s="1"/>
  <c r="G1074" i="2"/>
  <c r="G1075" i="2"/>
  <c r="G1076" i="2"/>
  <c r="G65" i="2"/>
  <c r="G1077" i="2"/>
  <c r="G1078" i="2"/>
  <c r="G1079" i="2"/>
  <c r="C947" i="3" s="1"/>
  <c r="G1080" i="2"/>
  <c r="C948" i="3" s="1"/>
  <c r="G66" i="2"/>
  <c r="G1081" i="2"/>
  <c r="G1082" i="2"/>
  <c r="G67" i="2"/>
  <c r="G1083" i="2"/>
  <c r="G1084" i="2"/>
  <c r="G1085" i="2"/>
  <c r="G1086" i="2"/>
  <c r="C956" i="3" s="1"/>
  <c r="G1087" i="2"/>
  <c r="G1088" i="2"/>
  <c r="G1089" i="2"/>
  <c r="G1090" i="2"/>
  <c r="G1091" i="2"/>
  <c r="G1092" i="2"/>
  <c r="G1093" i="2"/>
  <c r="C963" i="3" s="1"/>
  <c r="G1094" i="2"/>
  <c r="G1095" i="2"/>
  <c r="G1096" i="2"/>
  <c r="C814" i="3" s="1"/>
  <c r="G68" i="2"/>
  <c r="G1097" i="2"/>
  <c r="G69" i="2"/>
  <c r="C817" i="3" s="1"/>
  <c r="G1098" i="2"/>
  <c r="G2221" i="2"/>
  <c r="G1099" i="2"/>
  <c r="G1100" i="2"/>
  <c r="C821" i="3" s="1"/>
  <c r="G1101" i="2"/>
  <c r="C822" i="3" s="1"/>
  <c r="G1102" i="2"/>
  <c r="G1103" i="2"/>
  <c r="C498" i="3" s="1"/>
  <c r="G1104" i="2"/>
  <c r="C825" i="3" s="1"/>
  <c r="G1105" i="2"/>
  <c r="G1106" i="2"/>
  <c r="G1107" i="2"/>
  <c r="G1108" i="2"/>
  <c r="C829" i="3" s="1"/>
  <c r="G1109" i="2"/>
  <c r="C830" i="3" s="1"/>
  <c r="G1110" i="2"/>
  <c r="G70" i="2"/>
  <c r="G1111" i="2"/>
  <c r="C833" i="3" s="1"/>
  <c r="G1112" i="2"/>
  <c r="G1113" i="2"/>
  <c r="G1114" i="2"/>
  <c r="G1115" i="2"/>
  <c r="C837" i="3" s="1"/>
  <c r="G71" i="2"/>
  <c r="C838" i="3" s="1"/>
  <c r="G1116" i="2"/>
  <c r="C839" i="3" s="1"/>
  <c r="G1117" i="2"/>
  <c r="C840" i="3" s="1"/>
  <c r="G1118" i="2"/>
  <c r="C841" i="3" s="1"/>
  <c r="G1119" i="2"/>
  <c r="C514" i="3" s="1"/>
  <c r="G1120" i="2"/>
  <c r="G2222" i="2"/>
  <c r="C898" i="3" s="1"/>
  <c r="G1121" i="2"/>
  <c r="C899" i="3" s="1"/>
  <c r="G1122" i="2"/>
  <c r="C900" i="3" s="1"/>
  <c r="G1123" i="2"/>
  <c r="C901" i="3" s="1"/>
  <c r="G2223" i="2"/>
  <c r="C902" i="3" s="1"/>
  <c r="G1124" i="2"/>
  <c r="C903" i="3" s="1"/>
  <c r="G1125" i="2"/>
  <c r="C904" i="3" s="1"/>
  <c r="G1126" i="2"/>
  <c r="G1127" i="2"/>
  <c r="G1128" i="2"/>
  <c r="G1129" i="2"/>
  <c r="C578" i="3" s="1"/>
  <c r="G1130" i="2"/>
  <c r="C579" i="3" s="1"/>
  <c r="G1131" i="2"/>
  <c r="G1132" i="2"/>
  <c r="G1133" i="2"/>
  <c r="G1134" i="2"/>
  <c r="G1135" i="2"/>
  <c r="G1136" i="2"/>
  <c r="G1137" i="2"/>
  <c r="G1138" i="2"/>
  <c r="G1139" i="2"/>
  <c r="G1140" i="2"/>
  <c r="G1141" i="2"/>
  <c r="G1142" i="2"/>
  <c r="G1143" i="2"/>
  <c r="G1144" i="2"/>
  <c r="G1145" i="2"/>
  <c r="C594" i="3" s="1"/>
  <c r="G1146" i="2"/>
  <c r="G2224" i="2"/>
  <c r="G1147" i="2"/>
  <c r="G1148" i="2"/>
  <c r="G1149" i="2"/>
  <c r="C599" i="3" s="1"/>
  <c r="G1150" i="2"/>
  <c r="G1151" i="2"/>
  <c r="G1152" i="2"/>
  <c r="C602" i="3" s="1"/>
  <c r="G1153" i="2"/>
  <c r="G1154" i="2"/>
  <c r="G1155" i="2"/>
  <c r="G1156" i="2"/>
  <c r="C492" i="3" s="1"/>
  <c r="G1157" i="2"/>
  <c r="G1158" i="2"/>
  <c r="C494" i="3" s="1"/>
  <c r="G1159" i="2"/>
  <c r="C495" i="3" s="1"/>
  <c r="G72" i="2"/>
  <c r="C496" i="3" s="1"/>
  <c r="G1160" i="2"/>
  <c r="C497" i="3" s="1"/>
  <c r="G1161" i="2"/>
  <c r="G1162" i="2"/>
  <c r="C499" i="3" s="1"/>
  <c r="G1163" i="2"/>
  <c r="C500" i="3" s="1"/>
  <c r="G1164" i="2"/>
  <c r="C501" i="3" s="1"/>
  <c r="G1165" i="2"/>
  <c r="C502" i="3" s="1"/>
  <c r="G1166" i="2"/>
  <c r="C503" i="3" s="1"/>
  <c r="G1167" i="2"/>
  <c r="C504" i="3" s="1"/>
  <c r="G1168" i="2"/>
  <c r="C505" i="3" s="1"/>
  <c r="G1169" i="2"/>
  <c r="G1170" i="2"/>
  <c r="G73" i="2"/>
  <c r="G1171" i="2"/>
  <c r="C1761" i="3" s="1"/>
  <c r="G1172" i="2"/>
  <c r="G1173" i="2"/>
  <c r="G1174" i="2"/>
  <c r="C512" i="3" s="1"/>
  <c r="G1175" i="2"/>
  <c r="G1176" i="2"/>
  <c r="C1766" i="3" s="1"/>
  <c r="G1177" i="2"/>
  <c r="G1178" i="2"/>
  <c r="G74" i="2"/>
  <c r="G1179" i="2"/>
  <c r="G1180" i="2"/>
  <c r="G1181" i="2"/>
  <c r="G1182" i="2"/>
  <c r="G1183" i="2"/>
  <c r="G1184" i="2"/>
  <c r="G1185" i="2"/>
  <c r="G1186" i="2"/>
  <c r="C437" i="3" s="1"/>
  <c r="G1187" i="2"/>
  <c r="C438" i="3" s="1"/>
  <c r="G1188" i="2"/>
  <c r="G75" i="2"/>
  <c r="G1189" i="2"/>
  <c r="G1190" i="2"/>
  <c r="G1191" i="2"/>
  <c r="G1192" i="2"/>
  <c r="G1193" i="2"/>
  <c r="C445" i="3" s="1"/>
  <c r="G1194" i="2"/>
  <c r="G1195" i="2"/>
  <c r="G1196" i="2"/>
  <c r="G76" i="2"/>
  <c r="G2225" i="2"/>
  <c r="G1197" i="2"/>
  <c r="G1198" i="2"/>
  <c r="G1199" i="2"/>
  <c r="C453" i="3" s="1"/>
  <c r="G77" i="2"/>
  <c r="G1200" i="2"/>
  <c r="G1201" i="2"/>
  <c r="C456" i="3" s="1"/>
  <c r="G78" i="2"/>
  <c r="G79" i="2"/>
  <c r="G1202" i="2"/>
  <c r="G1203" i="2"/>
  <c r="G1204" i="2"/>
  <c r="C1744" i="3" s="1"/>
  <c r="G1205" i="2"/>
  <c r="G1206" i="2"/>
  <c r="G1207" i="2"/>
  <c r="C1747" i="3" s="1"/>
  <c r="G80" i="2"/>
  <c r="G1208" i="2"/>
  <c r="G1209" i="2"/>
  <c r="G1210" i="2"/>
  <c r="C1751" i="3" s="1"/>
  <c r="G1211" i="2"/>
  <c r="G81" i="2"/>
  <c r="G1212" i="2"/>
  <c r="G1213" i="2"/>
  <c r="C1755" i="3" s="1"/>
  <c r="G1214" i="2"/>
  <c r="G1215" i="2"/>
  <c r="G1216" i="2"/>
  <c r="G1217" i="2"/>
  <c r="C1759" i="3" s="1"/>
  <c r="G1218" i="2"/>
  <c r="G1219" i="2"/>
  <c r="G1220" i="2"/>
  <c r="C1762" i="3" s="1"/>
  <c r="G1221" i="2"/>
  <c r="C1763" i="3" s="1"/>
  <c r="G1222" i="2"/>
  <c r="G1223" i="2"/>
  <c r="G1224" i="2"/>
  <c r="G82" i="2"/>
  <c r="G1225" i="2"/>
  <c r="G1226" i="2"/>
  <c r="C1769" i="3" s="1"/>
  <c r="G1227" i="2"/>
  <c r="C1770" i="3" s="1"/>
  <c r="G1228" i="2"/>
  <c r="C1771" i="3" s="1"/>
  <c r="G1229" i="2"/>
  <c r="C1772" i="3" s="1"/>
  <c r="G1230" i="2"/>
  <c r="G1231" i="2"/>
  <c r="G1232" i="2"/>
  <c r="G1233" i="2"/>
  <c r="C1149" i="3" s="1"/>
  <c r="G83" i="2"/>
  <c r="C1150" i="3" s="1"/>
  <c r="G1234" i="2"/>
  <c r="C1151" i="3" s="1"/>
  <c r="G84" i="2"/>
  <c r="C1152" i="3" s="1"/>
  <c r="G1235" i="2"/>
  <c r="C1153" i="3" s="1"/>
  <c r="G1236" i="2"/>
  <c r="G2226" i="2"/>
  <c r="G85" i="2"/>
  <c r="G1237" i="2"/>
  <c r="G1238" i="2"/>
  <c r="G86" i="2"/>
  <c r="G1239" i="2"/>
  <c r="G1240" i="2"/>
  <c r="G87" i="2"/>
  <c r="G1241" i="2"/>
  <c r="G1242" i="2"/>
  <c r="G1243" i="2"/>
  <c r="G1244" i="2"/>
  <c r="G1245" i="2"/>
  <c r="G1246" i="2"/>
  <c r="C463" i="3" s="1"/>
  <c r="G1247" i="2"/>
  <c r="G1248" i="2"/>
  <c r="G1249" i="2"/>
  <c r="C466" i="3" s="1"/>
  <c r="G1250" i="2"/>
  <c r="G1251" i="2"/>
  <c r="G1252" i="2"/>
  <c r="G1253" i="2"/>
  <c r="C470" i="3" s="1"/>
  <c r="G1254" i="2"/>
  <c r="C471" i="3" s="1"/>
  <c r="G88" i="2"/>
  <c r="C472" i="3" s="1"/>
  <c r="G1255" i="2"/>
  <c r="G1256" i="2"/>
  <c r="C474" i="3" s="1"/>
  <c r="G1257" i="2"/>
  <c r="G1258" i="2"/>
  <c r="C476" i="3" s="1"/>
  <c r="G89" i="2"/>
  <c r="C477" i="3" s="1"/>
  <c r="G1259" i="2"/>
  <c r="C478" i="3" s="1"/>
  <c r="G1260" i="2"/>
  <c r="C479" i="3" s="1"/>
  <c r="G1261" i="2"/>
  <c r="C480" i="3" s="1"/>
  <c r="G1262" i="2"/>
  <c r="C481" i="3" s="1"/>
  <c r="G1263" i="2"/>
  <c r="C482" i="3" s="1"/>
  <c r="G1264" i="2"/>
  <c r="G1265" i="2"/>
  <c r="G1266" i="2"/>
  <c r="G2227" i="2"/>
  <c r="G1267" i="2"/>
  <c r="C487" i="3" s="1"/>
  <c r="G2228" i="2"/>
  <c r="C488" i="3" s="1"/>
  <c r="G1268" i="2"/>
  <c r="G1269" i="2"/>
  <c r="G1270" i="2"/>
  <c r="G1271" i="2"/>
  <c r="G1272" i="2"/>
  <c r="G1273" i="2"/>
  <c r="C1952" i="3" s="1"/>
  <c r="G1274" i="2"/>
  <c r="C1953" i="3" s="1"/>
  <c r="G1275" i="2"/>
  <c r="G1276" i="2"/>
  <c r="G2229" i="2"/>
  <c r="G1277" i="2"/>
  <c r="G1278" i="2"/>
  <c r="G1279" i="2"/>
  <c r="G1280" i="2"/>
  <c r="C1960" i="3" s="1"/>
  <c r="G1281" i="2"/>
  <c r="C1961" i="3" s="1"/>
  <c r="G1282" i="2"/>
  <c r="G1283" i="2"/>
  <c r="G1284" i="2"/>
  <c r="C1964" i="3" s="1"/>
  <c r="G1285" i="2"/>
  <c r="G1286" i="2"/>
  <c r="G1287" i="2"/>
  <c r="G1288" i="2"/>
  <c r="C1996" i="3" s="1"/>
  <c r="G1289" i="2"/>
  <c r="G1290" i="2"/>
  <c r="G1291" i="2"/>
  <c r="C1999" i="3" s="1"/>
  <c r="G1292" i="2"/>
  <c r="C2000" i="3" s="1"/>
  <c r="G1293" i="2"/>
  <c r="G1294" i="2"/>
  <c r="C2002" i="3" s="1"/>
  <c r="G1295" i="2"/>
  <c r="G1296" i="2"/>
  <c r="G1297" i="2"/>
  <c r="C2005" i="3" s="1"/>
  <c r="G1298" i="2"/>
  <c r="C2006" i="3" s="1"/>
  <c r="G1299" i="2"/>
  <c r="G1300" i="2"/>
  <c r="G1301" i="2"/>
  <c r="G1302" i="2"/>
  <c r="G90" i="2"/>
  <c r="G91" i="2"/>
  <c r="C2012" i="3" s="1"/>
  <c r="G1303" i="2"/>
  <c r="G1304" i="2"/>
  <c r="G1305" i="2"/>
  <c r="G1306" i="2"/>
  <c r="G1307" i="2"/>
  <c r="G1308" i="2"/>
  <c r="G1309" i="2"/>
  <c r="G1310" i="2"/>
  <c r="C2020" i="3" s="1"/>
  <c r="G1311" i="2"/>
  <c r="G1312" i="2"/>
  <c r="G2230" i="2"/>
  <c r="G1313" i="2"/>
  <c r="G1314" i="2"/>
  <c r="G1315" i="2"/>
  <c r="C1696" i="3" s="1"/>
  <c r="G1316" i="2"/>
  <c r="C1697" i="3" s="1"/>
  <c r="G1317" i="2"/>
  <c r="G1318" i="2"/>
  <c r="G1319" i="2"/>
  <c r="G1320" i="2"/>
  <c r="G1321" i="2"/>
  <c r="G1322" i="2"/>
  <c r="G92" i="2"/>
  <c r="G1323" i="2"/>
  <c r="G1324" i="2"/>
  <c r="G1325" i="2"/>
  <c r="G1326" i="2"/>
  <c r="G1327" i="2"/>
  <c r="C72" i="3" s="1"/>
  <c r="G1328" i="2"/>
  <c r="G1329" i="2"/>
  <c r="G93" i="2"/>
  <c r="C1712" i="3" s="1"/>
  <c r="G1330" i="2"/>
  <c r="C1713" i="3" s="1"/>
  <c r="G1331" i="2"/>
  <c r="G1332" i="2"/>
  <c r="G1333" i="2"/>
  <c r="G1334" i="2"/>
  <c r="G1335" i="2"/>
  <c r="G1336" i="2"/>
  <c r="C1719" i="3" s="1"/>
  <c r="G1337" i="2"/>
  <c r="G1338" i="2"/>
  <c r="G1339" i="2"/>
  <c r="G1340" i="2"/>
  <c r="C1723" i="3" s="1"/>
  <c r="G1341" i="2"/>
  <c r="G1342" i="2"/>
  <c r="G1343" i="2"/>
  <c r="G1344" i="2"/>
  <c r="G1345" i="2"/>
  <c r="G1346" i="2"/>
  <c r="G1347" i="2"/>
  <c r="C61" i="3" s="1"/>
  <c r="G1348" i="2"/>
  <c r="C62" i="3" s="1"/>
  <c r="G1349" i="2"/>
  <c r="G1350" i="2"/>
  <c r="G1351" i="2"/>
  <c r="C65" i="3" s="1"/>
  <c r="G1352" i="2"/>
  <c r="G1353" i="2"/>
  <c r="G2231" i="2"/>
  <c r="G1354" i="2"/>
  <c r="C69" i="3" s="1"/>
  <c r="G1355" i="2"/>
  <c r="C70" i="3" s="1"/>
  <c r="G1356" i="2"/>
  <c r="C71" i="3" s="1"/>
  <c r="G1357" i="2"/>
  <c r="G1358" i="2"/>
  <c r="G1359" i="2"/>
  <c r="G2232" i="2"/>
  <c r="G2233" i="2"/>
  <c r="G1360" i="2"/>
  <c r="C229" i="3" s="1"/>
  <c r="G1361" i="2"/>
  <c r="C78" i="3" s="1"/>
  <c r="G1362" i="2"/>
  <c r="C79" i="3" s="1"/>
  <c r="G1363" i="2"/>
  <c r="G1364" i="2"/>
  <c r="G1365" i="2"/>
  <c r="G1366" i="2"/>
  <c r="G1367" i="2"/>
  <c r="G1368" i="2"/>
  <c r="G1369" i="2"/>
  <c r="C86" i="3" s="1"/>
  <c r="G1370" i="2"/>
  <c r="C87" i="3" s="1"/>
  <c r="G1371" i="2"/>
  <c r="G94" i="2"/>
  <c r="G1372" i="2"/>
  <c r="G1373" i="2"/>
  <c r="G1374" i="2"/>
  <c r="G1375" i="2"/>
  <c r="G1376" i="2"/>
  <c r="C218" i="3" s="1"/>
  <c r="G1377" i="2"/>
  <c r="C219" i="3" s="1"/>
  <c r="G1378" i="2"/>
  <c r="G1379" i="2"/>
  <c r="G1380" i="2"/>
  <c r="G1381" i="2"/>
  <c r="G1382" i="2"/>
  <c r="G2234" i="2"/>
  <c r="G1383" i="2"/>
  <c r="C226" i="3" s="1"/>
  <c r="G1384" i="2"/>
  <c r="G1385" i="2"/>
  <c r="C616" i="3" s="1"/>
  <c r="G1386" i="2"/>
  <c r="C617" i="3" s="1"/>
  <c r="G1387" i="2"/>
  <c r="G1388" i="2"/>
  <c r="C231" i="3" s="1"/>
  <c r="G1389" i="2"/>
  <c r="C232" i="3" s="1"/>
  <c r="G1390" i="2"/>
  <c r="G1391" i="2"/>
  <c r="G1392" i="2"/>
  <c r="G1393" i="2"/>
  <c r="G1394" i="2"/>
  <c r="G1395" i="2"/>
  <c r="G95" i="2"/>
  <c r="C239" i="3" s="1"/>
  <c r="G1396" i="2"/>
  <c r="C240" i="3" s="1"/>
  <c r="G96" i="2"/>
  <c r="G1397" i="2"/>
  <c r="G1398" i="2"/>
  <c r="G1399" i="2"/>
  <c r="G1400" i="2"/>
  <c r="G1401" i="2"/>
  <c r="G1402" i="2"/>
  <c r="C609" i="3" s="1"/>
  <c r="G1403" i="2"/>
  <c r="G1404" i="2"/>
  <c r="G1405" i="2"/>
  <c r="G97" i="2"/>
  <c r="G1406" i="2"/>
  <c r="G1407" i="2"/>
  <c r="G1408" i="2"/>
  <c r="G98" i="2"/>
  <c r="G1409" i="2"/>
  <c r="G1410" i="2"/>
  <c r="G1411" i="2"/>
  <c r="C620" i="3" s="1"/>
  <c r="G1412" i="2"/>
  <c r="G1413" i="2"/>
  <c r="G1414" i="2"/>
  <c r="G1415" i="2"/>
  <c r="C624" i="3" s="1"/>
  <c r="G1416" i="2"/>
  <c r="G1417" i="2"/>
  <c r="G1418" i="2"/>
  <c r="G2235" i="2"/>
  <c r="C628" i="3" s="1"/>
  <c r="G1419" i="2"/>
  <c r="C629" i="3" s="1"/>
  <c r="G1420" i="2"/>
  <c r="G99" i="2"/>
  <c r="C631" i="3" s="1"/>
  <c r="G1421" i="2"/>
  <c r="C632" i="3" s="1"/>
  <c r="G1422" i="2"/>
  <c r="C633" i="3" s="1"/>
  <c r="G1423" i="2"/>
  <c r="C845" i="3" s="1"/>
  <c r="G1424" i="2"/>
  <c r="G1425" i="2"/>
  <c r="C847" i="3" s="1"/>
  <c r="G1426" i="2"/>
  <c r="C848" i="3" s="1"/>
  <c r="G1427" i="2"/>
  <c r="G1428" i="2"/>
  <c r="G1429" i="2"/>
  <c r="G1430" i="2"/>
  <c r="G1431" i="2"/>
  <c r="G1432" i="2"/>
  <c r="G1433" i="2"/>
  <c r="C855" i="3" s="1"/>
  <c r="G100" i="2"/>
  <c r="G1434" i="2"/>
  <c r="G1435" i="2"/>
  <c r="G1436" i="2"/>
  <c r="G1437" i="2"/>
  <c r="G1438" i="2"/>
  <c r="G101" i="2"/>
  <c r="G1439" i="2"/>
  <c r="G1440" i="2"/>
  <c r="G1441" i="2"/>
  <c r="G1442" i="2"/>
  <c r="C1085" i="3" s="1"/>
  <c r="G1443" i="2"/>
  <c r="G1444" i="2"/>
  <c r="C868" i="3" s="1"/>
  <c r="G1445" i="2"/>
  <c r="G1446" i="2"/>
  <c r="G1447" i="2"/>
  <c r="G1448" i="2"/>
  <c r="G1449" i="2"/>
  <c r="G102" i="2"/>
  <c r="G1450" i="2"/>
  <c r="G1451" i="2"/>
  <c r="C1077" i="3" s="1"/>
  <c r="G1452" i="2"/>
  <c r="G1453" i="2"/>
  <c r="G1454" i="2"/>
  <c r="G1455" i="2"/>
  <c r="G103" i="2"/>
  <c r="G2236" i="2"/>
  <c r="G1456" i="2"/>
  <c r="C1084" i="3" s="1"/>
  <c r="G1457" i="2"/>
  <c r="G1458" i="2"/>
  <c r="G1459" i="2"/>
  <c r="G1460" i="2"/>
  <c r="C1088" i="3" s="1"/>
  <c r="G1461" i="2"/>
  <c r="G1462" i="2"/>
  <c r="G1463" i="2"/>
  <c r="G1464" i="2"/>
  <c r="C1092" i="3" s="1"/>
  <c r="G1465" i="2"/>
  <c r="G1466" i="2"/>
  <c r="G1467" i="2"/>
  <c r="C1095" i="3" s="1"/>
  <c r="G1468" i="2"/>
  <c r="C1096" i="3" s="1"/>
  <c r="G1469" i="2"/>
  <c r="G1470" i="2"/>
  <c r="G1471" i="2"/>
  <c r="G1472" i="2"/>
  <c r="G1473" i="2"/>
  <c r="G1474" i="2"/>
  <c r="G1475" i="2"/>
  <c r="G1476" i="2"/>
  <c r="C876" i="3" s="1"/>
  <c r="G1477" i="2"/>
  <c r="G104" i="2"/>
  <c r="G1478" i="2"/>
  <c r="G1479" i="2"/>
  <c r="G1480" i="2"/>
  <c r="G1481" i="2"/>
  <c r="G1482" i="2"/>
  <c r="G1483" i="2"/>
  <c r="C884" i="3" s="1"/>
  <c r="G1484" i="2"/>
  <c r="G1485" i="2"/>
  <c r="G1486" i="2"/>
  <c r="G1487" i="2"/>
  <c r="G1488" i="2"/>
  <c r="G1489" i="2"/>
  <c r="G1490" i="2"/>
  <c r="G1491" i="2"/>
  <c r="C38" i="3" s="1"/>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05" i="2"/>
  <c r="G1519" i="2"/>
  <c r="G1520" i="2"/>
  <c r="G1521" i="2"/>
  <c r="G1522" i="2"/>
  <c r="G1523" i="2"/>
  <c r="G1524" i="2"/>
  <c r="G1525" i="2"/>
  <c r="G1526" i="2"/>
  <c r="G106" i="2"/>
  <c r="G1527" i="2"/>
  <c r="G1528" i="2"/>
  <c r="G1529" i="2"/>
  <c r="G1530" i="2"/>
  <c r="G1531" i="2"/>
  <c r="G2237" i="2"/>
  <c r="G1532" i="2"/>
  <c r="G1533" i="2"/>
  <c r="G1534" i="2"/>
  <c r="G1535" i="2"/>
  <c r="G1536" i="2"/>
  <c r="G1537" i="2"/>
  <c r="G1538" i="2"/>
  <c r="G1539" i="2"/>
  <c r="G1540" i="2"/>
  <c r="G1541" i="2"/>
  <c r="C1879" i="3" s="1"/>
  <c r="G1542" i="2"/>
  <c r="G1543" i="2"/>
  <c r="G1544" i="2"/>
  <c r="G1545" i="2"/>
  <c r="G1546" i="2"/>
  <c r="G1547" i="2"/>
  <c r="G1548" i="2"/>
  <c r="G1549" i="2"/>
  <c r="G1550" i="2"/>
  <c r="G1551" i="2"/>
  <c r="G1552" i="2"/>
  <c r="G1553" i="2"/>
  <c r="G1554" i="2"/>
  <c r="G1555" i="2"/>
  <c r="G1556" i="2"/>
  <c r="G1557" i="2"/>
  <c r="C1895" i="3" s="1"/>
  <c r="G1558" i="2"/>
  <c r="G1559" i="2"/>
  <c r="G1560" i="2"/>
  <c r="G1561" i="2"/>
  <c r="G1562" i="2"/>
  <c r="G1563" i="2"/>
  <c r="G1564" i="2"/>
  <c r="G107" i="2"/>
  <c r="G1565" i="2"/>
  <c r="G1566" i="2"/>
  <c r="G1567" i="2"/>
  <c r="G1568" i="2"/>
  <c r="G108" i="2"/>
  <c r="G1569" i="2"/>
  <c r="G1570" i="2"/>
  <c r="G1571" i="2"/>
  <c r="C1272" i="3" s="1"/>
  <c r="G1572" i="2"/>
  <c r="G1573" i="2"/>
  <c r="G1574" i="2"/>
  <c r="C1275" i="3" s="1"/>
  <c r="G1575" i="2"/>
  <c r="G1576" i="2"/>
  <c r="G1577" i="2"/>
  <c r="G1578" i="2"/>
  <c r="G1579" i="2"/>
  <c r="G1580" i="2"/>
  <c r="G109" i="2"/>
  <c r="C1282" i="3" s="1"/>
  <c r="G1581" i="2"/>
  <c r="C1283" i="3" s="1"/>
  <c r="G1582" i="2"/>
  <c r="G1583" i="2"/>
  <c r="G1584" i="2"/>
  <c r="C1286" i="3" s="1"/>
  <c r="G1585" i="2"/>
  <c r="G1586" i="2"/>
  <c r="G1587" i="2"/>
  <c r="G110" i="2"/>
  <c r="C1290" i="3" s="1"/>
  <c r="G1588" i="2"/>
  <c r="C1291" i="3" s="1"/>
  <c r="G1589" i="2"/>
  <c r="C1292" i="3" s="1"/>
  <c r="G1590" i="2"/>
  <c r="C1293" i="3" s="1"/>
  <c r="G1591" i="2"/>
  <c r="G1592" i="2"/>
  <c r="C1295" i="3" s="1"/>
  <c r="G1593" i="2"/>
  <c r="C1572" i="3" s="1"/>
  <c r="G1594" i="2"/>
  <c r="C1573" i="3" s="1"/>
  <c r="G1595" i="2"/>
  <c r="G1596" i="2"/>
  <c r="C1575" i="3" s="1"/>
  <c r="G1597" i="2"/>
  <c r="G111" i="2"/>
  <c r="G1598" i="2"/>
  <c r="G1599" i="2"/>
  <c r="G1600" i="2"/>
  <c r="G1601" i="2"/>
  <c r="G112" i="2"/>
  <c r="G1602" i="2"/>
  <c r="C1583" i="3" s="1"/>
  <c r="G1603" i="2"/>
  <c r="G1604" i="2"/>
  <c r="G1605" i="2"/>
  <c r="G1606" i="2"/>
  <c r="G1607" i="2"/>
  <c r="G1608" i="2"/>
  <c r="G1609" i="2"/>
  <c r="G1610" i="2"/>
  <c r="G1611" i="2"/>
  <c r="G1612" i="2"/>
  <c r="G1613" i="2"/>
  <c r="G1614" i="2"/>
  <c r="G1615" i="2"/>
  <c r="G2238" i="2"/>
  <c r="G1616" i="2"/>
  <c r="G1617" i="2"/>
  <c r="G1618" i="2"/>
  <c r="G1619" i="2"/>
  <c r="G1620" i="2"/>
  <c r="G1621" i="2"/>
  <c r="G1622" i="2"/>
  <c r="C1725" i="3" s="1"/>
  <c r="G1623" i="2"/>
  <c r="G1624" i="2"/>
  <c r="G1625" i="2"/>
  <c r="G1626" i="2"/>
  <c r="G1627" i="2"/>
  <c r="G1628" i="2"/>
  <c r="G1629" i="2"/>
  <c r="G1630" i="2"/>
  <c r="C1733" i="3" s="1"/>
  <c r="G113" i="2"/>
  <c r="G1631" i="2"/>
  <c r="G1632" i="2"/>
  <c r="G1633" i="2"/>
  <c r="G1634" i="2"/>
  <c r="G1635" i="2"/>
  <c r="G1636" i="2"/>
  <c r="G1637" i="2"/>
  <c r="C1741" i="3" s="1"/>
  <c r="G114" i="2"/>
  <c r="G1638" i="2"/>
  <c r="G1639" i="2"/>
  <c r="G1640" i="2"/>
  <c r="G115" i="2"/>
  <c r="G1641" i="2"/>
  <c r="G1642" i="2"/>
  <c r="G1643" i="2"/>
  <c r="G1644" i="2"/>
  <c r="G1645" i="2"/>
  <c r="C732" i="3" s="1"/>
  <c r="G1646" i="2"/>
  <c r="C733" i="3" s="1"/>
  <c r="G1647" i="2"/>
  <c r="G1648" i="2"/>
  <c r="G1649" i="2"/>
  <c r="C736" i="3" s="1"/>
  <c r="G1650" i="2"/>
  <c r="G1651" i="2"/>
  <c r="G116" i="2"/>
  <c r="G1652" i="2"/>
  <c r="C740" i="3" s="1"/>
  <c r="G1653" i="2"/>
  <c r="C741" i="3" s="1"/>
  <c r="G1654" i="2"/>
  <c r="C742" i="3" s="1"/>
  <c r="G1655" i="2"/>
  <c r="C743" i="3" s="1"/>
  <c r="G1656" i="2"/>
  <c r="C744" i="3" s="1"/>
  <c r="G1657" i="2"/>
  <c r="C745" i="3" s="1"/>
  <c r="G1658" i="2"/>
  <c r="C746" i="3" s="1"/>
  <c r="G1659" i="2"/>
  <c r="C747" i="3" s="1"/>
  <c r="G1660" i="2"/>
  <c r="C748" i="3" s="1"/>
  <c r="G1661" i="2"/>
  <c r="C749" i="3" s="1"/>
  <c r="G117" i="2"/>
  <c r="G1662" i="2"/>
  <c r="G1663" i="2"/>
  <c r="G1664" i="2"/>
  <c r="G1665" i="2"/>
  <c r="G1666" i="2"/>
  <c r="G1667" i="2"/>
  <c r="G1668" i="2"/>
  <c r="C1330" i="3" s="1"/>
  <c r="G1669" i="2"/>
  <c r="G1670" i="2"/>
  <c r="G1671" i="2"/>
  <c r="G1672" i="2"/>
  <c r="G1673" i="2"/>
  <c r="G1674" i="2"/>
  <c r="G1675" i="2"/>
  <c r="G1676" i="2"/>
  <c r="C1338" i="3" s="1"/>
  <c r="G1677" i="2"/>
  <c r="G1678" i="2"/>
  <c r="G1679" i="2"/>
  <c r="G1680" i="2"/>
  <c r="G1681" i="2"/>
  <c r="G1682" i="2"/>
  <c r="G1683" i="2"/>
  <c r="G1684" i="2"/>
  <c r="C1346" i="3" s="1"/>
  <c r="G1685" i="2"/>
  <c r="G1686" i="2"/>
  <c r="G1687" i="2"/>
  <c r="G1688" i="2"/>
  <c r="G1689" i="2"/>
  <c r="G1690" i="2"/>
  <c r="G1691" i="2"/>
  <c r="G1692" i="2"/>
  <c r="C310" i="3" s="1"/>
  <c r="G1693" i="2"/>
  <c r="G1694" i="2"/>
  <c r="G1695" i="2"/>
  <c r="G1696" i="2"/>
  <c r="G1697" i="2"/>
  <c r="G1698" i="2"/>
  <c r="G1699" i="2"/>
  <c r="G1700" i="2"/>
  <c r="C318" i="3" s="1"/>
  <c r="G1701" i="2"/>
  <c r="G1702" i="2"/>
  <c r="G1703" i="2"/>
  <c r="G1704" i="2"/>
  <c r="G1705" i="2"/>
  <c r="G1706" i="2"/>
  <c r="G1707" i="2"/>
  <c r="G1708" i="2"/>
  <c r="C326" i="3" s="1"/>
  <c r="G2239" i="2"/>
  <c r="G1709" i="2"/>
  <c r="G1710" i="2"/>
  <c r="G2240" i="2"/>
  <c r="G1711" i="2"/>
  <c r="G1712" i="2"/>
  <c r="G1713" i="2"/>
  <c r="G1714" i="2"/>
  <c r="G1715" i="2"/>
  <c r="G1716" i="2"/>
  <c r="G1717" i="2"/>
  <c r="G1718" i="2"/>
  <c r="G1719" i="2"/>
  <c r="G1720" i="2"/>
  <c r="G1721" i="2"/>
  <c r="G1722" i="2"/>
  <c r="G118" i="2"/>
  <c r="G1723" i="2"/>
  <c r="G119" i="2"/>
  <c r="G1724" i="2"/>
  <c r="G1725" i="2"/>
  <c r="G1726" i="2"/>
  <c r="G1727" i="2"/>
  <c r="G1728" i="2"/>
  <c r="G1729" i="2"/>
  <c r="G1730" i="2"/>
  <c r="G1731" i="2"/>
  <c r="G1732" i="2"/>
  <c r="G1733" i="2"/>
  <c r="C535" i="3" s="1"/>
  <c r="G1734" i="2"/>
  <c r="G1735" i="2"/>
  <c r="G1736" i="2"/>
  <c r="G1737" i="2"/>
  <c r="G1738" i="2"/>
  <c r="G1739" i="2"/>
  <c r="G1740" i="2"/>
  <c r="G1741" i="2"/>
  <c r="C1170" i="3" s="1"/>
  <c r="G1742" i="2"/>
  <c r="G1743" i="2"/>
  <c r="G1744" i="2"/>
  <c r="G1745" i="2"/>
  <c r="G1746" i="2"/>
  <c r="G1747" i="2"/>
  <c r="C1176" i="3" s="1"/>
  <c r="G1748" i="2"/>
  <c r="G1749" i="2"/>
  <c r="G1750" i="2"/>
  <c r="G1751" i="2"/>
  <c r="G120" i="2"/>
  <c r="G121" i="2"/>
  <c r="G1752" i="2"/>
  <c r="G1753" i="2"/>
  <c r="C1490" i="3" s="1"/>
  <c r="G1754" i="2"/>
  <c r="G1755" i="2"/>
  <c r="G1756" i="2"/>
  <c r="G1757" i="2"/>
  <c r="G1758" i="2"/>
  <c r="C151" i="3" s="1"/>
  <c r="G1759" i="2"/>
  <c r="G1760" i="2"/>
  <c r="G1761" i="2"/>
  <c r="G122" i="2"/>
  <c r="G2241" i="2"/>
  <c r="G1762" i="2"/>
  <c r="G1763" i="2"/>
  <c r="G123" i="2"/>
  <c r="G1764" i="2"/>
  <c r="G1765" i="2"/>
  <c r="G1766" i="2"/>
  <c r="G1767" i="2"/>
  <c r="G1768" i="2"/>
  <c r="C164" i="3" s="1"/>
  <c r="G1769" i="2"/>
  <c r="G1770" i="2"/>
  <c r="G1771" i="2"/>
  <c r="G1772" i="2"/>
  <c r="G2242" i="2"/>
  <c r="G1773" i="2"/>
  <c r="G1774" i="2"/>
  <c r="G1775" i="2"/>
  <c r="G1776" i="2"/>
  <c r="G1777" i="2"/>
  <c r="G2243" i="2"/>
  <c r="G1778" i="2"/>
  <c r="G1779" i="2"/>
  <c r="G1780" i="2"/>
  <c r="G1781" i="2"/>
  <c r="G1782" i="2"/>
  <c r="C969" i="3" s="1"/>
  <c r="G1783" i="2"/>
  <c r="G1784" i="2"/>
  <c r="G1785" i="2"/>
  <c r="G1786" i="2"/>
  <c r="G124" i="2"/>
  <c r="G1787" i="2"/>
  <c r="G1788" i="2"/>
  <c r="G1789" i="2"/>
  <c r="G1790" i="2"/>
  <c r="G1791" i="2"/>
  <c r="G1792" i="2"/>
  <c r="G1793" i="2"/>
  <c r="G1794" i="2"/>
  <c r="G1795" i="2"/>
  <c r="G1796" i="2"/>
  <c r="G1797" i="2"/>
  <c r="G1798" i="2"/>
  <c r="G2244" i="2"/>
  <c r="G1799" i="2"/>
  <c r="G1800" i="2"/>
  <c r="G125" i="2"/>
  <c r="G1801" i="2"/>
  <c r="G126" i="2"/>
  <c r="G1802" i="2"/>
  <c r="G1803" i="2"/>
  <c r="G1804" i="2"/>
  <c r="G1805" i="2"/>
  <c r="G1806" i="2"/>
  <c r="G1807" i="2"/>
  <c r="G1808" i="2"/>
  <c r="G1809" i="2"/>
  <c r="G1810" i="2"/>
  <c r="G1811" i="2"/>
  <c r="G1812" i="2"/>
  <c r="G1813" i="2"/>
  <c r="G1814" i="2"/>
  <c r="G1815" i="2"/>
  <c r="G127"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28" i="2"/>
  <c r="G1839" i="2"/>
  <c r="G129" i="2"/>
  <c r="C1354" i="3" s="1"/>
  <c r="G1840" i="2"/>
  <c r="G1841" i="2"/>
  <c r="G1842" i="2"/>
  <c r="G1843" i="2"/>
  <c r="G1844" i="2"/>
  <c r="G1845" i="2"/>
  <c r="G1846" i="2"/>
  <c r="G1847" i="2"/>
  <c r="C1362" i="3" s="1"/>
  <c r="G1848" i="2"/>
  <c r="G1849" i="2"/>
  <c r="G1850" i="2"/>
  <c r="G130" i="2"/>
  <c r="G1851" i="2"/>
  <c r="G1852" i="2"/>
  <c r="G1853" i="2"/>
  <c r="G1854" i="2"/>
  <c r="C1370" i="3" s="1"/>
  <c r="G1855" i="2"/>
  <c r="G1856" i="2"/>
  <c r="G1857" i="2"/>
  <c r="G1858" i="2"/>
  <c r="G1859" i="2"/>
  <c r="G1860" i="2"/>
  <c r="G1861" i="2"/>
  <c r="G1862" i="2"/>
  <c r="C540" i="3" s="1"/>
  <c r="G1863" i="2"/>
  <c r="G1864" i="2"/>
  <c r="G131" i="2"/>
  <c r="G1865" i="2"/>
  <c r="G1866" i="2"/>
  <c r="G1867" i="2"/>
  <c r="G1868" i="2"/>
  <c r="G1869" i="2"/>
  <c r="C1492" i="3" s="1"/>
  <c r="G1870" i="2"/>
  <c r="G1871" i="2"/>
  <c r="G1872" i="2"/>
  <c r="G1873" i="2"/>
  <c r="G1874" i="2"/>
  <c r="G1875" i="2"/>
  <c r="G1876" i="2"/>
  <c r="G1877" i="2"/>
  <c r="C1500" i="3" s="1"/>
  <c r="G1878" i="2"/>
  <c r="G1879" i="2"/>
  <c r="G1880" i="2"/>
  <c r="C1503" i="3" s="1"/>
  <c r="G1881" i="2"/>
  <c r="G1882" i="2"/>
  <c r="G1883" i="2"/>
  <c r="C1506" i="3" s="1"/>
  <c r="G1884" i="2"/>
  <c r="G1885" i="2"/>
  <c r="G1886" i="2"/>
  <c r="G1887" i="2"/>
  <c r="G1888" i="2"/>
  <c r="G1889" i="2"/>
  <c r="G1890" i="2"/>
  <c r="G1891" i="2"/>
  <c r="G1892" i="2"/>
  <c r="G1893" i="2"/>
  <c r="G1894" i="2"/>
  <c r="G1895" i="2"/>
  <c r="G1896" i="2"/>
  <c r="G1897" i="2"/>
  <c r="G1898" i="2"/>
  <c r="G1899" i="2"/>
  <c r="G2245" i="2"/>
  <c r="G1900" i="2"/>
  <c r="G1901" i="2"/>
  <c r="G1902" i="2"/>
  <c r="G1903" i="2"/>
  <c r="G132" i="2"/>
  <c r="G1904" i="2"/>
  <c r="G1905" i="2"/>
  <c r="G1906" i="2"/>
  <c r="G133" i="2"/>
  <c r="G1907" i="2"/>
  <c r="G1908" i="2"/>
  <c r="G1909" i="2"/>
  <c r="G1910" i="2"/>
  <c r="G1911" i="2"/>
  <c r="G1912" i="2"/>
  <c r="G1913" i="2"/>
  <c r="G1914" i="2"/>
  <c r="G1915" i="2"/>
  <c r="G1916" i="2"/>
  <c r="G1917" i="2"/>
  <c r="G1918" i="2"/>
  <c r="G1919" i="2"/>
  <c r="G1920" i="2"/>
  <c r="G1921" i="2"/>
  <c r="G1922" i="2"/>
  <c r="G1923" i="2"/>
  <c r="G1924" i="2"/>
  <c r="G1925" i="2"/>
  <c r="C2145" i="3" s="1"/>
  <c r="G134" i="2"/>
  <c r="G1926" i="2"/>
  <c r="G1927" i="2"/>
  <c r="C2148" i="3" s="1"/>
  <c r="G1928" i="2"/>
  <c r="G1929" i="2"/>
  <c r="G1930" i="2"/>
  <c r="G135" i="2"/>
  <c r="G1931" i="2"/>
  <c r="G1932" i="2"/>
  <c r="G1933" i="2"/>
  <c r="G1934" i="2"/>
  <c r="G1935" i="2"/>
  <c r="G1936" i="2"/>
  <c r="G1937" i="2"/>
  <c r="G1938" i="2"/>
  <c r="G136" i="2"/>
  <c r="G1939" i="2"/>
  <c r="G1940" i="2"/>
  <c r="G1941" i="2"/>
  <c r="G1942" i="2"/>
  <c r="G1943" i="2"/>
  <c r="G1944" i="2"/>
  <c r="G1945" i="2"/>
  <c r="G1946" i="2"/>
  <c r="G2246" i="2"/>
  <c r="G1947" i="2"/>
  <c r="G137" i="2"/>
  <c r="G1948" i="2"/>
  <c r="G2247" i="2"/>
  <c r="G1949" i="2"/>
  <c r="G1950" i="2"/>
  <c r="G1951" i="2"/>
  <c r="G2248" i="2"/>
  <c r="G1952" i="2"/>
  <c r="G1953" i="2"/>
  <c r="G138" i="2"/>
  <c r="C2082" i="3" s="1"/>
  <c r="G1954" i="2"/>
  <c r="G1955" i="2"/>
  <c r="G1956" i="2"/>
  <c r="G1957" i="2"/>
  <c r="G1958" i="2"/>
  <c r="G1959" i="2"/>
  <c r="G1960" i="2"/>
  <c r="G1961" i="2"/>
  <c r="G1962" i="2"/>
  <c r="G1963" i="2"/>
  <c r="G1964" i="2"/>
  <c r="G1965" i="2"/>
  <c r="G1966" i="2"/>
  <c r="G1967" i="2"/>
  <c r="G1968" i="2"/>
  <c r="G1969" i="2"/>
  <c r="C1806" i="3" s="1"/>
  <c r="G139" i="2"/>
  <c r="G1970" i="2"/>
  <c r="G1971" i="2"/>
  <c r="G1972" i="2"/>
  <c r="G1973" i="2"/>
  <c r="G1974" i="2"/>
  <c r="G140" i="2"/>
  <c r="G141" i="2"/>
  <c r="G1975" i="2"/>
  <c r="G1976" i="2"/>
  <c r="G1977" i="2"/>
  <c r="G1978" i="2"/>
  <c r="G1979" i="2"/>
  <c r="G1980" i="2"/>
  <c r="G142" i="2"/>
  <c r="G1981" i="2"/>
  <c r="G1982" i="2"/>
  <c r="G1983" i="2"/>
  <c r="G1984" i="2"/>
  <c r="G143" i="2"/>
  <c r="G144" i="2"/>
  <c r="G1985" i="2"/>
  <c r="G1986" i="2"/>
  <c r="G1987" i="2"/>
  <c r="G145" i="2"/>
  <c r="G146" i="2"/>
  <c r="G1988" i="2"/>
  <c r="G1989" i="2"/>
  <c r="G1990" i="2"/>
  <c r="G1991" i="2"/>
  <c r="G1992" i="2"/>
  <c r="G147" i="2"/>
  <c r="G1993" i="2"/>
  <c r="G2249" i="2"/>
  <c r="G1994" i="2"/>
  <c r="G148" i="2"/>
  <c r="G149" i="2"/>
  <c r="G1995" i="2"/>
  <c r="G150" i="2"/>
  <c r="G1996" i="2"/>
  <c r="G151" i="2"/>
  <c r="G1997" i="2"/>
  <c r="G1998" i="2"/>
  <c r="G1999" i="2"/>
  <c r="G2000" i="2"/>
  <c r="G2001" i="2"/>
  <c r="G152" i="2"/>
  <c r="C752" i="3" s="1"/>
  <c r="G2002" i="2"/>
  <c r="G153" i="2"/>
  <c r="G2003" i="2"/>
  <c r="G2004" i="2"/>
  <c r="G2005" i="2"/>
  <c r="G2006" i="2"/>
  <c r="G2250" i="2"/>
  <c r="G2007" i="2"/>
  <c r="G2008" i="2"/>
  <c r="G154" i="2"/>
  <c r="G155" i="2"/>
  <c r="G2009" i="2"/>
  <c r="G156" i="2"/>
  <c r="G2251" i="2"/>
  <c r="G157" i="2"/>
  <c r="G2010" i="2"/>
  <c r="G2011" i="2"/>
  <c r="C1042" i="3" s="1"/>
  <c r="G2012" i="2"/>
  <c r="G158" i="2"/>
  <c r="G2013" i="2"/>
  <c r="G2014" i="2"/>
  <c r="G2252" i="2"/>
  <c r="G2015" i="2"/>
  <c r="G2016" i="2"/>
  <c r="C1049" i="3" s="1"/>
  <c r="G159" i="2"/>
  <c r="G2017" i="2"/>
  <c r="G2018" i="2"/>
  <c r="G2019" i="2"/>
  <c r="G2020" i="2"/>
  <c r="G2021" i="2"/>
  <c r="G2022" i="2"/>
  <c r="G2023" i="2"/>
  <c r="G2024" i="2"/>
  <c r="G2025" i="2"/>
  <c r="G2026" i="2"/>
  <c r="G160" i="2"/>
  <c r="C760" i="3" s="1"/>
  <c r="G2027" i="2"/>
  <c r="G2028" i="2"/>
  <c r="G2029" i="2"/>
  <c r="G2030" i="2"/>
  <c r="G2031" i="2"/>
  <c r="G2032" i="2"/>
  <c r="G2033" i="2"/>
  <c r="G2034" i="2"/>
  <c r="G2035" i="2"/>
  <c r="G2036" i="2"/>
  <c r="G2037" i="2"/>
  <c r="G2038" i="2"/>
  <c r="G2039" i="2"/>
  <c r="G2040" i="2"/>
  <c r="G2041" i="2"/>
  <c r="G161" i="2"/>
  <c r="G2042" i="2"/>
  <c r="G2043" i="2"/>
  <c r="G2044" i="2"/>
  <c r="G2045" i="2"/>
  <c r="G162" i="2"/>
  <c r="G163" i="2"/>
  <c r="G2046" i="2"/>
  <c r="G2047" i="2"/>
  <c r="G2048" i="2"/>
  <c r="G2049" i="2"/>
  <c r="G2050" i="2"/>
  <c r="G2051" i="2"/>
  <c r="G2052" i="2"/>
  <c r="G2053" i="2"/>
  <c r="G2054" i="2"/>
  <c r="G2055" i="2"/>
  <c r="G2056" i="2"/>
  <c r="G2057" i="2"/>
  <c r="G2058" i="2"/>
  <c r="G164" i="2"/>
  <c r="G2059" i="2"/>
  <c r="G2060" i="2"/>
  <c r="G2061" i="2"/>
  <c r="G2062" i="2"/>
  <c r="G2063" i="2"/>
  <c r="G2064" i="2"/>
  <c r="G2065" i="2"/>
  <c r="G2066" i="2"/>
  <c r="G2067" i="2"/>
  <c r="G2068" i="2"/>
  <c r="G2069" i="2"/>
  <c r="G2070" i="2"/>
  <c r="G2071" i="2"/>
  <c r="G2253" i="2"/>
  <c r="G2072" i="2"/>
  <c r="G2073" i="2"/>
  <c r="G2074" i="2"/>
  <c r="G2075" i="2"/>
  <c r="G2076" i="2"/>
  <c r="G165" i="2"/>
  <c r="G2077" i="2"/>
  <c r="G166" i="2"/>
  <c r="G2078" i="2"/>
  <c r="G2079" i="2"/>
  <c r="G2080" i="2"/>
  <c r="G2081" i="2"/>
  <c r="G2082" i="2"/>
  <c r="G2083" i="2"/>
  <c r="G167" i="2"/>
  <c r="G2084" i="2"/>
  <c r="G2085" i="2"/>
  <c r="G2086" i="2"/>
  <c r="G2087" i="2"/>
  <c r="G2088" i="2"/>
  <c r="G2089" i="2"/>
  <c r="G2090" i="2"/>
  <c r="G2091" i="2"/>
  <c r="G2092" i="2"/>
  <c r="G2093" i="2"/>
  <c r="G2094" i="2"/>
  <c r="G2095" i="2"/>
  <c r="C1521" i="3" s="1"/>
  <c r="G2096" i="2"/>
  <c r="G2097" i="2"/>
  <c r="G2098" i="2"/>
  <c r="G2099" i="2"/>
  <c r="G2100" i="2"/>
  <c r="G2101" i="2"/>
  <c r="G2102" i="2"/>
  <c r="C1528" i="3" s="1"/>
  <c r="G2103" i="2"/>
  <c r="G2104" i="2"/>
  <c r="G2105" i="2"/>
  <c r="G2106" i="2"/>
  <c r="G2107" i="2"/>
  <c r="G2108" i="2"/>
  <c r="G2109" i="2"/>
  <c r="G2110" i="2"/>
  <c r="G2111" i="2"/>
  <c r="G2112" i="2"/>
  <c r="G2113" i="2"/>
  <c r="G2114" i="2"/>
  <c r="G2115" i="2"/>
  <c r="G168" i="2"/>
  <c r="G2116" i="2"/>
  <c r="G2117" i="2"/>
  <c r="G2118" i="2"/>
  <c r="G2119" i="2"/>
  <c r="G2120" i="2"/>
  <c r="G2121" i="2"/>
  <c r="G2122" i="2"/>
  <c r="G2123" i="2"/>
  <c r="G2124" i="2"/>
  <c r="G2125" i="2"/>
  <c r="G2254" i="2"/>
  <c r="G2126" i="2"/>
  <c r="G2127" i="2"/>
  <c r="G2128" i="2"/>
  <c r="G2129" i="2"/>
  <c r="G2130" i="2"/>
  <c r="G2131" i="2"/>
  <c r="G2132" i="2"/>
  <c r="G169" i="2"/>
  <c r="G2133" i="2"/>
  <c r="G2134" i="2"/>
  <c r="G2135" i="2"/>
  <c r="C1138" i="3" s="1"/>
  <c r="G2136" i="2"/>
  <c r="C1139" i="3" s="1"/>
  <c r="G2137" i="2"/>
  <c r="G2138" i="2"/>
  <c r="G2139" i="2"/>
  <c r="G2140" i="2"/>
  <c r="C1143" i="3" s="1"/>
  <c r="G2141" i="2"/>
  <c r="G2142" i="2"/>
  <c r="G2143" i="2"/>
  <c r="C1146" i="3" s="1"/>
  <c r="G2144" i="2"/>
  <c r="C1545" i="3" s="1"/>
  <c r="G2145" i="2"/>
  <c r="C1546" i="3" s="1"/>
  <c r="G2146" i="2"/>
  <c r="G2147" i="2"/>
  <c r="C1457" i="3" s="1"/>
  <c r="G2148" i="2"/>
  <c r="G2149" i="2"/>
  <c r="G2150" i="2"/>
  <c r="C1551" i="3" s="1"/>
  <c r="G2151" i="2"/>
  <c r="G2152" i="2"/>
  <c r="C1553" i="3" s="1"/>
  <c r="G2153" i="2"/>
  <c r="G2154" i="2"/>
  <c r="C1555" i="3" s="1"/>
  <c r="G2155" i="2"/>
  <c r="C1556" i="3" s="1"/>
  <c r="G2156" i="2"/>
  <c r="C1557" i="3" s="1"/>
  <c r="G2157" i="2"/>
  <c r="G2158" i="2"/>
  <c r="G2159" i="2"/>
  <c r="G2160" i="2"/>
  <c r="G170" i="2"/>
  <c r="C1562" i="3" s="1"/>
  <c r="G2161" i="2"/>
  <c r="G2162" i="2"/>
  <c r="G2163" i="2"/>
  <c r="G171" i="2"/>
  <c r="G2164" i="2"/>
  <c r="G2165" i="2"/>
  <c r="G2166" i="2"/>
  <c r="G2167" i="2"/>
  <c r="G2168" i="2"/>
  <c r="G2169" i="2"/>
  <c r="C2052" i="3" s="1"/>
  <c r="G2170" i="2"/>
  <c r="G2171" i="2"/>
  <c r="C2054" i="3" s="1"/>
  <c r="G2172" i="2"/>
  <c r="G172" i="2"/>
  <c r="C2056" i="3" s="1"/>
  <c r="G2173" i="2"/>
  <c r="G2174" i="2"/>
  <c r="C2058" i="3" s="1"/>
  <c r="G2175" i="2"/>
  <c r="G173" i="2"/>
  <c r="G2176" i="2"/>
  <c r="G2177" i="2"/>
  <c r="C2062" i="3" s="1"/>
  <c r="G2178" i="2"/>
  <c r="C2063" i="3" s="1"/>
  <c r="G174" i="2"/>
  <c r="C2064" i="3" s="1"/>
  <c r="G2179" i="2"/>
  <c r="C2065" i="3" s="1"/>
  <c r="G2180" i="2"/>
  <c r="G377" i="2"/>
  <c r="G378" i="2"/>
  <c r="G379" i="2"/>
  <c r="G380" i="2"/>
  <c r="G19" i="2"/>
  <c r="G381" i="2"/>
  <c r="G382" i="2"/>
  <c r="G383" i="2"/>
  <c r="G384" i="2"/>
  <c r="G20" i="2"/>
  <c r="G2197" i="2"/>
  <c r="G385" i="2"/>
  <c r="G386" i="2"/>
  <c r="G387" i="2"/>
  <c r="G388" i="2"/>
  <c r="G389" i="2"/>
  <c r="G21" i="2"/>
  <c r="G390" i="2"/>
  <c r="G391" i="2"/>
  <c r="G392" i="2"/>
  <c r="G393" i="2"/>
  <c r="G394" i="2"/>
  <c r="G395" i="2"/>
  <c r="G396" i="2"/>
  <c r="G397" i="2"/>
  <c r="G398" i="2"/>
  <c r="G399" i="2"/>
  <c r="G400" i="2"/>
  <c r="G401" i="2"/>
  <c r="G2198" i="2"/>
  <c r="G402" i="2"/>
  <c r="G403" i="2"/>
  <c r="G404" i="2"/>
  <c r="G405" i="2"/>
  <c r="G406" i="2"/>
  <c r="C1057" i="3" s="1"/>
  <c r="G407" i="2"/>
  <c r="C1058" i="3" s="1"/>
  <c r="G408" i="2"/>
  <c r="G409" i="2"/>
  <c r="G410" i="2"/>
  <c r="G411" i="2"/>
  <c r="G412" i="2"/>
  <c r="G413" i="2"/>
  <c r="G22" i="2"/>
  <c r="G414" i="2"/>
  <c r="G415" i="2"/>
  <c r="G416" i="2"/>
  <c r="G417" i="2"/>
  <c r="G23" i="2"/>
  <c r="G418" i="2"/>
  <c r="G419" i="2"/>
  <c r="G420" i="2"/>
  <c r="G421" i="2"/>
  <c r="G422" i="2"/>
  <c r="G423" i="2"/>
  <c r="G424" i="2"/>
  <c r="G425" i="2"/>
  <c r="G426" i="2"/>
  <c r="G427" i="2"/>
  <c r="G428" i="2"/>
  <c r="G429" i="2"/>
  <c r="G430" i="2"/>
  <c r="G431" i="2"/>
  <c r="G432" i="2"/>
  <c r="G433" i="2"/>
  <c r="G434" i="2"/>
  <c r="G24" i="2"/>
  <c r="C395" i="3" s="1"/>
  <c r="G435" i="2"/>
  <c r="G436" i="2"/>
  <c r="G437" i="2"/>
  <c r="G438" i="2"/>
  <c r="G25" i="2"/>
  <c r="G26" i="2"/>
  <c r="G27" i="2"/>
  <c r="G439" i="2"/>
  <c r="G440" i="2"/>
  <c r="G441" i="2"/>
  <c r="G442" i="2"/>
  <c r="G2199" i="2"/>
  <c r="G443" i="2"/>
  <c r="G444" i="2"/>
  <c r="G445" i="2"/>
  <c r="G446" i="2"/>
  <c r="G447" i="2"/>
  <c r="C113" i="3" s="1"/>
  <c r="G448" i="2"/>
  <c r="C114" i="3" s="1"/>
  <c r="G449" i="2"/>
  <c r="G450" i="2"/>
  <c r="G451" i="2"/>
  <c r="G452" i="2"/>
  <c r="G453" i="2"/>
  <c r="G454" i="2"/>
  <c r="G455" i="2"/>
  <c r="G456" i="2"/>
  <c r="G457" i="2"/>
  <c r="G458" i="2"/>
  <c r="G28" i="2"/>
  <c r="G29" i="2"/>
  <c r="G459" i="2"/>
  <c r="G460" i="2"/>
  <c r="G2200" i="2"/>
  <c r="G2201" i="2"/>
  <c r="G461" i="2"/>
  <c r="G462" i="2"/>
  <c r="G2202" i="2"/>
  <c r="G463" i="2"/>
  <c r="G464" i="2"/>
  <c r="G465" i="2"/>
  <c r="G466" i="2"/>
  <c r="G467" i="2"/>
  <c r="G468" i="2"/>
  <c r="G469" i="2"/>
  <c r="G470" i="2"/>
  <c r="G471" i="2"/>
  <c r="C795" i="3" s="1"/>
  <c r="G472" i="2"/>
  <c r="G473" i="2"/>
  <c r="G474" i="2"/>
  <c r="G475" i="2"/>
  <c r="G476" i="2"/>
  <c r="G477" i="2"/>
  <c r="G478" i="2"/>
  <c r="G479" i="2"/>
  <c r="G480" i="2"/>
  <c r="G481" i="2"/>
  <c r="G176" i="2"/>
  <c r="G177" i="2"/>
  <c r="G178" i="2"/>
  <c r="G179" i="2"/>
  <c r="G180" i="2"/>
  <c r="G181" i="2"/>
  <c r="G2181" i="2"/>
  <c r="G182" i="2"/>
  <c r="G183" i="2"/>
  <c r="G184" i="2"/>
  <c r="G185" i="2"/>
  <c r="G186" i="2"/>
  <c r="G187" i="2"/>
  <c r="G188" i="2"/>
  <c r="G189" i="2"/>
  <c r="G190" i="2"/>
  <c r="G191" i="2"/>
  <c r="G192" i="2"/>
  <c r="G193" i="2"/>
  <c r="C392" i="3" s="1"/>
  <c r="G2182" i="2"/>
  <c r="G2183" i="2"/>
  <c r="G194" i="2"/>
  <c r="G195" i="2"/>
  <c r="G196" i="2"/>
  <c r="G197" i="2"/>
  <c r="C398" i="3" s="1"/>
  <c r="G2" i="2"/>
  <c r="G198" i="2"/>
  <c r="C400" i="3" s="1"/>
  <c r="G199" i="2"/>
  <c r="C401" i="3" s="1"/>
  <c r="G200" i="2"/>
  <c r="C402" i="3" s="1"/>
  <c r="G201" i="2"/>
  <c r="G202" i="2"/>
  <c r="C908" i="3" s="1"/>
  <c r="G203" i="2"/>
  <c r="G2184" i="2"/>
  <c r="C910" i="3" s="1"/>
  <c r="G204" i="2"/>
  <c r="C911" i="3" s="1"/>
  <c r="G205" i="2"/>
  <c r="G3" i="2"/>
  <c r="G206" i="2"/>
  <c r="G2185" i="2"/>
  <c r="G207" i="2"/>
  <c r="C916" i="3" s="1"/>
  <c r="G4" i="2"/>
  <c r="G208" i="2"/>
  <c r="G209" i="2"/>
  <c r="G210" i="2"/>
  <c r="G211" i="2"/>
  <c r="C921" i="3" s="1"/>
  <c r="G212" i="2"/>
  <c r="C922" i="3" s="1"/>
  <c r="G213" i="2"/>
  <c r="G214" i="2"/>
  <c r="G215" i="2"/>
  <c r="G2186" i="2"/>
  <c r="G216" i="2"/>
  <c r="G5" i="2"/>
  <c r="G6" i="2"/>
  <c r="G217" i="2"/>
  <c r="C930" i="3" s="1"/>
  <c r="G2187" i="2"/>
  <c r="G218" i="2"/>
  <c r="G219" i="2"/>
  <c r="G220" i="2"/>
  <c r="C934" i="3" s="1"/>
  <c r="G221" i="2"/>
  <c r="G222" i="2"/>
  <c r="C936" i="3" s="1"/>
  <c r="G223" i="2"/>
  <c r="C1207" i="3" s="1"/>
  <c r="G224" i="2"/>
  <c r="G2188" i="2"/>
  <c r="G225" i="2"/>
  <c r="C1210" i="3" s="1"/>
  <c r="G226" i="2"/>
  <c r="G227" i="2"/>
  <c r="G228" i="2"/>
  <c r="C1213" i="3" s="1"/>
  <c r="G229" i="2"/>
  <c r="G2189" i="2"/>
  <c r="C1215" i="3" s="1"/>
  <c r="G230" i="2"/>
  <c r="C1216" i="3" s="1"/>
  <c r="G231" i="2"/>
  <c r="G232" i="2"/>
  <c r="G233" i="2"/>
  <c r="G234" i="2"/>
  <c r="G7" i="2"/>
  <c r="C1221" i="3" s="1"/>
  <c r="G235" i="2"/>
  <c r="G2190" i="2"/>
  <c r="C1223" i="3" s="1"/>
  <c r="G236" i="2"/>
  <c r="G237" i="2"/>
  <c r="C572" i="3" s="1"/>
  <c r="G238" i="2"/>
  <c r="G239" i="2"/>
  <c r="C1227" i="3" s="1"/>
  <c r="G240" i="2"/>
  <c r="G241" i="2"/>
  <c r="G242" i="2"/>
  <c r="G243" i="2"/>
  <c r="C1231" i="3" s="1"/>
  <c r="G244" i="2"/>
  <c r="C1232" i="3" s="1"/>
  <c r="G245" i="2"/>
  <c r="C888" i="3" s="1"/>
  <c r="G246" i="2"/>
  <c r="G247" i="2"/>
  <c r="G248" i="2"/>
  <c r="G249" i="2"/>
  <c r="C1237" i="3" s="1"/>
  <c r="G2191" i="2"/>
  <c r="C1238" i="3" s="1"/>
  <c r="G250" i="2"/>
  <c r="G251" i="2"/>
  <c r="C1240" i="3" s="1"/>
  <c r="G252" i="2"/>
  <c r="C895" i="3" s="1"/>
  <c r="G253" i="2"/>
  <c r="C1242" i="3" s="1"/>
  <c r="G254" i="2"/>
  <c r="G8" i="2"/>
  <c r="G255" i="2"/>
  <c r="C1245" i="3" s="1"/>
  <c r="G256" i="2"/>
  <c r="G257" i="2"/>
  <c r="G258" i="2"/>
  <c r="C1248" i="3" s="1"/>
  <c r="G259" i="2"/>
  <c r="C1249" i="3" s="1"/>
  <c r="G260" i="2"/>
  <c r="G261" i="2"/>
  <c r="G262" i="2"/>
  <c r="G263" i="2"/>
  <c r="C1253" i="3" s="1"/>
  <c r="G264" i="2"/>
  <c r="G265" i="2"/>
  <c r="C1255" i="3" s="1"/>
  <c r="G266" i="2"/>
  <c r="C1256" i="3" s="1"/>
  <c r="G267" i="2"/>
  <c r="G268" i="2"/>
  <c r="G269" i="2"/>
  <c r="G270" i="2"/>
  <c r="C1260" i="3" s="1"/>
  <c r="G271" i="2"/>
  <c r="G272" i="2"/>
  <c r="G273" i="2"/>
  <c r="G274" i="2"/>
  <c r="G275" i="2"/>
  <c r="G276" i="2"/>
  <c r="C1266" i="3" s="1"/>
  <c r="G277" i="2"/>
  <c r="G278" i="2"/>
  <c r="C2106" i="3" s="1"/>
  <c r="G279" i="2"/>
  <c r="C1605" i="3" s="1"/>
  <c r="G280" i="2"/>
  <c r="C1606" i="3" s="1"/>
  <c r="G281" i="2"/>
  <c r="G282" i="2"/>
  <c r="G283" i="2"/>
  <c r="G2192" i="2"/>
  <c r="G284" i="2"/>
  <c r="C1611" i="3" s="1"/>
  <c r="G285" i="2"/>
  <c r="G286" i="2"/>
  <c r="C1613" i="3" s="1"/>
  <c r="G287" i="2"/>
  <c r="C1614" i="3" s="1"/>
  <c r="G9" i="2"/>
  <c r="C1615" i="3" s="1"/>
  <c r="G288" i="2"/>
  <c r="C1616" i="3" s="1"/>
  <c r="G289" i="2"/>
  <c r="G290" i="2"/>
  <c r="G291" i="2"/>
  <c r="C1619" i="3" s="1"/>
  <c r="G292" i="2"/>
  <c r="C125" i="3" s="1"/>
  <c r="G293" i="2"/>
  <c r="C126" i="3" s="1"/>
  <c r="G294" i="2"/>
  <c r="G295" i="2"/>
  <c r="G296" i="2"/>
  <c r="C1624" i="3" s="1"/>
  <c r="G297" i="2"/>
  <c r="G298" i="2"/>
  <c r="G2193" i="2"/>
  <c r="G299" i="2"/>
  <c r="C1628" i="3" s="1"/>
  <c r="G300" i="2"/>
  <c r="G10" i="2"/>
  <c r="C1630" i="3" s="1"/>
  <c r="G301" i="2"/>
  <c r="G302" i="2"/>
  <c r="G303" i="2"/>
  <c r="G304" i="2"/>
  <c r="G305" i="2"/>
  <c r="G306" i="2"/>
  <c r="G307" i="2"/>
  <c r="G308" i="2"/>
  <c r="C757" i="3" s="1"/>
  <c r="G309" i="2"/>
  <c r="G310" i="2"/>
  <c r="G311" i="2"/>
  <c r="G312" i="2"/>
  <c r="G313" i="2"/>
  <c r="C762" i="3" s="1"/>
  <c r="G314" i="2"/>
  <c r="G315" i="2"/>
  <c r="G316" i="2"/>
  <c r="G2194" i="2"/>
  <c r="C766" i="3" s="1"/>
  <c r="G11" i="2"/>
  <c r="G317" i="2"/>
  <c r="C768" i="3" s="1"/>
  <c r="G318" i="2"/>
  <c r="G2195" i="2"/>
  <c r="G319" i="2"/>
  <c r="G12" i="2"/>
  <c r="G320" i="2"/>
  <c r="G321" i="2"/>
  <c r="C774" i="3" s="1"/>
  <c r="G322" i="2"/>
  <c r="G323" i="2"/>
  <c r="G324" i="2"/>
  <c r="G325" i="2"/>
  <c r="G326" i="2"/>
  <c r="G327" i="2"/>
  <c r="G328" i="2"/>
  <c r="C781" i="3" s="1"/>
  <c r="G329" i="2"/>
  <c r="G330" i="2"/>
  <c r="G331" i="2"/>
  <c r="G332" i="2"/>
  <c r="G333" i="2"/>
  <c r="G334" i="2"/>
  <c r="G335" i="2"/>
  <c r="G336" i="2"/>
  <c r="C1639" i="3" s="1"/>
  <c r="G337" i="2"/>
  <c r="G338" i="2"/>
  <c r="G339" i="2"/>
  <c r="G340" i="2"/>
  <c r="G341" i="2"/>
  <c r="G342" i="2"/>
  <c r="G343" i="2"/>
  <c r="C2024" i="3" s="1"/>
  <c r="G344" i="2"/>
  <c r="G345" i="2"/>
  <c r="C1648" i="3" s="1"/>
  <c r="G346" i="2"/>
  <c r="C1649" i="3" s="1"/>
  <c r="G13" i="2"/>
  <c r="G347" i="2"/>
  <c r="G348" i="2"/>
  <c r="G2196" i="2"/>
  <c r="G349" i="2"/>
  <c r="C1654" i="3" s="1"/>
  <c r="G350" i="2"/>
  <c r="C1655" i="3" s="1"/>
  <c r="G351" i="2"/>
  <c r="G352" i="2"/>
  <c r="C1657" i="3" s="1"/>
  <c r="G353" i="2"/>
  <c r="G354" i="2"/>
  <c r="G355" i="2"/>
  <c r="G356" i="2"/>
  <c r="G14" i="2"/>
  <c r="G357" i="2"/>
  <c r="G358" i="2"/>
  <c r="G359" i="2"/>
  <c r="G360" i="2"/>
  <c r="G361" i="2"/>
  <c r="G362" i="2"/>
  <c r="C553" i="3" s="1"/>
  <c r="G363" i="2"/>
  <c r="C2044" i="3" s="1"/>
  <c r="G15" i="2"/>
  <c r="G364" i="2"/>
  <c r="C556" i="3" s="1"/>
  <c r="G365" i="2"/>
  <c r="C557" i="3" s="1"/>
  <c r="G366" i="2"/>
  <c r="G367" i="2"/>
  <c r="G368" i="2"/>
  <c r="C560" i="3" s="1"/>
  <c r="G369" i="2"/>
  <c r="C561" i="3" s="1"/>
  <c r="G370" i="2"/>
  <c r="C562" i="3" s="1"/>
  <c r="G371" i="2"/>
  <c r="C563" i="3" s="1"/>
  <c r="G16" i="2"/>
  <c r="G372" i="2"/>
  <c r="G373" i="2"/>
  <c r="C566" i="3" s="1"/>
  <c r="G374" i="2"/>
  <c r="G375" i="2"/>
  <c r="G17" i="2"/>
  <c r="C569" i="3" s="1"/>
  <c r="G18" i="2"/>
  <c r="G376" i="2"/>
  <c r="C2201" i="3" s="1"/>
  <c r="G175" i="2"/>
  <c r="C373" i="3" s="1"/>
  <c r="F176" i="2"/>
  <c r="F177" i="2"/>
  <c r="F178" i="2"/>
  <c r="F179" i="2"/>
  <c r="F180" i="2"/>
  <c r="F181" i="2"/>
  <c r="F2181" i="2"/>
  <c r="F182" i="2"/>
  <c r="F183" i="2"/>
  <c r="F184" i="2"/>
  <c r="F185" i="2"/>
  <c r="F186" i="2"/>
  <c r="F187" i="2"/>
  <c r="B1637" i="3" s="1"/>
  <c r="F188" i="2"/>
  <c r="F189" i="2"/>
  <c r="F190" i="2"/>
  <c r="F191" i="2"/>
  <c r="F192" i="2"/>
  <c r="F193" i="2"/>
  <c r="F2182" i="2"/>
  <c r="F2183" i="2"/>
  <c r="F194" i="2"/>
  <c r="F195" i="2"/>
  <c r="F196" i="2"/>
  <c r="F197" i="2"/>
  <c r="F2" i="2"/>
  <c r="F198" i="2"/>
  <c r="B1648" i="3" s="1"/>
  <c r="F199" i="2"/>
  <c r="B1649" i="3" s="1"/>
  <c r="F200" i="2"/>
  <c r="F201" i="2"/>
  <c r="F202" i="2"/>
  <c r="F203" i="2"/>
  <c r="F2184" i="2"/>
  <c r="F204" i="2"/>
  <c r="F205" i="2"/>
  <c r="B1655" i="3" s="1"/>
  <c r="F3" i="2"/>
  <c r="F206" i="2"/>
  <c r="B1656" i="3" s="1"/>
  <c r="F2185" i="2"/>
  <c r="F207" i="2"/>
  <c r="F4" i="2"/>
  <c r="F208" i="2"/>
  <c r="F209" i="2"/>
  <c r="F210" i="2"/>
  <c r="F211" i="2"/>
  <c r="F212" i="2"/>
  <c r="F213" i="2"/>
  <c r="B548" i="3" s="1"/>
  <c r="F214" i="2"/>
  <c r="F215" i="2"/>
  <c r="F2186" i="2"/>
  <c r="F216" i="2"/>
  <c r="F5" i="2"/>
  <c r="B376" i="3" s="1"/>
  <c r="F6" i="2"/>
  <c r="B377" i="3" s="1"/>
  <c r="F217" i="2"/>
  <c r="F2187" i="2"/>
  <c r="F218" i="2"/>
  <c r="F219" i="2"/>
  <c r="F220" i="2"/>
  <c r="F221" i="2"/>
  <c r="F222" i="2"/>
  <c r="B557" i="3" s="1"/>
  <c r="F223" i="2"/>
  <c r="F224" i="2"/>
  <c r="F2188" i="2"/>
  <c r="F225" i="2"/>
  <c r="F226" i="2"/>
  <c r="F227" i="2"/>
  <c r="F228" i="2"/>
  <c r="F229" i="2"/>
  <c r="B564" i="3" s="1"/>
  <c r="F2189" i="2"/>
  <c r="B1123" i="3" s="1"/>
  <c r="F230" i="2"/>
  <c r="B565" i="3" s="1"/>
  <c r="F231" i="2"/>
  <c r="F232" i="2"/>
  <c r="F233" i="2"/>
  <c r="F234" i="2"/>
  <c r="F7" i="2"/>
  <c r="F235" i="2"/>
  <c r="F2190" i="2"/>
  <c r="F236" i="2"/>
  <c r="F237" i="2"/>
  <c r="B572" i="3" s="1"/>
  <c r="F238" i="2"/>
  <c r="F239" i="2"/>
  <c r="F240" i="2"/>
  <c r="F241" i="2"/>
  <c r="F242" i="2"/>
  <c r="F243" i="2"/>
  <c r="F244" i="2"/>
  <c r="F245" i="2"/>
  <c r="B888" i="3" s="1"/>
  <c r="F246" i="2"/>
  <c r="F247" i="2"/>
  <c r="F248" i="2"/>
  <c r="B891" i="3" s="1"/>
  <c r="F249" i="2"/>
  <c r="F2191" i="2"/>
  <c r="F250" i="2"/>
  <c r="F251" i="2"/>
  <c r="F252" i="2"/>
  <c r="F253" i="2"/>
  <c r="F254" i="2"/>
  <c r="F8" i="2"/>
  <c r="F255" i="2"/>
  <c r="F256" i="2"/>
  <c r="F257" i="2"/>
  <c r="F258" i="2"/>
  <c r="F259" i="2"/>
  <c r="F260" i="2"/>
  <c r="F261" i="2"/>
  <c r="F262" i="2"/>
  <c r="F263" i="2"/>
  <c r="F264" i="2"/>
  <c r="F265" i="2"/>
  <c r="F266" i="2"/>
  <c r="F267" i="2"/>
  <c r="F268" i="2"/>
  <c r="F269" i="2"/>
  <c r="F270" i="2"/>
  <c r="F271" i="2"/>
  <c r="F272" i="2"/>
  <c r="B2100" i="3" s="1"/>
  <c r="F273" i="2"/>
  <c r="F274" i="2"/>
  <c r="F275" i="2"/>
  <c r="F276" i="2"/>
  <c r="F277" i="2"/>
  <c r="F278" i="2"/>
  <c r="F279" i="2"/>
  <c r="F280" i="2"/>
  <c r="B2108" i="3" s="1"/>
  <c r="F281" i="2"/>
  <c r="F282" i="2"/>
  <c r="F283" i="2"/>
  <c r="F2192" i="2"/>
  <c r="F284" i="2"/>
  <c r="F285" i="2"/>
  <c r="F286" i="2"/>
  <c r="B119" i="3" s="1"/>
  <c r="F287" i="2"/>
  <c r="F9" i="2"/>
  <c r="F288" i="2"/>
  <c r="F289" i="2"/>
  <c r="F290" i="2"/>
  <c r="F291" i="2"/>
  <c r="F292" i="2"/>
  <c r="F293" i="2"/>
  <c r="F294" i="2"/>
  <c r="B127" i="3" s="1"/>
  <c r="F295" i="2"/>
  <c r="B128" i="3" s="1"/>
  <c r="F296" i="2"/>
  <c r="F297" i="2"/>
  <c r="F298" i="2"/>
  <c r="F2193" i="2"/>
  <c r="F299" i="2"/>
  <c r="F300" i="2"/>
  <c r="F10" i="2"/>
  <c r="F301" i="2"/>
  <c r="B134" i="3" s="1"/>
  <c r="F302" i="2"/>
  <c r="F303" i="2"/>
  <c r="B136" i="3" s="1"/>
  <c r="F304" i="2"/>
  <c r="F305" i="2"/>
  <c r="F306" i="2"/>
  <c r="F307" i="2"/>
  <c r="F308" i="2"/>
  <c r="F309" i="2"/>
  <c r="B142" i="3" s="1"/>
  <c r="F310" i="2"/>
  <c r="F311" i="2"/>
  <c r="F312" i="2"/>
  <c r="F313" i="2"/>
  <c r="F314" i="2"/>
  <c r="F315" i="2"/>
  <c r="B634" i="3" s="1"/>
  <c r="F316" i="2"/>
  <c r="F2194" i="2"/>
  <c r="F11" i="2"/>
  <c r="F317" i="2"/>
  <c r="F318" i="2"/>
  <c r="F2195" i="2"/>
  <c r="F319" i="2"/>
  <c r="F12" i="2"/>
  <c r="F320" i="2"/>
  <c r="F321" i="2"/>
  <c r="F322" i="2"/>
  <c r="F323" i="2"/>
  <c r="F324" i="2"/>
  <c r="F325" i="2"/>
  <c r="F326" i="2"/>
  <c r="F327" i="2"/>
  <c r="F328" i="2"/>
  <c r="F329" i="2"/>
  <c r="F330" i="2"/>
  <c r="F331" i="2"/>
  <c r="F332" i="2"/>
  <c r="B1635" i="3" s="1"/>
  <c r="F333" i="2"/>
  <c r="F334" i="2"/>
  <c r="B653" i="3" s="1"/>
  <c r="F335" i="2"/>
  <c r="F336" i="2"/>
  <c r="B655" i="3" s="1"/>
  <c r="F337" i="2"/>
  <c r="F338" i="2"/>
  <c r="F339" i="2"/>
  <c r="F340" i="2"/>
  <c r="B1643" i="3" s="1"/>
  <c r="F341" i="2"/>
  <c r="F342" i="2"/>
  <c r="F343" i="2"/>
  <c r="B1646" i="3" s="1"/>
  <c r="F344" i="2"/>
  <c r="B2025" i="3" s="1"/>
  <c r="F345" i="2"/>
  <c r="F346" i="2"/>
  <c r="F13" i="2"/>
  <c r="F347" i="2"/>
  <c r="F348" i="2"/>
  <c r="B1652" i="3" s="1"/>
  <c r="F2196" i="2"/>
  <c r="B1653" i="3" s="1"/>
  <c r="F349" i="2"/>
  <c r="F350" i="2"/>
  <c r="B2031" i="3" s="1"/>
  <c r="F351" i="2"/>
  <c r="F352" i="2"/>
  <c r="F353" i="2"/>
  <c r="F354" i="2"/>
  <c r="F355" i="2"/>
  <c r="B1660" i="3" s="1"/>
  <c r="F356" i="2"/>
  <c r="B1661" i="3" s="1"/>
  <c r="F14" i="2"/>
  <c r="F357" i="2"/>
  <c r="B2038" i="3" s="1"/>
  <c r="F358" i="2"/>
  <c r="B2039" i="3" s="1"/>
  <c r="F359" i="2"/>
  <c r="F360" i="2"/>
  <c r="F361" i="2"/>
  <c r="F362" i="2"/>
  <c r="B553" i="3" s="1"/>
  <c r="F363" i="2"/>
  <c r="F15" i="2"/>
  <c r="F364" i="2"/>
  <c r="F365" i="2"/>
  <c r="B2046" i="3" s="1"/>
  <c r="F366" i="2"/>
  <c r="F367" i="2"/>
  <c r="F368" i="2"/>
  <c r="F369" i="2"/>
  <c r="B561" i="3" s="1"/>
  <c r="F370" i="2"/>
  <c r="B562" i="3" s="1"/>
  <c r="F371" i="2"/>
  <c r="B563" i="3" s="1"/>
  <c r="F16" i="2"/>
  <c r="B387" i="3" s="1"/>
  <c r="F372" i="2"/>
  <c r="F373" i="2"/>
  <c r="B2198" i="3" s="1"/>
  <c r="F374" i="2"/>
  <c r="F375" i="2"/>
  <c r="F17" i="2"/>
  <c r="F18" i="2"/>
  <c r="B570" i="3" s="1"/>
  <c r="F376" i="2"/>
  <c r="F377" i="2"/>
  <c r="F378" i="2"/>
  <c r="F379" i="2"/>
  <c r="F380" i="2"/>
  <c r="F19" i="2"/>
  <c r="F381" i="2"/>
  <c r="F382" i="2"/>
  <c r="F383" i="2"/>
  <c r="F384" i="2"/>
  <c r="F20" i="2"/>
  <c r="F2197" i="2"/>
  <c r="F385" i="2"/>
  <c r="F386" i="2"/>
  <c r="F387" i="2"/>
  <c r="B893" i="3" s="1"/>
  <c r="F388" i="2"/>
  <c r="F389" i="2"/>
  <c r="F21" i="2"/>
  <c r="B392" i="3" s="1"/>
  <c r="F390" i="2"/>
  <c r="B2215" i="3" s="1"/>
  <c r="F391" i="2"/>
  <c r="F392" i="2"/>
  <c r="F393" i="2"/>
  <c r="B1910" i="3" s="1"/>
  <c r="F394" i="2"/>
  <c r="F395" i="2"/>
  <c r="F396" i="2"/>
  <c r="F397" i="2"/>
  <c r="B2222" i="3" s="1"/>
  <c r="F398" i="2"/>
  <c r="B2223" i="3" s="1"/>
  <c r="F399" i="2"/>
  <c r="B2224" i="3" s="1"/>
  <c r="F400" i="2"/>
  <c r="F401" i="2"/>
  <c r="B1918" i="3" s="1"/>
  <c r="F2198" i="2"/>
  <c r="F402" i="2"/>
  <c r="F403" i="2"/>
  <c r="B2096" i="3" s="1"/>
  <c r="F404" i="2"/>
  <c r="F405" i="2"/>
  <c r="B1056" i="3" s="1"/>
  <c r="F406" i="2"/>
  <c r="B1057" i="3" s="1"/>
  <c r="F407" i="2"/>
  <c r="F408" i="2"/>
  <c r="F409" i="2"/>
  <c r="F410" i="2"/>
  <c r="F411" i="2"/>
  <c r="B2104" i="3" s="1"/>
  <c r="F412" i="2"/>
  <c r="F413" i="2"/>
  <c r="B1064" i="3" s="1"/>
  <c r="F22" i="2"/>
  <c r="F414" i="2"/>
  <c r="B1065" i="3" s="1"/>
  <c r="F415" i="2"/>
  <c r="B2109" i="3" s="1"/>
  <c r="F416" i="2"/>
  <c r="F417" i="2"/>
  <c r="F23" i="2"/>
  <c r="B2112" i="3" s="1"/>
  <c r="F418" i="2"/>
  <c r="F419" i="2"/>
  <c r="F420" i="2"/>
  <c r="F421" i="2"/>
  <c r="F422" i="2"/>
  <c r="F423" i="2"/>
  <c r="F424" i="2"/>
  <c r="B124" i="3" s="1"/>
  <c r="F425" i="2"/>
  <c r="F426" i="2"/>
  <c r="F427" i="2"/>
  <c r="F428" i="2"/>
  <c r="F429" i="2"/>
  <c r="F430" i="2"/>
  <c r="F431" i="2"/>
  <c r="F432" i="2"/>
  <c r="F433" i="2"/>
  <c r="B133" i="3" s="1"/>
  <c r="F434" i="2"/>
  <c r="F24" i="2"/>
  <c r="B395" i="3" s="1"/>
  <c r="F435" i="2"/>
  <c r="F436" i="2"/>
  <c r="F437" i="2"/>
  <c r="F438" i="2"/>
  <c r="F25" i="2"/>
  <c r="F26" i="2"/>
  <c r="B141" i="3" s="1"/>
  <c r="F27" i="2"/>
  <c r="F439" i="2"/>
  <c r="F440" i="2"/>
  <c r="F441" i="2"/>
  <c r="F442" i="2"/>
  <c r="F2199" i="2"/>
  <c r="F443" i="2"/>
  <c r="B109" i="3" s="1"/>
  <c r="F444" i="2"/>
  <c r="B635" i="3" s="1"/>
  <c r="F445" i="2"/>
  <c r="B111" i="3" s="1"/>
  <c r="F446" i="2"/>
  <c r="B112" i="3" s="1"/>
  <c r="F447" i="2"/>
  <c r="F448" i="2"/>
  <c r="F449" i="2"/>
  <c r="B640" i="3" s="1"/>
  <c r="F450" i="2"/>
  <c r="F451" i="2"/>
  <c r="F452" i="2"/>
  <c r="B643" i="3" s="1"/>
  <c r="F453" i="2"/>
  <c r="B244" i="3" s="1"/>
  <c r="F454" i="2"/>
  <c r="B245" i="3" s="1"/>
  <c r="F455" i="2"/>
  <c r="B246" i="3" s="1"/>
  <c r="F456" i="2"/>
  <c r="F457" i="2"/>
  <c r="B648" i="3" s="1"/>
  <c r="F458" i="2"/>
  <c r="F28" i="2"/>
  <c r="F29" i="2"/>
  <c r="F459" i="2"/>
  <c r="F460" i="2"/>
  <c r="F2200" i="2"/>
  <c r="F2201" i="2"/>
  <c r="B1135" i="3" s="1"/>
  <c r="F461" i="2"/>
  <c r="B656" i="3" s="1"/>
  <c r="F462" i="2"/>
  <c r="F2202" i="2"/>
  <c r="F463" i="2"/>
  <c r="F464" i="2"/>
  <c r="B788" i="3" s="1"/>
  <c r="F465" i="2"/>
  <c r="B789" i="3" s="1"/>
  <c r="F466" i="2"/>
  <c r="F467" i="2"/>
  <c r="F468" i="2"/>
  <c r="B2026" i="3" s="1"/>
  <c r="F469" i="2"/>
  <c r="F470" i="2"/>
  <c r="B794" i="3" s="1"/>
  <c r="F471" i="2"/>
  <c r="F472" i="2"/>
  <c r="F473" i="2"/>
  <c r="F474" i="2"/>
  <c r="B2032" i="3" s="1"/>
  <c r="F475" i="2"/>
  <c r="F476" i="2"/>
  <c r="F477" i="2"/>
  <c r="B2035" i="3" s="1"/>
  <c r="F478" i="2"/>
  <c r="B2036" i="3" s="1"/>
  <c r="F479" i="2"/>
  <c r="B2037" i="3" s="1"/>
  <c r="F480" i="2"/>
  <c r="B804" i="3" s="1"/>
  <c r="F481" i="2"/>
  <c r="B805" i="3" s="1"/>
  <c r="F30" i="2"/>
  <c r="B401" i="3" s="1"/>
  <c r="F482" i="2"/>
  <c r="B2041" i="3" s="1"/>
  <c r="F483" i="2"/>
  <c r="B2042" i="3" s="1"/>
  <c r="F31" i="2"/>
  <c r="B2043" i="3" s="1"/>
  <c r="F32" i="2"/>
  <c r="B2044" i="3" s="1"/>
  <c r="F484" i="2"/>
  <c r="B2045" i="3" s="1"/>
  <c r="F485" i="2"/>
  <c r="F486" i="2"/>
  <c r="B810" i="3" s="1"/>
  <c r="F487" i="2"/>
  <c r="F488" i="2"/>
  <c r="F489" i="2"/>
  <c r="F490" i="2"/>
  <c r="F491" i="2"/>
  <c r="F492" i="2"/>
  <c r="B2197" i="3" s="1"/>
  <c r="F493" i="2"/>
  <c r="F494" i="2"/>
  <c r="B1106" i="3" s="1"/>
  <c r="F33" i="2"/>
  <c r="F2203" i="2"/>
  <c r="F495" i="2"/>
  <c r="F496" i="2"/>
  <c r="F34" i="2"/>
  <c r="F497" i="2"/>
  <c r="F498" i="2"/>
  <c r="F2204" i="2"/>
  <c r="F499" i="2"/>
  <c r="F500" i="2"/>
  <c r="F501" i="2"/>
  <c r="F502" i="2"/>
  <c r="F503" i="2"/>
  <c r="B2212" i="3" s="1"/>
  <c r="F504" i="2"/>
  <c r="F505" i="2"/>
  <c r="B1117" i="3" s="1"/>
  <c r="F506" i="2"/>
  <c r="B1118" i="3" s="1"/>
  <c r="F507" i="2"/>
  <c r="F508" i="2"/>
  <c r="B2217" i="3" s="1"/>
  <c r="F509" i="2"/>
  <c r="B2218" i="3" s="1"/>
  <c r="F510" i="2"/>
  <c r="B2219" i="3" s="1"/>
  <c r="F511" i="2"/>
  <c r="B2220" i="3" s="1"/>
  <c r="F512" i="2"/>
  <c r="F513" i="2"/>
  <c r="F514" i="2"/>
  <c r="F515" i="2"/>
  <c r="F516" i="2"/>
  <c r="F35" i="2"/>
  <c r="B1052" i="3" s="1"/>
  <c r="F517" i="2"/>
  <c r="F518" i="2"/>
  <c r="F519" i="2"/>
  <c r="F520" i="2"/>
  <c r="F521" i="2"/>
  <c r="F36" i="2"/>
  <c r="F522" i="2"/>
  <c r="B1412" i="3" s="1"/>
  <c r="F523" i="2"/>
  <c r="F524" i="2"/>
  <c r="F525" i="2"/>
  <c r="F2205" i="2"/>
  <c r="F526" i="2"/>
  <c r="B1416" i="3" s="1"/>
  <c r="F527" i="2"/>
  <c r="B1417" i="3" s="1"/>
  <c r="F528" i="2"/>
  <c r="F529" i="2"/>
  <c r="F530" i="2"/>
  <c r="F2206" i="2"/>
  <c r="B1069" i="3" s="1"/>
  <c r="F531" i="2"/>
  <c r="B1070" i="3" s="1"/>
  <c r="F532" i="2"/>
  <c r="F533" i="2"/>
  <c r="F534" i="2"/>
  <c r="B1424" i="3" s="1"/>
  <c r="F535" i="2"/>
  <c r="B1425" i="3" s="1"/>
  <c r="F536" i="2"/>
  <c r="F537" i="2"/>
  <c r="F538" i="2"/>
  <c r="B92" i="3" s="1"/>
  <c r="F539" i="2"/>
  <c r="B93" i="3" s="1"/>
  <c r="F540" i="2"/>
  <c r="F541" i="2"/>
  <c r="F542" i="2"/>
  <c r="F543" i="2"/>
  <c r="F544" i="2"/>
  <c r="F545" i="2"/>
  <c r="F546" i="2"/>
  <c r="B100" i="3" s="1"/>
  <c r="F547" i="2"/>
  <c r="F548" i="2"/>
  <c r="F549" i="2"/>
  <c r="F550" i="2"/>
  <c r="B409" i="3" s="1"/>
  <c r="F551" i="2"/>
  <c r="F552" i="2"/>
  <c r="F553" i="2"/>
  <c r="F554" i="2"/>
  <c r="B108" i="3" s="1"/>
  <c r="F555" i="2"/>
  <c r="F2207" i="2"/>
  <c r="B110" i="3" s="1"/>
  <c r="F556" i="2"/>
  <c r="F557" i="2"/>
  <c r="F558" i="2"/>
  <c r="F559" i="2"/>
  <c r="B114" i="3" s="1"/>
  <c r="F560" i="2"/>
  <c r="B115" i="3" s="1"/>
  <c r="F561" i="2"/>
  <c r="F562" i="2"/>
  <c r="B117" i="3" s="1"/>
  <c r="F37" i="2"/>
  <c r="F563" i="2"/>
  <c r="F564" i="2"/>
  <c r="F565" i="2"/>
  <c r="F566" i="2"/>
  <c r="F567" i="2"/>
  <c r="F568" i="2"/>
  <c r="F569" i="2"/>
  <c r="B783" i="3" s="1"/>
  <c r="F570" i="2"/>
  <c r="B784" i="3" s="1"/>
  <c r="F2208" i="2"/>
  <c r="F571" i="2"/>
  <c r="F572" i="2"/>
  <c r="F573" i="2"/>
  <c r="F2209" i="2"/>
  <c r="F574" i="2"/>
  <c r="F575" i="2"/>
  <c r="F576" i="2"/>
  <c r="B792" i="3" s="1"/>
  <c r="F577" i="2"/>
  <c r="F578" i="2"/>
  <c r="B1466" i="3" s="1"/>
  <c r="F579" i="2"/>
  <c r="F38" i="2"/>
  <c r="F580" i="2"/>
  <c r="B797" i="3" s="1"/>
  <c r="F581" i="2"/>
  <c r="F582" i="2"/>
  <c r="B1470" i="3" s="1"/>
  <c r="F583" i="2"/>
  <c r="F584" i="2"/>
  <c r="F585" i="2"/>
  <c r="F586" i="2"/>
  <c r="F587" i="2"/>
  <c r="F39" i="2"/>
  <c r="B914" i="3" s="1"/>
  <c r="F588" i="2"/>
  <c r="F589" i="2"/>
  <c r="B807" i="3" s="1"/>
  <c r="F590" i="2"/>
  <c r="F591" i="2"/>
  <c r="F592" i="2"/>
  <c r="B1480" i="3" s="1"/>
  <c r="F593" i="2"/>
  <c r="F594" i="2"/>
  <c r="B812" i="3" s="1"/>
  <c r="F595" i="2"/>
  <c r="B1101" i="3" s="1"/>
  <c r="F40" i="2"/>
  <c r="B1102" i="3" s="1"/>
  <c r="F596" i="2"/>
  <c r="B1103" i="3" s="1"/>
  <c r="F597" i="2"/>
  <c r="B1104" i="3" s="1"/>
  <c r="F598" i="2"/>
  <c r="F599" i="2"/>
  <c r="B1487" i="3" s="1"/>
  <c r="F600" i="2"/>
  <c r="F601" i="2"/>
  <c r="F602" i="2"/>
  <c r="F603" i="2"/>
  <c r="B1110" i="3" s="1"/>
  <c r="F604" i="2"/>
  <c r="F2210" i="2"/>
  <c r="F605" i="2"/>
  <c r="F41" i="2"/>
  <c r="F42" i="2"/>
  <c r="F606" i="2"/>
  <c r="F607" i="2"/>
  <c r="F608" i="2"/>
  <c r="B285" i="3" s="1"/>
  <c r="F609" i="2"/>
  <c r="F610" i="2"/>
  <c r="F611" i="2"/>
  <c r="F612" i="2"/>
  <c r="F613" i="2"/>
  <c r="F614" i="2"/>
  <c r="B291" i="3" s="1"/>
  <c r="F615" i="2"/>
  <c r="B211" i="3" s="1"/>
  <c r="F616" i="2"/>
  <c r="B212" i="3" s="1"/>
  <c r="F617" i="2"/>
  <c r="F618" i="2"/>
  <c r="F619" i="2"/>
  <c r="F620" i="2"/>
  <c r="F621" i="2"/>
  <c r="F622" i="2"/>
  <c r="F623" i="2"/>
  <c r="F624" i="2"/>
  <c r="B301" i="3" s="1"/>
  <c r="F625" i="2"/>
  <c r="B1413" i="3" s="1"/>
  <c r="F626" i="2"/>
  <c r="B1414" i="3" s="1"/>
  <c r="F627" i="2"/>
  <c r="F628" i="2"/>
  <c r="F629" i="2"/>
  <c r="F630" i="2"/>
  <c r="F631" i="2"/>
  <c r="F632" i="2"/>
  <c r="B1420" i="3" s="1"/>
  <c r="F633" i="2"/>
  <c r="F634" i="2"/>
  <c r="F635" i="2"/>
  <c r="B1423" i="3" s="1"/>
  <c r="F636" i="2"/>
  <c r="F637" i="2"/>
  <c r="F638" i="2"/>
  <c r="F639" i="2"/>
  <c r="F640" i="2"/>
  <c r="F641" i="2"/>
  <c r="B1429" i="3" s="1"/>
  <c r="D1429" i="3" s="1"/>
  <c r="F642" i="2"/>
  <c r="B1430" i="3" s="1"/>
  <c r="F643" i="2"/>
  <c r="B1431" i="3" s="1"/>
  <c r="F644" i="2"/>
  <c r="B1432" i="3" s="1"/>
  <c r="F645" i="2"/>
  <c r="B1433" i="3" s="1"/>
  <c r="F646" i="2"/>
  <c r="F647" i="2"/>
  <c r="F648" i="2"/>
  <c r="B405" i="3" s="1"/>
  <c r="F649" i="2"/>
  <c r="B406" i="3" s="1"/>
  <c r="F650" i="2"/>
  <c r="F651" i="2"/>
  <c r="B408" i="3" s="1"/>
  <c r="F652" i="2"/>
  <c r="F653" i="2"/>
  <c r="F654" i="2"/>
  <c r="F655" i="2"/>
  <c r="F656" i="2"/>
  <c r="B413" i="3" s="1"/>
  <c r="F657" i="2"/>
  <c r="B414" i="3" s="1"/>
  <c r="D414" i="3" s="1"/>
  <c r="F658" i="2"/>
  <c r="B415" i="3" s="1"/>
  <c r="F659" i="2"/>
  <c r="B416" i="3" s="1"/>
  <c r="F660" i="2"/>
  <c r="F661" i="2"/>
  <c r="B418" i="3" s="1"/>
  <c r="D418" i="3" s="1"/>
  <c r="F662" i="2"/>
  <c r="F663" i="2"/>
  <c r="B1777" i="3" s="1"/>
  <c r="F664" i="2"/>
  <c r="F665" i="2"/>
  <c r="F666" i="2"/>
  <c r="B423" i="3" s="1"/>
  <c r="F667" i="2"/>
  <c r="F668" i="2"/>
  <c r="F669" i="2"/>
  <c r="F670" i="2"/>
  <c r="F671" i="2"/>
  <c r="F672" i="2"/>
  <c r="F673" i="2"/>
  <c r="B430" i="3" s="1"/>
  <c r="F674" i="2"/>
  <c r="F675" i="2"/>
  <c r="F676" i="2"/>
  <c r="F677" i="2"/>
  <c r="F678" i="2"/>
  <c r="F679" i="2"/>
  <c r="B1793" i="3" s="1"/>
  <c r="F680" i="2"/>
  <c r="F681" i="2"/>
  <c r="F682" i="2"/>
  <c r="B1468" i="3" s="1"/>
  <c r="F683" i="2"/>
  <c r="F684" i="2"/>
  <c r="F685" i="2"/>
  <c r="F686" i="2"/>
  <c r="F687" i="2"/>
  <c r="B1473" i="3" s="1"/>
  <c r="F688" i="2"/>
  <c r="F689" i="2"/>
  <c r="F690" i="2"/>
  <c r="B1476" i="3" s="1"/>
  <c r="F691" i="2"/>
  <c r="F692" i="2"/>
  <c r="F693" i="2"/>
  <c r="F694" i="2"/>
  <c r="B7" i="3" s="1"/>
  <c r="F695" i="2"/>
  <c r="B8" i="3" s="1"/>
  <c r="F696" i="2"/>
  <c r="F43" i="2"/>
  <c r="B1483" i="3" s="1"/>
  <c r="F44" i="2"/>
  <c r="B1484" i="3" s="1"/>
  <c r="F697" i="2"/>
  <c r="F698" i="2"/>
  <c r="F699" i="2"/>
  <c r="F700" i="2"/>
  <c r="F701" i="2"/>
  <c r="F702" i="2"/>
  <c r="B279" i="3" s="1"/>
  <c r="F703" i="2"/>
  <c r="B280" i="3" s="1"/>
  <c r="F2211" i="2"/>
  <c r="B281" i="3" s="1"/>
  <c r="F45" i="2"/>
  <c r="F704" i="2"/>
  <c r="F705" i="2"/>
  <c r="F706" i="2"/>
  <c r="B19" i="3" s="1"/>
  <c r="F707" i="2"/>
  <c r="F708" i="2"/>
  <c r="F709" i="2"/>
  <c r="B288" i="3" s="1"/>
  <c r="F710" i="2"/>
  <c r="F711" i="2"/>
  <c r="F712" i="2"/>
  <c r="F713" i="2"/>
  <c r="F714" i="2"/>
  <c r="F715" i="2"/>
  <c r="F716" i="2"/>
  <c r="F2212" i="2"/>
  <c r="F717" i="2"/>
  <c r="B297" i="3" s="1"/>
  <c r="F718" i="2"/>
  <c r="F719" i="2"/>
  <c r="B692" i="3" s="1"/>
  <c r="F720" i="2"/>
  <c r="B693" i="3" s="1"/>
  <c r="F721" i="2"/>
  <c r="B694" i="3" s="1"/>
  <c r="F722" i="2"/>
  <c r="F723" i="2"/>
  <c r="F724" i="2"/>
  <c r="B304" i="3" s="1"/>
  <c r="F725" i="2"/>
  <c r="B305" i="3" s="1"/>
  <c r="F726" i="2"/>
  <c r="F727" i="2"/>
  <c r="B1668" i="3" s="1"/>
  <c r="F728" i="2"/>
  <c r="F729" i="2"/>
  <c r="F730" i="2"/>
  <c r="F731" i="2"/>
  <c r="F46" i="2"/>
  <c r="F732" i="2"/>
  <c r="B667" i="3" s="1"/>
  <c r="F733" i="2"/>
  <c r="F734" i="2"/>
  <c r="F47" i="2"/>
  <c r="F735" i="2"/>
  <c r="F736" i="2"/>
  <c r="F737" i="2"/>
  <c r="F738" i="2"/>
  <c r="B674" i="3" s="1"/>
  <c r="F739" i="2"/>
  <c r="B675" i="3" s="1"/>
  <c r="F740" i="2"/>
  <c r="F741" i="2"/>
  <c r="F742" i="2"/>
  <c r="B1683" i="3" s="1"/>
  <c r="F743" i="2"/>
  <c r="F744" i="2"/>
  <c r="F745" i="2"/>
  <c r="F746" i="2"/>
  <c r="B682" i="3" s="1"/>
  <c r="F747" i="2"/>
  <c r="F748" i="2"/>
  <c r="F749" i="2"/>
  <c r="F750" i="2"/>
  <c r="B1691" i="3" s="1"/>
  <c r="F751" i="2"/>
  <c r="F752" i="2"/>
  <c r="F753" i="2"/>
  <c r="F754" i="2"/>
  <c r="B690" i="3" s="1"/>
  <c r="F755" i="2"/>
  <c r="B1774" i="3" s="1"/>
  <c r="F756" i="2"/>
  <c r="F757" i="2"/>
  <c r="F758" i="2"/>
  <c r="B1926" i="3" s="1"/>
  <c r="F759" i="2"/>
  <c r="F760" i="2"/>
  <c r="F761" i="2"/>
  <c r="F2213" i="2"/>
  <c r="B1781" i="3" s="1"/>
  <c r="F762" i="2"/>
  <c r="F763" i="2"/>
  <c r="F764" i="2"/>
  <c r="F765" i="2"/>
  <c r="F766" i="2"/>
  <c r="F767" i="2"/>
  <c r="F768" i="2"/>
  <c r="F769" i="2"/>
  <c r="B1789" i="3" s="1"/>
  <c r="F770" i="2"/>
  <c r="B1790" i="3" s="1"/>
  <c r="F771" i="2"/>
  <c r="F772" i="2"/>
  <c r="F773" i="2"/>
  <c r="F774" i="2"/>
  <c r="F775" i="2"/>
  <c r="F776" i="2"/>
  <c r="F777" i="2"/>
  <c r="B1797" i="3" s="1"/>
  <c r="F778" i="2"/>
  <c r="F779" i="2"/>
  <c r="F780" i="2"/>
  <c r="F781" i="2"/>
  <c r="F782" i="2"/>
  <c r="F783" i="2"/>
  <c r="B1833" i="3" s="1"/>
  <c r="F784" i="2"/>
  <c r="F785" i="2"/>
  <c r="B4" i="3" s="1"/>
  <c r="F48" i="2"/>
  <c r="F786" i="2"/>
  <c r="F787" i="2"/>
  <c r="F2214" i="2"/>
  <c r="F788" i="2"/>
  <c r="F789" i="2"/>
  <c r="B10" i="3" s="1"/>
  <c r="F790" i="2"/>
  <c r="F791" i="2"/>
  <c r="F792" i="2"/>
  <c r="F793" i="2"/>
  <c r="F794" i="2"/>
  <c r="F795" i="2"/>
  <c r="F796" i="2"/>
  <c r="B17" i="3" s="1"/>
  <c r="F797" i="2"/>
  <c r="F798" i="2"/>
  <c r="F799" i="2"/>
  <c r="B20" i="3" s="1"/>
  <c r="F800" i="2"/>
  <c r="B21" i="3" s="1"/>
  <c r="F801" i="2"/>
  <c r="F802" i="2"/>
  <c r="F803" i="2"/>
  <c r="B1853" i="3" s="1"/>
  <c r="F804" i="2"/>
  <c r="B25" i="3" s="1"/>
  <c r="F805" i="2"/>
  <c r="F806" i="2"/>
  <c r="F807" i="2"/>
  <c r="F808" i="2"/>
  <c r="B29" i="3" s="1"/>
  <c r="F809" i="2"/>
  <c r="F810" i="2"/>
  <c r="F811" i="2"/>
  <c r="F812" i="2"/>
  <c r="F813" i="2"/>
  <c r="F814" i="2"/>
  <c r="F815" i="2"/>
  <c r="B1664" i="3" s="1"/>
  <c r="F816" i="2"/>
  <c r="B1665" i="3" s="1"/>
  <c r="F817" i="2"/>
  <c r="F818" i="2"/>
  <c r="F819" i="2"/>
  <c r="F820" i="2"/>
  <c r="F821" i="2"/>
  <c r="F49" i="2"/>
  <c r="B1671" i="3" s="1"/>
  <c r="F822" i="2"/>
  <c r="F823" i="2"/>
  <c r="F824" i="2"/>
  <c r="F825" i="2"/>
  <c r="B1675" i="3" s="1"/>
  <c r="F826" i="2"/>
  <c r="B1676" i="3" s="1"/>
  <c r="F827" i="2"/>
  <c r="F828" i="2"/>
  <c r="F829" i="2"/>
  <c r="F830" i="2"/>
  <c r="F50" i="2"/>
  <c r="B1681" i="3" s="1"/>
  <c r="F831" i="2"/>
  <c r="B1682" i="3" s="1"/>
  <c r="F832" i="2"/>
  <c r="F833" i="2"/>
  <c r="F834" i="2"/>
  <c r="F835" i="2"/>
  <c r="F836" i="2"/>
  <c r="F837" i="2"/>
  <c r="F838" i="2"/>
  <c r="F2215" i="2"/>
  <c r="B1690" i="3" s="1"/>
  <c r="F839" i="2"/>
  <c r="B724" i="3" s="1"/>
  <c r="F840" i="2"/>
  <c r="F841" i="2"/>
  <c r="F842" i="2"/>
  <c r="F843" i="2"/>
  <c r="F844" i="2"/>
  <c r="F845" i="2"/>
  <c r="B1924" i="3" s="1"/>
  <c r="F846" i="2"/>
  <c r="F847" i="2"/>
  <c r="B2173" i="3" s="1"/>
  <c r="F848" i="2"/>
  <c r="F849" i="2"/>
  <c r="F850" i="2"/>
  <c r="F851" i="2"/>
  <c r="F852" i="2"/>
  <c r="B1931" i="3" s="1"/>
  <c r="F853" i="2"/>
  <c r="B1932" i="3" s="1"/>
  <c r="F854" i="2"/>
  <c r="F855" i="2"/>
  <c r="F856" i="2"/>
  <c r="F857" i="2"/>
  <c r="F858" i="2"/>
  <c r="F859" i="2"/>
  <c r="F860" i="2"/>
  <c r="B1939" i="3" s="1"/>
  <c r="F861" i="2"/>
  <c r="B1940" i="3" s="1"/>
  <c r="F862" i="2"/>
  <c r="F863" i="2"/>
  <c r="F864" i="2"/>
  <c r="B2190" i="3" s="1"/>
  <c r="D2190" i="3" s="1"/>
  <c r="F865" i="2"/>
  <c r="F866" i="2"/>
  <c r="F867" i="2"/>
  <c r="F868" i="2"/>
  <c r="B1947" i="3" s="1"/>
  <c r="F51" i="2"/>
  <c r="B1948" i="3" s="1"/>
  <c r="F869" i="2"/>
  <c r="F870" i="2"/>
  <c r="B1860" i="3" s="1"/>
  <c r="F871" i="2"/>
  <c r="F872" i="2"/>
  <c r="F873" i="2"/>
  <c r="F874" i="2"/>
  <c r="B1836" i="3" s="1"/>
  <c r="F875" i="2"/>
  <c r="F876" i="2"/>
  <c r="F877" i="2"/>
  <c r="F878" i="2"/>
  <c r="B1868" i="3" s="1"/>
  <c r="F879" i="2"/>
  <c r="B1869" i="3" s="1"/>
  <c r="F880" i="2"/>
  <c r="B1870" i="3" s="1"/>
  <c r="F881" i="2"/>
  <c r="F882" i="2"/>
  <c r="B1844" i="3" s="1"/>
  <c r="F52" i="2"/>
  <c r="F883" i="2"/>
  <c r="F884" i="2"/>
  <c r="F885" i="2"/>
  <c r="F886" i="2"/>
  <c r="F887" i="2"/>
  <c r="F888" i="2"/>
  <c r="B1851" i="3" s="1"/>
  <c r="F889" i="2"/>
  <c r="F890" i="2"/>
  <c r="B180" i="3" s="1"/>
  <c r="F891" i="2"/>
  <c r="F892" i="2"/>
  <c r="F893" i="2"/>
  <c r="F894" i="2"/>
  <c r="F895" i="2"/>
  <c r="F896" i="2"/>
  <c r="F53" i="2"/>
  <c r="F897" i="2"/>
  <c r="F898" i="2"/>
  <c r="F899" i="2"/>
  <c r="F900" i="2"/>
  <c r="F901" i="2"/>
  <c r="F902" i="2"/>
  <c r="F903" i="2"/>
  <c r="B193" i="3" s="1"/>
  <c r="F904" i="2"/>
  <c r="B703" i="3" s="1"/>
  <c r="F905" i="2"/>
  <c r="F906" i="2"/>
  <c r="F907" i="2"/>
  <c r="F908" i="2"/>
  <c r="F909" i="2"/>
  <c r="F910" i="2"/>
  <c r="B200" i="3" s="1"/>
  <c r="F911" i="2"/>
  <c r="F912" i="2"/>
  <c r="F913" i="2"/>
  <c r="F914" i="2"/>
  <c r="B713" i="3" s="1"/>
  <c r="F915" i="2"/>
  <c r="F916" i="2"/>
  <c r="F917" i="2"/>
  <c r="F54" i="2"/>
  <c r="F2216" i="2"/>
  <c r="F918" i="2"/>
  <c r="B1001" i="3" s="1"/>
  <c r="F919" i="2"/>
  <c r="F920" i="2"/>
  <c r="F921" i="2"/>
  <c r="F922" i="2"/>
  <c r="F923" i="2"/>
  <c r="F924" i="2"/>
  <c r="F925" i="2"/>
  <c r="F2217" i="2"/>
  <c r="F926" i="2"/>
  <c r="B2169" i="3" s="1"/>
  <c r="F927" i="2"/>
  <c r="B2170" i="3" s="1"/>
  <c r="F928" i="2"/>
  <c r="F929" i="2"/>
  <c r="F930" i="2"/>
  <c r="F931" i="2"/>
  <c r="B1014" i="3" s="1"/>
  <c r="F932" i="2"/>
  <c r="F933" i="2"/>
  <c r="B2176" i="3" s="1"/>
  <c r="F934" i="2"/>
  <c r="F935" i="2"/>
  <c r="F936" i="2"/>
  <c r="F937" i="2"/>
  <c r="F938" i="2"/>
  <c r="F939" i="2"/>
  <c r="F940" i="2"/>
  <c r="F941" i="2"/>
  <c r="B2184" i="3" s="1"/>
  <c r="F942" i="2"/>
  <c r="F943" i="2"/>
  <c r="B2186" i="3" s="1"/>
  <c r="F944" i="2"/>
  <c r="F945" i="2"/>
  <c r="F946" i="2"/>
  <c r="B2189" i="3" s="1"/>
  <c r="F947" i="2"/>
  <c r="F948" i="2"/>
  <c r="F949" i="2"/>
  <c r="B2192" i="3" s="1"/>
  <c r="F950" i="2"/>
  <c r="F951" i="2"/>
  <c r="F952" i="2"/>
  <c r="F953" i="2"/>
  <c r="F954" i="2"/>
  <c r="B1861" i="3" s="1"/>
  <c r="F955" i="2"/>
  <c r="B1862" i="3" s="1"/>
  <c r="F956" i="2"/>
  <c r="B1863" i="3" s="1"/>
  <c r="F957" i="2"/>
  <c r="B1864" i="3" s="1"/>
  <c r="F55" i="2"/>
  <c r="F958" i="2"/>
  <c r="B1866" i="3" s="1"/>
  <c r="F959" i="2"/>
  <c r="B1867" i="3" s="1"/>
  <c r="F960" i="2"/>
  <c r="F961" i="2"/>
  <c r="B1985" i="3" s="1"/>
  <c r="F56" i="2"/>
  <c r="B931" i="3" s="1"/>
  <c r="F962" i="2"/>
  <c r="F57" i="2"/>
  <c r="B1872" i="3" s="1"/>
  <c r="F58" i="2"/>
  <c r="F2218" i="2"/>
  <c r="B1874" i="3" s="1"/>
  <c r="F963" i="2"/>
  <c r="B1875" i="3" s="1"/>
  <c r="F964" i="2"/>
  <c r="F965" i="2"/>
  <c r="B177" i="3" s="1"/>
  <c r="F966" i="2"/>
  <c r="F967" i="2"/>
  <c r="B1991" i="3" s="1"/>
  <c r="F968" i="2"/>
  <c r="F969" i="2"/>
  <c r="F970" i="2"/>
  <c r="B182" i="3" s="1"/>
  <c r="F971" i="2"/>
  <c r="B183" i="3" s="1"/>
  <c r="F972" i="2"/>
  <c r="F973" i="2"/>
  <c r="B185" i="3" s="1"/>
  <c r="F974" i="2"/>
  <c r="B1299" i="3" s="1"/>
  <c r="F975" i="2"/>
  <c r="F976" i="2"/>
  <c r="F977" i="2"/>
  <c r="F978" i="2"/>
  <c r="B190" i="3" s="1"/>
  <c r="F979" i="2"/>
  <c r="F980" i="2"/>
  <c r="F59" i="2"/>
  <c r="B934" i="3" s="1"/>
  <c r="F981" i="2"/>
  <c r="F982" i="2"/>
  <c r="F983" i="2"/>
  <c r="B1308" i="3" s="1"/>
  <c r="F984" i="2"/>
  <c r="B197" i="3" s="1"/>
  <c r="F985" i="2"/>
  <c r="B198" i="3" s="1"/>
  <c r="F986" i="2"/>
  <c r="F987" i="2"/>
  <c r="F60" i="2"/>
  <c r="F988" i="2"/>
  <c r="F989" i="2"/>
  <c r="F990" i="2"/>
  <c r="F991" i="2"/>
  <c r="B998" i="3" s="1"/>
  <c r="F992" i="2"/>
  <c r="F993" i="2"/>
  <c r="F994" i="2"/>
  <c r="F995" i="2"/>
  <c r="F996" i="2"/>
  <c r="F997" i="2"/>
  <c r="F998" i="2"/>
  <c r="F999" i="2"/>
  <c r="F1000" i="2"/>
  <c r="F1001" i="2"/>
  <c r="F1002" i="2"/>
  <c r="F1003" i="2"/>
  <c r="F1004" i="2"/>
  <c r="F1005" i="2"/>
  <c r="B1012" i="3" s="1"/>
  <c r="F1006" i="2"/>
  <c r="F1007" i="2"/>
  <c r="B944" i="3" s="1"/>
  <c r="F1008" i="2"/>
  <c r="F1009" i="2"/>
  <c r="F1010" i="2"/>
  <c r="F1011" i="2"/>
  <c r="F1012" i="2"/>
  <c r="F1013" i="2"/>
  <c r="B1020" i="3" s="1"/>
  <c r="F1014" i="2"/>
  <c r="F1015" i="2"/>
  <c r="F1016" i="2"/>
  <c r="B1023" i="3" s="1"/>
  <c r="F1017" i="2"/>
  <c r="F1018" i="2"/>
  <c r="B955" i="3" s="1"/>
  <c r="F1019" i="2"/>
  <c r="F1020" i="2"/>
  <c r="F1021" i="2"/>
  <c r="F1022" i="2"/>
  <c r="F1023" i="2"/>
  <c r="F1024" i="2"/>
  <c r="F1025" i="2"/>
  <c r="F1026" i="2"/>
  <c r="F2219" i="2"/>
  <c r="F1027" i="2"/>
  <c r="F1028" i="2"/>
  <c r="B1977" i="3" s="1"/>
  <c r="F61" i="2"/>
  <c r="F1029" i="2"/>
  <c r="F1030" i="2"/>
  <c r="F1031" i="2"/>
  <c r="F62" i="2"/>
  <c r="F1032" i="2"/>
  <c r="F1033" i="2"/>
  <c r="B1984" i="3" s="1"/>
  <c r="F1034" i="2"/>
  <c r="B819" i="3" s="1"/>
  <c r="F1035" i="2"/>
  <c r="F1036" i="2"/>
  <c r="B1987" i="3" s="1"/>
  <c r="F1037" i="2"/>
  <c r="B1988" i="3" s="1"/>
  <c r="F1038" i="2"/>
  <c r="F1039" i="2"/>
  <c r="B824" i="3" s="1"/>
  <c r="F1040" i="2"/>
  <c r="F1041" i="2"/>
  <c r="F1042" i="2"/>
  <c r="F1043" i="2"/>
  <c r="F1044" i="2"/>
  <c r="B1296" i="3" s="1"/>
  <c r="F1045" i="2"/>
  <c r="B1297" i="3" s="1"/>
  <c r="F1046" i="2"/>
  <c r="F1047" i="2"/>
  <c r="B832" i="3" s="1"/>
  <c r="F1048" i="2"/>
  <c r="B833" i="3" s="1"/>
  <c r="D833" i="3" s="1"/>
  <c r="F1049" i="2"/>
  <c r="B834" i="3" s="1"/>
  <c r="F1050" i="2"/>
  <c r="F1051" i="2"/>
  <c r="F1052" i="2"/>
  <c r="B1304" i="3" s="1"/>
  <c r="F1053" i="2"/>
  <c r="B1305" i="3" s="1"/>
  <c r="F63" i="2"/>
  <c r="F1054" i="2"/>
  <c r="F1055" i="2"/>
  <c r="F1056" i="2"/>
  <c r="F1057" i="2"/>
  <c r="F1058" i="2"/>
  <c r="B1311" i="3" s="1"/>
  <c r="F1059" i="2"/>
  <c r="F1060" i="2"/>
  <c r="F1061" i="2"/>
  <c r="F1062" i="2"/>
  <c r="F1063" i="2"/>
  <c r="F1064" i="2"/>
  <c r="F1065" i="2"/>
  <c r="F64" i="2"/>
  <c r="B1319" i="3" s="1"/>
  <c r="F1066" i="2"/>
  <c r="F1067" i="2"/>
  <c r="F1068" i="2"/>
  <c r="F1069" i="2"/>
  <c r="F1070" i="2"/>
  <c r="F2220" i="2"/>
  <c r="F1071" i="2"/>
  <c r="B938" i="3" s="1"/>
  <c r="F1072" i="2"/>
  <c r="B939" i="3" s="1"/>
  <c r="F1073" i="2"/>
  <c r="B582" i="3" s="1"/>
  <c r="F1074" i="2"/>
  <c r="F1075" i="2"/>
  <c r="F1076" i="2"/>
  <c r="F65" i="2"/>
  <c r="F1077" i="2"/>
  <c r="F1078" i="2"/>
  <c r="F1079" i="2"/>
  <c r="F1080" i="2"/>
  <c r="F66" i="2"/>
  <c r="F1081" i="2"/>
  <c r="F1082" i="2"/>
  <c r="F67" i="2"/>
  <c r="F1083" i="2"/>
  <c r="F1084" i="2"/>
  <c r="F1085" i="2"/>
  <c r="F1086" i="2"/>
  <c r="F1087" i="2"/>
  <c r="F1088" i="2"/>
  <c r="F1089" i="2"/>
  <c r="F1090" i="2"/>
  <c r="F1091" i="2"/>
  <c r="F1092" i="2"/>
  <c r="B962" i="3" s="1"/>
  <c r="F1093" i="2"/>
  <c r="B963" i="3" s="1"/>
  <c r="F1094" i="2"/>
  <c r="F1095" i="2"/>
  <c r="F1096" i="2"/>
  <c r="F68" i="2"/>
  <c r="F1097" i="2"/>
  <c r="F69" i="2"/>
  <c r="F1098" i="2"/>
  <c r="F2221" i="2"/>
  <c r="B1553" i="3" s="1"/>
  <c r="F1099" i="2"/>
  <c r="B820" i="3" s="1"/>
  <c r="F1100" i="2"/>
  <c r="B821" i="3" s="1"/>
  <c r="F1101" i="2"/>
  <c r="F1102" i="2"/>
  <c r="B497" i="3" s="1"/>
  <c r="F1103" i="2"/>
  <c r="B498" i="3" s="1"/>
  <c r="F1104" i="2"/>
  <c r="F1105" i="2"/>
  <c r="F1106" i="2"/>
  <c r="B827" i="3" s="1"/>
  <c r="F1107" i="2"/>
  <c r="B828" i="3" s="1"/>
  <c r="F1108" i="2"/>
  <c r="B829" i="3" s="1"/>
  <c r="F1109" i="2"/>
  <c r="F1110" i="2"/>
  <c r="B505" i="3" s="1"/>
  <c r="F70" i="2"/>
  <c r="B1215" i="3" s="1"/>
  <c r="F1111" i="2"/>
  <c r="B506" i="3" s="1"/>
  <c r="F1112" i="2"/>
  <c r="F1113" i="2"/>
  <c r="B835" i="3" s="1"/>
  <c r="F1114" i="2"/>
  <c r="B836" i="3" s="1"/>
  <c r="F1115" i="2"/>
  <c r="F71" i="2"/>
  <c r="F1116" i="2"/>
  <c r="B839" i="3" s="1"/>
  <c r="F1117" i="2"/>
  <c r="B840" i="3" s="1"/>
  <c r="F1118" i="2"/>
  <c r="B841" i="3" s="1"/>
  <c r="F1119" i="2"/>
  <c r="B896" i="3" s="1"/>
  <c r="F1120" i="2"/>
  <c r="F2222" i="2"/>
  <c r="F1121" i="2"/>
  <c r="F1122" i="2"/>
  <c r="B900" i="3" s="1"/>
  <c r="F1123" i="2"/>
  <c r="F2223" i="2"/>
  <c r="F1124" i="2"/>
  <c r="B903" i="3" s="1"/>
  <c r="F1125" i="2"/>
  <c r="B904" i="3" s="1"/>
  <c r="F1126" i="2"/>
  <c r="F1127" i="2"/>
  <c r="F1128" i="2"/>
  <c r="B577" i="3" s="1"/>
  <c r="F1129" i="2"/>
  <c r="B578" i="3" s="1"/>
  <c r="F1130" i="2"/>
  <c r="F1131" i="2"/>
  <c r="F1132" i="2"/>
  <c r="F1133" i="2"/>
  <c r="F1134" i="2"/>
  <c r="F1135" i="2"/>
  <c r="F1136" i="2"/>
  <c r="F1137" i="2"/>
  <c r="F1138" i="2"/>
  <c r="F1139" i="2"/>
  <c r="F1140" i="2"/>
  <c r="F1141" i="2"/>
  <c r="B590" i="3" s="1"/>
  <c r="F1142" i="2"/>
  <c r="F1143" i="2"/>
  <c r="F1144" i="2"/>
  <c r="B593" i="3" s="1"/>
  <c r="F1145" i="2"/>
  <c r="F1146" i="2"/>
  <c r="F2224" i="2"/>
  <c r="F1147" i="2"/>
  <c r="F1148" i="2"/>
  <c r="F1149" i="2"/>
  <c r="F1150" i="2"/>
  <c r="F1151" i="2"/>
  <c r="B601" i="3" s="1"/>
  <c r="F1152" i="2"/>
  <c r="F1153" i="2"/>
  <c r="F1154" i="2"/>
  <c r="F1155" i="2"/>
  <c r="F1156" i="2"/>
  <c r="F1157" i="2"/>
  <c r="F1158" i="2"/>
  <c r="B494" i="3" s="1"/>
  <c r="D494" i="3" s="1"/>
  <c r="F1159" i="2"/>
  <c r="B495" i="3" s="1"/>
  <c r="F72" i="2"/>
  <c r="B496" i="3" s="1"/>
  <c r="F1160" i="2"/>
  <c r="F1161" i="2"/>
  <c r="F1162" i="2"/>
  <c r="B1752" i="3" s="1"/>
  <c r="F1163" i="2"/>
  <c r="F1164" i="2"/>
  <c r="B501" i="3" s="1"/>
  <c r="F1165" i="2"/>
  <c r="F1166" i="2"/>
  <c r="F1167" i="2"/>
  <c r="B504" i="3" s="1"/>
  <c r="F1168" i="2"/>
  <c r="F1169" i="2"/>
  <c r="F1170" i="2"/>
  <c r="F73" i="2"/>
  <c r="F1171" i="2"/>
  <c r="F1172" i="2"/>
  <c r="F1173" i="2"/>
  <c r="F1174" i="2"/>
  <c r="F1175" i="2"/>
  <c r="F1176" i="2"/>
  <c r="F1177" i="2"/>
  <c r="F1178" i="2"/>
  <c r="F74" i="2"/>
  <c r="F1179" i="2"/>
  <c r="B518" i="3" s="1"/>
  <c r="F1180" i="2"/>
  <c r="F1181" i="2"/>
  <c r="F1182" i="2"/>
  <c r="B1772" i="3" s="1"/>
  <c r="F1183" i="2"/>
  <c r="F1184" i="2"/>
  <c r="F1185" i="2"/>
  <c r="B436" i="3" s="1"/>
  <c r="F1186" i="2"/>
  <c r="B437" i="3" s="1"/>
  <c r="F1187" i="2"/>
  <c r="F1188" i="2"/>
  <c r="F75" i="2"/>
  <c r="F1189" i="2"/>
  <c r="F1190" i="2"/>
  <c r="B1153" i="3" s="1"/>
  <c r="F1191" i="2"/>
  <c r="F1192" i="2"/>
  <c r="B444" i="3" s="1"/>
  <c r="F1193" i="2"/>
  <c r="B445" i="3" s="1"/>
  <c r="F1194" i="2"/>
  <c r="F1195" i="2"/>
  <c r="F1196" i="2"/>
  <c r="F76" i="2"/>
  <c r="F2225" i="2"/>
  <c r="F1197" i="2"/>
  <c r="F1198" i="2"/>
  <c r="F1199" i="2"/>
  <c r="F77" i="2"/>
  <c r="F1200" i="2"/>
  <c r="B455" i="3" s="1"/>
  <c r="F1201" i="2"/>
  <c r="F78" i="2"/>
  <c r="F79" i="2"/>
  <c r="F1202" i="2"/>
  <c r="F1203" i="2"/>
  <c r="B460" i="3" s="1"/>
  <c r="F1204" i="2"/>
  <c r="F1205" i="2"/>
  <c r="F1206" i="2"/>
  <c r="B1746" i="3" s="1"/>
  <c r="F1207" i="2"/>
  <c r="F80" i="2"/>
  <c r="F1208" i="2"/>
  <c r="F1209" i="2"/>
  <c r="B1750" i="3" s="1"/>
  <c r="F1210" i="2"/>
  <c r="F1211" i="2"/>
  <c r="B469" i="3" s="1"/>
  <c r="F81" i="2"/>
  <c r="B1753" i="3" s="1"/>
  <c r="F1212" i="2"/>
  <c r="B1754" i="3" s="1"/>
  <c r="F1213" i="2"/>
  <c r="F1214" i="2"/>
  <c r="F1215" i="2"/>
  <c r="F1216" i="2"/>
  <c r="B1758" i="3" s="1"/>
  <c r="F1217" i="2"/>
  <c r="F1218" i="2"/>
  <c r="F1219" i="2"/>
  <c r="B1761" i="3" s="1"/>
  <c r="F1220" i="2"/>
  <c r="B1762" i="3" s="1"/>
  <c r="F1221" i="2"/>
  <c r="B479" i="3" s="1"/>
  <c r="F1222" i="2"/>
  <c r="F1223" i="2"/>
  <c r="B1765" i="3" s="1"/>
  <c r="F1224" i="2"/>
  <c r="F82" i="2"/>
  <c r="F1225" i="2"/>
  <c r="B1768" i="3" s="1"/>
  <c r="F1226" i="2"/>
  <c r="B1769" i="3" s="1"/>
  <c r="D1769" i="3" s="1"/>
  <c r="F1227" i="2"/>
  <c r="B1770" i="3" s="1"/>
  <c r="F1228" i="2"/>
  <c r="F1229" i="2"/>
  <c r="F1230" i="2"/>
  <c r="B1773" i="3" s="1"/>
  <c r="F1231" i="2"/>
  <c r="F1232" i="2"/>
  <c r="B1148" i="3" s="1"/>
  <c r="F1233" i="2"/>
  <c r="F83" i="2"/>
  <c r="B1150" i="3" s="1"/>
  <c r="D1150" i="3" s="1"/>
  <c r="F1234" i="2"/>
  <c r="F84" i="2"/>
  <c r="B1152" i="3" s="1"/>
  <c r="F1235" i="2"/>
  <c r="F1236" i="2"/>
  <c r="B1154" i="3" s="1"/>
  <c r="F2226" i="2"/>
  <c r="F85" i="2"/>
  <c r="F1237" i="2"/>
  <c r="F1238" i="2"/>
  <c r="F86" i="2"/>
  <c r="F1239" i="2"/>
  <c r="F1240" i="2"/>
  <c r="B1956" i="3" s="1"/>
  <c r="F87" i="2"/>
  <c r="F1241" i="2"/>
  <c r="F1242" i="2"/>
  <c r="F1243" i="2"/>
  <c r="F1244" i="2"/>
  <c r="B461" i="3" s="1"/>
  <c r="F1245" i="2"/>
  <c r="F1246" i="2"/>
  <c r="F1247" i="2"/>
  <c r="F1248" i="2"/>
  <c r="F1249" i="2"/>
  <c r="F1250" i="2"/>
  <c r="F1251" i="2"/>
  <c r="F1252" i="2"/>
  <c r="F1253" i="2"/>
  <c r="F1254" i="2"/>
  <c r="B471" i="3" s="1"/>
  <c r="F88" i="2"/>
  <c r="F1255" i="2"/>
  <c r="B473" i="3" s="1"/>
  <c r="F1256" i="2"/>
  <c r="B474" i="3" s="1"/>
  <c r="F1257" i="2"/>
  <c r="B475" i="3" s="1"/>
  <c r="F1258" i="2"/>
  <c r="F89" i="2"/>
  <c r="B477" i="3" s="1"/>
  <c r="D477" i="3" s="1"/>
  <c r="F1259" i="2"/>
  <c r="B478" i="3" s="1"/>
  <c r="F1260" i="2"/>
  <c r="F1261" i="2"/>
  <c r="F1262" i="2"/>
  <c r="B481" i="3" s="1"/>
  <c r="F1263" i="2"/>
  <c r="B482" i="3" s="1"/>
  <c r="F1264" i="2"/>
  <c r="F1265" i="2"/>
  <c r="F1266" i="2"/>
  <c r="F2227" i="2"/>
  <c r="F1267" i="2"/>
  <c r="B487" i="3" s="1"/>
  <c r="F2228" i="2"/>
  <c r="F1268" i="2"/>
  <c r="B489" i="3" s="1"/>
  <c r="F1269" i="2"/>
  <c r="F1270" i="2"/>
  <c r="F1271" i="2"/>
  <c r="F1272" i="2"/>
  <c r="B1951" i="3" s="1"/>
  <c r="F1273" i="2"/>
  <c r="F1274" i="2"/>
  <c r="F1275" i="2"/>
  <c r="F1276" i="2"/>
  <c r="F2229" i="2"/>
  <c r="F1277" i="2"/>
  <c r="F1278" i="2"/>
  <c r="B1958" i="3" s="1"/>
  <c r="F1279" i="2"/>
  <c r="B1959" i="3" s="1"/>
  <c r="F1280" i="2"/>
  <c r="B1960" i="3" s="1"/>
  <c r="F1281" i="2"/>
  <c r="F1282" i="2"/>
  <c r="F1283" i="2"/>
  <c r="B1963" i="3" s="1"/>
  <c r="F1284" i="2"/>
  <c r="F1285" i="2"/>
  <c r="F1286" i="2"/>
  <c r="B1966" i="3" s="1"/>
  <c r="F1287" i="2"/>
  <c r="F1288" i="2"/>
  <c r="B1996" i="3" s="1"/>
  <c r="F1289" i="2"/>
  <c r="B1703" i="3" s="1"/>
  <c r="F1290" i="2"/>
  <c r="F1291" i="2"/>
  <c r="B1999" i="3" s="1"/>
  <c r="F1292" i="2"/>
  <c r="F1293" i="2"/>
  <c r="F1294" i="2"/>
  <c r="B2002" i="3" s="1"/>
  <c r="F1295" i="2"/>
  <c r="F1296" i="2"/>
  <c r="F1297" i="2"/>
  <c r="F1298" i="2"/>
  <c r="F1299" i="2"/>
  <c r="B2007" i="3" s="1"/>
  <c r="F1300" i="2"/>
  <c r="F1301" i="2"/>
  <c r="F1302" i="2"/>
  <c r="F90" i="2"/>
  <c r="F91" i="2"/>
  <c r="F1303" i="2"/>
  <c r="F1304" i="2"/>
  <c r="F1305" i="2"/>
  <c r="F1306" i="2"/>
  <c r="F1307" i="2"/>
  <c r="F1308" i="2"/>
  <c r="F1309" i="2"/>
  <c r="F1310" i="2"/>
  <c r="F1311" i="2"/>
  <c r="F1312" i="2"/>
  <c r="F2230" i="2"/>
  <c r="F1313" i="2"/>
  <c r="F1314" i="2"/>
  <c r="F1315" i="2"/>
  <c r="B1696" i="3" s="1"/>
  <c r="F1316" i="2"/>
  <c r="F1317" i="2"/>
  <c r="F1318" i="2"/>
  <c r="F1319" i="2"/>
  <c r="F1320" i="2"/>
  <c r="F1321" i="2"/>
  <c r="F1322" i="2"/>
  <c r="F92" i="2"/>
  <c r="B1704" i="3" s="1"/>
  <c r="F1323" i="2"/>
  <c r="F1324" i="2"/>
  <c r="F1325" i="2"/>
  <c r="B70" i="3" s="1"/>
  <c r="F1326" i="2"/>
  <c r="F1327" i="2"/>
  <c r="F1328" i="2"/>
  <c r="F1329" i="2"/>
  <c r="F93" i="2"/>
  <c r="F1330" i="2"/>
  <c r="F1331" i="2"/>
  <c r="F1332" i="2"/>
  <c r="F1333" i="2"/>
  <c r="F1334" i="2"/>
  <c r="F1335" i="2"/>
  <c r="B1718" i="3" s="1"/>
  <c r="F1336" i="2"/>
  <c r="F1337" i="2"/>
  <c r="F1338" i="2"/>
  <c r="B1721" i="3" s="1"/>
  <c r="F1339" i="2"/>
  <c r="B1722" i="3" s="1"/>
  <c r="F1340" i="2"/>
  <c r="F1341" i="2"/>
  <c r="F1342" i="2"/>
  <c r="F1343" i="2"/>
  <c r="B253" i="3" s="1"/>
  <c r="F1344" i="2"/>
  <c r="F1345" i="2"/>
  <c r="B255" i="3" s="1"/>
  <c r="F1346" i="2"/>
  <c r="B60" i="3" s="1"/>
  <c r="F1347" i="2"/>
  <c r="B61" i="3" s="1"/>
  <c r="F1348" i="2"/>
  <c r="F1349" i="2"/>
  <c r="F1350" i="2"/>
  <c r="B64" i="3" s="1"/>
  <c r="F1351" i="2"/>
  <c r="F1352" i="2"/>
  <c r="F1353" i="2"/>
  <c r="B67" i="3" s="1"/>
  <c r="F2231" i="2"/>
  <c r="B68" i="3" s="1"/>
  <c r="F1354" i="2"/>
  <c r="B69" i="3" s="1"/>
  <c r="F1355" i="2"/>
  <c r="F1356" i="2"/>
  <c r="B71" i="3" s="1"/>
  <c r="F1357" i="2"/>
  <c r="B72" i="3" s="1"/>
  <c r="F1358" i="2"/>
  <c r="B73" i="3" s="1"/>
  <c r="F1359" i="2"/>
  <c r="B74" i="3" s="1"/>
  <c r="F2232" i="2"/>
  <c r="F2233" i="2"/>
  <c r="F1360" i="2"/>
  <c r="F1361" i="2"/>
  <c r="B78" i="3" s="1"/>
  <c r="F1362" i="2"/>
  <c r="F1363" i="2"/>
  <c r="F1364" i="2"/>
  <c r="F1365" i="2"/>
  <c r="F1366" i="2"/>
  <c r="F1367" i="2"/>
  <c r="F1368" i="2"/>
  <c r="F1369" i="2"/>
  <c r="F1370" i="2"/>
  <c r="F1371" i="2"/>
  <c r="B88" i="3" s="1"/>
  <c r="F94" i="2"/>
  <c r="F1372" i="2"/>
  <c r="F1373" i="2"/>
  <c r="F1374" i="2"/>
  <c r="F1375" i="2"/>
  <c r="F1376" i="2"/>
  <c r="F1377" i="2"/>
  <c r="F1378" i="2"/>
  <c r="B220" i="3" s="1"/>
  <c r="F1379" i="2"/>
  <c r="F1380" i="2"/>
  <c r="F1381" i="2"/>
  <c r="F1382" i="2"/>
  <c r="F2234" i="2"/>
  <c r="B225" i="3" s="1"/>
  <c r="F1383" i="2"/>
  <c r="F1384" i="2"/>
  <c r="F1385" i="2"/>
  <c r="F1386" i="2"/>
  <c r="F1387" i="2"/>
  <c r="F1388" i="2"/>
  <c r="B231" i="3" s="1"/>
  <c r="F1389" i="2"/>
  <c r="B620" i="3" s="1"/>
  <c r="F1390" i="2"/>
  <c r="F1391" i="2"/>
  <c r="F1392" i="2"/>
  <c r="F1393" i="2"/>
  <c r="F1394" i="2"/>
  <c r="F1395" i="2"/>
  <c r="F95" i="2"/>
  <c r="B239" i="3" s="1"/>
  <c r="F1396" i="2"/>
  <c r="F96" i="2"/>
  <c r="B241" i="3" s="1"/>
  <c r="F1397" i="2"/>
  <c r="F1398" i="2"/>
  <c r="F1399" i="2"/>
  <c r="F1400" i="2"/>
  <c r="F1401" i="2"/>
  <c r="B608" i="3" s="1"/>
  <c r="F1402" i="2"/>
  <c r="F1403" i="2"/>
  <c r="F1404" i="2"/>
  <c r="F1405" i="2"/>
  <c r="B847" i="3" s="1"/>
  <c r="F97" i="2"/>
  <c r="F1406" i="2"/>
  <c r="F1407" i="2"/>
  <c r="B615" i="3" s="1"/>
  <c r="F1408" i="2"/>
  <c r="F98" i="2"/>
  <c r="F1409" i="2"/>
  <c r="B618" i="3" s="1"/>
  <c r="F1410" i="2"/>
  <c r="B619" i="3" s="1"/>
  <c r="F1411" i="2"/>
  <c r="F1412" i="2"/>
  <c r="F1413" i="2"/>
  <c r="F1414" i="2"/>
  <c r="F1415" i="2"/>
  <c r="F1416" i="2"/>
  <c r="F1417" i="2"/>
  <c r="B626" i="3" s="1"/>
  <c r="F1418" i="2"/>
  <c r="B627" i="3" s="1"/>
  <c r="F2235" i="2"/>
  <c r="B628" i="3" s="1"/>
  <c r="F1419" i="2"/>
  <c r="B629" i="3" s="1"/>
  <c r="F1420" i="2"/>
  <c r="B630" i="3" s="1"/>
  <c r="F99" i="2"/>
  <c r="B631" i="3" s="1"/>
  <c r="F1421" i="2"/>
  <c r="F1422" i="2"/>
  <c r="B633" i="3" s="1"/>
  <c r="F1423" i="2"/>
  <c r="F1424" i="2"/>
  <c r="B866" i="3" s="1"/>
  <c r="F1425" i="2"/>
  <c r="B867" i="3" s="1"/>
  <c r="F1426" i="2"/>
  <c r="F1427" i="2"/>
  <c r="B849" i="3" s="1"/>
  <c r="F1428" i="2"/>
  <c r="F1429" i="2"/>
  <c r="F1430" i="2"/>
  <c r="F1431" i="2"/>
  <c r="F1432" i="2"/>
  <c r="F1433" i="2"/>
  <c r="F100" i="2"/>
  <c r="F1434" i="2"/>
  <c r="F1435" i="2"/>
  <c r="F1436" i="2"/>
  <c r="F1437" i="2"/>
  <c r="F1438" i="2"/>
  <c r="B861" i="3" s="1"/>
  <c r="F101" i="2"/>
  <c r="F1439" i="2"/>
  <c r="F1440" i="2"/>
  <c r="F1441" i="2"/>
  <c r="F1442" i="2"/>
  <c r="F1443" i="2"/>
  <c r="F1444" i="2"/>
  <c r="F1445" i="2"/>
  <c r="F1446" i="2"/>
  <c r="F1447" i="2"/>
  <c r="F1448" i="2"/>
  <c r="F1449" i="2"/>
  <c r="F102" i="2"/>
  <c r="B1247" i="3" s="1"/>
  <c r="F1450" i="2"/>
  <c r="F1451" i="2"/>
  <c r="F1452" i="2"/>
  <c r="F1453" i="2"/>
  <c r="F1454" i="2"/>
  <c r="F1455" i="2"/>
  <c r="F103" i="2"/>
  <c r="F2236" i="2"/>
  <c r="B1083" i="3" s="1"/>
  <c r="F1456" i="2"/>
  <c r="F1457" i="2"/>
  <c r="F1458" i="2"/>
  <c r="B1086" i="3" s="1"/>
  <c r="F1459" i="2"/>
  <c r="F1460" i="2"/>
  <c r="F1461" i="2"/>
  <c r="F1462" i="2"/>
  <c r="F1463" i="2"/>
  <c r="F1464" i="2"/>
  <c r="F1465" i="2"/>
  <c r="F1466" i="2"/>
  <c r="B1094" i="3" s="1"/>
  <c r="F1467" i="2"/>
  <c r="B1095" i="3" s="1"/>
  <c r="F1468" i="2"/>
  <c r="F1469" i="2"/>
  <c r="F1470" i="2"/>
  <c r="B1098" i="3" s="1"/>
  <c r="F1471" i="2"/>
  <c r="F1472" i="2"/>
  <c r="F1473" i="2"/>
  <c r="F1474" i="2"/>
  <c r="F1475" i="2"/>
  <c r="F1476" i="2"/>
  <c r="B876" i="3" s="1"/>
  <c r="F1477" i="2"/>
  <c r="F104" i="2"/>
  <c r="B878" i="3" s="1"/>
  <c r="F1478" i="2"/>
  <c r="F1479" i="2"/>
  <c r="F1480" i="2"/>
  <c r="F1481" i="2"/>
  <c r="F1482" i="2"/>
  <c r="F1483" i="2"/>
  <c r="B884" i="3" s="1"/>
  <c r="F1484" i="2"/>
  <c r="F1485" i="2"/>
  <c r="B32" i="3" s="1"/>
  <c r="F1486" i="2"/>
  <c r="F1487" i="2"/>
  <c r="F1488" i="2"/>
  <c r="F1489" i="2"/>
  <c r="F1490" i="2"/>
  <c r="F1491" i="2"/>
  <c r="F1492" i="2"/>
  <c r="F1493" i="2"/>
  <c r="F1494" i="2"/>
  <c r="F1495" i="2"/>
  <c r="F1496" i="2"/>
  <c r="F1497" i="2"/>
  <c r="F1498" i="2"/>
  <c r="B45" i="3" s="1"/>
  <c r="F1499" i="2"/>
  <c r="F1500" i="2"/>
  <c r="F1501" i="2"/>
  <c r="F1502" i="2"/>
  <c r="F1503" i="2"/>
  <c r="F1504" i="2"/>
  <c r="F1505" i="2"/>
  <c r="F1506" i="2"/>
  <c r="B53" i="3" s="1"/>
  <c r="F1507" i="2"/>
  <c r="F1508" i="2"/>
  <c r="F1509" i="2"/>
  <c r="F1510" i="2"/>
  <c r="F1511" i="2"/>
  <c r="F1512" i="2"/>
  <c r="F1513" i="2"/>
  <c r="F1514" i="2"/>
  <c r="B2114" i="3" s="1"/>
  <c r="F1515" i="2"/>
  <c r="F1516" i="2"/>
  <c r="F1517" i="2"/>
  <c r="F1518" i="2"/>
  <c r="F105" i="2"/>
  <c r="F1519" i="2"/>
  <c r="F1520" i="2"/>
  <c r="F1521" i="2"/>
  <c r="F1522" i="2"/>
  <c r="F1523" i="2"/>
  <c r="F1524" i="2"/>
  <c r="F1525" i="2"/>
  <c r="F1526" i="2"/>
  <c r="F106" i="2"/>
  <c r="F1527" i="2"/>
  <c r="F1528" i="2"/>
  <c r="F1529" i="2"/>
  <c r="F1530" i="2"/>
  <c r="F1531" i="2"/>
  <c r="F2237" i="2"/>
  <c r="F1532" i="2"/>
  <c r="F1533" i="2"/>
  <c r="F1534" i="2"/>
  <c r="F1535" i="2"/>
  <c r="F1536" i="2"/>
  <c r="F1537" i="2"/>
  <c r="F1538" i="2"/>
  <c r="F1539" i="2"/>
  <c r="F1540" i="2"/>
  <c r="F1541" i="2"/>
  <c r="F1542" i="2"/>
  <c r="F1543" i="2"/>
  <c r="F1544" i="2"/>
  <c r="B1893" i="3" s="1"/>
  <c r="F1545" i="2"/>
  <c r="F1546" i="2"/>
  <c r="F1547" i="2"/>
  <c r="F1548" i="2"/>
  <c r="F1549" i="2"/>
  <c r="B1898" i="3" s="1"/>
  <c r="F1550" i="2"/>
  <c r="F1551" i="2"/>
  <c r="F1552" i="2"/>
  <c r="F1553" i="2"/>
  <c r="F1554" i="2"/>
  <c r="F1555" i="2"/>
  <c r="F1556" i="2"/>
  <c r="F1557" i="2"/>
  <c r="F1558" i="2"/>
  <c r="F1559" i="2"/>
  <c r="F1560" i="2"/>
  <c r="B1270" i="3" s="1"/>
  <c r="F1561" i="2"/>
  <c r="F1562" i="2"/>
  <c r="F1563" i="2"/>
  <c r="F1564" i="2"/>
  <c r="F107" i="2"/>
  <c r="F1565" i="2"/>
  <c r="F1566" i="2"/>
  <c r="F1567" i="2"/>
  <c r="F1568" i="2"/>
  <c r="F108" i="2"/>
  <c r="F1569" i="2"/>
  <c r="F1570" i="2"/>
  <c r="F1571" i="2"/>
  <c r="F1572" i="2"/>
  <c r="F1573" i="2"/>
  <c r="F1574" i="2"/>
  <c r="F1575" i="2"/>
  <c r="F1576" i="2"/>
  <c r="F1577" i="2"/>
  <c r="F1578" i="2"/>
  <c r="F1579" i="2"/>
  <c r="F1580" i="2"/>
  <c r="B1281" i="3" s="1"/>
  <c r="F109" i="2"/>
  <c r="F1581" i="2"/>
  <c r="B1291" i="3" s="1"/>
  <c r="F1582" i="2"/>
  <c r="F1583" i="2"/>
  <c r="B1285" i="3" s="1"/>
  <c r="F1584" i="2"/>
  <c r="F1585" i="2"/>
  <c r="F1586" i="2"/>
  <c r="F1587" i="2"/>
  <c r="B1289" i="3" s="1"/>
  <c r="F110" i="2"/>
  <c r="F1588" i="2"/>
  <c r="F1589" i="2"/>
  <c r="B1292" i="3" s="1"/>
  <c r="F1590" i="2"/>
  <c r="B1293" i="3" s="1"/>
  <c r="F1591" i="2"/>
  <c r="B1294" i="3" s="1"/>
  <c r="F1592" i="2"/>
  <c r="B1295" i="3" s="1"/>
  <c r="F1593" i="2"/>
  <c r="F1594" i="2"/>
  <c r="F1595" i="2"/>
  <c r="F1596" i="2"/>
  <c r="F1597" i="2"/>
  <c r="F111" i="2"/>
  <c r="F1598" i="2"/>
  <c r="F1599" i="2"/>
  <c r="F1600" i="2"/>
  <c r="F1601" i="2"/>
  <c r="F112" i="2"/>
  <c r="F1602" i="2"/>
  <c r="F1603" i="2"/>
  <c r="F1604" i="2"/>
  <c r="F1605" i="2"/>
  <c r="F1606" i="2"/>
  <c r="F1607" i="2"/>
  <c r="F1608" i="2"/>
  <c r="F1609" i="2"/>
  <c r="F1610" i="2"/>
  <c r="F1611" i="2"/>
  <c r="F1612" i="2"/>
  <c r="F1613" i="2"/>
  <c r="F1614" i="2"/>
  <c r="F1615" i="2"/>
  <c r="F2238" i="2"/>
  <c r="F1616" i="2"/>
  <c r="F1617" i="2"/>
  <c r="F1618" i="2"/>
  <c r="F1619" i="2"/>
  <c r="F1620" i="2"/>
  <c r="F1621" i="2"/>
  <c r="F1622" i="2"/>
  <c r="F1623" i="2"/>
  <c r="F1624" i="2"/>
  <c r="F1625" i="2"/>
  <c r="F1626" i="2"/>
  <c r="F1627" i="2"/>
  <c r="F1628" i="2"/>
  <c r="F1629" i="2"/>
  <c r="F1630" i="2"/>
  <c r="F113" i="2"/>
  <c r="F1631" i="2"/>
  <c r="F1632" i="2"/>
  <c r="F1633" i="2"/>
  <c r="F1634" i="2"/>
  <c r="F1635" i="2"/>
  <c r="F1636" i="2"/>
  <c r="F1637" i="2"/>
  <c r="B725" i="3" s="1"/>
  <c r="F114" i="2"/>
  <c r="F1638" i="2"/>
  <c r="F1639" i="2"/>
  <c r="F1640" i="2"/>
  <c r="F115" i="2"/>
  <c r="F1641" i="2"/>
  <c r="B728" i="3" s="1"/>
  <c r="F1642" i="2"/>
  <c r="F1643" i="2"/>
  <c r="F1644" i="2"/>
  <c r="B731" i="3" s="1"/>
  <c r="F1645" i="2"/>
  <c r="F1646" i="2"/>
  <c r="F1647" i="2"/>
  <c r="F1648" i="2"/>
  <c r="B735" i="3" s="1"/>
  <c r="F1649" i="2"/>
  <c r="F1650" i="2"/>
  <c r="B738" i="3" s="1"/>
  <c r="F1651" i="2"/>
  <c r="F116" i="2"/>
  <c r="B739" i="3" s="1"/>
  <c r="F1652" i="2"/>
  <c r="B740" i="3" s="1"/>
  <c r="F1653" i="2"/>
  <c r="B741" i="3" s="1"/>
  <c r="F1654" i="2"/>
  <c r="B742" i="3" s="1"/>
  <c r="F1655" i="2"/>
  <c r="B743" i="3" s="1"/>
  <c r="F1656" i="2"/>
  <c r="B744" i="3" s="1"/>
  <c r="F1657" i="2"/>
  <c r="B745" i="3" s="1"/>
  <c r="F1658" i="2"/>
  <c r="B746" i="3" s="1"/>
  <c r="F1659" i="2"/>
  <c r="B747" i="3" s="1"/>
  <c r="D747" i="3" s="1"/>
  <c r="F1660" i="2"/>
  <c r="B748" i="3" s="1"/>
  <c r="F1661" i="2"/>
  <c r="B749" i="3" s="1"/>
  <c r="F117" i="2"/>
  <c r="F1662" i="2"/>
  <c r="B751" i="3" s="1"/>
  <c r="F1663" i="2"/>
  <c r="F1664" i="2"/>
  <c r="F1665" i="2"/>
  <c r="F1666" i="2"/>
  <c r="F1667" i="2"/>
  <c r="F1668" i="2"/>
  <c r="F1669" i="2"/>
  <c r="F1670" i="2"/>
  <c r="B1332" i="3" s="1"/>
  <c r="F1671" i="2"/>
  <c r="F1672" i="2"/>
  <c r="B1333" i="3" s="1"/>
  <c r="F1673" i="2"/>
  <c r="F1674" i="2"/>
  <c r="F1675" i="2"/>
  <c r="F1676" i="2"/>
  <c r="F1677" i="2"/>
  <c r="F1678" i="2"/>
  <c r="B1340" i="3" s="1"/>
  <c r="F1679" i="2"/>
  <c r="F1680" i="2"/>
  <c r="F1681" i="2"/>
  <c r="F1682" i="2"/>
  <c r="F1683" i="2"/>
  <c r="F1684" i="2"/>
  <c r="F1685" i="2"/>
  <c r="F1686" i="2"/>
  <c r="B1348" i="3" s="1"/>
  <c r="F1687" i="2"/>
  <c r="F1688" i="2"/>
  <c r="F1689" i="2"/>
  <c r="B1350" i="3" s="1"/>
  <c r="F1690" i="2"/>
  <c r="F1691" i="2"/>
  <c r="F1692" i="2"/>
  <c r="F1693" i="2"/>
  <c r="F1694" i="2"/>
  <c r="B312" i="3" s="1"/>
  <c r="F1695" i="2"/>
  <c r="F1696" i="2"/>
  <c r="F1697" i="2"/>
  <c r="F1698" i="2"/>
  <c r="F1699" i="2"/>
  <c r="F1700" i="2"/>
  <c r="F1701" i="2"/>
  <c r="F1702" i="2"/>
  <c r="B320" i="3" s="1"/>
  <c r="F1703" i="2"/>
  <c r="F1704" i="2"/>
  <c r="F1705" i="2"/>
  <c r="F1706" i="2"/>
  <c r="F1707" i="2"/>
  <c r="F1708" i="2"/>
  <c r="F2239" i="2"/>
  <c r="F1709" i="2"/>
  <c r="F1710" i="2"/>
  <c r="F2240" i="2"/>
  <c r="F1711" i="2"/>
  <c r="F1712" i="2"/>
  <c r="F1713" i="2"/>
  <c r="F1714" i="2"/>
  <c r="F1715" i="2"/>
  <c r="F1716" i="2"/>
  <c r="F1717" i="2"/>
  <c r="F1718" i="2"/>
  <c r="F1719" i="2"/>
  <c r="F1720" i="2"/>
  <c r="F1721" i="2"/>
  <c r="F1722" i="2"/>
  <c r="F118" i="2"/>
  <c r="F1723" i="2"/>
  <c r="F119"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B340" i="3" s="1"/>
  <c r="F120" i="2"/>
  <c r="B1265" i="3" s="1"/>
  <c r="F121" i="2"/>
  <c r="F1752" i="2"/>
  <c r="F1753" i="2"/>
  <c r="F1754" i="2"/>
  <c r="F1755" i="2"/>
  <c r="F1756" i="2"/>
  <c r="F1757" i="2"/>
  <c r="F1758" i="2"/>
  <c r="F1759" i="2"/>
  <c r="F1760" i="2"/>
  <c r="F1761" i="2"/>
  <c r="F122" i="2"/>
  <c r="F2241" i="2"/>
  <c r="F1762" i="2"/>
  <c r="F1763" i="2"/>
  <c r="F123" i="2"/>
  <c r="F1764" i="2"/>
  <c r="F1765" i="2"/>
  <c r="F1766" i="2"/>
  <c r="F1767" i="2"/>
  <c r="F1768" i="2"/>
  <c r="F1769" i="2"/>
  <c r="F1770" i="2"/>
  <c r="F1771" i="2"/>
  <c r="F1772" i="2"/>
  <c r="F2242" i="2"/>
  <c r="F1773" i="2"/>
  <c r="F1774" i="2"/>
  <c r="B171" i="3" s="1"/>
  <c r="F1775" i="2"/>
  <c r="F1776" i="2"/>
  <c r="F1777" i="2"/>
  <c r="F2243" i="2"/>
  <c r="F1778" i="2"/>
  <c r="F1779" i="2"/>
  <c r="F1780" i="2"/>
  <c r="F1781" i="2"/>
  <c r="F1782" i="2"/>
  <c r="F1783" i="2"/>
  <c r="F1784" i="2"/>
  <c r="F1785" i="2"/>
  <c r="F1786" i="2"/>
  <c r="F124" i="2"/>
  <c r="F1787" i="2"/>
  <c r="B1180" i="3" s="1"/>
  <c r="F1788" i="2"/>
  <c r="F1789" i="2"/>
  <c r="F1790" i="2"/>
  <c r="F1791" i="2"/>
  <c r="F1792" i="2"/>
  <c r="F1793" i="2"/>
  <c r="F1794" i="2"/>
  <c r="F1795" i="2"/>
  <c r="F1796" i="2"/>
  <c r="F1797" i="2"/>
  <c r="F1798" i="2"/>
  <c r="F2244" i="2"/>
  <c r="F1799" i="2"/>
  <c r="F1800" i="2"/>
  <c r="F125" i="2"/>
  <c r="F1801" i="2"/>
  <c r="F126" i="2"/>
  <c r="F1802" i="2"/>
  <c r="F1803" i="2"/>
  <c r="F1804" i="2"/>
  <c r="F1805" i="2"/>
  <c r="B1185" i="3" s="1"/>
  <c r="F1806" i="2"/>
  <c r="F1807" i="2"/>
  <c r="B1203" i="3" s="1"/>
  <c r="F1808" i="2"/>
  <c r="F1809" i="2"/>
  <c r="F1810" i="2"/>
  <c r="F1811" i="2"/>
  <c r="F1812" i="2"/>
  <c r="F1813" i="2"/>
  <c r="F1814" i="2"/>
  <c r="F1815" i="2"/>
  <c r="B1381" i="3" s="1"/>
  <c r="F127" i="2"/>
  <c r="F1816" i="2"/>
  <c r="F1817" i="2"/>
  <c r="F1818" i="2"/>
  <c r="F1819" i="2"/>
  <c r="F1820" i="2"/>
  <c r="B1200" i="3" s="1"/>
  <c r="F1821" i="2"/>
  <c r="F1822" i="2"/>
  <c r="F1823" i="2"/>
  <c r="F1824" i="2"/>
  <c r="F1825" i="2"/>
  <c r="F1826" i="2"/>
  <c r="F1827" i="2"/>
  <c r="F1828" i="2"/>
  <c r="F1829" i="2"/>
  <c r="F1830" i="2"/>
  <c r="F1831" i="2"/>
  <c r="F1832" i="2"/>
  <c r="F1833" i="2"/>
  <c r="F1834" i="2"/>
  <c r="F1835" i="2"/>
  <c r="F1836" i="2"/>
  <c r="F1837" i="2"/>
  <c r="F1838" i="2"/>
  <c r="F128" i="2"/>
  <c r="F1839" i="2"/>
  <c r="B1353" i="3" s="1"/>
  <c r="F129" i="2"/>
  <c r="F1840" i="2"/>
  <c r="F1841" i="2"/>
  <c r="F1842" i="2"/>
  <c r="B1392" i="3" s="1"/>
  <c r="F1843" i="2"/>
  <c r="F1844" i="2"/>
  <c r="F1845" i="2"/>
  <c r="F1846" i="2"/>
  <c r="F1847" i="2"/>
  <c r="F1848" i="2"/>
  <c r="F1849" i="2"/>
  <c r="F1850" i="2"/>
  <c r="F130" i="2"/>
  <c r="F1851" i="2"/>
  <c r="F1852" i="2"/>
  <c r="F1853" i="2"/>
  <c r="F1854" i="2"/>
  <c r="F1855" i="2"/>
  <c r="F1856" i="2"/>
  <c r="F1857" i="2"/>
  <c r="F1858" i="2"/>
  <c r="F1859" i="2"/>
  <c r="F1860" i="2"/>
  <c r="B1356" i="3" s="1"/>
  <c r="F1861" i="2"/>
  <c r="B1357" i="3" s="1"/>
  <c r="F1862" i="2"/>
  <c r="F1863" i="2"/>
  <c r="F1864" i="2"/>
  <c r="F131" i="2"/>
  <c r="F1865" i="2"/>
  <c r="F1866" i="2"/>
  <c r="F1867" i="2"/>
  <c r="F1868" i="2"/>
  <c r="F1869" i="2"/>
  <c r="F1870" i="2"/>
  <c r="F1871" i="2"/>
  <c r="F1872" i="2"/>
  <c r="F1873" i="2"/>
  <c r="F1874" i="2"/>
  <c r="F1875" i="2"/>
  <c r="F1876" i="2"/>
  <c r="F1877" i="2"/>
  <c r="F1878" i="2"/>
  <c r="F1879" i="2"/>
  <c r="F1880" i="2"/>
  <c r="B1376" i="3" s="1"/>
  <c r="F1881" i="2"/>
  <c r="F1882" i="2"/>
  <c r="F1883" i="2"/>
  <c r="F1884" i="2"/>
  <c r="F1885" i="2"/>
  <c r="F1886" i="2"/>
  <c r="F1887" i="2"/>
  <c r="F1888" i="2"/>
  <c r="F1889" i="2"/>
  <c r="F1890" i="2"/>
  <c r="F1891" i="2"/>
  <c r="F1892" i="2"/>
  <c r="F1893" i="2"/>
  <c r="F1894" i="2"/>
  <c r="F1895" i="2"/>
  <c r="F1896" i="2"/>
  <c r="F1897" i="2"/>
  <c r="F1898" i="2"/>
  <c r="F1899" i="2"/>
  <c r="F2245" i="2"/>
  <c r="F1900" i="2"/>
  <c r="F1901" i="2"/>
  <c r="F1902" i="2"/>
  <c r="F1903" i="2"/>
  <c r="F132" i="2"/>
  <c r="F1904" i="2"/>
  <c r="F1905" i="2"/>
  <c r="F1906" i="2"/>
  <c r="F133" i="2"/>
  <c r="F1907" i="2"/>
  <c r="F1908" i="2"/>
  <c r="F1909" i="2"/>
  <c r="F1910" i="2"/>
  <c r="F1911" i="2"/>
  <c r="F1912" i="2"/>
  <c r="F1913" i="2"/>
  <c r="F1914" i="2"/>
  <c r="F1915" i="2"/>
  <c r="F1916" i="2"/>
  <c r="F1917" i="2"/>
  <c r="F1918" i="2"/>
  <c r="F1919" i="2"/>
  <c r="F1920" i="2"/>
  <c r="F1921" i="2"/>
  <c r="F1922" i="2"/>
  <c r="F1923" i="2"/>
  <c r="F1924" i="2"/>
  <c r="F1925" i="2"/>
  <c r="F134" i="2"/>
  <c r="F1926" i="2"/>
  <c r="F1927" i="2"/>
  <c r="F1928" i="2"/>
  <c r="F1929" i="2"/>
  <c r="F1930" i="2"/>
  <c r="F135" i="2"/>
  <c r="F1931" i="2"/>
  <c r="F1932" i="2"/>
  <c r="F1933" i="2"/>
  <c r="F1934" i="2"/>
  <c r="F1935" i="2"/>
  <c r="F1936" i="2"/>
  <c r="F1937" i="2"/>
  <c r="F1938" i="2"/>
  <c r="F136" i="2"/>
  <c r="F1939" i="2"/>
  <c r="F1940" i="2"/>
  <c r="F1941" i="2"/>
  <c r="F1942" i="2"/>
  <c r="F1943" i="2"/>
  <c r="F1944" i="2"/>
  <c r="B2253" i="3" s="1"/>
  <c r="F1945" i="2"/>
  <c r="F1946" i="2"/>
  <c r="F2246" i="2"/>
  <c r="F1947" i="2"/>
  <c r="F137" i="2"/>
  <c r="F1948" i="2"/>
  <c r="F2247" i="2"/>
  <c r="F1949" i="2"/>
  <c r="F1950" i="2"/>
  <c r="F1951" i="2"/>
  <c r="F2248" i="2"/>
  <c r="F1952" i="2"/>
  <c r="F1953" i="2"/>
  <c r="F138" i="2"/>
  <c r="F1954" i="2"/>
  <c r="F1955" i="2"/>
  <c r="F1956" i="2"/>
  <c r="F1957" i="2"/>
  <c r="B2153" i="3" s="1"/>
  <c r="F1958" i="2"/>
  <c r="F1959" i="2"/>
  <c r="F1960" i="2"/>
  <c r="B2156" i="3" s="1"/>
  <c r="F1961" i="2"/>
  <c r="F1962" i="2"/>
  <c r="F1963" i="2"/>
  <c r="F1964" i="2"/>
  <c r="F1965" i="2"/>
  <c r="F1966" i="2"/>
  <c r="F1967" i="2"/>
  <c r="F1968" i="2"/>
  <c r="F1969" i="2"/>
  <c r="F139" i="2"/>
  <c r="F1970" i="2"/>
  <c r="F1971" i="2"/>
  <c r="F1972" i="2"/>
  <c r="F1973" i="2"/>
  <c r="F1974" i="2"/>
  <c r="B1812" i="3" s="1"/>
  <c r="F140" i="2"/>
  <c r="F141" i="2"/>
  <c r="B1622" i="3" s="1"/>
  <c r="F1975" i="2"/>
  <c r="F1976" i="2"/>
  <c r="F1977" i="2"/>
  <c r="F1978" i="2"/>
  <c r="F1979" i="2"/>
  <c r="F1980" i="2"/>
  <c r="F142" i="2"/>
  <c r="F1981" i="2"/>
  <c r="F1982" i="2"/>
  <c r="F1983" i="2"/>
  <c r="F1984" i="2"/>
  <c r="F143" i="2"/>
  <c r="F144" i="2"/>
  <c r="F1985" i="2"/>
  <c r="B1828" i="3" s="1"/>
  <c r="F1986" i="2"/>
  <c r="F1987" i="2"/>
  <c r="F145" i="2"/>
  <c r="F146" i="2"/>
  <c r="F1988" i="2"/>
  <c r="F1989" i="2"/>
  <c r="B2086" i="3" s="1"/>
  <c r="F1990" i="2"/>
  <c r="F1991" i="2"/>
  <c r="F1992" i="2"/>
  <c r="B2089" i="3" s="1"/>
  <c r="F147" i="2"/>
  <c r="F1993" i="2"/>
  <c r="F2249" i="2"/>
  <c r="F1994" i="2"/>
  <c r="F148" i="2"/>
  <c r="F149" i="2"/>
  <c r="F1995" i="2"/>
  <c r="F150" i="2"/>
  <c r="F1996" i="2"/>
  <c r="F151" i="2"/>
  <c r="F1997" i="2"/>
  <c r="F1998" i="2"/>
  <c r="F1999" i="2"/>
  <c r="F2000" i="2"/>
  <c r="F2001" i="2"/>
  <c r="F152" i="2"/>
  <c r="F2002" i="2"/>
  <c r="F153" i="2"/>
  <c r="F2003" i="2"/>
  <c r="F2004" i="2"/>
  <c r="F2005" i="2"/>
  <c r="F2006" i="2"/>
  <c r="F2250" i="2"/>
  <c r="F2007" i="2"/>
  <c r="F2008" i="2"/>
  <c r="F154" i="2"/>
  <c r="F155" i="2"/>
  <c r="F2009" i="2"/>
  <c r="F156" i="2"/>
  <c r="F2251" i="2"/>
  <c r="F157" i="2"/>
  <c r="F2010" i="2"/>
  <c r="B1041" i="3" s="1"/>
  <c r="F2011" i="2"/>
  <c r="F2012" i="2"/>
  <c r="F158" i="2"/>
  <c r="F2013" i="2"/>
  <c r="F2014" i="2"/>
  <c r="F2252" i="2"/>
  <c r="F2015" i="2"/>
  <c r="F2016" i="2"/>
  <c r="F159" i="2"/>
  <c r="F2017" i="2"/>
  <c r="F2018" i="2"/>
  <c r="F2019" i="2"/>
  <c r="F2020" i="2"/>
  <c r="F2021" i="2"/>
  <c r="F2022" i="2"/>
  <c r="B260" i="3" s="1"/>
  <c r="F2023" i="2"/>
  <c r="F2024" i="2"/>
  <c r="F2025" i="2"/>
  <c r="F2026" i="2"/>
  <c r="F160" i="2"/>
  <c r="F2027" i="2"/>
  <c r="F2028" i="2"/>
  <c r="F2029" i="2"/>
  <c r="F2030" i="2"/>
  <c r="F2031" i="2"/>
  <c r="F2032" i="2"/>
  <c r="F2033" i="2"/>
  <c r="F2034" i="2"/>
  <c r="F2035" i="2"/>
  <c r="F2036" i="2"/>
  <c r="F2037" i="2"/>
  <c r="F2038" i="2"/>
  <c r="F2039" i="2"/>
  <c r="F2040" i="2"/>
  <c r="F2041" i="2"/>
  <c r="F161" i="2"/>
  <c r="F2042" i="2"/>
  <c r="F2043" i="2"/>
  <c r="F2044" i="2"/>
  <c r="F2045" i="2"/>
  <c r="F162" i="2"/>
  <c r="F163" i="2"/>
  <c r="F2046" i="2"/>
  <c r="F2047" i="2"/>
  <c r="F2048" i="2"/>
  <c r="F2049" i="2"/>
  <c r="F2050" i="2"/>
  <c r="F2051" i="2"/>
  <c r="F2052" i="2"/>
  <c r="F2053" i="2"/>
  <c r="F2054" i="2"/>
  <c r="F2055" i="2"/>
  <c r="F2056" i="2"/>
  <c r="F2057" i="2"/>
  <c r="F2058" i="2"/>
  <c r="F164" i="2"/>
  <c r="F2059" i="2"/>
  <c r="F2060" i="2"/>
  <c r="F2061" i="2"/>
  <c r="F2062" i="2"/>
  <c r="F2063" i="2"/>
  <c r="F2064" i="2"/>
  <c r="F2065" i="2"/>
  <c r="F2066" i="2"/>
  <c r="F2067" i="2"/>
  <c r="F2068" i="2"/>
  <c r="F2069" i="2"/>
  <c r="F2070" i="2"/>
  <c r="F2071" i="2"/>
  <c r="F2253" i="2"/>
  <c r="F2072" i="2"/>
  <c r="F2073" i="2"/>
  <c r="F2074" i="2"/>
  <c r="F2075" i="2"/>
  <c r="F2076" i="2"/>
  <c r="F165" i="2"/>
  <c r="F2077" i="2"/>
  <c r="F166" i="2"/>
  <c r="F2078" i="2"/>
  <c r="F2079" i="2"/>
  <c r="F2080" i="2"/>
  <c r="F2081" i="2"/>
  <c r="F2082" i="2"/>
  <c r="F2083" i="2"/>
  <c r="F167" i="2"/>
  <c r="B767" i="3" s="1"/>
  <c r="F2084" i="2"/>
  <c r="F2085" i="2"/>
  <c r="F2086" i="2"/>
  <c r="F2087" i="2"/>
  <c r="F2088" i="2"/>
  <c r="F2089" i="2"/>
  <c r="F2090" i="2"/>
  <c r="F2091" i="2"/>
  <c r="F2092" i="2"/>
  <c r="F2093" i="2"/>
  <c r="F2094" i="2"/>
  <c r="F2095" i="2"/>
  <c r="F2096" i="2"/>
  <c r="F2097" i="2"/>
  <c r="F2098" i="2"/>
  <c r="F2099" i="2"/>
  <c r="F2100" i="2"/>
  <c r="F2101" i="2"/>
  <c r="B1527" i="3" s="1"/>
  <c r="F2102" i="2"/>
  <c r="F2103" i="2"/>
  <c r="F2104" i="2"/>
  <c r="F2105" i="2"/>
  <c r="F2106" i="2"/>
  <c r="F2107" i="2"/>
  <c r="F2108" i="2"/>
  <c r="F2109" i="2"/>
  <c r="F2110" i="2"/>
  <c r="F2111" i="2"/>
  <c r="F2112" i="2"/>
  <c r="F2113" i="2"/>
  <c r="F2114" i="2"/>
  <c r="F2115" i="2"/>
  <c r="F168" i="2"/>
  <c r="B1542" i="3" s="1"/>
  <c r="F2116" i="2"/>
  <c r="B1543" i="3" s="1"/>
  <c r="F2117" i="2"/>
  <c r="F2118" i="2"/>
  <c r="F2119" i="2"/>
  <c r="F2120" i="2"/>
  <c r="F2121" i="2"/>
  <c r="F2122" i="2"/>
  <c r="F2123" i="2"/>
  <c r="B1124" i="3" s="1"/>
  <c r="F2124" i="2"/>
  <c r="B1125" i="3" s="1"/>
  <c r="F2125" i="2"/>
  <c r="F2254" i="2"/>
  <c r="F2126" i="2"/>
  <c r="B1128" i="3" s="1"/>
  <c r="F2127" i="2"/>
  <c r="B1129" i="3" s="1"/>
  <c r="F2128" i="2"/>
  <c r="F2129" i="2"/>
  <c r="F2130" i="2"/>
  <c r="F2131" i="2"/>
  <c r="F2132" i="2"/>
  <c r="F169" i="2"/>
  <c r="F2133" i="2"/>
  <c r="F2134" i="2"/>
  <c r="F2135" i="2"/>
  <c r="B1138" i="3" s="1"/>
  <c r="F2136" i="2"/>
  <c r="F2137" i="2"/>
  <c r="F2138" i="2"/>
  <c r="F2139" i="2"/>
  <c r="B1142" i="3" s="1"/>
  <c r="F2140" i="2"/>
  <c r="B1143" i="3" s="1"/>
  <c r="F2141" i="2"/>
  <c r="F2142" i="2"/>
  <c r="F2143" i="2"/>
  <c r="B1146" i="3" s="1"/>
  <c r="F2144" i="2"/>
  <c r="F2145" i="2"/>
  <c r="F2146" i="2"/>
  <c r="F2147" i="2"/>
  <c r="F2148" i="2"/>
  <c r="F2149" i="2"/>
  <c r="F2150" i="2"/>
  <c r="F2151" i="2"/>
  <c r="F2152" i="2"/>
  <c r="F2153" i="2"/>
  <c r="F2154" i="2"/>
  <c r="B1555" i="3" s="1"/>
  <c r="F2155" i="2"/>
  <c r="F2156" i="2"/>
  <c r="F2157" i="2"/>
  <c r="F2158" i="2"/>
  <c r="F2159" i="2"/>
  <c r="B1560" i="3" s="1"/>
  <c r="F2160" i="2"/>
  <c r="F170" i="2"/>
  <c r="F2161" i="2"/>
  <c r="F2162" i="2"/>
  <c r="F2163" i="2"/>
  <c r="F171" i="2"/>
  <c r="F2164" i="2"/>
  <c r="B1567" i="3" s="1"/>
  <c r="F2165" i="2"/>
  <c r="F2166" i="2"/>
  <c r="F2167" i="2"/>
  <c r="F2168" i="2"/>
  <c r="B1571" i="3" s="1"/>
  <c r="F2169" i="2"/>
  <c r="F2170" i="2"/>
  <c r="F2171" i="2"/>
  <c r="F2172" i="2"/>
  <c r="B2055" i="3" s="1"/>
  <c r="F172" i="2"/>
  <c r="B2056" i="3" s="1"/>
  <c r="F2173" i="2"/>
  <c r="F2174" i="2"/>
  <c r="B2058" i="3" s="1"/>
  <c r="F2175" i="2"/>
  <c r="F173" i="2"/>
  <c r="F2176" i="2"/>
  <c r="F2177" i="2"/>
  <c r="F2178" i="2"/>
  <c r="F174" i="2"/>
  <c r="F2179" i="2"/>
  <c r="F2180" i="2"/>
  <c r="F175" i="2"/>
  <c r="M180" i="2"/>
  <c r="M181" i="2"/>
  <c r="M2181" i="2"/>
  <c r="M182" i="2"/>
  <c r="M183" i="2"/>
  <c r="M184" i="2"/>
  <c r="M185" i="2"/>
  <c r="M186" i="2"/>
  <c r="M187" i="2"/>
  <c r="M188" i="2"/>
  <c r="M189" i="2"/>
  <c r="M190" i="2"/>
  <c r="M191" i="2"/>
  <c r="M192" i="2"/>
  <c r="M193" i="2"/>
  <c r="M2182" i="2"/>
  <c r="M2183" i="2"/>
  <c r="M194" i="2"/>
  <c r="M195" i="2"/>
  <c r="M196" i="2"/>
  <c r="M197" i="2"/>
  <c r="M2" i="2"/>
  <c r="M198" i="2"/>
  <c r="M199" i="2"/>
  <c r="M200" i="2"/>
  <c r="M201" i="2"/>
  <c r="M202" i="2"/>
  <c r="M203" i="2"/>
  <c r="M2184" i="2"/>
  <c r="M204" i="2"/>
  <c r="M205" i="2"/>
  <c r="M3" i="2"/>
  <c r="M206" i="2"/>
  <c r="M2185" i="2"/>
  <c r="M207" i="2"/>
  <c r="M4" i="2"/>
  <c r="M208" i="2"/>
  <c r="M209" i="2"/>
  <c r="M210" i="2"/>
  <c r="M211" i="2"/>
  <c r="M212" i="2"/>
  <c r="M213" i="2"/>
  <c r="M214" i="2"/>
  <c r="M215" i="2"/>
  <c r="M2186" i="2"/>
  <c r="M216" i="2"/>
  <c r="M5" i="2"/>
  <c r="M6" i="2"/>
  <c r="M217" i="2"/>
  <c r="M2187" i="2"/>
  <c r="M218" i="2"/>
  <c r="M219" i="2"/>
  <c r="M220" i="2"/>
  <c r="M221" i="2"/>
  <c r="M222" i="2"/>
  <c r="M223" i="2"/>
  <c r="M224" i="2"/>
  <c r="M2188" i="2"/>
  <c r="M225" i="2"/>
  <c r="M226" i="2"/>
  <c r="M227" i="2"/>
  <c r="M228" i="2"/>
  <c r="M229" i="2"/>
  <c r="M2189" i="2"/>
  <c r="M230" i="2"/>
  <c r="M231" i="2"/>
  <c r="M232" i="2"/>
  <c r="M233" i="2"/>
  <c r="M234" i="2"/>
  <c r="M7" i="2"/>
  <c r="M235" i="2"/>
  <c r="M2190" i="2"/>
  <c r="M236" i="2"/>
  <c r="M237" i="2"/>
  <c r="M238" i="2"/>
  <c r="M239" i="2"/>
  <c r="M240" i="2"/>
  <c r="M241" i="2"/>
  <c r="M242" i="2"/>
  <c r="M243" i="2"/>
  <c r="M244" i="2"/>
  <c r="M245" i="2"/>
  <c r="M246" i="2"/>
  <c r="M247" i="2"/>
  <c r="M248" i="2"/>
  <c r="M249" i="2"/>
  <c r="M2191" i="2"/>
  <c r="M250" i="2"/>
  <c r="M251" i="2"/>
  <c r="M252" i="2"/>
  <c r="M253" i="2"/>
  <c r="M254" i="2"/>
  <c r="M8"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192" i="2"/>
  <c r="M284" i="2"/>
  <c r="M285" i="2"/>
  <c r="M286" i="2"/>
  <c r="M287" i="2"/>
  <c r="M9" i="2"/>
  <c r="M288" i="2"/>
  <c r="M289" i="2"/>
  <c r="M290" i="2"/>
  <c r="M291" i="2"/>
  <c r="M292" i="2"/>
  <c r="M293" i="2"/>
  <c r="M294" i="2"/>
  <c r="M295" i="2"/>
  <c r="M296" i="2"/>
  <c r="M297" i="2"/>
  <c r="M298" i="2"/>
  <c r="M2193" i="2"/>
  <c r="M299" i="2"/>
  <c r="M300" i="2"/>
  <c r="M10" i="2"/>
  <c r="M301" i="2"/>
  <c r="M302" i="2"/>
  <c r="M303" i="2"/>
  <c r="M304" i="2"/>
  <c r="M305" i="2"/>
  <c r="M306" i="2"/>
  <c r="M307" i="2"/>
  <c r="M308" i="2"/>
  <c r="M309" i="2"/>
  <c r="M310" i="2"/>
  <c r="M311" i="2"/>
  <c r="M312" i="2"/>
  <c r="M313" i="2"/>
  <c r="M314" i="2"/>
  <c r="M315" i="2"/>
  <c r="M316" i="2"/>
  <c r="M2194" i="2"/>
  <c r="M11" i="2"/>
  <c r="M317" i="2"/>
  <c r="M318" i="2"/>
  <c r="M2195" i="2"/>
  <c r="M319" i="2"/>
  <c r="M12"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13" i="2"/>
  <c r="M347" i="2"/>
  <c r="M348" i="2"/>
  <c r="M2196" i="2"/>
  <c r="M349" i="2"/>
  <c r="M350" i="2"/>
  <c r="M351" i="2"/>
  <c r="M352" i="2"/>
  <c r="M353" i="2"/>
  <c r="M354" i="2"/>
  <c r="M355" i="2"/>
  <c r="M356" i="2"/>
  <c r="M14" i="2"/>
  <c r="M357" i="2"/>
  <c r="M358" i="2"/>
  <c r="M359" i="2"/>
  <c r="M360" i="2"/>
  <c r="M361" i="2"/>
  <c r="M362" i="2"/>
  <c r="M363" i="2"/>
  <c r="M15" i="2"/>
  <c r="M364" i="2"/>
  <c r="M365" i="2"/>
  <c r="M366" i="2"/>
  <c r="M367" i="2"/>
  <c r="M368" i="2"/>
  <c r="M369" i="2"/>
  <c r="M370" i="2"/>
  <c r="M371" i="2"/>
  <c r="M16" i="2"/>
  <c r="M372" i="2"/>
  <c r="M373" i="2"/>
  <c r="M374" i="2"/>
  <c r="M375" i="2"/>
  <c r="M17" i="2"/>
  <c r="M18" i="2"/>
  <c r="M376" i="2"/>
  <c r="M377" i="2"/>
  <c r="M378" i="2"/>
  <c r="M379" i="2"/>
  <c r="M380" i="2"/>
  <c r="M19" i="2"/>
  <c r="M381" i="2"/>
  <c r="M382" i="2"/>
  <c r="M383" i="2"/>
  <c r="M384" i="2"/>
  <c r="M20" i="2"/>
  <c r="M2197" i="2"/>
  <c r="M385" i="2"/>
  <c r="M386" i="2"/>
  <c r="M387" i="2"/>
  <c r="M388" i="2"/>
  <c r="M389" i="2"/>
  <c r="M21" i="2"/>
  <c r="M390" i="2"/>
  <c r="M391" i="2"/>
  <c r="M392" i="2"/>
  <c r="M393" i="2"/>
  <c r="M394" i="2"/>
  <c r="M395" i="2"/>
  <c r="M396" i="2"/>
  <c r="M397" i="2"/>
  <c r="M398" i="2"/>
  <c r="M399" i="2"/>
  <c r="M400" i="2"/>
  <c r="M401" i="2"/>
  <c r="M2198" i="2"/>
  <c r="M402" i="2"/>
  <c r="M403" i="2"/>
  <c r="M404" i="2"/>
  <c r="M405" i="2"/>
  <c r="M406" i="2"/>
  <c r="M407" i="2"/>
  <c r="M408" i="2"/>
  <c r="M409" i="2"/>
  <c r="M410" i="2"/>
  <c r="M411" i="2"/>
  <c r="M412" i="2"/>
  <c r="M413" i="2"/>
  <c r="M22" i="2"/>
  <c r="M414" i="2"/>
  <c r="M415" i="2"/>
  <c r="M416" i="2"/>
  <c r="M417" i="2"/>
  <c r="M23" i="2"/>
  <c r="M418" i="2"/>
  <c r="M419" i="2"/>
  <c r="M420" i="2"/>
  <c r="M421" i="2"/>
  <c r="M422" i="2"/>
  <c r="M423" i="2"/>
  <c r="M424" i="2"/>
  <c r="M425" i="2"/>
  <c r="M426" i="2"/>
  <c r="M427" i="2"/>
  <c r="M428" i="2"/>
  <c r="M429" i="2"/>
  <c r="M430" i="2"/>
  <c r="M431" i="2"/>
  <c r="M432" i="2"/>
  <c r="M433" i="2"/>
  <c r="M434" i="2"/>
  <c r="M24" i="2"/>
  <c r="M435" i="2"/>
  <c r="M436" i="2"/>
  <c r="M437" i="2"/>
  <c r="M438" i="2"/>
  <c r="M25" i="2"/>
  <c r="M26" i="2"/>
  <c r="M27" i="2"/>
  <c r="M439" i="2"/>
  <c r="M440" i="2"/>
  <c r="M441" i="2"/>
  <c r="M442" i="2"/>
  <c r="M2199" i="2"/>
  <c r="M443" i="2"/>
  <c r="M444" i="2"/>
  <c r="M445" i="2"/>
  <c r="M446" i="2"/>
  <c r="M447" i="2"/>
  <c r="M448" i="2"/>
  <c r="M449" i="2"/>
  <c r="M450" i="2"/>
  <c r="M451" i="2"/>
  <c r="M452" i="2"/>
  <c r="M453" i="2"/>
  <c r="M454" i="2"/>
  <c r="M455" i="2"/>
  <c r="M456" i="2"/>
  <c r="M457" i="2"/>
  <c r="M458" i="2"/>
  <c r="M28" i="2"/>
  <c r="M29" i="2"/>
  <c r="M459" i="2"/>
  <c r="M460" i="2"/>
  <c r="M2200" i="2"/>
  <c r="M2201" i="2"/>
  <c r="M461" i="2"/>
  <c r="M462" i="2"/>
  <c r="M2202" i="2"/>
  <c r="M463" i="2"/>
  <c r="M464" i="2"/>
  <c r="M465" i="2"/>
  <c r="M466" i="2"/>
  <c r="M467" i="2"/>
  <c r="M468" i="2"/>
  <c r="M469" i="2"/>
  <c r="M470" i="2"/>
  <c r="M471" i="2"/>
  <c r="M472" i="2"/>
  <c r="M473" i="2"/>
  <c r="M474" i="2"/>
  <c r="M475" i="2"/>
  <c r="M476" i="2"/>
  <c r="M477" i="2"/>
  <c r="M478" i="2"/>
  <c r="M479" i="2"/>
  <c r="M480" i="2"/>
  <c r="M481" i="2"/>
  <c r="M30" i="2"/>
  <c r="M482" i="2"/>
  <c r="M483" i="2"/>
  <c r="M31" i="2"/>
  <c r="M32" i="2"/>
  <c r="M484" i="2"/>
  <c r="M485" i="2"/>
  <c r="M486" i="2"/>
  <c r="M487" i="2"/>
  <c r="M488" i="2"/>
  <c r="M489" i="2"/>
  <c r="M490" i="2"/>
  <c r="M491" i="2"/>
  <c r="M492" i="2"/>
  <c r="M493" i="2"/>
  <c r="M494" i="2"/>
  <c r="M33" i="2"/>
  <c r="M2203" i="2"/>
  <c r="M495" i="2"/>
  <c r="M496" i="2"/>
  <c r="M34" i="2"/>
  <c r="M497" i="2"/>
  <c r="M498" i="2"/>
  <c r="M2204" i="2"/>
  <c r="M499" i="2"/>
  <c r="M500" i="2"/>
  <c r="M501" i="2"/>
  <c r="M502" i="2"/>
  <c r="M503" i="2"/>
  <c r="M504" i="2"/>
  <c r="M505" i="2"/>
  <c r="M506" i="2"/>
  <c r="M507" i="2"/>
  <c r="M508" i="2"/>
  <c r="M509" i="2"/>
  <c r="M510" i="2"/>
  <c r="M511" i="2"/>
  <c r="M512" i="2"/>
  <c r="M513" i="2"/>
  <c r="M514" i="2"/>
  <c r="M515" i="2"/>
  <c r="M516" i="2"/>
  <c r="M35" i="2"/>
  <c r="M517" i="2"/>
  <c r="M518" i="2"/>
  <c r="M519" i="2"/>
  <c r="M520" i="2"/>
  <c r="M521" i="2"/>
  <c r="M36" i="2"/>
  <c r="M522" i="2"/>
  <c r="M523" i="2"/>
  <c r="M524" i="2"/>
  <c r="M525" i="2"/>
  <c r="M2205" i="2"/>
  <c r="M526" i="2"/>
  <c r="M527" i="2"/>
  <c r="M528" i="2"/>
  <c r="M529" i="2"/>
  <c r="M530" i="2"/>
  <c r="M2206"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2207" i="2"/>
  <c r="M556" i="2"/>
  <c r="M557" i="2"/>
  <c r="M558" i="2"/>
  <c r="M559" i="2"/>
  <c r="M560" i="2"/>
  <c r="M561" i="2"/>
  <c r="M562" i="2"/>
  <c r="M37" i="2"/>
  <c r="M563" i="2"/>
  <c r="M564" i="2"/>
  <c r="M565" i="2"/>
  <c r="M566" i="2"/>
  <c r="M567" i="2"/>
  <c r="M568" i="2"/>
  <c r="M569" i="2"/>
  <c r="M570" i="2"/>
  <c r="M2208" i="2"/>
  <c r="M571" i="2"/>
  <c r="M572" i="2"/>
  <c r="M573" i="2"/>
  <c r="M2209" i="2"/>
  <c r="M574" i="2"/>
  <c r="M575" i="2"/>
  <c r="M576" i="2"/>
  <c r="M577" i="2"/>
  <c r="M578" i="2"/>
  <c r="M579" i="2"/>
  <c r="M38" i="2"/>
  <c r="M580" i="2"/>
  <c r="M581" i="2"/>
  <c r="M582" i="2"/>
  <c r="M583" i="2"/>
  <c r="M584" i="2"/>
  <c r="M585" i="2"/>
  <c r="M586" i="2"/>
  <c r="M587" i="2"/>
  <c r="M39" i="2"/>
  <c r="M588" i="2"/>
  <c r="M589" i="2"/>
  <c r="M590" i="2"/>
  <c r="M591" i="2"/>
  <c r="M592" i="2"/>
  <c r="M593" i="2"/>
  <c r="M594" i="2"/>
  <c r="M595" i="2"/>
  <c r="M40" i="2"/>
  <c r="M596" i="2"/>
  <c r="M597" i="2"/>
  <c r="M598" i="2"/>
  <c r="M599" i="2"/>
  <c r="M600" i="2"/>
  <c r="M601" i="2"/>
  <c r="M602" i="2"/>
  <c r="M603" i="2"/>
  <c r="M604" i="2"/>
  <c r="M2210" i="2"/>
  <c r="M605" i="2"/>
  <c r="M41" i="2"/>
  <c r="M42"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43" i="2"/>
  <c r="M44" i="2"/>
  <c r="M697" i="2"/>
  <c r="M698" i="2"/>
  <c r="M699" i="2"/>
  <c r="M700" i="2"/>
  <c r="M701" i="2"/>
  <c r="M702" i="2"/>
  <c r="M703" i="2"/>
  <c r="M2211" i="2"/>
  <c r="M45" i="2"/>
  <c r="M704" i="2"/>
  <c r="M705" i="2"/>
  <c r="M706" i="2"/>
  <c r="M707" i="2"/>
  <c r="M708" i="2"/>
  <c r="M709" i="2"/>
  <c r="M710" i="2"/>
  <c r="M711" i="2"/>
  <c r="M712" i="2"/>
  <c r="M713" i="2"/>
  <c r="M714" i="2"/>
  <c r="M715" i="2"/>
  <c r="M716" i="2"/>
  <c r="M2212" i="2"/>
  <c r="M717" i="2"/>
  <c r="M718" i="2"/>
  <c r="M719" i="2"/>
  <c r="M720" i="2"/>
  <c r="M721" i="2"/>
  <c r="M722" i="2"/>
  <c r="M723" i="2"/>
  <c r="M724" i="2"/>
  <c r="M725" i="2"/>
  <c r="M726" i="2"/>
  <c r="M727" i="2"/>
  <c r="M728" i="2"/>
  <c r="M729" i="2"/>
  <c r="M730" i="2"/>
  <c r="M731" i="2"/>
  <c r="M46" i="2"/>
  <c r="M732" i="2"/>
  <c r="M733" i="2"/>
  <c r="M734" i="2"/>
  <c r="M47"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2213" i="2"/>
  <c r="M762" i="2"/>
  <c r="M763" i="2"/>
  <c r="M764" i="2"/>
  <c r="M765" i="2"/>
  <c r="M766" i="2"/>
  <c r="M767" i="2"/>
  <c r="M768" i="2"/>
  <c r="M769" i="2"/>
  <c r="M770" i="2"/>
  <c r="M771" i="2"/>
  <c r="M772" i="2"/>
  <c r="M773" i="2"/>
  <c r="M774" i="2"/>
  <c r="M775" i="2"/>
  <c r="M776" i="2"/>
  <c r="M777" i="2"/>
  <c r="M778" i="2"/>
  <c r="M779" i="2"/>
  <c r="M780" i="2"/>
  <c r="M781" i="2"/>
  <c r="M782" i="2"/>
  <c r="M783" i="2"/>
  <c r="M784" i="2"/>
  <c r="M785" i="2"/>
  <c r="M48" i="2"/>
  <c r="M786" i="2"/>
  <c r="M787" i="2"/>
  <c r="M2214"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49" i="2"/>
  <c r="M822" i="2"/>
  <c r="M823" i="2"/>
  <c r="M824" i="2"/>
  <c r="M825" i="2"/>
  <c r="M826" i="2"/>
  <c r="M827" i="2"/>
  <c r="M828" i="2"/>
  <c r="M829" i="2"/>
  <c r="M830" i="2"/>
  <c r="M50" i="2"/>
  <c r="M831" i="2"/>
  <c r="M832" i="2"/>
  <c r="M833" i="2"/>
  <c r="M834" i="2"/>
  <c r="M835" i="2"/>
  <c r="M836" i="2"/>
  <c r="M837" i="2"/>
  <c r="M838" i="2"/>
  <c r="M2215"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51" i="2"/>
  <c r="M869" i="2"/>
  <c r="M870" i="2"/>
  <c r="M871" i="2"/>
  <c r="M872" i="2"/>
  <c r="M873" i="2"/>
  <c r="M874" i="2"/>
  <c r="M875" i="2"/>
  <c r="M876" i="2"/>
  <c r="M877" i="2"/>
  <c r="M878" i="2"/>
  <c r="M879" i="2"/>
  <c r="M880" i="2"/>
  <c r="M881" i="2"/>
  <c r="M882" i="2"/>
  <c r="M52" i="2"/>
  <c r="M883" i="2"/>
  <c r="M884" i="2"/>
  <c r="M885" i="2"/>
  <c r="M886" i="2"/>
  <c r="M887" i="2"/>
  <c r="M888" i="2"/>
  <c r="M889" i="2"/>
  <c r="M890" i="2"/>
  <c r="M891" i="2"/>
  <c r="M892" i="2"/>
  <c r="M893" i="2"/>
  <c r="M894" i="2"/>
  <c r="M895" i="2"/>
  <c r="M896" i="2"/>
  <c r="M53" i="2"/>
  <c r="M897" i="2"/>
  <c r="M898" i="2"/>
  <c r="M899" i="2"/>
  <c r="M900" i="2"/>
  <c r="M901" i="2"/>
  <c r="M902" i="2"/>
  <c r="M903" i="2"/>
  <c r="M904" i="2"/>
  <c r="M905" i="2"/>
  <c r="M906" i="2"/>
  <c r="M907" i="2"/>
  <c r="M908" i="2"/>
  <c r="M909" i="2"/>
  <c r="M910" i="2"/>
  <c r="M911" i="2"/>
  <c r="M912" i="2"/>
  <c r="M913" i="2"/>
  <c r="M914" i="2"/>
  <c r="M915" i="2"/>
  <c r="M916" i="2"/>
  <c r="M917" i="2"/>
  <c r="M54" i="2"/>
  <c r="M2216" i="2"/>
  <c r="M918" i="2"/>
  <c r="M919" i="2"/>
  <c r="M920" i="2"/>
  <c r="M921" i="2"/>
  <c r="M922" i="2"/>
  <c r="M923" i="2"/>
  <c r="M924" i="2"/>
  <c r="M925" i="2"/>
  <c r="M2217"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55" i="2"/>
  <c r="M958" i="2"/>
  <c r="M959" i="2"/>
  <c r="M960" i="2"/>
  <c r="M961" i="2"/>
  <c r="M56" i="2"/>
  <c r="M962" i="2"/>
  <c r="M57" i="2"/>
  <c r="M58" i="2"/>
  <c r="M2218" i="2"/>
  <c r="M963" i="2"/>
  <c r="M964" i="2"/>
  <c r="M965" i="2"/>
  <c r="M966" i="2"/>
  <c r="M967" i="2"/>
  <c r="M968" i="2"/>
  <c r="M969" i="2"/>
  <c r="M970" i="2"/>
  <c r="M971" i="2"/>
  <c r="M972" i="2"/>
  <c r="M973" i="2"/>
  <c r="M974" i="2"/>
  <c r="M975" i="2"/>
  <c r="M976" i="2"/>
  <c r="M977" i="2"/>
  <c r="M978" i="2"/>
  <c r="M979" i="2"/>
  <c r="M980" i="2"/>
  <c r="M59" i="2"/>
  <c r="M981" i="2"/>
  <c r="M982" i="2"/>
  <c r="M983" i="2"/>
  <c r="M984" i="2"/>
  <c r="M985" i="2"/>
  <c r="M986" i="2"/>
  <c r="M987" i="2"/>
  <c r="M60"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2219" i="2"/>
  <c r="M1027" i="2"/>
  <c r="M1028" i="2"/>
  <c r="M61" i="2"/>
  <c r="M1029" i="2"/>
  <c r="M1030" i="2"/>
  <c r="M1031" i="2"/>
  <c r="M62" i="2"/>
  <c r="M1032" i="2"/>
  <c r="M1033" i="2"/>
  <c r="M1034" i="2"/>
  <c r="M1035" i="2"/>
  <c r="M1036" i="2"/>
  <c r="M1037" i="2"/>
  <c r="M1038" i="2"/>
  <c r="M1039" i="2"/>
  <c r="M1040" i="2"/>
  <c r="M1041" i="2"/>
  <c r="M1042" i="2"/>
  <c r="M1043" i="2"/>
  <c r="M1044" i="2"/>
  <c r="M1045" i="2"/>
  <c r="M1046" i="2"/>
  <c r="M1047" i="2"/>
  <c r="M1048" i="2"/>
  <c r="M1049" i="2"/>
  <c r="M1050" i="2"/>
  <c r="M1051" i="2"/>
  <c r="M1052" i="2"/>
  <c r="M1053" i="2"/>
  <c r="M63" i="2"/>
  <c r="M1054" i="2"/>
  <c r="M1055" i="2"/>
  <c r="M1056" i="2"/>
  <c r="M1057" i="2"/>
  <c r="M1058" i="2"/>
  <c r="M1059" i="2"/>
  <c r="M1060" i="2"/>
  <c r="M1061" i="2"/>
  <c r="M1062" i="2"/>
  <c r="M1063" i="2"/>
  <c r="M1064" i="2"/>
  <c r="M1065" i="2"/>
  <c r="M64" i="2"/>
  <c r="M1066" i="2"/>
  <c r="M1067" i="2"/>
  <c r="M1068" i="2"/>
  <c r="M1069" i="2"/>
  <c r="M1070" i="2"/>
  <c r="M2220" i="2"/>
  <c r="M1071" i="2"/>
  <c r="M1072" i="2"/>
  <c r="M1073" i="2"/>
  <c r="M1074" i="2"/>
  <c r="M1075" i="2"/>
  <c r="M1076" i="2"/>
  <c r="M65" i="2"/>
  <c r="M1077" i="2"/>
  <c r="M1078" i="2"/>
  <c r="M1079" i="2"/>
  <c r="M1080" i="2"/>
  <c r="M66" i="2"/>
  <c r="M1081" i="2"/>
  <c r="M1082" i="2"/>
  <c r="M67" i="2"/>
  <c r="M1083" i="2"/>
  <c r="M1084" i="2"/>
  <c r="M1085" i="2"/>
  <c r="M1086" i="2"/>
  <c r="M1087" i="2"/>
  <c r="M1088" i="2"/>
  <c r="M1089" i="2"/>
  <c r="M1090" i="2"/>
  <c r="M1091" i="2"/>
  <c r="M1092" i="2"/>
  <c r="M1093" i="2"/>
  <c r="M1094" i="2"/>
  <c r="M1095" i="2"/>
  <c r="M1096" i="2"/>
  <c r="M68" i="2"/>
  <c r="M1097" i="2"/>
  <c r="M69" i="2"/>
  <c r="M1098" i="2"/>
  <c r="M2221" i="2"/>
  <c r="M1099" i="2"/>
  <c r="M1100" i="2"/>
  <c r="M1101" i="2"/>
  <c r="M1102" i="2"/>
  <c r="M1103" i="2"/>
  <c r="M1104" i="2"/>
  <c r="M1105" i="2"/>
  <c r="M1106" i="2"/>
  <c r="M1107" i="2"/>
  <c r="M1108" i="2"/>
  <c r="M1109" i="2"/>
  <c r="M1110" i="2"/>
  <c r="M70" i="2"/>
  <c r="M1111" i="2"/>
  <c r="M1112" i="2"/>
  <c r="M1113" i="2"/>
  <c r="M1114" i="2"/>
  <c r="M1115" i="2"/>
  <c r="M71" i="2"/>
  <c r="M1116" i="2"/>
  <c r="M1117" i="2"/>
  <c r="M1118" i="2"/>
  <c r="M1119" i="2"/>
  <c r="M1120" i="2"/>
  <c r="M2222" i="2"/>
  <c r="M1121" i="2"/>
  <c r="M1122" i="2"/>
  <c r="M1123" i="2"/>
  <c r="M22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2224" i="2"/>
  <c r="M1147" i="2"/>
  <c r="M1148" i="2"/>
  <c r="M1149" i="2"/>
  <c r="M1150" i="2"/>
  <c r="M1151" i="2"/>
  <c r="M1152" i="2"/>
  <c r="M1153" i="2"/>
  <c r="M1154" i="2"/>
  <c r="M1155" i="2"/>
  <c r="M1156" i="2"/>
  <c r="M1157" i="2"/>
  <c r="M1158" i="2"/>
  <c r="M1159" i="2"/>
  <c r="M72" i="2"/>
  <c r="M1160" i="2"/>
  <c r="M1161" i="2"/>
  <c r="M1162" i="2"/>
  <c r="M1163" i="2"/>
  <c r="M1164" i="2"/>
  <c r="M1165" i="2"/>
  <c r="M1166" i="2"/>
  <c r="M1167" i="2"/>
  <c r="M1168" i="2"/>
  <c r="M1169" i="2"/>
  <c r="M1170" i="2"/>
  <c r="M73" i="2"/>
  <c r="M1171" i="2"/>
  <c r="M1172" i="2"/>
  <c r="M1173" i="2"/>
  <c r="M1174" i="2"/>
  <c r="M1175" i="2"/>
  <c r="M1176" i="2"/>
  <c r="M1177" i="2"/>
  <c r="M1178" i="2"/>
  <c r="M74" i="2"/>
  <c r="M1179" i="2"/>
  <c r="M1180" i="2"/>
  <c r="M1181" i="2"/>
  <c r="M1182" i="2"/>
  <c r="M1183" i="2"/>
  <c r="M1184" i="2"/>
  <c r="M1185" i="2"/>
  <c r="M1186" i="2"/>
  <c r="M1187" i="2"/>
  <c r="M1188" i="2"/>
  <c r="M75" i="2"/>
  <c r="M1189" i="2"/>
  <c r="M1190" i="2"/>
  <c r="M1191" i="2"/>
  <c r="M1192" i="2"/>
  <c r="M1193" i="2"/>
  <c r="M1194" i="2"/>
  <c r="M1195" i="2"/>
  <c r="M1196" i="2"/>
  <c r="M76" i="2"/>
  <c r="M2225" i="2"/>
  <c r="M1197" i="2"/>
  <c r="M1198" i="2"/>
  <c r="M1199" i="2"/>
  <c r="M77" i="2"/>
  <c r="M1200" i="2"/>
  <c r="M1201" i="2"/>
  <c r="M78" i="2"/>
  <c r="M79" i="2"/>
  <c r="M1202" i="2"/>
  <c r="M1203" i="2"/>
  <c r="M1204" i="2"/>
  <c r="M1205" i="2"/>
  <c r="M1206" i="2"/>
  <c r="M1207" i="2"/>
  <c r="M80" i="2"/>
  <c r="M1208" i="2"/>
  <c r="M1209" i="2"/>
  <c r="M1210" i="2"/>
  <c r="M1211" i="2"/>
  <c r="M81" i="2"/>
  <c r="M1212" i="2"/>
  <c r="M1213" i="2"/>
  <c r="M1214" i="2"/>
  <c r="M1215" i="2"/>
  <c r="M1216" i="2"/>
  <c r="M1217" i="2"/>
  <c r="M1218" i="2"/>
  <c r="M1219" i="2"/>
  <c r="M1220" i="2"/>
  <c r="M1221" i="2"/>
  <c r="M1222" i="2"/>
  <c r="M1223" i="2"/>
  <c r="M1224" i="2"/>
  <c r="M82" i="2"/>
  <c r="M1225" i="2"/>
  <c r="M1226" i="2"/>
  <c r="M1227" i="2"/>
  <c r="M1228" i="2"/>
  <c r="M1229" i="2"/>
  <c r="M1230" i="2"/>
  <c r="M1231" i="2"/>
  <c r="M1232" i="2"/>
  <c r="M1233" i="2"/>
  <c r="M83" i="2"/>
  <c r="M1234" i="2"/>
  <c r="M84" i="2"/>
  <c r="M1235" i="2"/>
  <c r="M1236" i="2"/>
  <c r="M2226" i="2"/>
  <c r="M85" i="2"/>
  <c r="M1237" i="2"/>
  <c r="M1238" i="2"/>
  <c r="M86" i="2"/>
  <c r="M1239" i="2"/>
  <c r="M1240" i="2"/>
  <c r="M87" i="2"/>
  <c r="M1241" i="2"/>
  <c r="M1242" i="2"/>
  <c r="M1243" i="2"/>
  <c r="M1244" i="2"/>
  <c r="M1245" i="2"/>
  <c r="M1246" i="2"/>
  <c r="M1247" i="2"/>
  <c r="M1248" i="2"/>
  <c r="M1249" i="2"/>
  <c r="M1250" i="2"/>
  <c r="M1251" i="2"/>
  <c r="M1252" i="2"/>
  <c r="M1253" i="2"/>
  <c r="M1254" i="2"/>
  <c r="M88" i="2"/>
  <c r="M1255" i="2"/>
  <c r="M1256" i="2"/>
  <c r="M1257" i="2"/>
  <c r="M1258" i="2"/>
  <c r="M89" i="2"/>
  <c r="M1259" i="2"/>
  <c r="M1260" i="2"/>
  <c r="M1261" i="2"/>
  <c r="M1262" i="2"/>
  <c r="M1263" i="2"/>
  <c r="M1264" i="2"/>
  <c r="M1265" i="2"/>
  <c r="M1266" i="2"/>
  <c r="M2227" i="2"/>
  <c r="M1267" i="2"/>
  <c r="M2228" i="2"/>
  <c r="M1268" i="2"/>
  <c r="M1269" i="2"/>
  <c r="M1270" i="2"/>
  <c r="M1271" i="2"/>
  <c r="M1272" i="2"/>
  <c r="M1273" i="2"/>
  <c r="M1274" i="2"/>
  <c r="M1275" i="2"/>
  <c r="M1276" i="2"/>
  <c r="M2229"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90" i="2"/>
  <c r="M91" i="2"/>
  <c r="M1303" i="2"/>
  <c r="M1304" i="2"/>
  <c r="M1305" i="2"/>
  <c r="M1306" i="2"/>
  <c r="M1307" i="2"/>
  <c r="M1308" i="2"/>
  <c r="M1309" i="2"/>
  <c r="M1310" i="2"/>
  <c r="M1311" i="2"/>
  <c r="M1312" i="2"/>
  <c r="M2230" i="2"/>
  <c r="M1313" i="2"/>
  <c r="M1314" i="2"/>
  <c r="M1315" i="2"/>
  <c r="M1316" i="2"/>
  <c r="M1317" i="2"/>
  <c r="M1318" i="2"/>
  <c r="M1319" i="2"/>
  <c r="M1320" i="2"/>
  <c r="M1321" i="2"/>
  <c r="M1322" i="2"/>
  <c r="M92" i="2"/>
  <c r="M1323" i="2"/>
  <c r="M1324" i="2"/>
  <c r="M1325" i="2"/>
  <c r="M1326" i="2"/>
  <c r="M1327" i="2"/>
  <c r="M1328" i="2"/>
  <c r="M1329" i="2"/>
  <c r="M93"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2231" i="2"/>
  <c r="M1354" i="2"/>
  <c r="M1355" i="2"/>
  <c r="M1356" i="2"/>
  <c r="M1357" i="2"/>
  <c r="M1358" i="2"/>
  <c r="M1359" i="2"/>
  <c r="M2232" i="2"/>
  <c r="M2233" i="2"/>
  <c r="M1360" i="2"/>
  <c r="M1361" i="2"/>
  <c r="M1362" i="2"/>
  <c r="M1363" i="2"/>
  <c r="M1364" i="2"/>
  <c r="M1365" i="2"/>
  <c r="M1366" i="2"/>
  <c r="M1367" i="2"/>
  <c r="M1368" i="2"/>
  <c r="M1369" i="2"/>
  <c r="M1370" i="2"/>
  <c r="M1371" i="2"/>
  <c r="M94" i="2"/>
  <c r="M1372" i="2"/>
  <c r="M1373" i="2"/>
  <c r="M1374" i="2"/>
  <c r="M1375" i="2"/>
  <c r="M1376" i="2"/>
  <c r="M1377" i="2"/>
  <c r="M1378" i="2"/>
  <c r="M1379" i="2"/>
  <c r="M1380" i="2"/>
  <c r="M1381" i="2"/>
  <c r="M1382" i="2"/>
  <c r="M2234" i="2"/>
  <c r="M1383" i="2"/>
  <c r="M1384" i="2"/>
  <c r="M1385" i="2"/>
  <c r="M1386" i="2"/>
  <c r="M1387" i="2"/>
  <c r="M1388" i="2"/>
  <c r="M1389" i="2"/>
  <c r="M1390" i="2"/>
  <c r="M1391" i="2"/>
  <c r="M1392" i="2"/>
  <c r="M1393" i="2"/>
  <c r="M1394" i="2"/>
  <c r="M1395" i="2"/>
  <c r="M95" i="2"/>
  <c r="M1396" i="2"/>
  <c r="M96" i="2"/>
  <c r="M1397" i="2"/>
  <c r="M1398" i="2"/>
  <c r="M1399" i="2"/>
  <c r="M1400" i="2"/>
  <c r="M1401" i="2"/>
  <c r="M1402" i="2"/>
  <c r="M1403" i="2"/>
  <c r="M1404" i="2"/>
  <c r="M1405" i="2"/>
  <c r="M97" i="2"/>
  <c r="M1406" i="2"/>
  <c r="M1407" i="2"/>
  <c r="M1408" i="2"/>
  <c r="M98" i="2"/>
  <c r="M1409" i="2"/>
  <c r="M1410" i="2"/>
  <c r="M1411" i="2"/>
  <c r="M1412" i="2"/>
  <c r="M1413" i="2"/>
  <c r="M1414" i="2"/>
  <c r="M1415" i="2"/>
  <c r="M1416" i="2"/>
  <c r="M1417" i="2"/>
  <c r="M1418" i="2"/>
  <c r="M2235" i="2"/>
  <c r="M1419" i="2"/>
  <c r="M1420" i="2"/>
  <c r="M99" i="2"/>
  <c r="M1421" i="2"/>
  <c r="M1422" i="2"/>
  <c r="M1423" i="2"/>
  <c r="M1424" i="2"/>
  <c r="M1425" i="2"/>
  <c r="M1426" i="2"/>
  <c r="M1427" i="2"/>
  <c r="M1428" i="2"/>
  <c r="M1429" i="2"/>
  <c r="M1430" i="2"/>
  <c r="M1431" i="2"/>
  <c r="M1432" i="2"/>
  <c r="M1433" i="2"/>
  <c r="M100" i="2"/>
  <c r="M1434" i="2"/>
  <c r="M1435" i="2"/>
  <c r="M1436" i="2"/>
  <c r="M1437" i="2"/>
  <c r="M1438" i="2"/>
  <c r="M101" i="2"/>
  <c r="M1439" i="2"/>
  <c r="M1440" i="2"/>
  <c r="M1441" i="2"/>
  <c r="M1442" i="2"/>
  <c r="M1443" i="2"/>
  <c r="M1444" i="2"/>
  <c r="M1445" i="2"/>
  <c r="M1446" i="2"/>
  <c r="M1447" i="2"/>
  <c r="M1448" i="2"/>
  <c r="M1449" i="2"/>
  <c r="M102" i="2"/>
  <c r="M1450" i="2"/>
  <c r="M1451" i="2"/>
  <c r="M1452" i="2"/>
  <c r="M1453" i="2"/>
  <c r="M1454" i="2"/>
  <c r="M1455" i="2"/>
  <c r="M103" i="2"/>
  <c r="M2236" i="2"/>
  <c r="M1456" i="2"/>
  <c r="M1457" i="2"/>
  <c r="M1458" i="2"/>
  <c r="M1459" i="2"/>
  <c r="M1460" i="2"/>
  <c r="M1461" i="2"/>
  <c r="M1462" i="2"/>
  <c r="M1463" i="2"/>
  <c r="M1464" i="2"/>
  <c r="M1465" i="2"/>
  <c r="M1466" i="2"/>
  <c r="M1467" i="2"/>
  <c r="M1468" i="2"/>
  <c r="M1469" i="2"/>
  <c r="M1470" i="2"/>
  <c r="M1471" i="2"/>
  <c r="M1472" i="2"/>
  <c r="M1473" i="2"/>
  <c r="M1474" i="2"/>
  <c r="M1475" i="2"/>
  <c r="M1476" i="2"/>
  <c r="M1477" i="2"/>
  <c r="M104"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05" i="2"/>
  <c r="M1519" i="2"/>
  <c r="M1520" i="2"/>
  <c r="M1521" i="2"/>
  <c r="M1522" i="2"/>
  <c r="M1523" i="2"/>
  <c r="M1524" i="2"/>
  <c r="M1525" i="2"/>
  <c r="M1526" i="2"/>
  <c r="M106" i="2"/>
  <c r="M1527" i="2"/>
  <c r="M1528" i="2"/>
  <c r="M1529" i="2"/>
  <c r="M1530" i="2"/>
  <c r="M1531" i="2"/>
  <c r="M2237"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07" i="2"/>
  <c r="M1565" i="2"/>
  <c r="M1566" i="2"/>
  <c r="M1567" i="2"/>
  <c r="M1568" i="2"/>
  <c r="M108" i="2"/>
  <c r="M1569" i="2"/>
  <c r="M1570" i="2"/>
  <c r="M1571" i="2"/>
  <c r="M1572" i="2"/>
  <c r="M1573" i="2"/>
  <c r="M1574" i="2"/>
  <c r="M1575" i="2"/>
  <c r="M1576" i="2"/>
  <c r="M1577" i="2"/>
  <c r="M1578" i="2"/>
  <c r="M1579" i="2"/>
  <c r="M1580" i="2"/>
  <c r="M109" i="2"/>
  <c r="M1581" i="2"/>
  <c r="M1582" i="2"/>
  <c r="M1583" i="2"/>
  <c r="M1584" i="2"/>
  <c r="M1585" i="2"/>
  <c r="M1586" i="2"/>
  <c r="M1587" i="2"/>
  <c r="M110" i="2"/>
  <c r="M1588" i="2"/>
  <c r="M1589" i="2"/>
  <c r="M1590" i="2"/>
  <c r="M1591" i="2"/>
  <c r="M1592" i="2"/>
  <c r="M1593" i="2"/>
  <c r="M1594" i="2"/>
  <c r="M1595" i="2"/>
  <c r="M1596" i="2"/>
  <c r="M1597" i="2"/>
  <c r="M111" i="2"/>
  <c r="M1598" i="2"/>
  <c r="M1599" i="2"/>
  <c r="M1600" i="2"/>
  <c r="M1601" i="2"/>
  <c r="M112" i="2"/>
  <c r="M1602" i="2"/>
  <c r="M1603" i="2"/>
  <c r="M1604" i="2"/>
  <c r="M1605" i="2"/>
  <c r="M1606" i="2"/>
  <c r="M1607" i="2"/>
  <c r="M1608" i="2"/>
  <c r="M1609" i="2"/>
  <c r="M1610" i="2"/>
  <c r="M1611" i="2"/>
  <c r="M1612" i="2"/>
  <c r="M1613" i="2"/>
  <c r="M1614" i="2"/>
  <c r="M1615" i="2"/>
  <c r="M2238" i="2"/>
  <c r="M1616" i="2"/>
  <c r="M1617" i="2"/>
  <c r="M1618" i="2"/>
  <c r="M1619" i="2"/>
  <c r="M1620" i="2"/>
  <c r="M1621" i="2"/>
  <c r="M1622" i="2"/>
  <c r="M1623" i="2"/>
  <c r="M1624" i="2"/>
  <c r="M1625" i="2"/>
  <c r="M1626" i="2"/>
  <c r="M1627" i="2"/>
  <c r="M1628" i="2"/>
  <c r="M1629" i="2"/>
  <c r="M1630" i="2"/>
  <c r="M113" i="2"/>
  <c r="M1631" i="2"/>
  <c r="M1632" i="2"/>
  <c r="M1633" i="2"/>
  <c r="M1634" i="2"/>
  <c r="M1635" i="2"/>
  <c r="M1636" i="2"/>
  <c r="M1637" i="2"/>
  <c r="M114" i="2"/>
  <c r="M1638" i="2"/>
  <c r="M1639" i="2"/>
  <c r="M1640" i="2"/>
  <c r="M115" i="2"/>
  <c r="M1641" i="2"/>
  <c r="M1642" i="2"/>
  <c r="M1643" i="2"/>
  <c r="M1644" i="2"/>
  <c r="M1645" i="2"/>
  <c r="M1646" i="2"/>
  <c r="M1647" i="2"/>
  <c r="M1648" i="2"/>
  <c r="M1649" i="2"/>
  <c r="M1650" i="2"/>
  <c r="M1651" i="2"/>
  <c r="M116" i="2"/>
  <c r="M1652" i="2"/>
  <c r="M1653" i="2"/>
  <c r="M1654" i="2"/>
  <c r="M1655" i="2"/>
  <c r="M1656" i="2"/>
  <c r="M1657" i="2"/>
  <c r="M1658" i="2"/>
  <c r="M1659" i="2"/>
  <c r="M1660" i="2"/>
  <c r="M1661" i="2"/>
  <c r="M117"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2239" i="2"/>
  <c r="M1709" i="2"/>
  <c r="M1710" i="2"/>
  <c r="M2240" i="2"/>
  <c r="M1711" i="2"/>
  <c r="M1712" i="2"/>
  <c r="M1713" i="2"/>
  <c r="M1714" i="2"/>
  <c r="M1715" i="2"/>
  <c r="M1716" i="2"/>
  <c r="M1717" i="2"/>
  <c r="M1718" i="2"/>
  <c r="M1719" i="2"/>
  <c r="M1720" i="2"/>
  <c r="M1721" i="2"/>
  <c r="M1722" i="2"/>
  <c r="M118" i="2"/>
  <c r="M1723" i="2"/>
  <c r="M119"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20" i="2"/>
  <c r="M121" i="2"/>
  <c r="M1752" i="2"/>
  <c r="M1753" i="2"/>
  <c r="M1754" i="2"/>
  <c r="M1755" i="2"/>
  <c r="M1756" i="2"/>
  <c r="M1757" i="2"/>
  <c r="M1758" i="2"/>
  <c r="M1759" i="2"/>
  <c r="M1760" i="2"/>
  <c r="M1761" i="2"/>
  <c r="M122" i="2"/>
  <c r="M2241" i="2"/>
  <c r="M1762" i="2"/>
  <c r="M1763" i="2"/>
  <c r="M123" i="2"/>
  <c r="M1764" i="2"/>
  <c r="M1765" i="2"/>
  <c r="M1766" i="2"/>
  <c r="M1767" i="2"/>
  <c r="M1768" i="2"/>
  <c r="M1769" i="2"/>
  <c r="M1770" i="2"/>
  <c r="M1771" i="2"/>
  <c r="M1772" i="2"/>
  <c r="M2242" i="2"/>
  <c r="M1773" i="2"/>
  <c r="M1774" i="2"/>
  <c r="M1775" i="2"/>
  <c r="M1776" i="2"/>
  <c r="M1777" i="2"/>
  <c r="M2243" i="2"/>
  <c r="M1778" i="2"/>
  <c r="M1779" i="2"/>
  <c r="M1780" i="2"/>
  <c r="M1781" i="2"/>
  <c r="M1782" i="2"/>
  <c r="M1783" i="2"/>
  <c r="M1784" i="2"/>
  <c r="M1785" i="2"/>
  <c r="M1786" i="2"/>
  <c r="M124" i="2"/>
  <c r="M1787" i="2"/>
  <c r="M1788" i="2"/>
  <c r="M1789" i="2"/>
  <c r="M1790" i="2"/>
  <c r="M1791" i="2"/>
  <c r="M1792" i="2"/>
  <c r="M1793" i="2"/>
  <c r="M1794" i="2"/>
  <c r="M1795" i="2"/>
  <c r="M1796" i="2"/>
  <c r="M1797" i="2"/>
  <c r="M1798" i="2"/>
  <c r="M2244" i="2"/>
  <c r="M1799" i="2"/>
  <c r="M1800" i="2"/>
  <c r="M125" i="2"/>
  <c r="M1801" i="2"/>
  <c r="M126" i="2"/>
  <c r="M1802" i="2"/>
  <c r="M1803" i="2"/>
  <c r="M1804" i="2"/>
  <c r="M1805" i="2"/>
  <c r="M1806" i="2"/>
  <c r="M1807" i="2"/>
  <c r="M1808" i="2"/>
  <c r="M1809" i="2"/>
  <c r="M1810" i="2"/>
  <c r="M1811" i="2"/>
  <c r="M1812" i="2"/>
  <c r="M1813" i="2"/>
  <c r="M1814" i="2"/>
  <c r="M1815" i="2"/>
  <c r="M127"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28" i="2"/>
  <c r="M1839" i="2"/>
  <c r="M129" i="2"/>
  <c r="M1840" i="2"/>
  <c r="M1841" i="2"/>
  <c r="M1842" i="2"/>
  <c r="M1843" i="2"/>
  <c r="M1844" i="2"/>
  <c r="M1845" i="2"/>
  <c r="M1846" i="2"/>
  <c r="M1847" i="2"/>
  <c r="M1848" i="2"/>
  <c r="M1849" i="2"/>
  <c r="M1850" i="2"/>
  <c r="M130" i="2"/>
  <c r="M1851" i="2"/>
  <c r="M1852" i="2"/>
  <c r="M1853" i="2"/>
  <c r="M1854" i="2"/>
  <c r="M1855" i="2"/>
  <c r="M1856" i="2"/>
  <c r="M1857" i="2"/>
  <c r="M1858" i="2"/>
  <c r="M1859" i="2"/>
  <c r="M1860" i="2"/>
  <c r="M1861" i="2"/>
  <c r="M1862" i="2"/>
  <c r="M1863" i="2"/>
  <c r="M1864" i="2"/>
  <c r="M131"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2245" i="2"/>
  <c r="M1900" i="2"/>
  <c r="M1901" i="2"/>
  <c r="M1902" i="2"/>
  <c r="M1903" i="2"/>
  <c r="M132" i="2"/>
  <c r="M1904" i="2"/>
  <c r="M1905" i="2"/>
  <c r="M1906" i="2"/>
  <c r="M133" i="2"/>
  <c r="M1907" i="2"/>
  <c r="M1908" i="2"/>
  <c r="M1909" i="2"/>
  <c r="M1910" i="2"/>
  <c r="M1911" i="2"/>
  <c r="M1912" i="2"/>
  <c r="M1913" i="2"/>
  <c r="M1914" i="2"/>
  <c r="M1915" i="2"/>
  <c r="M1916" i="2"/>
  <c r="M1917" i="2"/>
  <c r="M1918" i="2"/>
  <c r="M1919" i="2"/>
  <c r="M1920" i="2"/>
  <c r="M1921" i="2"/>
  <c r="M1922" i="2"/>
  <c r="M1923" i="2"/>
  <c r="M1924" i="2"/>
  <c r="M1925" i="2"/>
  <c r="M134" i="2"/>
  <c r="M1926" i="2"/>
  <c r="M1927" i="2"/>
  <c r="M1928" i="2"/>
  <c r="M1929" i="2"/>
  <c r="M1930" i="2"/>
  <c r="M135" i="2"/>
  <c r="M1931" i="2"/>
  <c r="M1932" i="2"/>
  <c r="M1933" i="2"/>
  <c r="M1934" i="2"/>
  <c r="M1935" i="2"/>
  <c r="M1936" i="2"/>
  <c r="M1937" i="2"/>
  <c r="M1938" i="2"/>
  <c r="M136" i="2"/>
  <c r="M1939" i="2"/>
  <c r="M1940" i="2"/>
  <c r="M1941" i="2"/>
  <c r="M1942" i="2"/>
  <c r="M1943" i="2"/>
  <c r="M1944" i="2"/>
  <c r="M1945" i="2"/>
  <c r="M1946" i="2"/>
  <c r="M2246" i="2"/>
  <c r="M1947" i="2"/>
  <c r="M137" i="2"/>
  <c r="M1948" i="2"/>
  <c r="M2247" i="2"/>
  <c r="M1949" i="2"/>
  <c r="M1950" i="2"/>
  <c r="M1951" i="2"/>
  <c r="M2248" i="2"/>
  <c r="M1952" i="2"/>
  <c r="M1953" i="2"/>
  <c r="M138" i="2"/>
  <c r="M1954" i="2"/>
  <c r="M1955" i="2"/>
  <c r="M1956" i="2"/>
  <c r="M1957" i="2"/>
  <c r="M1958" i="2"/>
  <c r="M1959" i="2"/>
  <c r="M1960" i="2"/>
  <c r="M1961" i="2"/>
  <c r="M1962" i="2"/>
  <c r="M1963" i="2"/>
  <c r="M1964" i="2"/>
  <c r="M1965" i="2"/>
  <c r="M1966" i="2"/>
  <c r="M1967" i="2"/>
  <c r="M1968" i="2"/>
  <c r="M1969" i="2"/>
  <c r="M139" i="2"/>
  <c r="M1970" i="2"/>
  <c r="M1971" i="2"/>
  <c r="M1972" i="2"/>
  <c r="M1973" i="2"/>
  <c r="M1974" i="2"/>
  <c r="M140" i="2"/>
  <c r="M141" i="2"/>
  <c r="M1975" i="2"/>
  <c r="M1976" i="2"/>
  <c r="M1977" i="2"/>
  <c r="M1978" i="2"/>
  <c r="M1979" i="2"/>
  <c r="M1980" i="2"/>
  <c r="M142" i="2"/>
  <c r="M1981" i="2"/>
  <c r="M1982" i="2"/>
  <c r="M1983" i="2"/>
  <c r="M1984" i="2"/>
  <c r="M143" i="2"/>
  <c r="M144" i="2"/>
  <c r="M1985" i="2"/>
  <c r="M1986" i="2"/>
  <c r="M1987" i="2"/>
  <c r="M145" i="2"/>
  <c r="M146" i="2"/>
  <c r="M1988" i="2"/>
  <c r="M1989" i="2"/>
  <c r="M1990" i="2"/>
  <c r="M1991" i="2"/>
  <c r="M1992" i="2"/>
  <c r="M147" i="2"/>
  <c r="M1993" i="2"/>
  <c r="M2249" i="2"/>
  <c r="M1994" i="2"/>
  <c r="M148" i="2"/>
  <c r="M149" i="2"/>
  <c r="M1995" i="2"/>
  <c r="M150" i="2"/>
  <c r="M1996" i="2"/>
  <c r="M151" i="2"/>
  <c r="M1997" i="2"/>
  <c r="M1998" i="2"/>
  <c r="M1999" i="2"/>
  <c r="M2000" i="2"/>
  <c r="M2001" i="2"/>
  <c r="M152" i="2"/>
  <c r="M2002" i="2"/>
  <c r="M153" i="2"/>
  <c r="M2003" i="2"/>
  <c r="M2004" i="2"/>
  <c r="M2005" i="2"/>
  <c r="M2006" i="2"/>
  <c r="M2250" i="2"/>
  <c r="M2007" i="2"/>
  <c r="M2008" i="2"/>
  <c r="M154" i="2"/>
  <c r="M155" i="2"/>
  <c r="M2009" i="2"/>
  <c r="M156" i="2"/>
  <c r="M2251" i="2"/>
  <c r="M157" i="2"/>
  <c r="M2010" i="2"/>
  <c r="M2011" i="2"/>
  <c r="M2012" i="2"/>
  <c r="M158" i="2"/>
  <c r="M2013" i="2"/>
  <c r="M2014" i="2"/>
  <c r="M2252" i="2"/>
  <c r="M2015" i="2"/>
  <c r="M2016" i="2"/>
  <c r="M159" i="2"/>
  <c r="M2017" i="2"/>
  <c r="M2018" i="2"/>
  <c r="M2019" i="2"/>
  <c r="M2020" i="2"/>
  <c r="M2021" i="2"/>
  <c r="M2022" i="2"/>
  <c r="M2023" i="2"/>
  <c r="M2024" i="2"/>
  <c r="M2025" i="2"/>
  <c r="M2026" i="2"/>
  <c r="M160" i="2"/>
  <c r="M2027" i="2"/>
  <c r="M2028" i="2"/>
  <c r="M2029" i="2"/>
  <c r="M2030" i="2"/>
  <c r="M2031" i="2"/>
  <c r="M2032" i="2"/>
  <c r="M2033" i="2"/>
  <c r="M2034" i="2"/>
  <c r="M2035" i="2"/>
  <c r="M2036" i="2"/>
  <c r="M2037" i="2"/>
  <c r="M2038" i="2"/>
  <c r="M2039" i="2"/>
  <c r="M2040" i="2"/>
  <c r="M2041" i="2"/>
  <c r="M161" i="2"/>
  <c r="M2042" i="2"/>
  <c r="M2043" i="2"/>
  <c r="M2044" i="2"/>
  <c r="M2045" i="2"/>
  <c r="M162" i="2"/>
  <c r="M163" i="2"/>
  <c r="M2046" i="2"/>
  <c r="M2047" i="2"/>
  <c r="M2048" i="2"/>
  <c r="M2049" i="2"/>
  <c r="M2050" i="2"/>
  <c r="M2051" i="2"/>
  <c r="M2052" i="2"/>
  <c r="M2053" i="2"/>
  <c r="M2054" i="2"/>
  <c r="M2055" i="2"/>
  <c r="M2056" i="2"/>
  <c r="M2057" i="2"/>
  <c r="M2058" i="2"/>
  <c r="M164" i="2"/>
  <c r="M2059" i="2"/>
  <c r="M2060" i="2"/>
  <c r="M2061" i="2"/>
  <c r="M2062" i="2"/>
  <c r="M2063" i="2"/>
  <c r="M2064" i="2"/>
  <c r="M2065" i="2"/>
  <c r="M2066" i="2"/>
  <c r="M2067" i="2"/>
  <c r="M2068" i="2"/>
  <c r="M2069" i="2"/>
  <c r="M2070" i="2"/>
  <c r="M2071" i="2"/>
  <c r="M2253" i="2"/>
  <c r="M2072" i="2"/>
  <c r="M2073" i="2"/>
  <c r="M2074" i="2"/>
  <c r="M2075" i="2"/>
  <c r="M2076" i="2"/>
  <c r="M165" i="2"/>
  <c r="M2077" i="2"/>
  <c r="M166" i="2"/>
  <c r="M2078" i="2"/>
  <c r="M2079" i="2"/>
  <c r="M2080" i="2"/>
  <c r="M2081" i="2"/>
  <c r="M2082" i="2"/>
  <c r="M2083" i="2"/>
  <c r="M167"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168" i="2"/>
  <c r="M2116" i="2"/>
  <c r="M2117" i="2"/>
  <c r="M2118" i="2"/>
  <c r="M2119" i="2"/>
  <c r="M2120" i="2"/>
  <c r="M2121" i="2"/>
  <c r="M2122" i="2"/>
  <c r="M2123" i="2"/>
  <c r="M2124" i="2"/>
  <c r="M2125" i="2"/>
  <c r="M2254" i="2"/>
  <c r="M2126" i="2"/>
  <c r="M2127" i="2"/>
  <c r="M2128" i="2"/>
  <c r="M2129" i="2"/>
  <c r="M2130" i="2"/>
  <c r="M2131" i="2"/>
  <c r="M2132" i="2"/>
  <c r="M169"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170" i="2"/>
  <c r="M2161" i="2"/>
  <c r="M2162" i="2"/>
  <c r="M2163" i="2"/>
  <c r="M171" i="2"/>
  <c r="M2164" i="2"/>
  <c r="M2165" i="2"/>
  <c r="M2166" i="2"/>
  <c r="M2167" i="2"/>
  <c r="M2168" i="2"/>
  <c r="M2169" i="2"/>
  <c r="M2170" i="2"/>
  <c r="M2171" i="2"/>
  <c r="M2172" i="2"/>
  <c r="M172" i="2"/>
  <c r="M2173" i="2"/>
  <c r="M2174" i="2"/>
  <c r="M2175" i="2"/>
  <c r="M173" i="2"/>
  <c r="M2176" i="2"/>
  <c r="M2177" i="2"/>
  <c r="M2178" i="2"/>
  <c r="M174" i="2"/>
  <c r="M2179" i="2"/>
  <c r="M2180" i="2"/>
  <c r="M176" i="2"/>
  <c r="M177" i="2"/>
  <c r="M178" i="2"/>
  <c r="M179" i="2"/>
  <c r="M175" i="2"/>
  <c r="K186" i="2"/>
  <c r="K187" i="2"/>
  <c r="K188" i="2"/>
  <c r="K189" i="2"/>
  <c r="K190" i="2"/>
  <c r="K191" i="2"/>
  <c r="K192" i="2"/>
  <c r="K193" i="2"/>
  <c r="K2182" i="2"/>
  <c r="K2183" i="2"/>
  <c r="K194" i="2"/>
  <c r="K195" i="2"/>
  <c r="K196" i="2"/>
  <c r="K197" i="2"/>
  <c r="K2" i="2"/>
  <c r="K198" i="2"/>
  <c r="K199" i="2"/>
  <c r="K200" i="2"/>
  <c r="K201" i="2"/>
  <c r="K202" i="2"/>
  <c r="K203" i="2"/>
  <c r="K2184" i="2"/>
  <c r="K204" i="2"/>
  <c r="K205" i="2"/>
  <c r="K3" i="2"/>
  <c r="K206" i="2"/>
  <c r="K2185" i="2"/>
  <c r="K207" i="2"/>
  <c r="K4" i="2"/>
  <c r="K208" i="2"/>
  <c r="K209" i="2"/>
  <c r="K210" i="2"/>
  <c r="K211" i="2"/>
  <c r="K212" i="2"/>
  <c r="K213" i="2"/>
  <c r="K214" i="2"/>
  <c r="K215" i="2"/>
  <c r="K2186" i="2"/>
  <c r="K216" i="2"/>
  <c r="K5" i="2"/>
  <c r="K6" i="2"/>
  <c r="K217" i="2"/>
  <c r="K2187" i="2"/>
  <c r="K218" i="2"/>
  <c r="K219" i="2"/>
  <c r="K220" i="2"/>
  <c r="K221" i="2"/>
  <c r="K222" i="2"/>
  <c r="K223" i="2"/>
  <c r="K224" i="2"/>
  <c r="K2188" i="2"/>
  <c r="K225" i="2"/>
  <c r="K226" i="2"/>
  <c r="K227" i="2"/>
  <c r="K228" i="2"/>
  <c r="K229" i="2"/>
  <c r="K2189" i="2"/>
  <c r="K230" i="2"/>
  <c r="K231" i="2"/>
  <c r="K232" i="2"/>
  <c r="K233" i="2"/>
  <c r="K234" i="2"/>
  <c r="K7" i="2"/>
  <c r="K235" i="2"/>
  <c r="K2190" i="2"/>
  <c r="K236" i="2"/>
  <c r="K237" i="2"/>
  <c r="K238" i="2"/>
  <c r="K239" i="2"/>
  <c r="K240" i="2"/>
  <c r="K241" i="2"/>
  <c r="K242" i="2"/>
  <c r="K243" i="2"/>
  <c r="K244" i="2"/>
  <c r="K245" i="2"/>
  <c r="K246" i="2"/>
  <c r="K247" i="2"/>
  <c r="K248" i="2"/>
  <c r="K249" i="2"/>
  <c r="K2191" i="2"/>
  <c r="K250" i="2"/>
  <c r="K251" i="2"/>
  <c r="K252" i="2"/>
  <c r="K253" i="2"/>
  <c r="K254" i="2"/>
  <c r="K8"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192" i="2"/>
  <c r="K284" i="2"/>
  <c r="K285" i="2"/>
  <c r="K286" i="2"/>
  <c r="K287" i="2"/>
  <c r="K9" i="2"/>
  <c r="K288" i="2"/>
  <c r="K289" i="2"/>
  <c r="K290" i="2"/>
  <c r="K291" i="2"/>
  <c r="K292" i="2"/>
  <c r="K293" i="2"/>
  <c r="K294" i="2"/>
  <c r="K295" i="2"/>
  <c r="K296" i="2"/>
  <c r="K297" i="2"/>
  <c r="K298" i="2"/>
  <c r="K2193" i="2"/>
  <c r="K299" i="2"/>
  <c r="K300" i="2"/>
  <c r="K10" i="2"/>
  <c r="K301" i="2"/>
  <c r="K302" i="2"/>
  <c r="K303" i="2"/>
  <c r="K304" i="2"/>
  <c r="K305" i="2"/>
  <c r="K306" i="2"/>
  <c r="K307" i="2"/>
  <c r="K308" i="2"/>
  <c r="K309" i="2"/>
  <c r="K310" i="2"/>
  <c r="K311" i="2"/>
  <c r="K312" i="2"/>
  <c r="K313" i="2"/>
  <c r="K314" i="2"/>
  <c r="K315" i="2"/>
  <c r="K316" i="2"/>
  <c r="K2194" i="2"/>
  <c r="K11" i="2"/>
  <c r="K317" i="2"/>
  <c r="K318" i="2"/>
  <c r="K2195" i="2"/>
  <c r="K319" i="2"/>
  <c r="K12"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13" i="2"/>
  <c r="K347" i="2"/>
  <c r="K348" i="2"/>
  <c r="K2196" i="2"/>
  <c r="K349" i="2"/>
  <c r="K350" i="2"/>
  <c r="K351" i="2"/>
  <c r="K352" i="2"/>
  <c r="K353" i="2"/>
  <c r="K354" i="2"/>
  <c r="K355" i="2"/>
  <c r="K356" i="2"/>
  <c r="K14" i="2"/>
  <c r="K357" i="2"/>
  <c r="K358" i="2"/>
  <c r="K359" i="2"/>
  <c r="K360" i="2"/>
  <c r="K361" i="2"/>
  <c r="K362" i="2"/>
  <c r="K363" i="2"/>
  <c r="K15" i="2"/>
  <c r="K364" i="2"/>
  <c r="K365" i="2"/>
  <c r="K366" i="2"/>
  <c r="K367" i="2"/>
  <c r="K368" i="2"/>
  <c r="K369" i="2"/>
  <c r="K370" i="2"/>
  <c r="K371" i="2"/>
  <c r="K16" i="2"/>
  <c r="K372" i="2"/>
  <c r="K373" i="2"/>
  <c r="K374" i="2"/>
  <c r="K375" i="2"/>
  <c r="K17" i="2"/>
  <c r="K18" i="2"/>
  <c r="K376" i="2"/>
  <c r="K377" i="2"/>
  <c r="K378" i="2"/>
  <c r="K379" i="2"/>
  <c r="K380" i="2"/>
  <c r="K19" i="2"/>
  <c r="K381" i="2"/>
  <c r="K382" i="2"/>
  <c r="K383" i="2"/>
  <c r="K384" i="2"/>
  <c r="K20" i="2"/>
  <c r="K2197" i="2"/>
  <c r="K385" i="2"/>
  <c r="K386" i="2"/>
  <c r="K387" i="2"/>
  <c r="K388" i="2"/>
  <c r="K389" i="2"/>
  <c r="K21" i="2"/>
  <c r="K390" i="2"/>
  <c r="K391" i="2"/>
  <c r="K392" i="2"/>
  <c r="K393" i="2"/>
  <c r="K394" i="2"/>
  <c r="K395" i="2"/>
  <c r="K396" i="2"/>
  <c r="K397" i="2"/>
  <c r="K398" i="2"/>
  <c r="K399" i="2"/>
  <c r="K400" i="2"/>
  <c r="K401" i="2"/>
  <c r="K2198" i="2"/>
  <c r="K402" i="2"/>
  <c r="K403" i="2"/>
  <c r="K404" i="2"/>
  <c r="K405" i="2"/>
  <c r="K406" i="2"/>
  <c r="K407" i="2"/>
  <c r="K408" i="2"/>
  <c r="K409" i="2"/>
  <c r="K410" i="2"/>
  <c r="K411" i="2"/>
  <c r="K412" i="2"/>
  <c r="K413" i="2"/>
  <c r="K22" i="2"/>
  <c r="K414" i="2"/>
  <c r="K415" i="2"/>
  <c r="K416" i="2"/>
  <c r="K417" i="2"/>
  <c r="K23" i="2"/>
  <c r="K418" i="2"/>
  <c r="K419" i="2"/>
  <c r="K420" i="2"/>
  <c r="K421" i="2"/>
  <c r="K422" i="2"/>
  <c r="K423" i="2"/>
  <c r="K424" i="2"/>
  <c r="K425" i="2"/>
  <c r="K426" i="2"/>
  <c r="K427" i="2"/>
  <c r="K428" i="2"/>
  <c r="K429" i="2"/>
  <c r="K430" i="2"/>
  <c r="K431" i="2"/>
  <c r="K432" i="2"/>
  <c r="K433" i="2"/>
  <c r="K434" i="2"/>
  <c r="K24" i="2"/>
  <c r="K435" i="2"/>
  <c r="K436" i="2"/>
  <c r="K437" i="2"/>
  <c r="K438" i="2"/>
  <c r="K25" i="2"/>
  <c r="K26" i="2"/>
  <c r="K27" i="2"/>
  <c r="K439" i="2"/>
  <c r="K440" i="2"/>
  <c r="K441" i="2"/>
  <c r="K442" i="2"/>
  <c r="K2199" i="2"/>
  <c r="K443" i="2"/>
  <c r="K444" i="2"/>
  <c r="K445" i="2"/>
  <c r="K446" i="2"/>
  <c r="K447" i="2"/>
  <c r="K448" i="2"/>
  <c r="K449" i="2"/>
  <c r="K450" i="2"/>
  <c r="K451" i="2"/>
  <c r="K452" i="2"/>
  <c r="K453" i="2"/>
  <c r="K454" i="2"/>
  <c r="K455" i="2"/>
  <c r="K456" i="2"/>
  <c r="K457" i="2"/>
  <c r="K458" i="2"/>
  <c r="K28" i="2"/>
  <c r="K29" i="2"/>
  <c r="K459" i="2"/>
  <c r="K460" i="2"/>
  <c r="K2200" i="2"/>
  <c r="K2201" i="2"/>
  <c r="K461" i="2"/>
  <c r="K462" i="2"/>
  <c r="K2202" i="2"/>
  <c r="K463" i="2"/>
  <c r="K464" i="2"/>
  <c r="K465" i="2"/>
  <c r="K466" i="2"/>
  <c r="K467" i="2"/>
  <c r="K468" i="2"/>
  <c r="K469" i="2"/>
  <c r="K470" i="2"/>
  <c r="K471" i="2"/>
  <c r="K472" i="2"/>
  <c r="K473" i="2"/>
  <c r="K474" i="2"/>
  <c r="K475" i="2"/>
  <c r="K476" i="2"/>
  <c r="K477" i="2"/>
  <c r="K478" i="2"/>
  <c r="K479" i="2"/>
  <c r="K480" i="2"/>
  <c r="K481" i="2"/>
  <c r="K30" i="2"/>
  <c r="K482" i="2"/>
  <c r="K483" i="2"/>
  <c r="K31" i="2"/>
  <c r="K32" i="2"/>
  <c r="K484" i="2"/>
  <c r="K485" i="2"/>
  <c r="K486" i="2"/>
  <c r="K487" i="2"/>
  <c r="K488" i="2"/>
  <c r="K489" i="2"/>
  <c r="K490" i="2"/>
  <c r="K491" i="2"/>
  <c r="K492" i="2"/>
  <c r="K493" i="2"/>
  <c r="K494" i="2"/>
  <c r="K33" i="2"/>
  <c r="K2203" i="2"/>
  <c r="K495" i="2"/>
  <c r="K496" i="2"/>
  <c r="K34" i="2"/>
  <c r="K497" i="2"/>
  <c r="K498" i="2"/>
  <c r="K2204" i="2"/>
  <c r="K499" i="2"/>
  <c r="K500" i="2"/>
  <c r="K501" i="2"/>
  <c r="K502" i="2"/>
  <c r="K503" i="2"/>
  <c r="K504" i="2"/>
  <c r="K505" i="2"/>
  <c r="K506" i="2"/>
  <c r="K507" i="2"/>
  <c r="K508" i="2"/>
  <c r="K509" i="2"/>
  <c r="K510" i="2"/>
  <c r="K511" i="2"/>
  <c r="K512" i="2"/>
  <c r="K513" i="2"/>
  <c r="K514" i="2"/>
  <c r="K515" i="2"/>
  <c r="K516" i="2"/>
  <c r="K35" i="2"/>
  <c r="K517" i="2"/>
  <c r="K518" i="2"/>
  <c r="K519" i="2"/>
  <c r="K520" i="2"/>
  <c r="K521" i="2"/>
  <c r="K36" i="2"/>
  <c r="K522" i="2"/>
  <c r="K523" i="2"/>
  <c r="K524" i="2"/>
  <c r="K525" i="2"/>
  <c r="K2205" i="2"/>
  <c r="K526" i="2"/>
  <c r="K527" i="2"/>
  <c r="K528" i="2"/>
  <c r="K529" i="2"/>
  <c r="K530" i="2"/>
  <c r="K2206"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2207" i="2"/>
  <c r="K556" i="2"/>
  <c r="K557" i="2"/>
  <c r="K558" i="2"/>
  <c r="K559" i="2"/>
  <c r="K560" i="2"/>
  <c r="K561" i="2"/>
  <c r="K562" i="2"/>
  <c r="K37" i="2"/>
  <c r="K563" i="2"/>
  <c r="K564" i="2"/>
  <c r="K565" i="2"/>
  <c r="K566" i="2"/>
  <c r="K567" i="2"/>
  <c r="K568" i="2"/>
  <c r="K569" i="2"/>
  <c r="K570" i="2"/>
  <c r="K2208" i="2"/>
  <c r="K571" i="2"/>
  <c r="K572" i="2"/>
  <c r="K573" i="2"/>
  <c r="K2209" i="2"/>
  <c r="K574" i="2"/>
  <c r="K575" i="2"/>
  <c r="K576" i="2"/>
  <c r="K577" i="2"/>
  <c r="K578" i="2"/>
  <c r="K579" i="2"/>
  <c r="K38" i="2"/>
  <c r="K580" i="2"/>
  <c r="K581" i="2"/>
  <c r="K582" i="2"/>
  <c r="K583" i="2"/>
  <c r="K584" i="2"/>
  <c r="K585" i="2"/>
  <c r="K586" i="2"/>
  <c r="K587" i="2"/>
  <c r="K39" i="2"/>
  <c r="K588" i="2"/>
  <c r="K589" i="2"/>
  <c r="K590" i="2"/>
  <c r="K591" i="2"/>
  <c r="K592" i="2"/>
  <c r="K593" i="2"/>
  <c r="K594" i="2"/>
  <c r="K595" i="2"/>
  <c r="K40" i="2"/>
  <c r="K596" i="2"/>
  <c r="K597" i="2"/>
  <c r="K598" i="2"/>
  <c r="K599" i="2"/>
  <c r="K600" i="2"/>
  <c r="K601" i="2"/>
  <c r="K602" i="2"/>
  <c r="K603" i="2"/>
  <c r="K604" i="2"/>
  <c r="K2210" i="2"/>
  <c r="K605" i="2"/>
  <c r="K41" i="2"/>
  <c r="K42"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43" i="2"/>
  <c r="K44" i="2"/>
  <c r="K697" i="2"/>
  <c r="K698" i="2"/>
  <c r="K699" i="2"/>
  <c r="K700" i="2"/>
  <c r="K701" i="2"/>
  <c r="K702" i="2"/>
  <c r="K703" i="2"/>
  <c r="K2211" i="2"/>
  <c r="K45" i="2"/>
  <c r="K704" i="2"/>
  <c r="K705" i="2"/>
  <c r="K706" i="2"/>
  <c r="K707" i="2"/>
  <c r="K708" i="2"/>
  <c r="K709" i="2"/>
  <c r="K710" i="2"/>
  <c r="K711" i="2"/>
  <c r="K712" i="2"/>
  <c r="K713" i="2"/>
  <c r="K714" i="2"/>
  <c r="K715" i="2"/>
  <c r="K716" i="2"/>
  <c r="K2212" i="2"/>
  <c r="K717" i="2"/>
  <c r="K718" i="2"/>
  <c r="K719" i="2"/>
  <c r="K720" i="2"/>
  <c r="K721" i="2"/>
  <c r="K722" i="2"/>
  <c r="K723" i="2"/>
  <c r="K724" i="2"/>
  <c r="K725" i="2"/>
  <c r="K726" i="2"/>
  <c r="K727" i="2"/>
  <c r="K728" i="2"/>
  <c r="K729" i="2"/>
  <c r="K730" i="2"/>
  <c r="K731" i="2"/>
  <c r="K46" i="2"/>
  <c r="K732" i="2"/>
  <c r="K733" i="2"/>
  <c r="K734" i="2"/>
  <c r="K47"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2213" i="2"/>
  <c r="K762" i="2"/>
  <c r="K763" i="2"/>
  <c r="K764" i="2"/>
  <c r="K765" i="2"/>
  <c r="K766" i="2"/>
  <c r="K767" i="2"/>
  <c r="K768" i="2"/>
  <c r="K769" i="2"/>
  <c r="K770" i="2"/>
  <c r="K771" i="2"/>
  <c r="K772" i="2"/>
  <c r="K773" i="2"/>
  <c r="K774" i="2"/>
  <c r="K775" i="2"/>
  <c r="K776" i="2"/>
  <c r="K777" i="2"/>
  <c r="K778" i="2"/>
  <c r="K779" i="2"/>
  <c r="K780" i="2"/>
  <c r="K781" i="2"/>
  <c r="K782" i="2"/>
  <c r="K783" i="2"/>
  <c r="K784" i="2"/>
  <c r="K785" i="2"/>
  <c r="K48" i="2"/>
  <c r="K786" i="2"/>
  <c r="K787" i="2"/>
  <c r="K2214"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49" i="2"/>
  <c r="K822" i="2"/>
  <c r="K823" i="2"/>
  <c r="K824" i="2"/>
  <c r="K825" i="2"/>
  <c r="K826" i="2"/>
  <c r="K827" i="2"/>
  <c r="K828" i="2"/>
  <c r="K829" i="2"/>
  <c r="K830" i="2"/>
  <c r="K50" i="2"/>
  <c r="K831" i="2"/>
  <c r="K832" i="2"/>
  <c r="K833" i="2"/>
  <c r="K834" i="2"/>
  <c r="K835" i="2"/>
  <c r="K836" i="2"/>
  <c r="K837" i="2"/>
  <c r="K838" i="2"/>
  <c r="K2215"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51" i="2"/>
  <c r="K869" i="2"/>
  <c r="K870" i="2"/>
  <c r="K871" i="2"/>
  <c r="K872" i="2"/>
  <c r="K873" i="2"/>
  <c r="K874" i="2"/>
  <c r="K875" i="2"/>
  <c r="K876" i="2"/>
  <c r="K877" i="2"/>
  <c r="K878" i="2"/>
  <c r="K879" i="2"/>
  <c r="K880" i="2"/>
  <c r="K881" i="2"/>
  <c r="K882" i="2"/>
  <c r="K52" i="2"/>
  <c r="K883" i="2"/>
  <c r="K884" i="2"/>
  <c r="K885" i="2"/>
  <c r="K886" i="2"/>
  <c r="K887" i="2"/>
  <c r="K888" i="2"/>
  <c r="K889" i="2"/>
  <c r="K890" i="2"/>
  <c r="K891" i="2"/>
  <c r="K892" i="2"/>
  <c r="K893" i="2"/>
  <c r="K894" i="2"/>
  <c r="K895" i="2"/>
  <c r="K896" i="2"/>
  <c r="K53" i="2"/>
  <c r="K897" i="2"/>
  <c r="K898" i="2"/>
  <c r="K899" i="2"/>
  <c r="K900" i="2"/>
  <c r="K901" i="2"/>
  <c r="K902" i="2"/>
  <c r="K903" i="2"/>
  <c r="K904" i="2"/>
  <c r="K905" i="2"/>
  <c r="K906" i="2"/>
  <c r="K907" i="2"/>
  <c r="K908" i="2"/>
  <c r="K909" i="2"/>
  <c r="K910" i="2"/>
  <c r="K911" i="2"/>
  <c r="K912" i="2"/>
  <c r="K913" i="2"/>
  <c r="K914" i="2"/>
  <c r="K915" i="2"/>
  <c r="K916" i="2"/>
  <c r="K917" i="2"/>
  <c r="K54" i="2"/>
  <c r="K2216" i="2"/>
  <c r="K918" i="2"/>
  <c r="K919" i="2"/>
  <c r="K920" i="2"/>
  <c r="K921" i="2"/>
  <c r="K922" i="2"/>
  <c r="K923" i="2"/>
  <c r="K924" i="2"/>
  <c r="K925" i="2"/>
  <c r="K2217"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55" i="2"/>
  <c r="K958" i="2"/>
  <c r="K959" i="2"/>
  <c r="K960" i="2"/>
  <c r="K961" i="2"/>
  <c r="K56" i="2"/>
  <c r="K962" i="2"/>
  <c r="K57" i="2"/>
  <c r="K58" i="2"/>
  <c r="K2218" i="2"/>
  <c r="K963" i="2"/>
  <c r="K964" i="2"/>
  <c r="K965" i="2"/>
  <c r="K966" i="2"/>
  <c r="K967" i="2"/>
  <c r="K968" i="2"/>
  <c r="K969" i="2"/>
  <c r="K970" i="2"/>
  <c r="K971" i="2"/>
  <c r="K972" i="2"/>
  <c r="K973" i="2"/>
  <c r="K974" i="2"/>
  <c r="K975" i="2"/>
  <c r="K976" i="2"/>
  <c r="K977" i="2"/>
  <c r="K978" i="2"/>
  <c r="K979" i="2"/>
  <c r="K980" i="2"/>
  <c r="K59" i="2"/>
  <c r="K981" i="2"/>
  <c r="K982" i="2"/>
  <c r="K983" i="2"/>
  <c r="K984" i="2"/>
  <c r="K985" i="2"/>
  <c r="K986" i="2"/>
  <c r="K987" i="2"/>
  <c r="K60"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2219" i="2"/>
  <c r="K1027" i="2"/>
  <c r="K1028" i="2"/>
  <c r="K61" i="2"/>
  <c r="K1029" i="2"/>
  <c r="K1030" i="2"/>
  <c r="K1031" i="2"/>
  <c r="K62" i="2"/>
  <c r="K1032" i="2"/>
  <c r="K1033" i="2"/>
  <c r="K1034" i="2"/>
  <c r="K1035" i="2"/>
  <c r="K1036" i="2"/>
  <c r="K1037" i="2"/>
  <c r="K1038" i="2"/>
  <c r="K1039" i="2"/>
  <c r="K1040" i="2"/>
  <c r="K1041" i="2"/>
  <c r="K1042" i="2"/>
  <c r="K1043" i="2"/>
  <c r="K1044" i="2"/>
  <c r="K1045" i="2"/>
  <c r="K1046" i="2"/>
  <c r="K1047" i="2"/>
  <c r="K1048" i="2"/>
  <c r="K1049" i="2"/>
  <c r="K1050" i="2"/>
  <c r="K1051" i="2"/>
  <c r="K1052" i="2"/>
  <c r="K1053" i="2"/>
  <c r="K63" i="2"/>
  <c r="K1054" i="2"/>
  <c r="K1055" i="2"/>
  <c r="K1056" i="2"/>
  <c r="K1057" i="2"/>
  <c r="K1058" i="2"/>
  <c r="K1059" i="2"/>
  <c r="K1060" i="2"/>
  <c r="K1061" i="2"/>
  <c r="K1062" i="2"/>
  <c r="K1063" i="2"/>
  <c r="K1064" i="2"/>
  <c r="K1065" i="2"/>
  <c r="K64" i="2"/>
  <c r="K1066" i="2"/>
  <c r="K1067" i="2"/>
  <c r="K1068" i="2"/>
  <c r="K1069" i="2"/>
  <c r="K1070" i="2"/>
  <c r="K2220" i="2"/>
  <c r="K1071" i="2"/>
  <c r="K1072" i="2"/>
  <c r="K1073" i="2"/>
  <c r="K1074" i="2"/>
  <c r="K1075" i="2"/>
  <c r="K1076" i="2"/>
  <c r="K65" i="2"/>
  <c r="K1077" i="2"/>
  <c r="K1078" i="2"/>
  <c r="K1079" i="2"/>
  <c r="K1080" i="2"/>
  <c r="K66" i="2"/>
  <c r="K1081" i="2"/>
  <c r="K1082" i="2"/>
  <c r="K67" i="2"/>
  <c r="K1083" i="2"/>
  <c r="K1084" i="2"/>
  <c r="K1085" i="2"/>
  <c r="K1086" i="2"/>
  <c r="K1087" i="2"/>
  <c r="K1088" i="2"/>
  <c r="K1089" i="2"/>
  <c r="K1090" i="2"/>
  <c r="K1091" i="2"/>
  <c r="K1092" i="2"/>
  <c r="K1093" i="2"/>
  <c r="K1094" i="2"/>
  <c r="K1095" i="2"/>
  <c r="K1096" i="2"/>
  <c r="K68" i="2"/>
  <c r="K1097" i="2"/>
  <c r="K69" i="2"/>
  <c r="K1098" i="2"/>
  <c r="K2221" i="2"/>
  <c r="K1099" i="2"/>
  <c r="K1100" i="2"/>
  <c r="K1101" i="2"/>
  <c r="K1102" i="2"/>
  <c r="K1103" i="2"/>
  <c r="K1104" i="2"/>
  <c r="K1105" i="2"/>
  <c r="K1106" i="2"/>
  <c r="K1107" i="2"/>
  <c r="K1108" i="2"/>
  <c r="K1109" i="2"/>
  <c r="K1110" i="2"/>
  <c r="K70" i="2"/>
  <c r="K1111" i="2"/>
  <c r="K1112" i="2"/>
  <c r="K1113" i="2"/>
  <c r="K1114" i="2"/>
  <c r="K1115" i="2"/>
  <c r="K71" i="2"/>
  <c r="K1116" i="2"/>
  <c r="K1117" i="2"/>
  <c r="K1118" i="2"/>
  <c r="K1119" i="2"/>
  <c r="K1120" i="2"/>
  <c r="K2222" i="2"/>
  <c r="K1121" i="2"/>
  <c r="K1122" i="2"/>
  <c r="K1123" i="2"/>
  <c r="K22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2224" i="2"/>
  <c r="K1147" i="2"/>
  <c r="K1148" i="2"/>
  <c r="K1149" i="2"/>
  <c r="K1150" i="2"/>
  <c r="K1151" i="2"/>
  <c r="K1152" i="2"/>
  <c r="K1153" i="2"/>
  <c r="K1154" i="2"/>
  <c r="K1155" i="2"/>
  <c r="K1156" i="2"/>
  <c r="K1157" i="2"/>
  <c r="K1158" i="2"/>
  <c r="K1159" i="2"/>
  <c r="K72" i="2"/>
  <c r="K1160" i="2"/>
  <c r="K1161" i="2"/>
  <c r="K1162" i="2"/>
  <c r="K1163" i="2"/>
  <c r="K1164" i="2"/>
  <c r="K1165" i="2"/>
  <c r="K1166" i="2"/>
  <c r="K1167" i="2"/>
  <c r="K1168" i="2"/>
  <c r="K1169" i="2"/>
  <c r="K1170" i="2"/>
  <c r="K73" i="2"/>
  <c r="K1171" i="2"/>
  <c r="K1172" i="2"/>
  <c r="K1173" i="2"/>
  <c r="K1174" i="2"/>
  <c r="K1175" i="2"/>
  <c r="K1176" i="2"/>
  <c r="K1177" i="2"/>
  <c r="K1178" i="2"/>
  <c r="K74" i="2"/>
  <c r="K1179" i="2"/>
  <c r="K1180" i="2"/>
  <c r="K1181" i="2"/>
  <c r="K1182" i="2"/>
  <c r="K1183" i="2"/>
  <c r="K1184" i="2"/>
  <c r="K1185" i="2"/>
  <c r="K1186" i="2"/>
  <c r="K1187" i="2"/>
  <c r="K1188" i="2"/>
  <c r="K75" i="2"/>
  <c r="K1189" i="2"/>
  <c r="K1190" i="2"/>
  <c r="K1191" i="2"/>
  <c r="K1192" i="2"/>
  <c r="K1193" i="2"/>
  <c r="K1194" i="2"/>
  <c r="K1195" i="2"/>
  <c r="K1196" i="2"/>
  <c r="K76" i="2"/>
  <c r="K2225" i="2"/>
  <c r="K1197" i="2"/>
  <c r="K1198" i="2"/>
  <c r="K1199" i="2"/>
  <c r="K77" i="2"/>
  <c r="K1200" i="2"/>
  <c r="K1201" i="2"/>
  <c r="K78" i="2"/>
  <c r="K79" i="2"/>
  <c r="K1202" i="2"/>
  <c r="K1203" i="2"/>
  <c r="K1204" i="2"/>
  <c r="K1205" i="2"/>
  <c r="K1206" i="2"/>
  <c r="K1207" i="2"/>
  <c r="K80" i="2"/>
  <c r="K1208" i="2"/>
  <c r="K1209" i="2"/>
  <c r="K1210" i="2"/>
  <c r="K1211" i="2"/>
  <c r="K81" i="2"/>
  <c r="K1212" i="2"/>
  <c r="K1213" i="2"/>
  <c r="K1214" i="2"/>
  <c r="K1215" i="2"/>
  <c r="K1216" i="2"/>
  <c r="K1217" i="2"/>
  <c r="K1218" i="2"/>
  <c r="K1219" i="2"/>
  <c r="K1220" i="2"/>
  <c r="K1221" i="2"/>
  <c r="K1222" i="2"/>
  <c r="K1223" i="2"/>
  <c r="K1224" i="2"/>
  <c r="K82" i="2"/>
  <c r="K1225" i="2"/>
  <c r="K1226" i="2"/>
  <c r="K1227" i="2"/>
  <c r="K1228" i="2"/>
  <c r="K1229" i="2"/>
  <c r="K1230" i="2"/>
  <c r="K1231" i="2"/>
  <c r="K1232" i="2"/>
  <c r="K1233" i="2"/>
  <c r="K83" i="2"/>
  <c r="K1234" i="2"/>
  <c r="K84" i="2"/>
  <c r="K1235" i="2"/>
  <c r="K1236" i="2"/>
  <c r="K2226" i="2"/>
  <c r="K85" i="2"/>
  <c r="K1237" i="2"/>
  <c r="K1238" i="2"/>
  <c r="K86" i="2"/>
  <c r="K1239" i="2"/>
  <c r="K1240" i="2"/>
  <c r="K87" i="2"/>
  <c r="K1241" i="2"/>
  <c r="K1242" i="2"/>
  <c r="K1243" i="2"/>
  <c r="K1244" i="2"/>
  <c r="K1245" i="2"/>
  <c r="K1246" i="2"/>
  <c r="K1247" i="2"/>
  <c r="K1248" i="2"/>
  <c r="K1249" i="2"/>
  <c r="K1250" i="2"/>
  <c r="K1251" i="2"/>
  <c r="K1252" i="2"/>
  <c r="K1253" i="2"/>
  <c r="K1254" i="2"/>
  <c r="K88" i="2"/>
  <c r="K1255" i="2"/>
  <c r="K1256" i="2"/>
  <c r="K1257" i="2"/>
  <c r="K1258" i="2"/>
  <c r="K89" i="2"/>
  <c r="K1259" i="2"/>
  <c r="K1260" i="2"/>
  <c r="K1261" i="2"/>
  <c r="K1262" i="2"/>
  <c r="K1263" i="2"/>
  <c r="K1264" i="2"/>
  <c r="K1265" i="2"/>
  <c r="K1266" i="2"/>
  <c r="K2227" i="2"/>
  <c r="K1267" i="2"/>
  <c r="K2228" i="2"/>
  <c r="K1268" i="2"/>
  <c r="K1269" i="2"/>
  <c r="K1270" i="2"/>
  <c r="K1271" i="2"/>
  <c r="K1272" i="2"/>
  <c r="K1273" i="2"/>
  <c r="K1274" i="2"/>
  <c r="K1275" i="2"/>
  <c r="K1276" i="2"/>
  <c r="K2229"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90" i="2"/>
  <c r="K91" i="2"/>
  <c r="K1303" i="2"/>
  <c r="K1304" i="2"/>
  <c r="K1305" i="2"/>
  <c r="K1306" i="2"/>
  <c r="K1307" i="2"/>
  <c r="K1308" i="2"/>
  <c r="K1309" i="2"/>
  <c r="K1310" i="2"/>
  <c r="K1311" i="2"/>
  <c r="K1312" i="2"/>
  <c r="K2230" i="2"/>
  <c r="K1313" i="2"/>
  <c r="K1314" i="2"/>
  <c r="K1315" i="2"/>
  <c r="K1316" i="2"/>
  <c r="K1317" i="2"/>
  <c r="K1318" i="2"/>
  <c r="K1319" i="2"/>
  <c r="K1320" i="2"/>
  <c r="K1321" i="2"/>
  <c r="K1322" i="2"/>
  <c r="K92" i="2"/>
  <c r="K1323" i="2"/>
  <c r="K1324" i="2"/>
  <c r="K1325" i="2"/>
  <c r="K1326" i="2"/>
  <c r="K1327" i="2"/>
  <c r="K1328" i="2"/>
  <c r="K1329" i="2"/>
  <c r="K93"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2231" i="2"/>
  <c r="K1354" i="2"/>
  <c r="K1355" i="2"/>
  <c r="K1356" i="2"/>
  <c r="K1357" i="2"/>
  <c r="K1358" i="2"/>
  <c r="K1359" i="2"/>
  <c r="K2232" i="2"/>
  <c r="K2233" i="2"/>
  <c r="K1360" i="2"/>
  <c r="K1361" i="2"/>
  <c r="K1362" i="2"/>
  <c r="K1363" i="2"/>
  <c r="K1364" i="2"/>
  <c r="K1365" i="2"/>
  <c r="K1366" i="2"/>
  <c r="K1367" i="2"/>
  <c r="K1368" i="2"/>
  <c r="K1369" i="2"/>
  <c r="K1370" i="2"/>
  <c r="K1371" i="2"/>
  <c r="K94" i="2"/>
  <c r="K1372" i="2"/>
  <c r="K1373" i="2"/>
  <c r="K1374" i="2"/>
  <c r="K1375" i="2"/>
  <c r="K1376" i="2"/>
  <c r="K1377" i="2"/>
  <c r="K1378" i="2"/>
  <c r="K1379" i="2"/>
  <c r="K1380" i="2"/>
  <c r="K1381" i="2"/>
  <c r="K1382" i="2"/>
  <c r="K2234" i="2"/>
  <c r="K1383" i="2"/>
  <c r="K1384" i="2"/>
  <c r="K1385" i="2"/>
  <c r="K1386" i="2"/>
  <c r="K1387" i="2"/>
  <c r="K1388" i="2"/>
  <c r="K1389" i="2"/>
  <c r="K1390" i="2"/>
  <c r="K1391" i="2"/>
  <c r="K1392" i="2"/>
  <c r="K1393" i="2"/>
  <c r="K1394" i="2"/>
  <c r="K1395" i="2"/>
  <c r="K95" i="2"/>
  <c r="K1396" i="2"/>
  <c r="K96" i="2"/>
  <c r="K1397" i="2"/>
  <c r="K1398" i="2"/>
  <c r="K1399" i="2"/>
  <c r="K1400" i="2"/>
  <c r="K1401" i="2"/>
  <c r="K1402" i="2"/>
  <c r="K1403" i="2"/>
  <c r="K1404" i="2"/>
  <c r="K1405" i="2"/>
  <c r="K97" i="2"/>
  <c r="K1406" i="2"/>
  <c r="K1407" i="2"/>
  <c r="K1408" i="2"/>
  <c r="K98" i="2"/>
  <c r="K1409" i="2"/>
  <c r="K1410" i="2"/>
  <c r="K1411" i="2"/>
  <c r="K1412" i="2"/>
  <c r="K1413" i="2"/>
  <c r="K1414" i="2"/>
  <c r="K1415" i="2"/>
  <c r="K1416" i="2"/>
  <c r="K1417" i="2"/>
  <c r="K1418" i="2"/>
  <c r="K2235" i="2"/>
  <c r="K1419" i="2"/>
  <c r="K1420" i="2"/>
  <c r="K99" i="2"/>
  <c r="K1421" i="2"/>
  <c r="K1422" i="2"/>
  <c r="K1423" i="2"/>
  <c r="K1424" i="2"/>
  <c r="K1425" i="2"/>
  <c r="K1426" i="2"/>
  <c r="K1427" i="2"/>
  <c r="K1428" i="2"/>
  <c r="K1429" i="2"/>
  <c r="K1430" i="2"/>
  <c r="K1431" i="2"/>
  <c r="K1432" i="2"/>
  <c r="K1433" i="2"/>
  <c r="K100" i="2"/>
  <c r="K1434" i="2"/>
  <c r="K1435" i="2"/>
  <c r="K1436" i="2"/>
  <c r="K1437" i="2"/>
  <c r="K1438" i="2"/>
  <c r="K101" i="2"/>
  <c r="K1439" i="2"/>
  <c r="K1440" i="2"/>
  <c r="K1441" i="2"/>
  <c r="K1442" i="2"/>
  <c r="K1443" i="2"/>
  <c r="K1444" i="2"/>
  <c r="K1445" i="2"/>
  <c r="K1446" i="2"/>
  <c r="K1447" i="2"/>
  <c r="K1448" i="2"/>
  <c r="K1449" i="2"/>
  <c r="K102" i="2"/>
  <c r="K1450" i="2"/>
  <c r="K1451" i="2"/>
  <c r="K1452" i="2"/>
  <c r="K1453" i="2"/>
  <c r="K1454" i="2"/>
  <c r="K1455" i="2"/>
  <c r="K103" i="2"/>
  <c r="K2236" i="2"/>
  <c r="K1456" i="2"/>
  <c r="K1457" i="2"/>
  <c r="K1458" i="2"/>
  <c r="K1459" i="2"/>
  <c r="K1460" i="2"/>
  <c r="K1461" i="2"/>
  <c r="K1462" i="2"/>
  <c r="K1463" i="2"/>
  <c r="K1464" i="2"/>
  <c r="K1465" i="2"/>
  <c r="K1466" i="2"/>
  <c r="K1467" i="2"/>
  <c r="K1468" i="2"/>
  <c r="K1469" i="2"/>
  <c r="K1470" i="2"/>
  <c r="K1471" i="2"/>
  <c r="K1472" i="2"/>
  <c r="K1473" i="2"/>
  <c r="K1474" i="2"/>
  <c r="K1475" i="2"/>
  <c r="K1476" i="2"/>
  <c r="K1477" i="2"/>
  <c r="K104"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05" i="2"/>
  <c r="K1519" i="2"/>
  <c r="K1520" i="2"/>
  <c r="K1521" i="2"/>
  <c r="K1522" i="2"/>
  <c r="K1523" i="2"/>
  <c r="K1524" i="2"/>
  <c r="K1525" i="2"/>
  <c r="K1526" i="2"/>
  <c r="K106" i="2"/>
  <c r="K1527" i="2"/>
  <c r="K1528" i="2"/>
  <c r="K1529" i="2"/>
  <c r="K1530" i="2"/>
  <c r="K1531" i="2"/>
  <c r="K2237"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07" i="2"/>
  <c r="K1565" i="2"/>
  <c r="K1566" i="2"/>
  <c r="K1567" i="2"/>
  <c r="K1568" i="2"/>
  <c r="K108" i="2"/>
  <c r="K1569" i="2"/>
  <c r="K1570" i="2"/>
  <c r="K1571" i="2"/>
  <c r="K1572" i="2"/>
  <c r="K1573" i="2"/>
  <c r="K1574" i="2"/>
  <c r="K1575" i="2"/>
  <c r="K1576" i="2"/>
  <c r="K1577" i="2"/>
  <c r="K1578" i="2"/>
  <c r="K1579" i="2"/>
  <c r="K1580" i="2"/>
  <c r="K109" i="2"/>
  <c r="K1581" i="2"/>
  <c r="K1582" i="2"/>
  <c r="K1583" i="2"/>
  <c r="K1584" i="2"/>
  <c r="K1585" i="2"/>
  <c r="K1586" i="2"/>
  <c r="K1587" i="2"/>
  <c r="K110" i="2"/>
  <c r="K1588" i="2"/>
  <c r="K1589" i="2"/>
  <c r="K1590" i="2"/>
  <c r="K1591" i="2"/>
  <c r="K1592" i="2"/>
  <c r="K1593" i="2"/>
  <c r="K1594" i="2"/>
  <c r="K1595" i="2"/>
  <c r="K1596" i="2"/>
  <c r="K1597" i="2"/>
  <c r="K111" i="2"/>
  <c r="K1598" i="2"/>
  <c r="K1599" i="2"/>
  <c r="K1600" i="2"/>
  <c r="K1601" i="2"/>
  <c r="K112" i="2"/>
  <c r="K1602" i="2"/>
  <c r="K1603" i="2"/>
  <c r="K1604" i="2"/>
  <c r="K1605" i="2"/>
  <c r="K1606" i="2"/>
  <c r="K1607" i="2"/>
  <c r="K1608" i="2"/>
  <c r="K1609" i="2"/>
  <c r="K1610" i="2"/>
  <c r="K1611" i="2"/>
  <c r="K1612" i="2"/>
  <c r="K1613" i="2"/>
  <c r="K1614" i="2"/>
  <c r="K1615" i="2"/>
  <c r="K2238" i="2"/>
  <c r="K1616" i="2"/>
  <c r="K1617" i="2"/>
  <c r="K1618" i="2"/>
  <c r="K1619" i="2"/>
  <c r="K1620" i="2"/>
  <c r="K1621" i="2"/>
  <c r="K1622" i="2"/>
  <c r="K1623" i="2"/>
  <c r="K1624" i="2"/>
  <c r="K1625" i="2"/>
  <c r="K1626" i="2"/>
  <c r="K1627" i="2"/>
  <c r="K1628" i="2"/>
  <c r="K1629" i="2"/>
  <c r="K1630" i="2"/>
  <c r="K113" i="2"/>
  <c r="K1631" i="2"/>
  <c r="K1632" i="2"/>
  <c r="K1633" i="2"/>
  <c r="K1634" i="2"/>
  <c r="K1635" i="2"/>
  <c r="K1636" i="2"/>
  <c r="K1637" i="2"/>
  <c r="K114" i="2"/>
  <c r="K1638" i="2"/>
  <c r="K1639" i="2"/>
  <c r="K1640" i="2"/>
  <c r="K115" i="2"/>
  <c r="K1641" i="2"/>
  <c r="K1642" i="2"/>
  <c r="K1643" i="2"/>
  <c r="K1644" i="2"/>
  <c r="K1645" i="2"/>
  <c r="K1646" i="2"/>
  <c r="K1647" i="2"/>
  <c r="K1648" i="2"/>
  <c r="K1649" i="2"/>
  <c r="K1650" i="2"/>
  <c r="K1651" i="2"/>
  <c r="K116" i="2"/>
  <c r="K1652" i="2"/>
  <c r="K1653" i="2"/>
  <c r="K1654" i="2"/>
  <c r="K1655" i="2"/>
  <c r="K1656" i="2"/>
  <c r="K1657" i="2"/>
  <c r="K1658" i="2"/>
  <c r="K1659" i="2"/>
  <c r="K1660" i="2"/>
  <c r="K1661" i="2"/>
  <c r="K117"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2239" i="2"/>
  <c r="K1709" i="2"/>
  <c r="K1710" i="2"/>
  <c r="K2240" i="2"/>
  <c r="K1711" i="2"/>
  <c r="K1712" i="2"/>
  <c r="K1713" i="2"/>
  <c r="K1714" i="2"/>
  <c r="K1715" i="2"/>
  <c r="K1716" i="2"/>
  <c r="K1717" i="2"/>
  <c r="K1718" i="2"/>
  <c r="K1719" i="2"/>
  <c r="K1720" i="2"/>
  <c r="K1721" i="2"/>
  <c r="K1722" i="2"/>
  <c r="K118" i="2"/>
  <c r="K1723" i="2"/>
  <c r="K119"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20" i="2"/>
  <c r="K121" i="2"/>
  <c r="K1752" i="2"/>
  <c r="K1753" i="2"/>
  <c r="K1754" i="2"/>
  <c r="K1755" i="2"/>
  <c r="K1756" i="2"/>
  <c r="K1757" i="2"/>
  <c r="K1758" i="2"/>
  <c r="K1759" i="2"/>
  <c r="K1760" i="2"/>
  <c r="K1761" i="2"/>
  <c r="K122" i="2"/>
  <c r="K2241" i="2"/>
  <c r="K1762" i="2"/>
  <c r="K1763" i="2"/>
  <c r="K123" i="2"/>
  <c r="K1764" i="2"/>
  <c r="K1765" i="2"/>
  <c r="K1766" i="2"/>
  <c r="K1767" i="2"/>
  <c r="K1768" i="2"/>
  <c r="K1769" i="2"/>
  <c r="K1770" i="2"/>
  <c r="K1771" i="2"/>
  <c r="K1772" i="2"/>
  <c r="K2242" i="2"/>
  <c r="K1773" i="2"/>
  <c r="K1774" i="2"/>
  <c r="K1775" i="2"/>
  <c r="K1776" i="2"/>
  <c r="K1777" i="2"/>
  <c r="K2243" i="2"/>
  <c r="K1778" i="2"/>
  <c r="K1779" i="2"/>
  <c r="K1780" i="2"/>
  <c r="K1781" i="2"/>
  <c r="K1782" i="2"/>
  <c r="K1783" i="2"/>
  <c r="K1784" i="2"/>
  <c r="K1785" i="2"/>
  <c r="K1786" i="2"/>
  <c r="K124" i="2"/>
  <c r="K1787" i="2"/>
  <c r="K1788" i="2"/>
  <c r="K1789" i="2"/>
  <c r="K1790" i="2"/>
  <c r="K1791" i="2"/>
  <c r="K1792" i="2"/>
  <c r="K1793" i="2"/>
  <c r="K1794" i="2"/>
  <c r="K1795" i="2"/>
  <c r="K1796" i="2"/>
  <c r="K1797" i="2"/>
  <c r="K1798" i="2"/>
  <c r="K2244" i="2"/>
  <c r="K1799" i="2"/>
  <c r="K1800" i="2"/>
  <c r="K125" i="2"/>
  <c r="K1801" i="2"/>
  <c r="K126" i="2"/>
  <c r="K1802" i="2"/>
  <c r="K1803" i="2"/>
  <c r="K1804" i="2"/>
  <c r="K1805" i="2"/>
  <c r="K1806" i="2"/>
  <c r="K1807" i="2"/>
  <c r="K1808" i="2"/>
  <c r="K1809" i="2"/>
  <c r="K1810" i="2"/>
  <c r="K1811" i="2"/>
  <c r="K1812" i="2"/>
  <c r="K1813" i="2"/>
  <c r="K1814" i="2"/>
  <c r="K1815" i="2"/>
  <c r="K127"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28" i="2"/>
  <c r="K1839" i="2"/>
  <c r="K129" i="2"/>
  <c r="K1840" i="2"/>
  <c r="K1841" i="2"/>
  <c r="K1842" i="2"/>
  <c r="K1843" i="2"/>
  <c r="K1844" i="2"/>
  <c r="K1845" i="2"/>
  <c r="K1846" i="2"/>
  <c r="K1847" i="2"/>
  <c r="K1848" i="2"/>
  <c r="K1849" i="2"/>
  <c r="K1850" i="2"/>
  <c r="K130" i="2"/>
  <c r="K1851" i="2"/>
  <c r="K1852" i="2"/>
  <c r="K1853" i="2"/>
  <c r="K1854" i="2"/>
  <c r="K1855" i="2"/>
  <c r="K1856" i="2"/>
  <c r="K1857" i="2"/>
  <c r="K1858" i="2"/>
  <c r="K1859" i="2"/>
  <c r="K1860" i="2"/>
  <c r="K1861" i="2"/>
  <c r="K1862" i="2"/>
  <c r="K1863" i="2"/>
  <c r="K1864" i="2"/>
  <c r="K131"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2245" i="2"/>
  <c r="K1900" i="2"/>
  <c r="K1901" i="2"/>
  <c r="K1902" i="2"/>
  <c r="K1903" i="2"/>
  <c r="K132" i="2"/>
  <c r="K1904" i="2"/>
  <c r="K1905" i="2"/>
  <c r="K1906" i="2"/>
  <c r="K133" i="2"/>
  <c r="K1907" i="2"/>
  <c r="K1908" i="2"/>
  <c r="K1909" i="2"/>
  <c r="K1910" i="2"/>
  <c r="K1911" i="2"/>
  <c r="K1912" i="2"/>
  <c r="K1913" i="2"/>
  <c r="K1914" i="2"/>
  <c r="K1915" i="2"/>
  <c r="K1916" i="2"/>
  <c r="K1917" i="2"/>
  <c r="K1918" i="2"/>
  <c r="K1919" i="2"/>
  <c r="K1920" i="2"/>
  <c r="K1921" i="2"/>
  <c r="K1922" i="2"/>
  <c r="K1923" i="2"/>
  <c r="K1924" i="2"/>
  <c r="K1925" i="2"/>
  <c r="K134" i="2"/>
  <c r="K1926" i="2"/>
  <c r="K1927" i="2"/>
  <c r="K1928" i="2"/>
  <c r="K1929" i="2"/>
  <c r="K1930" i="2"/>
  <c r="K135" i="2"/>
  <c r="K1931" i="2"/>
  <c r="K1932" i="2"/>
  <c r="K1933" i="2"/>
  <c r="K1934" i="2"/>
  <c r="K1935" i="2"/>
  <c r="K1936" i="2"/>
  <c r="K1937" i="2"/>
  <c r="K1938" i="2"/>
  <c r="K136" i="2"/>
  <c r="K1939" i="2"/>
  <c r="K1940" i="2"/>
  <c r="K1941" i="2"/>
  <c r="K1942" i="2"/>
  <c r="K1943" i="2"/>
  <c r="K1944" i="2"/>
  <c r="K1945" i="2"/>
  <c r="K1946" i="2"/>
  <c r="K2246" i="2"/>
  <c r="K1947" i="2"/>
  <c r="K137" i="2"/>
  <c r="K1948" i="2"/>
  <c r="K2247" i="2"/>
  <c r="K1949" i="2"/>
  <c r="K1950" i="2"/>
  <c r="K1951" i="2"/>
  <c r="K2248" i="2"/>
  <c r="K1952" i="2"/>
  <c r="K1953" i="2"/>
  <c r="K138" i="2"/>
  <c r="K1954" i="2"/>
  <c r="K1955" i="2"/>
  <c r="K1956" i="2"/>
  <c r="K1957" i="2"/>
  <c r="K1958" i="2"/>
  <c r="K1959" i="2"/>
  <c r="K1960" i="2"/>
  <c r="K1961" i="2"/>
  <c r="K1962" i="2"/>
  <c r="K1963" i="2"/>
  <c r="K1964" i="2"/>
  <c r="K1965" i="2"/>
  <c r="K1966" i="2"/>
  <c r="K1967" i="2"/>
  <c r="K1968" i="2"/>
  <c r="K1969" i="2"/>
  <c r="K139" i="2"/>
  <c r="K1970" i="2"/>
  <c r="K1971" i="2"/>
  <c r="K1972" i="2"/>
  <c r="K1973" i="2"/>
  <c r="K1974" i="2"/>
  <c r="K140" i="2"/>
  <c r="K141" i="2"/>
  <c r="K1975" i="2"/>
  <c r="K1976" i="2"/>
  <c r="K1977" i="2"/>
  <c r="K1978" i="2"/>
  <c r="K1979" i="2"/>
  <c r="K1980" i="2"/>
  <c r="K142" i="2"/>
  <c r="K1981" i="2"/>
  <c r="K1982" i="2"/>
  <c r="K1983" i="2"/>
  <c r="K1984" i="2"/>
  <c r="K143" i="2"/>
  <c r="K144" i="2"/>
  <c r="K1985" i="2"/>
  <c r="K1986" i="2"/>
  <c r="K1987" i="2"/>
  <c r="K145" i="2"/>
  <c r="K146" i="2"/>
  <c r="K1988" i="2"/>
  <c r="K1989" i="2"/>
  <c r="K1990" i="2"/>
  <c r="K1991" i="2"/>
  <c r="K1992" i="2"/>
  <c r="K147" i="2"/>
  <c r="K1993" i="2"/>
  <c r="K2249" i="2"/>
  <c r="K1994" i="2"/>
  <c r="K148" i="2"/>
  <c r="K149" i="2"/>
  <c r="K1995" i="2"/>
  <c r="K150" i="2"/>
  <c r="K1996" i="2"/>
  <c r="K151" i="2"/>
  <c r="K1997" i="2"/>
  <c r="K1998" i="2"/>
  <c r="K1999" i="2"/>
  <c r="K2000" i="2"/>
  <c r="K2001" i="2"/>
  <c r="K152" i="2"/>
  <c r="K2002" i="2"/>
  <c r="K153" i="2"/>
  <c r="K2003" i="2"/>
  <c r="K2004" i="2"/>
  <c r="K2005" i="2"/>
  <c r="K2006" i="2"/>
  <c r="K2250" i="2"/>
  <c r="K2007" i="2"/>
  <c r="K2008" i="2"/>
  <c r="K154" i="2"/>
  <c r="K155" i="2"/>
  <c r="K2009" i="2"/>
  <c r="K156" i="2"/>
  <c r="K2251" i="2"/>
  <c r="K157" i="2"/>
  <c r="K2010" i="2"/>
  <c r="K2011" i="2"/>
  <c r="K2012" i="2"/>
  <c r="K158" i="2"/>
  <c r="K2013" i="2"/>
  <c r="K2014" i="2"/>
  <c r="K2252" i="2"/>
  <c r="K2015" i="2"/>
  <c r="K2016" i="2"/>
  <c r="K159" i="2"/>
  <c r="K2017" i="2"/>
  <c r="K2018" i="2"/>
  <c r="K2019" i="2"/>
  <c r="K2020" i="2"/>
  <c r="K2021" i="2"/>
  <c r="K2022" i="2"/>
  <c r="K2023" i="2"/>
  <c r="K2024" i="2"/>
  <c r="K2025" i="2"/>
  <c r="K2026" i="2"/>
  <c r="K160" i="2"/>
  <c r="K2027" i="2"/>
  <c r="K2028" i="2"/>
  <c r="K2029" i="2"/>
  <c r="K2030" i="2"/>
  <c r="K2031" i="2"/>
  <c r="K2032" i="2"/>
  <c r="K2033" i="2"/>
  <c r="K2034" i="2"/>
  <c r="K2035" i="2"/>
  <c r="K2036" i="2"/>
  <c r="K2037" i="2"/>
  <c r="K2038" i="2"/>
  <c r="K2039" i="2"/>
  <c r="K2040" i="2"/>
  <c r="K2041" i="2"/>
  <c r="K161" i="2"/>
  <c r="K2042" i="2"/>
  <c r="K2043" i="2"/>
  <c r="K2044" i="2"/>
  <c r="K2045" i="2"/>
  <c r="K162" i="2"/>
  <c r="K163" i="2"/>
  <c r="K2046" i="2"/>
  <c r="K2047" i="2"/>
  <c r="K2048" i="2"/>
  <c r="K2049" i="2"/>
  <c r="K2050" i="2"/>
  <c r="K2051" i="2"/>
  <c r="K2052" i="2"/>
  <c r="K2053" i="2"/>
  <c r="K2054" i="2"/>
  <c r="K2055" i="2"/>
  <c r="K2056" i="2"/>
  <c r="K2057" i="2"/>
  <c r="K2058" i="2"/>
  <c r="K164" i="2"/>
  <c r="K2059" i="2"/>
  <c r="K2060" i="2"/>
  <c r="K2061" i="2"/>
  <c r="K2062" i="2"/>
  <c r="K2063" i="2"/>
  <c r="K2064" i="2"/>
  <c r="K2065" i="2"/>
  <c r="K2066" i="2"/>
  <c r="K2067" i="2"/>
  <c r="K2068" i="2"/>
  <c r="K2069" i="2"/>
  <c r="K2070" i="2"/>
  <c r="K2071" i="2"/>
  <c r="K2253" i="2"/>
  <c r="K2072" i="2"/>
  <c r="K2073" i="2"/>
  <c r="K2074" i="2"/>
  <c r="K2075" i="2"/>
  <c r="K2076" i="2"/>
  <c r="K165" i="2"/>
  <c r="K2077" i="2"/>
  <c r="K166" i="2"/>
  <c r="K2078" i="2"/>
  <c r="K2079" i="2"/>
  <c r="K2080" i="2"/>
  <c r="K2081" i="2"/>
  <c r="K2082" i="2"/>
  <c r="K2083" i="2"/>
  <c r="K167"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168" i="2"/>
  <c r="K2116" i="2"/>
  <c r="K2117" i="2"/>
  <c r="K2118" i="2"/>
  <c r="K2119" i="2"/>
  <c r="K2120" i="2"/>
  <c r="K2121" i="2"/>
  <c r="K2122" i="2"/>
  <c r="K2123" i="2"/>
  <c r="K2124" i="2"/>
  <c r="K2125" i="2"/>
  <c r="K2254" i="2"/>
  <c r="K2126" i="2"/>
  <c r="K2127" i="2"/>
  <c r="K2128" i="2"/>
  <c r="K2129" i="2"/>
  <c r="K2130" i="2"/>
  <c r="K2131" i="2"/>
  <c r="K2132" i="2"/>
  <c r="K169"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170" i="2"/>
  <c r="K2161" i="2"/>
  <c r="K2162" i="2"/>
  <c r="K2163" i="2"/>
  <c r="K171" i="2"/>
  <c r="K2164" i="2"/>
  <c r="K2165" i="2"/>
  <c r="K2166" i="2"/>
  <c r="K2167" i="2"/>
  <c r="K2168" i="2"/>
  <c r="K2169" i="2"/>
  <c r="K2170" i="2"/>
  <c r="K2171" i="2"/>
  <c r="K2172" i="2"/>
  <c r="K172" i="2"/>
  <c r="K2173" i="2"/>
  <c r="K2174" i="2"/>
  <c r="K2175" i="2"/>
  <c r="K173" i="2"/>
  <c r="K2176" i="2"/>
  <c r="K2177" i="2"/>
  <c r="K2178" i="2"/>
  <c r="K174" i="2"/>
  <c r="K2179" i="2"/>
  <c r="K2180" i="2"/>
  <c r="K176" i="2"/>
  <c r="K177" i="2"/>
  <c r="K178" i="2"/>
  <c r="K179" i="2"/>
  <c r="K180" i="2"/>
  <c r="K181" i="2"/>
  <c r="K2181" i="2"/>
  <c r="K182" i="2"/>
  <c r="K183" i="2"/>
  <c r="K184" i="2"/>
  <c r="K185" i="2"/>
  <c r="K175" i="2"/>
  <c r="J176" i="2"/>
  <c r="J177" i="2"/>
  <c r="J178" i="2"/>
  <c r="J179" i="2"/>
  <c r="J180" i="2"/>
  <c r="J181" i="2"/>
  <c r="J2181" i="2"/>
  <c r="J182" i="2"/>
  <c r="J183" i="2"/>
  <c r="J184" i="2"/>
  <c r="J185" i="2"/>
  <c r="J186" i="2"/>
  <c r="J187" i="2"/>
  <c r="J188" i="2"/>
  <c r="J189" i="2"/>
  <c r="J190" i="2"/>
  <c r="J191" i="2"/>
  <c r="J192" i="2"/>
  <c r="J193" i="2"/>
  <c r="J2182" i="2"/>
  <c r="J2183" i="2"/>
  <c r="J194" i="2"/>
  <c r="J195" i="2"/>
  <c r="J196" i="2"/>
  <c r="J197" i="2"/>
  <c r="J2" i="2"/>
  <c r="J198" i="2"/>
  <c r="J199" i="2"/>
  <c r="J200" i="2"/>
  <c r="J201" i="2"/>
  <c r="J202" i="2"/>
  <c r="J203" i="2"/>
  <c r="J2184" i="2"/>
  <c r="J204" i="2"/>
  <c r="J205" i="2"/>
  <c r="J3" i="2"/>
  <c r="J206" i="2"/>
  <c r="J2185" i="2"/>
  <c r="J207" i="2"/>
  <c r="J4" i="2"/>
  <c r="J208" i="2"/>
  <c r="J209" i="2"/>
  <c r="J210" i="2"/>
  <c r="J211" i="2"/>
  <c r="J212" i="2"/>
  <c r="J213" i="2"/>
  <c r="J214" i="2"/>
  <c r="J215" i="2"/>
  <c r="J2186" i="2"/>
  <c r="J216" i="2"/>
  <c r="J5" i="2"/>
  <c r="J6" i="2"/>
  <c r="J217" i="2"/>
  <c r="J2187" i="2"/>
  <c r="J218" i="2"/>
  <c r="J219" i="2"/>
  <c r="J220" i="2"/>
  <c r="J221" i="2"/>
  <c r="J222" i="2"/>
  <c r="J223" i="2"/>
  <c r="J224" i="2"/>
  <c r="J2188" i="2"/>
  <c r="J225" i="2"/>
  <c r="J226" i="2"/>
  <c r="J227" i="2"/>
  <c r="J228" i="2"/>
  <c r="J229" i="2"/>
  <c r="J2189" i="2"/>
  <c r="J230" i="2"/>
  <c r="J231" i="2"/>
  <c r="J232" i="2"/>
  <c r="J233" i="2"/>
  <c r="J234" i="2"/>
  <c r="J7" i="2"/>
  <c r="J235" i="2"/>
  <c r="J2190" i="2"/>
  <c r="J236" i="2"/>
  <c r="J237" i="2"/>
  <c r="J238" i="2"/>
  <c r="J239" i="2"/>
  <c r="J240" i="2"/>
  <c r="J241" i="2"/>
  <c r="J242" i="2"/>
  <c r="J243" i="2"/>
  <c r="J244" i="2"/>
  <c r="J245" i="2"/>
  <c r="J246" i="2"/>
  <c r="J247" i="2"/>
  <c r="J248" i="2"/>
  <c r="J249" i="2"/>
  <c r="J2191" i="2"/>
  <c r="J250" i="2"/>
  <c r="J251" i="2"/>
  <c r="J252" i="2"/>
  <c r="J253" i="2"/>
  <c r="J254" i="2"/>
  <c r="J8"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192" i="2"/>
  <c r="J284" i="2"/>
  <c r="J285" i="2"/>
  <c r="J286" i="2"/>
  <c r="J287" i="2"/>
  <c r="J9" i="2"/>
  <c r="J288" i="2"/>
  <c r="J289" i="2"/>
  <c r="J290" i="2"/>
  <c r="J291" i="2"/>
  <c r="J292" i="2"/>
  <c r="J293" i="2"/>
  <c r="J294" i="2"/>
  <c r="J295" i="2"/>
  <c r="J296" i="2"/>
  <c r="J297" i="2"/>
  <c r="J298" i="2"/>
  <c r="J2193" i="2"/>
  <c r="J299" i="2"/>
  <c r="J300" i="2"/>
  <c r="J10" i="2"/>
  <c r="J301" i="2"/>
  <c r="J302" i="2"/>
  <c r="J303" i="2"/>
  <c r="J304" i="2"/>
  <c r="J305" i="2"/>
  <c r="J306" i="2"/>
  <c r="J307" i="2"/>
  <c r="J308" i="2"/>
  <c r="J309" i="2"/>
  <c r="J310" i="2"/>
  <c r="J311" i="2"/>
  <c r="J312" i="2"/>
  <c r="J313" i="2"/>
  <c r="J314" i="2"/>
  <c r="J315" i="2"/>
  <c r="J316" i="2"/>
  <c r="J2194" i="2"/>
  <c r="J11" i="2"/>
  <c r="J317" i="2"/>
  <c r="J318" i="2"/>
  <c r="J2195" i="2"/>
  <c r="J319" i="2"/>
  <c r="J12"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13" i="2"/>
  <c r="J347" i="2"/>
  <c r="J348" i="2"/>
  <c r="J2196" i="2"/>
  <c r="J349" i="2"/>
  <c r="J350" i="2"/>
  <c r="J351" i="2"/>
  <c r="J352" i="2"/>
  <c r="J353" i="2"/>
  <c r="J354" i="2"/>
  <c r="J355" i="2"/>
  <c r="J356" i="2"/>
  <c r="J14" i="2"/>
  <c r="J357" i="2"/>
  <c r="J358" i="2"/>
  <c r="J359" i="2"/>
  <c r="J360" i="2"/>
  <c r="J361" i="2"/>
  <c r="J362" i="2"/>
  <c r="J363" i="2"/>
  <c r="J15" i="2"/>
  <c r="J364" i="2"/>
  <c r="J365" i="2"/>
  <c r="J366" i="2"/>
  <c r="J367" i="2"/>
  <c r="J368" i="2"/>
  <c r="J369" i="2"/>
  <c r="J370" i="2"/>
  <c r="J371" i="2"/>
  <c r="J16" i="2"/>
  <c r="J372" i="2"/>
  <c r="J373" i="2"/>
  <c r="J374" i="2"/>
  <c r="J375" i="2"/>
  <c r="J17" i="2"/>
  <c r="J18" i="2"/>
  <c r="J376" i="2"/>
  <c r="J377" i="2"/>
  <c r="J378" i="2"/>
  <c r="J379" i="2"/>
  <c r="J380" i="2"/>
  <c r="J19" i="2"/>
  <c r="J381" i="2"/>
  <c r="J382" i="2"/>
  <c r="J383" i="2"/>
  <c r="J384" i="2"/>
  <c r="J20" i="2"/>
  <c r="J2197" i="2"/>
  <c r="J385" i="2"/>
  <c r="J386" i="2"/>
  <c r="J387" i="2"/>
  <c r="J388" i="2"/>
  <c r="J389" i="2"/>
  <c r="J21" i="2"/>
  <c r="J390" i="2"/>
  <c r="J391" i="2"/>
  <c r="J392" i="2"/>
  <c r="J393" i="2"/>
  <c r="J394" i="2"/>
  <c r="J395" i="2"/>
  <c r="J396" i="2"/>
  <c r="J397" i="2"/>
  <c r="J398" i="2"/>
  <c r="J399" i="2"/>
  <c r="J400" i="2"/>
  <c r="J401" i="2"/>
  <c r="J2198" i="2"/>
  <c r="J402" i="2"/>
  <c r="J403" i="2"/>
  <c r="J404" i="2"/>
  <c r="J405" i="2"/>
  <c r="J406" i="2"/>
  <c r="J407" i="2"/>
  <c r="J408" i="2"/>
  <c r="J409" i="2"/>
  <c r="J410" i="2"/>
  <c r="J411" i="2"/>
  <c r="J412" i="2"/>
  <c r="J413" i="2"/>
  <c r="J22" i="2"/>
  <c r="J414" i="2"/>
  <c r="J415" i="2"/>
  <c r="J416" i="2"/>
  <c r="J417" i="2"/>
  <c r="J23" i="2"/>
  <c r="J418" i="2"/>
  <c r="J419" i="2"/>
  <c r="J420" i="2"/>
  <c r="J421" i="2"/>
  <c r="J422" i="2"/>
  <c r="J423" i="2"/>
  <c r="J424" i="2"/>
  <c r="J425" i="2"/>
  <c r="J426" i="2"/>
  <c r="J427" i="2"/>
  <c r="J428" i="2"/>
  <c r="J429" i="2"/>
  <c r="J430" i="2"/>
  <c r="J431" i="2"/>
  <c r="J432" i="2"/>
  <c r="J433" i="2"/>
  <c r="J434" i="2"/>
  <c r="J24" i="2"/>
  <c r="J435" i="2"/>
  <c r="J436" i="2"/>
  <c r="J437" i="2"/>
  <c r="J438" i="2"/>
  <c r="J25" i="2"/>
  <c r="J26" i="2"/>
  <c r="J27" i="2"/>
  <c r="J439" i="2"/>
  <c r="J440" i="2"/>
  <c r="J441" i="2"/>
  <c r="J442" i="2"/>
  <c r="J2199" i="2"/>
  <c r="J443" i="2"/>
  <c r="J444" i="2"/>
  <c r="J445" i="2"/>
  <c r="J446" i="2"/>
  <c r="J447" i="2"/>
  <c r="J448" i="2"/>
  <c r="J449" i="2"/>
  <c r="J450" i="2"/>
  <c r="J451" i="2"/>
  <c r="J452" i="2"/>
  <c r="J453" i="2"/>
  <c r="J454" i="2"/>
  <c r="J455" i="2"/>
  <c r="J456" i="2"/>
  <c r="J457" i="2"/>
  <c r="J458" i="2"/>
  <c r="J28" i="2"/>
  <c r="J29" i="2"/>
  <c r="J459" i="2"/>
  <c r="J460" i="2"/>
  <c r="J2200" i="2"/>
  <c r="J2201" i="2"/>
  <c r="J461" i="2"/>
  <c r="J462" i="2"/>
  <c r="J2202" i="2"/>
  <c r="J463" i="2"/>
  <c r="J464" i="2"/>
  <c r="J465" i="2"/>
  <c r="J466" i="2"/>
  <c r="J467" i="2"/>
  <c r="J468" i="2"/>
  <c r="J469" i="2"/>
  <c r="J470" i="2"/>
  <c r="J471" i="2"/>
  <c r="J472" i="2"/>
  <c r="J473" i="2"/>
  <c r="J474" i="2"/>
  <c r="J475" i="2"/>
  <c r="J476" i="2"/>
  <c r="J477" i="2"/>
  <c r="J478" i="2"/>
  <c r="J479" i="2"/>
  <c r="J480" i="2"/>
  <c r="J481" i="2"/>
  <c r="J30" i="2"/>
  <c r="J482" i="2"/>
  <c r="J483" i="2"/>
  <c r="J31" i="2"/>
  <c r="J32" i="2"/>
  <c r="J484" i="2"/>
  <c r="J485" i="2"/>
  <c r="J486" i="2"/>
  <c r="J487" i="2"/>
  <c r="J488" i="2"/>
  <c r="J489" i="2"/>
  <c r="J490" i="2"/>
  <c r="J491" i="2"/>
  <c r="J492" i="2"/>
  <c r="J493" i="2"/>
  <c r="J494" i="2"/>
  <c r="J33" i="2"/>
  <c r="J2203" i="2"/>
  <c r="J495" i="2"/>
  <c r="J496" i="2"/>
  <c r="J34" i="2"/>
  <c r="J497" i="2"/>
  <c r="J498" i="2"/>
  <c r="J2204" i="2"/>
  <c r="J499" i="2"/>
  <c r="J500" i="2"/>
  <c r="J501" i="2"/>
  <c r="J502" i="2"/>
  <c r="J503" i="2"/>
  <c r="J504" i="2"/>
  <c r="J505" i="2"/>
  <c r="J506" i="2"/>
  <c r="J507" i="2"/>
  <c r="J508" i="2"/>
  <c r="J509" i="2"/>
  <c r="J510" i="2"/>
  <c r="J511" i="2"/>
  <c r="J512" i="2"/>
  <c r="J513" i="2"/>
  <c r="J514" i="2"/>
  <c r="J515" i="2"/>
  <c r="J516" i="2"/>
  <c r="J35" i="2"/>
  <c r="J517" i="2"/>
  <c r="J518" i="2"/>
  <c r="J519" i="2"/>
  <c r="J520" i="2"/>
  <c r="J521" i="2"/>
  <c r="J36" i="2"/>
  <c r="J522" i="2"/>
  <c r="J523" i="2"/>
  <c r="J524" i="2"/>
  <c r="J525" i="2"/>
  <c r="J2205" i="2"/>
  <c r="J526" i="2"/>
  <c r="J527" i="2"/>
  <c r="J528" i="2"/>
  <c r="J529" i="2"/>
  <c r="J530" i="2"/>
  <c r="J2206"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2207" i="2"/>
  <c r="J556" i="2"/>
  <c r="J557" i="2"/>
  <c r="J558" i="2"/>
  <c r="J559" i="2"/>
  <c r="J560" i="2"/>
  <c r="J561" i="2"/>
  <c r="J562" i="2"/>
  <c r="J37" i="2"/>
  <c r="J563" i="2"/>
  <c r="J564" i="2"/>
  <c r="J565" i="2"/>
  <c r="J566" i="2"/>
  <c r="J567" i="2"/>
  <c r="J568" i="2"/>
  <c r="J569" i="2"/>
  <c r="J570" i="2"/>
  <c r="J2208" i="2"/>
  <c r="J571" i="2"/>
  <c r="J572" i="2"/>
  <c r="J573" i="2"/>
  <c r="J2209" i="2"/>
  <c r="J574" i="2"/>
  <c r="J575" i="2"/>
  <c r="J576" i="2"/>
  <c r="J577" i="2"/>
  <c r="J578" i="2"/>
  <c r="J579" i="2"/>
  <c r="J38" i="2"/>
  <c r="J580" i="2"/>
  <c r="J581" i="2"/>
  <c r="J582" i="2"/>
  <c r="J583" i="2"/>
  <c r="J584" i="2"/>
  <c r="J585" i="2"/>
  <c r="J586" i="2"/>
  <c r="J587" i="2"/>
  <c r="J39" i="2"/>
  <c r="J588" i="2"/>
  <c r="J589" i="2"/>
  <c r="J590" i="2"/>
  <c r="J591" i="2"/>
  <c r="J592" i="2"/>
  <c r="J593" i="2"/>
  <c r="J594" i="2"/>
  <c r="J595" i="2"/>
  <c r="J40" i="2"/>
  <c r="J596" i="2"/>
  <c r="J597" i="2"/>
  <c r="J598" i="2"/>
  <c r="J599" i="2"/>
  <c r="J600" i="2"/>
  <c r="J601" i="2"/>
  <c r="J602" i="2"/>
  <c r="J603" i="2"/>
  <c r="J604" i="2"/>
  <c r="J2210" i="2"/>
  <c r="J605" i="2"/>
  <c r="J41" i="2"/>
  <c r="J42"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43" i="2"/>
  <c r="J44" i="2"/>
  <c r="J697" i="2"/>
  <c r="J698" i="2"/>
  <c r="J699" i="2"/>
  <c r="J700" i="2"/>
  <c r="J701" i="2"/>
  <c r="J702" i="2"/>
  <c r="J703" i="2"/>
  <c r="J2211" i="2"/>
  <c r="J45" i="2"/>
  <c r="J704" i="2"/>
  <c r="J705" i="2"/>
  <c r="J706" i="2"/>
  <c r="J707" i="2"/>
  <c r="J708" i="2"/>
  <c r="J709" i="2"/>
  <c r="J710" i="2"/>
  <c r="J711" i="2"/>
  <c r="J712" i="2"/>
  <c r="J713" i="2"/>
  <c r="J714" i="2"/>
  <c r="J715" i="2"/>
  <c r="J716" i="2"/>
  <c r="J2212" i="2"/>
  <c r="J717" i="2"/>
  <c r="J718" i="2"/>
  <c r="J719" i="2"/>
  <c r="J720" i="2"/>
  <c r="J721" i="2"/>
  <c r="J722" i="2"/>
  <c r="J723" i="2"/>
  <c r="J724" i="2"/>
  <c r="J725" i="2"/>
  <c r="J726" i="2"/>
  <c r="J727" i="2"/>
  <c r="J728" i="2"/>
  <c r="J729" i="2"/>
  <c r="J730" i="2"/>
  <c r="J731" i="2"/>
  <c r="J46" i="2"/>
  <c r="J732" i="2"/>
  <c r="J733" i="2"/>
  <c r="J734" i="2"/>
  <c r="J47"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2213" i="2"/>
  <c r="J762" i="2"/>
  <c r="J763" i="2"/>
  <c r="J764" i="2"/>
  <c r="J765" i="2"/>
  <c r="J766" i="2"/>
  <c r="J767" i="2"/>
  <c r="J768" i="2"/>
  <c r="J769" i="2"/>
  <c r="J770" i="2"/>
  <c r="J771" i="2"/>
  <c r="J772" i="2"/>
  <c r="J773" i="2"/>
  <c r="J774" i="2"/>
  <c r="J775" i="2"/>
  <c r="J776" i="2"/>
  <c r="J777" i="2"/>
  <c r="J778" i="2"/>
  <c r="J779" i="2"/>
  <c r="J780" i="2"/>
  <c r="J781" i="2"/>
  <c r="J782" i="2"/>
  <c r="J783" i="2"/>
  <c r="J784" i="2"/>
  <c r="J785" i="2"/>
  <c r="J48" i="2"/>
  <c r="J786" i="2"/>
  <c r="J787" i="2"/>
  <c r="J2214"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49" i="2"/>
  <c r="J822" i="2"/>
  <c r="J823" i="2"/>
  <c r="J824" i="2"/>
  <c r="J825" i="2"/>
  <c r="J826" i="2"/>
  <c r="J827" i="2"/>
  <c r="J828" i="2"/>
  <c r="J829" i="2"/>
  <c r="J830" i="2"/>
  <c r="J50" i="2"/>
  <c r="J831" i="2"/>
  <c r="J832" i="2"/>
  <c r="J833" i="2"/>
  <c r="J834" i="2"/>
  <c r="J835" i="2"/>
  <c r="J836" i="2"/>
  <c r="J837" i="2"/>
  <c r="J838" i="2"/>
  <c r="J2215"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51" i="2"/>
  <c r="J869" i="2"/>
  <c r="J870" i="2"/>
  <c r="J871" i="2"/>
  <c r="J872" i="2"/>
  <c r="J873" i="2"/>
  <c r="J874" i="2"/>
  <c r="J875" i="2"/>
  <c r="J876" i="2"/>
  <c r="J877" i="2"/>
  <c r="J878" i="2"/>
  <c r="J879" i="2"/>
  <c r="J880" i="2"/>
  <c r="J881" i="2"/>
  <c r="J882" i="2"/>
  <c r="J52" i="2"/>
  <c r="J883" i="2"/>
  <c r="J884" i="2"/>
  <c r="J885" i="2"/>
  <c r="J886" i="2"/>
  <c r="J887" i="2"/>
  <c r="J888" i="2"/>
  <c r="J889" i="2"/>
  <c r="J890" i="2"/>
  <c r="J891" i="2"/>
  <c r="J892" i="2"/>
  <c r="J893" i="2"/>
  <c r="J894" i="2"/>
  <c r="J895" i="2"/>
  <c r="J896" i="2"/>
  <c r="J53" i="2"/>
  <c r="J897" i="2"/>
  <c r="J898" i="2"/>
  <c r="J899" i="2"/>
  <c r="J900" i="2"/>
  <c r="J901" i="2"/>
  <c r="J902" i="2"/>
  <c r="J903" i="2"/>
  <c r="J904" i="2"/>
  <c r="J905" i="2"/>
  <c r="J906" i="2"/>
  <c r="J907" i="2"/>
  <c r="J908" i="2"/>
  <c r="J909" i="2"/>
  <c r="J910" i="2"/>
  <c r="J911" i="2"/>
  <c r="J912" i="2"/>
  <c r="J913" i="2"/>
  <c r="J914" i="2"/>
  <c r="J915" i="2"/>
  <c r="J916" i="2"/>
  <c r="J917" i="2"/>
  <c r="J54" i="2"/>
  <c r="J2216" i="2"/>
  <c r="J918" i="2"/>
  <c r="J919" i="2"/>
  <c r="J920" i="2"/>
  <c r="J921" i="2"/>
  <c r="J922" i="2"/>
  <c r="J923" i="2"/>
  <c r="J924" i="2"/>
  <c r="J925" i="2"/>
  <c r="J2217"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55" i="2"/>
  <c r="J958" i="2"/>
  <c r="J959" i="2"/>
  <c r="J960" i="2"/>
  <c r="J961" i="2"/>
  <c r="J56" i="2"/>
  <c r="J962" i="2"/>
  <c r="J57" i="2"/>
  <c r="J58" i="2"/>
  <c r="J2218" i="2"/>
  <c r="J963" i="2"/>
  <c r="J964" i="2"/>
  <c r="J965" i="2"/>
  <c r="J966" i="2"/>
  <c r="J967" i="2"/>
  <c r="J968" i="2"/>
  <c r="J969" i="2"/>
  <c r="J970" i="2"/>
  <c r="J971" i="2"/>
  <c r="J972" i="2"/>
  <c r="J973" i="2"/>
  <c r="J974" i="2"/>
  <c r="J975" i="2"/>
  <c r="J976" i="2"/>
  <c r="J977" i="2"/>
  <c r="J978" i="2"/>
  <c r="J979" i="2"/>
  <c r="J980" i="2"/>
  <c r="J59" i="2"/>
  <c r="J981" i="2"/>
  <c r="J982" i="2"/>
  <c r="J983" i="2"/>
  <c r="J984" i="2"/>
  <c r="J985" i="2"/>
  <c r="J986" i="2"/>
  <c r="J987" i="2"/>
  <c r="J60"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2219" i="2"/>
  <c r="J1027" i="2"/>
  <c r="J1028" i="2"/>
  <c r="J61" i="2"/>
  <c r="J1029" i="2"/>
  <c r="J1030" i="2"/>
  <c r="J1031" i="2"/>
  <c r="J62" i="2"/>
  <c r="J1032" i="2"/>
  <c r="J1033" i="2"/>
  <c r="J1034" i="2"/>
  <c r="J1035" i="2"/>
  <c r="J1036" i="2"/>
  <c r="J1037" i="2"/>
  <c r="J1038" i="2"/>
  <c r="J1039" i="2"/>
  <c r="J1040" i="2"/>
  <c r="J1041" i="2"/>
  <c r="J1042" i="2"/>
  <c r="J1043" i="2"/>
  <c r="J1044" i="2"/>
  <c r="J1045" i="2"/>
  <c r="J1046" i="2"/>
  <c r="J1047" i="2"/>
  <c r="J1048" i="2"/>
  <c r="J1049" i="2"/>
  <c r="J1050" i="2"/>
  <c r="J1051" i="2"/>
  <c r="J1052" i="2"/>
  <c r="J1053" i="2"/>
  <c r="J63" i="2"/>
  <c r="J1054" i="2"/>
  <c r="J1055" i="2"/>
  <c r="J1056" i="2"/>
  <c r="J1057" i="2"/>
  <c r="J1058" i="2"/>
  <c r="J1059" i="2"/>
  <c r="J1060" i="2"/>
  <c r="J1061" i="2"/>
  <c r="J1062" i="2"/>
  <c r="J1063" i="2"/>
  <c r="J1064" i="2"/>
  <c r="J1065" i="2"/>
  <c r="J64" i="2"/>
  <c r="J1066" i="2"/>
  <c r="J1067" i="2"/>
  <c r="J1068" i="2"/>
  <c r="J1069" i="2"/>
  <c r="J1070" i="2"/>
  <c r="J2220" i="2"/>
  <c r="J1071" i="2"/>
  <c r="J1072" i="2"/>
  <c r="J1073" i="2"/>
  <c r="J1074" i="2"/>
  <c r="J1075" i="2"/>
  <c r="J1076" i="2"/>
  <c r="J65" i="2"/>
  <c r="J1077" i="2"/>
  <c r="J1078" i="2"/>
  <c r="J1079" i="2"/>
  <c r="J1080" i="2"/>
  <c r="J66" i="2"/>
  <c r="J1081" i="2"/>
  <c r="J1082" i="2"/>
  <c r="J67" i="2"/>
  <c r="J1083" i="2"/>
  <c r="J1084" i="2"/>
  <c r="J1085" i="2"/>
  <c r="J1086" i="2"/>
  <c r="J1087" i="2"/>
  <c r="J1088" i="2"/>
  <c r="J1089" i="2"/>
  <c r="J1090" i="2"/>
  <c r="J1091" i="2"/>
  <c r="J1092" i="2"/>
  <c r="J1093" i="2"/>
  <c r="J1094" i="2"/>
  <c r="J1095" i="2"/>
  <c r="J1096" i="2"/>
  <c r="J68" i="2"/>
  <c r="J1097" i="2"/>
  <c r="J69" i="2"/>
  <c r="J1098" i="2"/>
  <c r="J2221" i="2"/>
  <c r="J1099" i="2"/>
  <c r="J1100" i="2"/>
  <c r="J1101" i="2"/>
  <c r="J1102" i="2"/>
  <c r="J1103" i="2"/>
  <c r="J1104" i="2"/>
  <c r="J1105" i="2"/>
  <c r="J1106" i="2"/>
  <c r="J1107" i="2"/>
  <c r="J1108" i="2"/>
  <c r="J1109" i="2"/>
  <c r="J1110" i="2"/>
  <c r="J70" i="2"/>
  <c r="J1111" i="2"/>
  <c r="J1112" i="2"/>
  <c r="J1113" i="2"/>
  <c r="J1114" i="2"/>
  <c r="J1115" i="2"/>
  <c r="J71" i="2"/>
  <c r="J1116" i="2"/>
  <c r="J1117" i="2"/>
  <c r="J1118" i="2"/>
  <c r="J1119" i="2"/>
  <c r="J1120" i="2"/>
  <c r="J2222" i="2"/>
  <c r="J1121" i="2"/>
  <c r="J1122" i="2"/>
  <c r="J1123" i="2"/>
  <c r="J22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2224" i="2"/>
  <c r="J1147" i="2"/>
  <c r="J1148" i="2"/>
  <c r="J1149" i="2"/>
  <c r="J1150" i="2"/>
  <c r="J1151" i="2"/>
  <c r="J1152" i="2"/>
  <c r="J1153" i="2"/>
  <c r="J1154" i="2"/>
  <c r="J1155" i="2"/>
  <c r="J1156" i="2"/>
  <c r="J1157" i="2"/>
  <c r="J1158" i="2"/>
  <c r="J1159" i="2"/>
  <c r="J72" i="2"/>
  <c r="J1160" i="2"/>
  <c r="J1161" i="2"/>
  <c r="J1162" i="2"/>
  <c r="J1163" i="2"/>
  <c r="J1164" i="2"/>
  <c r="J1165" i="2"/>
  <c r="J1166" i="2"/>
  <c r="J1167" i="2"/>
  <c r="J1168" i="2"/>
  <c r="J1169" i="2"/>
  <c r="J1170" i="2"/>
  <c r="J73" i="2"/>
  <c r="J1171" i="2"/>
  <c r="J1172" i="2"/>
  <c r="J1173" i="2"/>
  <c r="J1174" i="2"/>
  <c r="J1175" i="2"/>
  <c r="J1176" i="2"/>
  <c r="J1177" i="2"/>
  <c r="J1178" i="2"/>
  <c r="J74" i="2"/>
  <c r="J1179" i="2"/>
  <c r="J1180" i="2"/>
  <c r="J1181" i="2"/>
  <c r="J1182" i="2"/>
  <c r="J1183" i="2"/>
  <c r="J1184" i="2"/>
  <c r="J1185" i="2"/>
  <c r="J1186" i="2"/>
  <c r="J1187" i="2"/>
  <c r="J1188" i="2"/>
  <c r="J75" i="2"/>
  <c r="J1189" i="2"/>
  <c r="J1190" i="2"/>
  <c r="J1191" i="2"/>
  <c r="J1192" i="2"/>
  <c r="J1193" i="2"/>
  <c r="J1194" i="2"/>
  <c r="J1195" i="2"/>
  <c r="J1196" i="2"/>
  <c r="J76" i="2"/>
  <c r="J2225" i="2"/>
  <c r="J1197" i="2"/>
  <c r="J1198" i="2"/>
  <c r="J1199" i="2"/>
  <c r="J77" i="2"/>
  <c r="J1200" i="2"/>
  <c r="J1201" i="2"/>
  <c r="J78" i="2"/>
  <c r="J79" i="2"/>
  <c r="J1202" i="2"/>
  <c r="J1203" i="2"/>
  <c r="J1204" i="2"/>
  <c r="J1205" i="2"/>
  <c r="J1206" i="2"/>
  <c r="J1207" i="2"/>
  <c r="J80" i="2"/>
  <c r="J1208" i="2"/>
  <c r="J1209" i="2"/>
  <c r="J1210" i="2"/>
  <c r="J1211" i="2"/>
  <c r="J81" i="2"/>
  <c r="J1212" i="2"/>
  <c r="J1213" i="2"/>
  <c r="J1214" i="2"/>
  <c r="J1215" i="2"/>
  <c r="J1216" i="2"/>
  <c r="J1217" i="2"/>
  <c r="J1218" i="2"/>
  <c r="J1219" i="2"/>
  <c r="J1220" i="2"/>
  <c r="J1221" i="2"/>
  <c r="J1222" i="2"/>
  <c r="J1223" i="2"/>
  <c r="J1224" i="2"/>
  <c r="J82" i="2"/>
  <c r="J1225" i="2"/>
  <c r="J1226" i="2"/>
  <c r="J1227" i="2"/>
  <c r="J1228" i="2"/>
  <c r="J1229" i="2"/>
  <c r="J1230" i="2"/>
  <c r="J1231" i="2"/>
  <c r="J1232" i="2"/>
  <c r="J1233" i="2"/>
  <c r="J83" i="2"/>
  <c r="J1234" i="2"/>
  <c r="J84" i="2"/>
  <c r="J1235" i="2"/>
  <c r="J1236" i="2"/>
  <c r="J2226" i="2"/>
  <c r="J85" i="2"/>
  <c r="J1237" i="2"/>
  <c r="J1238" i="2"/>
  <c r="J86" i="2"/>
  <c r="J1239" i="2"/>
  <c r="J1240" i="2"/>
  <c r="J87" i="2"/>
  <c r="J1241" i="2"/>
  <c r="J1242" i="2"/>
  <c r="J1243" i="2"/>
  <c r="J1244" i="2"/>
  <c r="J1245" i="2"/>
  <c r="J1246" i="2"/>
  <c r="J1247" i="2"/>
  <c r="J1248" i="2"/>
  <c r="J1249" i="2"/>
  <c r="J1250" i="2"/>
  <c r="J1251" i="2"/>
  <c r="J1252" i="2"/>
  <c r="J1253" i="2"/>
  <c r="J1254" i="2"/>
  <c r="J88" i="2"/>
  <c r="J1255" i="2"/>
  <c r="J1256" i="2"/>
  <c r="J1257" i="2"/>
  <c r="J1258" i="2"/>
  <c r="J89" i="2"/>
  <c r="J1259" i="2"/>
  <c r="J1260" i="2"/>
  <c r="J1261" i="2"/>
  <c r="J1262" i="2"/>
  <c r="J1263" i="2"/>
  <c r="J1264" i="2"/>
  <c r="J1265" i="2"/>
  <c r="J1266" i="2"/>
  <c r="J2227" i="2"/>
  <c r="J1267" i="2"/>
  <c r="J2228" i="2"/>
  <c r="J1268" i="2"/>
  <c r="J1269" i="2"/>
  <c r="J1270" i="2"/>
  <c r="J1271" i="2"/>
  <c r="J1272" i="2"/>
  <c r="J1273" i="2"/>
  <c r="J1274" i="2"/>
  <c r="J1275" i="2"/>
  <c r="J1276" i="2"/>
  <c r="J2229"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90" i="2"/>
  <c r="J91" i="2"/>
  <c r="J1303" i="2"/>
  <c r="J1304" i="2"/>
  <c r="J1305" i="2"/>
  <c r="J1306" i="2"/>
  <c r="J1307" i="2"/>
  <c r="J1308" i="2"/>
  <c r="J1309" i="2"/>
  <c r="J1310" i="2"/>
  <c r="J1311" i="2"/>
  <c r="J1312" i="2"/>
  <c r="J2230" i="2"/>
  <c r="J1313" i="2"/>
  <c r="J1314" i="2"/>
  <c r="J1315" i="2"/>
  <c r="J1316" i="2"/>
  <c r="J1317" i="2"/>
  <c r="J1318" i="2"/>
  <c r="J1319" i="2"/>
  <c r="J1320" i="2"/>
  <c r="J1321" i="2"/>
  <c r="J1322" i="2"/>
  <c r="J92" i="2"/>
  <c r="J1323" i="2"/>
  <c r="J1324" i="2"/>
  <c r="J1325" i="2"/>
  <c r="J1326" i="2"/>
  <c r="J1327" i="2"/>
  <c r="J1328" i="2"/>
  <c r="J1329" i="2"/>
  <c r="J93"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2231" i="2"/>
  <c r="J1354" i="2"/>
  <c r="J1355" i="2"/>
  <c r="J1356" i="2"/>
  <c r="J1357" i="2"/>
  <c r="J1358" i="2"/>
  <c r="J1359" i="2"/>
  <c r="J2232" i="2"/>
  <c r="J2233" i="2"/>
  <c r="J1360" i="2"/>
  <c r="J1361" i="2"/>
  <c r="J1362" i="2"/>
  <c r="J1363" i="2"/>
  <c r="J1364" i="2"/>
  <c r="J1365" i="2"/>
  <c r="J1366" i="2"/>
  <c r="J1367" i="2"/>
  <c r="J1368" i="2"/>
  <c r="J1369" i="2"/>
  <c r="J1370" i="2"/>
  <c r="J1371" i="2"/>
  <c r="J94" i="2"/>
  <c r="J1372" i="2"/>
  <c r="J1373" i="2"/>
  <c r="J1374" i="2"/>
  <c r="J1375" i="2"/>
  <c r="J1376" i="2"/>
  <c r="J1377" i="2"/>
  <c r="J1378" i="2"/>
  <c r="J1379" i="2"/>
  <c r="J1380" i="2"/>
  <c r="J1381" i="2"/>
  <c r="J1382" i="2"/>
  <c r="J2234" i="2"/>
  <c r="J1383" i="2"/>
  <c r="J1384" i="2"/>
  <c r="J1385" i="2"/>
  <c r="J1386" i="2"/>
  <c r="J1387" i="2"/>
  <c r="J1388" i="2"/>
  <c r="J1389" i="2"/>
  <c r="J1390" i="2"/>
  <c r="J1391" i="2"/>
  <c r="J1392" i="2"/>
  <c r="J1393" i="2"/>
  <c r="J1394" i="2"/>
  <c r="J1395" i="2"/>
  <c r="J95" i="2"/>
  <c r="J1396" i="2"/>
  <c r="J96" i="2"/>
  <c r="J1397" i="2"/>
  <c r="J1398" i="2"/>
  <c r="J1399" i="2"/>
  <c r="J1400" i="2"/>
  <c r="J1401" i="2"/>
  <c r="J1402" i="2"/>
  <c r="J1403" i="2"/>
  <c r="J1404" i="2"/>
  <c r="J1405" i="2"/>
  <c r="J97" i="2"/>
  <c r="J1406" i="2"/>
  <c r="J1407" i="2"/>
  <c r="J1408" i="2"/>
  <c r="J98" i="2"/>
  <c r="J1409" i="2"/>
  <c r="J1410" i="2"/>
  <c r="J1411" i="2"/>
  <c r="J1412" i="2"/>
  <c r="J1413" i="2"/>
  <c r="J1414" i="2"/>
  <c r="J1415" i="2"/>
  <c r="J1416" i="2"/>
  <c r="J1417" i="2"/>
  <c r="J1418" i="2"/>
  <c r="J2235" i="2"/>
  <c r="J1419" i="2"/>
  <c r="J1420" i="2"/>
  <c r="J99" i="2"/>
  <c r="J1421" i="2"/>
  <c r="J1422" i="2"/>
  <c r="J1423" i="2"/>
  <c r="J1424" i="2"/>
  <c r="J1425" i="2"/>
  <c r="J1426" i="2"/>
  <c r="J1427" i="2"/>
  <c r="J1428" i="2"/>
  <c r="J1429" i="2"/>
  <c r="J1430" i="2"/>
  <c r="J1431" i="2"/>
  <c r="J1432" i="2"/>
  <c r="J1433" i="2"/>
  <c r="J100" i="2"/>
  <c r="J1434" i="2"/>
  <c r="J1435" i="2"/>
  <c r="J1436" i="2"/>
  <c r="J1437" i="2"/>
  <c r="J1438" i="2"/>
  <c r="J101" i="2"/>
  <c r="J1439" i="2"/>
  <c r="J1440" i="2"/>
  <c r="J1441" i="2"/>
  <c r="J1442" i="2"/>
  <c r="J1443" i="2"/>
  <c r="J1444" i="2"/>
  <c r="J1445" i="2"/>
  <c r="J1446" i="2"/>
  <c r="J1447" i="2"/>
  <c r="J1448" i="2"/>
  <c r="J1449" i="2"/>
  <c r="J102" i="2"/>
  <c r="J1450" i="2"/>
  <c r="J1451" i="2"/>
  <c r="J1452" i="2"/>
  <c r="J1453" i="2"/>
  <c r="J1454" i="2"/>
  <c r="J1455" i="2"/>
  <c r="J103" i="2"/>
  <c r="J2236" i="2"/>
  <c r="J1456" i="2"/>
  <c r="J1457" i="2"/>
  <c r="J1458" i="2"/>
  <c r="J1459" i="2"/>
  <c r="J1460" i="2"/>
  <c r="J1461" i="2"/>
  <c r="J1462" i="2"/>
  <c r="J1463" i="2"/>
  <c r="J1464" i="2"/>
  <c r="J1465" i="2"/>
  <c r="J1466" i="2"/>
  <c r="J1467" i="2"/>
  <c r="J1468" i="2"/>
  <c r="J1469" i="2"/>
  <c r="J1470" i="2"/>
  <c r="J1471" i="2"/>
  <c r="J1472" i="2"/>
  <c r="J1473" i="2"/>
  <c r="J1474" i="2"/>
  <c r="J1475" i="2"/>
  <c r="J1476" i="2"/>
  <c r="J1477" i="2"/>
  <c r="J104"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05" i="2"/>
  <c r="J1519" i="2"/>
  <c r="J1520" i="2"/>
  <c r="J1521" i="2"/>
  <c r="J1522" i="2"/>
  <c r="J1523" i="2"/>
  <c r="J1524" i="2"/>
  <c r="J1525" i="2"/>
  <c r="J1526" i="2"/>
  <c r="J106" i="2"/>
  <c r="J1527" i="2"/>
  <c r="J1528" i="2"/>
  <c r="J1529" i="2"/>
  <c r="J1530" i="2"/>
  <c r="J1531" i="2"/>
  <c r="J2237"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07" i="2"/>
  <c r="J1565" i="2"/>
  <c r="J1566" i="2"/>
  <c r="J1567" i="2"/>
  <c r="J1568" i="2"/>
  <c r="J108" i="2"/>
  <c r="J1569" i="2"/>
  <c r="J1570" i="2"/>
  <c r="J1571" i="2"/>
  <c r="J1572" i="2"/>
  <c r="J1573" i="2"/>
  <c r="J1574" i="2"/>
  <c r="J1575" i="2"/>
  <c r="J1576" i="2"/>
  <c r="J1577" i="2"/>
  <c r="J1578" i="2"/>
  <c r="J1579" i="2"/>
  <c r="J1580" i="2"/>
  <c r="J109" i="2"/>
  <c r="J1581" i="2"/>
  <c r="J1582" i="2"/>
  <c r="J1583" i="2"/>
  <c r="J1584" i="2"/>
  <c r="J1585" i="2"/>
  <c r="J1586" i="2"/>
  <c r="J1587" i="2"/>
  <c r="J110" i="2"/>
  <c r="J1588" i="2"/>
  <c r="J1589" i="2"/>
  <c r="J1590" i="2"/>
  <c r="J1591" i="2"/>
  <c r="J1592" i="2"/>
  <c r="J1593" i="2"/>
  <c r="J1594" i="2"/>
  <c r="J1595" i="2"/>
  <c r="J1596" i="2"/>
  <c r="J1597" i="2"/>
  <c r="J111" i="2"/>
  <c r="J1598" i="2"/>
  <c r="J1599" i="2"/>
  <c r="J1600" i="2"/>
  <c r="J1601" i="2"/>
  <c r="J112" i="2"/>
  <c r="J1602" i="2"/>
  <c r="J1603" i="2"/>
  <c r="J1604" i="2"/>
  <c r="J1605" i="2"/>
  <c r="J1606" i="2"/>
  <c r="J1607" i="2"/>
  <c r="J1608" i="2"/>
  <c r="J1609" i="2"/>
  <c r="J1610" i="2"/>
  <c r="J1611" i="2"/>
  <c r="J1612" i="2"/>
  <c r="J1613" i="2"/>
  <c r="J1614" i="2"/>
  <c r="J1615" i="2"/>
  <c r="J2238" i="2"/>
  <c r="J1616" i="2"/>
  <c r="J1617" i="2"/>
  <c r="J1618" i="2"/>
  <c r="J1619" i="2"/>
  <c r="J1620" i="2"/>
  <c r="J1621" i="2"/>
  <c r="J1622" i="2"/>
  <c r="J1623" i="2"/>
  <c r="J1624" i="2"/>
  <c r="J1625" i="2"/>
  <c r="J1626" i="2"/>
  <c r="J1627" i="2"/>
  <c r="J1628" i="2"/>
  <c r="J1629" i="2"/>
  <c r="J1630" i="2"/>
  <c r="J113" i="2"/>
  <c r="J1631" i="2"/>
  <c r="J1632" i="2"/>
  <c r="J1633" i="2"/>
  <c r="J1634" i="2"/>
  <c r="J1635" i="2"/>
  <c r="J1636" i="2"/>
  <c r="J1637" i="2"/>
  <c r="J114" i="2"/>
  <c r="J1638" i="2"/>
  <c r="J1639" i="2"/>
  <c r="J1640" i="2"/>
  <c r="J115" i="2"/>
  <c r="J1641" i="2"/>
  <c r="J1642" i="2"/>
  <c r="J1643" i="2"/>
  <c r="J1644" i="2"/>
  <c r="J1645" i="2"/>
  <c r="J1646" i="2"/>
  <c r="J1647" i="2"/>
  <c r="J1648" i="2"/>
  <c r="J1649" i="2"/>
  <c r="J1650" i="2"/>
  <c r="J1651" i="2"/>
  <c r="J116" i="2"/>
  <c r="J1652" i="2"/>
  <c r="J1653" i="2"/>
  <c r="J1654" i="2"/>
  <c r="J1655" i="2"/>
  <c r="J1656" i="2"/>
  <c r="J1657" i="2"/>
  <c r="J1658" i="2"/>
  <c r="J1659" i="2"/>
  <c r="J1660" i="2"/>
  <c r="J1661" i="2"/>
  <c r="J117"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2239" i="2"/>
  <c r="J1709" i="2"/>
  <c r="J1710" i="2"/>
  <c r="J2240" i="2"/>
  <c r="J1711" i="2"/>
  <c r="J1712" i="2"/>
  <c r="J1713" i="2"/>
  <c r="J1714" i="2"/>
  <c r="J1715" i="2"/>
  <c r="J1716" i="2"/>
  <c r="J1717" i="2"/>
  <c r="J1718" i="2"/>
  <c r="J1719" i="2"/>
  <c r="J1720" i="2"/>
  <c r="J1721" i="2"/>
  <c r="J1722" i="2"/>
  <c r="J118" i="2"/>
  <c r="J1723" i="2"/>
  <c r="J119"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20" i="2"/>
  <c r="J121" i="2"/>
  <c r="J1752" i="2"/>
  <c r="J1753" i="2"/>
  <c r="J1754" i="2"/>
  <c r="J1755" i="2"/>
  <c r="J1756" i="2"/>
  <c r="J1757" i="2"/>
  <c r="J1758" i="2"/>
  <c r="J1759" i="2"/>
  <c r="J1760" i="2"/>
  <c r="J1761" i="2"/>
  <c r="J122" i="2"/>
  <c r="J2241" i="2"/>
  <c r="J1762" i="2"/>
  <c r="J1763" i="2"/>
  <c r="J123" i="2"/>
  <c r="J1764" i="2"/>
  <c r="J1765" i="2"/>
  <c r="J1766" i="2"/>
  <c r="J1767" i="2"/>
  <c r="J1768" i="2"/>
  <c r="J1769" i="2"/>
  <c r="J1770" i="2"/>
  <c r="J1771" i="2"/>
  <c r="J1772" i="2"/>
  <c r="J2242" i="2"/>
  <c r="J1773" i="2"/>
  <c r="J1774" i="2"/>
  <c r="J1775" i="2"/>
  <c r="J1776" i="2"/>
  <c r="J1777" i="2"/>
  <c r="J2243" i="2"/>
  <c r="J1778" i="2"/>
  <c r="J1779" i="2"/>
  <c r="J1780" i="2"/>
  <c r="J1781" i="2"/>
  <c r="J1782" i="2"/>
  <c r="J1783" i="2"/>
  <c r="J1784" i="2"/>
  <c r="J1785" i="2"/>
  <c r="J1786" i="2"/>
  <c r="J124" i="2"/>
  <c r="J1787" i="2"/>
  <c r="J1788" i="2"/>
  <c r="J1789" i="2"/>
  <c r="J1790" i="2"/>
  <c r="J1791" i="2"/>
  <c r="J1792" i="2"/>
  <c r="J1793" i="2"/>
  <c r="J1794" i="2"/>
  <c r="J1795" i="2"/>
  <c r="J1796" i="2"/>
  <c r="J1797" i="2"/>
  <c r="J1798" i="2"/>
  <c r="J2244" i="2"/>
  <c r="J1799" i="2"/>
  <c r="J1800" i="2"/>
  <c r="J125" i="2"/>
  <c r="J1801" i="2"/>
  <c r="J126" i="2"/>
  <c r="J1802" i="2"/>
  <c r="J1803" i="2"/>
  <c r="J1804" i="2"/>
  <c r="J1805" i="2"/>
  <c r="J1806" i="2"/>
  <c r="J1807" i="2"/>
  <c r="J1808" i="2"/>
  <c r="J1809" i="2"/>
  <c r="J1810" i="2"/>
  <c r="J1811" i="2"/>
  <c r="J1812" i="2"/>
  <c r="J1813" i="2"/>
  <c r="J1814" i="2"/>
  <c r="J1815" i="2"/>
  <c r="J127"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28" i="2"/>
  <c r="J1839" i="2"/>
  <c r="J129" i="2"/>
  <c r="J1840" i="2"/>
  <c r="J1841" i="2"/>
  <c r="J1842" i="2"/>
  <c r="J1843" i="2"/>
  <c r="J1844" i="2"/>
  <c r="J1845" i="2"/>
  <c r="J1846" i="2"/>
  <c r="J1847" i="2"/>
  <c r="J1848" i="2"/>
  <c r="J1849" i="2"/>
  <c r="J1850" i="2"/>
  <c r="J130" i="2"/>
  <c r="J1851" i="2"/>
  <c r="J1852" i="2"/>
  <c r="J1853" i="2"/>
  <c r="J1854" i="2"/>
  <c r="J1855" i="2"/>
  <c r="J1856" i="2"/>
  <c r="J1857" i="2"/>
  <c r="J1858" i="2"/>
  <c r="J1859" i="2"/>
  <c r="J1860" i="2"/>
  <c r="J1861" i="2"/>
  <c r="J1862" i="2"/>
  <c r="J1863" i="2"/>
  <c r="J1864" i="2"/>
  <c r="J131"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2245" i="2"/>
  <c r="J1900" i="2"/>
  <c r="J1901" i="2"/>
  <c r="J1902" i="2"/>
  <c r="J1903" i="2"/>
  <c r="J132" i="2"/>
  <c r="J1904" i="2"/>
  <c r="J1905" i="2"/>
  <c r="J1906" i="2"/>
  <c r="J133" i="2"/>
  <c r="J1907" i="2"/>
  <c r="J1908" i="2"/>
  <c r="J1909" i="2"/>
  <c r="J1910" i="2"/>
  <c r="J1911" i="2"/>
  <c r="J1912" i="2"/>
  <c r="J1913" i="2"/>
  <c r="J1914" i="2"/>
  <c r="J1915" i="2"/>
  <c r="J1916" i="2"/>
  <c r="J1917" i="2"/>
  <c r="J1918" i="2"/>
  <c r="J1919" i="2"/>
  <c r="J1920" i="2"/>
  <c r="J1921" i="2"/>
  <c r="J1922" i="2"/>
  <c r="J1923" i="2"/>
  <c r="J1924" i="2"/>
  <c r="J1925" i="2"/>
  <c r="J134" i="2"/>
  <c r="J1926" i="2"/>
  <c r="J1927" i="2"/>
  <c r="J1928" i="2"/>
  <c r="J1929" i="2"/>
  <c r="J1930" i="2"/>
  <c r="J135" i="2"/>
  <c r="J1931" i="2"/>
  <c r="J1932" i="2"/>
  <c r="J1933" i="2"/>
  <c r="J1934" i="2"/>
  <c r="J1935" i="2"/>
  <c r="J1936" i="2"/>
  <c r="J1937" i="2"/>
  <c r="J1938" i="2"/>
  <c r="J136" i="2"/>
  <c r="J1939" i="2"/>
  <c r="J1940" i="2"/>
  <c r="J1941" i="2"/>
  <c r="J1942" i="2"/>
  <c r="J1943" i="2"/>
  <c r="J1944" i="2"/>
  <c r="J1945" i="2"/>
  <c r="J1946" i="2"/>
  <c r="J2246" i="2"/>
  <c r="J1947" i="2"/>
  <c r="J137" i="2"/>
  <c r="J1948" i="2"/>
  <c r="J2247" i="2"/>
  <c r="J1949" i="2"/>
  <c r="J1950" i="2"/>
  <c r="J1951" i="2"/>
  <c r="J2248" i="2"/>
  <c r="J1952" i="2"/>
  <c r="J1953" i="2"/>
  <c r="J138" i="2"/>
  <c r="J1954" i="2"/>
  <c r="J1955" i="2"/>
  <c r="J1956" i="2"/>
  <c r="J1957" i="2"/>
  <c r="J1958" i="2"/>
  <c r="J1959" i="2"/>
  <c r="J1960" i="2"/>
  <c r="J1961" i="2"/>
  <c r="J1962" i="2"/>
  <c r="J1963" i="2"/>
  <c r="J1964" i="2"/>
  <c r="J1965" i="2"/>
  <c r="J1966" i="2"/>
  <c r="J1967" i="2"/>
  <c r="J1968" i="2"/>
  <c r="J1969" i="2"/>
  <c r="J139" i="2"/>
  <c r="J1970" i="2"/>
  <c r="J1971" i="2"/>
  <c r="J1972" i="2"/>
  <c r="J1973" i="2"/>
  <c r="J1974" i="2"/>
  <c r="J140" i="2"/>
  <c r="J141" i="2"/>
  <c r="J1975" i="2"/>
  <c r="J1976" i="2"/>
  <c r="J1977" i="2"/>
  <c r="J1978" i="2"/>
  <c r="J1979" i="2"/>
  <c r="J1980" i="2"/>
  <c r="J142" i="2"/>
  <c r="J1981" i="2"/>
  <c r="J1982" i="2"/>
  <c r="J1983" i="2"/>
  <c r="J1984" i="2"/>
  <c r="J143" i="2"/>
  <c r="J144" i="2"/>
  <c r="J1985" i="2"/>
  <c r="J1986" i="2"/>
  <c r="J1987" i="2"/>
  <c r="J145" i="2"/>
  <c r="J146" i="2"/>
  <c r="J1988" i="2"/>
  <c r="J1989" i="2"/>
  <c r="J1990" i="2"/>
  <c r="J1991" i="2"/>
  <c r="J1992" i="2"/>
  <c r="J147" i="2"/>
  <c r="J1993" i="2"/>
  <c r="J2249" i="2"/>
  <c r="J1994" i="2"/>
  <c r="J148" i="2"/>
  <c r="J149" i="2"/>
  <c r="J1995" i="2"/>
  <c r="J150" i="2"/>
  <c r="J1996" i="2"/>
  <c r="J151" i="2"/>
  <c r="J1997" i="2"/>
  <c r="J1998" i="2"/>
  <c r="J1999" i="2"/>
  <c r="J2000" i="2"/>
  <c r="J2001" i="2"/>
  <c r="J152" i="2"/>
  <c r="J2002" i="2"/>
  <c r="J153" i="2"/>
  <c r="J2003" i="2"/>
  <c r="J2004" i="2"/>
  <c r="J2005" i="2"/>
  <c r="J2006" i="2"/>
  <c r="J2250" i="2"/>
  <c r="J2007" i="2"/>
  <c r="J2008" i="2"/>
  <c r="J154" i="2"/>
  <c r="J155" i="2"/>
  <c r="J2009" i="2"/>
  <c r="J156" i="2"/>
  <c r="J2251" i="2"/>
  <c r="J157" i="2"/>
  <c r="J2010" i="2"/>
  <c r="J2011" i="2"/>
  <c r="J2012" i="2"/>
  <c r="J158" i="2"/>
  <c r="J2013" i="2"/>
  <c r="J2014" i="2"/>
  <c r="J2252" i="2"/>
  <c r="J2015" i="2"/>
  <c r="J2016" i="2"/>
  <c r="J159" i="2"/>
  <c r="J2017" i="2"/>
  <c r="J2018" i="2"/>
  <c r="J2019" i="2"/>
  <c r="J2020" i="2"/>
  <c r="J2021" i="2"/>
  <c r="J2022" i="2"/>
  <c r="J2023" i="2"/>
  <c r="J2024" i="2"/>
  <c r="J2025" i="2"/>
  <c r="J2026" i="2"/>
  <c r="J160" i="2"/>
  <c r="J2027" i="2"/>
  <c r="J2028" i="2"/>
  <c r="J2029" i="2"/>
  <c r="J2030" i="2"/>
  <c r="J2031" i="2"/>
  <c r="J2032" i="2"/>
  <c r="J2033" i="2"/>
  <c r="J2034" i="2"/>
  <c r="J2035" i="2"/>
  <c r="J2036" i="2"/>
  <c r="J2037" i="2"/>
  <c r="J2038" i="2"/>
  <c r="J2039" i="2"/>
  <c r="J2040" i="2"/>
  <c r="J2041" i="2"/>
  <c r="J161" i="2"/>
  <c r="J2042" i="2"/>
  <c r="J2043" i="2"/>
  <c r="J2044" i="2"/>
  <c r="J2045" i="2"/>
  <c r="J162" i="2"/>
  <c r="J163" i="2"/>
  <c r="J2046" i="2"/>
  <c r="J2047" i="2"/>
  <c r="J2048" i="2"/>
  <c r="J2049" i="2"/>
  <c r="J2050" i="2"/>
  <c r="J2051" i="2"/>
  <c r="J2052" i="2"/>
  <c r="J2053" i="2"/>
  <c r="J2054" i="2"/>
  <c r="J2055" i="2"/>
  <c r="J2056" i="2"/>
  <c r="J2057" i="2"/>
  <c r="J2058" i="2"/>
  <c r="J164" i="2"/>
  <c r="J2059" i="2"/>
  <c r="J2060" i="2"/>
  <c r="J2061" i="2"/>
  <c r="J2062" i="2"/>
  <c r="J2063" i="2"/>
  <c r="J2064" i="2"/>
  <c r="J2065" i="2"/>
  <c r="J2066" i="2"/>
  <c r="J2067" i="2"/>
  <c r="J2068" i="2"/>
  <c r="J2069" i="2"/>
  <c r="J2070" i="2"/>
  <c r="J2071" i="2"/>
  <c r="J2253" i="2"/>
  <c r="J2072" i="2"/>
  <c r="J2073" i="2"/>
  <c r="J2074" i="2"/>
  <c r="J2075" i="2"/>
  <c r="J2076" i="2"/>
  <c r="J165" i="2"/>
  <c r="J2077" i="2"/>
  <c r="J166" i="2"/>
  <c r="J2078" i="2"/>
  <c r="J2079" i="2"/>
  <c r="J2080" i="2"/>
  <c r="J2081" i="2"/>
  <c r="J2082" i="2"/>
  <c r="J2083" i="2"/>
  <c r="J167"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168" i="2"/>
  <c r="J2116" i="2"/>
  <c r="J2117" i="2"/>
  <c r="J2118" i="2"/>
  <c r="J2119" i="2"/>
  <c r="J2120" i="2"/>
  <c r="J2121" i="2"/>
  <c r="J2122" i="2"/>
  <c r="J2123" i="2"/>
  <c r="J2124" i="2"/>
  <c r="J2125" i="2"/>
  <c r="J2254" i="2"/>
  <c r="J2126" i="2"/>
  <c r="J2127" i="2"/>
  <c r="J2128" i="2"/>
  <c r="J2129" i="2"/>
  <c r="J2130" i="2"/>
  <c r="J2131" i="2"/>
  <c r="J2132" i="2"/>
  <c r="J169"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170" i="2"/>
  <c r="J2161" i="2"/>
  <c r="J2162" i="2"/>
  <c r="J2163" i="2"/>
  <c r="J171" i="2"/>
  <c r="J2164" i="2"/>
  <c r="J2165" i="2"/>
  <c r="J2166" i="2"/>
  <c r="J2167" i="2"/>
  <c r="J2168" i="2"/>
  <c r="J2169" i="2"/>
  <c r="J2170" i="2"/>
  <c r="J2171" i="2"/>
  <c r="J2172" i="2"/>
  <c r="J172" i="2"/>
  <c r="J2173" i="2"/>
  <c r="J2174" i="2"/>
  <c r="J2175" i="2"/>
  <c r="J173" i="2"/>
  <c r="J2176" i="2"/>
  <c r="J2177" i="2"/>
  <c r="J2178" i="2"/>
  <c r="J174" i="2"/>
  <c r="J2179" i="2"/>
  <c r="J2180" i="2"/>
  <c r="J175" i="2"/>
  <c r="H176" i="2"/>
  <c r="H177" i="2"/>
  <c r="H178" i="2"/>
  <c r="H179" i="2"/>
  <c r="H180" i="2"/>
  <c r="H181" i="2"/>
  <c r="H2181" i="2"/>
  <c r="H182" i="2"/>
  <c r="H183" i="2"/>
  <c r="H184" i="2"/>
  <c r="H185" i="2"/>
  <c r="H186" i="2"/>
  <c r="H187" i="2"/>
  <c r="H188" i="2"/>
  <c r="H189" i="2"/>
  <c r="H190" i="2"/>
  <c r="H191" i="2"/>
  <c r="H192" i="2"/>
  <c r="H193" i="2"/>
  <c r="H2182" i="2"/>
  <c r="H2183" i="2"/>
  <c r="H194" i="2"/>
  <c r="H195" i="2"/>
  <c r="H196" i="2"/>
  <c r="H197" i="2"/>
  <c r="H2" i="2"/>
  <c r="H198" i="2"/>
  <c r="H199" i="2"/>
  <c r="H200" i="2"/>
  <c r="H201" i="2"/>
  <c r="H202" i="2"/>
  <c r="H203" i="2"/>
  <c r="H2184" i="2"/>
  <c r="H204" i="2"/>
  <c r="H205" i="2"/>
  <c r="H3" i="2"/>
  <c r="H206" i="2"/>
  <c r="H2185" i="2"/>
  <c r="H207" i="2"/>
  <c r="H4" i="2"/>
  <c r="H208" i="2"/>
  <c r="H209" i="2"/>
  <c r="H210" i="2"/>
  <c r="H211" i="2"/>
  <c r="H212" i="2"/>
  <c r="H213" i="2"/>
  <c r="H214" i="2"/>
  <c r="H215" i="2"/>
  <c r="H2186" i="2"/>
  <c r="H216" i="2"/>
  <c r="H5" i="2"/>
  <c r="H6" i="2"/>
  <c r="H217" i="2"/>
  <c r="H2187" i="2"/>
  <c r="H218" i="2"/>
  <c r="H219" i="2"/>
  <c r="H220" i="2"/>
  <c r="H221" i="2"/>
  <c r="H222" i="2"/>
  <c r="H223" i="2"/>
  <c r="H224" i="2"/>
  <c r="H2188" i="2"/>
  <c r="H225" i="2"/>
  <c r="H226" i="2"/>
  <c r="H227" i="2"/>
  <c r="H228" i="2"/>
  <c r="H229" i="2"/>
  <c r="H2189" i="2"/>
  <c r="H230" i="2"/>
  <c r="H231" i="2"/>
  <c r="H232" i="2"/>
  <c r="H233" i="2"/>
  <c r="H234" i="2"/>
  <c r="H7" i="2"/>
  <c r="H235" i="2"/>
  <c r="H2190" i="2"/>
  <c r="H236" i="2"/>
  <c r="H237" i="2"/>
  <c r="H238" i="2"/>
  <c r="H239" i="2"/>
  <c r="H240" i="2"/>
  <c r="H241" i="2"/>
  <c r="H242" i="2"/>
  <c r="H243" i="2"/>
  <c r="H244" i="2"/>
  <c r="H245" i="2"/>
  <c r="H246" i="2"/>
  <c r="H247" i="2"/>
  <c r="H248" i="2"/>
  <c r="H249" i="2"/>
  <c r="H2191" i="2"/>
  <c r="H250" i="2"/>
  <c r="H251" i="2"/>
  <c r="H252" i="2"/>
  <c r="H253" i="2"/>
  <c r="H254" i="2"/>
  <c r="H8"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192" i="2"/>
  <c r="H284" i="2"/>
  <c r="H285" i="2"/>
  <c r="H286" i="2"/>
  <c r="H287" i="2"/>
  <c r="H9" i="2"/>
  <c r="H288" i="2"/>
  <c r="H289" i="2"/>
  <c r="H290" i="2"/>
  <c r="H291" i="2"/>
  <c r="H292" i="2"/>
  <c r="H293" i="2"/>
  <c r="H294" i="2"/>
  <c r="H295" i="2"/>
  <c r="H296" i="2"/>
  <c r="H297" i="2"/>
  <c r="H298" i="2"/>
  <c r="H2193" i="2"/>
  <c r="H299" i="2"/>
  <c r="H300" i="2"/>
  <c r="H10" i="2"/>
  <c r="H301" i="2"/>
  <c r="H302" i="2"/>
  <c r="H303" i="2"/>
  <c r="H304" i="2"/>
  <c r="H305" i="2"/>
  <c r="H306" i="2"/>
  <c r="H307" i="2"/>
  <c r="H308" i="2"/>
  <c r="H309" i="2"/>
  <c r="H310" i="2"/>
  <c r="H311" i="2"/>
  <c r="H312" i="2"/>
  <c r="H313" i="2"/>
  <c r="H314" i="2"/>
  <c r="H315" i="2"/>
  <c r="H316" i="2"/>
  <c r="H2194" i="2"/>
  <c r="H11" i="2"/>
  <c r="H317" i="2"/>
  <c r="H318" i="2"/>
  <c r="H2195" i="2"/>
  <c r="H319" i="2"/>
  <c r="H12"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13" i="2"/>
  <c r="H347" i="2"/>
  <c r="H348" i="2"/>
  <c r="H2196" i="2"/>
  <c r="H349" i="2"/>
  <c r="H350" i="2"/>
  <c r="H351" i="2"/>
  <c r="H352" i="2"/>
  <c r="H353" i="2"/>
  <c r="H354" i="2"/>
  <c r="H355" i="2"/>
  <c r="H356" i="2"/>
  <c r="H14" i="2"/>
  <c r="H357" i="2"/>
  <c r="H358" i="2"/>
  <c r="H359" i="2"/>
  <c r="H360" i="2"/>
  <c r="H361" i="2"/>
  <c r="H362" i="2"/>
  <c r="H363" i="2"/>
  <c r="H15" i="2"/>
  <c r="H364" i="2"/>
  <c r="H365" i="2"/>
  <c r="H366" i="2"/>
  <c r="H367" i="2"/>
  <c r="H368" i="2"/>
  <c r="H369" i="2"/>
  <c r="H370" i="2"/>
  <c r="H371" i="2"/>
  <c r="H16" i="2"/>
  <c r="H372" i="2"/>
  <c r="H373" i="2"/>
  <c r="H374" i="2"/>
  <c r="H375" i="2"/>
  <c r="H17" i="2"/>
  <c r="H18" i="2"/>
  <c r="H376" i="2"/>
  <c r="H377" i="2"/>
  <c r="H378" i="2"/>
  <c r="H379" i="2"/>
  <c r="H380" i="2"/>
  <c r="H19" i="2"/>
  <c r="H381" i="2"/>
  <c r="H382" i="2"/>
  <c r="H383" i="2"/>
  <c r="H384" i="2"/>
  <c r="H20" i="2"/>
  <c r="H2197" i="2"/>
  <c r="H385" i="2"/>
  <c r="H386" i="2"/>
  <c r="H387" i="2"/>
  <c r="H388" i="2"/>
  <c r="H389" i="2"/>
  <c r="H21" i="2"/>
  <c r="H390" i="2"/>
  <c r="H391" i="2"/>
  <c r="H392" i="2"/>
  <c r="H393" i="2"/>
  <c r="H394" i="2"/>
  <c r="H395" i="2"/>
  <c r="H396" i="2"/>
  <c r="H397" i="2"/>
  <c r="H398" i="2"/>
  <c r="H399" i="2"/>
  <c r="H400" i="2"/>
  <c r="H401" i="2"/>
  <c r="H2198" i="2"/>
  <c r="H402" i="2"/>
  <c r="H403" i="2"/>
  <c r="H404" i="2"/>
  <c r="H405" i="2"/>
  <c r="H406" i="2"/>
  <c r="H407" i="2"/>
  <c r="H408" i="2"/>
  <c r="H409" i="2"/>
  <c r="H410" i="2"/>
  <c r="H411" i="2"/>
  <c r="H412" i="2"/>
  <c r="H413" i="2"/>
  <c r="H22" i="2"/>
  <c r="H414" i="2"/>
  <c r="H415" i="2"/>
  <c r="H416" i="2"/>
  <c r="H417" i="2"/>
  <c r="H23" i="2"/>
  <c r="H418" i="2"/>
  <c r="H419" i="2"/>
  <c r="H420" i="2"/>
  <c r="H421" i="2"/>
  <c r="H422" i="2"/>
  <c r="H423" i="2"/>
  <c r="H424" i="2"/>
  <c r="H425" i="2"/>
  <c r="H426" i="2"/>
  <c r="H427" i="2"/>
  <c r="H428" i="2"/>
  <c r="H429" i="2"/>
  <c r="H430" i="2"/>
  <c r="H431" i="2"/>
  <c r="H432" i="2"/>
  <c r="H433" i="2"/>
  <c r="H434" i="2"/>
  <c r="H24" i="2"/>
  <c r="H435" i="2"/>
  <c r="H436" i="2"/>
  <c r="H437" i="2"/>
  <c r="H438" i="2"/>
  <c r="H25" i="2"/>
  <c r="H26" i="2"/>
  <c r="H27" i="2"/>
  <c r="H439" i="2"/>
  <c r="H440" i="2"/>
  <c r="H441" i="2"/>
  <c r="H442" i="2"/>
  <c r="H2199" i="2"/>
  <c r="H443" i="2"/>
  <c r="H444" i="2"/>
  <c r="H445" i="2"/>
  <c r="H446" i="2"/>
  <c r="H447" i="2"/>
  <c r="H448" i="2"/>
  <c r="H449" i="2"/>
  <c r="H450" i="2"/>
  <c r="H451" i="2"/>
  <c r="H452" i="2"/>
  <c r="H453" i="2"/>
  <c r="H454" i="2"/>
  <c r="H455" i="2"/>
  <c r="H456" i="2"/>
  <c r="H457" i="2"/>
  <c r="H458" i="2"/>
  <c r="H28" i="2"/>
  <c r="H29" i="2"/>
  <c r="H459" i="2"/>
  <c r="H460" i="2"/>
  <c r="H2200" i="2"/>
  <c r="H2201" i="2"/>
  <c r="H461" i="2"/>
  <c r="H462" i="2"/>
  <c r="H2202" i="2"/>
  <c r="H463" i="2"/>
  <c r="H464" i="2"/>
  <c r="H465" i="2"/>
  <c r="H466" i="2"/>
  <c r="H467" i="2"/>
  <c r="H468" i="2"/>
  <c r="H469" i="2"/>
  <c r="H470" i="2"/>
  <c r="H471" i="2"/>
  <c r="H472" i="2"/>
  <c r="H473" i="2"/>
  <c r="H474" i="2"/>
  <c r="H475" i="2"/>
  <c r="H476" i="2"/>
  <c r="H477" i="2"/>
  <c r="H478" i="2"/>
  <c r="H479" i="2"/>
  <c r="H480" i="2"/>
  <c r="H481" i="2"/>
  <c r="H30" i="2"/>
  <c r="H482" i="2"/>
  <c r="H483" i="2"/>
  <c r="H31" i="2"/>
  <c r="H32" i="2"/>
  <c r="H484" i="2"/>
  <c r="H485" i="2"/>
  <c r="H486" i="2"/>
  <c r="H487" i="2"/>
  <c r="H488" i="2"/>
  <c r="H489" i="2"/>
  <c r="H490" i="2"/>
  <c r="H491" i="2"/>
  <c r="H492" i="2"/>
  <c r="H493" i="2"/>
  <c r="H494" i="2"/>
  <c r="H33" i="2"/>
  <c r="H2203" i="2"/>
  <c r="H495" i="2"/>
  <c r="H496" i="2"/>
  <c r="H34" i="2"/>
  <c r="H497" i="2"/>
  <c r="H498" i="2"/>
  <c r="H2204" i="2"/>
  <c r="H499" i="2"/>
  <c r="H500" i="2"/>
  <c r="H501" i="2"/>
  <c r="H502" i="2"/>
  <c r="H503" i="2"/>
  <c r="H504" i="2"/>
  <c r="H505" i="2"/>
  <c r="H506" i="2"/>
  <c r="H507" i="2"/>
  <c r="H508" i="2"/>
  <c r="H509" i="2"/>
  <c r="H510" i="2"/>
  <c r="H511" i="2"/>
  <c r="H512" i="2"/>
  <c r="H513" i="2"/>
  <c r="H514" i="2"/>
  <c r="H515" i="2"/>
  <c r="H516" i="2"/>
  <c r="H35" i="2"/>
  <c r="H517" i="2"/>
  <c r="H518" i="2"/>
  <c r="H519" i="2"/>
  <c r="H520" i="2"/>
  <c r="H521" i="2"/>
  <c r="H36" i="2"/>
  <c r="H522" i="2"/>
  <c r="H523" i="2"/>
  <c r="H524" i="2"/>
  <c r="H525" i="2"/>
  <c r="H2205" i="2"/>
  <c r="H526" i="2"/>
  <c r="H527" i="2"/>
  <c r="H528" i="2"/>
  <c r="H529" i="2"/>
  <c r="H530" i="2"/>
  <c r="H2206"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2207" i="2"/>
  <c r="H556" i="2"/>
  <c r="H557" i="2"/>
  <c r="H558" i="2"/>
  <c r="H559" i="2"/>
  <c r="H560" i="2"/>
  <c r="H561" i="2"/>
  <c r="H562" i="2"/>
  <c r="H37" i="2"/>
  <c r="H563" i="2"/>
  <c r="H564" i="2"/>
  <c r="H565" i="2"/>
  <c r="H566" i="2"/>
  <c r="H567" i="2"/>
  <c r="H568" i="2"/>
  <c r="H569" i="2"/>
  <c r="H570" i="2"/>
  <c r="H2208" i="2"/>
  <c r="H571" i="2"/>
  <c r="H572" i="2"/>
  <c r="H573" i="2"/>
  <c r="H2209" i="2"/>
  <c r="H574" i="2"/>
  <c r="H575" i="2"/>
  <c r="H576" i="2"/>
  <c r="H577" i="2"/>
  <c r="H578" i="2"/>
  <c r="H579" i="2"/>
  <c r="H38" i="2"/>
  <c r="H580" i="2"/>
  <c r="H581" i="2"/>
  <c r="H582" i="2"/>
  <c r="H583" i="2"/>
  <c r="H584" i="2"/>
  <c r="H585" i="2"/>
  <c r="H586" i="2"/>
  <c r="H587" i="2"/>
  <c r="H39" i="2"/>
  <c r="H588" i="2"/>
  <c r="H589" i="2"/>
  <c r="H590" i="2"/>
  <c r="H591" i="2"/>
  <c r="H592" i="2"/>
  <c r="H593" i="2"/>
  <c r="H594" i="2"/>
  <c r="H595" i="2"/>
  <c r="H40" i="2"/>
  <c r="H596" i="2"/>
  <c r="H597" i="2"/>
  <c r="H598" i="2"/>
  <c r="H599" i="2"/>
  <c r="H600" i="2"/>
  <c r="H601" i="2"/>
  <c r="H602" i="2"/>
  <c r="H603" i="2"/>
  <c r="H604" i="2"/>
  <c r="H2210" i="2"/>
  <c r="H605" i="2"/>
  <c r="H41" i="2"/>
  <c r="H42"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43" i="2"/>
  <c r="H44" i="2"/>
  <c r="H697" i="2"/>
  <c r="H698" i="2"/>
  <c r="H699" i="2"/>
  <c r="H700" i="2"/>
  <c r="H701" i="2"/>
  <c r="H702" i="2"/>
  <c r="H703" i="2"/>
  <c r="H2211" i="2"/>
  <c r="H45" i="2"/>
  <c r="H704" i="2"/>
  <c r="H705" i="2"/>
  <c r="H706" i="2"/>
  <c r="H707" i="2"/>
  <c r="H708" i="2"/>
  <c r="H709" i="2"/>
  <c r="H710" i="2"/>
  <c r="H711" i="2"/>
  <c r="H712" i="2"/>
  <c r="H713" i="2"/>
  <c r="H714" i="2"/>
  <c r="H715" i="2"/>
  <c r="H716" i="2"/>
  <c r="H2212" i="2"/>
  <c r="H717" i="2"/>
  <c r="H718" i="2"/>
  <c r="H719" i="2"/>
  <c r="H720" i="2"/>
  <c r="H721" i="2"/>
  <c r="H722" i="2"/>
  <c r="H723" i="2"/>
  <c r="H724" i="2"/>
  <c r="H725" i="2"/>
  <c r="H726" i="2"/>
  <c r="H727" i="2"/>
  <c r="H728" i="2"/>
  <c r="H729" i="2"/>
  <c r="H730" i="2"/>
  <c r="H731" i="2"/>
  <c r="H46" i="2"/>
  <c r="H732" i="2"/>
  <c r="H733" i="2"/>
  <c r="H734" i="2"/>
  <c r="H47"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2213" i="2"/>
  <c r="H762" i="2"/>
  <c r="H763" i="2"/>
  <c r="H764" i="2"/>
  <c r="H765" i="2"/>
  <c r="H766" i="2"/>
  <c r="H767" i="2"/>
  <c r="H768" i="2"/>
  <c r="H769" i="2"/>
  <c r="H770" i="2"/>
  <c r="H771" i="2"/>
  <c r="H772" i="2"/>
  <c r="H773" i="2"/>
  <c r="H774" i="2"/>
  <c r="H775" i="2"/>
  <c r="H776" i="2"/>
  <c r="H777" i="2"/>
  <c r="H778" i="2"/>
  <c r="H779" i="2"/>
  <c r="H780" i="2"/>
  <c r="H781" i="2"/>
  <c r="H782" i="2"/>
  <c r="H783" i="2"/>
  <c r="H784" i="2"/>
  <c r="H785" i="2"/>
  <c r="H48" i="2"/>
  <c r="H786" i="2"/>
  <c r="H787" i="2"/>
  <c r="H2214"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49" i="2"/>
  <c r="H822" i="2"/>
  <c r="H823" i="2"/>
  <c r="H824" i="2"/>
  <c r="H825" i="2"/>
  <c r="H826" i="2"/>
  <c r="H827" i="2"/>
  <c r="H828" i="2"/>
  <c r="H829" i="2"/>
  <c r="H830" i="2"/>
  <c r="H50" i="2"/>
  <c r="H831" i="2"/>
  <c r="H832" i="2"/>
  <c r="H833" i="2"/>
  <c r="H834" i="2"/>
  <c r="H835" i="2"/>
  <c r="H836" i="2"/>
  <c r="H837" i="2"/>
  <c r="H838" i="2"/>
  <c r="H2215"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51" i="2"/>
  <c r="H869" i="2"/>
  <c r="H870" i="2"/>
  <c r="H871" i="2"/>
  <c r="H872" i="2"/>
  <c r="H873" i="2"/>
  <c r="H874" i="2"/>
  <c r="H875" i="2"/>
  <c r="H876" i="2"/>
  <c r="H877" i="2"/>
  <c r="H878" i="2"/>
  <c r="H879" i="2"/>
  <c r="H880" i="2"/>
  <c r="H881" i="2"/>
  <c r="H882" i="2"/>
  <c r="H52" i="2"/>
  <c r="H883" i="2"/>
  <c r="H884" i="2"/>
  <c r="H885" i="2"/>
  <c r="H886" i="2"/>
  <c r="H887" i="2"/>
  <c r="H888" i="2"/>
  <c r="H889" i="2"/>
  <c r="H890" i="2"/>
  <c r="H891" i="2"/>
  <c r="H892" i="2"/>
  <c r="H893" i="2"/>
  <c r="H894" i="2"/>
  <c r="H895" i="2"/>
  <c r="H896" i="2"/>
  <c r="H53" i="2"/>
  <c r="H897" i="2"/>
  <c r="H898" i="2"/>
  <c r="H899" i="2"/>
  <c r="H900" i="2"/>
  <c r="H901" i="2"/>
  <c r="H902" i="2"/>
  <c r="H903" i="2"/>
  <c r="H904" i="2"/>
  <c r="H905" i="2"/>
  <c r="H906" i="2"/>
  <c r="H907" i="2"/>
  <c r="H908" i="2"/>
  <c r="H909" i="2"/>
  <c r="H910" i="2"/>
  <c r="H911" i="2"/>
  <c r="H912" i="2"/>
  <c r="H913" i="2"/>
  <c r="H914" i="2"/>
  <c r="H915" i="2"/>
  <c r="H916" i="2"/>
  <c r="H917" i="2"/>
  <c r="H54" i="2"/>
  <c r="H2216" i="2"/>
  <c r="H918" i="2"/>
  <c r="H919" i="2"/>
  <c r="H920" i="2"/>
  <c r="H921" i="2"/>
  <c r="H922" i="2"/>
  <c r="H923" i="2"/>
  <c r="H924" i="2"/>
  <c r="H925" i="2"/>
  <c r="H2217"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55" i="2"/>
  <c r="H958" i="2"/>
  <c r="H959" i="2"/>
  <c r="H960" i="2"/>
  <c r="H961" i="2"/>
  <c r="H56" i="2"/>
  <c r="H962" i="2"/>
  <c r="H57" i="2"/>
  <c r="H58" i="2"/>
  <c r="H2218" i="2"/>
  <c r="H963" i="2"/>
  <c r="H964" i="2"/>
  <c r="H965" i="2"/>
  <c r="H966" i="2"/>
  <c r="H967" i="2"/>
  <c r="H968" i="2"/>
  <c r="H969" i="2"/>
  <c r="H970" i="2"/>
  <c r="H971" i="2"/>
  <c r="H972" i="2"/>
  <c r="H973" i="2"/>
  <c r="H974" i="2"/>
  <c r="H975" i="2"/>
  <c r="H976" i="2"/>
  <c r="H977" i="2"/>
  <c r="H978" i="2"/>
  <c r="H979" i="2"/>
  <c r="H980" i="2"/>
  <c r="H59" i="2"/>
  <c r="H981" i="2"/>
  <c r="H982" i="2"/>
  <c r="H983" i="2"/>
  <c r="H984" i="2"/>
  <c r="H985" i="2"/>
  <c r="H986" i="2"/>
  <c r="H987" i="2"/>
  <c r="H60"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2219" i="2"/>
  <c r="H1027" i="2"/>
  <c r="H1028" i="2"/>
  <c r="H61" i="2"/>
  <c r="H1029" i="2"/>
  <c r="H1030" i="2"/>
  <c r="H1031" i="2"/>
  <c r="H62" i="2"/>
  <c r="H1032" i="2"/>
  <c r="H1033" i="2"/>
  <c r="H1034" i="2"/>
  <c r="H1035" i="2"/>
  <c r="H1036" i="2"/>
  <c r="H1037" i="2"/>
  <c r="H1038" i="2"/>
  <c r="H1039" i="2"/>
  <c r="H1040" i="2"/>
  <c r="H1041" i="2"/>
  <c r="H1042" i="2"/>
  <c r="H1043" i="2"/>
  <c r="H1044" i="2"/>
  <c r="H1045" i="2"/>
  <c r="H1046" i="2"/>
  <c r="H1047" i="2"/>
  <c r="H1048" i="2"/>
  <c r="H1049" i="2"/>
  <c r="H1050" i="2"/>
  <c r="H1051" i="2"/>
  <c r="H1052" i="2"/>
  <c r="H1053" i="2"/>
  <c r="H63" i="2"/>
  <c r="H1054" i="2"/>
  <c r="H1055" i="2"/>
  <c r="H1056" i="2"/>
  <c r="H1057" i="2"/>
  <c r="H1058" i="2"/>
  <c r="H1059" i="2"/>
  <c r="H1060" i="2"/>
  <c r="H1061" i="2"/>
  <c r="H1062" i="2"/>
  <c r="H1063" i="2"/>
  <c r="H1064" i="2"/>
  <c r="H1065" i="2"/>
  <c r="H64" i="2"/>
  <c r="H1066" i="2"/>
  <c r="H1067" i="2"/>
  <c r="H1068" i="2"/>
  <c r="H1069" i="2"/>
  <c r="H1070" i="2"/>
  <c r="H2220" i="2"/>
  <c r="H1071" i="2"/>
  <c r="H1072" i="2"/>
  <c r="H1073" i="2"/>
  <c r="H1074" i="2"/>
  <c r="H1075" i="2"/>
  <c r="H1076" i="2"/>
  <c r="H65" i="2"/>
  <c r="H1077" i="2"/>
  <c r="H1078" i="2"/>
  <c r="H1079" i="2"/>
  <c r="H1080" i="2"/>
  <c r="H66" i="2"/>
  <c r="H1081" i="2"/>
  <c r="H1082" i="2"/>
  <c r="H67" i="2"/>
  <c r="H1083" i="2"/>
  <c r="H1084" i="2"/>
  <c r="H1085" i="2"/>
  <c r="H1086" i="2"/>
  <c r="H1087" i="2"/>
  <c r="H1088" i="2"/>
  <c r="H1089" i="2"/>
  <c r="H1090" i="2"/>
  <c r="H1091" i="2"/>
  <c r="H1092" i="2"/>
  <c r="H1093" i="2"/>
  <c r="H1094" i="2"/>
  <c r="H1095" i="2"/>
  <c r="H1096" i="2"/>
  <c r="H68" i="2"/>
  <c r="H1097" i="2"/>
  <c r="H69" i="2"/>
  <c r="H1098" i="2"/>
  <c r="H2221" i="2"/>
  <c r="H1099" i="2"/>
  <c r="H1100" i="2"/>
  <c r="H1101" i="2"/>
  <c r="H1102" i="2"/>
  <c r="H1103" i="2"/>
  <c r="H1104" i="2"/>
  <c r="H1105" i="2"/>
  <c r="H1106" i="2"/>
  <c r="H1107" i="2"/>
  <c r="H1108" i="2"/>
  <c r="H1109" i="2"/>
  <c r="H1110" i="2"/>
  <c r="H70" i="2"/>
  <c r="H1111" i="2"/>
  <c r="H1112" i="2"/>
  <c r="H1113" i="2"/>
  <c r="H1114" i="2"/>
  <c r="H1115" i="2"/>
  <c r="H71" i="2"/>
  <c r="H1116" i="2"/>
  <c r="H1117" i="2"/>
  <c r="H1118" i="2"/>
  <c r="H1119" i="2"/>
  <c r="H1120" i="2"/>
  <c r="H2222" i="2"/>
  <c r="H1121" i="2"/>
  <c r="H1122" i="2"/>
  <c r="H1123" i="2"/>
  <c r="H22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2224" i="2"/>
  <c r="H1147" i="2"/>
  <c r="H1148" i="2"/>
  <c r="H1149" i="2"/>
  <c r="H1150" i="2"/>
  <c r="H1151" i="2"/>
  <c r="H1152" i="2"/>
  <c r="H1153" i="2"/>
  <c r="H1154" i="2"/>
  <c r="H1155" i="2"/>
  <c r="H1156" i="2"/>
  <c r="H1157" i="2"/>
  <c r="H1158" i="2"/>
  <c r="H1159" i="2"/>
  <c r="H72" i="2"/>
  <c r="H1160" i="2"/>
  <c r="H1161" i="2"/>
  <c r="H1162" i="2"/>
  <c r="H1163" i="2"/>
  <c r="H1164" i="2"/>
  <c r="H1165" i="2"/>
  <c r="H1166" i="2"/>
  <c r="H1167" i="2"/>
  <c r="H1168" i="2"/>
  <c r="H1169" i="2"/>
  <c r="H1170" i="2"/>
  <c r="H73" i="2"/>
  <c r="H1171" i="2"/>
  <c r="H1172" i="2"/>
  <c r="H1173" i="2"/>
  <c r="H1174" i="2"/>
  <c r="H1175" i="2"/>
  <c r="H1176" i="2"/>
  <c r="H1177" i="2"/>
  <c r="H1178" i="2"/>
  <c r="H74" i="2"/>
  <c r="H1179" i="2"/>
  <c r="H1180" i="2"/>
  <c r="H1181" i="2"/>
  <c r="H1182" i="2"/>
  <c r="H1183" i="2"/>
  <c r="H1184" i="2"/>
  <c r="H1185" i="2"/>
  <c r="H1186" i="2"/>
  <c r="H1187" i="2"/>
  <c r="H1188" i="2"/>
  <c r="H75" i="2"/>
  <c r="H1189" i="2"/>
  <c r="H1190" i="2"/>
  <c r="H1191" i="2"/>
  <c r="H1192" i="2"/>
  <c r="H1193" i="2"/>
  <c r="H1194" i="2"/>
  <c r="H1195" i="2"/>
  <c r="H1196" i="2"/>
  <c r="H76" i="2"/>
  <c r="H2225" i="2"/>
  <c r="H1197" i="2"/>
  <c r="H1198" i="2"/>
  <c r="H1199" i="2"/>
  <c r="H77" i="2"/>
  <c r="H1200" i="2"/>
  <c r="H1201" i="2"/>
  <c r="H78" i="2"/>
  <c r="H79" i="2"/>
  <c r="H1202" i="2"/>
  <c r="H1203" i="2"/>
  <c r="H1204" i="2"/>
  <c r="H1205" i="2"/>
  <c r="H1206" i="2"/>
  <c r="H1207" i="2"/>
  <c r="H80" i="2"/>
  <c r="H1208" i="2"/>
  <c r="H1209" i="2"/>
  <c r="H1210" i="2"/>
  <c r="H1211" i="2"/>
  <c r="H81" i="2"/>
  <c r="H1212" i="2"/>
  <c r="H1213" i="2"/>
  <c r="H1214" i="2"/>
  <c r="H1215" i="2"/>
  <c r="H1216" i="2"/>
  <c r="H1217" i="2"/>
  <c r="H1218" i="2"/>
  <c r="H1219" i="2"/>
  <c r="H1220" i="2"/>
  <c r="H1221" i="2"/>
  <c r="H1222" i="2"/>
  <c r="H1223" i="2"/>
  <c r="H1224" i="2"/>
  <c r="H82" i="2"/>
  <c r="H1225" i="2"/>
  <c r="H1226" i="2"/>
  <c r="H1227" i="2"/>
  <c r="H1228" i="2"/>
  <c r="H1229" i="2"/>
  <c r="H1230" i="2"/>
  <c r="H1231" i="2"/>
  <c r="H1232" i="2"/>
  <c r="H1233" i="2"/>
  <c r="H83" i="2"/>
  <c r="H1234" i="2"/>
  <c r="H84" i="2"/>
  <c r="H1235" i="2"/>
  <c r="H1236" i="2"/>
  <c r="H2226" i="2"/>
  <c r="H85" i="2"/>
  <c r="H1237" i="2"/>
  <c r="H1238" i="2"/>
  <c r="H86" i="2"/>
  <c r="H1239" i="2"/>
  <c r="H1240" i="2"/>
  <c r="H87" i="2"/>
  <c r="H1241" i="2"/>
  <c r="H1242" i="2"/>
  <c r="H1243" i="2"/>
  <c r="H1244" i="2"/>
  <c r="H1245" i="2"/>
  <c r="H1246" i="2"/>
  <c r="H1247" i="2"/>
  <c r="H1248" i="2"/>
  <c r="H1249" i="2"/>
  <c r="H1250" i="2"/>
  <c r="H1251" i="2"/>
  <c r="H1252" i="2"/>
  <c r="H1253" i="2"/>
  <c r="H1254" i="2"/>
  <c r="H88" i="2"/>
  <c r="H1255" i="2"/>
  <c r="H1256" i="2"/>
  <c r="H1257" i="2"/>
  <c r="H1258" i="2"/>
  <c r="H89" i="2"/>
  <c r="H1259" i="2"/>
  <c r="H1260" i="2"/>
  <c r="H1261" i="2"/>
  <c r="H1262" i="2"/>
  <c r="H1263" i="2"/>
  <c r="H1264" i="2"/>
  <c r="H1265" i="2"/>
  <c r="H1266" i="2"/>
  <c r="H2227" i="2"/>
  <c r="H1267" i="2"/>
  <c r="H2228" i="2"/>
  <c r="H1268" i="2"/>
  <c r="H1269" i="2"/>
  <c r="H1270" i="2"/>
  <c r="H1271" i="2"/>
  <c r="H1272" i="2"/>
  <c r="H1273" i="2"/>
  <c r="H1274" i="2"/>
  <c r="H1275" i="2"/>
  <c r="H1276" i="2"/>
  <c r="H2229"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90" i="2"/>
  <c r="H91" i="2"/>
  <c r="H1303" i="2"/>
  <c r="H1304" i="2"/>
  <c r="H1305" i="2"/>
  <c r="H1306" i="2"/>
  <c r="H1307" i="2"/>
  <c r="H1308" i="2"/>
  <c r="H1309" i="2"/>
  <c r="H1310" i="2"/>
  <c r="H1311" i="2"/>
  <c r="H1312" i="2"/>
  <c r="H2230" i="2"/>
  <c r="H1313" i="2"/>
  <c r="H1314" i="2"/>
  <c r="H1315" i="2"/>
  <c r="H1316" i="2"/>
  <c r="H1317" i="2"/>
  <c r="H1318" i="2"/>
  <c r="H1319" i="2"/>
  <c r="H1320" i="2"/>
  <c r="H1321" i="2"/>
  <c r="H1322" i="2"/>
  <c r="H92" i="2"/>
  <c r="H1323" i="2"/>
  <c r="H1324" i="2"/>
  <c r="H1325" i="2"/>
  <c r="H1326" i="2"/>
  <c r="H1327" i="2"/>
  <c r="H1328" i="2"/>
  <c r="H1329" i="2"/>
  <c r="H93"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2231" i="2"/>
  <c r="H1354" i="2"/>
  <c r="H1355" i="2"/>
  <c r="H1356" i="2"/>
  <c r="H1357" i="2"/>
  <c r="H1358" i="2"/>
  <c r="H1359" i="2"/>
  <c r="H2232" i="2"/>
  <c r="H2233" i="2"/>
  <c r="H1360" i="2"/>
  <c r="H1361" i="2"/>
  <c r="H1362" i="2"/>
  <c r="H1363" i="2"/>
  <c r="H1364" i="2"/>
  <c r="H1365" i="2"/>
  <c r="H1366" i="2"/>
  <c r="H1367" i="2"/>
  <c r="H1368" i="2"/>
  <c r="H1369" i="2"/>
  <c r="H1370" i="2"/>
  <c r="H1371" i="2"/>
  <c r="H94" i="2"/>
  <c r="H1372" i="2"/>
  <c r="H1373" i="2"/>
  <c r="H1374" i="2"/>
  <c r="H1375" i="2"/>
  <c r="H1376" i="2"/>
  <c r="H1377" i="2"/>
  <c r="H1378" i="2"/>
  <c r="H1379" i="2"/>
  <c r="H1380" i="2"/>
  <c r="H1381" i="2"/>
  <c r="H1382" i="2"/>
  <c r="H2234" i="2"/>
  <c r="H1383" i="2"/>
  <c r="H1384" i="2"/>
  <c r="H1385" i="2"/>
  <c r="H1386" i="2"/>
  <c r="H1387" i="2"/>
  <c r="H1388" i="2"/>
  <c r="H1389" i="2"/>
  <c r="H1390" i="2"/>
  <c r="H1391" i="2"/>
  <c r="H1392" i="2"/>
  <c r="H1393" i="2"/>
  <c r="H1394" i="2"/>
  <c r="H1395" i="2"/>
  <c r="H95" i="2"/>
  <c r="H1396" i="2"/>
  <c r="H96" i="2"/>
  <c r="H1397" i="2"/>
  <c r="H1398" i="2"/>
  <c r="H1399" i="2"/>
  <c r="H1400" i="2"/>
  <c r="H1401" i="2"/>
  <c r="H1402" i="2"/>
  <c r="H1403" i="2"/>
  <c r="H1404" i="2"/>
  <c r="H1405" i="2"/>
  <c r="H97" i="2"/>
  <c r="H1406" i="2"/>
  <c r="H1407" i="2"/>
  <c r="H1408" i="2"/>
  <c r="H98" i="2"/>
  <c r="H1409" i="2"/>
  <c r="H1410" i="2"/>
  <c r="H1411" i="2"/>
  <c r="H1412" i="2"/>
  <c r="H1413" i="2"/>
  <c r="H1414" i="2"/>
  <c r="H1415" i="2"/>
  <c r="H1416" i="2"/>
  <c r="H1417" i="2"/>
  <c r="H1418" i="2"/>
  <c r="H2235" i="2"/>
  <c r="H1419" i="2"/>
  <c r="H1420" i="2"/>
  <c r="H99" i="2"/>
  <c r="H1421" i="2"/>
  <c r="H1422" i="2"/>
  <c r="H1423" i="2"/>
  <c r="H1424" i="2"/>
  <c r="H1425" i="2"/>
  <c r="H1426" i="2"/>
  <c r="H1427" i="2"/>
  <c r="H1428" i="2"/>
  <c r="H1429" i="2"/>
  <c r="H1430" i="2"/>
  <c r="H1431" i="2"/>
  <c r="H1432" i="2"/>
  <c r="H1433" i="2"/>
  <c r="H100" i="2"/>
  <c r="H1434" i="2"/>
  <c r="H1435" i="2"/>
  <c r="H1436" i="2"/>
  <c r="H1437" i="2"/>
  <c r="H1438" i="2"/>
  <c r="H101" i="2"/>
  <c r="H1439" i="2"/>
  <c r="H1440" i="2"/>
  <c r="H1441" i="2"/>
  <c r="H1442" i="2"/>
  <c r="H1443" i="2"/>
  <c r="H1444" i="2"/>
  <c r="H1445" i="2"/>
  <c r="H1446" i="2"/>
  <c r="H1447" i="2"/>
  <c r="H1448" i="2"/>
  <c r="H1449" i="2"/>
  <c r="H102" i="2"/>
  <c r="H1450" i="2"/>
  <c r="H1451" i="2"/>
  <c r="H1452" i="2"/>
  <c r="H1453" i="2"/>
  <c r="H1454" i="2"/>
  <c r="H1455" i="2"/>
  <c r="H103" i="2"/>
  <c r="H2236" i="2"/>
  <c r="H1456" i="2"/>
  <c r="H1457" i="2"/>
  <c r="H1458" i="2"/>
  <c r="H1459" i="2"/>
  <c r="H1460" i="2"/>
  <c r="H1461" i="2"/>
  <c r="H1462" i="2"/>
  <c r="H1463" i="2"/>
  <c r="H1464" i="2"/>
  <c r="H1465" i="2"/>
  <c r="H1466" i="2"/>
  <c r="H1467" i="2"/>
  <c r="H1468" i="2"/>
  <c r="H1469" i="2"/>
  <c r="H1470" i="2"/>
  <c r="H1471" i="2"/>
  <c r="H1472" i="2"/>
  <c r="H1473" i="2"/>
  <c r="H1474" i="2"/>
  <c r="H1475" i="2"/>
  <c r="H1476" i="2"/>
  <c r="H1477" i="2"/>
  <c r="H104"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05" i="2"/>
  <c r="H1519" i="2"/>
  <c r="H1520" i="2"/>
  <c r="H1521" i="2"/>
  <c r="H1522" i="2"/>
  <c r="H1523" i="2"/>
  <c r="H1524" i="2"/>
  <c r="H1525" i="2"/>
  <c r="H1526" i="2"/>
  <c r="H106" i="2"/>
  <c r="H1527" i="2"/>
  <c r="H1528" i="2"/>
  <c r="H1529" i="2"/>
  <c r="H1530" i="2"/>
  <c r="H1531" i="2"/>
  <c r="H2237"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07" i="2"/>
  <c r="H1565" i="2"/>
  <c r="H1566" i="2"/>
  <c r="H1567" i="2"/>
  <c r="H1568" i="2"/>
  <c r="H108" i="2"/>
  <c r="H1569" i="2"/>
  <c r="H1570" i="2"/>
  <c r="H1571" i="2"/>
  <c r="H1572" i="2"/>
  <c r="H1573" i="2"/>
  <c r="H1574" i="2"/>
  <c r="H1575" i="2"/>
  <c r="H1576" i="2"/>
  <c r="H1577" i="2"/>
  <c r="H1578" i="2"/>
  <c r="H1579" i="2"/>
  <c r="H1580" i="2"/>
  <c r="H109" i="2"/>
  <c r="H1581" i="2"/>
  <c r="H1582" i="2"/>
  <c r="H1583" i="2"/>
  <c r="H1584" i="2"/>
  <c r="H1585" i="2"/>
  <c r="H1586" i="2"/>
  <c r="H1587" i="2"/>
  <c r="H110" i="2"/>
  <c r="H1588" i="2"/>
  <c r="H1589" i="2"/>
  <c r="H1590" i="2"/>
  <c r="H1591" i="2"/>
  <c r="H1592" i="2"/>
  <c r="H1593" i="2"/>
  <c r="H1594" i="2"/>
  <c r="H1595" i="2"/>
  <c r="H1596" i="2"/>
  <c r="H1597" i="2"/>
  <c r="H111" i="2"/>
  <c r="H1598" i="2"/>
  <c r="H1599" i="2"/>
  <c r="H1600" i="2"/>
  <c r="H1601" i="2"/>
  <c r="H112" i="2"/>
  <c r="H1602" i="2"/>
  <c r="H1603" i="2"/>
  <c r="H1604" i="2"/>
  <c r="H1605" i="2"/>
  <c r="H1606" i="2"/>
  <c r="H1607" i="2"/>
  <c r="H1608" i="2"/>
  <c r="H1609" i="2"/>
  <c r="H1610" i="2"/>
  <c r="H1611" i="2"/>
  <c r="H1612" i="2"/>
  <c r="H1613" i="2"/>
  <c r="H1614" i="2"/>
  <c r="H1615" i="2"/>
  <c r="H2238" i="2"/>
  <c r="H1616" i="2"/>
  <c r="H1617" i="2"/>
  <c r="H1618" i="2"/>
  <c r="H1619" i="2"/>
  <c r="H1620" i="2"/>
  <c r="H1621" i="2"/>
  <c r="H1622" i="2"/>
  <c r="H1623" i="2"/>
  <c r="H1624" i="2"/>
  <c r="H1625" i="2"/>
  <c r="H1626" i="2"/>
  <c r="H1627" i="2"/>
  <c r="H1628" i="2"/>
  <c r="H1629" i="2"/>
  <c r="H1630" i="2"/>
  <c r="H113" i="2"/>
  <c r="H1631" i="2"/>
  <c r="H1632" i="2"/>
  <c r="H1633" i="2"/>
  <c r="H1634" i="2"/>
  <c r="H1635" i="2"/>
  <c r="H1636" i="2"/>
  <c r="H1637" i="2"/>
  <c r="H114" i="2"/>
  <c r="H1638" i="2"/>
  <c r="H1639" i="2"/>
  <c r="H1640" i="2"/>
  <c r="H115" i="2"/>
  <c r="H1641" i="2"/>
  <c r="H1642" i="2"/>
  <c r="H1643" i="2"/>
  <c r="H1644" i="2"/>
  <c r="H1645" i="2"/>
  <c r="H1646" i="2"/>
  <c r="H1647" i="2"/>
  <c r="H1648" i="2"/>
  <c r="H1649" i="2"/>
  <c r="H1650" i="2"/>
  <c r="H1651" i="2"/>
  <c r="H116" i="2"/>
  <c r="H1652" i="2"/>
  <c r="H1653" i="2"/>
  <c r="H1654" i="2"/>
  <c r="H1655" i="2"/>
  <c r="H1656" i="2"/>
  <c r="H1657" i="2"/>
  <c r="H1658" i="2"/>
  <c r="H1659" i="2"/>
  <c r="H1660" i="2"/>
  <c r="H1661" i="2"/>
  <c r="H117"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2239" i="2"/>
  <c r="H1709" i="2"/>
  <c r="H1710" i="2"/>
  <c r="H2240" i="2"/>
  <c r="H1711" i="2"/>
  <c r="H1712" i="2"/>
  <c r="H1713" i="2"/>
  <c r="H1714" i="2"/>
  <c r="H1715" i="2"/>
  <c r="H1716" i="2"/>
  <c r="H1717" i="2"/>
  <c r="H1718" i="2"/>
  <c r="H1719" i="2"/>
  <c r="H1720" i="2"/>
  <c r="H1721" i="2"/>
  <c r="H1722" i="2"/>
  <c r="H118" i="2"/>
  <c r="H1723" i="2"/>
  <c r="H119"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20" i="2"/>
  <c r="H121" i="2"/>
  <c r="H1752" i="2"/>
  <c r="H1753" i="2"/>
  <c r="H1754" i="2"/>
  <c r="H1755" i="2"/>
  <c r="H1756" i="2"/>
  <c r="H1757" i="2"/>
  <c r="H1758" i="2"/>
  <c r="H1759" i="2"/>
  <c r="H1760" i="2"/>
  <c r="H1761" i="2"/>
  <c r="H122" i="2"/>
  <c r="H2241" i="2"/>
  <c r="H1762" i="2"/>
  <c r="H1763" i="2"/>
  <c r="H123" i="2"/>
  <c r="H1764" i="2"/>
  <c r="H1765" i="2"/>
  <c r="H1766" i="2"/>
  <c r="H1767" i="2"/>
  <c r="H1768" i="2"/>
  <c r="H1769" i="2"/>
  <c r="H1770" i="2"/>
  <c r="H1771" i="2"/>
  <c r="H1772" i="2"/>
  <c r="H2242" i="2"/>
  <c r="H1773" i="2"/>
  <c r="H1774" i="2"/>
  <c r="H1775" i="2"/>
  <c r="H1776" i="2"/>
  <c r="H1777" i="2"/>
  <c r="H2243" i="2"/>
  <c r="H1778" i="2"/>
  <c r="H1779" i="2"/>
  <c r="H1780" i="2"/>
  <c r="H1781" i="2"/>
  <c r="H1782" i="2"/>
  <c r="H1783" i="2"/>
  <c r="H1784" i="2"/>
  <c r="H1785" i="2"/>
  <c r="H1786" i="2"/>
  <c r="H124" i="2"/>
  <c r="H1787" i="2"/>
  <c r="H1788" i="2"/>
  <c r="H1789" i="2"/>
  <c r="H1790" i="2"/>
  <c r="H1791" i="2"/>
  <c r="H1792" i="2"/>
  <c r="H1793" i="2"/>
  <c r="H1794" i="2"/>
  <c r="H1795" i="2"/>
  <c r="H1796" i="2"/>
  <c r="H1797" i="2"/>
  <c r="H1798" i="2"/>
  <c r="H2244" i="2"/>
  <c r="H1799" i="2"/>
  <c r="H1800" i="2"/>
  <c r="H125" i="2"/>
  <c r="H1801" i="2"/>
  <c r="H126" i="2"/>
  <c r="H1802" i="2"/>
  <c r="H1803" i="2"/>
  <c r="H1804" i="2"/>
  <c r="H1805" i="2"/>
  <c r="H1806" i="2"/>
  <c r="H1807" i="2"/>
  <c r="H1808" i="2"/>
  <c r="H1809" i="2"/>
  <c r="H1810" i="2"/>
  <c r="H1811" i="2"/>
  <c r="H1812" i="2"/>
  <c r="H1813" i="2"/>
  <c r="H1814" i="2"/>
  <c r="H1815" i="2"/>
  <c r="H127"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28" i="2"/>
  <c r="H1839" i="2"/>
  <c r="H129" i="2"/>
  <c r="H1840" i="2"/>
  <c r="H1841" i="2"/>
  <c r="H1842" i="2"/>
  <c r="H1843" i="2"/>
  <c r="H1844" i="2"/>
  <c r="H1845" i="2"/>
  <c r="H1846" i="2"/>
  <c r="H1847" i="2"/>
  <c r="H1848" i="2"/>
  <c r="H1849" i="2"/>
  <c r="H1850" i="2"/>
  <c r="H130" i="2"/>
  <c r="H1851" i="2"/>
  <c r="H1852" i="2"/>
  <c r="H1853" i="2"/>
  <c r="H1854" i="2"/>
  <c r="H1855" i="2"/>
  <c r="H1856" i="2"/>
  <c r="H1857" i="2"/>
  <c r="H1858" i="2"/>
  <c r="H1859" i="2"/>
  <c r="H1860" i="2"/>
  <c r="H1861" i="2"/>
  <c r="H1862" i="2"/>
  <c r="H1863" i="2"/>
  <c r="H1864" i="2"/>
  <c r="H131"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2245" i="2"/>
  <c r="H1900" i="2"/>
  <c r="H1901" i="2"/>
  <c r="H1902" i="2"/>
  <c r="H1903" i="2"/>
  <c r="H132" i="2"/>
  <c r="H1904" i="2"/>
  <c r="H1905" i="2"/>
  <c r="H1906" i="2"/>
  <c r="H133" i="2"/>
  <c r="H1907" i="2"/>
  <c r="H1908" i="2"/>
  <c r="H1909" i="2"/>
  <c r="H1910" i="2"/>
  <c r="H1911" i="2"/>
  <c r="H1912" i="2"/>
  <c r="H1913" i="2"/>
  <c r="H1914" i="2"/>
  <c r="H1915" i="2"/>
  <c r="H1916" i="2"/>
  <c r="H1917" i="2"/>
  <c r="H1918" i="2"/>
  <c r="H1919" i="2"/>
  <c r="H1920" i="2"/>
  <c r="H1921" i="2"/>
  <c r="H1922" i="2"/>
  <c r="H1923" i="2"/>
  <c r="H1924" i="2"/>
  <c r="H1925" i="2"/>
  <c r="H134" i="2"/>
  <c r="H1926" i="2"/>
  <c r="H1927" i="2"/>
  <c r="H1928" i="2"/>
  <c r="H1929" i="2"/>
  <c r="H1930" i="2"/>
  <c r="H135" i="2"/>
  <c r="H1931" i="2"/>
  <c r="H1932" i="2"/>
  <c r="H1933" i="2"/>
  <c r="H1934" i="2"/>
  <c r="H1935" i="2"/>
  <c r="H1936" i="2"/>
  <c r="H1937" i="2"/>
  <c r="H1938" i="2"/>
  <c r="H136" i="2"/>
  <c r="H1939" i="2"/>
  <c r="H1940" i="2"/>
  <c r="H1941" i="2"/>
  <c r="H1942" i="2"/>
  <c r="H1943" i="2"/>
  <c r="H1944" i="2"/>
  <c r="H1945" i="2"/>
  <c r="H1946" i="2"/>
  <c r="H2246" i="2"/>
  <c r="H1947" i="2"/>
  <c r="H137" i="2"/>
  <c r="H1948" i="2"/>
  <c r="H2247" i="2"/>
  <c r="H1949" i="2"/>
  <c r="H1950" i="2"/>
  <c r="H1951" i="2"/>
  <c r="H2248" i="2"/>
  <c r="H1952" i="2"/>
  <c r="H1953" i="2"/>
  <c r="H138" i="2"/>
  <c r="H1954" i="2"/>
  <c r="H1955" i="2"/>
  <c r="H1956" i="2"/>
  <c r="H1957" i="2"/>
  <c r="H1958" i="2"/>
  <c r="H1959" i="2"/>
  <c r="H1960" i="2"/>
  <c r="H1961" i="2"/>
  <c r="H1962" i="2"/>
  <c r="H1963" i="2"/>
  <c r="H1964" i="2"/>
  <c r="H1965" i="2"/>
  <c r="H1966" i="2"/>
  <c r="H1967" i="2"/>
  <c r="H1968" i="2"/>
  <c r="H1969" i="2"/>
  <c r="H139" i="2"/>
  <c r="H1970" i="2"/>
  <c r="H1971" i="2"/>
  <c r="H1972" i="2"/>
  <c r="H1973" i="2"/>
  <c r="H1974" i="2"/>
  <c r="H140" i="2"/>
  <c r="H141" i="2"/>
  <c r="H1975" i="2"/>
  <c r="H1976" i="2"/>
  <c r="H1977" i="2"/>
  <c r="H1978" i="2"/>
  <c r="H1979" i="2"/>
  <c r="H1980" i="2"/>
  <c r="H142" i="2"/>
  <c r="H1981" i="2"/>
  <c r="H1982" i="2"/>
  <c r="H1983" i="2"/>
  <c r="H1984" i="2"/>
  <c r="H143" i="2"/>
  <c r="H144" i="2"/>
  <c r="H1985" i="2"/>
  <c r="H1986" i="2"/>
  <c r="H1987" i="2"/>
  <c r="H145" i="2"/>
  <c r="H146" i="2"/>
  <c r="H1988" i="2"/>
  <c r="H1989" i="2"/>
  <c r="H1990" i="2"/>
  <c r="H1991" i="2"/>
  <c r="H1992" i="2"/>
  <c r="H147" i="2"/>
  <c r="H1993" i="2"/>
  <c r="H2249" i="2"/>
  <c r="H1994" i="2"/>
  <c r="H148" i="2"/>
  <c r="H149" i="2"/>
  <c r="H1995" i="2"/>
  <c r="H150" i="2"/>
  <c r="H1996" i="2"/>
  <c r="H151" i="2"/>
  <c r="H1997" i="2"/>
  <c r="H1998" i="2"/>
  <c r="H1999" i="2"/>
  <c r="H2000" i="2"/>
  <c r="H2001" i="2"/>
  <c r="H152" i="2"/>
  <c r="H2002" i="2"/>
  <c r="H153" i="2"/>
  <c r="H2003" i="2"/>
  <c r="H2004" i="2"/>
  <c r="H2005" i="2"/>
  <c r="H2006" i="2"/>
  <c r="H2250" i="2"/>
  <c r="H2007" i="2"/>
  <c r="H2008" i="2"/>
  <c r="H154" i="2"/>
  <c r="H155" i="2"/>
  <c r="H2009" i="2"/>
  <c r="H156" i="2"/>
  <c r="H2251" i="2"/>
  <c r="H157" i="2"/>
  <c r="H2010" i="2"/>
  <c r="H2011" i="2"/>
  <c r="H2012" i="2"/>
  <c r="H158" i="2"/>
  <c r="H2013" i="2"/>
  <c r="H2014" i="2"/>
  <c r="H2252" i="2"/>
  <c r="H2015" i="2"/>
  <c r="H2016" i="2"/>
  <c r="H159" i="2"/>
  <c r="H2017" i="2"/>
  <c r="H2018" i="2"/>
  <c r="H2019" i="2"/>
  <c r="H2020" i="2"/>
  <c r="H2021" i="2"/>
  <c r="H2022" i="2"/>
  <c r="H2023" i="2"/>
  <c r="H2024" i="2"/>
  <c r="H2025" i="2"/>
  <c r="H2026" i="2"/>
  <c r="H160" i="2"/>
  <c r="H2027" i="2"/>
  <c r="H2028" i="2"/>
  <c r="H2029" i="2"/>
  <c r="H2030" i="2"/>
  <c r="H2031" i="2"/>
  <c r="H2032" i="2"/>
  <c r="H2033" i="2"/>
  <c r="H2034" i="2"/>
  <c r="H2035" i="2"/>
  <c r="H2036" i="2"/>
  <c r="H2037" i="2"/>
  <c r="H2038" i="2"/>
  <c r="H2039" i="2"/>
  <c r="H2040" i="2"/>
  <c r="H2041" i="2"/>
  <c r="H161" i="2"/>
  <c r="H2042" i="2"/>
  <c r="H2043" i="2"/>
  <c r="H2044" i="2"/>
  <c r="H2045" i="2"/>
  <c r="H162" i="2"/>
  <c r="H163" i="2"/>
  <c r="H2046" i="2"/>
  <c r="H2047" i="2"/>
  <c r="H2048" i="2"/>
  <c r="H2049" i="2"/>
  <c r="H2050" i="2"/>
  <c r="H2051" i="2"/>
  <c r="H2052" i="2"/>
  <c r="H2053" i="2"/>
  <c r="H2054" i="2"/>
  <c r="H2055" i="2"/>
  <c r="H2056" i="2"/>
  <c r="H2057" i="2"/>
  <c r="H2058" i="2"/>
  <c r="H164" i="2"/>
  <c r="H2059" i="2"/>
  <c r="H2060" i="2"/>
  <c r="H2061" i="2"/>
  <c r="H2062" i="2"/>
  <c r="H2063" i="2"/>
  <c r="H2064" i="2"/>
  <c r="H2065" i="2"/>
  <c r="H2066" i="2"/>
  <c r="H2067" i="2"/>
  <c r="H2068" i="2"/>
  <c r="H2069" i="2"/>
  <c r="H2070" i="2"/>
  <c r="H2071" i="2"/>
  <c r="H2253" i="2"/>
  <c r="H2072" i="2"/>
  <c r="H2073" i="2"/>
  <c r="H2074" i="2"/>
  <c r="H2075" i="2"/>
  <c r="H2076" i="2"/>
  <c r="H165" i="2"/>
  <c r="H2077" i="2"/>
  <c r="H166" i="2"/>
  <c r="H2078" i="2"/>
  <c r="H2079" i="2"/>
  <c r="H2080" i="2"/>
  <c r="H2081" i="2"/>
  <c r="H2082" i="2"/>
  <c r="H2083" i="2"/>
  <c r="H167"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168" i="2"/>
  <c r="H2116" i="2"/>
  <c r="H2117" i="2"/>
  <c r="H2118" i="2"/>
  <c r="H2119" i="2"/>
  <c r="H2120" i="2"/>
  <c r="H2121" i="2"/>
  <c r="H2122" i="2"/>
  <c r="H2123" i="2"/>
  <c r="H2124" i="2"/>
  <c r="H2125" i="2"/>
  <c r="H2254" i="2"/>
  <c r="H2126" i="2"/>
  <c r="H2127" i="2"/>
  <c r="H2128" i="2"/>
  <c r="H2129" i="2"/>
  <c r="H2130" i="2"/>
  <c r="H2131" i="2"/>
  <c r="H2132" i="2"/>
  <c r="H169"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170" i="2"/>
  <c r="H2161" i="2"/>
  <c r="H2162" i="2"/>
  <c r="H2163" i="2"/>
  <c r="H171" i="2"/>
  <c r="H2164" i="2"/>
  <c r="H2165" i="2"/>
  <c r="H2166" i="2"/>
  <c r="H2167" i="2"/>
  <c r="H2168" i="2"/>
  <c r="H2169" i="2"/>
  <c r="H2170" i="2"/>
  <c r="H2171" i="2"/>
  <c r="H2172" i="2"/>
  <c r="H172" i="2"/>
  <c r="H2173" i="2"/>
  <c r="H2174" i="2"/>
  <c r="H2175" i="2"/>
  <c r="H173" i="2"/>
  <c r="H2176" i="2"/>
  <c r="H2177" i="2"/>
  <c r="H2178" i="2"/>
  <c r="H174" i="2"/>
  <c r="H2179" i="2"/>
  <c r="H2180" i="2"/>
  <c r="H175" i="2"/>
  <c r="D2058" i="3" l="1"/>
  <c r="D742" i="3"/>
  <c r="D1292" i="3"/>
  <c r="D629" i="3"/>
  <c r="D71" i="3"/>
  <c r="D1772" i="3"/>
  <c r="D839" i="3"/>
  <c r="D505" i="3"/>
  <c r="D497" i="3"/>
  <c r="D1868" i="3"/>
  <c r="D1860" i="3"/>
  <c r="D1675" i="3"/>
  <c r="D1432" i="3"/>
  <c r="D409" i="3"/>
  <c r="D1424" i="3"/>
  <c r="D1106" i="3"/>
  <c r="D810" i="3"/>
  <c r="D1143" i="3"/>
  <c r="D745" i="3"/>
  <c r="D1295" i="3"/>
  <c r="D904" i="3"/>
  <c r="D896" i="3"/>
  <c r="D1101" i="3"/>
  <c r="D934" i="3"/>
  <c r="D1057" i="3"/>
  <c r="D1761" i="3"/>
  <c r="D2044" i="3"/>
  <c r="D562" i="3"/>
  <c r="D1118" i="3"/>
  <c r="D746" i="3"/>
  <c r="D633" i="3"/>
  <c r="D239" i="3"/>
  <c r="D231" i="3"/>
  <c r="D1696" i="3"/>
  <c r="D2002" i="3"/>
  <c r="D445" i="3"/>
  <c r="D437" i="3"/>
  <c r="D501" i="3"/>
  <c r="D963" i="3"/>
  <c r="D939" i="3"/>
  <c r="D1872" i="3"/>
  <c r="D1864" i="3"/>
  <c r="D703" i="3"/>
  <c r="D1844" i="3"/>
  <c r="D413" i="3"/>
  <c r="D405" i="3"/>
  <c r="D212" i="3"/>
  <c r="D1102" i="3"/>
  <c r="D1555" i="3"/>
  <c r="D743" i="3"/>
  <c r="D1293" i="3"/>
  <c r="D72" i="3"/>
  <c r="D1999" i="3"/>
  <c r="D481" i="3"/>
  <c r="D1153" i="3"/>
  <c r="D840" i="3"/>
  <c r="D498" i="3"/>
  <c r="D1861" i="3"/>
  <c r="D1691" i="3"/>
  <c r="D1683" i="3"/>
  <c r="D1433" i="3"/>
  <c r="D2056" i="3"/>
  <c r="D1146" i="3"/>
  <c r="D1138" i="3"/>
  <c r="D748" i="3"/>
  <c r="D740" i="3"/>
  <c r="D1095" i="3"/>
  <c r="D69" i="3"/>
  <c r="D61" i="3"/>
  <c r="D1996" i="3"/>
  <c r="D1960" i="3"/>
  <c r="D478" i="3"/>
  <c r="D1770" i="3"/>
  <c r="D1762" i="3"/>
  <c r="D495" i="3"/>
  <c r="D829" i="3"/>
  <c r="D821" i="3"/>
  <c r="D190" i="3"/>
  <c r="D1866" i="3"/>
  <c r="D1948" i="3"/>
  <c r="D1932" i="3"/>
  <c r="D1665" i="3"/>
  <c r="D29" i="3"/>
  <c r="D21" i="3"/>
  <c r="D1790" i="3"/>
  <c r="D1774" i="3"/>
  <c r="D675" i="3"/>
  <c r="D667" i="3"/>
  <c r="D305" i="3"/>
  <c r="D297" i="3"/>
  <c r="D281" i="3"/>
  <c r="D1484" i="3"/>
  <c r="D1476" i="3"/>
  <c r="D423" i="3"/>
  <c r="D1430" i="3"/>
  <c r="D1414" i="3"/>
  <c r="D1104" i="3"/>
  <c r="D563" i="3"/>
  <c r="D561" i="3"/>
  <c r="D553" i="3"/>
  <c r="D395" i="3"/>
  <c r="D430" i="3"/>
  <c r="D744" i="3"/>
  <c r="D631" i="3"/>
  <c r="D482" i="3"/>
  <c r="D474" i="3"/>
  <c r="D903" i="3"/>
  <c r="D841" i="3"/>
  <c r="D1862" i="3"/>
  <c r="D1870" i="3"/>
  <c r="D812" i="3"/>
  <c r="B324" i="3"/>
  <c r="B1336" i="3"/>
  <c r="B36" i="3"/>
  <c r="B874" i="3"/>
  <c r="D620" i="3"/>
  <c r="B2003" i="3"/>
  <c r="B1873" i="3"/>
  <c r="B1680" i="3"/>
  <c r="C565" i="3"/>
  <c r="D565" i="3" s="1"/>
  <c r="C1874" i="3"/>
  <c r="D1874" i="3" s="1"/>
  <c r="B51" i="3"/>
  <c r="B2010" i="3"/>
  <c r="B484" i="3"/>
  <c r="B1994" i="3"/>
  <c r="B1679" i="3"/>
  <c r="C2055" i="3"/>
  <c r="D2055" i="3" s="1"/>
  <c r="C1145" i="3"/>
  <c r="C149" i="3"/>
  <c r="C324" i="3"/>
  <c r="C1344" i="3"/>
  <c r="C874" i="3"/>
  <c r="C906" i="3"/>
  <c r="C1296" i="3"/>
  <c r="D1296" i="3" s="1"/>
  <c r="C197" i="3"/>
  <c r="D197" i="3" s="1"/>
  <c r="C1923" i="3"/>
  <c r="C1781" i="3"/>
  <c r="D1781" i="3" s="1"/>
  <c r="C666" i="3"/>
  <c r="C422" i="3"/>
  <c r="B2061" i="3"/>
  <c r="B1127" i="3"/>
  <c r="B278" i="3"/>
  <c r="B1205" i="3"/>
  <c r="B155" i="3"/>
  <c r="B314" i="3"/>
  <c r="B1587" i="3"/>
  <c r="B1100" i="3"/>
  <c r="B222" i="3"/>
  <c r="B483" i="3"/>
  <c r="B508" i="3"/>
  <c r="B1835" i="3"/>
  <c r="B294" i="3"/>
  <c r="B99" i="3"/>
  <c r="B1060" i="3"/>
  <c r="C1229" i="3"/>
  <c r="C919" i="3"/>
  <c r="C1566" i="3"/>
  <c r="C271" i="3"/>
  <c r="C2091" i="3"/>
  <c r="C2239" i="3"/>
  <c r="C1392" i="3"/>
  <c r="D1392" i="3" s="1"/>
  <c r="C1198" i="3"/>
  <c r="C1343" i="3"/>
  <c r="C2136" i="3"/>
  <c r="C51" i="3"/>
  <c r="C881" i="3"/>
  <c r="C223" i="3"/>
  <c r="C583" i="3"/>
  <c r="C1836" i="3"/>
  <c r="D1836" i="3" s="1"/>
  <c r="C1922" i="3"/>
  <c r="C3" i="3"/>
  <c r="C673" i="3"/>
  <c r="C287" i="3"/>
  <c r="B2052" i="3"/>
  <c r="D2052" i="3" s="1"/>
  <c r="B1548" i="3"/>
  <c r="D1548" i="3" s="1"/>
  <c r="B1126" i="3"/>
  <c r="B1536" i="3"/>
  <c r="B1520" i="3"/>
  <c r="B247" i="3"/>
  <c r="B1454" i="3"/>
  <c r="B358" i="3"/>
  <c r="B277" i="3"/>
  <c r="B261" i="3"/>
  <c r="B1829" i="3"/>
  <c r="B1813" i="3"/>
  <c r="B2081" i="3"/>
  <c r="B2237" i="3"/>
  <c r="B546" i="3"/>
  <c r="B1368" i="3"/>
  <c r="B1352" i="3"/>
  <c r="B1390" i="3"/>
  <c r="B1382" i="3"/>
  <c r="B967" i="3"/>
  <c r="B162" i="3"/>
  <c r="B154" i="3"/>
  <c r="B1168" i="3"/>
  <c r="B533" i="3"/>
  <c r="B525" i="3"/>
  <c r="B842" i="3"/>
  <c r="B329" i="3"/>
  <c r="B321" i="3"/>
  <c r="B313" i="3"/>
  <c r="B1349" i="3"/>
  <c r="B1341" i="3"/>
  <c r="B1325" i="3"/>
  <c r="B1739" i="3"/>
  <c r="B1731" i="3"/>
  <c r="B1594" i="3"/>
  <c r="B1578" i="3"/>
  <c r="B1901" i="3"/>
  <c r="B1885" i="3"/>
  <c r="B1877" i="3"/>
  <c r="B2126" i="3"/>
  <c r="B2118" i="3"/>
  <c r="B57" i="3"/>
  <c r="B33" i="3"/>
  <c r="B1099" i="3"/>
  <c r="B858" i="3"/>
  <c r="B850" i="3"/>
  <c r="B607" i="3"/>
  <c r="B229" i="3"/>
  <c r="D229" i="3" s="1"/>
  <c r="B1702" i="3"/>
  <c r="B1694" i="3"/>
  <c r="B2016" i="3"/>
  <c r="B2008" i="3"/>
  <c r="B490" i="3"/>
  <c r="B1163" i="3"/>
  <c r="B1155" i="3"/>
  <c r="B459" i="3"/>
  <c r="B507" i="3"/>
  <c r="B491" i="3"/>
  <c r="B597" i="3"/>
  <c r="B581" i="3"/>
  <c r="B953" i="3"/>
  <c r="B937" i="3"/>
  <c r="B1309" i="3"/>
  <c r="B1992" i="3"/>
  <c r="B1968" i="3"/>
  <c r="B1019" i="3"/>
  <c r="B1011" i="3"/>
  <c r="B202" i="3"/>
  <c r="B194" i="3"/>
  <c r="B1858" i="3"/>
  <c r="B1850" i="3"/>
  <c r="B1834" i="3"/>
  <c r="B1786" i="3"/>
  <c r="B679" i="3"/>
  <c r="B663" i="3"/>
  <c r="B293" i="3"/>
  <c r="B1116" i="3"/>
  <c r="D114" i="3"/>
  <c r="B1067" i="3"/>
  <c r="B2209" i="3"/>
  <c r="B647" i="3"/>
  <c r="B639" i="3"/>
  <c r="B1909" i="3"/>
  <c r="B1642" i="3"/>
  <c r="B760" i="3"/>
  <c r="D760" i="3" s="1"/>
  <c r="B1617" i="3"/>
  <c r="B1241" i="3"/>
  <c r="D888" i="3"/>
  <c r="D572" i="3"/>
  <c r="B1209" i="3"/>
  <c r="B907" i="3"/>
  <c r="D907" i="3" s="1"/>
  <c r="C1661" i="3"/>
  <c r="D1661" i="3" s="1"/>
  <c r="C779" i="3"/>
  <c r="C755" i="3"/>
  <c r="C1612" i="3"/>
  <c r="C1236" i="3"/>
  <c r="C1228" i="3"/>
  <c r="C1220" i="3"/>
  <c r="C390" i="3"/>
  <c r="C2032" i="3"/>
  <c r="D2032" i="3" s="1"/>
  <c r="C646" i="3"/>
  <c r="C144" i="3"/>
  <c r="C136" i="3"/>
  <c r="D136" i="3" s="1"/>
  <c r="C128" i="3"/>
  <c r="D128" i="3" s="1"/>
  <c r="C120" i="3"/>
  <c r="C1908" i="3"/>
  <c r="C2061" i="3"/>
  <c r="C2053" i="3"/>
  <c r="C1565" i="3"/>
  <c r="C1549" i="3"/>
  <c r="C1455" i="3"/>
  <c r="C1447" i="3"/>
  <c r="C367" i="3"/>
  <c r="C359" i="3"/>
  <c r="C351" i="3"/>
  <c r="C278" i="3"/>
  <c r="C262" i="3"/>
  <c r="C1034" i="3"/>
  <c r="C1026" i="3"/>
  <c r="C987" i="3"/>
  <c r="C979" i="3"/>
  <c r="C1830" i="3"/>
  <c r="C1822" i="3"/>
  <c r="C1814" i="3"/>
  <c r="C2090" i="3"/>
  <c r="C2141" i="3"/>
  <c r="C2246" i="3"/>
  <c r="C1499" i="3"/>
  <c r="C547" i="3"/>
  <c r="C539" i="3"/>
  <c r="C1369" i="3"/>
  <c r="C1361" i="3"/>
  <c r="C1353" i="3"/>
  <c r="D1353" i="3" s="1"/>
  <c r="C1399" i="3"/>
  <c r="C1391" i="3"/>
  <c r="C1383" i="3"/>
  <c r="C1205" i="3"/>
  <c r="C1197" i="3"/>
  <c r="C968" i="3"/>
  <c r="C171" i="3"/>
  <c r="D171" i="3" s="1"/>
  <c r="C155" i="3"/>
  <c r="C1169" i="3"/>
  <c r="C534" i="3"/>
  <c r="C526" i="3"/>
  <c r="C843" i="3"/>
  <c r="C330" i="3"/>
  <c r="C322" i="3"/>
  <c r="C314" i="3"/>
  <c r="C1342" i="3"/>
  <c r="C1334" i="3"/>
  <c r="C1326" i="3"/>
  <c r="C1740" i="3"/>
  <c r="C1732" i="3"/>
  <c r="C1595" i="3"/>
  <c r="C1579" i="3"/>
  <c r="C1902" i="3"/>
  <c r="C1894" i="3"/>
  <c r="C1886" i="3"/>
  <c r="C1878" i="3"/>
  <c r="C2135" i="3"/>
  <c r="C2127" i="3"/>
  <c r="C2119" i="3"/>
  <c r="C58" i="3"/>
  <c r="C50" i="3"/>
  <c r="C34" i="3"/>
  <c r="C880" i="3"/>
  <c r="C1100" i="3"/>
  <c r="C1076" i="3"/>
  <c r="C608" i="3"/>
  <c r="D608" i="3" s="1"/>
  <c r="C238" i="3"/>
  <c r="C230" i="3"/>
  <c r="C214" i="3"/>
  <c r="C82" i="3"/>
  <c r="C1711" i="3"/>
  <c r="C1695" i="3"/>
  <c r="C2017" i="3"/>
  <c r="C2009" i="3"/>
  <c r="C1949" i="3"/>
  <c r="C483" i="3"/>
  <c r="C1164" i="3"/>
  <c r="C1156" i="3"/>
  <c r="C452" i="3"/>
  <c r="C444" i="3"/>
  <c r="D444" i="3" s="1"/>
  <c r="C436" i="3"/>
  <c r="D436" i="3" s="1"/>
  <c r="C516" i="3"/>
  <c r="C598" i="3"/>
  <c r="C582" i="3"/>
  <c r="D582" i="3" s="1"/>
  <c r="C946" i="3"/>
  <c r="C1318" i="3"/>
  <c r="C1302" i="3"/>
  <c r="C1969" i="3"/>
  <c r="C1020" i="3"/>
  <c r="D1020" i="3" s="1"/>
  <c r="C1004" i="3"/>
  <c r="C203" i="3"/>
  <c r="C179" i="3"/>
  <c r="C702" i="3"/>
  <c r="C1859" i="3"/>
  <c r="C1843" i="3"/>
  <c r="C1937" i="3"/>
  <c r="C1929" i="3"/>
  <c r="C1921" i="3"/>
  <c r="C1678" i="3"/>
  <c r="C1795" i="3"/>
  <c r="C1787" i="3"/>
  <c r="C1779" i="3"/>
  <c r="C688" i="3"/>
  <c r="C672" i="3"/>
  <c r="C664" i="3"/>
  <c r="C302" i="3"/>
  <c r="C286" i="3"/>
  <c r="C1465" i="3"/>
  <c r="C1411" i="3"/>
  <c r="C211" i="3"/>
  <c r="D211" i="3" s="1"/>
  <c r="C1109" i="3"/>
  <c r="C996" i="3"/>
  <c r="C115" i="3"/>
  <c r="D115" i="3" s="1"/>
  <c r="C107" i="3"/>
  <c r="C99" i="3"/>
  <c r="C91" i="3"/>
  <c r="C1068" i="3"/>
  <c r="C1060" i="3"/>
  <c r="C1052" i="3"/>
  <c r="D1052" i="3" s="1"/>
  <c r="C2218" i="3"/>
  <c r="D2218" i="3" s="1"/>
  <c r="C2210" i="3"/>
  <c r="C2202" i="3"/>
  <c r="C2042" i="3"/>
  <c r="D2042" i="3" s="1"/>
  <c r="B1145" i="3"/>
  <c r="B1344" i="3"/>
  <c r="B1581" i="3"/>
  <c r="B84" i="3"/>
  <c r="B76" i="3"/>
  <c r="B181" i="3"/>
  <c r="B1923" i="3"/>
  <c r="B2196" i="3"/>
  <c r="B140" i="3"/>
  <c r="C415" i="3"/>
  <c r="D415" i="3" s="1"/>
  <c r="B1120" i="3"/>
  <c r="B2120" i="3"/>
  <c r="B873" i="3"/>
  <c r="D1553" i="3"/>
  <c r="B1938" i="3"/>
  <c r="B1687" i="3"/>
  <c r="B1796" i="3"/>
  <c r="B303" i="3"/>
  <c r="B429" i="3"/>
  <c r="B1061" i="3"/>
  <c r="B147" i="3"/>
  <c r="C1254" i="3"/>
  <c r="C1559" i="3"/>
  <c r="C216" i="3"/>
  <c r="C485" i="3"/>
  <c r="C1158" i="3"/>
  <c r="C1304" i="3"/>
  <c r="D1304" i="3" s="1"/>
  <c r="C1947" i="3"/>
  <c r="D1947" i="3" s="1"/>
  <c r="C1688" i="3"/>
  <c r="C1789" i="3"/>
  <c r="D1789" i="3" s="1"/>
  <c r="C682" i="3"/>
  <c r="D682" i="3" s="1"/>
  <c r="C288" i="3"/>
  <c r="D288" i="3" s="1"/>
  <c r="B2141" i="3"/>
  <c r="B1399" i="3"/>
  <c r="B163" i="3"/>
  <c r="B2127" i="3"/>
  <c r="B34" i="3"/>
  <c r="B82" i="3"/>
  <c r="B2009" i="3"/>
  <c r="B203" i="3"/>
  <c r="B1937" i="3"/>
  <c r="B680" i="3"/>
  <c r="B2050" i="3"/>
  <c r="B892" i="3"/>
  <c r="C772" i="3"/>
  <c r="C1629" i="3"/>
  <c r="C1144" i="3"/>
  <c r="C360" i="3"/>
  <c r="C1400" i="3"/>
  <c r="C148" i="3"/>
  <c r="C315" i="3"/>
  <c r="C1596" i="3"/>
  <c r="C59" i="3"/>
  <c r="C873" i="3"/>
  <c r="C83" i="3"/>
  <c r="C2018" i="3"/>
  <c r="C1157" i="3"/>
  <c r="C517" i="3"/>
  <c r="C905" i="3"/>
  <c r="C1994" i="3"/>
  <c r="C196" i="3"/>
  <c r="C1687" i="3"/>
  <c r="C1796" i="3"/>
  <c r="C689" i="3"/>
  <c r="C303" i="3"/>
  <c r="B2059" i="3"/>
  <c r="B1141" i="3"/>
  <c r="B1133" i="3"/>
  <c r="B1453" i="3"/>
  <c r="B365" i="3"/>
  <c r="B349" i="3"/>
  <c r="B276" i="3"/>
  <c r="B1048" i="3"/>
  <c r="B1032" i="3"/>
  <c r="B993" i="3"/>
  <c r="B985" i="3"/>
  <c r="B977" i="3"/>
  <c r="B1804" i="3"/>
  <c r="B2080" i="3"/>
  <c r="B2072" i="3"/>
  <c r="B2147" i="3"/>
  <c r="B2252" i="3"/>
  <c r="B2244" i="3"/>
  <c r="B1505" i="3"/>
  <c r="B1497" i="3"/>
  <c r="B545" i="3"/>
  <c r="B1375" i="3"/>
  <c r="B1367" i="3"/>
  <c r="B1359" i="3"/>
  <c r="B1351" i="3"/>
  <c r="B1397" i="3"/>
  <c r="B1389" i="3"/>
  <c r="B1179" i="3"/>
  <c r="B153" i="3"/>
  <c r="B1167" i="3"/>
  <c r="B524" i="3"/>
  <c r="B336" i="3"/>
  <c r="B727" i="3"/>
  <c r="B1730" i="3"/>
  <c r="B1601" i="3"/>
  <c r="B1593" i="3"/>
  <c r="B1585" i="3"/>
  <c r="B1269" i="3"/>
  <c r="B1900" i="3"/>
  <c r="B1892" i="3"/>
  <c r="B1884" i="3"/>
  <c r="B2133" i="3"/>
  <c r="B2125" i="3"/>
  <c r="B40" i="3"/>
  <c r="B1090" i="3"/>
  <c r="B1074" i="3"/>
  <c r="B865" i="3"/>
  <c r="B857" i="3"/>
  <c r="B622" i="3"/>
  <c r="B614" i="3"/>
  <c r="B606" i="3"/>
  <c r="B236" i="3"/>
  <c r="B228" i="3"/>
  <c r="B252" i="3"/>
  <c r="B1717" i="3"/>
  <c r="B1709" i="3"/>
  <c r="B1701" i="3"/>
  <c r="B1693" i="3"/>
  <c r="B2015" i="3"/>
  <c r="B1955" i="3"/>
  <c r="B465" i="3"/>
  <c r="B1162" i="3"/>
  <c r="B1757" i="3"/>
  <c r="B1749" i="3"/>
  <c r="B450" i="3"/>
  <c r="B434" i="3"/>
  <c r="B514" i="3"/>
  <c r="D514" i="3" s="1"/>
  <c r="B596" i="3"/>
  <c r="B580" i="3"/>
  <c r="D1215" i="3"/>
  <c r="B952" i="3"/>
  <c r="B1983" i="3"/>
  <c r="B1967" i="3"/>
  <c r="B716" i="3"/>
  <c r="B700" i="3"/>
  <c r="B1935" i="3"/>
  <c r="B16" i="3"/>
  <c r="B1801" i="3"/>
  <c r="B1785" i="3"/>
  <c r="B662" i="3"/>
  <c r="B292" i="3"/>
  <c r="B1463" i="3"/>
  <c r="B209" i="3"/>
  <c r="B1115" i="3"/>
  <c r="D1115" i="3" s="1"/>
  <c r="B803" i="3"/>
  <c r="B1066" i="3"/>
  <c r="B2208" i="3"/>
  <c r="B2200" i="3"/>
  <c r="D401" i="3"/>
  <c r="B2024" i="3"/>
  <c r="D2024" i="3" s="1"/>
  <c r="B638" i="3"/>
  <c r="B890" i="3"/>
  <c r="B1641" i="3"/>
  <c r="B1633" i="3"/>
  <c r="B1608" i="3"/>
  <c r="B1264" i="3"/>
  <c r="B1240" i="3"/>
  <c r="D1240" i="3" s="1"/>
  <c r="B1208" i="3"/>
  <c r="B930" i="3"/>
  <c r="D930" i="3" s="1"/>
  <c r="B402" i="3"/>
  <c r="D402" i="3" s="1"/>
  <c r="B394" i="3"/>
  <c r="C1660" i="3"/>
  <c r="D1660" i="3" s="1"/>
  <c r="C1644" i="3"/>
  <c r="C778" i="3"/>
  <c r="C770" i="3"/>
  <c r="C754" i="3"/>
  <c r="C1627" i="3"/>
  <c r="C1259" i="3"/>
  <c r="C1243" i="3"/>
  <c r="C1235" i="3"/>
  <c r="C1219" i="3"/>
  <c r="C1211" i="3"/>
  <c r="C925" i="3"/>
  <c r="C389" i="3"/>
  <c r="C381" i="3"/>
  <c r="C2031" i="3"/>
  <c r="D2031" i="3" s="1"/>
  <c r="C2023" i="3"/>
  <c r="C645" i="3"/>
  <c r="C637" i="3"/>
  <c r="C143" i="3"/>
  <c r="C127" i="3"/>
  <c r="D127" i="3" s="1"/>
  <c r="C119" i="3"/>
  <c r="D119" i="3" s="1"/>
  <c r="C2098" i="3"/>
  <c r="C1915" i="3"/>
  <c r="C889" i="3"/>
  <c r="C573" i="3"/>
  <c r="C2060" i="3"/>
  <c r="C1564" i="3"/>
  <c r="C1142" i="3"/>
  <c r="D1142" i="3" s="1"/>
  <c r="C1134" i="3"/>
  <c r="C1126" i="3"/>
  <c r="C1544" i="3"/>
  <c r="C1536" i="3"/>
  <c r="C247" i="3"/>
  <c r="C1454" i="3"/>
  <c r="C1446" i="3"/>
  <c r="C1438" i="3"/>
  <c r="C366" i="3"/>
  <c r="C358" i="3"/>
  <c r="C350" i="3"/>
  <c r="C277" i="3"/>
  <c r="C261" i="3"/>
  <c r="C1041" i="3"/>
  <c r="D1041" i="3" s="1"/>
  <c r="C1033" i="3"/>
  <c r="C986" i="3"/>
  <c r="C978" i="3"/>
  <c r="C1829" i="3"/>
  <c r="C1805" i="3"/>
  <c r="C2081" i="3"/>
  <c r="C2073" i="3"/>
  <c r="C2245" i="3"/>
  <c r="C2237" i="3"/>
  <c r="C546" i="3"/>
  <c r="C1376" i="3"/>
  <c r="D1376" i="3" s="1"/>
  <c r="C1368" i="3"/>
  <c r="C1360" i="3"/>
  <c r="C1352" i="3"/>
  <c r="C1390" i="3"/>
  <c r="C1382" i="3"/>
  <c r="C1204" i="3"/>
  <c r="C1196" i="3"/>
  <c r="C1180" i="3"/>
  <c r="D1180" i="3" s="1"/>
  <c r="C170" i="3"/>
  <c r="C162" i="3"/>
  <c r="C154" i="3"/>
  <c r="C533" i="3"/>
  <c r="C525" i="3"/>
  <c r="C842" i="3"/>
  <c r="C313" i="3"/>
  <c r="C1333" i="3"/>
  <c r="D1333" i="3" s="1"/>
  <c r="C728" i="3"/>
  <c r="D728" i="3" s="1"/>
  <c r="C1739" i="3"/>
  <c r="C1731" i="3"/>
  <c r="C1602" i="3"/>
  <c r="C1594" i="3"/>
  <c r="C1586" i="3"/>
  <c r="C1578" i="3"/>
  <c r="C1278" i="3"/>
  <c r="C1270" i="3"/>
  <c r="D1270" i="3" s="1"/>
  <c r="C1901" i="3"/>
  <c r="C1893" i="3"/>
  <c r="D1893" i="3" s="1"/>
  <c r="C1885" i="3"/>
  <c r="C1877" i="3"/>
  <c r="C2134" i="3"/>
  <c r="C2126" i="3"/>
  <c r="C2118" i="3"/>
  <c r="C57" i="3"/>
  <c r="C49" i="3"/>
  <c r="C33" i="3"/>
  <c r="C879" i="3"/>
  <c r="C1099" i="3"/>
  <c r="C1091" i="3"/>
  <c r="C1083" i="3"/>
  <c r="D1083" i="3" s="1"/>
  <c r="C1075" i="3"/>
  <c r="C858" i="3"/>
  <c r="C850" i="3"/>
  <c r="C623" i="3"/>
  <c r="C615" i="3"/>
  <c r="D615" i="3" s="1"/>
  <c r="C607" i="3"/>
  <c r="C237" i="3"/>
  <c r="C221" i="3"/>
  <c r="C213" i="3"/>
  <c r="C81" i="3"/>
  <c r="C1702" i="3"/>
  <c r="C1694" i="3"/>
  <c r="C2008" i="3"/>
  <c r="C1956" i="3"/>
  <c r="D1956" i="3" s="1"/>
  <c r="C1163" i="3"/>
  <c r="C1155" i="3"/>
  <c r="C1758" i="3"/>
  <c r="D1758" i="3" s="1"/>
  <c r="C459" i="3"/>
  <c r="C451" i="3"/>
  <c r="C443" i="3"/>
  <c r="C435" i="3"/>
  <c r="C507" i="3"/>
  <c r="C491" i="3"/>
  <c r="C597" i="3"/>
  <c r="C589" i="3"/>
  <c r="C581" i="3"/>
  <c r="C961" i="3"/>
  <c r="C953" i="3"/>
  <c r="C945" i="3"/>
  <c r="C937" i="3"/>
  <c r="C1317" i="3"/>
  <c r="C1309" i="3"/>
  <c r="C1301" i="3"/>
  <c r="C1992" i="3"/>
  <c r="C1984" i="3"/>
  <c r="D1984" i="3" s="1"/>
  <c r="C1976" i="3"/>
  <c r="C1968" i="3"/>
  <c r="C1019" i="3"/>
  <c r="C1003" i="3"/>
  <c r="C202" i="3"/>
  <c r="C194" i="3"/>
  <c r="C186" i="3"/>
  <c r="C178" i="3"/>
  <c r="C717" i="3"/>
  <c r="C709" i="3"/>
  <c r="C1858" i="3"/>
  <c r="C1842" i="3"/>
  <c r="C1834" i="3"/>
  <c r="C1944" i="3"/>
  <c r="C1936" i="3"/>
  <c r="C1928" i="3"/>
  <c r="C1677" i="3"/>
  <c r="C25" i="3"/>
  <c r="D25" i="3" s="1"/>
  <c r="C17" i="3"/>
  <c r="D17" i="3" s="1"/>
  <c r="C9" i="3"/>
  <c r="C1802" i="3"/>
  <c r="C1794" i="3"/>
  <c r="C1786" i="3"/>
  <c r="C687" i="3"/>
  <c r="C679" i="3"/>
  <c r="C663" i="3"/>
  <c r="C301" i="3"/>
  <c r="D301" i="3" s="1"/>
  <c r="C293" i="3"/>
  <c r="C285" i="3"/>
  <c r="D285" i="3" s="1"/>
  <c r="C1480" i="3"/>
  <c r="D1480" i="3" s="1"/>
  <c r="C1472" i="3"/>
  <c r="C427" i="3"/>
  <c r="C419" i="3"/>
  <c r="C1410" i="3"/>
  <c r="C210" i="3"/>
  <c r="C804" i="3"/>
  <c r="D804" i="3" s="1"/>
  <c r="C788" i="3"/>
  <c r="D788" i="3" s="1"/>
  <c r="C106" i="3"/>
  <c r="C98" i="3"/>
  <c r="C90" i="3"/>
  <c r="C1067" i="3"/>
  <c r="C1059" i="3"/>
  <c r="C2217" i="3"/>
  <c r="D2217" i="3" s="1"/>
  <c r="C2209" i="3"/>
  <c r="C2049" i="3"/>
  <c r="C2041" i="3"/>
  <c r="D2041" i="3" s="1"/>
  <c r="C577" i="3"/>
  <c r="D577" i="3" s="1"/>
  <c r="C182" i="3"/>
  <c r="D182" i="3" s="1"/>
  <c r="C1924" i="3"/>
  <c r="D1924" i="3" s="1"/>
  <c r="B43" i="3"/>
  <c r="B204" i="3"/>
  <c r="B287" i="3"/>
  <c r="B1053" i="3"/>
  <c r="B2051" i="3"/>
  <c r="C316" i="3"/>
  <c r="C1336" i="3"/>
  <c r="C882" i="3"/>
  <c r="C584" i="3"/>
  <c r="C189" i="3"/>
  <c r="C1939" i="3"/>
  <c r="D1939" i="3" s="1"/>
  <c r="C1680" i="3"/>
  <c r="C4" i="3"/>
  <c r="D4" i="3" s="1"/>
  <c r="B1565" i="3"/>
  <c r="B359" i="3"/>
  <c r="B262" i="3"/>
  <c r="B1830" i="3"/>
  <c r="B1391" i="3"/>
  <c r="B330" i="3"/>
  <c r="B50" i="3"/>
  <c r="B859" i="3"/>
  <c r="B214" i="3"/>
  <c r="B1993" i="3"/>
  <c r="B1686" i="3"/>
  <c r="B302" i="3"/>
  <c r="B1068" i="3"/>
  <c r="B146" i="3"/>
  <c r="B568" i="3"/>
  <c r="B1659" i="3"/>
  <c r="C780" i="3"/>
  <c r="C344" i="3"/>
  <c r="C980" i="3"/>
  <c r="C2067" i="3"/>
  <c r="C2247" i="3"/>
  <c r="C1206" i="3"/>
  <c r="C307" i="3"/>
  <c r="C1327" i="3"/>
  <c r="C1588" i="3"/>
  <c r="C2128" i="3"/>
  <c r="C43" i="3"/>
  <c r="C852" i="3"/>
  <c r="C204" i="3"/>
  <c r="C1930" i="3"/>
  <c r="C1788" i="3"/>
  <c r="C295" i="3"/>
  <c r="B2066" i="3"/>
  <c r="B1570" i="3"/>
  <c r="B1554" i="3"/>
  <c r="B1140" i="3"/>
  <c r="B1132" i="3"/>
  <c r="B1526" i="3"/>
  <c r="B372" i="3"/>
  <c r="B1460" i="3"/>
  <c r="B1444" i="3"/>
  <c r="B1436" i="3"/>
  <c r="B364" i="3"/>
  <c r="B1047" i="3"/>
  <c r="B1039" i="3"/>
  <c r="B1031" i="3"/>
  <c r="B1819" i="3"/>
  <c r="B1803" i="3"/>
  <c r="B2079" i="3"/>
  <c r="B2251" i="3"/>
  <c r="B1496" i="3"/>
  <c r="B544" i="3"/>
  <c r="B1374" i="3"/>
  <c r="B1366" i="3"/>
  <c r="B1358" i="3"/>
  <c r="B965" i="3"/>
  <c r="B168" i="3"/>
  <c r="B160" i="3"/>
  <c r="B342" i="3"/>
  <c r="B1166" i="3"/>
  <c r="B531" i="3"/>
  <c r="B335" i="3"/>
  <c r="B734" i="3"/>
  <c r="B726" i="3"/>
  <c r="B1737" i="3"/>
  <c r="B1729" i="3"/>
  <c r="B1600" i="3"/>
  <c r="B1592" i="3"/>
  <c r="B1284" i="3"/>
  <c r="B1276" i="3"/>
  <c r="B1268" i="3"/>
  <c r="B1883" i="3"/>
  <c r="B2140" i="3"/>
  <c r="B1089" i="3"/>
  <c r="B1081" i="3"/>
  <c r="B864" i="3"/>
  <c r="B621" i="3"/>
  <c r="B613" i="3"/>
  <c r="B605" i="3"/>
  <c r="B251" i="3"/>
  <c r="B1716" i="3"/>
  <c r="B1708" i="3"/>
  <c r="B1700" i="3"/>
  <c r="B2022" i="3"/>
  <c r="B2014" i="3"/>
  <c r="B1954" i="3"/>
  <c r="B464" i="3"/>
  <c r="B1009" i="3"/>
  <c r="B715" i="3"/>
  <c r="B1848" i="3"/>
  <c r="B15" i="3"/>
  <c r="B1462" i="3"/>
  <c r="B208" i="3"/>
  <c r="B802" i="3"/>
  <c r="D1466" i="3"/>
  <c r="D1649" i="3"/>
  <c r="C552" i="3"/>
  <c r="C1659" i="3"/>
  <c r="C1651" i="3"/>
  <c r="C1643" i="3"/>
  <c r="D1643" i="3" s="1"/>
  <c r="C761" i="3"/>
  <c r="C753" i="3"/>
  <c r="C1626" i="3"/>
  <c r="C1610" i="3"/>
  <c r="C1234" i="3"/>
  <c r="C1226" i="3"/>
  <c r="C932" i="3"/>
  <c r="C924" i="3"/>
  <c r="C2059" i="3"/>
  <c r="C1571" i="3"/>
  <c r="D1571" i="3" s="1"/>
  <c r="C1563" i="3"/>
  <c r="C1141" i="3"/>
  <c r="C1497" i="3"/>
  <c r="C545" i="3"/>
  <c r="C1375" i="3"/>
  <c r="C1367" i="3"/>
  <c r="C1351" i="3"/>
  <c r="C169" i="3"/>
  <c r="C1175" i="3"/>
  <c r="C524" i="3"/>
  <c r="C735" i="3"/>
  <c r="D735" i="3" s="1"/>
  <c r="C727" i="3"/>
  <c r="C1738" i="3"/>
  <c r="C1730" i="3"/>
  <c r="C1285" i="3"/>
  <c r="D1285" i="3" s="1"/>
  <c r="C1277" i="3"/>
  <c r="C1892" i="3"/>
  <c r="C1884" i="3"/>
  <c r="C1098" i="3"/>
  <c r="D1098" i="3" s="1"/>
  <c r="C1090" i="3"/>
  <c r="C1074" i="3"/>
  <c r="C606" i="3"/>
  <c r="C1701" i="3"/>
  <c r="C1693" i="3"/>
  <c r="C1749" i="3"/>
  <c r="C458" i="3"/>
  <c r="C442" i="3"/>
  <c r="C604" i="3"/>
  <c r="C816" i="3"/>
  <c r="C960" i="3"/>
  <c r="C944" i="3"/>
  <c r="D944" i="3" s="1"/>
  <c r="C1324" i="3"/>
  <c r="C1983" i="3"/>
  <c r="C1975" i="3"/>
  <c r="C1018" i="3"/>
  <c r="C1002" i="3"/>
  <c r="C2189" i="3"/>
  <c r="D2189" i="3" s="1"/>
  <c r="C724" i="3"/>
  <c r="D724" i="3" s="1"/>
  <c r="C708" i="3"/>
  <c r="C1857" i="3"/>
  <c r="C24" i="3"/>
  <c r="C1487" i="3"/>
  <c r="D1487" i="3" s="1"/>
  <c r="C1471" i="3"/>
  <c r="C1409" i="3"/>
  <c r="C209" i="3"/>
  <c r="B1559" i="3"/>
  <c r="B316" i="3"/>
  <c r="B216" i="3"/>
  <c r="B485" i="3"/>
  <c r="B1158" i="3"/>
  <c r="B906" i="3"/>
  <c r="B1062" i="3"/>
  <c r="C1656" i="3"/>
  <c r="D1656" i="3" s="1"/>
  <c r="C1689" i="3"/>
  <c r="B1566" i="3"/>
  <c r="B59" i="3"/>
  <c r="B852" i="3"/>
  <c r="B83" i="3"/>
  <c r="B509" i="3"/>
  <c r="B1303" i="3"/>
  <c r="B1922" i="3"/>
  <c r="D1922" i="3" s="1"/>
  <c r="B3" i="3"/>
  <c r="B689" i="3"/>
  <c r="B295" i="3"/>
  <c r="B569" i="3"/>
  <c r="D569" i="3" s="1"/>
  <c r="C912" i="3"/>
  <c r="C1567" i="3"/>
  <c r="D1567" i="3" s="1"/>
  <c r="C308" i="3"/>
  <c r="C1328" i="3"/>
  <c r="C36" i="3"/>
  <c r="C76" i="3"/>
  <c r="C510" i="3"/>
  <c r="C1987" i="3"/>
  <c r="D1987" i="3" s="1"/>
  <c r="C1873" i="3"/>
  <c r="C1931" i="3"/>
  <c r="D1931" i="3" s="1"/>
  <c r="C674" i="3"/>
  <c r="D674" i="3" s="1"/>
  <c r="C296" i="3"/>
  <c r="B2053" i="3"/>
  <c r="B1537" i="3"/>
  <c r="B987" i="3"/>
  <c r="B1822" i="3"/>
  <c r="B2238" i="3"/>
  <c r="B1383" i="3"/>
  <c r="B843" i="3"/>
  <c r="B1342" i="3"/>
  <c r="D1342" i="3" s="1"/>
  <c r="B1326" i="3"/>
  <c r="B2119" i="3"/>
  <c r="B851" i="3"/>
  <c r="B2017" i="3"/>
  <c r="B1310" i="3"/>
  <c r="B1945" i="3"/>
  <c r="D1945" i="3" s="1"/>
  <c r="B1921" i="3"/>
  <c r="B1787" i="3"/>
  <c r="B428" i="3"/>
  <c r="B1109" i="3"/>
  <c r="B576" i="3"/>
  <c r="B777" i="3"/>
  <c r="C1662" i="3"/>
  <c r="C756" i="3"/>
  <c r="C399" i="3"/>
  <c r="C1550" i="3"/>
  <c r="C1823" i="3"/>
  <c r="C2142" i="3"/>
  <c r="C156" i="3"/>
  <c r="C323" i="3"/>
  <c r="C1335" i="3"/>
  <c r="C1580" i="3"/>
  <c r="C2120" i="3"/>
  <c r="C35" i="3"/>
  <c r="C75" i="3"/>
  <c r="C2010" i="3"/>
  <c r="C484" i="3"/>
  <c r="C1303" i="3"/>
  <c r="C188" i="3"/>
  <c r="C1938" i="3"/>
  <c r="C1679" i="3"/>
  <c r="C1780" i="3"/>
  <c r="C665" i="3"/>
  <c r="C429" i="3"/>
  <c r="C1110" i="3"/>
  <c r="D1110" i="3" s="1"/>
  <c r="B1545" i="3"/>
  <c r="D1545" i="3" s="1"/>
  <c r="B1541" i="3"/>
  <c r="B1525" i="3"/>
  <c r="B371" i="3"/>
  <c r="B1443" i="3"/>
  <c r="B1046" i="3"/>
  <c r="B1038" i="3"/>
  <c r="B1030" i="3"/>
  <c r="B2094" i="3"/>
  <c r="B1373" i="3"/>
  <c r="B1365" i="3"/>
  <c r="B1177" i="3"/>
  <c r="B1173" i="3"/>
  <c r="B538" i="3"/>
  <c r="B522" i="3"/>
  <c r="D749" i="3"/>
  <c r="D741" i="3"/>
  <c r="B1728" i="3"/>
  <c r="D1291" i="3"/>
  <c r="B1267" i="3"/>
  <c r="B1890" i="3"/>
  <c r="D884" i="3"/>
  <c r="D876" i="3"/>
  <c r="B871" i="3"/>
  <c r="D628" i="3"/>
  <c r="D847" i="3"/>
  <c r="B234" i="3"/>
  <c r="D78" i="3"/>
  <c r="B1715" i="3"/>
  <c r="D70" i="3"/>
  <c r="B1699" i="3"/>
  <c r="D487" i="3"/>
  <c r="D471" i="3"/>
  <c r="B463" i="3"/>
  <c r="D463" i="3" s="1"/>
  <c r="D1152" i="3"/>
  <c r="D479" i="3"/>
  <c r="B456" i="3"/>
  <c r="D456" i="3" s="1"/>
  <c r="B448" i="3"/>
  <c r="B440" i="3"/>
  <c r="D504" i="3"/>
  <c r="D496" i="3"/>
  <c r="B602" i="3"/>
  <c r="D602" i="3" s="1"/>
  <c r="B594" i="3"/>
  <c r="D594" i="3" s="1"/>
  <c r="D578" i="3"/>
  <c r="D900" i="3"/>
  <c r="B830" i="3"/>
  <c r="D830" i="3" s="1"/>
  <c r="B822" i="3"/>
  <c r="D822" i="3" s="1"/>
  <c r="B814" i="3"/>
  <c r="D814" i="3" s="1"/>
  <c r="B958" i="3"/>
  <c r="B950" i="3"/>
  <c r="B942" i="3"/>
  <c r="B1322" i="3"/>
  <c r="B1314" i="3"/>
  <c r="B1973" i="3"/>
  <c r="B1016" i="3"/>
  <c r="D1016" i="3" s="1"/>
  <c r="B1008" i="3"/>
  <c r="D183" i="3"/>
  <c r="D1875" i="3"/>
  <c r="D1867" i="3"/>
  <c r="B2187" i="3"/>
  <c r="D2187" i="3" s="1"/>
  <c r="B2179" i="3"/>
  <c r="D2179" i="3" s="1"/>
  <c r="B2171" i="3"/>
  <c r="D2171" i="3" s="1"/>
  <c r="B714" i="3"/>
  <c r="D714" i="3" s="1"/>
  <c r="B706" i="3"/>
  <c r="B698" i="3"/>
  <c r="B1855" i="3"/>
  <c r="B1847" i="3"/>
  <c r="B1839" i="3"/>
  <c r="D1690" i="3"/>
  <c r="B30" i="3"/>
  <c r="D30" i="3" s="1"/>
  <c r="B22" i="3"/>
  <c r="B1485" i="3"/>
  <c r="B1477" i="3"/>
  <c r="D1477" i="3" s="1"/>
  <c r="B1469" i="3"/>
  <c r="D408" i="3"/>
  <c r="D1431" i="3"/>
  <c r="D1423" i="3"/>
  <c r="B1415" i="3"/>
  <c r="D1415" i="3" s="1"/>
  <c r="B207" i="3"/>
  <c r="B1113" i="3"/>
  <c r="B801" i="3"/>
  <c r="B785" i="3"/>
  <c r="D392" i="3"/>
  <c r="D557" i="3"/>
  <c r="D1655" i="3"/>
  <c r="D1648" i="3"/>
  <c r="C1650" i="3"/>
  <c r="C1634" i="3"/>
  <c r="C1617" i="3"/>
  <c r="C1257" i="3"/>
  <c r="C1217" i="3"/>
  <c r="C1570" i="3"/>
  <c r="C1554" i="3"/>
  <c r="C1140" i="3"/>
  <c r="C2146" i="3"/>
  <c r="C1504" i="3"/>
  <c r="C1496" i="3"/>
  <c r="C544" i="3"/>
  <c r="C1374" i="3"/>
  <c r="C1366" i="3"/>
  <c r="C1178" i="3"/>
  <c r="C965" i="3"/>
  <c r="C1174" i="3"/>
  <c r="C1166" i="3"/>
  <c r="C531" i="3"/>
  <c r="C726" i="3"/>
  <c r="C1284" i="3"/>
  <c r="C1276" i="3"/>
  <c r="C1891" i="3"/>
  <c r="C1883" i="3"/>
  <c r="C1097" i="3"/>
  <c r="C1089" i="3"/>
  <c r="C1081" i="3"/>
  <c r="C621" i="3"/>
  <c r="C613" i="3"/>
  <c r="C605" i="3"/>
  <c r="C63" i="3"/>
  <c r="C251" i="3"/>
  <c r="C1716" i="3"/>
  <c r="C1708" i="3"/>
  <c r="C1700" i="3"/>
  <c r="C2022" i="3"/>
  <c r="C1998" i="3"/>
  <c r="C1962" i="3"/>
  <c r="C1954" i="3"/>
  <c r="C1764" i="3"/>
  <c r="C1756" i="3"/>
  <c r="C457" i="3"/>
  <c r="C449" i="3"/>
  <c r="C441" i="3"/>
  <c r="C433" i="3"/>
  <c r="C595" i="3"/>
  <c r="C831" i="3"/>
  <c r="C823" i="3"/>
  <c r="C815" i="3"/>
  <c r="C959" i="3"/>
  <c r="C1323" i="3"/>
  <c r="C1315" i="3"/>
  <c r="C1982" i="3"/>
  <c r="C1974" i="3"/>
  <c r="C1017" i="3"/>
  <c r="C1009" i="3"/>
  <c r="C1001" i="3"/>
  <c r="D1001" i="3" s="1"/>
  <c r="C2188" i="3"/>
  <c r="C2180" i="3"/>
  <c r="C723" i="3"/>
  <c r="C715" i="3"/>
  <c r="C707" i="3"/>
  <c r="C699" i="3"/>
  <c r="C1856" i="3"/>
  <c r="C1848" i="3"/>
  <c r="C1840" i="3"/>
  <c r="C1667" i="3"/>
  <c r="C691" i="3"/>
  <c r="C23" i="3"/>
  <c r="C15" i="3"/>
  <c r="C1486" i="3"/>
  <c r="C1470" i="3"/>
  <c r="D1470" i="3" s="1"/>
  <c r="C1462" i="3"/>
  <c r="C1416" i="3"/>
  <c r="D1416" i="3" s="1"/>
  <c r="C208" i="3"/>
  <c r="B2060" i="3"/>
  <c r="B773" i="3"/>
  <c r="B1564" i="3"/>
  <c r="B1522" i="3"/>
  <c r="B1556" i="3"/>
  <c r="D1556" i="3" s="1"/>
  <c r="B1134" i="3"/>
  <c r="B1528" i="3"/>
  <c r="D1528" i="3" s="1"/>
  <c r="B1446" i="3"/>
  <c r="B1050" i="3"/>
  <c r="B366" i="3"/>
  <c r="B764" i="3"/>
  <c r="B350" i="3"/>
  <c r="B991" i="3"/>
  <c r="B994" i="3"/>
  <c r="B752" i="3"/>
  <c r="D752" i="3" s="1"/>
  <c r="B986" i="3"/>
  <c r="B1631" i="3"/>
  <c r="B1821" i="3"/>
  <c r="B1623" i="3"/>
  <c r="B2164" i="3"/>
  <c r="B2148" i="3"/>
  <c r="D2148" i="3" s="1"/>
  <c r="B2229" i="3"/>
  <c r="B1514" i="3"/>
  <c r="B1498" i="3"/>
  <c r="B1371" i="3"/>
  <c r="B1204" i="3"/>
  <c r="B1188" i="3"/>
  <c r="B1196" i="3"/>
  <c r="B1181" i="3"/>
  <c r="B170" i="3"/>
  <c r="B159" i="3"/>
  <c r="B1490" i="3"/>
  <c r="D1490" i="3" s="1"/>
  <c r="B736" i="3"/>
  <c r="D736" i="3" s="1"/>
  <c r="B737" i="3"/>
  <c r="B1586" i="3"/>
  <c r="B1591" i="3"/>
  <c r="B1278" i="3"/>
  <c r="B1287" i="3"/>
  <c r="B213" i="3"/>
  <c r="B1239" i="3"/>
  <c r="B65" i="3"/>
  <c r="D65" i="3" s="1"/>
  <c r="B2000" i="3"/>
  <c r="D2000" i="3" s="1"/>
  <c r="B1706" i="3"/>
  <c r="B1964" i="3"/>
  <c r="D1964" i="3" s="1"/>
  <c r="B466" i="3"/>
  <c r="D466" i="3" s="1"/>
  <c r="B1766" i="3"/>
  <c r="D1766" i="3" s="1"/>
  <c r="B451" i="3"/>
  <c r="B1160" i="3"/>
  <c r="B435" i="3"/>
  <c r="B1147" i="3"/>
  <c r="B825" i="3"/>
  <c r="D825" i="3" s="1"/>
  <c r="B499" i="3"/>
  <c r="D499" i="3" s="1"/>
  <c r="B817" i="3"/>
  <c r="D817" i="3" s="1"/>
  <c r="B1214" i="3"/>
  <c r="B178" i="3"/>
  <c r="B1990" i="3"/>
  <c r="B2182" i="3"/>
  <c r="D2182" i="3" s="1"/>
  <c r="B2166" i="3"/>
  <c r="D2166" i="3" s="1"/>
  <c r="B717" i="3"/>
  <c r="B929" i="3"/>
  <c r="B701" i="3"/>
  <c r="B192" i="3"/>
  <c r="B1944" i="3"/>
  <c r="B2191" i="3"/>
  <c r="B1928" i="3"/>
  <c r="B2175" i="3"/>
  <c r="B1685" i="3"/>
  <c r="B719" i="3"/>
  <c r="B1669" i="3"/>
  <c r="D1669" i="3" s="1"/>
  <c r="B1802" i="3"/>
  <c r="B1832" i="3"/>
  <c r="B1794" i="3"/>
  <c r="B1942" i="3"/>
  <c r="B687" i="3"/>
  <c r="B1692" i="3"/>
  <c r="B1488" i="3"/>
  <c r="D1488" i="3" s="1"/>
  <c r="B1472" i="3"/>
  <c r="B1800" i="3"/>
  <c r="B1464" i="3"/>
  <c r="B1792" i="3"/>
  <c r="B419" i="3"/>
  <c r="B1776" i="3"/>
  <c r="B411" i="3"/>
  <c r="D411" i="3" s="1"/>
  <c r="B685" i="3"/>
  <c r="B403" i="3"/>
  <c r="D403" i="3" s="1"/>
  <c r="B677" i="3"/>
  <c r="B1418" i="3"/>
  <c r="D1418" i="3" s="1"/>
  <c r="B661" i="3"/>
  <c r="B1410" i="3"/>
  <c r="B299" i="3"/>
  <c r="B796" i="3"/>
  <c r="B913" i="3"/>
  <c r="B995" i="3"/>
  <c r="B425" i="3"/>
  <c r="B90" i="3"/>
  <c r="B1426" i="3"/>
  <c r="D1426" i="3" s="1"/>
  <c r="B2033" i="3"/>
  <c r="B799" i="3"/>
  <c r="B129" i="3"/>
  <c r="B95" i="3"/>
  <c r="B121" i="3"/>
  <c r="B1072" i="3"/>
  <c r="B1917" i="3"/>
  <c r="B2225" i="3"/>
  <c r="B567" i="3"/>
  <c r="B2199" i="3"/>
  <c r="B559" i="3"/>
  <c r="B2048" i="3"/>
  <c r="B1650" i="3"/>
  <c r="B384" i="3"/>
  <c r="B768" i="3"/>
  <c r="D768" i="3" s="1"/>
  <c r="B636" i="3"/>
  <c r="B1609" i="3"/>
  <c r="B1249" i="3"/>
  <c r="D1249" i="3" s="1"/>
  <c r="B1217" i="3"/>
  <c r="B566" i="3"/>
  <c r="D566" i="3" s="1"/>
  <c r="B915" i="3"/>
  <c r="B1119" i="3"/>
  <c r="B379" i="3"/>
  <c r="B781" i="3"/>
  <c r="D781" i="3" s="1"/>
  <c r="C1637" i="3"/>
  <c r="D1637" i="3" s="1"/>
  <c r="C653" i="3"/>
  <c r="D653" i="3" s="1"/>
  <c r="C771" i="3"/>
  <c r="C638" i="3"/>
  <c r="C1244" i="3"/>
  <c r="C926" i="3"/>
  <c r="C1120" i="3"/>
  <c r="C918" i="3"/>
  <c r="C1658" i="3"/>
  <c r="C374" i="3"/>
  <c r="C776" i="3"/>
  <c r="C2107" i="3"/>
  <c r="C393" i="3"/>
  <c r="C1916" i="3"/>
  <c r="C2224" i="3"/>
  <c r="D2224" i="3" s="1"/>
  <c r="C890" i="3"/>
  <c r="C574" i="3"/>
  <c r="C2204" i="3"/>
  <c r="C1127" i="3"/>
  <c r="C1537" i="3"/>
  <c r="C357" i="3"/>
  <c r="C1529" i="3"/>
  <c r="C248" i="3"/>
  <c r="C268" i="3"/>
  <c r="C270" i="3"/>
  <c r="C977" i="3"/>
  <c r="C1050" i="3"/>
  <c r="C2165" i="3"/>
  <c r="C2157" i="3"/>
  <c r="C2149" i="3"/>
  <c r="C2230" i="3"/>
  <c r="C1515" i="3"/>
  <c r="C1507" i="3"/>
  <c r="C1189" i="3"/>
  <c r="C1181" i="3"/>
  <c r="C163" i="3"/>
  <c r="C153" i="3"/>
  <c r="C1491" i="3"/>
  <c r="C337" i="3"/>
  <c r="C1350" i="3"/>
  <c r="D1350" i="3" s="1"/>
  <c r="C1349" i="3"/>
  <c r="C737" i="3"/>
  <c r="C729" i="3"/>
  <c r="C1287" i="3"/>
  <c r="C1279" i="3"/>
  <c r="C1271" i="3"/>
  <c r="C1280" i="3"/>
  <c r="C42" i="3"/>
  <c r="C56" i="3"/>
  <c r="C867" i="3"/>
  <c r="D867" i="3" s="1"/>
  <c r="C1086" i="3"/>
  <c r="D1086" i="3" s="1"/>
  <c r="C74" i="3"/>
  <c r="D74" i="3" s="1"/>
  <c r="C228" i="3"/>
  <c r="C66" i="3"/>
  <c r="C254" i="3"/>
  <c r="C1965" i="3"/>
  <c r="C1957" i="3"/>
  <c r="C475" i="3"/>
  <c r="D475" i="3" s="1"/>
  <c r="C2001" i="3"/>
  <c r="C1148" i="3"/>
  <c r="D1148" i="3" s="1"/>
  <c r="C490" i="3"/>
  <c r="C1767" i="3"/>
  <c r="C834" i="3"/>
  <c r="D834" i="3" s="1"/>
  <c r="C826" i="3"/>
  <c r="C818" i="3"/>
  <c r="C1871" i="3"/>
  <c r="C1986" i="3"/>
  <c r="C2191" i="3"/>
  <c r="C2183" i="3"/>
  <c r="C2175" i="3"/>
  <c r="C710" i="3"/>
  <c r="C201" i="3"/>
  <c r="C1835" i="3"/>
  <c r="C1863" i="3"/>
  <c r="D1863" i="3" s="1"/>
  <c r="C1670" i="3"/>
  <c r="C694" i="3"/>
  <c r="D694" i="3" s="1"/>
  <c r="C2" i="3"/>
  <c r="C1833" i="3"/>
  <c r="D1833" i="3" s="1"/>
  <c r="C294" i="3"/>
  <c r="C28" i="3"/>
  <c r="C1473" i="3"/>
  <c r="D1473" i="3" s="1"/>
  <c r="C1801" i="3"/>
  <c r="C428" i="3"/>
  <c r="C1785" i="3"/>
  <c r="C420" i="3"/>
  <c r="C1777" i="3"/>
  <c r="D1777" i="3" s="1"/>
  <c r="C1419" i="3"/>
  <c r="C662" i="3"/>
  <c r="C1117" i="3"/>
  <c r="D1117" i="3" s="1"/>
  <c r="C284" i="3"/>
  <c r="C805" i="3"/>
  <c r="D805" i="3" s="1"/>
  <c r="C797" i="3"/>
  <c r="D797" i="3" s="1"/>
  <c r="C789" i="3"/>
  <c r="D789" i="3" s="1"/>
  <c r="C2050" i="3"/>
  <c r="B373" i="3"/>
  <c r="D373" i="3" s="1"/>
  <c r="B775" i="3"/>
  <c r="B1563" i="3"/>
  <c r="B1521" i="3"/>
  <c r="D1521" i="3" s="1"/>
  <c r="B1547" i="3"/>
  <c r="B1456" i="3"/>
  <c r="B1535" i="3"/>
  <c r="B1519" i="3"/>
  <c r="B274" i="3"/>
  <c r="B266" i="3"/>
  <c r="B1445" i="3"/>
  <c r="B1049" i="3"/>
  <c r="D1049" i="3" s="1"/>
  <c r="B1437" i="3"/>
  <c r="B1042" i="3"/>
  <c r="D1042" i="3" s="1"/>
  <c r="B357" i="3"/>
  <c r="D357" i="3" s="1"/>
  <c r="B1027" i="3"/>
  <c r="B268" i="3"/>
  <c r="D268" i="3" s="1"/>
  <c r="B975" i="3"/>
  <c r="B1040" i="3"/>
  <c r="B757" i="3"/>
  <c r="D757" i="3" s="1"/>
  <c r="B1820" i="3"/>
  <c r="B2088" i="3"/>
  <c r="B2163" i="3"/>
  <c r="B2155" i="3"/>
  <c r="B2242" i="3"/>
  <c r="B2236" i="3"/>
  <c r="B1506" i="3"/>
  <c r="D1506" i="3" s="1"/>
  <c r="B2228" i="3"/>
  <c r="B1513" i="3"/>
  <c r="B1195" i="3"/>
  <c r="B1606" i="3"/>
  <c r="D1606" i="3" s="1"/>
  <c r="B1187" i="3"/>
  <c r="B966" i="3"/>
  <c r="B165" i="3"/>
  <c r="B169" i="3"/>
  <c r="B2054" i="3"/>
  <c r="D2054" i="3" s="1"/>
  <c r="B161" i="3"/>
  <c r="B151" i="3"/>
  <c r="D151" i="3" s="1"/>
  <c r="B343" i="3"/>
  <c r="B1176" i="3"/>
  <c r="D1176" i="3" s="1"/>
  <c r="B1175" i="3"/>
  <c r="B1170" i="3"/>
  <c r="D1170" i="3" s="1"/>
  <c r="B532" i="3"/>
  <c r="B527" i="3"/>
  <c r="B328" i="3"/>
  <c r="B326" i="3"/>
  <c r="D326" i="3" s="1"/>
  <c r="B1738" i="3"/>
  <c r="B1741" i="3"/>
  <c r="D1741" i="3" s="1"/>
  <c r="B1577" i="3"/>
  <c r="B1256" i="3"/>
  <c r="D1256" i="3" s="1"/>
  <c r="B1277" i="3"/>
  <c r="B1286" i="3"/>
  <c r="D1286" i="3" s="1"/>
  <c r="B1876" i="3"/>
  <c r="B1887" i="3"/>
  <c r="B2117" i="3"/>
  <c r="B2131" i="3"/>
  <c r="B56" i="3"/>
  <c r="B2123" i="3"/>
  <c r="B48" i="3"/>
  <c r="B2115" i="3"/>
  <c r="B1082" i="3"/>
  <c r="B1248" i="3"/>
  <c r="D1248" i="3" s="1"/>
  <c r="B80" i="3"/>
  <c r="B232" i="3"/>
  <c r="D232" i="3" s="1"/>
  <c r="B458" i="3"/>
  <c r="B1224" i="3"/>
  <c r="B960" i="3"/>
  <c r="B599" i="3"/>
  <c r="D599" i="3" s="1"/>
  <c r="B1324" i="3"/>
  <c r="B579" i="3"/>
  <c r="D579" i="3" s="1"/>
  <c r="B1316" i="3"/>
  <c r="B902" i="3"/>
  <c r="D902" i="3" s="1"/>
  <c r="B1010" i="3"/>
  <c r="B940" i="3"/>
  <c r="D940" i="3" s="1"/>
  <c r="B1849" i="3"/>
  <c r="B176" i="3"/>
  <c r="D176" i="3" s="1"/>
  <c r="B1927" i="3"/>
  <c r="D1927" i="3" s="1"/>
  <c r="B2174" i="3"/>
  <c r="D2174" i="3" s="1"/>
  <c r="B1684" i="3"/>
  <c r="B718" i="3"/>
  <c r="B670" i="3"/>
  <c r="B922" i="3"/>
  <c r="D922" i="3" s="1"/>
  <c r="B284" i="3"/>
  <c r="B18" i="3"/>
  <c r="D18" i="3" s="1"/>
  <c r="B811" i="3"/>
  <c r="D811" i="3" s="1"/>
  <c r="B1481" i="3"/>
  <c r="D1481" i="3" s="1"/>
  <c r="B113" i="3"/>
  <c r="D113" i="3" s="1"/>
  <c r="B417" i="3"/>
  <c r="D417" i="3" s="1"/>
  <c r="B105" i="3"/>
  <c r="B410" i="3"/>
  <c r="D410" i="3" s="1"/>
  <c r="B1058" i="3"/>
  <c r="D1058" i="3" s="1"/>
  <c r="B911" i="3"/>
  <c r="D911" i="3" s="1"/>
  <c r="B144" i="3"/>
  <c r="B106" i="3"/>
  <c r="B120" i="3"/>
  <c r="B1071" i="3"/>
  <c r="B2107" i="3"/>
  <c r="B393" i="3"/>
  <c r="B1908" i="3"/>
  <c r="B2216" i="3"/>
  <c r="B558" i="3"/>
  <c r="B2047" i="3"/>
  <c r="B550" i="3"/>
  <c r="B2040" i="3"/>
  <c r="B759" i="3"/>
  <c r="B143" i="3"/>
  <c r="B1632" i="3"/>
  <c r="B135" i="3"/>
  <c r="B1232" i="3"/>
  <c r="D1232" i="3" s="1"/>
  <c r="C1652" i="3"/>
  <c r="D1652" i="3" s="1"/>
  <c r="C2029" i="3"/>
  <c r="C1636" i="3"/>
  <c r="C652" i="3"/>
  <c r="C1603" i="3"/>
  <c r="C2105" i="3"/>
  <c r="C1251" i="3"/>
  <c r="C1914" i="3"/>
  <c r="C933" i="3"/>
  <c r="C554" i="3"/>
  <c r="C917" i="3"/>
  <c r="C375" i="3"/>
  <c r="C909" i="3"/>
  <c r="C1653" i="3"/>
  <c r="D1653" i="3" s="1"/>
  <c r="C397" i="3"/>
  <c r="C1646" i="3"/>
  <c r="D1646" i="3" s="1"/>
  <c r="C1907" i="3"/>
  <c r="C2215" i="3"/>
  <c r="D2215" i="3" s="1"/>
  <c r="C1821" i="3"/>
  <c r="C1813" i="3"/>
  <c r="C1621" i="3"/>
  <c r="C2089" i="3"/>
  <c r="D2089" i="3" s="1"/>
  <c r="C2164" i="3"/>
  <c r="C2156" i="3"/>
  <c r="D2156" i="3" s="1"/>
  <c r="C2253" i="3"/>
  <c r="D2253" i="3" s="1"/>
  <c r="C2229" i="3"/>
  <c r="C1514" i="3"/>
  <c r="C1498" i="3"/>
  <c r="C1371" i="3"/>
  <c r="C1188" i="3"/>
  <c r="C321" i="3"/>
  <c r="C320" i="3"/>
  <c r="D320" i="3" s="1"/>
  <c r="C1341" i="3"/>
  <c r="C1340" i="3"/>
  <c r="D1340" i="3" s="1"/>
  <c r="C1325" i="3"/>
  <c r="C751" i="3"/>
  <c r="D751" i="3" s="1"/>
  <c r="C1294" i="3"/>
  <c r="D1294" i="3" s="1"/>
  <c r="C1577" i="3"/>
  <c r="C41" i="3"/>
  <c r="C55" i="3"/>
  <c r="C253" i="3"/>
  <c r="D253" i="3" s="1"/>
  <c r="C88" i="3"/>
  <c r="D88" i="3" s="1"/>
  <c r="C1710" i="3"/>
  <c r="C73" i="3"/>
  <c r="D73" i="3" s="1"/>
  <c r="C1147" i="3"/>
  <c r="C489" i="3"/>
  <c r="D489" i="3" s="1"/>
  <c r="C1750" i="3"/>
  <c r="D1750" i="3" s="1"/>
  <c r="C467" i="3"/>
  <c r="C1850" i="3"/>
  <c r="C177" i="3"/>
  <c r="D177" i="3" s="1"/>
  <c r="C1920" i="3"/>
  <c r="C2167" i="3"/>
  <c r="C1685" i="3"/>
  <c r="C719" i="3"/>
  <c r="C671" i="3"/>
  <c r="C1676" i="3"/>
  <c r="D1676" i="3" s="1"/>
  <c r="C1108" i="3"/>
  <c r="C1489" i="3"/>
  <c r="C995" i="3"/>
  <c r="C425" i="3"/>
  <c r="B1562" i="3"/>
  <c r="D1562" i="3" s="1"/>
  <c r="B1546" i="3"/>
  <c r="D1546" i="3" s="1"/>
  <c r="B1534" i="3"/>
  <c r="B1452" i="3"/>
  <c r="B766" i="3"/>
  <c r="D766" i="3" s="1"/>
  <c r="B356" i="3"/>
  <c r="B348" i="3"/>
  <c r="B275" i="3"/>
  <c r="B267" i="3"/>
  <c r="B259" i="3"/>
  <c r="B992" i="3"/>
  <c r="B1805" i="3"/>
  <c r="B984" i="3"/>
  <c r="B1630" i="3"/>
  <c r="D1630" i="3" s="1"/>
  <c r="B976" i="3"/>
  <c r="B1827" i="3"/>
  <c r="B1625" i="3"/>
  <c r="B1811" i="3"/>
  <c r="B2087" i="3"/>
  <c r="B2071" i="3"/>
  <c r="B2162" i="3"/>
  <c r="B2154" i="3"/>
  <c r="B2146" i="3"/>
  <c r="D2146" i="3" s="1"/>
  <c r="B1615" i="3"/>
  <c r="D1615" i="3" s="1"/>
  <c r="B2243" i="3"/>
  <c r="B2235" i="3"/>
  <c r="B1613" i="3"/>
  <c r="D1613" i="3" s="1"/>
  <c r="B2227" i="3"/>
  <c r="B1512" i="3"/>
  <c r="B1504" i="3"/>
  <c r="B539" i="3"/>
  <c r="B1404" i="3"/>
  <c r="B1387" i="3"/>
  <c r="B1396" i="3"/>
  <c r="B1379" i="3"/>
  <c r="B1388" i="3"/>
  <c r="B1201" i="3"/>
  <c r="B1380" i="3"/>
  <c r="B1202" i="3"/>
  <c r="B1194" i="3"/>
  <c r="B1186" i="3"/>
  <c r="B1178" i="3"/>
  <c r="B172" i="3"/>
  <c r="B152" i="3"/>
  <c r="B1174" i="3"/>
  <c r="B1169" i="3"/>
  <c r="B523" i="3"/>
  <c r="B1263" i="3"/>
  <c r="B327" i="3"/>
  <c r="B319" i="3"/>
  <c r="B318" i="3"/>
  <c r="D318" i="3" s="1"/>
  <c r="B311" i="3"/>
  <c r="B310" i="3"/>
  <c r="D310" i="3" s="1"/>
  <c r="B1347" i="3"/>
  <c r="B1339" i="3"/>
  <c r="B1338" i="3"/>
  <c r="D1338" i="3" s="1"/>
  <c r="B1331" i="3"/>
  <c r="B750" i="3"/>
  <c r="B1262" i="3"/>
  <c r="B1584" i="3"/>
  <c r="B1576" i="3"/>
  <c r="B1899" i="3"/>
  <c r="B1271" i="3"/>
  <c r="D1271" i="3" s="1"/>
  <c r="B1891" i="3"/>
  <c r="B1902" i="3"/>
  <c r="B2132" i="3"/>
  <c r="B2124" i="3"/>
  <c r="B2116" i="3"/>
  <c r="B55" i="3"/>
  <c r="B2065" i="3"/>
  <c r="D2065" i="3" s="1"/>
  <c r="B1539" i="3"/>
  <c r="B1569" i="3"/>
  <c r="B1561" i="3"/>
  <c r="B1131" i="3"/>
  <c r="B1439" i="3"/>
  <c r="B1533" i="3"/>
  <c r="B1435" i="3"/>
  <c r="B363" i="3"/>
  <c r="B1033" i="3"/>
  <c r="B355" i="3"/>
  <c r="B347" i="3"/>
  <c r="B258" i="3"/>
  <c r="B983" i="3"/>
  <c r="B1826" i="3"/>
  <c r="B1624" i="3"/>
  <c r="D1624" i="3" s="1"/>
  <c r="B1810" i="3"/>
  <c r="B2078" i="3"/>
  <c r="B2070" i="3"/>
  <c r="B2161" i="3"/>
  <c r="B2250" i="3"/>
  <c r="B2226" i="3"/>
  <c r="B2234" i="3"/>
  <c r="B1511" i="3"/>
  <c r="B1403" i="3"/>
  <c r="B1395" i="3"/>
  <c r="B1193" i="3"/>
  <c r="B167" i="3"/>
  <c r="B334" i="3"/>
  <c r="B1346" i="3"/>
  <c r="D1346" i="3" s="1"/>
  <c r="B1330" i="3"/>
  <c r="D1330" i="3" s="1"/>
  <c r="B1599" i="3"/>
  <c r="B1724" i="3"/>
  <c r="B1583" i="3"/>
  <c r="D1583" i="3" s="1"/>
  <c r="B1575" i="3"/>
  <c r="D1575" i="3" s="1"/>
  <c r="B2139" i="3"/>
  <c r="B54" i="3"/>
  <c r="B46" i="3"/>
  <c r="B2064" i="3"/>
  <c r="D2064" i="3" s="1"/>
  <c r="B774" i="3"/>
  <c r="D774" i="3" s="1"/>
  <c r="B1568" i="3"/>
  <c r="B1552" i="3"/>
  <c r="B1130" i="3"/>
  <c r="B1438" i="3"/>
  <c r="B1122" i="3"/>
  <c r="B367" i="3"/>
  <c r="B1540" i="3"/>
  <c r="B1532" i="3"/>
  <c r="B352" i="3"/>
  <c r="B1524" i="3"/>
  <c r="B370" i="3"/>
  <c r="B1458" i="3"/>
  <c r="B1450" i="3"/>
  <c r="B765" i="3"/>
  <c r="B1442" i="3"/>
  <c r="B1434" i="3"/>
  <c r="B362" i="3"/>
  <c r="B354" i="3"/>
  <c r="B346" i="3"/>
  <c r="B273" i="3"/>
  <c r="B265" i="3"/>
  <c r="B257" i="3"/>
  <c r="B1045" i="3"/>
  <c r="B1818" i="3"/>
  <c r="B1037" i="3"/>
  <c r="B1814" i="3"/>
  <c r="B1029" i="3"/>
  <c r="B990" i="3"/>
  <c r="B982" i="3"/>
  <c r="B974" i="3"/>
  <c r="B1825" i="3"/>
  <c r="B1817" i="3"/>
  <c r="B2074" i="3"/>
  <c r="B1809" i="3"/>
  <c r="B2068" i="3"/>
  <c r="B2093" i="3"/>
  <c r="B2085" i="3"/>
  <c r="B2077" i="3"/>
  <c r="B2069" i="3"/>
  <c r="B2160" i="3"/>
  <c r="B2152" i="3"/>
  <c r="B1616" i="3"/>
  <c r="D1616" i="3" s="1"/>
  <c r="B2144" i="3"/>
  <c r="B2249" i="3"/>
  <c r="B2241" i="3"/>
  <c r="B2233" i="3"/>
  <c r="B1518" i="3"/>
  <c r="B1510" i="3"/>
  <c r="B1502" i="3"/>
  <c r="B1494" i="3"/>
  <c r="B542" i="3"/>
  <c r="B1360" i="3"/>
  <c r="B1372" i="3"/>
  <c r="B1364" i="3"/>
  <c r="B1402" i="3"/>
  <c r="B1394" i="3"/>
  <c r="B1386" i="3"/>
  <c r="B1199" i="3"/>
  <c r="B1378" i="3"/>
  <c r="B1192" i="3"/>
  <c r="B1184" i="3"/>
  <c r="B971" i="3"/>
  <c r="B174" i="3"/>
  <c r="B166" i="3"/>
  <c r="B158" i="3"/>
  <c r="B150" i="3"/>
  <c r="B341" i="3"/>
  <c r="B1172" i="3"/>
  <c r="B537" i="3"/>
  <c r="B529" i="3"/>
  <c r="B521" i="3"/>
  <c r="B333" i="3"/>
  <c r="B325" i="3"/>
  <c r="B317" i="3"/>
  <c r="B309" i="3"/>
  <c r="B1345" i="3"/>
  <c r="B1337" i="3"/>
  <c r="B1329" i="3"/>
  <c r="B1328" i="3"/>
  <c r="B732" i="3"/>
  <c r="D732" i="3" s="1"/>
  <c r="B733" i="3"/>
  <c r="D733" i="3" s="1"/>
  <c r="B1743" i="3"/>
  <c r="B1735" i="3"/>
  <c r="B1727" i="3"/>
  <c r="B1598" i="3"/>
  <c r="B1602" i="3"/>
  <c r="B1590" i="3"/>
  <c r="B1595" i="3"/>
  <c r="B1582" i="3"/>
  <c r="B1257" i="3"/>
  <c r="B1574" i="3"/>
  <c r="B1290" i="3"/>
  <c r="D1290" i="3" s="1"/>
  <c r="B1255" i="3"/>
  <c r="D1255" i="3" s="1"/>
  <c r="B1282" i="3"/>
  <c r="D1282" i="3" s="1"/>
  <c r="B1254" i="3"/>
  <c r="B1274" i="3"/>
  <c r="B1283" i="3"/>
  <c r="D1283" i="3" s="1"/>
  <c r="B1905" i="3"/>
  <c r="B1897" i="3"/>
  <c r="B1889" i="3"/>
  <c r="B1881" i="3"/>
  <c r="B2138" i="3"/>
  <c r="B2130" i="3"/>
  <c r="B2122" i="3"/>
  <c r="B2135" i="3"/>
  <c r="B2063" i="3"/>
  <c r="D2063" i="3" s="1"/>
  <c r="B1551" i="3"/>
  <c r="D1551" i="3" s="1"/>
  <c r="B1137" i="3"/>
  <c r="B1121" i="3"/>
  <c r="B1531" i="3"/>
  <c r="B351" i="3"/>
  <c r="B1523" i="3"/>
  <c r="B250" i="3"/>
  <c r="B270" i="3"/>
  <c r="B1457" i="3"/>
  <c r="D1457" i="3" s="1"/>
  <c r="B1449" i="3"/>
  <c r="B1441" i="3"/>
  <c r="B369" i="3"/>
  <c r="B361" i="3"/>
  <c r="B353" i="3"/>
  <c r="B345" i="3"/>
  <c r="B272" i="3"/>
  <c r="B979" i="3"/>
  <c r="B264" i="3"/>
  <c r="B256" i="3"/>
  <c r="B1044" i="3"/>
  <c r="B758" i="3"/>
  <c r="B1036" i="3"/>
  <c r="B1028" i="3"/>
  <c r="B989" i="3"/>
  <c r="B981" i="3"/>
  <c r="B973" i="3"/>
  <c r="B1824" i="3"/>
  <c r="B1816" i="3"/>
  <c r="B2073" i="3"/>
  <c r="B1808" i="3"/>
  <c r="B2092" i="3"/>
  <c r="B2084" i="3"/>
  <c r="B2076" i="3"/>
  <c r="B2145" i="3"/>
  <c r="D2145" i="3" s="1"/>
  <c r="B2159" i="3"/>
  <c r="B2246" i="3"/>
  <c r="B2151" i="3"/>
  <c r="B2143" i="3"/>
  <c r="B2248" i="3"/>
  <c r="B1517" i="3"/>
  <c r="B2240" i="3"/>
  <c r="B2232" i="3"/>
  <c r="B1503" i="3"/>
  <c r="D1503" i="3" s="1"/>
  <c r="B1509" i="3"/>
  <c r="B1501" i="3"/>
  <c r="B1493" i="3"/>
  <c r="B541" i="3"/>
  <c r="B1363" i="3"/>
  <c r="B1398" i="3"/>
  <c r="B1355" i="3"/>
  <c r="B1401" i="3"/>
  <c r="B1393" i="3"/>
  <c r="B1385" i="3"/>
  <c r="B1377" i="3"/>
  <c r="B1191" i="3"/>
  <c r="B1183" i="3"/>
  <c r="B970" i="3"/>
  <c r="B173" i="3"/>
  <c r="B157" i="3"/>
  <c r="B149" i="3"/>
  <c r="B339" i="3"/>
  <c r="B1171" i="3"/>
  <c r="B536" i="3"/>
  <c r="B528" i="3"/>
  <c r="B520" i="3"/>
  <c r="B332" i="3"/>
  <c r="B308" i="3"/>
  <c r="B307" i="3"/>
  <c r="B1742" i="3"/>
  <c r="B1734" i="3"/>
  <c r="B1726" i="3"/>
  <c r="B1597" i="3"/>
  <c r="B1589" i="3"/>
  <c r="B1573" i="3"/>
  <c r="D1573" i="3" s="1"/>
  <c r="B1580" i="3"/>
  <c r="B1273" i="3"/>
  <c r="B1904" i="3"/>
  <c r="B1275" i="3"/>
  <c r="D1275" i="3" s="1"/>
  <c r="B1896" i="3"/>
  <c r="B1888" i="3"/>
  <c r="B1880" i="3"/>
  <c r="B2137" i="3"/>
  <c r="B2129" i="3"/>
  <c r="B2121" i="3"/>
  <c r="B2134" i="3"/>
  <c r="B2113" i="3"/>
  <c r="B2062" i="3"/>
  <c r="D2062" i="3" s="1"/>
  <c r="B1558" i="3"/>
  <c r="B1550" i="3"/>
  <c r="B1459" i="3"/>
  <c r="B1144" i="3"/>
  <c r="B1451" i="3"/>
  <c r="B1538" i="3"/>
  <c r="B1530" i="3"/>
  <c r="B249" i="3"/>
  <c r="B269" i="3"/>
  <c r="B1448" i="3"/>
  <c r="B1440" i="3"/>
  <c r="B368" i="3"/>
  <c r="B360" i="3"/>
  <c r="B344" i="3"/>
  <c r="B271" i="3"/>
  <c r="B978" i="3"/>
  <c r="B263" i="3"/>
  <c r="B1051" i="3"/>
  <c r="B1043" i="3"/>
  <c r="B1035" i="3"/>
  <c r="B988" i="3"/>
  <c r="B980" i="3"/>
  <c r="B2090" i="3"/>
  <c r="D2090" i="3" s="1"/>
  <c r="B972" i="3"/>
  <c r="B1823" i="3"/>
  <c r="B1815" i="3"/>
  <c r="B1807" i="3"/>
  <c r="B2091" i="3"/>
  <c r="B2083" i="3"/>
  <c r="B2075" i="3"/>
  <c r="B2067" i="3"/>
  <c r="B2158" i="3"/>
  <c r="B2245" i="3"/>
  <c r="B2150" i="3"/>
  <c r="B2142" i="3"/>
  <c r="B2247" i="3"/>
  <c r="B2239" i="3"/>
  <c r="B1614" i="3"/>
  <c r="D1614" i="3" s="1"/>
  <c r="B2231" i="3"/>
  <c r="B1516" i="3"/>
  <c r="B1495" i="3"/>
  <c r="B1508" i="3"/>
  <c r="B543" i="3"/>
  <c r="B1500" i="3"/>
  <c r="D1500" i="3" s="1"/>
  <c r="B1492" i="3"/>
  <c r="D1492" i="3" s="1"/>
  <c r="B540" i="3"/>
  <c r="D540" i="3" s="1"/>
  <c r="B1370" i="3"/>
  <c r="D1370" i="3" s="1"/>
  <c r="B1362" i="3"/>
  <c r="D1362" i="3" s="1"/>
  <c r="B1354" i="3"/>
  <c r="D1354" i="3" s="1"/>
  <c r="B1400" i="3"/>
  <c r="B1384" i="3"/>
  <c r="B1206" i="3"/>
  <c r="B1198" i="3"/>
  <c r="D1198" i="3" s="1"/>
  <c r="B1190" i="3"/>
  <c r="B1182" i="3"/>
  <c r="B175" i="3"/>
  <c r="B969" i="3"/>
  <c r="D969" i="3" s="1"/>
  <c r="B164" i="3"/>
  <c r="D164" i="3" s="1"/>
  <c r="B156" i="3"/>
  <c r="B148" i="3"/>
  <c r="B338" i="3"/>
  <c r="B535" i="3"/>
  <c r="D535" i="3" s="1"/>
  <c r="B530" i="3"/>
  <c r="B844" i="3"/>
  <c r="B331" i="3"/>
  <c r="B323" i="3"/>
  <c r="B322" i="3"/>
  <c r="B315" i="3"/>
  <c r="B1343" i="3"/>
  <c r="B1335" i="3"/>
  <c r="B1334" i="3"/>
  <c r="D1334" i="3" s="1"/>
  <c r="B1327" i="3"/>
  <c r="D1327" i="3" s="1"/>
  <c r="B730" i="3"/>
  <c r="B1733" i="3"/>
  <c r="D1733" i="3" s="1"/>
  <c r="B1725" i="3"/>
  <c r="D1725" i="3" s="1"/>
  <c r="B1596" i="3"/>
  <c r="B1588" i="3"/>
  <c r="B1572" i="3"/>
  <c r="D1572" i="3" s="1"/>
  <c r="B1579" i="3"/>
  <c r="D1579" i="3" s="1"/>
  <c r="B1288" i="3"/>
  <c r="B1280" i="3"/>
  <c r="B1272" i="3"/>
  <c r="D1272" i="3" s="1"/>
  <c r="B1903" i="3"/>
  <c r="B1895" i="3"/>
  <c r="D1895" i="3" s="1"/>
  <c r="B1879" i="3"/>
  <c r="D1879" i="3" s="1"/>
  <c r="B2136" i="3"/>
  <c r="B1882" i="3"/>
  <c r="B2128" i="3"/>
  <c r="B1557" i="3"/>
  <c r="D1557" i="3" s="1"/>
  <c r="B1529" i="3"/>
  <c r="B248" i="3"/>
  <c r="B1455" i="3"/>
  <c r="B1447" i="3"/>
  <c r="B1034" i="3"/>
  <c r="B1026" i="3"/>
  <c r="B1806" i="3"/>
  <c r="D1806" i="3" s="1"/>
  <c r="B2082" i="3"/>
  <c r="D2082" i="3" s="1"/>
  <c r="B2165" i="3"/>
  <c r="B2157" i="3"/>
  <c r="B2149" i="3"/>
  <c r="B2230" i="3"/>
  <c r="B2057" i="3"/>
  <c r="B1515" i="3"/>
  <c r="D1515" i="3" s="1"/>
  <c r="B1507" i="3"/>
  <c r="B1499" i="3"/>
  <c r="B547" i="3"/>
  <c r="B1369" i="3"/>
  <c r="B1361" i="3"/>
  <c r="B1197" i="3"/>
  <c r="B1607" i="3"/>
  <c r="B1189" i="3"/>
  <c r="B968" i="3"/>
  <c r="B1491" i="3"/>
  <c r="D1491" i="3" s="1"/>
  <c r="B337" i="3"/>
  <c r="D337" i="3" s="1"/>
  <c r="B534" i="3"/>
  <c r="B526" i="3"/>
  <c r="B729" i="3"/>
  <c r="B1740" i="3"/>
  <c r="B1732" i="3"/>
  <c r="B1736" i="3"/>
  <c r="B1279" i="3"/>
  <c r="B1894" i="3"/>
  <c r="B1886" i="3"/>
  <c r="B1878" i="3"/>
  <c r="B47" i="3"/>
  <c r="B39" i="3"/>
  <c r="B31" i="3"/>
  <c r="B877" i="3"/>
  <c r="B38" i="3"/>
  <c r="D38" i="3" s="1"/>
  <c r="B1097" i="3"/>
  <c r="B872" i="3"/>
  <c r="B1091" i="3"/>
  <c r="B856" i="3"/>
  <c r="B848" i="3"/>
  <c r="D848" i="3" s="1"/>
  <c r="B235" i="3"/>
  <c r="B623" i="3"/>
  <c r="B227" i="3"/>
  <c r="B219" i="3"/>
  <c r="D219" i="3" s="1"/>
  <c r="B87" i="3"/>
  <c r="D87" i="3" s="1"/>
  <c r="B79" i="3"/>
  <c r="D79" i="3" s="1"/>
  <c r="B63" i="3"/>
  <c r="B218" i="3"/>
  <c r="D218" i="3" s="1"/>
  <c r="B2006" i="3"/>
  <c r="D2006" i="3" s="1"/>
  <c r="B1998" i="3"/>
  <c r="B1962" i="3"/>
  <c r="B488" i="3"/>
  <c r="D488" i="3" s="1"/>
  <c r="B480" i="3"/>
  <c r="D480" i="3" s="1"/>
  <c r="B2005" i="3"/>
  <c r="D2005" i="3" s="1"/>
  <c r="B472" i="3"/>
  <c r="D472" i="3" s="1"/>
  <c r="B1233" i="3"/>
  <c r="B1764" i="3"/>
  <c r="B1748" i="3"/>
  <c r="B1225" i="3"/>
  <c r="B457" i="3"/>
  <c r="D457" i="3" s="1"/>
  <c r="B1223" i="3"/>
  <c r="D1223" i="3" s="1"/>
  <c r="B513" i="3"/>
  <c r="B595" i="3"/>
  <c r="B453" i="3"/>
  <c r="D453" i="3" s="1"/>
  <c r="B959" i="3"/>
  <c r="B598" i="3"/>
  <c r="B1315" i="3"/>
  <c r="B901" i="3"/>
  <c r="D901" i="3" s="1"/>
  <c r="B1982" i="3"/>
  <c r="B1207" i="3"/>
  <c r="D1207" i="3" s="1"/>
  <c r="B184" i="3"/>
  <c r="D184" i="3" s="1"/>
  <c r="B2188" i="3"/>
  <c r="B1969" i="3"/>
  <c r="B1934" i="3"/>
  <c r="B2181" i="3"/>
  <c r="B1784" i="3"/>
  <c r="B669" i="3"/>
  <c r="B283" i="3"/>
  <c r="C568" i="3"/>
  <c r="C2200" i="3"/>
  <c r="C1635" i="3"/>
  <c r="D1635" i="3" s="1"/>
  <c r="C651" i="3"/>
  <c r="C777" i="3"/>
  <c r="C643" i="3"/>
  <c r="D643" i="3" s="1"/>
  <c r="C769" i="3"/>
  <c r="C1618" i="3"/>
  <c r="C1258" i="3"/>
  <c r="C2096" i="3"/>
  <c r="D2096" i="3" s="1"/>
  <c r="C1250" i="3"/>
  <c r="C1913" i="3"/>
  <c r="C1218" i="3"/>
  <c r="C396" i="3"/>
  <c r="C1645" i="3"/>
  <c r="C388" i="3"/>
  <c r="C380" i="3"/>
  <c r="C2030" i="3"/>
  <c r="C796" i="3"/>
  <c r="C660" i="3"/>
  <c r="C644" i="3"/>
  <c r="C636" i="3"/>
  <c r="C118" i="3"/>
  <c r="C2097" i="3"/>
  <c r="C1906" i="3"/>
  <c r="C1133" i="3"/>
  <c r="C1125" i="3"/>
  <c r="D1125" i="3" s="1"/>
  <c r="C1535" i="3"/>
  <c r="C1527" i="3"/>
  <c r="D1527" i="3" s="1"/>
  <c r="C1453" i="3"/>
  <c r="C1445" i="3"/>
  <c r="C365" i="3"/>
  <c r="C349" i="3"/>
  <c r="C276" i="3"/>
  <c r="C260" i="3"/>
  <c r="D260" i="3" s="1"/>
  <c r="C1048" i="3"/>
  <c r="C985" i="3"/>
  <c r="C1828" i="3"/>
  <c r="D1828" i="3" s="1"/>
  <c r="C1820" i="3"/>
  <c r="C1812" i="3"/>
  <c r="D1812" i="3" s="1"/>
  <c r="C2088" i="3"/>
  <c r="C2155" i="3"/>
  <c r="C2080" i="3"/>
  <c r="C2072" i="3"/>
  <c r="C2163" i="3"/>
  <c r="C2147" i="3"/>
  <c r="C2252" i="3"/>
  <c r="C2228" i="3"/>
  <c r="C2244" i="3"/>
  <c r="C2236" i="3"/>
  <c r="C1513" i="3"/>
  <c r="C1505" i="3"/>
  <c r="C1397" i="3"/>
  <c r="C1389" i="3"/>
  <c r="C1381" i="3"/>
  <c r="D1381" i="3" s="1"/>
  <c r="C1203" i="3"/>
  <c r="D1203" i="3" s="1"/>
  <c r="C1195" i="3"/>
  <c r="C1187" i="3"/>
  <c r="C343" i="3"/>
  <c r="C532" i="3"/>
  <c r="C527" i="3"/>
  <c r="C312" i="3"/>
  <c r="D312" i="3" s="1"/>
  <c r="C1348" i="3"/>
  <c r="D1348" i="3" s="1"/>
  <c r="C1332" i="3"/>
  <c r="D1332" i="3" s="1"/>
  <c r="C1601" i="3"/>
  <c r="C1593" i="3"/>
  <c r="C1585" i="3"/>
  <c r="C1876" i="3"/>
  <c r="C1887" i="3"/>
  <c r="C2133" i="3"/>
  <c r="C2125" i="3"/>
  <c r="C2117" i="3"/>
  <c r="C48" i="3"/>
  <c r="C40" i="3"/>
  <c r="C32" i="3"/>
  <c r="D32" i="3" s="1"/>
  <c r="C878" i="3"/>
  <c r="D878" i="3" s="1"/>
  <c r="C857" i="3"/>
  <c r="C849" i="3"/>
  <c r="D849" i="3" s="1"/>
  <c r="B855" i="3"/>
  <c r="D855" i="3" s="1"/>
  <c r="B226" i="3"/>
  <c r="D226" i="3" s="1"/>
  <c r="B86" i="3"/>
  <c r="D86" i="3" s="1"/>
  <c r="B238" i="3"/>
  <c r="B2013" i="3"/>
  <c r="B1953" i="3"/>
  <c r="D1953" i="3" s="1"/>
  <c r="B2018" i="3"/>
  <c r="B432" i="3"/>
  <c r="B1771" i="3"/>
  <c r="D1771" i="3" s="1"/>
  <c r="B512" i="3"/>
  <c r="D512" i="3" s="1"/>
  <c r="B586" i="3"/>
  <c r="B838" i="3"/>
  <c r="D838" i="3" s="1"/>
  <c r="B1216" i="3"/>
  <c r="D1216" i="3" s="1"/>
  <c r="B1306" i="3"/>
  <c r="B1298" i="3"/>
  <c r="D1298" i="3" s="1"/>
  <c r="B831" i="3"/>
  <c r="B1989" i="3"/>
  <c r="D1989" i="3" s="1"/>
  <c r="B823" i="3"/>
  <c r="B1981" i="3"/>
  <c r="D1981" i="3" s="1"/>
  <c r="B816" i="3"/>
  <c r="B1024" i="3"/>
  <c r="B954" i="3"/>
  <c r="B1000" i="3"/>
  <c r="D1000" i="3" s="1"/>
  <c r="B1318" i="3"/>
  <c r="B199" i="3"/>
  <c r="B191" i="3"/>
  <c r="D191" i="3" s="1"/>
  <c r="B2195" i="3"/>
  <c r="D2195" i="3" s="1"/>
  <c r="B1976" i="3"/>
  <c r="B722" i="3"/>
  <c r="D722" i="3" s="1"/>
  <c r="B1004" i="3"/>
  <c r="B1831" i="3"/>
  <c r="D1831" i="3" s="1"/>
  <c r="B1941" i="3"/>
  <c r="D1941" i="3" s="1"/>
  <c r="B1933" i="3"/>
  <c r="D1933" i="3" s="1"/>
  <c r="B2180" i="3"/>
  <c r="D2180" i="3" s="1"/>
  <c r="B1925" i="3"/>
  <c r="D1925" i="3" s="1"/>
  <c r="B2172" i="3"/>
  <c r="B1674" i="3"/>
  <c r="D1674" i="3" s="1"/>
  <c r="B709" i="3"/>
  <c r="B1666" i="3"/>
  <c r="D1666" i="3" s="1"/>
  <c r="B702" i="3"/>
  <c r="B14" i="3"/>
  <c r="B1843" i="3"/>
  <c r="B6" i="3"/>
  <c r="D6" i="3" s="1"/>
  <c r="B1799" i="3"/>
  <c r="D1799" i="3" s="1"/>
  <c r="B1791" i="3"/>
  <c r="D1791" i="3" s="1"/>
  <c r="B1783" i="3"/>
  <c r="D1783" i="3" s="1"/>
  <c r="B1775" i="3"/>
  <c r="D1775" i="3" s="1"/>
  <c r="B684" i="3"/>
  <c r="D684" i="3" s="1"/>
  <c r="B676" i="3"/>
  <c r="D676" i="3" s="1"/>
  <c r="B668" i="3"/>
  <c r="D668" i="3" s="1"/>
  <c r="B306" i="3"/>
  <c r="D306" i="3" s="1"/>
  <c r="B1667" i="3"/>
  <c r="D1667" i="3" s="1"/>
  <c r="B298" i="3"/>
  <c r="D298" i="3" s="1"/>
  <c r="B691" i="3"/>
  <c r="B290" i="3"/>
  <c r="D290" i="3" s="1"/>
  <c r="B24" i="3"/>
  <c r="B282" i="3"/>
  <c r="B920" i="3"/>
  <c r="B1461" i="3"/>
  <c r="B424" i="3"/>
  <c r="D424" i="3" s="1"/>
  <c r="B1407" i="3"/>
  <c r="D1407" i="3" s="1"/>
  <c r="B296" i="3"/>
  <c r="B1105" i="3"/>
  <c r="D1105" i="3" s="1"/>
  <c r="B1486" i="3"/>
  <c r="B809" i="3"/>
  <c r="B1479" i="3"/>
  <c r="B793" i="3"/>
  <c r="B1465" i="3"/>
  <c r="C567" i="3"/>
  <c r="C2199" i="3"/>
  <c r="C1609" i="3"/>
  <c r="C931" i="3"/>
  <c r="D931" i="3" s="1"/>
  <c r="C915" i="3"/>
  <c r="C1119" i="3"/>
  <c r="C379" i="3"/>
  <c r="C2037" i="3"/>
  <c r="D2037" i="3" s="1"/>
  <c r="C803" i="3"/>
  <c r="C659" i="3"/>
  <c r="C787" i="3"/>
  <c r="C141" i="3"/>
  <c r="D141" i="3" s="1"/>
  <c r="C133" i="3"/>
  <c r="D133" i="3" s="1"/>
  <c r="C2112" i="3"/>
  <c r="D2112" i="3" s="1"/>
  <c r="C2104" i="3"/>
  <c r="D2104" i="3" s="1"/>
  <c r="C887" i="3"/>
  <c r="C2066" i="3"/>
  <c r="C1132" i="3"/>
  <c r="C1124" i="3"/>
  <c r="D1124" i="3" s="1"/>
  <c r="C1542" i="3"/>
  <c r="D1542" i="3" s="1"/>
  <c r="C1534" i="3"/>
  <c r="C1526" i="3"/>
  <c r="C372" i="3"/>
  <c r="C1460" i="3"/>
  <c r="C265" i="3"/>
  <c r="C1452" i="3"/>
  <c r="C1444" i="3"/>
  <c r="C1436" i="3"/>
  <c r="C364" i="3"/>
  <c r="C356" i="3"/>
  <c r="C348" i="3"/>
  <c r="C275" i="3"/>
  <c r="C267" i="3"/>
  <c r="C259" i="3"/>
  <c r="C1047" i="3"/>
  <c r="C1039" i="3"/>
  <c r="C1031" i="3"/>
  <c r="C992" i="3"/>
  <c r="C984" i="3"/>
  <c r="C976" i="3"/>
  <c r="C1827" i="3"/>
  <c r="C1625" i="3"/>
  <c r="C1819" i="3"/>
  <c r="C1811" i="3"/>
  <c r="C1803" i="3"/>
  <c r="C2087" i="3"/>
  <c r="C2079" i="3"/>
  <c r="C2071" i="3"/>
  <c r="C2162" i="3"/>
  <c r="C2154" i="3"/>
  <c r="C2251" i="3"/>
  <c r="C2243" i="3"/>
  <c r="C2235" i="3"/>
  <c r="C2227" i="3"/>
  <c r="C1512" i="3"/>
  <c r="C1358" i="3"/>
  <c r="C1404" i="3"/>
  <c r="C1396" i="3"/>
  <c r="C1388" i="3"/>
  <c r="C1380" i="3"/>
  <c r="C1202" i="3"/>
  <c r="C1194" i="3"/>
  <c r="C1186" i="3"/>
  <c r="C168" i="3"/>
  <c r="C160" i="3"/>
  <c r="C152" i="3"/>
  <c r="C342" i="3"/>
  <c r="C523" i="3"/>
  <c r="C1263" i="3"/>
  <c r="C335" i="3"/>
  <c r="C327" i="3"/>
  <c r="C319" i="3"/>
  <c r="C311" i="3"/>
  <c r="C1347" i="3"/>
  <c r="C1339" i="3"/>
  <c r="C1331" i="3"/>
  <c r="C750" i="3"/>
  <c r="C734" i="3"/>
  <c r="C1737" i="3"/>
  <c r="C1729" i="3"/>
  <c r="C1600" i="3"/>
  <c r="C1592" i="3"/>
  <c r="C1584" i="3"/>
  <c r="C1576" i="3"/>
  <c r="C2140" i="3"/>
  <c r="C2132" i="3"/>
  <c r="C2124" i="3"/>
  <c r="C2116" i="3"/>
  <c r="C47" i="3"/>
  <c r="C39" i="3"/>
  <c r="C31" i="3"/>
  <c r="C45" i="3"/>
  <c r="D45" i="3" s="1"/>
  <c r="C877" i="3"/>
  <c r="C872" i="3"/>
  <c r="C864" i="3"/>
  <c r="C856" i="3"/>
  <c r="C235" i="3"/>
  <c r="C227" i="3"/>
  <c r="B37" i="3"/>
  <c r="B883" i="3"/>
  <c r="B875" i="3"/>
  <c r="B1079" i="3"/>
  <c r="B1096" i="3"/>
  <c r="D1096" i="3" s="1"/>
  <c r="B870" i="3"/>
  <c r="B862" i="3"/>
  <c r="B1246" i="3"/>
  <c r="B854" i="3"/>
  <c r="B1075" i="3"/>
  <c r="B611" i="3"/>
  <c r="B846" i="3"/>
  <c r="B233" i="3"/>
  <c r="B217" i="3"/>
  <c r="B85" i="3"/>
  <c r="B237" i="3"/>
  <c r="B77" i="3"/>
  <c r="B1714" i="3"/>
  <c r="B1698" i="3"/>
  <c r="B62" i="3"/>
  <c r="D62" i="3" s="1"/>
  <c r="B2020" i="3"/>
  <c r="D2020" i="3" s="1"/>
  <c r="B2012" i="3"/>
  <c r="D2012" i="3" s="1"/>
  <c r="B1236" i="3"/>
  <c r="B2004" i="3"/>
  <c r="B1710" i="3"/>
  <c r="D1710" i="3" s="1"/>
  <c r="B1952" i="3"/>
  <c r="D1952" i="3" s="1"/>
  <c r="B486" i="3"/>
  <c r="B470" i="3"/>
  <c r="D470" i="3" s="1"/>
  <c r="B1997" i="3"/>
  <c r="B462" i="3"/>
  <c r="B1961" i="3"/>
  <c r="D1961" i="3" s="1"/>
  <c r="B1159" i="3"/>
  <c r="B1231" i="3"/>
  <c r="D1231" i="3" s="1"/>
  <c r="B1151" i="3"/>
  <c r="D1151" i="3" s="1"/>
  <c r="B1950" i="3"/>
  <c r="B447" i="3"/>
  <c r="B439" i="3"/>
  <c r="B519" i="3"/>
  <c r="B511" i="3"/>
  <c r="B1763" i="3"/>
  <c r="D1763" i="3" s="1"/>
  <c r="B503" i="3"/>
  <c r="D503" i="3" s="1"/>
  <c r="B1756" i="3"/>
  <c r="B585" i="3"/>
  <c r="B443" i="3"/>
  <c r="B899" i="3"/>
  <c r="D899" i="3" s="1"/>
  <c r="B516" i="3"/>
  <c r="B837" i="3"/>
  <c r="D837" i="3" s="1"/>
  <c r="B510" i="3"/>
  <c r="B813" i="3"/>
  <c r="B604" i="3"/>
  <c r="B957" i="3"/>
  <c r="B949" i="3"/>
  <c r="B941" i="3"/>
  <c r="B1321" i="3"/>
  <c r="B1313" i="3"/>
  <c r="B1980" i="3"/>
  <c r="B815" i="3"/>
  <c r="D815" i="3" s="1"/>
  <c r="B1972" i="3"/>
  <c r="B961" i="3"/>
  <c r="B1015" i="3"/>
  <c r="B945" i="3"/>
  <c r="B1007" i="3"/>
  <c r="B999" i="3"/>
  <c r="D999" i="3" s="1"/>
  <c r="B1317" i="3"/>
  <c r="B2194" i="3"/>
  <c r="D2194" i="3" s="1"/>
  <c r="B1975" i="3"/>
  <c r="B2178" i="3"/>
  <c r="D2178" i="3" s="1"/>
  <c r="B1018" i="3"/>
  <c r="B721" i="3"/>
  <c r="B1003" i="3"/>
  <c r="B705" i="3"/>
  <c r="B196" i="3"/>
  <c r="B697" i="3"/>
  <c r="B1854" i="3"/>
  <c r="B1846" i="3"/>
  <c r="B1838" i="3"/>
  <c r="B1689" i="3"/>
  <c r="B723" i="3"/>
  <c r="B1673" i="3"/>
  <c r="D1673" i="3" s="1"/>
  <c r="B708" i="3"/>
  <c r="B13" i="3"/>
  <c r="B1842" i="3"/>
  <c r="B5" i="3"/>
  <c r="B923" i="3"/>
  <c r="B1798" i="3"/>
  <c r="B1946" i="3"/>
  <c r="B1782" i="3"/>
  <c r="D1782" i="3" s="1"/>
  <c r="B1930" i="3"/>
  <c r="B683" i="3"/>
  <c r="D683" i="3" s="1"/>
  <c r="B1688" i="3"/>
  <c r="B289" i="3"/>
  <c r="D289" i="3" s="1"/>
  <c r="B23" i="3"/>
  <c r="B431" i="3"/>
  <c r="D431" i="3" s="1"/>
  <c r="B407" i="3"/>
  <c r="D407" i="3" s="1"/>
  <c r="B681" i="3"/>
  <c r="B1422" i="3"/>
  <c r="D1422" i="3" s="1"/>
  <c r="B665" i="3"/>
  <c r="B1406" i="3"/>
  <c r="B206" i="3"/>
  <c r="B1112" i="3"/>
  <c r="B808" i="3"/>
  <c r="D808" i="3" s="1"/>
  <c r="B1478" i="3"/>
  <c r="B800" i="3"/>
  <c r="B1471" i="3"/>
  <c r="B243" i="3"/>
  <c r="B912" i="3"/>
  <c r="B102" i="3"/>
  <c r="B94" i="3"/>
  <c r="B1063" i="3"/>
  <c r="B1139" i="3"/>
  <c r="D1139" i="3" s="1"/>
  <c r="B1055" i="3"/>
  <c r="B1409" i="3"/>
  <c r="B2221" i="3"/>
  <c r="B210" i="3"/>
  <c r="B2205" i="3"/>
  <c r="B2029" i="3"/>
  <c r="B795" i="3"/>
  <c r="D795" i="3" s="1"/>
  <c r="B659" i="3"/>
  <c r="B787" i="3"/>
  <c r="B651" i="3"/>
  <c r="D651" i="3" s="1"/>
  <c r="B400" i="3"/>
  <c r="D400" i="3" s="1"/>
  <c r="B895" i="3"/>
  <c r="D895" i="3" s="1"/>
  <c r="B2214" i="3"/>
  <c r="B887" i="3"/>
  <c r="B571" i="3"/>
  <c r="B2201" i="3"/>
  <c r="D2201" i="3" s="1"/>
  <c r="B555" i="3"/>
  <c r="B386" i="3"/>
  <c r="B1662" i="3"/>
  <c r="B385" i="3"/>
  <c r="B1654" i="3"/>
  <c r="D1654" i="3" s="1"/>
  <c r="B2030" i="3"/>
  <c r="B1638" i="3"/>
  <c r="B654" i="3"/>
  <c r="B780" i="3"/>
  <c r="B646" i="3"/>
  <c r="B772" i="3"/>
  <c r="B756" i="3"/>
  <c r="B1629" i="3"/>
  <c r="B1621" i="3"/>
  <c r="D1621" i="3" s="1"/>
  <c r="B126" i="3"/>
  <c r="D126" i="3" s="1"/>
  <c r="B1605" i="3"/>
  <c r="D1605" i="3" s="1"/>
  <c r="B1261" i="3"/>
  <c r="B2099" i="3"/>
  <c r="B1253" i="3"/>
  <c r="D1253" i="3" s="1"/>
  <c r="B1916" i="3"/>
  <c r="B1245" i="3"/>
  <c r="D1245" i="3" s="1"/>
  <c r="B1237" i="3"/>
  <c r="D1237" i="3" s="1"/>
  <c r="B1229" i="3"/>
  <c r="B1221" i="3"/>
  <c r="D1221" i="3" s="1"/>
  <c r="B378" i="3"/>
  <c r="B1213" i="3"/>
  <c r="D1213" i="3" s="1"/>
  <c r="B935" i="3"/>
  <c r="D935" i="3" s="1"/>
  <c r="B556" i="3"/>
  <c r="D556" i="3" s="1"/>
  <c r="B927" i="3"/>
  <c r="B551" i="3"/>
  <c r="B919" i="3"/>
  <c r="B399" i="3"/>
  <c r="B391" i="3"/>
  <c r="B383" i="3"/>
  <c r="B1634" i="3"/>
  <c r="C558" i="3"/>
  <c r="C2047" i="3"/>
  <c r="C550" i="3"/>
  <c r="C1641" i="3"/>
  <c r="C1633" i="3"/>
  <c r="C775" i="3"/>
  <c r="C767" i="3"/>
  <c r="D767" i="3" s="1"/>
  <c r="C382" i="3"/>
  <c r="C759" i="3"/>
  <c r="C1632" i="3"/>
  <c r="C135" i="3"/>
  <c r="C1608" i="3"/>
  <c r="C1264" i="3"/>
  <c r="C1224" i="3"/>
  <c r="C571" i="3"/>
  <c r="C1208" i="3"/>
  <c r="C559" i="3"/>
  <c r="C914" i="3"/>
  <c r="D914" i="3" s="1"/>
  <c r="C394" i="3"/>
  <c r="C1543" i="3"/>
  <c r="D1543" i="3" s="1"/>
  <c r="C386" i="3"/>
  <c r="C378" i="3"/>
  <c r="C2036" i="3"/>
  <c r="D2036" i="3" s="1"/>
  <c r="C2028" i="3"/>
  <c r="C658" i="3"/>
  <c r="C650" i="3"/>
  <c r="C642" i="3"/>
  <c r="C634" i="3"/>
  <c r="D634" i="3" s="1"/>
  <c r="C109" i="3"/>
  <c r="D109" i="3" s="1"/>
  <c r="C140" i="3"/>
  <c r="C132" i="3"/>
  <c r="C124" i="3"/>
  <c r="D124" i="3" s="1"/>
  <c r="C2111" i="3"/>
  <c r="C2103" i="3"/>
  <c r="C2095" i="3"/>
  <c r="C1912" i="3"/>
  <c r="C894" i="3"/>
  <c r="C886" i="3"/>
  <c r="C2057" i="3"/>
  <c r="C1569" i="3"/>
  <c r="C1561" i="3"/>
  <c r="C1520" i="3"/>
  <c r="C1131" i="3"/>
  <c r="C1439" i="3"/>
  <c r="C1123" i="3"/>
  <c r="D1123" i="3" s="1"/>
  <c r="C1541" i="3"/>
  <c r="C1533" i="3"/>
  <c r="C1525" i="3"/>
  <c r="C371" i="3"/>
  <c r="C1459" i="3"/>
  <c r="C1451" i="3"/>
  <c r="C1443" i="3"/>
  <c r="C1435" i="3"/>
  <c r="C1040" i="3"/>
  <c r="C363" i="3"/>
  <c r="C355" i="3"/>
  <c r="C994" i="3"/>
  <c r="C347" i="3"/>
  <c r="C274" i="3"/>
  <c r="C266" i="3"/>
  <c r="C258" i="3"/>
  <c r="C1046" i="3"/>
  <c r="C1038" i="3"/>
  <c r="C1030" i="3"/>
  <c r="C991" i="3"/>
  <c r="C1804" i="3"/>
  <c r="C983" i="3"/>
  <c r="C975" i="3"/>
  <c r="C1826" i="3"/>
  <c r="C1818" i="3"/>
  <c r="C2075" i="3"/>
  <c r="C1810" i="3"/>
  <c r="C2094" i="3"/>
  <c r="C2086" i="3"/>
  <c r="D2086" i="3" s="1"/>
  <c r="C2078" i="3"/>
  <c r="C2070" i="3"/>
  <c r="C2161" i="3"/>
  <c r="C2153" i="3"/>
  <c r="D2153" i="3" s="1"/>
  <c r="C2250" i="3"/>
  <c r="C2242" i="3"/>
  <c r="C2234" i="3"/>
  <c r="C2226" i="3"/>
  <c r="C1511" i="3"/>
  <c r="C1495" i="3"/>
  <c r="C543" i="3"/>
  <c r="C1373" i="3"/>
  <c r="C1365" i="3"/>
  <c r="C1357" i="3"/>
  <c r="D1357" i="3" s="1"/>
  <c r="C1403" i="3"/>
  <c r="C1395" i="3"/>
  <c r="C1387" i="3"/>
  <c r="C1379" i="3"/>
  <c r="C1201" i="3"/>
  <c r="C1193" i="3"/>
  <c r="C1179" i="3"/>
  <c r="C1185" i="3"/>
  <c r="D1185" i="3" s="1"/>
  <c r="C967" i="3"/>
  <c r="C1177" i="3"/>
  <c r="C175" i="3"/>
  <c r="C167" i="3"/>
  <c r="C159" i="3"/>
  <c r="C1604" i="3"/>
  <c r="C341" i="3"/>
  <c r="C1265" i="3"/>
  <c r="D1265" i="3" s="1"/>
  <c r="C1173" i="3"/>
  <c r="C1168" i="3"/>
  <c r="C538" i="3"/>
  <c r="C530" i="3"/>
  <c r="C522" i="3"/>
  <c r="C334" i="3"/>
  <c r="C725" i="3"/>
  <c r="D725" i="3" s="1"/>
  <c r="C1736" i="3"/>
  <c r="C1728" i="3"/>
  <c r="C1599" i="3"/>
  <c r="C1724" i="3"/>
  <c r="C1591" i="3"/>
  <c r="C1267" i="3"/>
  <c r="C1898" i="3"/>
  <c r="D1898" i="3" s="1"/>
  <c r="C1890" i="3"/>
  <c r="C1882" i="3"/>
  <c r="C2139" i="3"/>
  <c r="C2131" i="3"/>
  <c r="C2123" i="3"/>
  <c r="C2115" i="3"/>
  <c r="C54" i="3"/>
  <c r="C46" i="3"/>
  <c r="C1080" i="3"/>
  <c r="C871" i="3"/>
  <c r="C863" i="3"/>
  <c r="C1082" i="3"/>
  <c r="C612" i="3"/>
  <c r="C242" i="3"/>
  <c r="C234" i="3"/>
  <c r="B52" i="3"/>
  <c r="B44" i="3"/>
  <c r="B58" i="3"/>
  <c r="D58" i="3" s="1"/>
  <c r="B882" i="3"/>
  <c r="B42" i="3"/>
  <c r="D42" i="3" s="1"/>
  <c r="B1078" i="3"/>
  <c r="B869" i="3"/>
  <c r="B1088" i="3"/>
  <c r="D1088" i="3" s="1"/>
  <c r="B853" i="3"/>
  <c r="B610" i="3"/>
  <c r="B845" i="3"/>
  <c r="D845" i="3" s="1"/>
  <c r="B240" i="3"/>
  <c r="D240" i="3" s="1"/>
  <c r="B224" i="3"/>
  <c r="B1713" i="3"/>
  <c r="D1713" i="3" s="1"/>
  <c r="B75" i="3"/>
  <c r="B1705" i="3"/>
  <c r="B1697" i="3"/>
  <c r="D1697" i="3" s="1"/>
  <c r="B2019" i="3"/>
  <c r="B1723" i="3"/>
  <c r="D1723" i="3" s="1"/>
  <c r="B2011" i="3"/>
  <c r="B1745" i="3"/>
  <c r="B454" i="3"/>
  <c r="B1222" i="3"/>
  <c r="B446" i="3"/>
  <c r="B1157" i="3"/>
  <c r="D1157" i="3" s="1"/>
  <c r="B438" i="3"/>
  <c r="D438" i="3" s="1"/>
  <c r="B502" i="3"/>
  <c r="D502" i="3" s="1"/>
  <c r="B1755" i="3"/>
  <c r="D1755" i="3" s="1"/>
  <c r="B600" i="3"/>
  <c r="B592" i="3"/>
  <c r="B584" i="3"/>
  <c r="B442" i="3"/>
  <c r="B964" i="3"/>
  <c r="B603" i="3"/>
  <c r="B956" i="3"/>
  <c r="D956" i="3" s="1"/>
  <c r="B948" i="3"/>
  <c r="D948" i="3" s="1"/>
  <c r="B589" i="3"/>
  <c r="B1320" i="3"/>
  <c r="D1320" i="3" s="1"/>
  <c r="B1312" i="3"/>
  <c r="B898" i="3"/>
  <c r="D898" i="3" s="1"/>
  <c r="B1979" i="3"/>
  <c r="B1971" i="3"/>
  <c r="B1022" i="3"/>
  <c r="B1006" i="3"/>
  <c r="D1006" i="3" s="1"/>
  <c r="B189" i="3"/>
  <c r="B1302" i="3"/>
  <c r="B2193" i="3"/>
  <c r="D2193" i="3" s="1"/>
  <c r="B1974" i="3"/>
  <c r="D1974" i="3" s="1"/>
  <c r="B2185" i="3"/>
  <c r="B1025" i="3"/>
  <c r="B2177" i="3"/>
  <c r="B1017" i="3"/>
  <c r="B720" i="3"/>
  <c r="B1002" i="3"/>
  <c r="B712" i="3"/>
  <c r="B704" i="3"/>
  <c r="B696" i="3"/>
  <c r="D696" i="3" s="1"/>
  <c r="B1845" i="3"/>
  <c r="D1845" i="3" s="1"/>
  <c r="B1837" i="3"/>
  <c r="D1837" i="3" s="1"/>
  <c r="B1865" i="3"/>
  <c r="D1865" i="3" s="1"/>
  <c r="B1672" i="3"/>
  <c r="B707" i="3"/>
  <c r="B28" i="3"/>
  <c r="D28" i="3" s="1"/>
  <c r="B1857" i="3"/>
  <c r="B12" i="3"/>
  <c r="B1841" i="3"/>
  <c r="B666" i="3"/>
  <c r="D666" i="3" s="1"/>
  <c r="B921" i="3"/>
  <c r="D921" i="3" s="1"/>
  <c r="B1475" i="3"/>
  <c r="B2" i="3"/>
  <c r="B1467" i="3"/>
  <c r="D1467" i="3" s="1"/>
  <c r="B422" i="3"/>
  <c r="D422" i="3" s="1"/>
  <c r="B1779" i="3"/>
  <c r="D1779" i="3" s="1"/>
  <c r="B1421" i="3"/>
  <c r="D1421" i="3" s="1"/>
  <c r="B664" i="3"/>
  <c r="B1405" i="3"/>
  <c r="D1405" i="3" s="1"/>
  <c r="B205" i="3"/>
  <c r="B286" i="3"/>
  <c r="B1111" i="3"/>
  <c r="D1111" i="3" s="1"/>
  <c r="B791" i="3"/>
  <c r="B101" i="3"/>
  <c r="B1054" i="3"/>
  <c r="B1408" i="3"/>
  <c r="B2204" i="3"/>
  <c r="B658" i="3"/>
  <c r="B1136" i="3"/>
  <c r="B650" i="3"/>
  <c r="D650" i="3" s="1"/>
  <c r="B642" i="3"/>
  <c r="B132" i="3"/>
  <c r="B98" i="3"/>
  <c r="B2111" i="3"/>
  <c r="B2103" i="3"/>
  <c r="D2103" i="3" s="1"/>
  <c r="B2095" i="3"/>
  <c r="B1912" i="3"/>
  <c r="B894" i="3"/>
  <c r="B2213" i="3"/>
  <c r="B886" i="3"/>
  <c r="D886" i="3" s="1"/>
  <c r="B2207" i="3"/>
  <c r="B1645" i="3"/>
  <c r="D1645" i="3" s="1"/>
  <c r="B2023" i="3"/>
  <c r="B779" i="3"/>
  <c r="B645" i="3"/>
  <c r="B771" i="3"/>
  <c r="B763" i="3"/>
  <c r="B755" i="3"/>
  <c r="D755" i="3" s="1"/>
  <c r="B1628" i="3"/>
  <c r="D1628" i="3" s="1"/>
  <c r="B1620" i="3"/>
  <c r="B125" i="3"/>
  <c r="D125" i="3" s="1"/>
  <c r="B1612" i="3"/>
  <c r="B118" i="3"/>
  <c r="D118" i="3" s="1"/>
  <c r="B1604" i="3"/>
  <c r="B2106" i="3"/>
  <c r="D2106" i="3" s="1"/>
  <c r="B1260" i="3"/>
  <c r="D1260" i="3" s="1"/>
  <c r="B2098" i="3"/>
  <c r="B1252" i="3"/>
  <c r="B1915" i="3"/>
  <c r="B1244" i="3"/>
  <c r="B1228" i="3"/>
  <c r="B575" i="3"/>
  <c r="B1220" i="3"/>
  <c r="B1212" i="3"/>
  <c r="B926" i="3"/>
  <c r="B918" i="3"/>
  <c r="D918" i="3" s="1"/>
  <c r="B1658" i="3"/>
  <c r="B910" i="3"/>
  <c r="D910" i="3" s="1"/>
  <c r="B1544" i="3"/>
  <c r="B398" i="3"/>
  <c r="D398" i="3" s="1"/>
  <c r="B1647" i="3"/>
  <c r="B390" i="3"/>
  <c r="D390" i="3" s="1"/>
  <c r="B382" i="3"/>
  <c r="B374" i="3"/>
  <c r="B776" i="3"/>
  <c r="C549" i="3"/>
  <c r="C2039" i="3"/>
  <c r="D2039" i="3" s="1"/>
  <c r="C1640" i="3"/>
  <c r="C782" i="3"/>
  <c r="C758" i="3"/>
  <c r="C142" i="3"/>
  <c r="D142" i="3" s="1"/>
  <c r="C1631" i="3"/>
  <c r="C134" i="3"/>
  <c r="D134" i="3" s="1"/>
  <c r="C1623" i="3"/>
  <c r="C1607" i="3"/>
  <c r="C1247" i="3"/>
  <c r="D1247" i="3" s="1"/>
  <c r="C1239" i="3"/>
  <c r="C929" i="3"/>
  <c r="C913" i="3"/>
  <c r="C385" i="3"/>
  <c r="C377" i="3"/>
  <c r="D377" i="3" s="1"/>
  <c r="C2035" i="3"/>
  <c r="D2035" i="3" s="1"/>
  <c r="C2027" i="3"/>
  <c r="C657" i="3"/>
  <c r="C786" i="3"/>
  <c r="C649" i="3"/>
  <c r="C641" i="3"/>
  <c r="C147" i="3"/>
  <c r="C139" i="3"/>
  <c r="C104" i="3"/>
  <c r="C131" i="3"/>
  <c r="C97" i="3"/>
  <c r="C123" i="3"/>
  <c r="C2110" i="3"/>
  <c r="C2102" i="3"/>
  <c r="C1919" i="3"/>
  <c r="C1911" i="3"/>
  <c r="C893" i="3"/>
  <c r="D893" i="3" s="1"/>
  <c r="C885" i="3"/>
  <c r="C1568" i="3"/>
  <c r="C1560" i="3"/>
  <c r="D1560" i="3" s="1"/>
  <c r="C1519" i="3"/>
  <c r="C1552" i="3"/>
  <c r="C1130" i="3"/>
  <c r="C1122" i="3"/>
  <c r="C1540" i="3"/>
  <c r="C1532" i="3"/>
  <c r="C1524" i="3"/>
  <c r="C370" i="3"/>
  <c r="C1458" i="3"/>
  <c r="C1450" i="3"/>
  <c r="C1442" i="3"/>
  <c r="C1434" i="3"/>
  <c r="C362" i="3"/>
  <c r="C1032" i="3"/>
  <c r="C354" i="3"/>
  <c r="C993" i="3"/>
  <c r="C346" i="3"/>
  <c r="C273" i="3"/>
  <c r="C257" i="3"/>
  <c r="C1045" i="3"/>
  <c r="C1037" i="3"/>
  <c r="C1029" i="3"/>
  <c r="C990" i="3"/>
  <c r="C982" i="3"/>
  <c r="C974" i="3"/>
  <c r="C1825" i="3"/>
  <c r="C1817" i="3"/>
  <c r="C2074" i="3"/>
  <c r="C1809" i="3"/>
  <c r="C2093" i="3"/>
  <c r="C2085" i="3"/>
  <c r="C2077" i="3"/>
  <c r="C2069" i="3"/>
  <c r="C2160" i="3"/>
  <c r="C2152" i="3"/>
  <c r="C2144" i="3"/>
  <c r="C2249" i="3"/>
  <c r="C2241" i="3"/>
  <c r="C2233" i="3"/>
  <c r="C1518" i="3"/>
  <c r="C1510" i="3"/>
  <c r="C1502" i="3"/>
  <c r="C1494" i="3"/>
  <c r="C542" i="3"/>
  <c r="C1372" i="3"/>
  <c r="C1364" i="3"/>
  <c r="C1356" i="3"/>
  <c r="D1356" i="3" s="1"/>
  <c r="C1402" i="3"/>
  <c r="C1394" i="3"/>
  <c r="C1377" i="3"/>
  <c r="C1386" i="3"/>
  <c r="C1378" i="3"/>
  <c r="C1200" i="3"/>
  <c r="D1200" i="3" s="1"/>
  <c r="C1192" i="3"/>
  <c r="C1184" i="3"/>
  <c r="C966" i="3"/>
  <c r="C971" i="3"/>
  <c r="C174" i="3"/>
  <c r="C166" i="3"/>
  <c r="C158" i="3"/>
  <c r="C150" i="3"/>
  <c r="C340" i="3"/>
  <c r="D340" i="3" s="1"/>
  <c r="C1172" i="3"/>
  <c r="C1167" i="3"/>
  <c r="C537" i="3"/>
  <c r="C529" i="3"/>
  <c r="C521" i="3"/>
  <c r="C333" i="3"/>
  <c r="C325" i="3"/>
  <c r="C317" i="3"/>
  <c r="C309" i="3"/>
  <c r="C1345" i="3"/>
  <c r="C1337" i="3"/>
  <c r="C1329" i="3"/>
  <c r="C1743" i="3"/>
  <c r="C1735" i="3"/>
  <c r="C1727" i="3"/>
  <c r="C1598" i="3"/>
  <c r="C1590" i="3"/>
  <c r="C1582" i="3"/>
  <c r="C1574" i="3"/>
  <c r="C1274" i="3"/>
  <c r="C1905" i="3"/>
  <c r="C1897" i="3"/>
  <c r="C1269" i="3"/>
  <c r="C1889" i="3"/>
  <c r="C1900" i="3"/>
  <c r="C1881" i="3"/>
  <c r="C2138" i="3"/>
  <c r="C2130" i="3"/>
  <c r="C2122" i="3"/>
  <c r="C2114" i="3"/>
  <c r="D2114" i="3" s="1"/>
  <c r="C53" i="3"/>
  <c r="D53" i="3" s="1"/>
  <c r="C37" i="3"/>
  <c r="C883" i="3"/>
  <c r="C875" i="3"/>
  <c r="C1087" i="3"/>
  <c r="C1079" i="3"/>
  <c r="C870" i="3"/>
  <c r="C862" i="3"/>
  <c r="C1246" i="3"/>
  <c r="C854" i="3"/>
  <c r="C846" i="3"/>
  <c r="C866" i="3"/>
  <c r="D866" i="3" s="1"/>
  <c r="B35" i="3"/>
  <c r="B49" i="3"/>
  <c r="B881" i="3"/>
  <c r="B41" i="3"/>
  <c r="B1093" i="3"/>
  <c r="B880" i="3"/>
  <c r="B1085" i="3"/>
  <c r="D1085" i="3" s="1"/>
  <c r="B1077" i="3"/>
  <c r="D1077" i="3" s="1"/>
  <c r="B868" i="3"/>
  <c r="D868" i="3" s="1"/>
  <c r="B1087" i="3"/>
  <c r="B860" i="3"/>
  <c r="B1080" i="3"/>
  <c r="B625" i="3"/>
  <c r="B617" i="3"/>
  <c r="D617" i="3" s="1"/>
  <c r="B609" i="3"/>
  <c r="D609" i="3" s="1"/>
  <c r="B223" i="3"/>
  <c r="B612" i="3"/>
  <c r="B215" i="3"/>
  <c r="B242" i="3"/>
  <c r="B1720" i="3"/>
  <c r="B1712" i="3"/>
  <c r="D1712" i="3" s="1"/>
  <c r="B1238" i="3"/>
  <c r="D1238" i="3" s="1"/>
  <c r="B468" i="3"/>
  <c r="B1995" i="3"/>
  <c r="B1165" i="3"/>
  <c r="B1149" i="3"/>
  <c r="D1149" i="3" s="1"/>
  <c r="B1949" i="3"/>
  <c r="B1760" i="3"/>
  <c r="B476" i="3"/>
  <c r="D476" i="3" s="1"/>
  <c r="B1744" i="3"/>
  <c r="D1744" i="3" s="1"/>
  <c r="B517" i="3"/>
  <c r="B493" i="3"/>
  <c r="B1747" i="3"/>
  <c r="D1747" i="3" s="1"/>
  <c r="B591" i="3"/>
  <c r="B449" i="3"/>
  <c r="D449" i="3" s="1"/>
  <c r="B583" i="3"/>
  <c r="B441" i="3"/>
  <c r="B905" i="3"/>
  <c r="B433" i="3"/>
  <c r="D433" i="3" s="1"/>
  <c r="B897" i="3"/>
  <c r="B515" i="3"/>
  <c r="B947" i="3"/>
  <c r="D947" i="3" s="1"/>
  <c r="B588" i="3"/>
  <c r="B1978" i="3"/>
  <c r="D1978" i="3" s="1"/>
  <c r="B936" i="3"/>
  <c r="D936" i="3" s="1"/>
  <c r="B1970" i="3"/>
  <c r="D1970" i="3" s="1"/>
  <c r="B1021" i="3"/>
  <c r="D1021" i="3" s="1"/>
  <c r="B951" i="3"/>
  <c r="B1013" i="3"/>
  <c r="D1013" i="3" s="1"/>
  <c r="B943" i="3"/>
  <c r="B1005" i="3"/>
  <c r="D1005" i="3" s="1"/>
  <c r="B1323" i="3"/>
  <c r="D1323" i="3" s="1"/>
  <c r="B188" i="3"/>
  <c r="B1301" i="3"/>
  <c r="B2168" i="3"/>
  <c r="B1549" i="3"/>
  <c r="B711" i="3"/>
  <c r="D711" i="3" s="1"/>
  <c r="B695" i="3"/>
  <c r="D695" i="3" s="1"/>
  <c r="B928" i="3"/>
  <c r="B1852" i="3"/>
  <c r="D1852" i="3" s="1"/>
  <c r="B179" i="3"/>
  <c r="B1663" i="3"/>
  <c r="B699" i="3"/>
  <c r="B27" i="3"/>
  <c r="B1856" i="3"/>
  <c r="B11" i="3"/>
  <c r="D11" i="3" s="1"/>
  <c r="B1840" i="3"/>
  <c r="B1788" i="3"/>
  <c r="B1936" i="3"/>
  <c r="B1780" i="3"/>
  <c r="B1929" i="3"/>
  <c r="B673" i="3"/>
  <c r="B1678" i="3"/>
  <c r="B1482" i="3"/>
  <c r="B9" i="3"/>
  <c r="B1474" i="3"/>
  <c r="D1474" i="3" s="1"/>
  <c r="B421" i="3"/>
  <c r="B1778" i="3"/>
  <c r="B1428" i="3"/>
  <c r="D1428" i="3" s="1"/>
  <c r="B671" i="3"/>
  <c r="B806" i="3"/>
  <c r="B798" i="3"/>
  <c r="B790" i="3"/>
  <c r="B997" i="3"/>
  <c r="B427" i="3"/>
  <c r="B116" i="3"/>
  <c r="B420" i="3"/>
  <c r="B2211" i="3"/>
  <c r="B1114" i="3"/>
  <c r="B2203" i="3"/>
  <c r="B1108" i="3"/>
  <c r="B2027" i="3"/>
  <c r="B657" i="3"/>
  <c r="B786" i="3"/>
  <c r="B649" i="3"/>
  <c r="B641" i="3"/>
  <c r="B139" i="3"/>
  <c r="B104" i="3"/>
  <c r="D104" i="3" s="1"/>
  <c r="B131" i="3"/>
  <c r="B97" i="3"/>
  <c r="B123" i="3"/>
  <c r="B89" i="3"/>
  <c r="B2110" i="3"/>
  <c r="B2102" i="3"/>
  <c r="B1919" i="3"/>
  <c r="B1911" i="3"/>
  <c r="B885" i="3"/>
  <c r="B2206" i="3"/>
  <c r="B1644" i="3"/>
  <c r="B660" i="3"/>
  <c r="B1636" i="3"/>
  <c r="B652" i="3"/>
  <c r="B778" i="3"/>
  <c r="D778" i="3" s="1"/>
  <c r="B644" i="3"/>
  <c r="B770" i="3"/>
  <c r="B762" i="3"/>
  <c r="D762" i="3" s="1"/>
  <c r="B754" i="3"/>
  <c r="B1627" i="3"/>
  <c r="B1619" i="3"/>
  <c r="D1619" i="3" s="1"/>
  <c r="B1611" i="3"/>
  <c r="D1611" i="3" s="1"/>
  <c r="B1603" i="3"/>
  <c r="D1603" i="3" s="1"/>
  <c r="B2105" i="3"/>
  <c r="B1259" i="3"/>
  <c r="B2097" i="3"/>
  <c r="B1251" i="3"/>
  <c r="B1914" i="3"/>
  <c r="B1243" i="3"/>
  <c r="B1907" i="3"/>
  <c r="B1235" i="3"/>
  <c r="B1227" i="3"/>
  <c r="D1227" i="3" s="1"/>
  <c r="B574" i="3"/>
  <c r="B1219" i="3"/>
  <c r="B1211" i="3"/>
  <c r="B933" i="3"/>
  <c r="B554" i="3"/>
  <c r="B925" i="3"/>
  <c r="B917" i="3"/>
  <c r="B375" i="3"/>
  <c r="B909" i="3"/>
  <c r="D909" i="3" s="1"/>
  <c r="B397" i="3"/>
  <c r="B389" i="3"/>
  <c r="B1640" i="3"/>
  <c r="B381" i="3"/>
  <c r="B782" i="3"/>
  <c r="D782" i="3" s="1"/>
  <c r="C564" i="3"/>
  <c r="D564" i="3" s="1"/>
  <c r="C387" i="3"/>
  <c r="D387" i="3" s="1"/>
  <c r="C548" i="3"/>
  <c r="D548" i="3" s="1"/>
  <c r="C2038" i="3"/>
  <c r="D2038" i="3" s="1"/>
  <c r="C1647" i="3"/>
  <c r="C773" i="3"/>
  <c r="C639" i="3"/>
  <c r="C765" i="3"/>
  <c r="C635" i="3"/>
  <c r="D635" i="3" s="1"/>
  <c r="C1622" i="3"/>
  <c r="D1622" i="3" s="1"/>
  <c r="C1262" i="3"/>
  <c r="C2100" i="3"/>
  <c r="D2100" i="3" s="1"/>
  <c r="C1230" i="3"/>
  <c r="C1222" i="3"/>
  <c r="C570" i="3"/>
  <c r="D570" i="3" s="1"/>
  <c r="C1214" i="3"/>
  <c r="C928" i="3"/>
  <c r="C376" i="3"/>
  <c r="D376" i="3" s="1"/>
  <c r="C384" i="3"/>
  <c r="C2034" i="3"/>
  <c r="C2026" i="3"/>
  <c r="D2026" i="3" s="1"/>
  <c r="C656" i="3"/>
  <c r="D656" i="3" s="1"/>
  <c r="C648" i="3"/>
  <c r="D648" i="3" s="1"/>
  <c r="C640" i="3"/>
  <c r="D640" i="3" s="1"/>
  <c r="C146" i="3"/>
  <c r="C138" i="3"/>
  <c r="C130" i="3"/>
  <c r="C96" i="3"/>
  <c r="C122" i="3"/>
  <c r="C1073" i="3"/>
  <c r="C2109" i="3"/>
  <c r="D2109" i="3" s="1"/>
  <c r="C1066" i="3"/>
  <c r="C2101" i="3"/>
  <c r="C1918" i="3"/>
  <c r="D1918" i="3" s="1"/>
  <c r="C1910" i="3"/>
  <c r="D1910" i="3" s="1"/>
  <c r="C892" i="3"/>
  <c r="C576" i="3"/>
  <c r="C1137" i="3"/>
  <c r="C1129" i="3"/>
  <c r="D1129" i="3" s="1"/>
  <c r="C1437" i="3"/>
  <c r="C1121" i="3"/>
  <c r="C1539" i="3"/>
  <c r="C1531" i="3"/>
  <c r="C1523" i="3"/>
  <c r="C250" i="3"/>
  <c r="C1449" i="3"/>
  <c r="C1441" i="3"/>
  <c r="C369" i="3"/>
  <c r="C361" i="3"/>
  <c r="C353" i="3"/>
  <c r="C345" i="3"/>
  <c r="C272" i="3"/>
  <c r="C264" i="3"/>
  <c r="C972" i="3"/>
  <c r="C256" i="3"/>
  <c r="C1044" i="3"/>
  <c r="C1036" i="3"/>
  <c r="C1028" i="3"/>
  <c r="C989" i="3"/>
  <c r="C981" i="3"/>
  <c r="C973" i="3"/>
  <c r="C1824" i="3"/>
  <c r="C1816" i="3"/>
  <c r="C1808" i="3"/>
  <c r="C2092" i="3"/>
  <c r="C2084" i="3"/>
  <c r="C2076" i="3"/>
  <c r="C2068" i="3"/>
  <c r="C2159" i="3"/>
  <c r="C2151" i="3"/>
  <c r="C2143" i="3"/>
  <c r="C2248" i="3"/>
  <c r="C2240" i="3"/>
  <c r="C2232" i="3"/>
  <c r="C1517" i="3"/>
  <c r="C1509" i="3"/>
  <c r="C1501" i="3"/>
  <c r="C1493" i="3"/>
  <c r="C541" i="3"/>
  <c r="C1359" i="3"/>
  <c r="C1363" i="3"/>
  <c r="C1398" i="3"/>
  <c r="C1355" i="3"/>
  <c r="C1401" i="3"/>
  <c r="C1384" i="3"/>
  <c r="C1393" i="3"/>
  <c r="C1385" i="3"/>
  <c r="C1199" i="3"/>
  <c r="C1191" i="3"/>
  <c r="C1183" i="3"/>
  <c r="C970" i="3"/>
  <c r="C173" i="3"/>
  <c r="C165" i="3"/>
  <c r="C157" i="3"/>
  <c r="C339" i="3"/>
  <c r="C1171" i="3"/>
  <c r="C536" i="3"/>
  <c r="C528" i="3"/>
  <c r="C520" i="3"/>
  <c r="C332" i="3"/>
  <c r="C329" i="3"/>
  <c r="C739" i="3"/>
  <c r="D739" i="3" s="1"/>
  <c r="C731" i="3"/>
  <c r="D731" i="3" s="1"/>
  <c r="C1742" i="3"/>
  <c r="C1734" i="3"/>
  <c r="C1726" i="3"/>
  <c r="C1597" i="3"/>
  <c r="C1589" i="3"/>
  <c r="C1581" i="3"/>
  <c r="C1587" i="3"/>
  <c r="C1289" i="3"/>
  <c r="D1289" i="3" s="1"/>
  <c r="C1281" i="3"/>
  <c r="D1281" i="3" s="1"/>
  <c r="C1273" i="3"/>
  <c r="C1904" i="3"/>
  <c r="C1896" i="3"/>
  <c r="C1268" i="3"/>
  <c r="C1888" i="3"/>
  <c r="C1899" i="3"/>
  <c r="C1880" i="3"/>
  <c r="C2137" i="3"/>
  <c r="C2129" i="3"/>
  <c r="C2121" i="3"/>
  <c r="C2113" i="3"/>
  <c r="C52" i="3"/>
  <c r="C44" i="3"/>
  <c r="C1094" i="3"/>
  <c r="D1094" i="3" s="1"/>
  <c r="C1078" i="3"/>
  <c r="C869" i="3"/>
  <c r="C861" i="3"/>
  <c r="D861" i="3" s="1"/>
  <c r="C853" i="3"/>
  <c r="B1092" i="3"/>
  <c r="D1092" i="3" s="1"/>
  <c r="B879" i="3"/>
  <c r="B1084" i="3"/>
  <c r="D1084" i="3" s="1"/>
  <c r="B1076" i="3"/>
  <c r="B632" i="3"/>
  <c r="D632" i="3" s="1"/>
  <c r="B863" i="3"/>
  <c r="B624" i="3"/>
  <c r="D624" i="3" s="1"/>
  <c r="B616" i="3"/>
  <c r="D616" i="3" s="1"/>
  <c r="B230" i="3"/>
  <c r="D230" i="3" s="1"/>
  <c r="B66" i="3"/>
  <c r="B221" i="3"/>
  <c r="B254" i="3"/>
  <c r="B1719" i="3"/>
  <c r="D1719" i="3" s="1"/>
  <c r="B81" i="3"/>
  <c r="B1711" i="3"/>
  <c r="D1711" i="3" s="1"/>
  <c r="B1695" i="3"/>
  <c r="B2001" i="3"/>
  <c r="B1707" i="3"/>
  <c r="B1965" i="3"/>
  <c r="D1965" i="3" s="1"/>
  <c r="B1957" i="3"/>
  <c r="D1957" i="3" s="1"/>
  <c r="B2021" i="3"/>
  <c r="B467" i="3"/>
  <c r="D467" i="3" s="1"/>
  <c r="B1164" i="3"/>
  <c r="B1156" i="3"/>
  <c r="D1156" i="3" s="1"/>
  <c r="B1230" i="3"/>
  <c r="D1230" i="3" s="1"/>
  <c r="B1767" i="3"/>
  <c r="B1759" i="3"/>
  <c r="D1759" i="3" s="1"/>
  <c r="B1751" i="3"/>
  <c r="D1751" i="3" s="1"/>
  <c r="B452" i="3"/>
  <c r="B1161" i="3"/>
  <c r="B492" i="3"/>
  <c r="D492" i="3" s="1"/>
  <c r="B826" i="3"/>
  <c r="D826" i="3" s="1"/>
  <c r="B500" i="3"/>
  <c r="D500" i="3" s="1"/>
  <c r="B818" i="3"/>
  <c r="B946" i="3"/>
  <c r="B587" i="3"/>
  <c r="B195" i="3"/>
  <c r="B1307" i="3"/>
  <c r="B187" i="3"/>
  <c r="D187" i="3" s="1"/>
  <c r="B1300" i="3"/>
  <c r="B1871" i="3"/>
  <c r="B1986" i="3"/>
  <c r="B2183" i="3"/>
  <c r="B2167" i="3"/>
  <c r="B710" i="3"/>
  <c r="B201" i="3"/>
  <c r="D201" i="3" s="1"/>
  <c r="B1859" i="3"/>
  <c r="D1859" i="3" s="1"/>
  <c r="B186" i="3"/>
  <c r="B1670" i="3"/>
  <c r="B26" i="3"/>
  <c r="D26" i="3" s="1"/>
  <c r="B1795" i="3"/>
  <c r="B1943" i="3"/>
  <c r="B688" i="3"/>
  <c r="B1920" i="3"/>
  <c r="B672" i="3"/>
  <c r="B1677" i="3"/>
  <c r="B1489" i="3"/>
  <c r="B412" i="3"/>
  <c r="D412" i="3" s="1"/>
  <c r="B686" i="3"/>
  <c r="B404" i="3"/>
  <c r="D404" i="3" s="1"/>
  <c r="B678" i="3"/>
  <c r="B1419" i="3"/>
  <c r="B1411" i="3"/>
  <c r="B300" i="3"/>
  <c r="B996" i="3"/>
  <c r="B426" i="3"/>
  <c r="B107" i="3"/>
  <c r="B91" i="3"/>
  <c r="B1427" i="3"/>
  <c r="D1427" i="3" s="1"/>
  <c r="B2210" i="3"/>
  <c r="B2202" i="3"/>
  <c r="B1107" i="3"/>
  <c r="B2034" i="3"/>
  <c r="B138" i="3"/>
  <c r="B103" i="3"/>
  <c r="B130" i="3"/>
  <c r="B96" i="3"/>
  <c r="B122" i="3"/>
  <c r="D122" i="3" s="1"/>
  <c r="B1073" i="3"/>
  <c r="B2101" i="3"/>
  <c r="B1059" i="3"/>
  <c r="B560" i="3"/>
  <c r="D560" i="3" s="1"/>
  <c r="B2049" i="3"/>
  <c r="B552" i="3"/>
  <c r="B1651" i="3"/>
  <c r="B2028" i="3"/>
  <c r="B769" i="3"/>
  <c r="D769" i="3" s="1"/>
  <c r="B637" i="3"/>
  <c r="B761" i="3"/>
  <c r="B145" i="3"/>
  <c r="B753" i="3"/>
  <c r="B137" i="3"/>
  <c r="B1626" i="3"/>
  <c r="B1618" i="3"/>
  <c r="B1610" i="3"/>
  <c r="B1266" i="3"/>
  <c r="D1266" i="3" s="1"/>
  <c r="B1258" i="3"/>
  <c r="B1250" i="3"/>
  <c r="B1913" i="3"/>
  <c r="B1242" i="3"/>
  <c r="D1242" i="3" s="1"/>
  <c r="B1906" i="3"/>
  <c r="D1906" i="3" s="1"/>
  <c r="B1234" i="3"/>
  <c r="B889" i="3"/>
  <c r="B1226" i="3"/>
  <c r="B573" i="3"/>
  <c r="B1218" i="3"/>
  <c r="B1210" i="3"/>
  <c r="D1210" i="3" s="1"/>
  <c r="B932" i="3"/>
  <c r="B924" i="3"/>
  <c r="B549" i="3"/>
  <c r="D549" i="3" s="1"/>
  <c r="B916" i="3"/>
  <c r="D916" i="3" s="1"/>
  <c r="B1657" i="3"/>
  <c r="D1657" i="3" s="1"/>
  <c r="B908" i="3"/>
  <c r="D908" i="3" s="1"/>
  <c r="B396" i="3"/>
  <c r="D396" i="3" s="1"/>
  <c r="B388" i="3"/>
  <c r="B1639" i="3"/>
  <c r="D1639" i="3" s="1"/>
  <c r="B380" i="3"/>
  <c r="D380" i="3" s="1"/>
  <c r="C555" i="3"/>
  <c r="C1638" i="3"/>
  <c r="C654" i="3"/>
  <c r="C764" i="3"/>
  <c r="C1261" i="3"/>
  <c r="C2099" i="3"/>
  <c r="C927" i="3"/>
  <c r="C551" i="3"/>
  <c r="C391" i="3"/>
  <c r="C1642" i="3"/>
  <c r="C383" i="3"/>
  <c r="C2033" i="3"/>
  <c r="C2025" i="3"/>
  <c r="D2025" i="3" s="1"/>
  <c r="C655" i="3"/>
  <c r="D655" i="3" s="1"/>
  <c r="C1135" i="3"/>
  <c r="D1135" i="3" s="1"/>
  <c r="C647" i="3"/>
  <c r="C145" i="3"/>
  <c r="C137" i="3"/>
  <c r="C129" i="3"/>
  <c r="C121" i="3"/>
  <c r="C1072" i="3"/>
  <c r="C2108" i="3"/>
  <c r="D2108" i="3" s="1"/>
  <c r="C1917" i="3"/>
  <c r="C2225" i="3"/>
  <c r="C1909" i="3"/>
  <c r="C891" i="3"/>
  <c r="D891" i="3" s="1"/>
  <c r="C575" i="3"/>
  <c r="C1558" i="3"/>
  <c r="C1136" i="3"/>
  <c r="C1128" i="3"/>
  <c r="D1128" i="3" s="1"/>
  <c r="C1538" i="3"/>
  <c r="C1530" i="3"/>
  <c r="C1522" i="3"/>
  <c r="C249" i="3"/>
  <c r="C269" i="3"/>
  <c r="C1456" i="3"/>
  <c r="C1448" i="3"/>
  <c r="C1440" i="3"/>
  <c r="C368" i="3"/>
  <c r="C352" i="3"/>
  <c r="C763" i="3"/>
  <c r="C263" i="3"/>
  <c r="C1051" i="3"/>
  <c r="C1043" i="3"/>
  <c r="C1035" i="3"/>
  <c r="C1027" i="3"/>
  <c r="C988" i="3"/>
  <c r="C1815" i="3"/>
  <c r="C1807" i="3"/>
  <c r="C1620" i="3"/>
  <c r="C2083" i="3"/>
  <c r="C2158" i="3"/>
  <c r="C2150" i="3"/>
  <c r="C2238" i="3"/>
  <c r="C2231" i="3"/>
  <c r="C1516" i="3"/>
  <c r="C1508" i="3"/>
  <c r="C1190" i="3"/>
  <c r="C1182" i="3"/>
  <c r="C172" i="3"/>
  <c r="C161" i="3"/>
  <c r="C338" i="3"/>
  <c r="C844" i="3"/>
  <c r="C336" i="3"/>
  <c r="C331" i="3"/>
  <c r="C328" i="3"/>
  <c r="C738" i="3"/>
  <c r="D738" i="3" s="1"/>
  <c r="C730" i="3"/>
  <c r="C1288" i="3"/>
  <c r="C1903" i="3"/>
  <c r="C1252" i="3"/>
  <c r="C1093" i="3"/>
  <c r="C625" i="3"/>
  <c r="C67" i="3"/>
  <c r="D67" i="3" s="1"/>
  <c r="C222" i="3"/>
  <c r="C255" i="3"/>
  <c r="D255" i="3" s="1"/>
  <c r="C622" i="3"/>
  <c r="C614" i="3"/>
  <c r="C220" i="3"/>
  <c r="D220" i="3" s="1"/>
  <c r="C80" i="3"/>
  <c r="C64" i="3"/>
  <c r="D64" i="3" s="1"/>
  <c r="C2007" i="3"/>
  <c r="D2007" i="3" s="1"/>
  <c r="C465" i="3"/>
  <c r="C1154" i="3"/>
  <c r="D1154" i="3" s="1"/>
  <c r="C1757" i="3"/>
  <c r="C473" i="3"/>
  <c r="D473" i="3" s="1"/>
  <c r="C434" i="3"/>
  <c r="C1773" i="3"/>
  <c r="D1773" i="3" s="1"/>
  <c r="C506" i="3"/>
  <c r="D506" i="3" s="1"/>
  <c r="C588" i="3"/>
  <c r="C580" i="3"/>
  <c r="C952" i="3"/>
  <c r="C1212" i="3"/>
  <c r="C1300" i="3"/>
  <c r="C1991" i="3"/>
  <c r="D1991" i="3" s="1"/>
  <c r="C193" i="3"/>
  <c r="D193" i="3" s="1"/>
  <c r="C185" i="3"/>
  <c r="D185" i="3" s="1"/>
  <c r="C1869" i="3"/>
  <c r="D1869" i="3" s="1"/>
  <c r="C1985" i="3"/>
  <c r="D1985" i="3" s="1"/>
  <c r="C1943" i="3"/>
  <c r="C1935" i="3"/>
  <c r="C1692" i="3"/>
  <c r="C1684" i="3"/>
  <c r="C718" i="3"/>
  <c r="C8" i="3"/>
  <c r="D8" i="3" s="1"/>
  <c r="C1793" i="3"/>
  <c r="D1793" i="3" s="1"/>
  <c r="C686" i="3"/>
  <c r="C678" i="3"/>
  <c r="C670" i="3"/>
  <c r="C300" i="3"/>
  <c r="C693" i="3"/>
  <c r="D693" i="3" s="1"/>
  <c r="C292" i="3"/>
  <c r="C426" i="3"/>
  <c r="C1107" i="3"/>
  <c r="C246" i="3"/>
  <c r="D246" i="3" s="1"/>
  <c r="C105" i="3"/>
  <c r="C89" i="3"/>
  <c r="C1425" i="3"/>
  <c r="D1425" i="3" s="1"/>
  <c r="C2216" i="3"/>
  <c r="C205" i="3"/>
  <c r="C2208" i="3"/>
  <c r="C2048" i="3"/>
  <c r="C2040" i="3"/>
  <c r="C446" i="3"/>
  <c r="C2014" i="3"/>
  <c r="C1718" i="3"/>
  <c r="D1718" i="3" s="1"/>
  <c r="C464" i="3"/>
  <c r="C1963" i="3"/>
  <c r="D1963" i="3" s="1"/>
  <c r="C1161" i="3"/>
  <c r="C1748" i="3"/>
  <c r="C1225" i="3"/>
  <c r="C513" i="3"/>
  <c r="C603" i="3"/>
  <c r="C460" i="3"/>
  <c r="D460" i="3" s="1"/>
  <c r="C587" i="3"/>
  <c r="C951" i="3"/>
  <c r="C591" i="3"/>
  <c r="C943" i="3"/>
  <c r="C585" i="3"/>
  <c r="C1307" i="3"/>
  <c r="C1299" i="3"/>
  <c r="D1299" i="3" s="1"/>
  <c r="C832" i="3"/>
  <c r="D832" i="3" s="1"/>
  <c r="C1990" i="3"/>
  <c r="C1025" i="3"/>
  <c r="C955" i="3"/>
  <c r="D955" i="3" s="1"/>
  <c r="C200" i="3"/>
  <c r="D200" i="3" s="1"/>
  <c r="C192" i="3"/>
  <c r="C2172" i="3"/>
  <c r="C1012" i="3"/>
  <c r="D1012" i="3" s="1"/>
  <c r="C1832" i="3"/>
  <c r="C1942" i="3"/>
  <c r="C1934" i="3"/>
  <c r="C2181" i="3"/>
  <c r="C1926" i="3"/>
  <c r="D1926" i="3" s="1"/>
  <c r="C2173" i="3"/>
  <c r="D2173" i="3" s="1"/>
  <c r="C7" i="3"/>
  <c r="D7" i="3" s="1"/>
  <c r="C1800" i="3"/>
  <c r="C1792" i="3"/>
  <c r="C1940" i="3"/>
  <c r="D1940" i="3" s="1"/>
  <c r="C1784" i="3"/>
  <c r="C1776" i="3"/>
  <c r="C685" i="3"/>
  <c r="C677" i="3"/>
  <c r="C669" i="3"/>
  <c r="C661" i="3"/>
  <c r="C1668" i="3"/>
  <c r="D1668" i="3" s="1"/>
  <c r="C299" i="3"/>
  <c r="C291" i="3"/>
  <c r="D291" i="3" s="1"/>
  <c r="C283" i="3"/>
  <c r="C802" i="3"/>
  <c r="C794" i="3"/>
  <c r="D794" i="3" s="1"/>
  <c r="C245" i="3"/>
  <c r="D245" i="3" s="1"/>
  <c r="C112" i="3"/>
  <c r="D112" i="3" s="1"/>
  <c r="C1065" i="3"/>
  <c r="D1065" i="3" s="1"/>
  <c r="C2223" i="3"/>
  <c r="D2223" i="3" s="1"/>
  <c r="C2207" i="3"/>
  <c r="C692" i="3"/>
  <c r="D692" i="3" s="1"/>
  <c r="C1011" i="3"/>
  <c r="C1765" i="3"/>
  <c r="D1765" i="3" s="1"/>
  <c r="C630" i="3"/>
  <c r="D630" i="3" s="1"/>
  <c r="C1715" i="3"/>
  <c r="C1707" i="3"/>
  <c r="C1699" i="3"/>
  <c r="C2021" i="3"/>
  <c r="C2013" i="3"/>
  <c r="C1717" i="3"/>
  <c r="C1997" i="3"/>
  <c r="C1703" i="3"/>
  <c r="D1703" i="3" s="1"/>
  <c r="C1160" i="3"/>
  <c r="C1955" i="3"/>
  <c r="C448" i="3"/>
  <c r="C1159" i="3"/>
  <c r="C440" i="3"/>
  <c r="C432" i="3"/>
  <c r="C586" i="3"/>
  <c r="C958" i="3"/>
  <c r="C950" i="3"/>
  <c r="C942" i="3"/>
  <c r="C1322" i="3"/>
  <c r="C1314" i="3"/>
  <c r="C1306" i="3"/>
  <c r="C1973" i="3"/>
  <c r="C962" i="3"/>
  <c r="D962" i="3" s="1"/>
  <c r="C1024" i="3"/>
  <c r="C954" i="3"/>
  <c r="C1008" i="3"/>
  <c r="C199" i="3"/>
  <c r="C1311" i="3"/>
  <c r="D1311" i="3" s="1"/>
  <c r="C706" i="3"/>
  <c r="C698" i="3"/>
  <c r="C1855" i="3"/>
  <c r="C1847" i="3"/>
  <c r="C1839" i="3"/>
  <c r="C1682" i="3"/>
  <c r="D1682" i="3" s="1"/>
  <c r="C716" i="3"/>
  <c r="C22" i="3"/>
  <c r="C1851" i="3"/>
  <c r="D1851" i="3" s="1"/>
  <c r="C14" i="3"/>
  <c r="C282" i="3"/>
  <c r="C920" i="3"/>
  <c r="C1485" i="3"/>
  <c r="C10" i="3"/>
  <c r="D10" i="3" s="1"/>
  <c r="C1469" i="3"/>
  <c r="C1797" i="3"/>
  <c r="D1797" i="3" s="1"/>
  <c r="C1461" i="3"/>
  <c r="C416" i="3"/>
  <c r="D416" i="3" s="1"/>
  <c r="C690" i="3"/>
  <c r="D690" i="3" s="1"/>
  <c r="C207" i="3"/>
  <c r="C1113" i="3"/>
  <c r="C809" i="3"/>
  <c r="C1479" i="3"/>
  <c r="C801" i="3"/>
  <c r="C793" i="3"/>
  <c r="C785" i="3"/>
  <c r="C244" i="3"/>
  <c r="D244" i="3" s="1"/>
  <c r="C111" i="3"/>
  <c r="D111" i="3" s="1"/>
  <c r="C103" i="3"/>
  <c r="C95" i="3"/>
  <c r="C1064" i="3"/>
  <c r="D1064" i="3" s="1"/>
  <c r="C1056" i="3"/>
  <c r="D1056" i="3" s="1"/>
  <c r="C2222" i="3"/>
  <c r="D2222" i="3" s="1"/>
  <c r="C2214" i="3"/>
  <c r="C2206" i="3"/>
  <c r="C2198" i="3"/>
  <c r="D2198" i="3" s="1"/>
  <c r="C2046" i="3"/>
  <c r="D2046" i="3" s="1"/>
  <c r="C1417" i="3"/>
  <c r="D1417" i="3" s="1"/>
  <c r="C1681" i="3"/>
  <c r="D1681" i="3" s="1"/>
  <c r="C1977" i="3"/>
  <c r="D1977" i="3" s="1"/>
  <c r="C1162" i="3"/>
  <c r="C865" i="3"/>
  <c r="C1547" i="3"/>
  <c r="C627" i="3"/>
  <c r="D627" i="3" s="1"/>
  <c r="C860" i="3"/>
  <c r="C619" i="3"/>
  <c r="D619" i="3" s="1"/>
  <c r="C611" i="3"/>
  <c r="C241" i="3"/>
  <c r="D241" i="3" s="1"/>
  <c r="C1241" i="3"/>
  <c r="C233" i="3"/>
  <c r="C225" i="3"/>
  <c r="D225" i="3" s="1"/>
  <c r="C217" i="3"/>
  <c r="C85" i="3"/>
  <c r="C77" i="3"/>
  <c r="C1722" i="3"/>
  <c r="D1722" i="3" s="1"/>
  <c r="C1714" i="3"/>
  <c r="C1706" i="3"/>
  <c r="C1698" i="3"/>
  <c r="C2004" i="3"/>
  <c r="C486" i="3"/>
  <c r="C462" i="3"/>
  <c r="C1754" i="3"/>
  <c r="D1754" i="3" s="1"/>
  <c r="C1746" i="3"/>
  <c r="D1746" i="3" s="1"/>
  <c r="C455" i="3"/>
  <c r="D455" i="3" s="1"/>
  <c r="C447" i="3"/>
  <c r="C439" i="3"/>
  <c r="C519" i="3"/>
  <c r="C511" i="3"/>
  <c r="C601" i="3"/>
  <c r="D601" i="3" s="1"/>
  <c r="C593" i="3"/>
  <c r="D593" i="3" s="1"/>
  <c r="C813" i="3"/>
  <c r="C957" i="3"/>
  <c r="C596" i="3"/>
  <c r="C949" i="3"/>
  <c r="C941" i="3"/>
  <c r="C1321" i="3"/>
  <c r="C1313" i="3"/>
  <c r="C1305" i="3"/>
  <c r="D1305" i="3" s="1"/>
  <c r="C1297" i="3"/>
  <c r="D1297" i="3" s="1"/>
  <c r="C1988" i="3"/>
  <c r="D1988" i="3" s="1"/>
  <c r="C1980" i="3"/>
  <c r="C1972" i="3"/>
  <c r="C1023" i="3"/>
  <c r="D1023" i="3" s="1"/>
  <c r="C1015" i="3"/>
  <c r="C1007" i="3"/>
  <c r="C198" i="3"/>
  <c r="D198" i="3" s="1"/>
  <c r="C1310" i="3"/>
  <c r="C2186" i="3"/>
  <c r="D2186" i="3" s="1"/>
  <c r="C1967" i="3"/>
  <c r="C2170" i="3"/>
  <c r="D2170" i="3" s="1"/>
  <c r="C1010" i="3"/>
  <c r="C721" i="3"/>
  <c r="C713" i="3"/>
  <c r="D713" i="3" s="1"/>
  <c r="C705" i="3"/>
  <c r="C697" i="3"/>
  <c r="C1854" i="3"/>
  <c r="C1846" i="3"/>
  <c r="C1838" i="3"/>
  <c r="C13" i="3"/>
  <c r="C5" i="3"/>
  <c r="C923" i="3"/>
  <c r="C1798" i="3"/>
  <c r="C1946" i="3"/>
  <c r="C1468" i="3"/>
  <c r="D1468" i="3" s="1"/>
  <c r="C1406" i="3"/>
  <c r="C206" i="3"/>
  <c r="C1112" i="3"/>
  <c r="C800" i="3"/>
  <c r="C792" i="3"/>
  <c r="D792" i="3" s="1"/>
  <c r="C1464" i="3"/>
  <c r="C784" i="3"/>
  <c r="D784" i="3" s="1"/>
  <c r="C243" i="3"/>
  <c r="C110" i="3"/>
  <c r="D110" i="3" s="1"/>
  <c r="C102" i="3"/>
  <c r="C94" i="3"/>
  <c r="C1071" i="3"/>
  <c r="C1063" i="3"/>
  <c r="C1055" i="3"/>
  <c r="C2221" i="3"/>
  <c r="C2213" i="3"/>
  <c r="C1116" i="3"/>
  <c r="C2205" i="3"/>
  <c r="C2197" i="3"/>
  <c r="D2197" i="3" s="1"/>
  <c r="C2045" i="3"/>
  <c r="D2045" i="3" s="1"/>
  <c r="C1308" i="3"/>
  <c r="D1308" i="3" s="1"/>
  <c r="C626" i="3"/>
  <c r="D626" i="3" s="1"/>
  <c r="C859" i="3"/>
  <c r="C618" i="3"/>
  <c r="D618" i="3" s="1"/>
  <c r="C851" i="3"/>
  <c r="C610" i="3"/>
  <c r="C224" i="3"/>
  <c r="C84" i="3"/>
  <c r="C236" i="3"/>
  <c r="C60" i="3"/>
  <c r="D60" i="3" s="1"/>
  <c r="C215" i="3"/>
  <c r="C1721" i="3"/>
  <c r="D1721" i="3" s="1"/>
  <c r="C1705" i="3"/>
  <c r="C68" i="3"/>
  <c r="D68" i="3" s="1"/>
  <c r="C2019" i="3"/>
  <c r="C2003" i="3"/>
  <c r="C1709" i="3"/>
  <c r="C1995" i="3"/>
  <c r="C1959" i="3"/>
  <c r="D1959" i="3" s="1"/>
  <c r="C1951" i="3"/>
  <c r="D1951" i="3" s="1"/>
  <c r="C2016" i="3"/>
  <c r="C469" i="3"/>
  <c r="D469" i="3" s="1"/>
  <c r="C461" i="3"/>
  <c r="D461" i="3" s="1"/>
  <c r="C1753" i="3"/>
  <c r="D1753" i="3" s="1"/>
  <c r="C1745" i="3"/>
  <c r="C454" i="3"/>
  <c r="C518" i="3"/>
  <c r="D518" i="3" s="1"/>
  <c r="C600" i="3"/>
  <c r="C592" i="3"/>
  <c r="C450" i="3"/>
  <c r="C836" i="3"/>
  <c r="D836" i="3" s="1"/>
  <c r="C509" i="3"/>
  <c r="C828" i="3"/>
  <c r="D828" i="3" s="1"/>
  <c r="C820" i="3"/>
  <c r="D820" i="3" s="1"/>
  <c r="C964" i="3"/>
  <c r="C1312" i="3"/>
  <c r="C1979" i="3"/>
  <c r="C1971" i="3"/>
  <c r="C1022" i="3"/>
  <c r="C1014" i="3"/>
  <c r="D1014" i="3" s="1"/>
  <c r="C998" i="3"/>
  <c r="D998" i="3" s="1"/>
  <c r="C1316" i="3"/>
  <c r="C181" i="3"/>
  <c r="C1993" i="3"/>
  <c r="C2185" i="3"/>
  <c r="C2177" i="3"/>
  <c r="C2169" i="3"/>
  <c r="D2169" i="3" s="1"/>
  <c r="C720" i="3"/>
  <c r="C712" i="3"/>
  <c r="C704" i="3"/>
  <c r="C195" i="3"/>
  <c r="C1853" i="3"/>
  <c r="D1853" i="3" s="1"/>
  <c r="C180" i="3"/>
  <c r="D180" i="3" s="1"/>
  <c r="C1672" i="3"/>
  <c r="C1664" i="3"/>
  <c r="D1664" i="3" s="1"/>
  <c r="C700" i="3"/>
  <c r="C20" i="3"/>
  <c r="D20" i="3" s="1"/>
  <c r="C12" i="3"/>
  <c r="C1841" i="3"/>
  <c r="C280" i="3"/>
  <c r="D280" i="3" s="1"/>
  <c r="C16" i="3"/>
  <c r="C1483" i="3"/>
  <c r="D1483" i="3" s="1"/>
  <c r="C1475" i="3"/>
  <c r="C406" i="3"/>
  <c r="D406" i="3" s="1"/>
  <c r="C680" i="3"/>
  <c r="C1413" i="3"/>
  <c r="D1413" i="3" s="1"/>
  <c r="C807" i="3"/>
  <c r="D807" i="3" s="1"/>
  <c r="C799" i="3"/>
  <c r="C791" i="3"/>
  <c r="C1463" i="3"/>
  <c r="C783" i="3"/>
  <c r="D783" i="3" s="1"/>
  <c r="C117" i="3"/>
  <c r="D117" i="3" s="1"/>
  <c r="C101" i="3"/>
  <c r="C93" i="3"/>
  <c r="D93" i="3" s="1"/>
  <c r="C1070" i="3"/>
  <c r="D1070" i="3" s="1"/>
  <c r="C1062" i="3"/>
  <c r="C1054" i="3"/>
  <c r="C1408" i="3"/>
  <c r="C2220" i="3"/>
  <c r="D2220" i="3" s="1"/>
  <c r="C2212" i="3"/>
  <c r="D2212" i="3" s="1"/>
  <c r="C2196" i="3"/>
  <c r="C1103" i="3"/>
  <c r="D1103" i="3" s="1"/>
  <c r="C1849" i="3"/>
  <c r="C938" i="3"/>
  <c r="D938" i="3" s="1"/>
  <c r="C2011" i="3"/>
  <c r="C1720" i="3"/>
  <c r="C1966" i="3"/>
  <c r="D1966" i="3" s="1"/>
  <c r="C1958" i="3"/>
  <c r="D1958" i="3" s="1"/>
  <c r="C1950" i="3"/>
  <c r="C2015" i="3"/>
  <c r="C468" i="3"/>
  <c r="C1165" i="3"/>
  <c r="C1768" i="3"/>
  <c r="D1768" i="3" s="1"/>
  <c r="C1760" i="3"/>
  <c r="C1752" i="3"/>
  <c r="D1752" i="3" s="1"/>
  <c r="C493" i="3"/>
  <c r="C897" i="3"/>
  <c r="C515" i="3"/>
  <c r="C835" i="3"/>
  <c r="D835" i="3" s="1"/>
  <c r="C827" i="3"/>
  <c r="D827" i="3" s="1"/>
  <c r="C819" i="3"/>
  <c r="D819" i="3" s="1"/>
  <c r="C1319" i="3"/>
  <c r="D1319" i="3" s="1"/>
  <c r="C1209" i="3"/>
  <c r="C2192" i="3"/>
  <c r="D2192" i="3" s="1"/>
  <c r="C2184" i="3"/>
  <c r="D2184" i="3" s="1"/>
  <c r="C2176" i="3"/>
  <c r="D2176" i="3" s="1"/>
  <c r="C2168" i="3"/>
  <c r="C1671" i="3"/>
  <c r="D1671" i="3" s="1"/>
  <c r="C1663" i="3"/>
  <c r="C27" i="3"/>
  <c r="C19" i="3"/>
  <c r="D19" i="3" s="1"/>
  <c r="C681" i="3"/>
  <c r="C1686" i="3"/>
  <c r="C279" i="3"/>
  <c r="D279" i="3" s="1"/>
  <c r="C1482" i="3"/>
  <c r="C421" i="3"/>
  <c r="C1778" i="3"/>
  <c r="C1420" i="3"/>
  <c r="D1420" i="3" s="1"/>
  <c r="C1412" i="3"/>
  <c r="D1412" i="3" s="1"/>
  <c r="C806" i="3"/>
  <c r="C798" i="3"/>
  <c r="C790" i="3"/>
  <c r="C997" i="3"/>
  <c r="C116" i="3"/>
  <c r="C108" i="3"/>
  <c r="D108" i="3" s="1"/>
  <c r="C100" i="3"/>
  <c r="D100" i="3" s="1"/>
  <c r="C92" i="3"/>
  <c r="D92" i="3" s="1"/>
  <c r="C1069" i="3"/>
  <c r="D1069" i="3" s="1"/>
  <c r="C1061" i="3"/>
  <c r="C1053" i="3"/>
  <c r="C2219" i="3"/>
  <c r="D2219" i="3" s="1"/>
  <c r="C2211" i="3"/>
  <c r="C1114" i="3"/>
  <c r="C2203" i="3"/>
  <c r="C2051" i="3"/>
  <c r="C2043" i="3"/>
  <c r="D2043" i="3" s="1"/>
  <c r="C1233" i="3"/>
  <c r="C1478" i="3"/>
  <c r="C701" i="3"/>
  <c r="C824" i="3"/>
  <c r="D824" i="3" s="1"/>
  <c r="C1704" i="3"/>
  <c r="D1704" i="3" s="1"/>
  <c r="C304" i="3"/>
  <c r="D304" i="3" s="1"/>
  <c r="C590" i="3"/>
  <c r="D590" i="3" s="1"/>
  <c r="C252" i="3"/>
  <c r="C508" i="3"/>
  <c r="D1840" i="3" l="1"/>
  <c r="D1634" i="3"/>
  <c r="D1814" i="3"/>
  <c r="D375" i="3"/>
  <c r="D510" i="3"/>
  <c r="D709" i="3"/>
  <c r="D968" i="3"/>
  <c r="D1411" i="3"/>
  <c r="D1419" i="3"/>
  <c r="D652" i="3"/>
  <c r="D1003" i="3"/>
  <c r="D2134" i="3"/>
  <c r="D1586" i="3"/>
  <c r="D1564" i="3"/>
  <c r="D1164" i="3"/>
  <c r="D139" i="3"/>
  <c r="D710" i="3"/>
  <c r="D959" i="3"/>
  <c r="D816" i="3"/>
  <c r="D924" i="3"/>
  <c r="D1651" i="3"/>
  <c r="D195" i="3"/>
  <c r="D2168" i="3"/>
  <c r="D468" i="3"/>
  <c r="D1222" i="3"/>
  <c r="D1798" i="3"/>
  <c r="D367" i="3"/>
  <c r="D932" i="3"/>
  <c r="D83" i="3"/>
  <c r="D2067" i="3"/>
  <c r="D573" i="3"/>
  <c r="D1059" i="3"/>
  <c r="D1489" i="3"/>
  <c r="D1279" i="3"/>
  <c r="D1618" i="3"/>
  <c r="D671" i="3"/>
  <c r="D1995" i="3"/>
  <c r="D1647" i="3"/>
  <c r="D642" i="3"/>
  <c r="D704" i="3"/>
  <c r="D723" i="3"/>
  <c r="D516" i="3"/>
  <c r="D604" i="3"/>
  <c r="D1259" i="3"/>
  <c r="D881" i="3"/>
  <c r="D1662" i="3"/>
  <c r="D1002" i="3"/>
  <c r="D1226" i="3"/>
  <c r="D1677" i="3"/>
  <c r="D49" i="3"/>
  <c r="D1409" i="3"/>
  <c r="D623" i="3"/>
  <c r="D889" i="3"/>
  <c r="D925" i="3"/>
  <c r="D2101" i="3"/>
  <c r="D1695" i="3"/>
  <c r="D1911" i="3"/>
  <c r="D646" i="3"/>
  <c r="D1317" i="3"/>
  <c r="D237" i="3"/>
  <c r="D1169" i="3"/>
  <c r="D673" i="3"/>
  <c r="D1229" i="3"/>
  <c r="D1343" i="3"/>
  <c r="D1204" i="3"/>
  <c r="D1091" i="3"/>
  <c r="D2247" i="3"/>
  <c r="D960" i="3"/>
  <c r="D2136" i="3"/>
  <c r="D75" i="3"/>
  <c r="D919" i="3"/>
  <c r="D1211" i="3"/>
  <c r="D143" i="3"/>
  <c r="D1446" i="3"/>
  <c r="D1842" i="3"/>
  <c r="D1390" i="3"/>
  <c r="D2034" i="3"/>
  <c r="D996" i="3"/>
  <c r="D1108" i="3"/>
  <c r="D9" i="3"/>
  <c r="D2111" i="3"/>
  <c r="D2018" i="3"/>
  <c r="D1280" i="3"/>
  <c r="D2245" i="3"/>
  <c r="D1033" i="3"/>
  <c r="D852" i="3"/>
  <c r="D1228" i="3"/>
  <c r="D1835" i="3"/>
  <c r="D2202" i="3"/>
  <c r="D1678" i="3"/>
  <c r="D35" i="3"/>
  <c r="D1732" i="3"/>
  <c r="D1189" i="3"/>
  <c r="D1595" i="3"/>
  <c r="D55" i="3"/>
  <c r="D1196" i="3"/>
  <c r="D2009" i="3"/>
  <c r="D2049" i="3"/>
  <c r="D107" i="3"/>
  <c r="D221" i="3"/>
  <c r="D1438" i="3"/>
  <c r="D986" i="3"/>
  <c r="D1921" i="3"/>
  <c r="D843" i="3"/>
  <c r="D302" i="3"/>
  <c r="D1884" i="3"/>
  <c r="D278" i="3"/>
  <c r="D547" i="3"/>
  <c r="D979" i="3"/>
  <c r="D1785" i="3"/>
  <c r="D149" i="3"/>
  <c r="D761" i="3"/>
  <c r="D1670" i="3"/>
  <c r="D1871" i="3"/>
  <c r="D2001" i="3"/>
  <c r="D574" i="3"/>
  <c r="D770" i="3"/>
  <c r="D790" i="3"/>
  <c r="D928" i="3"/>
  <c r="D588" i="3"/>
  <c r="D1949" i="3"/>
  <c r="D860" i="3"/>
  <c r="D374" i="3"/>
  <c r="D1620" i="3"/>
  <c r="D664" i="3"/>
  <c r="D772" i="3"/>
  <c r="D665" i="3"/>
  <c r="D1315" i="3"/>
  <c r="D1962" i="3"/>
  <c r="D227" i="3"/>
  <c r="D1499" i="3"/>
  <c r="D1823" i="3"/>
  <c r="D270" i="3"/>
  <c r="D1257" i="3"/>
  <c r="D1202" i="3"/>
  <c r="D539" i="3"/>
  <c r="D1802" i="3"/>
  <c r="D1287" i="3"/>
  <c r="D170" i="3"/>
  <c r="D2229" i="3"/>
  <c r="D1801" i="3"/>
  <c r="D1163" i="3"/>
  <c r="D1680" i="3"/>
  <c r="D300" i="3"/>
  <c r="D186" i="3"/>
  <c r="D1300" i="3"/>
  <c r="D1087" i="3"/>
  <c r="D2098" i="3"/>
  <c r="D98" i="3"/>
  <c r="D1930" i="3"/>
  <c r="D708" i="3"/>
  <c r="D196" i="3"/>
  <c r="D691" i="3"/>
  <c r="D1004" i="3"/>
  <c r="D598" i="3"/>
  <c r="D1998" i="3"/>
  <c r="D1507" i="3"/>
  <c r="D120" i="3"/>
  <c r="D1472" i="3"/>
  <c r="D293" i="3"/>
  <c r="D644" i="3"/>
  <c r="D926" i="3"/>
  <c r="D1471" i="3"/>
  <c r="D296" i="3"/>
  <c r="D1235" i="3"/>
  <c r="D1764" i="3"/>
  <c r="D1877" i="3"/>
  <c r="D1234" i="3"/>
  <c r="D442" i="3"/>
  <c r="D2073" i="3"/>
  <c r="D1937" i="3"/>
  <c r="D1885" i="3"/>
  <c r="D688" i="3"/>
  <c r="D452" i="3"/>
  <c r="D517" i="3"/>
  <c r="D1109" i="3"/>
  <c r="D2141" i="3"/>
  <c r="D637" i="3"/>
  <c r="D2128" i="3"/>
  <c r="D1610" i="3"/>
  <c r="D672" i="3"/>
  <c r="D1969" i="3"/>
  <c r="D1026" i="3"/>
  <c r="D2210" i="3"/>
  <c r="D1873" i="3"/>
  <c r="D1929" i="3"/>
  <c r="D771" i="3"/>
  <c r="D945" i="3"/>
  <c r="D595" i="3"/>
  <c r="D1914" i="3"/>
  <c r="D1302" i="3"/>
  <c r="D1018" i="3"/>
  <c r="D526" i="3"/>
  <c r="D315" i="3"/>
  <c r="D148" i="3"/>
  <c r="D1206" i="3"/>
  <c r="D308" i="3"/>
  <c r="D284" i="3"/>
  <c r="D1410" i="3"/>
  <c r="D435" i="3"/>
  <c r="D2060" i="3"/>
  <c r="D1391" i="3"/>
  <c r="D1145" i="3"/>
  <c r="D525" i="3"/>
  <c r="D1236" i="3"/>
  <c r="D1549" i="3"/>
  <c r="D1034" i="3"/>
  <c r="D1328" i="3"/>
  <c r="D144" i="3"/>
  <c r="D1399" i="3"/>
  <c r="D1243" i="3"/>
  <c r="D1689" i="3"/>
  <c r="D729" i="3"/>
  <c r="D360" i="3"/>
  <c r="D2246" i="3"/>
  <c r="D1602" i="3"/>
  <c r="D552" i="3"/>
  <c r="D1076" i="3"/>
  <c r="D905" i="3"/>
  <c r="D880" i="3"/>
  <c r="D645" i="3"/>
  <c r="D707" i="3"/>
  <c r="D23" i="3"/>
  <c r="D1843" i="3"/>
  <c r="D1878" i="3"/>
  <c r="D1455" i="3"/>
  <c r="D1251" i="3"/>
  <c r="D1644" i="3"/>
  <c r="D441" i="3"/>
  <c r="D1612" i="3"/>
  <c r="D1982" i="3"/>
  <c r="D1886" i="3"/>
  <c r="D534" i="3"/>
  <c r="D156" i="3"/>
  <c r="D2142" i="3"/>
  <c r="D82" i="3"/>
  <c r="D917" i="3"/>
  <c r="D1856" i="3"/>
  <c r="D780" i="3"/>
  <c r="D1858" i="3"/>
  <c r="D533" i="3"/>
  <c r="D1986" i="3"/>
  <c r="D818" i="3"/>
  <c r="D1707" i="3"/>
  <c r="D879" i="3"/>
  <c r="D397" i="3"/>
  <c r="D1219" i="3"/>
  <c r="D1788" i="3"/>
  <c r="D583" i="3"/>
  <c r="D41" i="3"/>
  <c r="D776" i="3"/>
  <c r="D1658" i="3"/>
  <c r="D2023" i="3"/>
  <c r="D2204" i="3"/>
  <c r="D210" i="3"/>
  <c r="D912" i="3"/>
  <c r="D1688" i="3"/>
  <c r="D1975" i="3"/>
  <c r="D1318" i="3"/>
  <c r="D1894" i="3"/>
  <c r="D323" i="3"/>
  <c r="D1400" i="3"/>
  <c r="D1550" i="3"/>
  <c r="D458" i="3"/>
  <c r="D56" i="3"/>
  <c r="D1787" i="3"/>
  <c r="D1326" i="3"/>
  <c r="D689" i="3"/>
  <c r="D1566" i="3"/>
  <c r="D1081" i="3"/>
  <c r="D1496" i="3"/>
  <c r="D262" i="3"/>
  <c r="D132" i="3"/>
  <c r="D1218" i="3"/>
  <c r="D1250" i="3"/>
  <c r="D138" i="3"/>
  <c r="D1365" i="3"/>
  <c r="D1767" i="3"/>
  <c r="D66" i="3"/>
  <c r="D1080" i="3"/>
  <c r="D1915" i="3"/>
  <c r="D1017" i="3"/>
  <c r="D882" i="3"/>
  <c r="D1916" i="3"/>
  <c r="D756" i="3"/>
  <c r="D1756" i="3"/>
  <c r="D1486" i="3"/>
  <c r="D24" i="3"/>
  <c r="D702" i="3"/>
  <c r="D831" i="3"/>
  <c r="D1097" i="3"/>
  <c r="D2165" i="3"/>
  <c r="D1529" i="3"/>
  <c r="D1891" i="3"/>
  <c r="D2107" i="3"/>
  <c r="D1175" i="3"/>
  <c r="D90" i="3"/>
  <c r="D178" i="3"/>
  <c r="D451" i="3"/>
  <c r="D1822" i="3"/>
  <c r="D287" i="3"/>
  <c r="D1126" i="3"/>
  <c r="D2053" i="3"/>
  <c r="D1559" i="3"/>
  <c r="D858" i="3"/>
  <c r="D1994" i="3"/>
  <c r="D1907" i="3"/>
  <c r="D2102" i="3"/>
  <c r="D641" i="3"/>
  <c r="D2211" i="3"/>
  <c r="D27" i="3"/>
  <c r="D951" i="3"/>
  <c r="D897" i="3"/>
  <c r="D493" i="3"/>
  <c r="D223" i="3"/>
  <c r="D1220" i="3"/>
  <c r="D2213" i="3"/>
  <c r="D1857" i="3"/>
  <c r="D446" i="3"/>
  <c r="D399" i="3"/>
  <c r="D654" i="3"/>
  <c r="D659" i="3"/>
  <c r="D1478" i="3"/>
  <c r="D1946" i="3"/>
  <c r="D1007" i="3"/>
  <c r="D1321" i="3"/>
  <c r="D519" i="3"/>
  <c r="D462" i="3"/>
  <c r="D217" i="3"/>
  <c r="D870" i="3"/>
  <c r="D1465" i="3"/>
  <c r="D2172" i="3"/>
  <c r="D1976" i="3"/>
  <c r="D238" i="3"/>
  <c r="D1335" i="3"/>
  <c r="D980" i="3"/>
  <c r="D344" i="3"/>
  <c r="D351" i="3"/>
  <c r="D1254" i="3"/>
  <c r="D1324" i="3"/>
  <c r="D717" i="3"/>
  <c r="D1113" i="3"/>
  <c r="D1485" i="3"/>
  <c r="D1008" i="3"/>
  <c r="D1659" i="3"/>
  <c r="D214" i="3"/>
  <c r="D1565" i="3"/>
  <c r="D34" i="3"/>
  <c r="D1923" i="3"/>
  <c r="D597" i="3"/>
  <c r="D1099" i="3"/>
  <c r="D1349" i="3"/>
  <c r="D154" i="3"/>
  <c r="D484" i="3"/>
  <c r="D698" i="3"/>
  <c r="D2028" i="3"/>
  <c r="D1920" i="3"/>
  <c r="D81" i="3"/>
  <c r="D678" i="3"/>
  <c r="D381" i="3"/>
  <c r="D649" i="3"/>
  <c r="D1604" i="3"/>
  <c r="D584" i="3"/>
  <c r="D1638" i="3"/>
  <c r="D571" i="3"/>
  <c r="D1063" i="3"/>
  <c r="D721" i="3"/>
  <c r="D941" i="3"/>
  <c r="D439" i="3"/>
  <c r="D1997" i="3"/>
  <c r="D233" i="3"/>
  <c r="D586" i="3"/>
  <c r="D63" i="3"/>
  <c r="D47" i="3"/>
  <c r="D1197" i="3"/>
  <c r="D1588" i="3"/>
  <c r="D2239" i="3"/>
  <c r="D208" i="3"/>
  <c r="D1954" i="3"/>
  <c r="D613" i="3"/>
  <c r="D1276" i="3"/>
  <c r="D1366" i="3"/>
  <c r="D2127" i="3"/>
  <c r="D1019" i="3"/>
  <c r="D247" i="3"/>
  <c r="D271" i="3"/>
  <c r="D1307" i="3"/>
  <c r="D1626" i="3"/>
  <c r="D554" i="3"/>
  <c r="D1636" i="3"/>
  <c r="D420" i="3"/>
  <c r="D699" i="3"/>
  <c r="D712" i="3"/>
  <c r="D137" i="3"/>
  <c r="D130" i="3"/>
  <c r="D91" i="3"/>
  <c r="D1943" i="3"/>
  <c r="D2167" i="3"/>
  <c r="D254" i="3"/>
  <c r="D933" i="3"/>
  <c r="D1627" i="3"/>
  <c r="D660" i="3"/>
  <c r="D89" i="3"/>
  <c r="D1780" i="3"/>
  <c r="D1301" i="3"/>
  <c r="D1544" i="3"/>
  <c r="D1136" i="3"/>
  <c r="D286" i="3"/>
  <c r="D2" i="3"/>
  <c r="D454" i="3"/>
  <c r="D2030" i="3"/>
  <c r="D2029" i="3"/>
  <c r="D94" i="3"/>
  <c r="D1112" i="3"/>
  <c r="D923" i="3"/>
  <c r="D1838" i="3"/>
  <c r="D1015" i="3"/>
  <c r="D949" i="3"/>
  <c r="D443" i="3"/>
  <c r="D1079" i="3"/>
  <c r="D920" i="3"/>
  <c r="D823" i="3"/>
  <c r="D513" i="3"/>
  <c r="D1361" i="3"/>
  <c r="D2149" i="3"/>
  <c r="D1596" i="3"/>
  <c r="D2091" i="3"/>
  <c r="D1035" i="3"/>
  <c r="D1144" i="3"/>
  <c r="D2129" i="3"/>
  <c r="D1580" i="3"/>
  <c r="D1401" i="3"/>
  <c r="D2159" i="3"/>
  <c r="D1121" i="3"/>
  <c r="D1337" i="3"/>
  <c r="D537" i="3"/>
  <c r="D1372" i="3"/>
  <c r="D265" i="3"/>
  <c r="D1450" i="3"/>
  <c r="D1122" i="3"/>
  <c r="D334" i="3"/>
  <c r="D2250" i="3"/>
  <c r="D750" i="3"/>
  <c r="D1178" i="3"/>
  <c r="D1396" i="3"/>
  <c r="D2235" i="3"/>
  <c r="D1811" i="3"/>
  <c r="D259" i="3"/>
  <c r="D1632" i="3"/>
  <c r="D1908" i="3"/>
  <c r="D1277" i="3"/>
  <c r="D169" i="3"/>
  <c r="D1563" i="3"/>
  <c r="D419" i="3"/>
  <c r="D1928" i="3"/>
  <c r="D1371" i="3"/>
  <c r="D1050" i="3"/>
  <c r="D485" i="3"/>
  <c r="D2014" i="3"/>
  <c r="D621" i="3"/>
  <c r="D1284" i="3"/>
  <c r="D531" i="3"/>
  <c r="D1374" i="3"/>
  <c r="D1039" i="3"/>
  <c r="D146" i="3"/>
  <c r="D50" i="3"/>
  <c r="D863" i="3"/>
  <c r="D96" i="3"/>
  <c r="D2110" i="3"/>
  <c r="D575" i="3"/>
  <c r="D1913" i="3"/>
  <c r="D753" i="3"/>
  <c r="D1795" i="3"/>
  <c r="D2183" i="3"/>
  <c r="D946" i="3"/>
  <c r="D427" i="3"/>
  <c r="D1936" i="3"/>
  <c r="D179" i="3"/>
  <c r="D188" i="3"/>
  <c r="D1244" i="3"/>
  <c r="D779" i="3"/>
  <c r="D189" i="3"/>
  <c r="D1629" i="3"/>
  <c r="D961" i="3"/>
  <c r="D1369" i="3"/>
  <c r="D2157" i="3"/>
  <c r="D322" i="3"/>
  <c r="D1360" i="3"/>
  <c r="D1902" i="3"/>
  <c r="D393" i="3"/>
  <c r="D1068" i="3"/>
  <c r="D1693" i="3"/>
  <c r="D1179" i="3"/>
  <c r="D545" i="3"/>
  <c r="D1804" i="3"/>
  <c r="D1702" i="3"/>
  <c r="D1829" i="3"/>
  <c r="D791" i="3"/>
  <c r="D1705" i="3"/>
  <c r="D349" i="3"/>
  <c r="D2021" i="3"/>
  <c r="D1312" i="3"/>
  <c r="D1461" i="3"/>
  <c r="D1778" i="3"/>
  <c r="D1912" i="3"/>
  <c r="D592" i="3"/>
  <c r="D887" i="3"/>
  <c r="D447" i="3"/>
  <c r="D368" i="3"/>
  <c r="D256" i="3"/>
  <c r="D1184" i="3"/>
  <c r="D2085" i="3"/>
  <c r="D1131" i="3"/>
  <c r="D706" i="3"/>
  <c r="D388" i="3"/>
  <c r="D103" i="3"/>
  <c r="D686" i="3"/>
  <c r="D389" i="3"/>
  <c r="D754" i="3"/>
  <c r="D123" i="3"/>
  <c r="D657" i="3"/>
  <c r="D421" i="3"/>
  <c r="D625" i="3"/>
  <c r="D1093" i="3"/>
  <c r="D2095" i="3"/>
  <c r="D658" i="3"/>
  <c r="D205" i="3"/>
  <c r="D1475" i="3"/>
  <c r="D1672" i="3"/>
  <c r="D720" i="3"/>
  <c r="D589" i="3"/>
  <c r="D600" i="3"/>
  <c r="D1745" i="3"/>
  <c r="D224" i="3"/>
  <c r="D927" i="3"/>
  <c r="D2214" i="3"/>
  <c r="D2205" i="3"/>
  <c r="D102" i="3"/>
  <c r="D206" i="3"/>
  <c r="D5" i="3"/>
  <c r="D1846" i="3"/>
  <c r="D957" i="3"/>
  <c r="D585" i="3"/>
  <c r="D1950" i="3"/>
  <c r="D486" i="3"/>
  <c r="D1698" i="3"/>
  <c r="D611" i="3"/>
  <c r="D875" i="3"/>
  <c r="D809" i="3"/>
  <c r="D282" i="3"/>
  <c r="D14" i="3"/>
  <c r="D199" i="3"/>
  <c r="D207" i="3"/>
  <c r="D22" i="3"/>
  <c r="D857" i="3"/>
  <c r="D763" i="3"/>
  <c r="D894" i="3"/>
  <c r="D869" i="3"/>
  <c r="D793" i="3"/>
  <c r="D116" i="3"/>
  <c r="D551" i="3"/>
  <c r="D846" i="3"/>
  <c r="D1479" i="3"/>
  <c r="D283" i="3"/>
  <c r="D157" i="3"/>
  <c r="D1824" i="3"/>
  <c r="D1441" i="3"/>
  <c r="D1881" i="3"/>
  <c r="D1598" i="3"/>
  <c r="D2241" i="3"/>
  <c r="D982" i="3"/>
  <c r="D54" i="3"/>
  <c r="D258" i="3"/>
  <c r="D2132" i="3"/>
  <c r="D319" i="3"/>
  <c r="D1849" i="3"/>
  <c r="D145" i="3"/>
  <c r="D426" i="3"/>
  <c r="D2097" i="3"/>
  <c r="D2206" i="3"/>
  <c r="D97" i="3"/>
  <c r="D2027" i="3"/>
  <c r="D997" i="3"/>
  <c r="D1760" i="3"/>
  <c r="D1720" i="3"/>
  <c r="D2011" i="3"/>
  <c r="D385" i="3"/>
  <c r="D1406" i="3"/>
  <c r="D1854" i="3"/>
  <c r="D1972" i="3"/>
  <c r="D1714" i="3"/>
  <c r="D1075" i="3"/>
  <c r="D883" i="3"/>
  <c r="D432" i="3"/>
  <c r="D1784" i="3"/>
  <c r="D1508" i="3"/>
  <c r="D2150" i="3"/>
  <c r="D1815" i="3"/>
  <c r="D1051" i="3"/>
  <c r="D1448" i="3"/>
  <c r="D1880" i="3"/>
  <c r="D1589" i="3"/>
  <c r="D520" i="3"/>
  <c r="D970" i="3"/>
  <c r="D1398" i="3"/>
  <c r="D2240" i="3"/>
  <c r="D2076" i="3"/>
  <c r="D981" i="3"/>
  <c r="D1897" i="3"/>
  <c r="D1574" i="3"/>
  <c r="D1735" i="3"/>
  <c r="D309" i="3"/>
  <c r="D341" i="3"/>
  <c r="D1378" i="3"/>
  <c r="D542" i="3"/>
  <c r="D2144" i="3"/>
  <c r="D2068" i="3"/>
  <c r="D1029" i="3"/>
  <c r="D346" i="3"/>
  <c r="D370" i="3"/>
  <c r="D1130" i="3"/>
  <c r="D1193" i="3"/>
  <c r="D2070" i="3"/>
  <c r="D355" i="3"/>
  <c r="D1569" i="3"/>
  <c r="D1263" i="3"/>
  <c r="D1194" i="3"/>
  <c r="D1404" i="3"/>
  <c r="D1827" i="3"/>
  <c r="D275" i="3"/>
  <c r="D759" i="3"/>
  <c r="D105" i="3"/>
  <c r="D670" i="3"/>
  <c r="D1010" i="3"/>
  <c r="D1577" i="3"/>
  <c r="D966" i="3"/>
  <c r="D2242" i="3"/>
  <c r="D274" i="3"/>
  <c r="D379" i="3"/>
  <c r="D1917" i="3"/>
  <c r="D1464" i="3"/>
  <c r="D1832" i="3"/>
  <c r="D1944" i="3"/>
  <c r="D213" i="3"/>
  <c r="D159" i="3"/>
  <c r="D1514" i="3"/>
  <c r="D294" i="3"/>
  <c r="D1161" i="3"/>
  <c r="D1078" i="3"/>
  <c r="D131" i="3"/>
  <c r="D242" i="3"/>
  <c r="D1252" i="3"/>
  <c r="D1408" i="3"/>
  <c r="D2177" i="3"/>
  <c r="D1022" i="3"/>
  <c r="D2221" i="3"/>
  <c r="D243" i="3"/>
  <c r="D13" i="3"/>
  <c r="D697" i="3"/>
  <c r="D813" i="3"/>
  <c r="D77" i="3"/>
  <c r="D854" i="3"/>
  <c r="D37" i="3"/>
  <c r="D2181" i="3"/>
  <c r="D1225" i="3"/>
  <c r="D730" i="3"/>
  <c r="D331" i="3"/>
  <c r="D1495" i="3"/>
  <c r="D263" i="3"/>
  <c r="D269" i="3"/>
  <c r="D1558" i="3"/>
  <c r="D1888" i="3"/>
  <c r="D1597" i="3"/>
  <c r="D528" i="3"/>
  <c r="D1183" i="3"/>
  <c r="D1363" i="3"/>
  <c r="D1517" i="3"/>
  <c r="D2084" i="3"/>
  <c r="D989" i="3"/>
  <c r="D272" i="3"/>
  <c r="D1905" i="3"/>
  <c r="D1743" i="3"/>
  <c r="D317" i="3"/>
  <c r="D150" i="3"/>
  <c r="D1199" i="3"/>
  <c r="D1494" i="3"/>
  <c r="D1809" i="3"/>
  <c r="D354" i="3"/>
  <c r="D1524" i="3"/>
  <c r="D1552" i="3"/>
  <c r="D1395" i="3"/>
  <c r="D2078" i="3"/>
  <c r="D1539" i="3"/>
  <c r="D1339" i="3"/>
  <c r="D523" i="3"/>
  <c r="D976" i="3"/>
  <c r="D348" i="3"/>
  <c r="D2040" i="3"/>
  <c r="D1071" i="3"/>
  <c r="D718" i="3"/>
  <c r="D2131" i="3"/>
  <c r="D1187" i="3"/>
  <c r="D2155" i="3"/>
  <c r="D1027" i="3"/>
  <c r="D1519" i="3"/>
  <c r="D1119" i="3"/>
  <c r="D384" i="3"/>
  <c r="D1072" i="3"/>
  <c r="D425" i="3"/>
  <c r="D677" i="3"/>
  <c r="D1800" i="3"/>
  <c r="D192" i="3"/>
  <c r="D1214" i="3"/>
  <c r="D994" i="3"/>
  <c r="D1134" i="3"/>
  <c r="D1641" i="3"/>
  <c r="D1663" i="3"/>
  <c r="D1258" i="3"/>
  <c r="D1107" i="3"/>
  <c r="D2105" i="3"/>
  <c r="D2203" i="3"/>
  <c r="D798" i="3"/>
  <c r="D1482" i="3"/>
  <c r="D943" i="3"/>
  <c r="D591" i="3"/>
  <c r="D215" i="3"/>
  <c r="D382" i="3"/>
  <c r="D2207" i="3"/>
  <c r="D1054" i="3"/>
  <c r="D1841" i="3"/>
  <c r="D1025" i="3"/>
  <c r="D1971" i="3"/>
  <c r="D603" i="3"/>
  <c r="D2019" i="3"/>
  <c r="D610" i="3"/>
  <c r="D44" i="3"/>
  <c r="D383" i="3"/>
  <c r="D2099" i="3"/>
  <c r="D386" i="3"/>
  <c r="D1980" i="3"/>
  <c r="D1159" i="3"/>
  <c r="D2004" i="3"/>
  <c r="D1246" i="3"/>
  <c r="D954" i="3"/>
  <c r="D1306" i="3"/>
  <c r="D1934" i="3"/>
  <c r="D1748" i="3"/>
  <c r="D1443" i="3"/>
  <c r="D856" i="3"/>
  <c r="D587" i="3"/>
  <c r="D1640" i="3"/>
  <c r="D786" i="3"/>
  <c r="D885" i="3"/>
  <c r="D1073" i="3"/>
  <c r="D1919" i="3"/>
  <c r="D1114" i="3"/>
  <c r="D806" i="3"/>
  <c r="D515" i="3"/>
  <c r="D1165" i="3"/>
  <c r="D612" i="3"/>
  <c r="D1212" i="3"/>
  <c r="D101" i="3"/>
  <c r="D12" i="3"/>
  <c r="D2185" i="3"/>
  <c r="D1979" i="3"/>
  <c r="D964" i="3"/>
  <c r="D853" i="3"/>
  <c r="D52" i="3"/>
  <c r="D391" i="3"/>
  <c r="D378" i="3"/>
  <c r="D1261" i="3"/>
  <c r="D555" i="3"/>
  <c r="D787" i="3"/>
  <c r="D1055" i="3"/>
  <c r="D800" i="3"/>
  <c r="D681" i="3"/>
  <c r="D705" i="3"/>
  <c r="D1313" i="3"/>
  <c r="D511" i="3"/>
  <c r="D85" i="3"/>
  <c r="D862" i="3"/>
  <c r="D1024" i="3"/>
  <c r="D2013" i="3"/>
  <c r="D235" i="3"/>
  <c r="D371" i="3"/>
  <c r="D335" i="3"/>
  <c r="D1031" i="3"/>
  <c r="D1526" i="3"/>
  <c r="D568" i="3"/>
  <c r="D877" i="3"/>
  <c r="D1736" i="3"/>
  <c r="D1288" i="3"/>
  <c r="D844" i="3"/>
  <c r="D175" i="3"/>
  <c r="D1516" i="3"/>
  <c r="D2158" i="3"/>
  <c r="D972" i="3"/>
  <c r="D978" i="3"/>
  <c r="D249" i="3"/>
  <c r="D1896" i="3"/>
  <c r="D1726" i="3"/>
  <c r="D536" i="3"/>
  <c r="D1191" i="3"/>
  <c r="D541" i="3"/>
  <c r="D2248" i="3"/>
  <c r="D2092" i="3"/>
  <c r="D1028" i="3"/>
  <c r="D345" i="3"/>
  <c r="D250" i="3"/>
  <c r="D2135" i="3"/>
  <c r="D1582" i="3"/>
  <c r="D325" i="3"/>
  <c r="D158" i="3"/>
  <c r="D1386" i="3"/>
  <c r="D1502" i="3"/>
  <c r="D2152" i="3"/>
  <c r="D2074" i="3"/>
  <c r="D1037" i="3"/>
  <c r="D362" i="3"/>
  <c r="D352" i="3"/>
  <c r="D1568" i="3"/>
  <c r="D1724" i="3"/>
  <c r="D1403" i="3"/>
  <c r="D1810" i="3"/>
  <c r="D363" i="3"/>
  <c r="D1899" i="3"/>
  <c r="D1347" i="3"/>
  <c r="D1380" i="3"/>
  <c r="D1504" i="3"/>
  <c r="D2154" i="3"/>
  <c r="D356" i="3"/>
  <c r="D550" i="3"/>
  <c r="D1684" i="3"/>
  <c r="D1316" i="3"/>
  <c r="D80" i="3"/>
  <c r="D2117" i="3"/>
  <c r="D1738" i="3"/>
  <c r="D343" i="3"/>
  <c r="D2163" i="3"/>
  <c r="D1535" i="3"/>
  <c r="D915" i="3"/>
  <c r="D1650" i="3"/>
  <c r="D121" i="3"/>
  <c r="D995" i="3"/>
  <c r="D701" i="3"/>
  <c r="D1278" i="3"/>
  <c r="D1181" i="3"/>
  <c r="D991" i="3"/>
  <c r="D1373" i="3"/>
  <c r="D851" i="3"/>
  <c r="D1848" i="3"/>
  <c r="D1132" i="3"/>
  <c r="D803" i="3"/>
  <c r="D1389" i="3"/>
  <c r="D1505" i="3"/>
  <c r="D181" i="3"/>
  <c r="D953" i="3"/>
  <c r="D31" i="3"/>
  <c r="D1882" i="3"/>
  <c r="D530" i="3"/>
  <c r="D1182" i="3"/>
  <c r="D2231" i="3"/>
  <c r="D1530" i="3"/>
  <c r="D2113" i="3"/>
  <c r="D1734" i="3"/>
  <c r="D1171" i="3"/>
  <c r="D1377" i="3"/>
  <c r="D1493" i="3"/>
  <c r="D2143" i="3"/>
  <c r="D1808" i="3"/>
  <c r="D1036" i="3"/>
  <c r="D353" i="3"/>
  <c r="D1523" i="3"/>
  <c r="D2122" i="3"/>
  <c r="D1274" i="3"/>
  <c r="D333" i="3"/>
  <c r="D166" i="3"/>
  <c r="D1394" i="3"/>
  <c r="D1510" i="3"/>
  <c r="D2160" i="3"/>
  <c r="D1817" i="3"/>
  <c r="D1818" i="3"/>
  <c r="D1434" i="3"/>
  <c r="D1532" i="3"/>
  <c r="D1599" i="3"/>
  <c r="D1511" i="3"/>
  <c r="D1435" i="3"/>
  <c r="D1576" i="3"/>
  <c r="D1174" i="3"/>
  <c r="D1201" i="3"/>
  <c r="D1512" i="3"/>
  <c r="D2162" i="3"/>
  <c r="D984" i="3"/>
  <c r="D2047" i="3"/>
  <c r="D106" i="3"/>
  <c r="D1887" i="3"/>
  <c r="D1195" i="3"/>
  <c r="D2088" i="3"/>
  <c r="D1456" i="3"/>
  <c r="D2048" i="3"/>
  <c r="D95" i="3"/>
  <c r="D913" i="3"/>
  <c r="D685" i="3"/>
  <c r="D719" i="3"/>
  <c r="D929" i="3"/>
  <c r="D1591" i="3"/>
  <c r="D2164" i="3"/>
  <c r="D350" i="3"/>
  <c r="D1522" i="3"/>
  <c r="D1973" i="3"/>
  <c r="D2119" i="3"/>
  <c r="D987" i="3"/>
  <c r="D1062" i="3"/>
  <c r="D715" i="3"/>
  <c r="D1700" i="3"/>
  <c r="D1600" i="3"/>
  <c r="D342" i="3"/>
  <c r="D364" i="3"/>
  <c r="D859" i="3"/>
  <c r="D1074" i="3"/>
  <c r="D680" i="3"/>
  <c r="D679" i="3"/>
  <c r="D1011" i="3"/>
  <c r="D483" i="3"/>
  <c r="D1127" i="3"/>
  <c r="D2188" i="3"/>
  <c r="D1233" i="3"/>
  <c r="D39" i="3"/>
  <c r="D1740" i="3"/>
  <c r="D1607" i="3"/>
  <c r="D2057" i="3"/>
  <c r="D1190" i="3"/>
  <c r="D2075" i="3"/>
  <c r="D1538" i="3"/>
  <c r="D1904" i="3"/>
  <c r="D1742" i="3"/>
  <c r="D339" i="3"/>
  <c r="D1385" i="3"/>
  <c r="D1501" i="3"/>
  <c r="D2151" i="3"/>
  <c r="D758" i="3"/>
  <c r="D361" i="3"/>
  <c r="D2130" i="3"/>
  <c r="D1590" i="3"/>
  <c r="D521" i="3"/>
  <c r="D174" i="3"/>
  <c r="D1402" i="3"/>
  <c r="D1518" i="3"/>
  <c r="D2069" i="3"/>
  <c r="D1825" i="3"/>
  <c r="D1045" i="3"/>
  <c r="D1442" i="3"/>
  <c r="D1540" i="3"/>
  <c r="D2234" i="3"/>
  <c r="D1826" i="3"/>
  <c r="D1533" i="3"/>
  <c r="D2116" i="3"/>
  <c r="D1584" i="3"/>
  <c r="D311" i="3"/>
  <c r="D152" i="3"/>
  <c r="D1388" i="3"/>
  <c r="D2227" i="3"/>
  <c r="D2071" i="3"/>
  <c r="D1805" i="3"/>
  <c r="D1452" i="3"/>
  <c r="D558" i="3"/>
  <c r="D1082" i="3"/>
  <c r="D1876" i="3"/>
  <c r="D328" i="3"/>
  <c r="D161" i="3"/>
  <c r="D1513" i="3"/>
  <c r="D1820" i="3"/>
  <c r="D1437" i="3"/>
  <c r="D1547" i="3"/>
  <c r="D1217" i="3"/>
  <c r="D559" i="3"/>
  <c r="D129" i="3"/>
  <c r="D796" i="3"/>
  <c r="D1692" i="3"/>
  <c r="D1685" i="3"/>
  <c r="D1706" i="3"/>
  <c r="D1188" i="3"/>
  <c r="D1623" i="3"/>
  <c r="D764" i="3"/>
  <c r="D1314" i="3"/>
  <c r="D522" i="3"/>
  <c r="D236" i="3"/>
  <c r="D1585" i="3"/>
  <c r="D1061" i="3"/>
  <c r="D84" i="3"/>
  <c r="D1813" i="3"/>
  <c r="D1520" i="3"/>
  <c r="D222" i="3"/>
  <c r="D2230" i="3"/>
  <c r="D1447" i="3"/>
  <c r="D338" i="3"/>
  <c r="D2083" i="3"/>
  <c r="D988" i="3"/>
  <c r="D1451" i="3"/>
  <c r="D2121" i="3"/>
  <c r="D1273" i="3"/>
  <c r="D307" i="3"/>
  <c r="D1393" i="3"/>
  <c r="D1509" i="3"/>
  <c r="D1816" i="3"/>
  <c r="D1044" i="3"/>
  <c r="D369" i="3"/>
  <c r="D1531" i="3"/>
  <c r="D2138" i="3"/>
  <c r="D1329" i="3"/>
  <c r="D529" i="3"/>
  <c r="D971" i="3"/>
  <c r="D1364" i="3"/>
  <c r="D2233" i="3"/>
  <c r="D2077" i="3"/>
  <c r="D974" i="3"/>
  <c r="D257" i="3"/>
  <c r="D765" i="3"/>
  <c r="D46" i="3"/>
  <c r="D2226" i="3"/>
  <c r="D983" i="3"/>
  <c r="D1439" i="3"/>
  <c r="D2124" i="3"/>
  <c r="D1262" i="3"/>
  <c r="D172" i="3"/>
  <c r="D1379" i="3"/>
  <c r="D2087" i="3"/>
  <c r="D992" i="3"/>
  <c r="D1534" i="3"/>
  <c r="D135" i="3"/>
  <c r="D2216" i="3"/>
  <c r="D2115" i="3"/>
  <c r="D527" i="3"/>
  <c r="D2228" i="3"/>
  <c r="D2199" i="3"/>
  <c r="D799" i="3"/>
  <c r="D299" i="3"/>
  <c r="D1776" i="3"/>
  <c r="D687" i="3"/>
  <c r="D2175" i="3"/>
  <c r="D1147" i="3"/>
  <c r="D737" i="3"/>
  <c r="D1821" i="3"/>
  <c r="D366" i="3"/>
  <c r="D773" i="3"/>
  <c r="D1890" i="3"/>
  <c r="D538" i="3"/>
  <c r="D1264" i="3"/>
  <c r="D1463" i="3"/>
  <c r="D580" i="3"/>
  <c r="D40" i="3"/>
  <c r="D1593" i="3"/>
  <c r="D1133" i="3"/>
  <c r="D1642" i="3"/>
  <c r="D48" i="3"/>
  <c r="D532" i="3"/>
  <c r="D1040" i="3"/>
  <c r="D1445" i="3"/>
  <c r="D1609" i="3"/>
  <c r="D567" i="3"/>
  <c r="D2033" i="3"/>
  <c r="D1942" i="3"/>
  <c r="D1631" i="3"/>
  <c r="D1469" i="3"/>
  <c r="D1847" i="3"/>
  <c r="D942" i="3"/>
  <c r="D234" i="3"/>
  <c r="D394" i="3"/>
  <c r="D1608" i="3"/>
  <c r="D716" i="3"/>
  <c r="D1162" i="3"/>
  <c r="D2125" i="3"/>
  <c r="D1048" i="3"/>
  <c r="D429" i="3"/>
  <c r="D2196" i="3"/>
  <c r="D1850" i="3"/>
  <c r="D1352" i="3"/>
  <c r="D1587" i="3"/>
  <c r="D669" i="3"/>
  <c r="D872" i="3"/>
  <c r="D248" i="3"/>
  <c r="D1903" i="3"/>
  <c r="D1384" i="3"/>
  <c r="D543" i="3"/>
  <c r="D1807" i="3"/>
  <c r="D1043" i="3"/>
  <c r="D1440" i="3"/>
  <c r="D1459" i="3"/>
  <c r="D2137" i="3"/>
  <c r="D332" i="3"/>
  <c r="D173" i="3"/>
  <c r="D1355" i="3"/>
  <c r="D2232" i="3"/>
  <c r="D973" i="3"/>
  <c r="D264" i="3"/>
  <c r="D1449" i="3"/>
  <c r="D1137" i="3"/>
  <c r="D1889" i="3"/>
  <c r="D1727" i="3"/>
  <c r="D1345" i="3"/>
  <c r="D1172" i="3"/>
  <c r="D1192" i="3"/>
  <c r="D2249" i="3"/>
  <c r="D2093" i="3"/>
  <c r="D990" i="3"/>
  <c r="D273" i="3"/>
  <c r="D1458" i="3"/>
  <c r="D2139" i="3"/>
  <c r="D167" i="3"/>
  <c r="D2161" i="3"/>
  <c r="D347" i="3"/>
  <c r="D1561" i="3"/>
  <c r="D1331" i="3"/>
  <c r="D327" i="3"/>
  <c r="D1186" i="3"/>
  <c r="D1387" i="3"/>
  <c r="D2243" i="3"/>
  <c r="D1625" i="3"/>
  <c r="D267" i="3"/>
  <c r="D1224" i="3"/>
  <c r="D2123" i="3"/>
  <c r="D165" i="3"/>
  <c r="D2236" i="3"/>
  <c r="D975" i="3"/>
  <c r="D266" i="3"/>
  <c r="D775" i="3"/>
  <c r="D636" i="3"/>
  <c r="D2225" i="3"/>
  <c r="D661" i="3"/>
  <c r="D1792" i="3"/>
  <c r="D1794" i="3"/>
  <c r="D2191" i="3"/>
  <c r="D1990" i="3"/>
  <c r="D1160" i="3"/>
  <c r="D1239" i="3"/>
  <c r="D1498" i="3"/>
  <c r="D801" i="3"/>
  <c r="D1855" i="3"/>
  <c r="D950" i="3"/>
  <c r="D1267" i="3"/>
  <c r="D1046" i="3"/>
  <c r="D59" i="3"/>
  <c r="D1830" i="3"/>
  <c r="D1730" i="3"/>
  <c r="D1375" i="3"/>
  <c r="D2080" i="3"/>
  <c r="D1325" i="3"/>
  <c r="D36" i="3"/>
  <c r="D958" i="3"/>
  <c r="D1173" i="3"/>
  <c r="D1537" i="3"/>
  <c r="D1303" i="3"/>
  <c r="D906" i="3"/>
  <c r="D1462" i="3"/>
  <c r="D1009" i="3"/>
  <c r="D2022" i="3"/>
  <c r="D864" i="3"/>
  <c r="D1592" i="3"/>
  <c r="D1166" i="3"/>
  <c r="D544" i="3"/>
  <c r="D1047" i="3"/>
  <c r="D1686" i="3"/>
  <c r="D359" i="3"/>
  <c r="D43" i="3"/>
  <c r="D1633" i="3"/>
  <c r="D209" i="3"/>
  <c r="D16" i="3"/>
  <c r="D596" i="3"/>
  <c r="D2015" i="3"/>
  <c r="D228" i="3"/>
  <c r="D865" i="3"/>
  <c r="D2133" i="3"/>
  <c r="D1601" i="3"/>
  <c r="D1497" i="3"/>
  <c r="D276" i="3"/>
  <c r="D1141" i="3"/>
  <c r="D892" i="3"/>
  <c r="D140" i="3"/>
  <c r="D1581" i="3"/>
  <c r="D1209" i="3"/>
  <c r="D1909" i="3"/>
  <c r="D1067" i="3"/>
  <c r="D663" i="3"/>
  <c r="D1968" i="3"/>
  <c r="D581" i="3"/>
  <c r="D1155" i="3"/>
  <c r="D1901" i="3"/>
  <c r="D1341" i="3"/>
  <c r="D1168" i="3"/>
  <c r="D1368" i="3"/>
  <c r="D1536" i="3"/>
  <c r="D1100" i="3"/>
  <c r="D2061" i="3"/>
  <c r="D2010" i="3"/>
  <c r="D874" i="3"/>
  <c r="D440" i="3"/>
  <c r="D1177" i="3"/>
  <c r="D2094" i="3"/>
  <c r="D1525" i="3"/>
  <c r="D1310" i="3"/>
  <c r="D509" i="3"/>
  <c r="D1158" i="3"/>
  <c r="D316" i="3"/>
  <c r="D1708" i="3"/>
  <c r="D1089" i="3"/>
  <c r="D1729" i="3"/>
  <c r="D160" i="3"/>
  <c r="D2251" i="3"/>
  <c r="D1436" i="3"/>
  <c r="D1140" i="3"/>
  <c r="D2200" i="3"/>
  <c r="D292" i="3"/>
  <c r="D434" i="3"/>
  <c r="D465" i="3"/>
  <c r="D1701" i="3"/>
  <c r="D606" i="3"/>
  <c r="D1090" i="3"/>
  <c r="D1892" i="3"/>
  <c r="D727" i="3"/>
  <c r="D336" i="3"/>
  <c r="D1397" i="3"/>
  <c r="D2244" i="3"/>
  <c r="D977" i="3"/>
  <c r="D365" i="3"/>
  <c r="D2059" i="3"/>
  <c r="D203" i="3"/>
  <c r="D303" i="3"/>
  <c r="D873" i="3"/>
  <c r="D1344" i="3"/>
  <c r="D639" i="3"/>
  <c r="D1116" i="3"/>
  <c r="D1786" i="3"/>
  <c r="D1992" i="3"/>
  <c r="D491" i="3"/>
  <c r="D490" i="3"/>
  <c r="D33" i="3"/>
  <c r="D1578" i="3"/>
  <c r="D313" i="3"/>
  <c r="D162" i="3"/>
  <c r="D546" i="3"/>
  <c r="D261" i="3"/>
  <c r="D314" i="3"/>
  <c r="D51" i="3"/>
  <c r="D448" i="3"/>
  <c r="D1699" i="3"/>
  <c r="D871" i="3"/>
  <c r="D1728" i="3"/>
  <c r="D1541" i="3"/>
  <c r="D428" i="3"/>
  <c r="D295" i="3"/>
  <c r="D15" i="3"/>
  <c r="D1716" i="3"/>
  <c r="D2140" i="3"/>
  <c r="D1737" i="3"/>
  <c r="D168" i="3"/>
  <c r="D2079" i="3"/>
  <c r="D1444" i="3"/>
  <c r="D1554" i="3"/>
  <c r="D2051" i="3"/>
  <c r="D204" i="3"/>
  <c r="D1208" i="3"/>
  <c r="D890" i="3"/>
  <c r="D2208" i="3"/>
  <c r="D1935" i="3"/>
  <c r="D1967" i="3"/>
  <c r="D450" i="3"/>
  <c r="D1709" i="3"/>
  <c r="D614" i="3"/>
  <c r="D1900" i="3"/>
  <c r="D524" i="3"/>
  <c r="D1351" i="3"/>
  <c r="D2252" i="3"/>
  <c r="D985" i="3"/>
  <c r="D1453" i="3"/>
  <c r="D2050" i="3"/>
  <c r="D1796" i="3"/>
  <c r="D2120" i="3"/>
  <c r="D1241" i="3"/>
  <c r="D647" i="3"/>
  <c r="D2008" i="3"/>
  <c r="D607" i="3"/>
  <c r="D57" i="3"/>
  <c r="D1594" i="3"/>
  <c r="D321" i="3"/>
  <c r="D967" i="3"/>
  <c r="D2237" i="3"/>
  <c r="D277" i="3"/>
  <c r="D155" i="3"/>
  <c r="D1679" i="3"/>
  <c r="D1336" i="3"/>
  <c r="D1030" i="3"/>
  <c r="D777" i="3"/>
  <c r="D2017" i="3"/>
  <c r="D1383" i="3"/>
  <c r="D802" i="3"/>
  <c r="D251" i="3"/>
  <c r="D1883" i="3"/>
  <c r="D726" i="3"/>
  <c r="D965" i="3"/>
  <c r="D1803" i="3"/>
  <c r="D1460" i="3"/>
  <c r="D1570" i="3"/>
  <c r="D1993" i="3"/>
  <c r="D330" i="3"/>
  <c r="D1053" i="3"/>
  <c r="D1066" i="3"/>
  <c r="D662" i="3"/>
  <c r="D1983" i="3"/>
  <c r="D1749" i="3"/>
  <c r="D1717" i="3"/>
  <c r="D622" i="3"/>
  <c r="D1269" i="3"/>
  <c r="D1167" i="3"/>
  <c r="D1359" i="3"/>
  <c r="D2147" i="3"/>
  <c r="D993" i="3"/>
  <c r="D163" i="3"/>
  <c r="D1687" i="3"/>
  <c r="D1120" i="3"/>
  <c r="D1617" i="3"/>
  <c r="D194" i="3"/>
  <c r="D1309" i="3"/>
  <c r="D507" i="3"/>
  <c r="D2016" i="3"/>
  <c r="D2118" i="3"/>
  <c r="D1731" i="3"/>
  <c r="D329" i="3"/>
  <c r="D2081" i="3"/>
  <c r="D358" i="3"/>
  <c r="D1060" i="3"/>
  <c r="D508" i="3"/>
  <c r="D1205" i="3"/>
  <c r="D324" i="3"/>
  <c r="D785" i="3"/>
  <c r="D1839" i="3"/>
  <c r="D1322" i="3"/>
  <c r="D1715" i="3"/>
  <c r="D1038" i="3"/>
  <c r="D576" i="3"/>
  <c r="D2238" i="3"/>
  <c r="D3" i="3"/>
  <c r="D216" i="3"/>
  <c r="D464" i="3"/>
  <c r="D605" i="3"/>
  <c r="D1268" i="3"/>
  <c r="D734" i="3"/>
  <c r="D1358" i="3"/>
  <c r="D1819" i="3"/>
  <c r="D372" i="3"/>
  <c r="D2066" i="3"/>
  <c r="D638" i="3"/>
  <c r="D700" i="3"/>
  <c r="D952" i="3"/>
  <c r="D1757" i="3"/>
  <c r="D1955" i="3"/>
  <c r="D252" i="3"/>
  <c r="D153" i="3"/>
  <c r="D1367" i="3"/>
  <c r="D2072" i="3"/>
  <c r="D1032" i="3"/>
  <c r="D147" i="3"/>
  <c r="D1938" i="3"/>
  <c r="D76" i="3"/>
  <c r="D2209" i="3"/>
  <c r="D1834" i="3"/>
  <c r="D202" i="3"/>
  <c r="D937" i="3"/>
  <c r="D459" i="3"/>
  <c r="D1694" i="3"/>
  <c r="D850" i="3"/>
  <c r="D2126" i="3"/>
  <c r="D1739" i="3"/>
  <c r="D842" i="3"/>
  <c r="D1382" i="3"/>
  <c r="D1454" i="3"/>
  <c r="D99" i="3"/>
  <c r="D200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8DC403-B947-4428-91F0-51461357934E}"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<sst xmlns="http://schemas.openxmlformats.org/spreadsheetml/2006/main" count="55575" uniqueCount="7903">
  <si>
    <t>Job Title</t>
  </si>
  <si>
    <t>Salary Estimate</t>
  </si>
  <si>
    <t>Job Description</t>
  </si>
  <si>
    <t>Rating</t>
  </si>
  <si>
    <t>Company Name</t>
  </si>
  <si>
    <t>Location</t>
  </si>
  <si>
    <t>Headquarters</t>
  </si>
  <si>
    <t>Size</t>
  </si>
  <si>
    <t>Founded</t>
  </si>
  <si>
    <t>Type of ownership</t>
  </si>
  <si>
    <t>Industry</t>
  </si>
  <si>
    <t>Sector</t>
  </si>
  <si>
    <t>Revenue</t>
  </si>
  <si>
    <t>Competitors</t>
  </si>
  <si>
    <t>Easy Apply</t>
  </si>
  <si>
    <t>Data Analyst, Center on Immigration and Justice (CIJ)</t>
  </si>
  <si>
    <t>$37K-$66K (Glassdoor est.)</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</si>
  <si>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</si>
  <si>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Vera Institute of Justice
3.2</t>
  </si>
  <si>
    <t>New York, NY</t>
  </si>
  <si>
    <t>201 to 500 employees</t>
  </si>
  <si>
    <t>Nonprofit Organization</t>
  </si>
  <si>
    <t>Social Assistance</t>
  </si>
  <si>
    <t>Non-Profit</t>
  </si>
  <si>
    <t>$100 to $500 million (USD)</t>
  </si>
  <si>
    <t>Quality Data Analyst</t>
  </si>
  <si>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</si>
  <si>
    <t>Visiting Nurse Service of New York
3.8</t>
  </si>
  <si>
    <t>10000+ employees</t>
  </si>
  <si>
    <t>Health Care Services &amp; Hospitals</t>
  </si>
  <si>
    <t>Health Care</t>
  </si>
  <si>
    <t>$2 to $5 billion (USD)</t>
  </si>
  <si>
    <t>Senior Data Analyst, Insights &amp; Analytics Team [Customer Operations]</t>
  </si>
  <si>
    <t>Weâ€™re looking for a Senior Data Analyst who has a love of mentorship, data visualization, and generating actionable insights from raw data. In this role, youâ€™ll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advisorsâ€™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Squarespaceâ€™s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Bachelorâ€™s degree in a quantitative or logic-driven discipline
Intellectual curiosity and a deep love of mentorship and generating actionable insights
Preferred: Advanced degree (Masterâ€™s or PhD) in quantitative field
Preferred: Experience with topic modeling, text analytics/natural language processing
We are hiring at various experience levels and weâ€™re particularly interested in having a diverse team with a broad set of skills and viewpoints. If this seems like an opportunity youâ€™d like to explore, but youâ€™re not sure if you qualify, we encourage you to apply anyway!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</si>
  <si>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</si>
  <si>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1001 to 5000 employees</t>
  </si>
  <si>
    <t>Company - Private</t>
  </si>
  <si>
    <t>Internet</t>
  </si>
  <si>
    <t>Information Technology</t>
  </si>
  <si>
    <t>Unknown / Non-Applicable</t>
  </si>
  <si>
    <t>GoDaddy</t>
  </si>
  <si>
    <t>Data Analyst</t>
  </si>
  <si>
    <t>Requisition NumberRR-0001939
Remote:Yes
We collaborate. We create. We innovate.
Intrigued?
Youâ€™re a business professional with an innate curiosity that thrives in a dynamic and Agile environment. You appreciate teamwork, exemplify integrity, perseverance, flexibility, and a generosity of spiritâ€¦ if this sounds like you, then please apply â€“ weâ€™d love to meet you!
Celerity is expanding and on the hunt for the savvy, creative, and analytically sound individuals that are motivated by solving complex problems. Weâ€™re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Youâ€™ll Do
â€¢ Perform data visualization and comparisons across multiple data sources / systems of record to provide value-added insights to support critical business operations teams
â€¢ Build scripts to perform low-level analysis and data investigation working in conjunction with other Celerity or client team members to improve data accuracy and make more informed decisions
â€¢ Support movement of large amounts of data and existing processes into new ecosystems including looking for opportunities for greater automation of existing processes via SQL
â€¢ Produce customized reports and visualizations as well as other ad-hoc analysis in support of time-sensitive business requests
â€¢ Demonstrate flexibility to expand beyond a pure data analysis role including upstream requirements gathering or downstream process recommendations/implementations centered around a strong understanding of client data
About You
â€¢ Bachelorâ€™s Degree in Business, Management, or a quantitative field 3+ years SQL development of complex queries
â€¢ 2+ years professional experience
â€¢ Expertise designing and implementing ETL processes You have Teradata SQL Experience (preferred)
â€¢ Experience with Data Visualization such as Tableau or PowerBI
â€¢ You understand and have experience with multidimensional analysis and queries
â€¢ Strong communication skills
â€¢ You have an analytical mindset to be able to ask probing questions to eradicate ambiguity and are willing to point out flaws in logic and identify better ways to do things
â€¢ You have â€œGood Data Intuitionâ€
â€¢ You are not an order taker, but an analyst that can sniff out trends, identify patterns, and answer open ended questions
â€¢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Celerityâ€™s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everyoneâ€™s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</si>
  <si>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Celerity
4.1</t>
  </si>
  <si>
    <t>McLean, VA</t>
  </si>
  <si>
    <t>Subsidiary or Business Segment</t>
  </si>
  <si>
    <t>IT Services</t>
  </si>
  <si>
    <t>$50 to $100 million (USD)</t>
  </si>
  <si>
    <t>Reporting Data Analyst</t>
  </si>
  <si>
    <t>ABOUT FANDUEL GROUP
FanDuel Group is a world-class team of brands and products all built with one goal in mind â€”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â€” A game-changing real-money fantasy sports app
FanDuel Sportsbook â€” America's #1 sports betting app
TVG â€” The best-in-class horse racing TV/media network and betting platform
FanDuel Racing â€” A horse racing app built for the average sports fan
FanDuel Casino &amp; Betfair Casino â€” Fan-favorite online casino apps
FOXBet â€” A world-class betting platform
PokerStars â€”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â€“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</si>
  <si>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FanDuel
3.9</t>
  </si>
  <si>
    <t>501 to 1000 employees</t>
  </si>
  <si>
    <t>Sports &amp; Recreation</t>
  </si>
  <si>
    <t>Arts, Entertainment &amp; Recreation</t>
  </si>
  <si>
    <t>DraftKings</t>
  </si>
  <si>
    <t>About Cubist
Cubist Systematic Strategies is one of the worldâ€™s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Cubistâ€™s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</si>
  <si>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</si>
  <si>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Stamford, CT</t>
  </si>
  <si>
    <t>Investment Banking &amp; Asset Management</t>
  </si>
  <si>
    <t>Finance</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</si>
  <si>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</si>
  <si>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difficult economic problems. Our work spans markets and industries, from insurance and securities to private investments and new ventures.
We are seeking a business / data analyst to join our Financial Planning and Analysis (FP&amp;A) team. Our group supports the firmâ€™s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Bachelorâ€™s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</si>
  <si>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</si>
  <si>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Data Science Analyst</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</si>
  <si>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</si>
  <si>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GNY Insurance Companies
3.7</t>
  </si>
  <si>
    <t>Insurance Carriers</t>
  </si>
  <si>
    <t>Insurance</t>
  </si>
  <si>
    <t>Travelers, Chubb, Crum &amp; Forster</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</si>
  <si>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</si>
  <si>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</si>
  <si>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London, United Kingdom</t>
  </si>
  <si>
    <t>5001 to 10000 employees</t>
  </si>
  <si>
    <t>Company - Public</t>
  </si>
  <si>
    <t>Venture Capital &amp; Private Equity</t>
  </si>
  <si>
    <t>$1 to $2 billion (USD)</t>
  </si>
  <si>
    <t>Thomson Reuters, Hearst, Pearson</t>
  </si>
  <si>
    <t>Data Analyst, Merchant Health</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</si>
  <si>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</si>
  <si>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Riskified
4.4</t>
  </si>
  <si>
    <t>Research &amp; Development</t>
  </si>
  <si>
    <t>Business Services</t>
  </si>
  <si>
    <t>Signifyd, Forter</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</si>
  <si>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teamâ€™s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</si>
  <si>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NYU Langone Health
4.0</t>
  </si>
  <si>
    <t>Hospital</t>
  </si>
  <si>
    <t>$5 to $10 billion (USD)</t>
  </si>
  <si>
    <t>NewYork-Presbyterian Hospital, Northwell Health</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</si>
  <si>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</si>
  <si>
    <t>BulbHead</t>
  </si>
  <si>
    <t>Fairfield, NJ</t>
  </si>
  <si>
    <t>1 to 50 employees</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</si>
  <si>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</si>
  <si>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</si>
  <si>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Montefiore Medical
3.7</t>
  </si>
  <si>
    <t>Bronx, NY</t>
  </si>
  <si>
    <t>Senior Data Analyst</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</si>
  <si>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</si>
  <si>
    <t>Known
3.0</t>
  </si>
  <si>
    <t>Advertising &amp; Marketing</t>
  </si>
  <si>
    <t>Investment Advisory Data Analyst</t>
  </si>
  <si>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</si>
  <si>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</si>
  <si>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Jersey City, NJ</t>
  </si>
  <si>
    <t>Phoenix, AZ</t>
  </si>
  <si>
    <t>Brokerage Services</t>
  </si>
  <si>
    <t>$1 to $5 million (USD)</t>
  </si>
  <si>
    <t>Sustainability Data Analyst</t>
  </si>
  <si>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Â· Assist Project Managers, Program Managers, and Team Directors on various project types
Â· Responsibilities include supporting sustainability data tracking, client data outreach and processing, data entry tasks, performance calculations/analytics, GRESB data management, LEED/Arc projects, and other forms of sustainability consulting
Â· Support the client-service efforts through data collection and data entry, creating graphs and charts, research, and writing and editing reports
Â· Project work may also include Sustainability Report writing, GRESB, CDP and other corporate reporting support
Â· Some field work and client interaction
Â· Active participation in the development of internal company initiatives
Â· Produce high-quality deliverables in a timely manner
Requisite Experience
Â· 0-2+ years of professional experience
Â· Degree, or degree candidate in engineering, data management, environmental studies, sustainability management, or equivalent
Â· Experience with managing datasets, data collection, and client outreach strongly preferred
Â· Strong handle of Excel preferred
Â· Experience SQL, R, and/or Python appreciated
Â· Excellent communication, time management skills and attention to detail
Â·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</si>
  <si>
    <t>CodeGreen Solutions
3.6</t>
  </si>
  <si>
    <t>Building &amp; Personnel Services</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</si>
  <si>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</si>
  <si>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</si>
  <si>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DoubleClick, Specific Media, Collective</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</si>
  <si>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</si>
  <si>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</si>
  <si>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</si>
  <si>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Rome, NY</t>
  </si>
  <si>
    <t>51 to 200 employees</t>
  </si>
  <si>
    <t>Consulting</t>
  </si>
  <si>
    <t>$25 to $50 million (USD)</t>
  </si>
  <si>
    <t>KPMG, Accenture, Deloitte</t>
  </si>
  <si>
    <t>DATA PROGRAMMER/ANALYST</t>
  </si>
  <si>
    <t>Company Description
EDUCATION DEVELOPMENT CENTER (EDC)
EDC is one of the worldâ€™s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EDCâ€™s US Division has an opening for a part-time, temporary data analyst, reporting to the lead researcher, in the New York office.
EDC|CCT is seeking a part time, temporary data analyst to support analyses of a study using large-scale data. The studyâ€™s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workerâ€™s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â€¢ Assist lead research associate with data extraction of large data sets
â€¢ Develop scripts to clean and manipulate large data sets, including merging and aggregating data and splitting large files into chunks for data analysis
â€¢ Develop scripts to conduct basic descriptive data analyses, possibly including aggregating analyses across chunked files
â€¢ Document and share analytic approach with colleagues so that they can replicate the processes
â€¢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â€¢ Degree required: Bachelors: Computer Science, Statistics, or other related field
â€¢ Degree preferred: Masters: Computer Science, Statistics, or other related field
â€¢ 1-3 years of experience programming and analyzing data in research or industry
â€¢ Thorough understanding of data cleaning and analyzing large-scale data
â€¢ Experience in at least one programming language used for very large datasets (Python, Java, etc)
â€¢ Experience in mining large data sets in a team setting
â€¢ Strong organizational skills and problem solving skills
â€¢ Excellent oral and written communication skills
â€¢ Conduct analyses and meet with colleagues on-site at the New York office
Additional Information
All your information will be kept confidential according to EEO guidelines.</t>
  </si>
  <si>
    <t>Education Development Center, Inc.
3.9</t>
  </si>
  <si>
    <t>Waltham, MA</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</si>
  <si>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</si>
  <si>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</si>
  <si>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Product Analyst, Data Science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</si>
  <si>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</si>
  <si>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</si>
  <si>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Mountain View, CA</t>
  </si>
  <si>
    <t>$10+ billion (USD)</t>
  </si>
  <si>
    <t>Microsoft, Apple, Facebook</t>
  </si>
  <si>
    <t>Job Description
Our client, a music streaming service located in Lower Manhattan is currently seeking a Data Science Analyst for a 6 month+ contract role.
**Please note - this position will be remote indefinitely until the threat of COVID passes**
What youâ€™ll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</si>
  <si>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MUSIC &amp; Entertainment</t>
  </si>
  <si>
    <t>Marina del Rey, CA</t>
  </si>
  <si>
    <t>Unknown</t>
  </si>
  <si>
    <t>Data Analyst - Intex Developer</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</si>
  <si>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</si>
  <si>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Macquarie Group
3.3</t>
  </si>
  <si>
    <t>Sydney, Australia</t>
  </si>
  <si>
    <t>Goldman Sachs, Commonwealth Bank of Australia, Deutsche Bank</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</si>
  <si>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</si>
  <si>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</si>
  <si>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</si>
  <si>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</si>
  <si>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Restaurants, Bars &amp; Food Services</t>
  </si>
  <si>
    <t>Entry Level / Jr. Data Analyst</t>
  </si>
  <si>
    <t>Dash Technologies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</si>
  <si>
    <t>Dash Technologies Inc
3.8</t>
  </si>
  <si>
    <t>Columbus, OH</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</si>
  <si>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</si>
  <si>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Hearst Communications
4.0</t>
  </si>
  <si>
    <t>San Francisco, CA</t>
  </si>
  <si>
    <t>Less than $1 million (USD)</t>
  </si>
  <si>
    <t>Data + Business Intelligence Analyst</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</si>
  <si>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</si>
  <si>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Duolingo
5.0</t>
  </si>
  <si>
    <t>Pittsburgh, PA</t>
  </si>
  <si>
    <t>$10 to $25 million (USD)</t>
  </si>
  <si>
    <t>Data Analyst, Product</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</si>
  <si>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As a Data Analyst, Product you will guide a product squadâ€™s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youâ€™re tackling often donâ€™t have established solutions. You are exceptionally thorough. You have a bias for action, and you love leveraging data to help our members become a healthier version of themselves.
If you think this position sounds like it could be a fit for you, please consider Ro Dataâ€™s pitch to prospective candidates.
Organizationally, this is an â€œembeddedâ€ Data Team position, meaning that you will be a member of the Data Team embedded within your respective product squad. For some of the nuts and bolts of how an embedded analyst works across these two groups, please see policies and philosophies for embedded analysts.
What youâ€™ll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Youâ€™ll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youâ€™ll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</si>
  <si>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Ro
4.8</t>
  </si>
  <si>
    <t>Data Analyst Entry Level</t>
  </si>
  <si>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â€œMake Success Inevitableâ€. BuyerGenomics accomplishes that mission through data-driven and result-oriented culture that aggressively rewards problem-solving, client relationship building, and thought-leadership. We are looking for â€œsmart creativeâ€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reportsÂ·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</si>
  <si>
    <t>Endai
3.7</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</si>
  <si>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worldâ€™s greatest social and analytical challenges. Weâ€™ve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weâ€™ve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</si>
  <si>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BlueLabs
4.7</t>
  </si>
  <si>
    <t>Washington, DC</t>
  </si>
  <si>
    <t>$46K-$87K (Glassdoor est.)</t>
  </si>
  <si>
    <t>Our Mission
Move people.
Our Values
We are independent. Creative. Gutsy. We arenâ€™t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Weâ€™re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</si>
  <si>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Revel
3.6</t>
  </si>
  <si>
    <t>Brooklyn, NY</t>
  </si>
  <si>
    <t>Seattle, WA</t>
  </si>
  <si>
    <t>Data Analyst Jersey City, NJ 12+ months contract Extensive experience in Data Analysis Experience in profiling the data (data gaps, data quality etc) Discoveringcreating data dictionary Creating specifications Experience in data governance tools is a plus</t>
  </si>
  <si>
    <t>NALLAS CORPORATION
3.6</t>
  </si>
  <si>
    <t>Newtown, PA</t>
  </si>
  <si>
    <t>Enterprise Software &amp; Network Solutions</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</si>
  <si>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</si>
  <si>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Pozent
3.5</t>
  </si>
  <si>
    <t>Piscataway, NJ</t>
  </si>
  <si>
    <t>Contract</t>
  </si>
  <si>
    <t>Data Science Analyst, Capital Markets</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</si>
  <si>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RightÂ®.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</si>
  <si>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SoFi
3.2</t>
  </si>
  <si>
    <t>Lending</t>
  </si>
  <si>
    <t>Data Analyst (Games)</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</si>
  <si>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â€“ an emerging global tech hub that provides an amazing quality of life. Weâ€™ll support your relocation if youâ€™re not here already and may be open to a remote role on a case-by-case basis.</t>
  </si>
  <si>
    <t>Carry1st</t>
  </si>
  <si>
    <t>Analyst/Associate Global Markets Credit Data Analyst</t>
  </si>
  <si>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â€¢ Understand data attributes, source systems and limitations as they relate to the lending business and underwriting and monitoring activities (policy, procedures, client selection, pricing, advance rates, structures, term, triggers, risks, limits, capital, models in use, and other attributes)
â€¢ Contribute to reporting on LOB positions, facility attributes, direct / indirect exposures, risks, profitability, and other trends, including ensuring data integrity
â€¢ Work with the Portfolio Managers and Credit Officers for facility and collateral data capture
â€¢ Follow LOB lending pipeline and understand any resulting impact (e.g. funded balance, limit utilization, etc.)
â€¢ Present results of analyses clearly to internal team
â€¢ Contribute to data flow and process automation work or other solutions design solutions and drive implementation of streamlined and/or automated processes for repeat and periodic projects to create efficiencies in the reporting process and reduce operational risk
â€¢ Contribute to internal and 3rd party vendor options to support the above goals
â€¢ Contribute to development of analytical tools (such as Tableau dashboards) to provide additional insights into portfolio trends and user specified cuts of data
â€¢ Be able to identify issues in the data set / reports and work with team concerned to resolve
â€¢ Coordinate and provide information and contribute to presentations to respond to regulatory and senior management requests
â€¢ Support firm wide Wholesale Credit initiatives and liaise with applicable stakeholders across the firm on emerging topics as needed
Required Job Skills
â€¢ 2+ years of experience in data management and systems or sourcing and summarizing data for reporting
â€¢ Candidate should exhibit strong personal drive, individual initiative, a sense of urgency, and responsiveness
â€¢ Strong organizational, oral, and written communication skills, with ability to communicate effectively with all levels of risk, support, and business partners
â€¢ Ability to work independently to troubleshoot issues
â€¢ Skilled with automation and visualization tools (e.g. CAS, Tableau) a plus
â€¢ Proficiency with database (Oracle, Sybase, etc.) and/or Microstrategies a plus
â€¢ Proficiency with Word, Excel, and PowerPoint, along with ability to quickly learn new programs and applications
â€¢ Programming experience or proficiency with Excel VBA a plus
â€¢ High level of attention to detail
â€¢ Strong willingness/desire to improve and/or streamline processes
Shift:
1st shift (United States of America)
Hours Per Week:
40
Learn more about this role</t>
  </si>
  <si>
    <t>Bank of America
3.7</t>
  </si>
  <si>
    <t>Charlotte, NC</t>
  </si>
  <si>
    <t>Banks &amp; Credit Unions</t>
  </si>
  <si>
    <t>Data Business Analyst</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</si>
  <si>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</si>
  <si>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Clear Street</t>
  </si>
  <si>
    <t>Data Analyst with Excel/DAX/ PowerBI experience- Fulltime</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</si>
  <si>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</si>
  <si>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Nutech Information Systems
3.6</t>
  </si>
  <si>
    <t>Westmont, IL</t>
  </si>
  <si>
    <t>Computer Hardware &amp; Software</t>
  </si>
  <si>
    <t>Data Science Analyst/Engineer</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</si>
  <si>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â€“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</si>
  <si>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Role: Data Analyst
Reports to: Manager of Organizational Performance
Location: New York City / Los Angeles
Hours: Full time
About Trevor
The Trevor Project is the worldâ€™s largest suicide prevention and crisis intervention organization for LGBTQ young people. We are a non-profit that provides 24/7 life-saving support via phone, text, and chat. We also operate the worldâ€™s largest safe space social networking site for LGBTQ youth and run innovative research, education, and advocacy programs. Weâ€™ve been saving lives every day for 20 years.
Overview of the role
Data is at the core of Trevorâ€™s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Youâ€™re fluent in SQL, comfortable wrangling large datasets in Excel/Google Sheets, and have experience with data visualization tools (Looker, Periscope/Sisense, Tableau) Ideally youâ€™ve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Action-Oriented.Youâ€™re a self-starter who can prioritize multiple projects at one time. You know the importance of creating metrics that are meaningful and actionable
Fun.The work we do is very serious, but that doesnâ€™t mean we donâ€™t have fun. We know how to have a good time and you should too
What youâ€™ll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weâ€™re capturing the data we need to, in the formats that we need
Organize our data definitions, sources, and processes to ensure longevity of the data infrastructure at Trevor
Leverage skills youâ€™ve already built in prior roles to expand our data capacities, with opportunities to grow your technical toolstack along the way
Typical tools and technologies youâ€™ll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Weâ€™re excited to hear from you! To join Team Trevor, please upload a CV/resume and cover letter. Applications without cover letters will not be considered.
APPLY HERE</t>
  </si>
  <si>
    <t>The Trevor Project
4.6</t>
  </si>
  <si>
    <t>West Hollywood, CA</t>
  </si>
  <si>
    <t>Business Analyst, Data Platforms</t>
  </si>
  <si>
    <t>Company Description
Pinto is building the worldâ€™s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weâ€™re building Pinto to power it .
Weâ€™re now looking for a Business Analyst (Data Platforms) to join our growing team. In this role youâ€™ll work with our senior data and business leadership to enable better decision-making through the use of analytics, insights, and data-driven models. Youâ€™ll work on our core data platform where youâ€™ll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Youâ€™ll work on our core data platform which processes large, complex data sets from a variety of sources
Youâ€™ll help oversee our end-to-end data pipeline, and will envision new tools and features to continually improve and refine this pipeline
Youâ€™ll interpret, analyze, and clearly communicate Pintoâ€™s data and taxonomy structure to internal and external stakeholders
Youâ€™ll work with our industry partners to model and help manage complex data integrations
Youâ€™ll work with our engineering and product teams to envision new ways of collecting, tagging and classifying product data, and will oversee the implementation of these data processing systems
Youâ€™ll collect and distill partner feedback to refine our product objectives
You'll develop data-driven models to support and provide operational recommendations for our overall data collection activities
Youâ€™ll work with our product management team to create leverageable collateral to support our data platform, including API documentation, FAQs, presentations, and white papers
Youâ€™ll work with our nutrition and food science teams to maintain data checks, data ingestion, and data upkeep across our product database
Youâ€™ll collaborate with our engineering team to develop and improve tools to analyze and detect anomalies across our product database
Youâ€™ll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Bachelorâ€™s or Masterâ€™s degree (Preferable areas of study: Bachelor/Masterâ€™s of Computer Science, Data Analytics, Mathematics, Food Science; Bachelor/Masterâ€™s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â€”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â€”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</si>
  <si>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Pinto</t>
  </si>
  <si>
    <t>Behavioral Data Analyst</t>
  </si>
  <si>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</si>
  <si>
    <t>AB InBev</t>
  </si>
  <si>
    <t>Kyiv, Ukraine</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</si>
  <si>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</si>
  <si>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Whip Media Group
5.0</t>
  </si>
  <si>
    <t>Santa Monica, CA</t>
  </si>
  <si>
    <t>Data Analyst -1+ year Contract - NYC</t>
  </si>
  <si>
    <t>Title: Data Analyst
Position: 1+ Year Contract
Location: New York city, NY
Rate: $Open
Job Description:
Support the data collection, analysis and management needs for PA Trafficâ€™s Lane Closure System, Analytics dashboards, Traffic Data Management System and Roadway Devices Management System
Coordinate with Traffic Engineeringâ€™s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</si>
  <si>
    <t>Two95 International Inc.
4.0</t>
  </si>
  <si>
    <t>Cherry Hill, NJ</t>
  </si>
  <si>
    <t>Staffing &amp; Outsourcing</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</si>
  <si>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</si>
  <si>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Vettery
3.0</t>
  </si>
  <si>
    <t>Hired, Indeed, AngelList</t>
  </si>
  <si>
    <t>Non-Exempt*
Schedule: Can be 8a.m. â€“ 5p.m. or 7a.m. â€“ 4p.m. Monday - Friday.
Capital Systems Analyst
Overall responsibilities include providing systems support for the capital and project management systems within ***.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System's administration
â€¢ Capital reporting and analysis
â€¢ Structure and methodology for document control and sharing
â€¢ Ongoing systems care to ensure continued value for ***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</si>
  <si>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</si>
  <si>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</si>
  <si>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$500 million to $1 billion (USD)</t>
  </si>
  <si>
    <t>Advertising Data Analyst</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</si>
  <si>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</si>
  <si>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</si>
  <si>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MediaMath
3.6</t>
  </si>
  <si>
    <t>Criteo, AppNexus, dataxu</t>
  </si>
  <si>
    <t>Market Data Reporting Analyst</t>
  </si>
  <si>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â€“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yearsâ€™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Bachelorsâ€™ degree</t>
  </si>
  <si>
    <t>Jordan &amp; Jordan
4.9</t>
  </si>
  <si>
    <t>Senior Analyst, Data Science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</si>
  <si>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</si>
  <si>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Roku
3.9</t>
  </si>
  <si>
    <t>San Jose, CA</t>
  </si>
  <si>
    <t>Senior Data Analyst,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</si>
  <si>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</si>
  <si>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Walt Disney Co.
4.0</t>
  </si>
  <si>
    <t>Burbank, CA</t>
  </si>
  <si>
    <t>Motion Picture Production &amp; Distribution</t>
  </si>
  <si>
    <t>Media</t>
  </si>
  <si>
    <t>News Corp, WarnerMedia, NBCUniversal</t>
  </si>
  <si>
    <t>Office of the CAO | Reference Data, Project Manager/Business Analyst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</si>
  <si>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Citadelâ€™s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Bachelorâ€™s Degree (STEM degree preferred)
About Citadel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t>
  </si>
  <si>
    <t>Citadel
3.8</t>
  </si>
  <si>
    <t>Chicago, IL</t>
  </si>
  <si>
    <t>Soros Fund Management, D. E. Shaw &amp; Co. - Investment Firm, Fortress Investment Group</t>
  </si>
  <si>
    <t>Business Data Analyst</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</si>
  <si>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</si>
  <si>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Xoriant Corporation
3.7</t>
  </si>
  <si>
    <t>Sunnyvale, CA</t>
  </si>
  <si>
    <t>Persistent Systems (India), GlobalLogic, Synechron</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</si>
  <si>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</si>
  <si>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Gemini
3.6</t>
  </si>
  <si>
    <t>Data Scientist / Big Data Analytics Analyst</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</si>
  <si>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</si>
  <si>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TSR, Inc.
3.6</t>
  </si>
  <si>
    <t>Weehawken, NJ</t>
  </si>
  <si>
    <t>Hauppauge, NY</t>
  </si>
  <si>
    <t>Data Reporting Analyst</t>
  </si>
  <si>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</si>
  <si>
    <t>NADAP NYS INC.</t>
  </si>
  <si>
    <t>Principal Data Analyst, LATAM -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</si>
  <si>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</si>
  <si>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Data Analyst II</t>
  </si>
  <si>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teamâ€™s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Letâ€™s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worldâ€™s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worldâ€™s leading multinational corporations.</t>
  </si>
  <si>
    <t>Fragomen Worldwide
3.2</t>
  </si>
  <si>
    <t>Legal</t>
  </si>
  <si>
    <t>Accounting &amp; Legal</t>
  </si>
  <si>
    <t>Data Analyst - Environmental, Social, and Governance</t>
  </si>
  <si>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</si>
  <si>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Bloomberg
3.8</t>
  </si>
  <si>
    <t>Google, Goldman Sachs, Thomson Reuters</t>
  </si>
  <si>
    <t>Data Analyst (New York)
AddThis Sharing Buttons
Share to TwitterTwitterShare to FacebookFacebookShare to LinkedInLinkedInShare to EmailEmail
Location: New York
The Data Analyst will become an expert and champion of RCAâ€™s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RCAâ€™s proprietary databases and data sources.
Work with clients and other industry participants on an ad-hoc basis.
Communicate technical concepts and analyses to different audiences.
Define new data collection and analysis processes.
Position Requirements
A bachelorâ€™s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</si>
  <si>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Real Capital Analytics
3.9</t>
  </si>
  <si>
    <t>Real Estate</t>
  </si>
  <si>
    <t>Data Analyst, Revenue Analytics</t>
  </si>
  <si>
    <t>$51K-$88K (Glassdoor est.)</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</si>
  <si>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We are looking for a Data Analyst, Revenue Analytics, to own all accounting and financial data across Ro. The core responsibilities will be leveraging data to improve Roâ€™s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Theyâ€™ll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Dataâ€™s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Roâ€™s Accounting and FP&amp;A capabilities across all products and initiatives
Offer your technical expertise in preparation and analysis of Financeâ€™s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</si>
  <si>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Data Analyst - Data Acquisition / Data Lineage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</si>
  <si>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</si>
  <si>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Perficient
3.6</t>
  </si>
  <si>
    <t>Saint Louis, MO</t>
  </si>
  <si>
    <t>Data Analyst - Data Scanning utilizing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</si>
  <si>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</si>
  <si>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Analyst - Stitching</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</si>
  <si>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toolâ€¢ Must have knowledge of lineage and financial industry, technical metadata layerâ€¢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â€¢ Must have knowledge of lineage and financial industry, technical metadata layer â€¢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</si>
  <si>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Junior Data Analyst</t>
  </si>
  <si>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</si>
  <si>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</si>
  <si>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</si>
  <si>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Analyst, Retail Media</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</si>
  <si>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</si>
  <si>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</si>
  <si>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Paris, France</t>
  </si>
  <si>
    <t>MediaMath, Conversant, AppNexus</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</si>
  <si>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</si>
  <si>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Royal Communications
3.0</t>
  </si>
  <si>
    <t>Portfolio Data Analyst</t>
  </si>
  <si>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teamâ€™s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</si>
  <si>
    <t>Neuberger Berman
3.7</t>
  </si>
  <si>
    <t>Fidelity Investments, BlackRock, Putnam Investments</t>
  </si>
  <si>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</si>
  <si>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Greater New York Mutual Insurance Companies (GNY)</t>
  </si>
  <si>
    <t>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</si>
  <si>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"whyâ€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</si>
  <si>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</si>
  <si>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Princeton, NJ</t>
  </si>
  <si>
    <t>Data Analyst 2</t>
  </si>
  <si>
    <t>Duration: 5 Months
Schedule: Can be 8a.m. â€“ 5p.m. or 7a.m. â€“ 4p.m. Monday - Friday.
Capital Systems Analyst
Overall responsibilities include providing systems support for the capital and project management systems within Client.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Systemâ€™s administration
â€¢ Capital reporting and analysis
â€¢ Structure and methodology for document control and sharing
â€¢ Ongoing systems care to ensure continued value for Corning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t>
  </si>
  <si>
    <t>eTeam Inc.
3.7</t>
  </si>
  <si>
    <t>South Plainfield, NJ</t>
  </si>
  <si>
    <t>Artech Information Systems, Mindlance, Tech Mahindra</t>
  </si>
  <si>
    <t>Entry Level Data Analyst</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</si>
  <si>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youâ€™ve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</si>
  <si>
    <t>impakt Advisors</t>
  </si>
  <si>
    <t>Marketing Data Analyst</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</si>
  <si>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</si>
  <si>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Current
3.6</t>
  </si>
  <si>
    <t>Colorado Springs, CO</t>
  </si>
  <si>
    <t>Data/Information Mgt Analyst</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</si>
  <si>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</si>
  <si>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
3.7</t>
  </si>
  <si>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</si>
  <si>
    <t>Axelon Services Corporation
3.6</t>
  </si>
  <si>
    <t>Information Systems Officer (Data Analyst)</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</si>
  <si>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OIMâ€™s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â€¢ Manages data-driven projects involving feasibility studies, systems analysis, design, and implementation of new, moderately complex data delivery solutions, and/or, participates as a member of a development team with responsibility for major components of the more complex solutions.
â€¢ Develops data strategy and a data governance programme for the organization as well as detailed system and other functional specifications and user documentation for major systems and data dictionaries.
â€¢ Provides specialized advice to users, analyzing usersâ€™ requirements and works side by side with domain experts in business groups to frame the business problem, integrate the needed data, and determine the best way to provision that data on demand.
â€¢ Maintains, upgrades or enhances existing user systems; troubleshoots and provides continuing user support, assists integrating diverse data sets for data management and modeling.
â€¢ Develops and drives automation by working with analytical tools (and alongside business and analysts) to automate repeatable and error-prone data integration and data preparation flows.
â€¢ Organizes and performs unit and integrated testing, designing and utilizing test bases; assists users in acceptance testing.
â€¢ Develops training and educates subject matter experts and the business on data understanding and use, as well as IT resources on new data integration and data ingestion techniques.
â€¢ Develops disaster recovery plans and ensures appropriate planning and training of those responsible.
â€¢ Researches and collaborates across business and IT to promote better understanding of data and analytics.
â€¢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â€¢ Handles all aspects of contract administration including establishment of service level agreements with vendors and chargeback policy for users.
â€¢ Provides guidance to, and may supervise, new/junior staff, consultants, etc.
Competencies
â€¢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â€¢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â€¢ Teamwork: Works collaboratively with colleagues to achieve organizational goals; solicits input by genuinely valuing othersâ€™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(Masterâ€™s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APIâ€™s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â€¢ Staff members are subject to the authority of the Secretary-General and to assignment by him or her. In this context, all staff are expected to move periodically to new functions in their careers in accordance with established rules and procedures.
â€¢ The United Nations Secretariat is committed to achieving 50/50 gender balance in its staff. Female candidates are strongly encouraged to apply for this position.
â€¢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â€œsexual exploitationâ€ means any actual or attempted abuse of a position of vulnerability, differential power, or trust, for sexual purposes, including, but not limited to, profiting monetarily, socially or politically from the sexual exploitation of another. The term â€œsexual abuseâ€ means the actual or threatened physical intrusion of a sexual nature, whether by force or under unequal or coercive conditions. The term â€œsexual harassmentâ€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perpetratorâ€™s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â€œManualsâ€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APPLICANTSâ€™ BANK ACCOUNTS.</t>
  </si>
  <si>
    <t>United Nations
4.1</t>
  </si>
  <si>
    <t>Government</t>
  </si>
  <si>
    <t>Federal Agencies</t>
  </si>
  <si>
    <t>Media Science Big Data Analyst</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</si>
  <si>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</si>
  <si>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Discovery Communications, Inc.
3.5</t>
  </si>
  <si>
    <t>TV Broadcast &amp; Cable Networks</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</si>
  <si>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</si>
  <si>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Randstad
3.7</t>
  </si>
  <si>
    <t>Atlanta, GA</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</si>
  <si>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Youâ€™ll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Weâ€™re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</si>
  <si>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Mulberry Technology
5.0</t>
  </si>
  <si>
    <t>New York, NY (US), NY</t>
  </si>
  <si>
    <t>Data analyst with Python</t>
  </si>
  <si>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</si>
  <si>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</si>
  <si>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SoftStandard Solutions
4.8</t>
  </si>
  <si>
    <t>Fremont, CA</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</si>
  <si>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clientsâ€™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laymanâ€™s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</si>
  <si>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EDO, Inc.
5.0</t>
  </si>
  <si>
    <t>Los Angeles, CA</t>
  </si>
  <si>
    <t>Healthcare Data Analyst, Qsight</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</si>
  <si>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</si>
  <si>
    <t>Guidepoint
3.3</t>
  </si>
  <si>
    <t>Coleman Research, AlphaSights, Third Bridge</t>
  </si>
  <si>
    <t>BA/Data Analyst</t>
  </si>
  <si>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-Bachelorâ€™s degree with focus on analytics, marketing or data management.
-Masterâ€™s degree a plus</t>
  </si>
  <si>
    <t>Mitchell Martin
4.1</t>
  </si>
  <si>
    <t>Data Analyst Python</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</si>
  <si>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</si>
  <si>
    <t>Lorven Technologies Inc
4.0</t>
  </si>
  <si>
    <t>Plainsboro, NJ</t>
  </si>
  <si>
    <t>Accounting</t>
  </si>
  <si>
    <t>Data Analyst, Bitcoin Trading Firm</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</si>
  <si>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</si>
  <si>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Fintech Recruiters</t>
  </si>
  <si>
    <t>Dublin, Ireland</t>
  </si>
  <si>
    <t>Data Analyst-BA</t>
  </si>
  <si>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</si>
  <si>
    <t>Sphinix Network Solutions Inc.
1.0</t>
  </si>
  <si>
    <t>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</si>
  <si>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</si>
  <si>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Praescient Analytics
3.1</t>
  </si>
  <si>
    <t>Alexandria, VA</t>
  </si>
  <si>
    <t>Quantitative Data Analyst</t>
  </si>
  <si>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mission.â€¯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</si>
  <si>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Global Atlantic Financial Group
4.5</t>
  </si>
  <si>
    <t>The Ombudsmanâ€™s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departmentsâ€™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departmentâ€™s case tracking and reporting system.
Support Ombudsman case managers by assisting with research for complex cases as needed.
Ensure all records are retained in accordance with FINRA and the officeâ€™s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FINRAâ€™s Employee Confidentiality and Invention Assignment Agreement without qualification or modification and comply with the companyâ€™s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Â©2020 FINRA. All rights reserved. FINRA is a registered trademark of the Financial Industry Regulatory Authority, Inc.</t>
  </si>
  <si>
    <t>FINRA
3.4</t>
  </si>
  <si>
    <t>$51K-$87K (Glassdoor est.)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</si>
  <si>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</si>
  <si>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Medical Center</t>
  </si>
  <si>
    <t>Descriptive Analytics Data Analyst, IB</t>
  </si>
  <si>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Â·
Expert knowledge of SQL
Â·
Expert Excel skills
Â·
Python programming skills (data preparation and presentation)
Â·
Knowledge of the Salesforce data model
Â·
Curious, relentless, and ability
to work independently
Â·
Excellent written/verbal
communication and interpersonal skills
Desired Skills
Â·
Power BI development Skills
Â·
Tier1 data model knowledge a plus
Â·
Investment banking domain knowledge</t>
  </si>
  <si>
    <t>Jefferies
3.6</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</si>
  <si>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</si>
  <si>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</si>
  <si>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Irvine, CA</t>
  </si>
  <si>
    <t>Deloitte, Huron Consulting Group, Point B</t>
  </si>
  <si>
    <t>About Tachyon Technologies:
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Ã‚
Role: Data Analyst
Location: NYC, NY
Duration: Longterm
Description
Ã‚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Ã‚
Tachyon'sÃ‚full-time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makesÃ‚TachyonÃ‚a great place to work.
Disclaimer:Ã‚The above statements are not intended to be a complete statement of job content, rather act as a guide to the essential functions performed by the employee assigned to this classification. Management retains the discretion to add or change the duties of the position at any time.
Ã‚
Ã‚</t>
  </si>
  <si>
    <t>Tachyon Technologies
4.4</t>
  </si>
  <si>
    <t>Irving, TX</t>
  </si>
  <si>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</si>
  <si>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</si>
  <si>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</si>
  <si>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TEKsystems, Insight Global, Accenture</t>
  </si>
  <si>
    <t>Hagerty Consulting (www.hagertyconsulting.com) is one of the nationâ€™s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â€¢ Support existing reporting utilizing SAP, BI (BEx), Power BI, and Excel
â€¢ Develop best in practice tools and consistent standardized reporting dashboards for our clients, partners and senior management
â€¢ Continually identify and execute process improvements
â€¢ Proposal tool program manager
â€¢ Develop, maintain, and manage advanced reporting, analytics, dashboards and other BI solutions
â€¢ Problem solving / troubleshooting experience /skills to assist Production Support in issue resolution
Basic Qualifications:
â€¢ Candidates must have 2+ years of professional experience.
â€¢ 2+ yearsâ€™ data analysis experience
â€¢ Excellent communication skills (must be able to interface with both technical and business leaders in the organization)
â€¢ Superior written and oral communication skills
â€¢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</si>
  <si>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Hagerty Consulting
3.2</t>
  </si>
  <si>
    <t>Evanston, IL</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</si>
  <si>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</si>
  <si>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Gainful Health</t>
  </si>
  <si>
    <t>San Mateo, CA</t>
  </si>
  <si>
    <t>Food &amp; Beverage Stores</t>
  </si>
  <si>
    <t>Retail</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</si>
  <si>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</si>
  <si>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</si>
  <si>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North Brunswick, NJ</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</si>
  <si>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Medlyâ€™s business metrics.
What youâ€™ll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youâ€™ll gain:
Competitive compensation and benefits
Unlimited room for growth and development
The ability to make a noticeable impact and improve lives
What youâ€™ll need:
1 or more years of data analytics experience, preferably in a healthcare environment
Bachelorâ€™s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</si>
  <si>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Medly Pharmacy
4.7</t>
  </si>
  <si>
    <t>Healthcare Data Analyst</t>
  </si>
  <si>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â€œHealthcare Data Analystâ€ and your last name in the subject line.
FAIR Health, Inc. is an equal opportunity employer and an e-verify participant.</t>
  </si>
  <si>
    <t>Fair Health
2.3</t>
  </si>
  <si>
    <t>Supply Chain Data Analyst</t>
  </si>
  <si>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â— Identify KPIs for the Supply Chain teams (Planning, Logistics, Last Mile Delivery) that align to our
key business objectives by analyzing operational and financial data
â— Conceptualize and build centralized tools (including dashboards) that the Global Operations team
can use to extract data/insights for daily business management in an automated manner
â— Write scripts and build tools to extract, clean and transform operations-related data
â— Compile and reconcile data from multiple sources into formats to be leveraged by Business
Partners and Senior Leaders
â— Provide daily, weekly and monthly reporting and analysis to Business Partners and Senior Leaders
â— Create and facilitate user acceptance testing and drive adoption of reporting toolsets across the
Supply Chain organization
â— Identify gaps in our data collection and collaborate with product and engineering on data capture
specifications
â— Develop models with various forecasting techniques to improve operational efficiency
QUALIFICATIONS:
â— Bachelor's or Master's degree in an analytical field (e.g. Computer Science, Engineering,
Mathematics, Finance or Statistics)
â— 2+ years of work experience in data analytics
â— Fluency in SQL or other programming languages. Some development experience in at least one
scripting language (PHP, Python, Perl, etc.)
â— High level of proficiency in Excel and Working knowledge of data visualization tools such as
Tableau, Looker, etc.
â— Hands-on experience in Supply Chain, Operations, Engineering, or a related field with Supply
Planning, Inventory Optimization and/or Network Optimization
â—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</si>
  <si>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Peloton Interactive
3.8</t>
  </si>
  <si>
    <t>Health, Beauty, &amp; Fitness</t>
  </si>
  <si>
    <t>Consumer Services</t>
  </si>
  <si>
    <t>Data Analyst - IBM Tool Set</t>
  </si>
  <si>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Â· Bachelor's Degree in Business Administration, Information Science, Computer Science, Computer Engineering, Information Technology, or relevant field is Required. OR
Â· Master's Degree in Business Administration, Information Science, Computer Science, Computer Engineering, Information Technology, or relevant field is Preferred.
Â· 3 Years Working as a Data Integration Engineer or Data Integration Production Support Engineer with a Bachelor's degree is Required.
Â· Experience working in a healthcare or related field is Preferred.
Â· Teradata Database Experience Preferred.
Â· Experience upgrading IBM Infosphere Tools is Preferred.
Skills
Proficient with interviewing and gathering business requirements, definition and design of data source and data flow, data quality analysis, and working with the data architect on the development of logical data models.
Â· Proficient using Infosphere/DataStage or equivalent ETL software
Â· Experience with IBM Data Studio, CI/CD pipeline, DataStage
Experience with object-oriented/object function scripting languages: Python, Scala, etc.
Â· Experience with big data tools: Hadoop, Spark, Kafka
Proficient with relational databases and using SQL to query, create tables, views, indexes, joins.
Proficient using Unix and applicable scripting/scheduling tools.
Experience with the SDLC, ITSM and privacy and security concepts.
Â· No Sponsorship or C2C available for this opportunity
Company Description
Search Current Career Opportunities: http://w.ektello.com/search-jobs</t>
  </si>
  <si>
    <t>ektello
4.6</t>
  </si>
  <si>
    <t>Troy, MI</t>
  </si>
  <si>
    <t>Analyst-Data Integrity</t>
  </si>
  <si>
    <t>Analyst-Data Integrity
Thereâ€™s potential around every corner in healthcare and Premier helps health system find it. Weâ€™re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Charlotteâ€™s Healthiest Employers list for 2019 and 12 Healthiest Employer in America
One of the 2019 Worldâ€™s Most Ethical CompaniesÂ® by EthisphereÂ®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</si>
  <si>
    <t>Premier, Inc.
3.0</t>
  </si>
  <si>
    <t>Reference Data Operations Analyst - Index Instrument, Associate</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</si>
  <si>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</si>
  <si>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3.9</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</si>
  <si>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â€¢ Provide overall support to all data-related grant-funded activities of the STOP OD project, including evaluation
â€¢ Contribute to data collection, including quantitative and qualitative data
â€¢ Support the organization of data, including assisting with database creation, developing data entry procedures, and preparing preliminary documentation
â€¢ Conduct preliminary checks for data accuracy
â€¢ Extract, clean, manipulate, organize and analyze data using SAS, R, SQL, Excel and other platforms
â€¢ Other duties as assigned
QUALIFICATIONS
â€¢ A master's degree from an accredited college or university with a specialization in an appropriate field of physical, biological or environmental science or in public health.
â€¢ Experience in a field related to substance use
â€¢ Excellent computer skills, including MS Office; experience with data organization and visualization and effective reporting of program metrics
â€¢ Experience cleaning and analyzing data using SAS, R, or SPSS
â€¢ Knowledge of relational databases, Transact SQL-based databases, and management systems preferred
â€¢ Excellent written, oral and interpersonal skills
â€¢ Experience with tools and practices for effective data collection and analysis
â€¢ Demonstrated analytical and problem-solving skills
â€¢ Excellent organizational skills and attention to detail
â€¢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</si>
  <si>
    <t>Fund for Public Health
3.0</t>
  </si>
  <si>
    <t>Long Island City, NY</t>
  </si>
  <si>
    <t>Data &amp; Service Health Analyst</t>
  </si>
  <si>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â€¢ Jim Penrose, COO, former EVP at Darktrace with 17 years at the NSA in key leadership roles.
â€¢ Robert Hannigan, Chairman of BlueVoyant International, former Director of GCHQ.
â€¢ Gad Goldstein, President BlueVoyant International and Chairman of BlueVoyant Israel, former division head in the Israel Security Agency, Shin Bet.
â€¢ Austin Berglas, Global Head of Professional Services, former head of the FBI's New York Cyber Branch.
â€¢ Milan Patel, Chief Client Officer, former CTO of the FBI Cyber Division.
â€¢ Ron Feler, Global Head of Threat Intelligence and Operations, former Deputy Commander of Unit 8200, the cybersecurity division of the Israel Defense Forces.
â€¢ Mike Wertheimer, Senior Advisor, former Research Director of NSA
â€¢ Bill Crumm, Senior Advisor, former NSA SIGINT Director and former Cybersecurity Head, Morgan Stanley.
â€¢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</si>
  <si>
    <t>BlueVoyant
4.2</t>
  </si>
  <si>
    <t>Data/Systems Analyst</t>
  </si>
  <si>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</si>
  <si>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Crossfire Consulting Corporation
5.0</t>
  </si>
  <si>
    <t>Yorktown Heights, NY</t>
  </si>
  <si>
    <t>$5 to $10 million (USD)</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</si>
  <si>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</si>
  <si>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Reliable Software Resources
4.0</t>
  </si>
  <si>
    <t>Northville, MI</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</si>
  <si>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studentsâ€™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</si>
  <si>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Hyde Leadership Brooklyn</t>
  </si>
  <si>
    <t>School / School District</t>
  </si>
  <si>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COVID-19</t>
  </si>
  <si>
    <t>Vertex Intel Systems</t>
  </si>
  <si>
    <t>Data Analyst Intern</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</si>
  <si>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</si>
  <si>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My Job Tank
3.6</t>
  </si>
  <si>
    <t>Data Analytics Analyst or Associate, Cowen Sustainable Investments</t>
  </si>
  <si>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</si>
  <si>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3.7</t>
  </si>
  <si>
    <t>Jefferies, Piper Sandler, FBR</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</si>
  <si>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</si>
  <si>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</si>
  <si>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Menlo Park, CA</t>
  </si>
  <si>
    <t>Adecco, Manpower</t>
  </si>
  <si>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</si>
  <si>
    <t>FJA-US Inc.
2.8</t>
  </si>
  <si>
    <t>Ibotta, GutCheck</t>
  </si>
  <si>
    <t>We are looking for a contract Data Analyst to join our team for a 6-month (or longer) engagement with the option to convert to a full-time role.
Whatâ€™s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</si>
  <si>
    <t>Averity
5.0</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</si>
  <si>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Bankâ€™s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</si>
  <si>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3.8</t>
  </si>
  <si>
    <t>Accenture, CGI, Sopra Steria</t>
  </si>
  <si>
    <t>ERP Data Analyst</t>
  </si>
  <si>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worldâ€™s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â€¢ Create SAP records based on requests received from other departments
â€¢ Update SAP derivation rules
â€¢ Create, maintain and update master data tables (such as general ledger accounts, cost centers, WBS Elements, Funds and Grants)
â€¢ Work with Program Development in creation of Sponsor and Customers
â€¢ Assist other departments with regard to master data issues that may cause error messages to arise during data uploads.
â€¢ Complete general SAP table maintenance among the various modules
â€¢ Work along with SAP outside consultant when issues arise that cannot be solved within WCS.
â€¢ Review forms containing requests against the documentation given along with such request
â€¢ Ensure that agreements are fully executed prior to marking it as an â€œAwardâ€ in SAP.
â€¢ Review agreement to make sure that programmatic and indirect cost amounts have been properly calculated
â€¢ Budget uploads for grants and other records as necessary
â€¢ Assist in preparation of SAP reports and downloads
â€¢ Assist with month-end closing process
â€¢ Scan and file documentation
â€¢ Perform other duties as determined by the Director of Financial Systems
Qualification Requirements
â€¢ Bachelor degree in Business Administration, major in Accounting or Finance preferred
â€¢ At least two years working experience in a not-for-profit organization
â€¢ Strong analytical and spreadsheet skills
â€¢ Ability to work with multiple databases/financial programs
â€¢ Good verbal and written communication skills
â€¢ Have a good working knowledge of the Microsoft Office Suite, including Excel, Word and Outlook
â€¢ Effective â€œroll up the sleevesâ€ and â€œwilling to doâ€ work ethic and willingness to work nights and weekends.
â€¢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</si>
  <si>
    <t>Wildlife Conservation Society
3.4</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</si>
  <si>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Â·Follow all policies and internal processes to ensure data programs and files are delivered in accordance with the provisions of the Health Insurance Portability and Accountability Act of 1996 and its implementing regulations, as amended (â€œHIPAAâ€).
Â·Design, develop and validate data reporting solutions with minimum supervision
Â·Evaluate data and report findings for accuracy, completeness, per the data specifications.
Â·Responsible for monitoring file/data receipt per expected schedules. Identify/escalate/ resolve nonconformances.
Â·Meet data reporting schedules to external stakeholders/ parties for designated data programs.
Â·Seek and adopt best practices in data reporting, make recommendations for data processing improvements. Identify opportunities to improve the process and data accuracy.
Â·Provide ad hoc data analysis to internal and external parties as requested.
Â· Successful collaboration with other Asembia team members to attain a common goal.
Qualifications:
Â·Bachelorâ€™s Degree required. B.A./B.S. Information Systems or similar field preferred.
Â·Minimum 1 to 3 years of experience working in data analytics or Software Quality assurance â€“ preference towards Prescription / pharmaceutical data.
Â·Must have a working knowledge of SQL.
Â·Advance level skills in developing solutions using SQL and SSIS preferred, not required.
Â·Must be detail oriented with the ability focus on complex processing steps.
Â·Proven track record with taking ownership in data analytics or Software QA analysis.
Â·Ability to manage multiple initiatives in a fast paced, dynamic environment.
Â·Strong self-starter with a sense of ownership.
Â·Excellent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</si>
  <si>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</si>
  <si>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 NJ</t>
  </si>
  <si>
    <t>Biotech &amp; Pharmaceuticals</t>
  </si>
  <si>
    <t>Healthcare Data/Reporting Analyst</t>
  </si>
  <si>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beâ€¦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</si>
  <si>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Vesta Healthcare</t>
  </si>
  <si>
    <t>PBM Data Analyst</t>
  </si>
  <si>
    <t>Responsibilities:
Produce analyses and create reports of pharmacy claims and medical drug claims in Fundâ€™s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Bachelorâ€™s Degree in Public Health, Health Administration, or equivalent years of experience required
Minimum of two (2) yearsâ€™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</si>
  <si>
    <t>1199SEIU Funds
3.2</t>
  </si>
  <si>
    <t>Data Analyst (Temporary Assignment)</t>
  </si>
  <si>
    <t>$59K-$85K (Glassdoor est.)</t>
  </si>
  <si>
    <t>About Us
Weâ€™re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Itâ€™s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</si>
  <si>
    <t>Nutrafol
3.8</t>
  </si>
  <si>
    <t>Other Organization</t>
  </si>
  <si>
    <t>A career at New York Life offers many opportunities. To be part of a growing and successful business. To reach your full potential, whatever your specialty. Above all, to make a difference in the world by helping people achieve financial security. Itâ€™s a career journey you can be proud of, and youâ€™ll find plenty of support along the way. Our development programs range from skill-building to management training, and we value our diverse and inclusive workplace where all voices can be heard. Recognized as one of Fortuneâ€™s Worldâ€™s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â€œBe Good At Life.â€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companyâ€™s future-state data architecture. The candidate will work closely with the technology team to make decisions impacting the modernization of the companyâ€™s data architecture going forward. The role will also support the DSG&amp;E teamâ€™s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</si>
  <si>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New York Life Insurance Co
3.5</t>
  </si>
  <si>
    <t>Insurance Agencies &amp; Brokerages</t>
  </si>
  <si>
    <t>Market Data Analyst</t>
  </si>
  <si>
    <t>Job Description
Market Data Analyst with strong background in Financial Inventory
Responsibilities:
Maintain inventory tracking system and ensure that it stays updated by tracking user IDâ€™s,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</si>
  <si>
    <t>EDP World, Inc.
3.5</t>
  </si>
  <si>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thatâ€™s needed and work closely with a reporting analyst to best present data.
They should also be able to create and design reports.
Qualifications:
Requires a Bachelorâ€™s degree in Computer Science or related field and 10+ years of relevant experience.
Why Consider a Contract/Temp Role?
Get a foot in the door while evaluating your fit with an employer
Fill in the â€œgapâ€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theInaveroâ€™s 2017 Best of StaffingÂ® Client Award &amp; Named by Forbes as One of Americaâ€™s Best Professional Recruiting Firms
As an Equal Opportunity / Affirmative Action Employer, by choice, Phyton Talent Advisors will not discriminate in its employment practices due to an applicantâ€™s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</si>
  <si>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</si>
  <si>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</si>
  <si>
    <t>Staffigo Technical Services, LLC
5.0</t>
  </si>
  <si>
    <t>Woodridge, IL</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</si>
  <si>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</si>
  <si>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Support**â€¢Help determine and translate customer needs into a solution and approachâ€¢Contribute to proposal developmentâ€¢Contribute to scope, approach, and estimating input to the proposal teamâ€¢Contribute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</si>
  <si>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</si>
  <si>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</si>
  <si>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</si>
  <si>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Practice Analyst Data</t>
  </si>
  <si>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</si>
  <si>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Northwell Health
4.0</t>
  </si>
  <si>
    <t>Manhasset, NY</t>
  </si>
  <si>
    <t>Lake Success, NY</t>
  </si>
  <si>
    <t>Catholic Health System, NewYork-Presbyterian Hospital</t>
  </si>
  <si>
    <t>Buyside - Data Scientist/Research Analyst</t>
  </si>
  <si>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</si>
  <si>
    <t>Huxley
3.3</t>
  </si>
  <si>
    <t>Data Analyst - Healthcare Provider Networks and Formularies</t>
  </si>
  <si>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</si>
  <si>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Vericred
2.9</t>
  </si>
  <si>
    <t>Electronic Trading Data Analyst</t>
  </si>
  <si>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Ratesâ€™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Bankâ€™s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</si>
  <si>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Scotiabank
3.6</t>
  </si>
  <si>
    <t>Toronto, Canada</t>
  </si>
  <si>
    <t>RBC</t>
  </si>
  <si>
    <t>Data Analyst, Center for Developing Brain</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</si>
  <si>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brainâ€™s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Masterâ€™s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</si>
  <si>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Child Mind Institute
3.2</t>
  </si>
  <si>
    <t>Data Processing &amp; Performance Analyst</t>
  </si>
  <si>
    <t>The Brinkâ€™s name is a promise to respect the trust weâ€™ve earned in over 150 years in business. Every employee honors that promise by offering the highest levels of service and support to our customers. We take pride in our work, and we share a passion about our future. Learn why so many people have made the choice to join our team â€“ and stay here.
Job Title
Data Processing &amp; Performance Analyst
Job Description
Brinkâ€™s Global Services is a division of Brinkâ€™s Inc, the worldâ€™s premier provider of secure logistics and security solutions in more than 122 countries across 5 continents. Brinkâ€™s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Brinkâ€™s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Brinkâ€™s
Brinkâ€™s is the global leader in security and logistics services, trusted by banks, financial institutions and businesses in both public and private sectors. We deliver the currency of the world to businesses in our communities. We do it because weâ€™re needed. We do it because weâ€™re trusted and valued. We do it because it makes us proud. Brinkâ€™s Proud.
Whatâ€™s Next?
Thank you for considering applying for a job at Brinkâ€™s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Brinkâ€™s U.S. For more information about future career opportunities, join our talent network, Like our Facebook page or Follow us on Twitter.
Brinkâ€™s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Brinkâ€™s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</si>
  <si>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Balance Innovations
3.1</t>
  </si>
  <si>
    <t>Lenexa, KS</t>
  </si>
  <si>
    <t>Business Analyst - Data Analyst</t>
  </si>
  <si>
    <t>Job Description
Must be proficient in Advanced Excel â€“ Pivot, dashboarding, macro writing
Must be able to analytical to help Director understand trends in dataset on a weekly basis
Must understand databases to help the team build out certain reports from
Must be an effective communicator â€“ will need to help facilitate and take notes in two key meetings weekly.
Must be a good problem solver. Need help to solve some of our challenges with manual excel files and identify way of automation or improvements
Preferred data analytics degree â€“ help with future initiatives
Preferred knowledge of SharePoint 2010 â€“ help build out Internal Audit SharePoint site and navigate existing SharePoint applications
Preferred knowledge of Tableau â€“ Help IA with dashboarding
Preferred knowledge of Microsoft Power BI Desktop â€“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firmâ€™s products and services
Requires working knowledge of division operating plan and firmâ€™s operating
model.</t>
  </si>
  <si>
    <t>Asset Staffing
3.4</t>
  </si>
  <si>
    <t>Newark, NJ</t>
  </si>
  <si>
    <t>Data Analyst with Rochade</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</si>
  <si>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</si>
  <si>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
Hearst Television is seeking an Advertising Data Analyst to join our team.
The candidate will be responsible for:
â— Collaborating with sales, tech and product teams to design, implement and refine state-of-the-art digital dashboards.
â— Helping to define and drive Hearst Television's data visualization and presentation strategy.
â— Evaluating existing data sources and related products on a regular basis, performing QA and health checks to ensure data integrity.
â— Performing ad hoc analysis to support our local sales staff, as well as creating custom visualizations as needed.
â— Helping to evangelize sales reporting needs and priorities to the product and tech teams.
â— Defining UI specs and user experience, managing related vendors and scope of work.
â— Interpreting data to inform decisions and tell accurate stories to our advertisers.
Knowledge:
â— Experience collecting, integrating, and manipulating new data to be fed into BI tools or data lakes and a basic understanding of data storage and retrieval architecture.
â— Strong experience with data analysis and visualization software, e.g. Google BigQuery, Power BI, Domo, Tableau or similar.
â— SQL, R or other analysis language proficiency preferred.
â— Experience with digital ad campaign/DMP reporting platforms and metrics.
Skills and Abilities:
â— Strong analytical mindset with a passion for investigative analysis.
â— Ability to communicate and document processes and analysis, and clearly communicate results to technical and non-technical teammates.
â— Comfortable interacting with sales teams and occasionally with external clients.
â— A high level of organization and prioritization; must be able to assess and assign priority to multiple goals, and clearly communicate timelines.
â— Proven ability to multitask in a fast paced, fluid environment.
Experience:
â— 3 - 5 years experience in a digital analytics or digital ad campaign analysis role.
â— Project management and goal-setting experience within a digital analytics or analysis environment.
Education:
Bachelorâ€™s degree in relevant field or equivalent experience required.</t>
  </si>
  <si>
    <t>Hearst Television, Inc
4.3</t>
  </si>
  <si>
    <t>Cincinnati, OH</t>
  </si>
  <si>
    <t>Product Analyst - Data</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</si>
  <si>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</si>
  <si>
    <t>William Hill US
2.7</t>
  </si>
  <si>
    <t>Gambling</t>
  </si>
  <si>
    <t>Sky Betting &amp; Gaming</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</si>
  <si>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</si>
  <si>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4.1</t>
  </si>
  <si>
    <t>Video Games</t>
  </si>
  <si>
    <t>Position: Data Analyst
Agency: New York City Employeesâ€™ Retirement Systemâ€™s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teamâ€™s methodology.
Preferred Experience:
Experience with Data Quality/Profiling tools.
Experience extracting business rules from the existing legacy code.
Experience with Data Warehouses and/or Data Marts.
If this isnâ€™t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</si>
  <si>
    <t>ZDAAS
4.4</t>
  </si>
  <si>
    <t>Baltimore, MD</t>
  </si>
  <si>
    <t>Market Research Data Analyst - Physician Technology</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</si>
  <si>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companyâ€™s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Bachelorâ€™s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</si>
  <si>
    <t>Decision Resources Group
3.1</t>
  </si>
  <si>
    <t>Burlington, MA</t>
  </si>
  <si>
    <t>IQVIA, GlobalData</t>
  </si>
  <si>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</si>
  <si>
    <t>Highbridge Consulting LLC
3.0</t>
  </si>
  <si>
    <t>Pleasantville, NY</t>
  </si>
  <si>
    <t>Look ML Data Analyst</t>
  </si>
  <si>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</si>
  <si>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</si>
  <si>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</si>
  <si>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Data Collection Analyst</t>
  </si>
  <si>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</si>
  <si>
    <t>Columbia University
3.9</t>
  </si>
  <si>
    <t>College / University</t>
  </si>
  <si>
    <t>Colleges &amp; Universities</t>
  </si>
  <si>
    <t>Education</t>
  </si>
  <si>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</si>
  <si>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Precision technologies corp
4.2</t>
  </si>
  <si>
    <t>New Brunswick, NJ</t>
  </si>
  <si>
    <t>DATA ENTRY/ BILLING ANALYST</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</si>
  <si>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</si>
  <si>
    <t>Cactus Holdings
3.9</t>
  </si>
  <si>
    <t>Queens Village, NY</t>
  </si>
  <si>
    <t>Mumbai, India</t>
  </si>
  <si>
    <t>Student Persistence Initiative Data Analyst/Scientist</t>
  </si>
  <si>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Mayorâ€™s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Bachelorâ€™s Degree with four yearsâ€™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</si>
  <si>
    <t>Cuny Research Foundation
4.2</t>
  </si>
  <si>
    <t>Data Quality Analyst</t>
  </si>
  <si>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</si>
  <si>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</si>
  <si>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Bethesda, MD</t>
  </si>
  <si>
    <t>Architectural &amp; Engineering Services</t>
  </si>
  <si>
    <t>Data Governance Analyst</t>
  </si>
  <si>
    <t>Project Overview
The Enterprise Data Governance Project aims to enable NYPA to manage its "Data-As-An-Assetâ€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â€“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Strong presentation &amp; communication skills
â€¢ Ability to work with Senior Leaders
â€¢ Experience working on teams that work under Agile principles
Education &amp; Certifications
â€¢ Undergraduate degree in Engineering, Computer Science, Data Management, or similar field of study. Graduate degree preferred.
â€¢ 3+ years of demonstrated Data Governance experience
â€¢ Minimum of Level 2 Certification in Collibra required</t>
  </si>
  <si>
    <t>Sr. Business Intelligence Engineer / Data Analyst</t>
  </si>
  <si>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Â·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Â· Retrieve, synthesize, and present critical data in a format that is immediately useful to answering specific questions or improving system performance.
Â· Explore/analyze data and work with Research Scientists, Data Scientists and Product Managers to understand customer behaviors, spot system defects, and benchmark our ability to serve our customers
Â· Partner with Data Engineers and Software Engineers to design products and systems to transform and store billions of data items using AWS redshift.
Explore / Enlighten
Â· Given anecdotes about anomalies, design strategies to quantify the overall impact of such anomalies, deep dive to explain why they happen, and identify fixes.
Make Decisions or Recommendations
Â· Conduct written and verbal presentations to share insights and recommendations to audiences of varying levels of technical sophistication.
Basic Qualifications
Â· Bachelors degree in Statistics, Economics, Math, Finance, Engineering, Computer Science or a related quantitative field.
Â· At least 3 years of experience with data querying languages (e.g. SQL, Redshift).
Â· At least 3 years of experience articulating business questions and using quantitative techniques and driving insights for business.
Â· Experience with automated self-service reporting tools (e.g. Tableau).
Â· Confidence in dealing with technical and non-technical senior level staff.
Â· Ability to operate successfully and independently in a fast-paced environment.
Â· Comfort with ambiguity and eagerness to learn new skills.
Preferred Qualifications
Â· Masters degree in Statistics, Applied Mathematics, Operations Research, Economics or a related quantitative field.
Â· 5+ years experience with 2+ years Analytics and Process Improvement-related initiatives
Â· Demonstrable track record of dealing well with ambiguity, prioritizing needs, and delivering results in a dynamic environment
Â· Excellent verbal and written communication skills
Â· Experience processing, filtering, and presenting large quantities (Millions to Billions of rows) of data
Â· Experience working in R/Python
Â· Experience in supply chain is a plus</t>
  </si>
  <si>
    <t>Amazon
3.9</t>
  </si>
  <si>
    <t>Google, Microsoft, Walmart</t>
  </si>
  <si>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</si>
  <si>
    <t>Voice
3.4</t>
  </si>
  <si>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</si>
  <si>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$43K-$76K (Glassdoor est.)</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</si>
  <si>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</si>
  <si>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</si>
  <si>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HOMETEAM
3.6</t>
  </si>
  <si>
    <t>Honor, HomeHero</t>
  </si>
  <si>
    <t>Data Analyst I - Geriatrics and Palliative Care</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</si>
  <si>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Masterâ€™s
degree in relevant field with relevant coursework/internships/research
assistantships, OR Bachelorâ€™s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</si>
  <si>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Health System
3.4</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</si>
  <si>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</si>
  <si>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Monkey Algorithms LLC</t>
  </si>
  <si>
    <t>Data Analyst/Rochade</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</si>
  <si>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</si>
  <si>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Halcyon Solutions, Inc.
3.3</t>
  </si>
  <si>
    <t>Dublin, OH</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</si>
  <si>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</si>
  <si>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Roman
3.2</t>
  </si>
  <si>
    <t>Bloomingdale, IL</t>
  </si>
  <si>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Masterâ€™s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COAâ€™s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COAâ€™s accreditation process
Ability to work with minimal supervision
Preferred
Experience with statistical reporting tools (e.g., SPSS, Minitab, Mathematica, etc.)
Experience with Pardot, Google Analytics, or similar systems</t>
  </si>
  <si>
    <t>COUNCIL ON ACCREDITATION
3.8</t>
  </si>
  <si>
    <t>Job Description
Data Analyst
Job Order ID: 6011-1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â€¢ Develop and maintain ETL procedures according to client specifications and within defined technical standards.
â€¢ Develop and maintain database stored procedures, user-defined functions, views, triggers and other common database objects.
â€¢ Write custom and ad-hoc SQL queries and update queries.
â€¢ Follow prescribed software development standards, processes, procedures, methodologies, etc., according to departmental policies and conventions.
â€¢ Interact and correspond professionally with team members, project management, clients, and other stakeholders.
â€¢ Account for and accurately log time against project work.
Qualifications
â€¢ BS Computer Science or related discipline, or equivalent industry experience.
â€¢ 2+ years hands-on experience with MS SQL Server, 2008 R2 or higher, as a developer or DBA.
â€¢ Strong SQL skills, able to create and to evaluate complex SQL statements involving numerous tables and complex relationships.
â€¢ Ability to work in an environment with deadlines and shifting priorities.
â€¢ Basic understanding of and experience with query performance tuning.
â€¢ Experience developing and maintaining ETL procedures.
â€¢ Experience with SSIS preferred.
â€¢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</si>
  <si>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APR Staffing</t>
  </si>
  <si>
    <t>Data Analyst II, Division of Gastroenterology (Research)</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</si>
  <si>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</si>
  <si>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Data Analyst, Student Success Program</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</si>
  <si>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</si>
  <si>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Big Data QA Analyst with Jupyter notebook</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</si>
  <si>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</si>
  <si>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COOLSOFT
3.2</t>
  </si>
  <si>
    <t>Louisville, KY</t>
  </si>
  <si>
    <t>Analyst, Data Centers Industry</t>
  </si>
  <si>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â€“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weâ€™re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â€œlong formâ€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</si>
  <si>
    <t>451 Research
3.3</t>
  </si>
  <si>
    <t>Gartner, Forrester, IDC</t>
  </si>
  <si>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</si>
  <si>
    <t>Stark HR Consulting LLC</t>
  </si>
  <si>
    <t>Financial - Data Analyst</t>
  </si>
  <si>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Analyticsâ€™ proprietary Text Mining Engine with fundamental, technical and event data, resulting in actionable and justified business decisions.
Skills Needed:
Â· Passion for solving problems with data
Â· High velocity of idea generation
Â· Minimal programming knowledge
Â· Works well with others
Qualifications
BS in Finance or related field
4 years minimum experience in finance, computer science or related sector
Minimum coding preferred but not necessary
Deep understanding of financial language required</t>
  </si>
  <si>
    <t>Amenity Analytics
3.8</t>
  </si>
  <si>
    <t>Data Analyst with Data Scanning and Profiling</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</si>
  <si>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</si>
  <si>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</si>
  <si>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</si>
  <si>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Senior Data Analyst - Health Economist</t>
  </si>
  <si>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Vericredâ€™s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â€¦.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</si>
  <si>
    <t>Lead Data Insights Analyst</t>
  </si>
  <si>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</si>
  <si>
    <t>TapRm</t>
  </si>
  <si>
    <t>Research Analyst (Data Science)</t>
  </si>
  <si>
    <t>APCO Insight works with many of the worldâ€™s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Insightâ€™s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Bachelorâ€™s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â€œPublic Affairs Agency of the Decadeâ€ by The Holmes Report and one of the â€œTop Places to Work in PRâ€ by PRNews, offers a collegial work environment, countless training and development opportunities, and a competitive compensation and benefits package.
EOE M/F/V/D
Are you ready to challenge convention and challenge yourself?</t>
  </si>
  <si>
    <t>APCO Worldwide
3.4</t>
  </si>
  <si>
    <t>Edelman, Burson-Marsteller, FleishmanHillard</t>
  </si>
  <si>
    <t>Data Management Analyst</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</si>
  <si>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</si>
  <si>
    <t>Brooklyn Community Services
2.5</t>
  </si>
  <si>
    <t>Business Analyst / Data Analyst</t>
  </si>
  <si>
    <t>Hi,
Ã‚
Hope you are doing well!!
Ã‚
Enclosed is the job description for your perusal. If you are interested please send me your updated resume and your expected rate for this position ASAP.
Ã‚
Job Title:Ã‚Business Analyst / Data Analyst
Location:Ã‚Weehawken, NJ
Duration: 12+Ã‚Months
Position type: C2C &amp; W2
Start Date:Ã‚Immediate
Ã‚
Job Description:
Ã‚
Good data analysis/SQL, good requirements gathering and documenting, good communication skills, good soft skills like managing conflicting situations and negotiating, able to deliver on time
Ã‚
Best Regards
Ã‚
Shaik Hefaz
Technical RecruiterÃ‚
Softcom Systems, Inc.
Email:
Hangouts:
Skype: hefazsk
475, Wall Street,Ã‚Princeton, NJ-08540,Ã‚Fax: 609-751-9077
Ã‚
Under Bill s.1618 Title III passed by the 105th U.S. Congress thisÃ‚mail cannot be considered as "spam" as long as we include contactÃ‚information and a remove link for removal from our mailing list. InÃ‚order to not be in the recipients-list for this mail, please revert toÃ‚us with "REMOVE" either in the subject or in the mail body.</t>
  </si>
  <si>
    <t>Softcom Systems
4.4</t>
  </si>
  <si>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</si>
  <si>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Bachelorâ€™s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â€œClinical Data Analystâ€ and your last name in the subject line.
FAIR Health, Inc. is an equal opportunity employer and an e-verify participant.</t>
  </si>
  <si>
    <t>Sr. Data Profiling Analyst</t>
  </si>
  <si>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â€¢ Identify, analyze, and interpret trends or patterns in complex data sets using structured analysis techniques and tools
â€¢ Assist in the development and implementation of innovative analytical and/or statistical methodologies to profile the bankâ€™s data
â€¢ Execute Data Extraction, Data Mining and Data Profiling analysis on data sets using the structured data analytics tool (e.g. Alteryx, Trifacta, Informatica IDQ, Datactics), in-line with defined procedures
â€¢ Document Data Profiling findings and insights for presentation to Data Owners and Data Stewards
â€¢ Lead projects and workshops independently with IT and Business data Subject Matter Experts to facilitate the Data Profiling process
â€¢ Facilitate the continuous improvement of Data Profiling/Analytics tooling, processes and procedures
â€¢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â€¢ Proven experience in Data Extraction, Data Mining, Data Acquisition and Data Profiling using data quality and analysis tools (e.g. Alteryx, Trifacta, Informatica IDQ, Datactics etc.)
â€¢ Experience in the Financial Services sector and one or more relevant data domains, including Trade, Position, Instrument, Client and Counterparty
â€¢ Experience with analyzing and reporting data in order to identify issues, trends, or exceptions to drive improvement of results and find solutions
â€¢ Good understanding of operational processes, preferably within the Financial Services industry
â€¢ Ability to conduct full change lifecycle analysis to include requirements, design and implementation
â€¢ Strong project manager abilities to organize and run data profiling projects
â€¢ Strong knowledge of and experience with reporting packages (Business Objects etc), databases (SQL etc), programming (XML, Javascript, or ETL frameworks)
â€¢ BA/BS Degree in Information Science, Data Analytics, Computer Science, Software Engineering or related technical field.
â€¢ Experience with Enterprise Data Warehouse development and ETL processes
â€¢ Experience in SQL skills and data visualization skills using BI tools (Tableau, Business Objects etc.) to make actionable dashboards
â€¢ Experience with Alteryx platform a major plus
â€¢ Good understanding of Machine Learning and Artificial Intelligence and familiarity with Python
â€¢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</si>
  <si>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UBS
3.6</t>
  </si>
  <si>
    <t>Zurich, Switzerland</t>
  </si>
  <si>
    <t>Deutsche Bank, Credit Suisse, Morgan Stanley</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</si>
  <si>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</si>
  <si>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Group, Inc.</t>
  </si>
  <si>
    <t>West Hartford, CT</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</si>
  <si>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</si>
  <si>
    <t>Workforce Logiq
3.6</t>
  </si>
  <si>
    <t>Haworth, NJ</t>
  </si>
  <si>
    <t>Orlando, FL</t>
  </si>
  <si>
    <t>Appen, Lionbridge</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</si>
  <si>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</si>
  <si>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Cross River Bank
3.3</t>
  </si>
  <si>
    <t>Fort Lee, NJ</t>
  </si>
  <si>
    <t>Sr. Data Analyst, Revenue Analytics, Peacock</t>
  </si>
  <si>
    <t>Job Title
Sr. Data Analyst, Revenue Analytics, Peacock
10-Jun-2020
Business Segment
Peacock
Responsibilities
Meet Peacock, NBCUniversalâ€™s new, wildly entertaining streaming service that combines timeless shows and movies with timely news, sports and pop-culture.
Weâ€™re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wonâ€™t put your stapler in Jell-O.
NBCUniversalâ€™s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State/Province
New York
Career Level
Experienced
City
New York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</si>
  <si>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NBCUniversal
3.8</t>
  </si>
  <si>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</si>
  <si>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Narrativ
3.7</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</si>
  <si>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â€¢ Collect data from primary or secondary data sources and maintain databases/data systems.
â€¢ Utilize strong Microsoft Excel and SQL skills to provide high-quality data analysis.
â€¢ Interpret data, analyze results using statistical techniques and provide ongoing reports that effectively communicate trends, patterns and predictions using relevant data.
â€¢ Manage and complete time-sensitive monthly data tracking and reporting projects.
â€¢ Develop and implement databases, data collection systems, data analytics and other strategies that optimize statistical efficiency and quality.
â€¢ Fix coding errors investigate data anomalies and other data-related problems.
â€¢ Assist in building predictive systems to help catch issues before they arise and assist in building and supporting monthly financial reporting.
â€¢ Own the design of advanced analytics dashboards and KPI reports in our BI tool starting from requirements gathering across sales, product, and senior leadership teams to the delivery of a final, polished reports in production.
â€¢ Use data to answer key questions about the business and deliver takeaways from data with statistical significance.
â€¢ Provide timely, valuable solutions for ad hoc analyses via SQL with a focus to detail on crafting scripts that can be easily manipulated to efficiently address similar future analyses.
â€¢ Be the go-to person for any ad-hoc data-related questions.
Skills
â€¢ 2-5 years of experience in data, consulting, analytics, or a related function involving quantitative data analysis to solve problems.
â€¢ Technical expertise regarding data models, database design development, data mining and segmentation techniques.
â€¢ Strong analytical skills with the ability to collect, organize, analyze, and disseminate significant amounts of information with attention to detail and accuracy.
â€¢ Proficiency in using SQL and advanced knowledge of Microsoft Excel.
â€¢ Experience designing reports and dashboards with data visualization tools such as Tableau and Microsoft Power BI.
â€¢ Experience with using an ETL management tool to collect data from various sources into analytical databases.
â€¢ Adept at queries, report writing and presenting findings.
â€¢ Data-oriented personality, great communication skills, and an excellent eye for details.
â€¢ Accountability is key needs to have drive, urgency and be self-motivated.
â€¢ BS in Mathematics, Economics, Computer Science, Information Management or Statistics is a plus.</t>
  </si>
  <si>
    <t>CompuForce</t>
  </si>
  <si>
    <t>Senior Data Analyst - Data Cataloging / Data Profiling</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</si>
  <si>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</si>
  <si>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Data/Report Analyst</t>
  </si>
  <si>
    <t>$60K-$110K (Glassdoor est.)</t>
  </si>
  <si>
    <t>color:black;mso-ansi-language:EN-US;mso-fareast-language:EN-IN;mso-bidi-language:
AR-SA' lang='EN-US'&gt;Should have an insurance background
color:black;mso-ansi-language:EN-US;mso-fareast-language:EN-IN;mso-bidi-language:
AR-SA' lang='EN-US'&gt;Experience of working with Adobe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</si>
  <si>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</si>
  <si>
    <t>Bounce Exchange
4.1</t>
  </si>
  <si>
    <t>Human Capital Data Analyst</t>
  </si>
  <si>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</si>
  <si>
    <t>Green Key Resources
4.5</t>
  </si>
  <si>
    <t>Beacon Hill Staffing Group, PageGroup, Solomon Page</t>
  </si>
  <si>
    <t>GIS Data analyst</t>
  </si>
  <si>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peopleâ€™s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â€œ22nd Century Technologies is an Equal Opportunity Employer" and â€œUS Citizens &amp; all other parties authorized to work in the US are encouraged to apply."</t>
  </si>
  <si>
    <t>22nd Century Technologies
3.7</t>
  </si>
  <si>
    <t>Somerset, NJ</t>
  </si>
  <si>
    <t>Junior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</si>
  <si>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</si>
  <si>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</si>
  <si>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</si>
  <si>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Data Analyst w/Capital Markets</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</si>
  <si>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</si>
  <si>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Software Guidance &amp; Assistance
3.7</t>
  </si>
  <si>
    <t>Tarrytown, NY</t>
  </si>
  <si>
    <t>VP, Research Project Analyst/Data Management</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</si>
  <si>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</si>
  <si>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Food Data Analyst</t>
  </si>
  <si>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</si>
  <si>
    <t>Metropolitan Council on Jewish Poverty
3.2</t>
  </si>
  <si>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</si>
  <si>
    <t>TSR Consulting
3.6</t>
  </si>
  <si>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Weâ€™re looking for an individual with passion for data to support the Data Management framework implementation at US Wealth Management.
Youâ€™ll:
â€“ Build and implement the documentation standards and content to meet any internal and external needs
â€“ Produce and maintain Data Governance documentation and artifacts
â€“ Play a key role in defining, documenting and implementing key data governance processes (e.g., data quality issue management) and metrics
â€“ Collaborate and engage in Data Governance activities with the group Data Management organization, US WM Data Stewards, Data Owners, business SMEs and IT stakeholders
â€“ Manage standards and documentation related to the regulatory initiatives (e.g., BCBS239, CCAR)
â€“ Mentor Data Governance team, business and IT SMEs on proper usage of documents and standards
â€“ Define and measure US WM Data Governance effectiveness through the set of Key Performance Indicators (KPIs)
â€“ Build strong relationships with stakeholders to ensure timely and high quality delivery
â€“ Communicate the importance of managing data as an asset in all aspects of the role
Your team
Youâ€™ll be working as part of the Chief Data Officer Office at US Wealth Management. Our mission is to enable better business intelligence and decisions through data that is accessible, trusted and understood.
Your expertise
You have:
â€“ Solid knowledge of data governance principles and processes
â€“ Hands on knowledge of data governance and data profiling tools (e.g., Collibra, SQL, IDQ)
â€“ Ability to break down complex problems into components, identify root causes, and establish resolution plans
â€“ Proficient in the use of Microsoft Office applications
â€“ 5+ years of experience in the data industry, background in managing projects is a plus
â€“ Excellent presentation and communication (orally and written) skills
â€“ Ability to effectively communicate complex concepts
â€“ Ability to adapt to change and to detect and respond to evolving business needs
You are:
â€“ Excellent communicator, with great interpersonal skills
â€“ Analytical and logical
â€“ Highly motivated self-starter with ability to work independently and creatively as well as within a team
â€“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</si>
  <si>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Data Analyst, Enterprise Analytics</t>
  </si>
  <si>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â€“ to distill clear and simple themes from analytical findings
Strong teamwork skills and the ability to flexibly adapt in a fast-paced environment
Technical Skill Requirements
Excel â€“ Strong understanding of Microsoft Excel, and experience building basic models (e.g. linear regressions, net present value calculations, solver tool, etc.)
Tableau â€“ Ability to create basic Tableau reports and Dashboards from a variety of data sources to tell a compelling visual story
IT Business Intelligence Reporting Tools â€“ Comfortable interacting with IT Reporting solutions (e.g. dashboards in Tableau, reports from Oracle Business Intelligence, etc.)
3rd Party Analytics Dashboards â€“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</si>
  <si>
    <t>Take-Two Interactive Software, Inc.
3.7</t>
  </si>
  <si>
    <t>Activision Blizzard, Electronic Arts</t>
  </si>
  <si>
    <t>Data Analytics Solutions Analyst - Mid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</si>
  <si>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</si>
  <si>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t>
  </si>
  <si>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Healthâ€™s downtown Newark office.
Dr. Sawhney needs your skills for:
Â· Healthcare data analysis in SQL, Python, and/or other data analytic tools
Â· Building and maintaining Excel models, requiring advanced Excel and VBA skills
Â· Supporting and improving the firmâ€™s IT environment and the security thereof
Â· Preparing proposals
Â·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â€“ well.
Submit a resume and a succinct cover letter. Within the cover letter, describe what will make you a great contributor to Teus Healthâ€™s growth. While you donâ€™t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
Dr. Sawhney does not discriminate based on race, creed, color, national origin, ancestry, marital status, gender identity or expression, affectional or sexual orientation, or sex â€“ nor does she welcome those that do.
Job Types: Full-time, Part-time, Temporary
Pay: $25.00 per hour
Schedule:
Monday to Friday
COVID-19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</si>
  <si>
    <t>Teus Health</t>
  </si>
  <si>
    <t>Investment Management Summer Analyst Program - Office of COO: Data &amp; Analytics</t>
  </si>
  <si>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</si>
  <si>
    <t>Morgan Stanley
3.8</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</si>
  <si>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participantâ€™s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Bachelorâ€™s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</si>
  <si>
    <t>ICAP at Columbia University
4.1</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</si>
  <si>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</si>
  <si>
    <t>Columbia University Medical Center
3.8</t>
  </si>
  <si>
    <t>Sr Business /Data Analyst- Reference data</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</si>
  <si>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</si>
  <si>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</si>
  <si>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The Denzel Group
4.7</t>
  </si>
  <si>
    <t>Allentown, PA</t>
  </si>
  <si>
    <t>SENIOR DATA ANALYST</t>
  </si>
  <si>
    <t>Senior Data Analyst. (Tarrytown, NY). Coordinate, develop and implements report/indicator to measure quality and productivity for coding functions. Evaluate programs and initiatives to improve HIM Departmentâ€™s efficiency in revenue cycle process. Assist leadership define new interventions, automate surveillance, analyze and present data to support operations. Bachelorâ€™s in Public Administration, or Health Management, or Health Finance Management with 3-yr. exp. in complex health environment. Masterâ€™s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</si>
  <si>
    <t>Senior Data Analyst / Scientist</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</si>
  <si>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</si>
  <si>
    <t>Cedent Consulting
3.3</t>
  </si>
  <si>
    <t>Frisco, TX</t>
  </si>
  <si>
    <t>Senior Data Analyst - Regulatory Reporting</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</si>
  <si>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</si>
  <si>
    <t>ACS
3.4</t>
  </si>
  <si>
    <t>Moore, OK</t>
  </si>
  <si>
    <t>General Repair &amp; Maintenance</t>
  </si>
  <si>
    <t>Construction, Repair &amp; Maintenance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</si>
  <si>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</si>
  <si>
    <t>NADAP
3.2</t>
  </si>
  <si>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</si>
  <si>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yearsâ€™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</si>
  <si>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Newspaper Administration</t>
  </si>
  <si>
    <t>Senior Data Analyst (6-12 Month Contract-Remote)</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</si>
  <si>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</si>
  <si>
    <t>VISTRADA
5.0</t>
  </si>
  <si>
    <t>Principal Data Analyst, LATAM â€“ Disney Streaming Services</t>
  </si>
  <si>
    <t>Job ID
762918BR
Location
New York, New York, United States
Business
Disney Streaming Services
Date posted
Jul. 09,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</si>
  <si>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Disney Streaming Services
3.6</t>
  </si>
  <si>
    <t>Data Analyst- Win 10 Migration- NYC</t>
  </si>
  <si>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</si>
  <si>
    <t>Royal Communications Consultants Inc
3.0</t>
  </si>
  <si>
    <t>Data Analyst (35 hours/week)</t>
  </si>
  <si>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individualâ€™s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Bachelorâ€™s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</si>
  <si>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3.5</t>
  </si>
  <si>
    <t>Tech Business/Data Analyst</t>
  </si>
  <si>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â€œPosition, Risk and PnL Managementâ€,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â€“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Masterâ€™s degree or equivalent in Computer Science or Computational Mathematics or relevant experience developing applications for a global financial services institution; or Bachelorâ€™s degree in same fields</t>
  </si>
  <si>
    <t>$41K-$78K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</si>
  <si>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</si>
  <si>
    <t>Senior Data Analyst, Financial Services</t>
  </si>
  <si>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</si>
  <si>
    <t>Earnest Research
5.0</t>
  </si>
  <si>
    <t>Enterprise Data, Financial Data Analyst - Content Design Specialist Contractor</t>
  </si>
  <si>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</si>
  <si>
    <t>Job Description
Qualifications/Requirements â€¢ Associates Degree with two years of experience from an accredited college or university (OR a High School Diploma / GED from an accredited school or institution with a minimum 5+ years of experience)
â€¢ Must have strong computer skills, including data management and application software skills (Microsoft Office â€“ Excel, PPT, Word, and Access).
â€¢ Programming skills a plus.
â€¢ Desired to have a working knowledge of global environmental and regulatory compliance initiatives including RoHS, REACH, WEEE, Battery registrations, and take back programs.
â€¢ Desired to have a working knowledge of Engineering change process and MRP systems (SAP, EHSM, and GTS) module for TR&amp;S.
â€¢ Strong interpersonal and written &amp; verbal communication skills.
â€¢ Strong organizational and leadership skills.
â€¢ Project Management Skills.
â€¢ Team player with a global perspective
â€¢ Self-motivated, must be able to multi-task in a dynamic environment and handle pressure from project schedule and technical challenge.
â€¢ Meticulous attention to detail.
Desired Characteristics
â€¢ Significant environmental compliance and regulatory experience (WEEE, REACH &amp; RoHS)
â€¢ Familiarity with Conflict Minerals legislation.
â€¢ Experience with GE Inspection Technologies products, or experience in the Oil and Gas industry</t>
  </si>
  <si>
    <t>APN Software Services Inc.
4.1</t>
  </si>
  <si>
    <t>Newark, CA</t>
  </si>
  <si>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weâ€™ve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</si>
  <si>
    <t>Acacia Network
3.3</t>
  </si>
  <si>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</si>
  <si>
    <t>Miller Cang Agency</t>
  </si>
  <si>
    <t>Data Remediation Analyst-EK020719A/JL</t>
  </si>
  <si>
    <t>Â· Lead the identification and root-cause analysis of data quality issues arising through the data chain, from source system to final report.
Â· Prioritizing data issues and collaborating with business and technology stakeholders to address and remediate issues in a timely manner based on priority and severity.
Â· Work in conjunction with data consumers and Domain stakeholders to support data quality rules, standards, and thresholds to ensure appropriate data quality monitoring practices are in place.
Â· Actively tracking regulatory changes and anticipating the impact these will have on the Domainâ€™s data governance and reporting.
Â§ Financial industry experience is required.
Â§ A recognized under-graduate degree in business, mathematics, computer science, or a related discipline.
Â§ A recognized post-graduate or masterâ€™s degree in business, finance, CFA, and/or FRM would be an asset.
Â§ Knowledge of Compliance standards and best practices, with use of analysis tools for monitoring.
Â§ Knowledge of the Bank's financial instruments, capital markets, and wholesale operational processes &amp; controls.
Â§ Knowledge of regulatory/liquidity reporting (e.g., 2052A, Liquidity Stress Test, Reg YY, etc.).
Â§ Knowledge of AML/ATF legislation regulatory requirements related projects.
Â§ Knowledge of requirements gathering, design methodology, and building test cases - detail oriented, analytical, and capable of investigating complex / technical issues.
Â§ Able to troubleshoot data related issues and support in the authorization in maintenance and modifications.
Â§ Good communication / presentation skills (both oral and written).
Â§ Excellent team player by working with cross-departmental business &amp; IT stakeholders.
Â§ Highly motivated and committed; capable of working in a dynamic environment with aggressive timelines and multiple work streams running in parallel.
Â§ Experience with eliciting and provided requirements and design - detail oriented, analytical, and capable of investigating complex / business issue.</t>
  </si>
  <si>
    <t>Business Analyst - Chief Data Office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</si>
  <si>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â€¢ Working with a multi-disciplinary group of business teams and technologists â€¢ Coordinating centralized implementation (i.e. data lineage) efforts led by the CDO to ensure consistency across multiple teams globally and make sure the plan stays in-line with Citi Data management policy (CDMP) and CDOs vision. â€¢ Lead discussions and requirement gathering sessions, reaching consensus and recommended solutions on system development projects, enhancements, and issue resolution activities â€¢ Coordinating and planning work activities, meetings and other tasks that demonstrate leadership with measurable results â€¢ Defining and documenting detailed business requirements, procedures, and use cases â€¢ Designing, documenting and executing user acceptance testing activities â€¢ Document ing system and workflow processes and procedures â€¢ Assisting in and/or creating raining materials QUALIFICATIONS â€¢ Bachelors degree and / or equivalent experience â€¢ 6+ years of experience with business analysis, business requirements documentation including use cases, design specifications and data flows, and user acceptance testing â€¢ Strong analytical skills required, including a thorough understanding of how to interpret business needs and translate them into application and operational requirements â€¢ Project Management and Software Development Life Cycle experience required â€¢ Knowledge of Financial Services Industry and Data Quality principles and practices â€¢ Excellent interpersonal, verbal and written communication skills â€¢ Ability to communicate effectively with both system technology and business staff and across multiple layers of management â€¢ Ability to work independently and take personal initiative â€¢ Demonstrated ability and experience in negotiation, facilitation and consensus-building â€¢ Ability to lead and to collaborate effectively within the team as well as with cross-functional team members â€¢ Must demonstrate the ability to manage multiple priorities [or tasks], deliver timely and accurate work products with a customer service focus, and respond with a sense of urgency as required â€¢ Proven ability to exercise sound judgment and strong problem solving skills â€¢ Must be detail oriented with strong organizational skills â€¢ Ability to adapt quickly to changing business priorities â€¢ Lean expertise preferred Experience with HPQC, MS Office Suite, SharePoint , data lineage and data governance tools â€¢ Understanding of technology platforms (i.e retail, investment banking or functions), and application lifecycle management â€¢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</si>
  <si>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Analyst, Data Instrumentation &amp; Quality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</si>
  <si>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</si>
  <si>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Sr. Data Analyst</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</si>
  <si>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yearsâ€™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</si>
  <si>
    <t>NTT DATA
3.4</t>
  </si>
  <si>
    <t>Tokyo, Japan</t>
  </si>
  <si>
    <t>Capgemini, Accenture, Deloitte</t>
  </si>
  <si>
    <t>Big Data Programmer Analyst</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</si>
  <si>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</si>
  <si>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Lead Data Analyst</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</si>
  <si>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IVPâ€”two of the worldâ€™s leading venture firmsâ€”in early 2020, less than 8 months after its Series B round due to strong customer traction. Weâ€™ve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Youâ€™ll work with teams and leadership to define and shape self-service analytics and a data driven organization. Youâ€™ll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canâ€™t help but ask â€œwhy?â€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Weâ€™re committed to diversity and maintaining a work environment that is free from harassment and discrimination. Weâ€™re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</si>
  <si>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Attentive</t>
  </si>
  <si>
    <t>Braga, Portugal</t>
  </si>
  <si>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</si>
  <si>
    <t>Fidelis Group
3.5</t>
  </si>
  <si>
    <t>Little Ferry, NJ</t>
  </si>
  <si>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youâ€™re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</si>
  <si>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3.4</t>
  </si>
  <si>
    <t>Client Service Data Analyst</t>
  </si>
  <si>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</si>
  <si>
    <t>Financial Data Analyst - Accounting - D3529</t>
  </si>
  <si>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</si>
  <si>
    <t>Source of Future Technology Inc
4.2</t>
  </si>
  <si>
    <t>Data / Business Analyst (SQL/Tableau)</t>
  </si>
  <si>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</si>
  <si>
    <t>Wayne Technologies - CHURN</t>
  </si>
  <si>
    <t>Data Processing &amp; Performance Analyst New York, NY</t>
  </si>
  <si>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</si>
  <si>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Brink's
2.7</t>
  </si>
  <si>
    <t>Richmond, VA</t>
  </si>
  <si>
    <t>Security Services</t>
  </si>
  <si>
    <t>G4S, Loomis, GardaWorld</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</si>
  <si>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-Weâ€™re looking for someone with 5-7 years of experience manipulating data sets and building statistical models, has a Bachelorâ€™s or Masterâ€™s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</si>
  <si>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Seven Seven Softwares
3.1</t>
  </si>
  <si>
    <t>Rockaway, NJ</t>
  </si>
  <si>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</si>
  <si>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Mobilityware
4.5</t>
  </si>
  <si>
    <t>Data Analyst-Junior Profiles also works-Only NY/NJ Candidates Please on w2 Only</t>
  </si>
  <si>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Ã‚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Ã¢ Bachelor's degree from an accredited institution
Ã¢ 2+ years of work experience
Ã‚
Thanks,
TechProjects
Lakshmi Narayana
Senior Technical Recruiter
Website:TechProjects
DirectÃ‚# 732-944-0966
FaxÃ‚# 732-828-9901
EfaxÃ‚# 860-371-2599
Email: Lnarayana(@)techprojects.us</t>
  </si>
  <si>
    <t>TechProjects
4.8</t>
  </si>
  <si>
    <t>Business Analyst-Market Data</t>
  </si>
  <si>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behaviorâ€™s,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</si>
  <si>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Content Analyst/Data BA-Bus/Tech Strategy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</si>
  <si>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</si>
  <si>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RMS Computer Corporation
3.0</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</si>
  <si>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Weâ€™re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â€¢Provide expertise in preparing data for analysis using a variety of tools
â€¢Build proactive data validation automation to catch data integrity issues
â€¢Provide expertise in report development and data analysis.
â€¢Perform predictive analytics on variety data sources
â€¢Extracting data from sources, and reorganizing data to a format that can be understood by business users.
â€¢Innovate and support risk analysis, identify gaps in care using claims, clinical and finance data
â€¢Identify opportunities to improve performance of our programs
â€¢Identify opportunities to develop and analytically support care management initiatives
â€¢Improves quality of patient care by analyzing results; monitoring variances; identifying trends; recommending actions to management.
â€¢Provide quality assurance of imported data, working with quality assurance analyst if necessary.
â€¢Use statistical tools to interpret data sets, applying analysis to develop trends and patterns
â€¢Strong ability to troubleshoot and resolve data issues
â€¢Work independently and with team members to understand database structure and business processes
â€¢Supporting the data warehouse in identifying and revising reporting requirements.
â€¢Work with management to prioritize business and patient needs
â€¢Handle confidential data and information according to guidelines.
What youâ€™ll do:
â€¢Work with a variety of data sources - extracting knowledge and actionable information
â€¢Be passionate about solving problems â€“ attack data and find solutions to business questions
â€¢Present your results to stakeholders
â€¢Support the business with ad hoc reporting
â€¢Support the organizationâ€™s goals in clinical integration and reporting
â€¢Create meaningful and comprehensive reports by merging data sources
â€¢Continuously strive for a deeper understanding of our business drivers
â€¢Participate as a member of cross-functional squads that includes data analysts, data engineers, software engineers, and business leaders
â€¢Gather requirements from different business units, translate that to engineering problems, and explain the results to non-technical teammates
Data Analyst Requirements:
â€¢Bachelorâ€™s degree from an accredited university or college in computer science, analytics, or healthcare-related degree.
â€¢3+ years experience in a healthcare environment, extensive experience in care management and/or analytics preferred.
â€¢Demonstrated skill with SQL (any platform). Must be able to generate sql solutions against multiple data sources, have knowledge of joins.
â€¢Demonstrated expertise in Excel, with deep knowledge of features
â€¢Expert in Tableau Desktop Dashboard creation; knowledge of other visual platforms a plus. â€¢
Work experience as a data analyst or in healthcare-related field.
â€¢Experience in clinical analytics and/or care management modeling preferred
â€¢Ability to work with stakeholders at all levels
â€¢High-level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</si>
  <si>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Care
2.7</t>
  </si>
  <si>
    <t>Northwell Health, Stony Brook University Medical, Catholic Health Services of Long Island</t>
  </si>
  <si>
    <t>Senior Analyst, AB Testing and Data Operations</t>
  </si>
  <si>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</si>
  <si>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2U
3.5</t>
  </si>
  <si>
    <t>Lanham, MD</t>
  </si>
  <si>
    <t>Data Warehouse Analyst</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</si>
  <si>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</si>
  <si>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SIAL TECHNOLOGY PARTNERS</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</si>
  <si>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</si>
  <si>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Medical Center
3.1</t>
  </si>
  <si>
    <t>Miami Beach, FL</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</si>
  <si>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</si>
  <si>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Professional Resource Group
5.0</t>
  </si>
  <si>
    <t>Spring, TX</t>
  </si>
  <si>
    <t>Senior Business and Data Analyst</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</si>
  <si>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</si>
  <si>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$45K-$88K (Glassdoor est.)</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</si>
  <si>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</si>
  <si>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Bachelorâ€™s degree in an analytical, research or health-related field (required); Masterâ€™s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</si>
  <si>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IPRO
3.0</t>
  </si>
  <si>
    <t>N New Hyde Park, NY</t>
  </si>
  <si>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</si>
  <si>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3.2</t>
  </si>
  <si>
    <t>Durham, NC</t>
  </si>
  <si>
    <t>Lead Generation Data Analyst</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</si>
  <si>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</si>
  <si>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Brown Brothers Harriman
3.3</t>
  </si>
  <si>
    <t>Morgan Stanley, Goldman Sachs</t>
  </si>
  <si>
    <t>DnA Ambassador (Clinical Business Analyst - Level 1), Data &amp; Analytics/Re-post</t>
  </si>
  <si>
    <t>Marketing Statement
Empower Every New Yorker â€” Without Exception â€” to Live the Healthiest Life Possible
NYC Health + Hospitals is the largest public health care system in the United States. We provide essential outpatient, inpatient and home-based services to more than one million New Yorkers every year across the cityâ€™s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</si>
  <si>
    <t>NYC Health + Hospitals
3.6</t>
  </si>
  <si>
    <t>Data Analyst I - Genetics &amp; Genomic Sciences</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</si>
  <si>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</si>
  <si>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Data Reporting Analyst III</t>
  </si>
  <si>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</si>
  <si>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</si>
  <si>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UnitedHealth Group, Cigna, Aetna</t>
  </si>
  <si>
    <t>Reporting Analyst Data Analyst</t>
  </si>
  <si>
    <t>Job Description
Title: Reporting Analyst / Data Analyst
Job #: 5979-1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â€¢ Design, build, and implement reporting solutions which meet user requirements.
â€¢ Maintain and support existing reports, reporting tools, and reporting libraries.
â€¢ Follow prescribed software development standards, processes, procedures, methodologies, etc., according to departmental policies and conventions.
â€¢ Create and maintain technical documentation.
â€¢ Interact and correspond professionally with team members, project management, clients, and other stakeholders.
â€¢ Account for and accurately log time against project work
Required Skills:
BS Computer Science or related discipline, or equivalent industry experience.
â€¢ 1+ years hands-on experience with MS SQL Server as a developer, reporting specialist, or data analyst, including experience with SSRS or other reporting tools.
â€¢ Demonstrated ability to develop effective reporting solutions from business requirements.
â€¢ Strong SQL skills, able to create and to evaluate complex SQL statements involving numerous tables and complex relationships.
â€¢ Ability to work in an environment with deadlines and shifting priorities.
â€¢ SSIS experience desired.
â€¢ Experience with TFS, BI, data visualization tools desired.
â€¢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</si>
  <si>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Data Analyst - CBCH</t>
  </si>
  <si>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</si>
  <si>
    <t>Principal Data Analyst, LATAM Disney Streaming Services</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</si>
  <si>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</si>
  <si>
    <t>Walt Disney Company
4.0</t>
  </si>
  <si>
    <t>Data Engineer/Data Analyst</t>
  </si>
  <si>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</si>
  <si>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Technical Business/Data Analyst</t>
  </si>
  <si>
    <t>$73K-$127K (Glassdoor est.)</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</si>
  <si>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â€¢ Acquire data from primary or secondary data
â€¢ Develop and implement databases, data collection systems, data analytics and other strategies that optimize statistical efficiency and quality
â€¢ Interpret data, study results using statistical techniques and provide ongoing reports
â€¢ Identify, study, and interpret trends or patterns in complex data sets
â€¢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â€¢ Organizing daily standup calls with the developers, testers and leads to track status
â€¢ Generate actionable insights through the development of metrics dashboards and deep dive analyses
â€¢ Providing customer insights to Product Management as new initiatives are being identified, prioritized, implemented and deployed
â€¢ Serving as a business metrics guru and insight provider in the organization
â€¢ Acting as a key interface between business and technical divisions
â€¢ Locate and define new process improvement opportunities
Requirements
â€¢ Bachelorâ€™s degree in Computer Science or a related field and or equivalent experience
â€¢ Up to 8 years of solid BA/DA experience with excellent business management and technology coordination skills
â€¢ Should have experience of the software development lifecycle
â€¢ Prior working experience as a Data Analyst or Business Data Analyst
â€¢ Technical expertise with data models, database design development and data mining techniques
â€¢ Experience with reporting packages such as Business Objects or equivalent, Relational databases (SQL etc)
â€¢ Familiarity or knowledge of programming such XML, JavaScript and ETL frameworks
Nice to Have
â€¢ Knowledge of statistics and experience using statistical packages for analyzing datasets
â€¢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</si>
  <si>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CRM Data Performance Analyst</t>
  </si>
  <si>
    <t>About The Role
MGM Resorts (global entertainment company) and GVC Holdings (one of the worldâ€™s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youâ€™ll not only impact the companyâ€™s success through your own work, but youâ€™ll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KPIâ€™s, insights and analysis that drive CRM investment decisions across products within the gaming and betting divisions. It will include playersâ€™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â€˜naturally inquisitiveâ€™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</si>
  <si>
    <t>Roar Digital
4.9</t>
  </si>
  <si>
    <t>eCommerce Data Analyst</t>
  </si>
  <si>
    <t>Position: eCommerce Data Analyst
Client Profile:
Established Womenâ€™s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Bachelorâ€™s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</si>
  <si>
    <t>Darmor Partners</t>
  </si>
  <si>
    <t>Senior Data Analyst -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</si>
  <si>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</si>
  <si>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Financial Data Analyst</t>
  </si>
  <si>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COVID-19</t>
  </si>
  <si>
    <t>Talent Bundle LLC</t>
  </si>
  <si>
    <t>2021 Summer Analyst Program- Data &amp; Analytics Solutions</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</si>
  <si>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</si>
  <si>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The Bank of New York Mellon
3.2</t>
  </si>
  <si>
    <t>State Street, Northern Trust, BlackRock</t>
  </si>
  <si>
    <t>Data Analyst - QC</t>
  </si>
  <si>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</si>
  <si>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People Operations &amp; Data Analyst</t>
  </si>
  <si>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</si>
  <si>
    <t>Museum of Ice Cream
2.3</t>
  </si>
  <si>
    <t>Lead Data Analyst (Product)</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</si>
  <si>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â€“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â€“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Â® 2019</t>
  </si>
  <si>
    <t>Kinship</t>
  </si>
  <si>
    <t>Data Analyst - III</t>
  </si>
  <si>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</si>
  <si>
    <t>APN Consulting
4.2</t>
  </si>
  <si>
    <t>Monmouth Junction, NJ</t>
  </si>
  <si>
    <t>SQL Data Analyst</t>
  </si>
  <si>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Ã‚
Apex has an opportunity for aÃ‚SQL Data AnalystÃ‚for a client inÃ‚Summit, New Jersey.Ã‚I
Ã‚
Here are the details:
Ã‚
Position: SQL Data Analyst
Location: Summit, New Jersey
Rate: NegotiableÃ‚
Duration: 24+ Month W2 Rolling Contract (Potential to Go Perm)
Ã‚
Day-to-Day Responsibilities:Ã‚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Ã‚
Must Haves:
Data Analysis experience working directly with the business
Strong SQL skills (querying, modelling, etc)
Data mapping/data lineage experience
Ã‚
Nice to Haves:
Financial Services Experience
Ã‚
Selling Points for Candidates:Ã‚
Describe the culture: (use hot sheet if updated) attached
Learning Opportunities / Career path for the role:
Potential to go perm, group is tripling workload
Ã‚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Ã‚</t>
  </si>
  <si>
    <t>Siri InfoSolutions
3.4</t>
  </si>
  <si>
    <t>Summit, NJ</t>
  </si>
  <si>
    <t>Edison, NJ</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</si>
  <si>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</si>
  <si>
    <t>Integrated Resources
3.1</t>
  </si>
  <si>
    <t>Epic Data Intelligence Analyst</t>
  </si>
  <si>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</si>
  <si>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Icahn School of Medicine at Mount Sinai
3.9</t>
  </si>
  <si>
    <t>JPSC-8461 - Position: 13,52,53 Data Analyst</t>
  </si>
  <si>
    <t>Overview
Required Skills
â€¢ Minimum 4 Years Experience in SQL 2008/2008R2/2012/2014 database management and related products from Microsoft including PowerShell, Windows 2008R2/2012R2 Server operating systems.
Years of Experience: 4 - 6
â€¢ Minimum 4 Years Experience with advanced SQL queries and reading query execution plan, developing and performance tuning complex, SSRS and SSIS-2012 packages.
Years of Experience: 4 - 6
â€¢ Minimum 4 Years Experience with SQL 2012 on High Availability configuration, support, and troubleshooting.
Years of Experience: 4 - 6
â€¢ Minimum 4 Years Experience with Performance tuning, Performance monitoring, Replication, Log shipping, Database Mirroring, Database capacity planning, Users and Role creation and monitoring.
Years of Experience: 4 - 6</t>
  </si>
  <si>
    <t>Avani Technology Solutions
4.5</t>
  </si>
  <si>
    <t>Rochester, NY</t>
  </si>
  <si>
    <t>Data Analyst - Analytics/SQL</t>
  </si>
  <si>
    <t>$84K-$90K (Glassdoor est.)</t>
  </si>
  <si>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</si>
  <si>
    <t>Data Analyst-Excel</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</si>
  <si>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</si>
  <si>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Altech Star Inc.
2.6</t>
  </si>
  <si>
    <t>West Windsor, NJ</t>
  </si>
  <si>
    <t>Data Remediation Analyst</t>
  </si>
  <si>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Domainâ€™s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Domainâ€™s data governance and reporting.
Financial industry experience is required.
A recognized under-graduate degree in business, mathematics, computer science, or a related discipline.
A recognized post-graduate or masterâ€™s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</si>
  <si>
    <t>Wintellisys</t>
  </si>
  <si>
    <t>Memphis, TN</t>
  </si>
  <si>
    <t>Data Analyst with Python or Python developer</t>
  </si>
  <si>
    <t>Role: Data Analyst with Python or Python developer
Location: NY
Duration: Full Time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</si>
  <si>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Entry Clerk / Data analyst</t>
  </si>
  <si>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</si>
  <si>
    <t>V R Della Infotech Inc
4.1</t>
  </si>
  <si>
    <t>Dover, DE</t>
  </si>
  <si>
    <t>Senior Analyst, Data and Insights (Wirecutter)</t>
  </si>
  <si>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Wirecutterâ€™s product roadmap, and the chance to help readersâ€™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â€“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donâ€™t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arenâ€™t satisfied with perpetuating the status quo. Weâ€™re always looking forward. We live to change the world around us for the better, making a difference in our own lives and our readersâ€™ lives. If we are being ambitious enough, this means that we will both fail and succeed and we take pride in owning both of those outcomes as long as we are learning.
Location:
This position can be located in Wirecutterâ€™s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</si>
  <si>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New York Times
3.8</t>
  </si>
  <si>
    <t>News Outlet</t>
  </si>
  <si>
    <t>ETL Developer / Data Analyst</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</si>
  <si>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</si>
  <si>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Blue Rock Consulting
5.0</t>
  </si>
  <si>
    <t>Cranford, NJ</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</si>
  <si>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</si>
  <si>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TSR Consulting Services, Inc.</t>
  </si>
  <si>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</si>
  <si>
    <t>LanceSoft Inc
3.8</t>
  </si>
  <si>
    <t>Herndon, VA</t>
  </si>
  <si>
    <t>Mindlance, Artech Information Systems, Pyramid Consulting</t>
  </si>
  <si>
    <t>Data Analyst with Python</t>
  </si>
  <si>
    <t>Title: Role: Data Analyst with Python or Python developer
Location:New York City, NY
Duration: Long Term
Job Description:
Â·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</si>
  <si>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Analyst/Project Manager</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</si>
  <si>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</si>
  <si>
    <t>SMBC
3.0</t>
  </si>
  <si>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</si>
  <si>
    <t>Delaware Investments Colorado Municipal Income Fund, Inc</t>
  </si>
  <si>
    <t>Analyst Business Data</t>
  </si>
  <si>
    <t>As an Analyst you will analyze, implement and maintain department related databases and software. Serve as a liaison between departmentâ€™s analytical needs and technical data storage systems and files. Collaborate with stakeholders to document requirements for reporting. Develop analytic reports and dashboards utilizing various databases and third party data files.
Responsibilities Include:
â€¢ Identify strategies for evaluation of key performance indicators (KPIâ€™s), quality metrics, outcomes evaluation, population management studies, etc.
â€¢ Develops technical and functional specifications based on business requirements and analysis of relevant workflows.
â€¢ Manages all database processing functions, including merge/purge, data hygiene, data appends, and coordination with 3rd party vendors.
â€¢ Identifies issues in data quality that would impact reporting (i.e. duplicate records, missing data, etc.)
â€¢ Identifies methods of data visualization and presentation principles to ensure effective and impactful communication of projects to management.
â€¢ Maintains trends and tracks various measures to fully utilize the capabilities of databases and data files.
â€¢ Integrates add-on programs to eliminate or streamline back end processes.
â€¢ Serves as a liaison between departments analytical needs and technical data storage systems and files
â€¢ Bachelorâ€™s Degree Business Administration, Computer Science/Technology, Mathematics, Statistics, or related field, required.
â€¢ Minimum of three (3) years progressively responsible experience working with databases, reporting applications and/or business intelligence applications, required.
â€¢ Experience with database tools (SQL, Excel PivotTables, MS Sql Server), highly preferred. Tableau highly preferred.
â€¢ Advanced experience with Microsoft Office, required.
â€¢ Reporting and analysis skills, required.
â€¢ Thorough knowledge of Database structures, ensuring optimal logical model and effective/efficient mapping to physical structure.
â€¢ Strong interpersonal, communication and problem solving skills, required.</t>
  </si>
  <si>
    <t>Sr. Datastage and Data Analyst</t>
  </si>
  <si>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Ã‚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If interested, kindly do share profiles to madhavi(t)impetususa(dot)com and shahab(at)impetususa(dot)com</t>
  </si>
  <si>
    <t>Programmer Data Analyst</t>
  </si>
  <si>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â€¢ Technical capabilities (such as programming) and Functional capabilities (such as business process improvement) necessary to bring value to the role.
â€¢ Works with requestors and develops custom reports or application enhancements
â€¢ Evaluates, recommends and develops business process improvements and enhancements, including developing workflow diagrams and project plans from concept through implementation
â€¢ Develops requirements specifications according to standard templates.
â€¢ Identifies, analyzes, tests, and documents information for development of enhancements
â€¢ Collaborates with business leaders to continue the ongoing business and reporting process and help to resolve issues and improve processes
Qualifications:
â€¢ 5+ years of experience in a software development environment preferably in a healthcare environment
â€¢ Significant SQL experience
Â· Significant Programming Experience
Â· Experience with report development and analytical tools (Microsoft SSRS, PowerBI)
â€¢ Experience in database management, ETL and Custom Analytics strongly desired
â€¢ Excel power user with advanced knowledge of Power Query, VBA and macros
â€¢ Strong analytical, problem-solving, time management and organizational skills
BENEFITS:
Complete insurance coverage medical, dental, vision, life.
401(k) with company match.
Generous paid time off.</t>
  </si>
  <si>
    <t>Vestracare</t>
  </si>
  <si>
    <t>Valley Stream, NY</t>
  </si>
  <si>
    <t>Consumer Lending Data Analyst</t>
  </si>
  <si>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</si>
  <si>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Intelligence
3.8</t>
  </si>
  <si>
    <t>Encounter Data Analyst</t>
  </si>
  <si>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â€˜encounter data,â€™ are submitted along with member and provider files from the plans, and are critical data inputs used to inform program total cost of care, quality, and utilization â€“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</si>
  <si>
    <t>Integra Managed Care
3.5</t>
  </si>
  <si>
    <t>Business Analyst/PM/Data Analyst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</si>
  <si>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</si>
  <si>
    <t>RMS Computer
3.0</t>
  </si>
  <si>
    <t>Healthcare Analyst, Claims/Encounter Data</t>
  </si>
  <si>
    <t>$27K-$52K (Glassdoor est.)</t>
  </si>
  <si>
    <t>Description
Positioned in the Finance Department, the Healthcare Analyst â€“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â€“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bachelorâ€™s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</si>
  <si>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</si>
  <si>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EmblemHealth, UnitedHealth Group, Aetna</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</si>
  <si>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usâ€¦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donâ€™t just repair equipmentâ€¦.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</si>
  <si>
    <t>Jay Hill Repairs</t>
  </si>
  <si>
    <t>Commercial Equipment Repair &amp; Maintenance</t>
  </si>
  <si>
    <t>TX Healthcare 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</si>
  <si>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</si>
  <si>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SAT Healthcare
3.5</t>
  </si>
  <si>
    <t>Santa Clara, CA</t>
  </si>
  <si>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</si>
  <si>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American CyberSystems
4.0</t>
  </si>
  <si>
    <t>Duluth, GA</t>
  </si>
  <si>
    <t>Senior Specialist Data Analyst</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</si>
  <si>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</si>
  <si>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SQL Report Developer Data Analyst</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</si>
  <si>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</si>
  <si>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M&amp;T Bank Corporation
3.3</t>
  </si>
  <si>
    <t>Buffalo, NY</t>
  </si>
  <si>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Bachelorâ€™s Degree
Minimum of 2 yearsâ€™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</si>
  <si>
    <t>SoluStaff</t>
  </si>
  <si>
    <t>Erdenheim, PA</t>
  </si>
  <si>
    <t>Data Analyst,, Sales Operations - Oracle Data Cloud</t>
  </si>
  <si>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Youâ€™ll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Youâ€™ll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canâ€™t to the right
people.
Requirements
Gathering: Find out todayâ€™s burning questions and work out how we can
answer them. Work out tomorrowâ€™s questions before theyâ€™ve been asked and keep
us ahead of the game.
Report
Delivery: Make sure that the stakeholders that use our data get it when
they need it, in a form that makes sense to them. Be able to set expectations
around when theyâ€™ll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theyâ€™ll never need to ask again. Whether itâ€™s done in Excel, SQL,
or the back of a napkin, just get it done.
Skills &amp; Qualifications:
Experience: At least
4 yearsâ€™ experience in a role that includes finance, sales or business analysis.
Must know your way round an Excel spreadsheet. SQL would be useful, and VBA a
bonus. Knowledge of data visualization tools like Tableau or Power BI wouldnâ€™t
go amiss either.
Relationship
Builder: Everyoneâ€™s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â€œbothâ€ â€“ you think
like a sales person, but you feel like an analyst, and then tomorrow youâ€™ll
talk like tech and walk like marketing. Can crunch numbers and tell captivating
stories, all with one arm tied behind your back.
Honesty
&amp; Integrity: Does not cut corners ethically; earns trust and does the right
thing. If people donâ€™t trust us, they donâ€™t trust our data, and if they donâ€™t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</si>
  <si>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Oracle
3.6</t>
  </si>
  <si>
    <t>Redwood City, CA</t>
  </si>
  <si>
    <t>SAP, Salesforce, Microsoft</t>
  </si>
  <si>
    <t>Data Analyst - Machine Learning</t>
  </si>
  <si>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</si>
  <si>
    <t>Equation Staffing</t>
  </si>
  <si>
    <t>Calgary, Canada</t>
  </si>
  <si>
    <t>Senior Analyst, Data Analytics</t>
  </si>
  <si>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â€¢ QC data exchanges to and from CMI
â€¢ Export customized list and send to partners for matching
â€¢ Conduct regular campaign list matching
â€¢ Troubleshoot all system, user and list related issues as they arise
â€¢ Analyze planner list analysis target pivot table and export targeted buy file list for dissemination to partners
â€¢ Issue client invoices
â€¢ Request and upload partner circulation files on a quarterly basis
â€¢ Upload target buy file data against client supplied list as requested
â€¢ Scrub target lists for removal of â€œopt-outâ€ physicians as requested
â€¢ Maintain archiving system architecture for all data assets
â€¢ Ensure compliance with confidentiality protocols as they relate to data transfers
â€¢ Export target buy lists to meet client requests; capture and invoice all buy file export activity
â€¢ Coordinate all ad hoc list match requests
â€¢ Assist in the development of new data assets and services that lead to incremental revenue growth for family of companies
â€¢ Assist in regular data asset and gap analysis internal audits
â€¢ Maintain and build relationships with key customers and partners
â€¢ Participate in initiatives to monitor, analyze and improve core system performance, accuracy and efficiency
â€¢ Assist in investigation and analysis of market trends
â€¢ Participate in initiatives to monitor, analyze and improve core system performance, accuracy and efficiency
â€¢ Assist in investigation and analysis of market trends
REQUIREMENTS
â€¢ Bachelorâ€™s degree
â€¢ Experience working with or servicing pharmaceutical and other life sciences companies preferred
â€¢ Advanced knowledge of Microsoft Excel, Access and PowerPoint
â€¢ Strong Analytical Skills
â€¢ Excellent organizational skills
â€¢ Willingness to learn and adapt to a changing environment
â€¢ 2-4 years of experience working with secondary data for marketing
â€¢ SQL/Python experience a plus</t>
  </si>
  <si>
    <t>CMI/Compas
3.6</t>
  </si>
  <si>
    <t>King of Prussia, PA</t>
  </si>
  <si>
    <t>Senior Data Analyst (Product)</t>
  </si>
  <si>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arenâ€™t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</si>
  <si>
    <t>AbleTo
4.3</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</si>
  <si>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</si>
  <si>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</si>
  <si>
    <t>Eagle Investment Systems
3.7</t>
  </si>
  <si>
    <t>Wellesley, MA</t>
  </si>
  <si>
    <t>Technical Data Analyst</t>
  </si>
  <si>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</si>
  <si>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Analyst, Customer Master Data</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</si>
  <si>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</si>
  <si>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Hikma Pharmaceuticals
3.3</t>
  </si>
  <si>
    <t>Berkeley Heights, NJ</t>
  </si>
  <si>
    <t>Teva Pharmaceuticals, Sandoz International, Perrigo</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</si>
  <si>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Groupâ€™s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yearsâ€™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</si>
  <si>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SMBC Group
3.4</t>
  </si>
  <si>
    <t>Bank Of Tokyo-Mitsubishi UFJ, Mizuho Financial Group, Citi</t>
  </si>
  <si>
    <t>Data Analyst II - Division of Endocrinology</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</si>
  <si>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</si>
  <si>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Sr. Reference Data Business Analyst - SQL</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</si>
  <si>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</si>
  <si>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Analyst - Actuarial Background</t>
  </si>
  <si>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</si>
  <si>
    <t>Top Prospect Group, Inc.</t>
  </si>
  <si>
    <t>Data Management Analyst (ADDM04) SEC SVCS OPS DATA GOVERNANCE - NA</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</si>
  <si>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decisions.â€¢ Drive projects that will deliver strategic solutions both using and with-in data.â€¢ Coordinate between operations and technology, engage SMEs, and manage deliverables end to endâ€¢ Establish and lead working groups to perform data deep dive, process mappings, and root cause analysisâ€¢ Coordinate between external reference data providers (Broadridge, Bloomberg, DTC, etc.) as well as internally between operations, chief data office, middle office, front office, technology, legal, and compliance.â€¢ Generate metrics, fintech tools (Qlikview/tableau dashboards, alteryx/xceptor automations, etc.) and produce reporting for senior management using dataâ€¢ Partner on Firmwide initiatives to identify authoritative data sources to complete logical data models (data lineage) and define data elements in data bookâ€¢ Create process efficiencies across Sec Ops Services by eliminating breaks, resolving manual workarounds, and providing clean dataâ€¢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</si>
  <si>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t>
  </si>
  <si>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</si>
  <si>
    <t>Data &amp; Reporting Analyst, GNHCC</t>
  </si>
  <si>
    <t>VNA Health Group is a premiere Medicare/Medicaid-certified provider of home health, hospice, and community-based services. Weâ€™ve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organizationâ€™s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â€¢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â€¢ Work closely with internal and external data customers/stakeholders to define and manage quantitative projects involving data collection, integration, standardization, and analysis
â€¢ Create data extracts, reports, dashboards, visuals, forms, slide decks and other tools that contribute sophisticated yet pragmatic solutions to a broad range of data analytic problems. Present and explain data to diverse internal and external audiences (trustees, partners, funders, etc.).
â€¢ Collaborate with program teams to develop strategies related to program monitoring and evaluation. Perform data runs in support of project proposals to funders to ensure that indicators are specific and comply with the technical monitoring language
â€¢ Provide data analysis to inform organizational planning and future programming. Incorporate insights into reports and storytelling for the website and external communications.
â€¢ Advanced Degree in public health, social science or quantitative field, or Bachelorâ€™s with 3+ years of data science/analytics experience
â€¢ Experience with population health and/or health policy research preferred
â€¢ Strong analytical and problem-solving skills. Expertise in quantitative and qualitative data analysis, including descriptive and inferential statistics
â€¢ Ability to generate data pulls, reports and presentations on research findings; Strong writing, communication and data-driven storytelling skills
â€¢ Ability to organize and project manage analytics efforts. Strong attention to detail
â€¢ Ability to work collaboratively with diverse stakeholders to assess needs and requirements for analytics support and elicit feedback
â€¢ Technical knowledge of program monitoring and evaluation to create indicators that capture a programâ€™s outcomes
â€¢ Willingness to adhere to GNHCCâ€™s guidelines on the appropriate handling of sensitive information
â€¢ Proficiency in SQL, Excel. Other statistical software packages and data visualization tools a plus (e.g., R, Tableau, ArcGIS)
â€¢ Familiarity with electronic health record and medical claims data a plus
Working Conditions/Physical Demand: use a laptop, phone, other office machines such as fax, copy, and scanner.</t>
  </si>
  <si>
    <t>VNA Health Group
3.3</t>
  </si>
  <si>
    <t>Essex Fells, NJ</t>
  </si>
  <si>
    <t>Holmdel, NJ</t>
  </si>
  <si>
    <t>Principal 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</si>
  <si>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</si>
  <si>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Business Analyst/Data Analyst - Capital Markets</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</si>
  <si>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"highly-visibleâ€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â€“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</si>
  <si>
    <t>.net, sharepoint, Java, Data analyst, Business Analyst</t>
  </si>
  <si>
    <t>Job Description
Hi, Currently am looking OPT Candidates .Net, Sharepoint, Mulesoft, Java, Data Analyst, Business Analysr in USA.
If anyone interested can forward your resumes to thiis mail Id (abinaya.j@hexacorp.com)</t>
  </si>
  <si>
    <t>Hexacorp
3.4</t>
  </si>
  <si>
    <t>Iselin, NJ</t>
  </si>
  <si>
    <t>ETL Datastage Developer/IBM Infosphere Datastage Consultant(ETL Data Analyst)-Only NY/NJ candidates Please</t>
  </si>
  <si>
    <t>Position Details:
Job Title: Sr. Datastage and Data Analyst/ETL Datastage Developer
Location:Ã‚Manhattan, New York
Duration: 12+ Months with possible extension for a long run
Interview Mode: Direct In-Person Interview
Ã‚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Ã‚
Thanks,
TechProjects
LakshmiNarayana
Senior Technical Recruiter
Website:TechProjects
DirectÃ‚# 732-944-0966
FaxÃ‚# 732-828-9901
EfaxÃ‚# 860-371-2599
Email: Lnarayana@techprojects.us</t>
  </si>
  <si>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</si>
  <si>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</si>
  <si>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Publishing</t>
  </si>
  <si>
    <t>RELX</t>
  </si>
  <si>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</si>
  <si>
    <t>Solar Data Analyst</t>
  </si>
  <si>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â€“ Minority / Female / Disability / Veteran / Gender Identity / Sexual Orientation / Age.
Powered by JazzHR
Vqq2kk35YZ</t>
  </si>
  <si>
    <t>Momentum Solar
3.7</t>
  </si>
  <si>
    <t>Energy</t>
  </si>
  <si>
    <t>Oil, Gas, Energy &amp; Utilities</t>
  </si>
  <si>
    <t>Sunrun, Vivint Solar, Trinity Solar</t>
  </si>
  <si>
    <t>Data Science Lead Analyst</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</si>
  <si>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</si>
  <si>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VIVA USA INC
4.6</t>
  </si>
  <si>
    <t>Franklin Lakes, NJ</t>
  </si>
  <si>
    <t>Rolling Meadows, IL</t>
  </si>
  <si>
    <t>$42K-$74K (Glassdoor est.)</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</si>
  <si>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â€¢ Bachelors degree computer science, mathematics, statistics or economics.
â€¢ Proficiency with Microsoft Excel (including macros, vlookup, pivot tables, etc.).
â€¢ Ability to work with database management, healthcare informatics software and other computer systems essential.
â€¢ 1+ years in healthcare analytics, applying analytic skills to value based programs, preferred
â€¢ Experience with Microsoft Access and Excess required;
â€¢ Strong organization skills
â€¢ Ability to work under pressure, meet expectations and constraints on multiple projects.
In this role, you will have the opportunity to:
â€¢ Analyze program performance and elements effecting performance
â€¢ Produce dashboards, program reports, and physician performance feedback reports
â€¢ Access payor reports and distribute to appropriate team members
â€¢ Participate in gaps-in-care analytics process
â€¢ Support or direct timely submission of structured clinical data
â€¢ Attend interdisciplinary team meetings, including but not limited to AOC, JOC and clinical team meetings with payors.
â€¢ Work with Project Manager to meet reporting needs for NCQA programs
â€¢ Assist in coordination of medical records and data requests from DSRIP partners
â€¢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</si>
  <si>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Medical Management
2.7</t>
  </si>
  <si>
    <t>Remote: Data Analyst (Data Lineage, Financial industry)_Long term</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</si>
  <si>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</si>
  <si>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</si>
  <si>
    <t>Maisonette Careers</t>
  </si>
  <si>
    <t>Enterprise Data Governance Project Overview:
The Enterprise Data Governance Project aims to enable COMPANY to manage its "Data-As-An-Assetâ€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â€“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Experience working on teams that work under Agile principles
Education:
â€¢ Undergraduate degree in Engineering, Computer Science, Data Management, or similar field of study. Graduate degree preferred.
â€¢ 3+ years of demonstrated Data Governance experience
â€¢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</si>
  <si>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Donnelly &amp; Moore Corporation
3.5</t>
  </si>
  <si>
    <t>New City, NY</t>
  </si>
  <si>
    <t>Data Management, Firmwide Data Quality, Analyst</t>
  </si>
  <si>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</si>
  <si>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</si>
  <si>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Compensation and Data Analyst (Human Resources)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</si>
  <si>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</si>
  <si>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Saratoga Medical Center
4.1</t>
  </si>
  <si>
    <t>Fairfax, VA</t>
  </si>
  <si>
    <t>Fastaff, Kaiser Permanente, American Traveler</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</si>
  <si>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</si>
  <si>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YAI/NIPD Network
3.1</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</si>
  <si>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</si>
  <si>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NY Healthcare Data/Reporting Analyst</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</si>
  <si>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</si>
  <si>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</si>
  <si>
    <t>Quad Consultancy
4.3</t>
  </si>
  <si>
    <t>Mount Vernon, NY</t>
  </si>
  <si>
    <t>Mosta, Malta</t>
  </si>
  <si>
    <t>Big Data QA Analyst / QA Tester / Test Analyst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</si>
  <si>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</si>
  <si>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Competent Systems, Inc
3.7</t>
  </si>
  <si>
    <t>Alpharetta, GA</t>
  </si>
  <si>
    <t>Infosys, Cognizant Technology Solutions, Tata Consultancy Services</t>
  </si>
  <si>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trusteesâ€™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Bachelorâ€™s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</si>
  <si>
    <t>Senior Supply Chain Data Analyst</t>
  </si>
  <si>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</si>
  <si>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Data Analyst, Capital Markets (Manager)</t>
  </si>
  <si>
    <t>Data Analyst, Capital Markets (Manager) - ITO032952
With a startup spirit and 80,000+ curious and courageous minds, we have the expertise to go deep with the worldâ€™s biggest brandsâ€”and we have fun doing it. Now, weâ€™re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Bachelorâ€™s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</si>
  <si>
    <t>Genpact
3.5</t>
  </si>
  <si>
    <t>Accenture, IBM, Capgemini</t>
  </si>
  <si>
    <t>Analyst, People Operations &amp; HR Data</t>
  </si>
  <si>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â€“ our employees! Our ideal candidate isnâ€™t afraid to roll up their sleeves and spend an afternoon digging into HR process, analyzing data, or processing employee payroll. The Analyst, People Operations &amp; HR Data reports to the Senior Manager of HR Data &amp; Compensation.
What you'll do:
â€¢ Collect and compile HR metrics and data from a variety of sources including HRIS and payroll systems, management and employee surveys, exit interviews, employment records, government labor statistics, competitorsâ€™ practices, and other sources.
â€¢ Analyze data and statistics for trends and patterns with attention to recruitment, hiring practices, motivation, turnover, and compliance with employment laws and regulations.
â€¢ Prepare reports, presenting and explaining findings to teammates and senior leadership.
â€¢ Support maintaining HR Budgeting Forecasting files and retail bonus calculation
â€¢ Assist with the designing, development and implementation of a new HR dashboard and HR analytics to help streamline processes
â€¢ Review and analyze the data for ongoing and annual processes, including payroll, merit, incentive programs, company benefits, and special projects
â€¢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â€¢ Process payroll and manage attendance tracking; assist associates with questions as needed
â€¢ Responsible for data integrity of company HR and payroll records
â€¢ Research state and labor laws to ensure Lacoste is compliant
â€¢ Manage leave administration (STD, LTD, LOA, FMLA). Ensure accurate administration of the company's disability programs by interpreting leave policies and liaising with employees, managers and vendors
â€¢ Assist with other administrative duties (invoice management, etc.) as needed
Who you are:
â€¢ Past experience in HR, operations, data analysis, finance, or another relevant field preferred
â€¢ Advanced skills in Microsoft Excel (formulas, pivots tables, etc.)
â€¢ Experience with HRIS and/or payroll systems ideal (ADP a strong plus)
â€¢ Understanding of local, state, and federal employment law
â€¢ Exceptional time management and attention to detail
â€¢ Ability to work in a fast-paced environment with shifting priorities
â€¢ Excellent follow through, judgment, and common sense
â€¢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</si>
  <si>
    <t>LACOSTE CORPORATE</t>
  </si>
  <si>
    <t>Job ID
762540BR
Location
New York, New York, United States
Business
Disney Streaming Services
Date posted
Jun. 22,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engineeringâ€™s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</si>
  <si>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CIB F&amp;BM Global Program Management EMEA - International Regulatory - Data Provisioning Business Analyst - Associate</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</si>
  <si>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</si>
  <si>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t>
  </si>
  <si>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</si>
  <si>
    <t>The Enosys Group LLC</t>
  </si>
  <si>
    <t>Tuxedo Park, NY</t>
  </si>
  <si>
    <t>Senior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</si>
  <si>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</si>
  <si>
    <t>EmblemHealth
2.4</t>
  </si>
  <si>
    <t>Data Analyst/Data Acquisition Speciliest with Financial Industry Exp</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</si>
  <si>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</si>
  <si>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Data Analyst/Data Scanning with Financial Industry exp</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</si>
  <si>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</si>
  <si>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Sr Business Analyst, Data Science</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</si>
  <si>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</si>
  <si>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Jackson Hewitt
3.6</t>
  </si>
  <si>
    <t>Other Retail Stores</t>
  </si>
  <si>
    <t>H&amp;R Block, Liberty Tax Service, Intuit</t>
  </si>
  <si>
    <t>Senior Data Analyst - Data Governance</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</si>
  <si>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</si>
  <si>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Senior Manager, Data Analyst</t>
  </si>
  <si>
    <t>New York, NY
Apply Now
GENERAL SUMMARY
This position will provide day-to-day and strategic support for NKFâ€™s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â€“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Bachelorâ€™s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</si>
  <si>
    <t>National Kidney Foundation
3.2</t>
  </si>
  <si>
    <t>Health Fundraising Organizations</t>
  </si>
  <si>
    <t>Senior Business Intelligence &amp; Data Science Analyst</t>
  </si>
  <si>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weâ€™re doing, and it shows in our work ethic. Because we place a high value on initiative and personal growth, weâ€™ve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clientsâ€™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Bachelorâ€™s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</si>
  <si>
    <t>CheckedUp
2.5</t>
  </si>
  <si>
    <t>Risk Adjustment Data Analyst</t>
  </si>
  <si>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yearsâ€™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</si>
  <si>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Data Analyst III</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</si>
  <si>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Bachelorâ€™s degree in an analytical, research or health-related field, required. Masterâ€™s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</si>
  <si>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Sr. Data Analyst, Retail Media</t>
  </si>
  <si>
    <t>$77K-$132K (Glassdoor est.)</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</si>
  <si>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</si>
  <si>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Sr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</si>
  <si>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</si>
  <si>
    <t>Senior Marketing Data Analyst</t>
  </si>
  <si>
    <t>About us
ERGO is a marketing technology company that drives the relevance of whatâ€™s inside an email with Smart Content. The best way to understand what we do is to imagine that youâ€™re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Bachelorâ€™s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youâ€™re ready to join us, apply now!</t>
  </si>
  <si>
    <t>ERGO
2.8</t>
  </si>
  <si>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</si>
  <si>
    <t>ACT Consulting
4.4</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</si>
  <si>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</si>
  <si>
    <t>Tekfortune Inc.
4.8</t>
  </si>
  <si>
    <t>Senior SQL Data Warehouse Analyst</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</si>
  <si>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</si>
  <si>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Intercontinental Exchange, Inc.
2.8</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</si>
  <si>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</si>
  <si>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</si>
  <si>
    <t>SR. Power BI with DAX - Data Analyst</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</si>
  <si>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</si>
  <si>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8K Miles Software Services, Inc.
3.7</t>
  </si>
  <si>
    <t>Informatica IDQ - Data Quality Analyst (Contract)</t>
  </si>
  <si>
    <t>Hi ,
Please find the full job description below and reply with your updated resume if you are interestedâ€¦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</si>
  <si>
    <t>Senior Solutions Analyst, Data Specialist</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</si>
  <si>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</si>
  <si>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VTS
4.2</t>
  </si>
  <si>
    <t>Operations data analyst</t>
  </si>
  <si>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clientâ€™s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</si>
  <si>
    <t>Sky I.T. Group (Sky Business Intelligence Team)</t>
  </si>
  <si>
    <t>HR Data Analyst</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</si>
  <si>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</si>
  <si>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Senior Data Analyst - HEDIS</t>
  </si>
  <si>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</si>
  <si>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
2.0</t>
  </si>
  <si>
    <t>Senior Data Quality Analyst</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</si>
  <si>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â€¢ Data investigation, root cause analysis, data profiling and data lineage activities
â€¢ Identify, analyze, and interpret trends or patterns in complex data sets
â€¢ Build graphs, charts, animations, reports and presentations to clearly show data quality, and insights from data
â€¢ Support the development, maintain/monitor data quality rules, data standards and Governance policies
â€¢ Work with Data Governance Technical resources to develop and maintain Business Glossary Definitions, Metadata Definitions and Data Lineage
â€¢ Drive assigned corrective action to resolve identified data quality problems
â€¢ Lead and coordinate offshore Data Quality Analyst team members in methodologies, principles, practices, and tools as assigned
â€¢ Provide expertise in the implementation of the Data Governance toolset
â€¢ Support special project work as dictated by the Director and Enterprise Data Managers
â€¢ Provide support for Data Governance initiatives
To qualify, the ideal candidate will have the following skills and experience:
â€¢ 4+ years of experience working in a data analyst or similar role
â€¢ 3+ years of experience with Quest internal systems is preferred
â€¢ BS/BA in relevant field of study, or more experience may be used in lieu of degree
â€¢ Strong SQL, Visio and database skills; i.e. MS Access
â€¢ Proficient Metric / Report design and development, preferred
â€¢ Strong Analytical skills and the ability to identify trends
â€¢ Expertise in creating data quality rules to support governance initiatives
â€¢ Comfortable in creatively working with large sets of data
â€¢ Expertise in MS Excel, VB, and Tableau Reports
â€¢ Strong presentation skills focused on communicating current state driving change management
â€¢ Demonstrated leadership skills (project and personal) required
â€¢ Ability to communicate effectively with various levels in the organization (written and oral)
â€¢ Ability to explain complex or technical processes to someone who has little knowledge of the subject
â€¢ Demonstrated ability to understand complex concepts and processes quickly
â€¢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</si>
  <si>
    <t>Quest Diagnostics
3.3</t>
  </si>
  <si>
    <t>Secaucus, NJ</t>
  </si>
  <si>
    <t>LabCorp, Bio-Reference Labs, Thermo Fisher Scientific</t>
  </si>
  <si>
    <t>Financial Data Analyst - Accounting ll</t>
  </si>
  <si>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</si>
  <si>
    <t>Softinc</t>
  </si>
  <si>
    <t>Data Analyst - Litigation</t>
  </si>
  <si>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</si>
  <si>
    <t>KnowledgePro, LLC</t>
  </si>
  <si>
    <t>Quantitative Data Analyst/Developer</t>
  </si>
  <si>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</si>
  <si>
    <t>Creative Data Resources
5.0</t>
  </si>
  <si>
    <t>Sr Business Data Analyst SAP, SKU, Supply Chain</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</si>
  <si>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</si>
  <si>
    <t>EVERSANA
3.4</t>
  </si>
  <si>
    <t>Senior Data Analyst, Gas Planning and Design Engineering</t>
  </si>
  <si>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</si>
  <si>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National Grid USA
3.6</t>
  </si>
  <si>
    <t>Utilities</t>
  </si>
  <si>
    <t>Northeast Utilities</t>
  </si>
  <si>
    <t>Data Analyst - Cardiac Cath Lab</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</si>
  <si>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</si>
  <si>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Barnabas Health
2.1</t>
  </si>
  <si>
    <t>West Orange, NJ</t>
  </si>
  <si>
    <t>Gibsonia, PA</t>
  </si>
  <si>
    <t>Senior Data Business Analyst</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</si>
  <si>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Aegisâ€™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</si>
  <si>
    <t>Aegis Media
2.8</t>
  </si>
  <si>
    <t>Business Analyst/Data Analyst - Capital Markets Data</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</si>
  <si>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</si>
  <si>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Firmwide Reference Data Operations, Pricing Operations, Analyst</t>
  </si>
  <si>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</si>
  <si>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Senior Healthcare Data Analyst</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</si>
  <si>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</si>
  <si>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RAMPS International Inc
4.5</t>
  </si>
  <si>
    <t>Data Analyst, Quality &amp; Patient Safety</t>
  </si>
  <si>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</si>
  <si>
    <t>Episcopal Health Services Inc.</t>
  </si>
  <si>
    <t>Far Rockaway, NY</t>
  </si>
  <si>
    <t>Senior Data Analyst - FHC - Family Support Center</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</si>
  <si>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nationâ€™s largest dental residency program, and New York Stateâ€™s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Langoneâ€™s network provides its staff with far more than just a place to work. Rather, we are an institution you can be proud of, an institution where youâ€™ll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Langoneâ€™s EEO policies, please click here. Please click here to view the Federal â€œEEO is the lawâ€ poster or visit https://www.dol.gov/ofccp/regs/compliance/posters/ofccpost.htm for more information. To view the Pay Transparency Notice, please click here.</t>
  </si>
  <si>
    <t>QA Data Analyst</t>
  </si>
  <si>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</si>
  <si>
    <t>Sr Data Analyst for Customer Based Management</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</si>
  <si>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</si>
  <si>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Altice USA
3.0</t>
  </si>
  <si>
    <t>Data Analyst/Project Manager in Jersey City, New Jersey | Careers at Harborside</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</si>
  <si>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</si>
  <si>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Sumitomo Mitsui Banking Corporation (SMBC)
3.4</t>
  </si>
  <si>
    <t>Senior Financial Analyst - Enterprise Data</t>
  </si>
  <si>
    <t>$98K-$114K (Glassdoor est.)</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</si>
  <si>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clientâ€™s financial strategies. Our team works closely with clients to understand their needs and deliver a tailored suite of services including strategic CFO Consulting, Financial Reporting and Accounting, Technology, Wealth Management and Family Office Services.
Gellerâ€™s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CFOâ€™s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youâ€™ll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Weâ€™d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cafÃ©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</si>
  <si>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</si>
  <si>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Data Analyst with Data Lineage/Rochade</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</si>
  <si>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</si>
  <si>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Senior Market Data Content Acquisition/Procurement Analyst</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</si>
  <si>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</si>
  <si>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Sr. Specialist Reporting Data Analyst /Engineer - Cloud</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</si>
  <si>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</si>
  <si>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Senior Business Analyst, Data Management</t>
  </si>
  <si>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teamâ€™s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</si>
  <si>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3.4</t>
  </si>
  <si>
    <t>Woodbridge, NJ</t>
  </si>
  <si>
    <t>Boston, MA</t>
  </si>
  <si>
    <t>Arbella Insurance, Safety Insurance</t>
  </si>
  <si>
    <t>Data Science Analyst II - Mount Sinai Health Partners</t>
  </si>
  <si>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â€“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Companyâ€™s â€œTop 10 Most
Innovative Companies in Big Dataâ€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â€œplaying upâ€ and â€œplaying downâ€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â€“ May assist in the modeling and
forecasting contract scenarios, measuring ongoing performance and identify
trends in performance to inform our clinical or contracting staff to improve
contract outcomes.
Care Management â€“ Helps to identify, understand and prioritize
at-risk members in need of care management.
Helps stratify our membership to optimally use resources to focus on
the patients most in need, currently or in the future.
Medical Directors â€“ Helps to identify utilization trends and
variations across the different categories of health care services to assist
the Medical Directors to focus their efforts to maximize contract performance
and clinical effectiveness.
Quality and Documentation â€“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Sinaiâ€™s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</si>
  <si>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</si>
  <si>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Our client, one of the most reputable food manufacturing companies, is seeking a temporary to permanent Data Analyst to work directly with the Warehouse Director and Supply Chain team.
Salary/Hourly Rate:
$25 â€“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SOPâ€™s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KPIâ€™s and reporting
Education Requirements:
Bachelorâ€™s Degree is preferred
Benefits:
Eligible for Atrium Care Package
The post Data Analyst appeared first on Atrium.</t>
  </si>
  <si>
    <t>Atrium Staffing
3.3</t>
  </si>
  <si>
    <t>Parsippany, NJ</t>
  </si>
  <si>
    <t>Kelly</t>
  </si>
  <si>
    <t>Technical Business Analyst with Retail Banking and Large Data Program</t>
  </si>
  <si>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</si>
  <si>
    <t>Principal Sales Operations Analyst - Oracle Data Cloud</t>
  </si>
  <si>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</si>
  <si>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QA Production Data Analyst</t>
  </si>
  <si>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yearsâ€™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</si>
  <si>
    <t>Metroplus Health Plan
2.7</t>
  </si>
  <si>
    <t>JPSC-7462 - Data Analyst Lead - Sr. Tableau Lead</t>
  </si>
  <si>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</si>
  <si>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Whippany, NJ</t>
  </si>
  <si>
    <t>Data Services Lead Analyst</t>
  </si>
  <si>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</si>
  <si>
    <t>Primesoft
2.5</t>
  </si>
  <si>
    <t>LISBOA, Portugal</t>
  </si>
  <si>
    <t>Sr Data Analyst, Go-Live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</si>
  <si>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</si>
  <si>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Data Analyst III- SAS req'd</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</si>
  <si>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</si>
  <si>
    <t>IPro.org</t>
  </si>
  <si>
    <t>Great Neck, NY</t>
  </si>
  <si>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</si>
  <si>
    <t>Cecelia Health
4.3</t>
  </si>
  <si>
    <t>Regulatory Risk Management Data Analytics and Reporting Analyst</t>
  </si>
  <si>
    <t>Role Profile: Regulatory Risk Management â€“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â€¢ Engage on the development of a data governance process, procedures and guidelines, ensuring integration with Information Technology processes and policies. This requires coordination and collaboration across Business and Technology stakeholders. â€¢ Deliver and maintain requisite documentation conforming to internal standards. â€¢ Coordinate with stakeholders on various internal data initiatives, including business change initiatives. â€¢ Perform data analysis to measure and enforce high data quality standards. â€¢ Collaborate with IT stakeholders to ensure completeness and accuracy of transactional lifecycle data. â€¢ Assist in Equities regulatory reporting deliverables including the implementation of the Consolidated Audit Trail (CAT) requirement. Participate in internal and external testing of CAT. â€¢ Troubleshoot issues to mitigate and resolve data quality concerns. â€¢ Work collaboratively with Information Technology to ensure technology changes do not negatively impact downstream regulatory reporting requirements. â€¢ Work with Compliance &amp; Operational Risk in responding to data intensive regulatory inquiries and regulatory examinations. â€¢ Work with stakeholders to identify and implement technology solutions in order to enhance surveillance and supervisory capabilities. Your Expertise â€¢ Ideal candidate would have a strong propensity for delivering on tight deadlines and be proactive and a self-starter. â€¢ 3-5 years experience in a technology or data management role. â€¢ Excellent verbal and written communication skills to effectively communicate with both business and technical teams. â€¢ Experience working with data mining &amp; analytics technology solutions. â€¢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</si>
  <si>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â€¢A College degree (required) â€¢5+ years experience working with health care data (e.g. claims, app output, CMS HCC, SDOH, clinical research) in queries or BI tools (required) â€¢Experience analyzing operational data and correlations it may have to clinical outcomes data â€¢MS Excel or Google Sheets advanced ability (pivot tables, formatting, graphics) (required) â€¢Experience with BI tools such as Tableau (highly desired) â€¢Experience with SQL, SAS, Python, SPSS or other analytic tools for data management and informatics â€¢Attention to detail along with a true love of data patterns, error detection and correction â€¢Ability to be a story-teller with data - to see and articulate clearly the story behind the numbers â€¢Intellectual curiosity around finding the why and digging deep to find patterns others might miss â€¢Passion about our mission to improve peoples lives â€¢Comfort in a dynamic and always evolving start-up environment</t>
  </si>
  <si>
    <t>Systemart LLC
4.4</t>
  </si>
  <si>
    <t>Specialist, Data and Reporting Analyst - IT Change Management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</si>
  <si>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</si>
  <si>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Datastage Developer/Consultant/IBM Websphere Datastage Developer(ETL Data Analyst)-Only Local to NY/</t>
  </si>
  <si>
    <t>Backfill Position Details:
Job Title:Ã‚IBMÃ‚DataStage Developer orÃ‚DataÃ‚Analyst
Location: Manhattan, NY
Duration: 24 months Plus
Mode of Interview: Only 1 Round Direct In-Person, So NY/NJ Locals required
Ã‚
Description:
Required Skills:
Minimum 8 Years' experience inÃ‚ETLÃ‚Tools like -Ã‚IBMÃ‚Information Server 9.1/8.5/8.0.1,Ã‚IBMÃ‚WebSphere (Ascential)Ã‚DataStageÃ‚EE/8.0/7.5x2/7.5/7.1/390 Server and Enterprise Edition (Designer, Manager, Director, Administrator), QualityÃ‚StageÃ‚7.5/7.0, MetaÃ‚Stage, ProfileÃ‚Stage, Informatica
Minimum 8 Years' experience in RDBMS like - Oracle 8i/9i/10g,Ã‚IBMÃ‚DB2, SQL 2008/2008R2/2012/2014, SQL Server.
Minimum 8 Years' experience in Programming Languages like - UNIX Shell Scripting, SQL, PL/SQL.
Minimum 8 Years' experience in Version Control Tool - Tortoise SVN 1.4.8
Experience in implementingÃ‚database applications using wide range of RDBMSs like Oracle 8i/9i/10g, DB2, SQL Server etc.,
Knowledge of developingÃ‚DataStageÃ‚Routines and CustomÃ‚Stages for special jobs, created Functions, Stored Procedures, Triggers using SQL, PL/SQL
Extensively involved in performance tuning the complex largeÃ‚dataÃ‚loads and long running jobs to optimize run time, resource utilization and increase maintainability
Experience withÃ‚DataÃ‚Modelling, designing of the logical and physicalÃ‚dataÃ‚warehouse schema, including but not limited to implementation of full SDLC ofÃ‚DataÃ‚Warehousing Projects with Dimensional Modelling, Star Schemas, snow Flake Schemas, and OperationalÃ‚DataÃ‚Store
Experience with Experience with SQL 2012 on High Availability configuration, support, and troubleshooting
Experience with Performance tuning, Performance monitoring, Replication, Log shipping,Ã‚Database Mirroring,Ã‚Database capacity planning, Users and Role creation and monitoring
Experienced in working in tight schedules meeting deadlines. Excellent work ethics, self-motivated, quick learner and team oriented.
Ã‚</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</si>
  <si>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Masterâ€™s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</si>
  <si>
    <t>Data Warehouse systems analyst</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</si>
  <si>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Â· Experience in the development of reporting systems and front-end systems in the financial services industry. Â· Ability to be "hands-on" when necessary with a variety of technologies (and quick ability to learn new technology) Â· Demonstrated strong ability to learn the business quickly and communicate well with the users as well as the IT development and support teams. Â· Ability to grasp financial/analytical concepts easily is required. Â· Experience in the development of business intelligence solutions (strongly desired). Â·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</si>
  <si>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ITech Recruiting
5.0</t>
  </si>
  <si>
    <t>Shepton Mallet, United Kingdom</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</si>
  <si>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</si>
  <si>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RN Staff
3.4</t>
  </si>
  <si>
    <t>Westfield, IN</t>
  </si>
  <si>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</si>
  <si>
    <t>Abacus Service Corporation
4.2</t>
  </si>
  <si>
    <t>Southfield, MI</t>
  </si>
  <si>
    <t>Sr. Data Analyst - RWE</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</si>
  <si>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</si>
  <si>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</si>
  <si>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Hoboken, NJ</t>
  </si>
  <si>
    <t>Data Migration Lead/ Analyst (migration of data to the new target system)</t>
  </si>
  <si>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Ã‚
Ã‚</t>
  </si>
  <si>
    <t>TECHNOCRAFT Solutions
3.4</t>
  </si>
  <si>
    <t>Hilliard, OH</t>
  </si>
  <si>
    <t>Senior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</si>
  <si>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</si>
  <si>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Technical Analyst - Access/Identity Data Security</t>
  </si>
  <si>
    <t>Primary Responsibilities
Installing, configuring, and implementing our proprietary product, in complex enterprise infrastructures to fulfill customer requirements
Manage upgrades and other changes and improvements to the product at client sites
Providing support to clientâ€™s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COVID-19</t>
  </si>
  <si>
    <t>C&amp;G Consulting Services</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</si>
  <si>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</si>
  <si>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RWJBarnabas Health
3.7</t>
  </si>
  <si>
    <t>Atlantic Health System, Robert Wood Johnson University Hospital, Solaris Health System</t>
  </si>
  <si>
    <t>Data Quality Management Analyst</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</si>
  <si>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</si>
  <si>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Business Analyst (SQL/SQL TOAD, Excel, XML, X12, HL7 messaging, data quality analysis)</t>
  </si>
  <si>
    <t>$48K-$96K (Glassdoor est.)</t>
  </si>
  <si>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</si>
  <si>
    <t>MVP Consulting Plus Inc
4.3</t>
  </si>
  <si>
    <t>Albany, NY</t>
  </si>
  <si>
    <t>Consumer Products Manufacturing</t>
  </si>
  <si>
    <t>Manufacturing</t>
  </si>
  <si>
    <t>Senior Teradata Developer / Data Analyst</t>
  </si>
  <si>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</si>
  <si>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Data &amp; Interface Analyst</t>
  </si>
  <si>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</si>
  <si>
    <t>Centers Plan for Healthy Living
2.4</t>
  </si>
  <si>
    <t>Staten Island, NY</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</si>
  <si>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</si>
  <si>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</si>
  <si>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t>
  </si>
  <si>
    <t>Durham, United Kingdom</t>
  </si>
  <si>
    <t>Data Analyst (Must have PL/SQL and Healthcare background)</t>
  </si>
  <si>
    <t>Tittle: Data Analyst (Must have PL/SQL and Healthcare background)
Location: New York
Duration: 6+ Months
Mode of interview: Skype/ Telephonic
Ã‚Here are the most important thingsÃ‚
Ã¢ Data Science background with SAS 9.4 &amp; they use Viya for Predictive Analytics
Ã¢ Proficiency PL/SQL (they will dive in deep on technical knowledge and coding)
Ã¢ Must have Healthcare experience will be working on patient/quality data and need to understand how this data can be best utilized
Ã‚
Ã‚</t>
  </si>
  <si>
    <t>Clear Technology Consulting</t>
  </si>
  <si>
    <t>Data Analyst / IT Data &amp; Business Intelligence</t>
  </si>
  <si>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</si>
  <si>
    <t>Harrison, NY</t>
  </si>
  <si>
    <t>Sr. Specialist Reporting Data Analyst -Technology</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</si>
  <si>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â€œrun Technology as a business.â€ This Analyst role will be an important contributor of resource reporting controls, business performance measurement, and business continuity planning. This role is critical for successful execution of Technology Architecture and Dataâ€™s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</si>
  <si>
    <t>BNY Mellon
3.2</t>
  </si>
  <si>
    <t>Sr. Programmer Analyst - Big Data</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</si>
  <si>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</si>
  <si>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Norgate Technology Inc
3.3</t>
  </si>
  <si>
    <t>Garden City, NY</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</si>
  <si>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</si>
  <si>
    <t>NYU Family Health Centers</t>
  </si>
  <si>
    <t>Data Analyst Ã¢ Junior</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</si>
  <si>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</si>
  <si>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Sr. Principal Metrics Analyst-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</si>
  <si>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</si>
  <si>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Product &amp; Pricing Data Analyst</t>
  </si>
  <si>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</si>
  <si>
    <t>HomeBridge Financial Services
3.1</t>
  </si>
  <si>
    <t>SAP Data Analyst</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</si>
  <si>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Sopâ€™s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yearâ€™s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Bachelorâ€™s Degree, or equivalent work experience
Ability to train others a plus.
Sharp Electronics Corporation is proud to be an equal opportunity employer: minority/female/disability/veteran.
#LI â€“ SD1</t>
  </si>
  <si>
    <t>Sharp Electronics Corporation
3.9</t>
  </si>
  <si>
    <t>Montvale, NJ</t>
  </si>
  <si>
    <t>Senior Data Analyst (E-commerce, Marketing)</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</si>
  <si>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</si>
  <si>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JR Cigar/MC Management</t>
  </si>
  <si>
    <t>Clinical Data Designer (Sr. SDTM Programmer/Analyst)</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</si>
  <si>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clientâ€™s, as applicable) including Standard Operating Procedures, Guidance Documents, and Policies; Operational and Service level agreements; Metrics and Quality Measures â€¢ Accountable for delivery of contracted commitments within budget and accuracy of all project information including, forecasts, costs and timelines for assigned project(s) Act as onsite presence at target account(s) to build and execute client relationships. Expect 80 â€“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Bachelorâ€™s degree required. Preferred Skill Requirement: Masterâ€™s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yearsâ€™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</si>
  <si>
    <t>Avacend, Inc.
2.5</t>
  </si>
  <si>
    <t>Woodcliff Lake, NJ</t>
  </si>
  <si>
    <t>Senior Data Analytics Solutions Analyst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</si>
  <si>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</si>
  <si>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JPSC-7176 - Position 35, 59, 62, 100,101,102, 141,142,166 : Senior Data Analyst</t>
  </si>
  <si>
    <t>Overview
Role: Senior Data Analyst
Location: Brooklyn, NY
Duration: 6 Months
Required Skills
Minimum 5-7 Yearsâ€™ Experience in SQL 2008/2008R2/2012/2014 database management and related products from Microsoft including PowerShell, Windows 2008R2/2012R2 Server operating systems.
Minimum 5-7 Yearsâ€™ Experience with advanced SQL queries and reading query execution plan, developing and performance tuning complex, SSRS and SSIS-2012 packages
Minimum 5-7 Yearsâ€™ Experience with SQL 2012 on High Availability configuration, support, and troubleshooting
Minimum 5-7 Yearsâ€™ Experience with Performance tuning, Performance monitoring, Replication, Log shipping, Database Mirroring, Database capacity planning, Users and Role creation and monitoring</t>
  </si>
  <si>
    <t>Senior Billing Data Analyst</t>
  </si>
  <si>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ïƒ˜ Individuals and families are at the center of all we do.
ïƒ˜ We work for individuals and families.
ïƒ˜ We value what individuals and families have to say.
ïƒ˜ We are focused on outcomes that meet individual needs.
ïƒ˜ We will be strong advocates and protect individualsâ€™ rights.
Duties and Responsibilities
ï‚·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ï‚·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ï‚· Develop efficiencies to consolidate and increase the effectiveness of outbound file development
and reconciliation, and maintain departmental reports used internally.
ï‚· Reconciles all cash paid by the state and members to amounts billed and resolves all
denials/nonpayment to maximize collections. Develops ad hoc reports as needed.
ï‚· Develop, analyze and reconcile the output of complex queries using diverse reporting tools.
ï‚· Maintain current knowledge of regulations, data files, and their structures and associated
database tables in the IT systems.
ï‚· Foster appropriate internal relationships with key partners to successfully monitor Care
Management Services are entered correctly and timely into the Medisked system.
ï‚· Assists Billing Manager in installation and monitoring of billing and collection internal controls.
Maintain confidentiality, protect privacy, comply with Protected Health Information regulations,
and report violations immediately.
ï‚· J.Complete other duties as directed by the Billing Manager.
ï¶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</si>
  <si>
    <t>Care Design New York
3.2</t>
  </si>
  <si>
    <t>Master Data Analyst</t>
  </si>
  <si>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â€¢ Support Master Data Management processing and validations for Items, Customers, Pricing, Discounts
â€¢ Support 1Worldsync data processing
â€¢ Support accurate and effective master data including data maintenance, analysis, audits, data reconciliation, maintenance support, documentation, reporting, and communication
â€¢ Conduct or support mass update program runs
â€¢ Support synchronization of master data across multiple systems
â€¢ Support internal controls and audit information requests
â€¢ Anticipate problems, identify root causes, and be proactive about preventing issues from occurring
â€¢ Analyze full impact and identify risks associated with potential solutions to systems issues, and advise process owners of the best approach
â€¢ Primary functional support for Global data standards and management hierarchy maintenance
â€¢ Participate in software upgrades, design, implementation, functional testing, and data validation to ensure quality solutions
â€¢ Ability to detect issues/inefficiencies and provide innovative and effective solutions
â€¢ Ability to automate processes
Qualifications
â€¢ BS/MA Degree in Accounting, Finance or Information Systems
â€¢ 2-5 years of experience within Finance or MIS in CPG industry with focus on Master Data management
â€¢ Extensive Excel skills and knowledge of other MS Office applications (i.e. Word, PowerPoint, Visio, Access, etc.) required
â€¢ Must be self-directed and effective working independently and in a team environment
â€¢ Demonstrate an analytical, methodical, and creative approach to resolving issues
â€¢ Ability to multi-task and prioritize assignments, and adapt quickly to evolving business needs, while continually meeting deadlines
â€¢ Strong written and oral communication skills
Other
â€¢ Candidate MUST have experience with Master Data Management and Data Cleansing
â€¢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</si>
  <si>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</si>
  <si>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TekniSMart Solutions
3.8</t>
  </si>
  <si>
    <t>Plano, TX</t>
  </si>
  <si>
    <t>Senior Functional Analyst SAP Data design, SD/MM/PP</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</si>
  <si>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</si>
  <si>
    <t>$26K-$47K (Glassdoor est.)</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</si>
  <si>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</si>
  <si>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HOUSING AUTHORITY OF THE COUNTY OF SALT LAKE</t>
  </si>
  <si>
    <t>Salt Lake City, UT</t>
  </si>
  <si>
    <t>South Salt Lake, UT</t>
  </si>
  <si>
    <t>Municipal Governments</t>
  </si>
  <si>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</si>
  <si>
    <t>CAO Group, INC
2.0</t>
  </si>
  <si>
    <t>West Jordan, UT</t>
  </si>
  <si>
    <t>Electrical &amp; Electronic Manufacturing</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</si>
  <si>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</si>
  <si>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University of Utah
4.2</t>
  </si>
  <si>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</si>
  <si>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Paladin Consulting Inc
3.6</t>
  </si>
  <si>
    <t>Dallas, TX</t>
  </si>
  <si>
    <t>TEKsystems, Randstad US</t>
  </si>
  <si>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</si>
  <si>
    <t>SunTechPros, Inc.
4.3</t>
  </si>
  <si>
    <t>Morrisville, NC</t>
  </si>
  <si>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</si>
  <si>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SGI Global, LLC
4.0</t>
  </si>
  <si>
    <t>Data Engineer / Data Analyst</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</si>
  <si>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</si>
  <si>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HCL Global Systems
4.3</t>
  </si>
  <si>
    <t>Farmington Hills, MI</t>
  </si>
  <si>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</si>
  <si>
    <t>Abnormal Security
4.1</t>
  </si>
  <si>
    <t>Lehi, UT</t>
  </si>
  <si>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</si>
  <si>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Vimerse
4.5</t>
  </si>
  <si>
    <t>Sugar Land, TX</t>
  </si>
  <si>
    <t>Data Analyst : 20</t>
  </si>
  <si>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</si>
  <si>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</si>
  <si>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</si>
  <si>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Data Intelligence - Product Data Quality Analyst (DE - RefData) - Data as a Service</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</si>
  <si>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POTENTIALâ€¢ Prepare to gain a comprehensive understanding of all product types and interact with traders, strategists, and other operations professionals.â€¢ Proactively resolve data exceptions, dive deep into technical issues to investigate and fix complex issues spanning multiple teams and vendors, and partner with business partners to analyze and implement solutions for new business reference data needs.â€¢ Partner with a team of global product experts to leverage knowledge to resolving comprehensive reference data problems that involve multiple stakeholders across multiple teams and divisions.â€¢ Showcase your attention to detail and ability to master all aspects of product and pricing reference data and further interpret their attributes to all downstream systems which depend on these same attributes.â€¢ Develop strong and effective relationships with critical vendors which supply reference data so that they uplift their controls and provide the most pristine product possible to the firm.â€¢ Highlight your ideas for improving processes and implement them globally to impact and uplift the entire process.â€¢ Work with senior technologists and project managers on key projects that are re-shaping the reference data support model that is utilized across the entire financial industry.SKILLS AND EXPERIENCE WE ARE LOOKING FORâ€¢ Bachelor's degree.â€¢ Proven analytical skills, problem solving ability, and a control mentality paired with meticulous attention to detailâ€¢ Ability to manage multiple concurrent tasks with dynamic and aggressive deadlines.â€¢ Aptitude for building relationships and ability to communicate complex issues to a wide array of internal clients with differing levels of product experience.â€¢ Self-motivated and proactive team player who takes ownership and accountability of projects, has strong organizational skills as well as the ability to effectively manage competing priorities.â€¢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</si>
  <si>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Goldman Sachs
4.0</t>
  </si>
  <si>
    <t>J.P. Morgan, Merrill Lynch, Morgan Stanley</t>
  </si>
  <si>
    <t>Data Engineer/Data Analyst (REMOTE/Eventually Onsite)</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</si>
  <si>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</si>
  <si>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
4.1</t>
  </si>
  <si>
    <t>Data Engineer/Analyst</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</si>
  <si>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</si>
  <si>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SPECTRAFORCE TECHNOLOGIES Inc.
3.6</t>
  </si>
  <si>
    <t>Raleigh, NC</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</si>
  <si>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</si>
  <si>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Easton Technical Products
2.6</t>
  </si>
  <si>
    <t>Technical Data Analyst/Architect</t>
  </si>
  <si>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</si>
  <si>
    <t>CIVICA INC
3.0</t>
  </si>
  <si>
    <t>Vaughan, Canada</t>
  </si>
  <si>
    <t>Data Governance Analyst II</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</si>
  <si>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</si>
  <si>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ENERBANK USA
3.6</t>
  </si>
  <si>
    <t>Big Data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</si>
  <si>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</si>
  <si>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VED Software Services, Inc.
2.9</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</si>
  <si>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</si>
  <si>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Ascential
3.4</t>
  </si>
  <si>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Ã‚
The Data analyst will be responsible for managing resource capacity demand forecasting, identifying potential risks, exceptions and report creation.
Experience in data analysis, data management, reporting is a must.Ã‚
Requires high level of skills and experience in Excel, Power BI, and Tableu.Ã‚
Data modeling, dashboard creation and report definitions.
Experience in Clarity / CA PPM beneficial but not required.Ã‚
Experienced in project management and ability to self define projects and actions that will continue to maintain data integrity within systems.Ã‚
Training and change management experience, ability to listen and work with senior leaders.Ã‚
Strong communication and documentation skills.
Preferred Qualifications
Ã‚
Minimum Qualifications
Ã‚
Required Skills
Data Analyst
Work Authorization
0"&gt;
Ã‚US Citizen
Ã‚Green Card</t>
  </si>
  <si>
    <t>Artius Solutions</t>
  </si>
  <si>
    <t>Data Analyst at Salt Lake City, UT</t>
  </si>
  <si>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</si>
  <si>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</si>
  <si>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F5 Networks
3.8</t>
  </si>
  <si>
    <t>Draper, UT</t>
  </si>
  <si>
    <t>Citrix, VMware, Juniper Networks</t>
  </si>
  <si>
    <t>Data Scientist/Analyst - Noke</t>
  </si>
  <si>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Bachelorâ€™s or masterâ€™s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</si>
  <si>
    <t>Janus International Group, LLC
2.7</t>
  </si>
  <si>
    <t>Temple, GA</t>
  </si>
  <si>
    <t>Industrial Manufacturing</t>
  </si>
  <si>
    <t>Data Analyst - W2 candidate</t>
  </si>
  <si>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</si>
  <si>
    <t>ClientSolv Technologies
3.3</t>
  </si>
  <si>
    <t>American Fork, UT</t>
  </si>
  <si>
    <t>Greenwood Village, CO</t>
  </si>
  <si>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</si>
  <si>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DrangKro Aerospace</t>
  </si>
  <si>
    <t>Marketing Coordinator / Data Analyst</t>
  </si>
  <si>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companyâ€™s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COVID-19 considerations:
During this Covid-19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COVID-19</t>
  </si>
  <si>
    <t>POPi/o Mobile Video Cloud</t>
  </si>
  <si>
    <t>Sandy, UT</t>
  </si>
  <si>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</si>
  <si>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Resiliency LLC
5.0</t>
  </si>
  <si>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weâ€™re making it easy for people nationwide to choose to go solar. Weâ€™re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Bachelorâ€™s Degree in Finance, Accounting, or another business-related field â€“ OR â€“ a Bachelorâ€™s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â€˜customer serviceâ€™ experience (either with external customers or with multiple internal stakeholders)
Able to maintain a positive attitude under pressure
Unique Opportunities:
You will work closely with nearly every department in the company â€“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</si>
  <si>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Vivint Solar
3.5</t>
  </si>
  <si>
    <t>Special Operations (LREC) Incentives and Proficiency Data Analyst</t>
  </si>
  <si>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2-yearsâ€™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</si>
  <si>
    <t>YORKTOWN SYSTEMS GROUP INC
3.5</t>
  </si>
  <si>
    <t>Riverton, UT</t>
  </si>
  <si>
    <t>Huntsville, AL</t>
  </si>
  <si>
    <t>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</si>
  <si>
    <t>Shape Security
4.1</t>
  </si>
  <si>
    <t>a. Senior Data and Business Analyst</t>
  </si>
  <si>
    <t>$31K-$59K (Glassdoor est.)</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</si>
  <si>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</si>
  <si>
    <t>Connor Group
4.0</t>
  </si>
  <si>
    <t>Fund Data Analyst</t>
  </si>
  <si>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VSLRâ€™s organizations to gather, normalize, analyze, and report the Asset Management teamâ€™s results and observations.
Key Job Duties:
Further develop, refine, and automate Asset Managementâ€™s reporting and analytics for Vivint Solar management, executives, and financing partners
Assist in creating and automating Fund Managementâ€™s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Managementâ€™s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Bachelorâ€™s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</si>
  <si>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Sr Python Data Analyst(no c2c) contract w2 only</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</si>
  <si>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</si>
  <si>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</si>
  <si>
    <t>$47K-$81K (Glassdoor est.)</t>
  </si>
  <si>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t>
  </si>
  <si>
    <t>Reedley, CA</t>
  </si>
  <si>
    <t>Data Analyst, District Office - Accountability Office</t>
  </si>
  <si>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</si>
  <si>
    <t>TCOE
3.7</t>
  </si>
  <si>
    <t>Visalia, CA</t>
  </si>
  <si>
    <t>Springville, CA</t>
  </si>
  <si>
    <t>Preschool &amp; Child Care</t>
  </si>
  <si>
    <t>Data Analyst (Kings County)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</si>
  <si>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</si>
  <si>
    <t>Public Health Foundation Enterprises, In
3.3</t>
  </si>
  <si>
    <t>Hanford, CA</t>
  </si>
  <si>
    <t>City of Industry, CA</t>
  </si>
  <si>
    <t>Tactical Data Link (TDL) Analyst</t>
  </si>
  <si>
    <t>$43K-$69K (Glassdoor est.)</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</si>
  <si>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</si>
  <si>
    <t>USfalcon
4.3</t>
  </si>
  <si>
    <t>Hampton, VA</t>
  </si>
  <si>
    <t>Cary, NC</t>
  </si>
  <si>
    <t>Aerospace &amp; Defense</t>
  </si>
  <si>
    <t>General Dynamics Information Technology, ENSCO, Booz Allen Hamilton</t>
  </si>
  <si>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Bachelorâ€™s Degree in Business
Demonstrated skills in Excel
Experience with building databases and recordkeeping
Strong communication and Interpersonal Skills
Self â€“Starter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</si>
  <si>
    <t>Hampton University
2.5</t>
  </si>
  <si>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</si>
  <si>
    <t>Collins Consulting Inc
2.7</t>
  </si>
  <si>
    <t>Norfolk, VA</t>
  </si>
  <si>
    <t>Schaumburg, IL</t>
  </si>
  <si>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PAFâ€™s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organizationâ€™s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Bachelorâ€™s Degree (math, statistics, or other related degree preferred)
2+ years of professional experience required with 1+ years of experience in analyzing data (Masterâ€™s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â€“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</si>
  <si>
    <t>Patient Advocate Foundation
2.7</t>
  </si>
  <si>
    <t>Prescription Lifeline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</si>
  <si>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</si>
  <si>
    <t>Jr Data Analyst</t>
  </si>
  <si>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</si>
  <si>
    <t>Orbis, Inc.
4.9</t>
  </si>
  <si>
    <t>Portsmouth, VA</t>
  </si>
  <si>
    <t>Charleston, SC</t>
  </si>
  <si>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</si>
  <si>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NewGen Technologies
3.0</t>
  </si>
  <si>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â€¢ Review of Current Ship's Maintenance Project (CSMP) data to support advance planning efforts, CMP refinement and budget development;
â€¢ Identify and remove U-NNPI information from aircraft carrier P-OMMS CSMP files;</t>
  </si>
  <si>
    <t>Bluemont Technology &amp; Research, Inc.
1.0</t>
  </si>
  <si>
    <t>Mc Lean, VA</t>
  </si>
  <si>
    <t>ForKids â€“ Data Analyst
At ForKids, weâ€™re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familyâ€™s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organizationâ€™s master data sets, developing reports, troubleshooting data issues, and providing descriptive and predictive data analytics.
The successful candidate must have the following qualifications, knowledge, skills and abilities:
- Bachelorâ€™s degree from an accredited university or college in Mathematics, Computer Science, Information Management, Statistics, Economics or other relevant area and a minimum of two yearâ€™s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driverâ€™s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weâ€™ve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</si>
  <si>
    <t>ForKids, inc
3.5</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</si>
  <si>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wwtWmjar0N</t>
  </si>
  <si>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</si>
  <si>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
â€¢ Assist organization in the creation of reporting and analytics capability to monitor, measure, and assess effectiveness of standardized business processes
â€¢ Develop deep understanding of data housed in multiple, disparate systems
Identify patterns in data
Monitor and audit the quality of data
â€¢ Designs and creates reports
Prepare and present data in the right form (graphs, charts, or tables) for decision-making and problem-solving process.
Create dashboards, graphs, and visualizations on data.
â€¢ Provide support/input to daily, weekly, and/or monthly Key Performance Indicator (KPI) reports and review meetings
â€¢ Facilitate and/or participate in cross functional Process Improvement Initiatives and root cause analysis
â€¢ Implement strategic quality direction into operational guidelines and practices and support ongoing expansion of the quality culture across the organization
â€¢ Provide support to develop support assets, e.g., tracking tool for operational excellence success stories, tracking of root cause/lessons learned from actual delivery experiences, etc.
â€¢ Communicate to stakeholders on salient quality issues and business opportunities
â€¢ Document key observations and recommendations as appropriate
â€¢ Recommend and help implement strategies and actions to mitigate risks/solve issues
â€¢ Facilitate project contribution to company's knowledge capital and assets
â€¢ Network with external and internal service delivery specialists to share best practices
Qualifications and Education Requirements:
â€¢ Associate's degree in Business, Economics, Engineering or 2 years of additional relevant experience, or a bachelor's degree
â€¢ Minimum of 2 years' data analyst experience
Preferred Skills:
â€¢ Advanced experience in Microsoft PowerPoint and Microsoft Excel (pivot tables, statistical analysis with Excel functions, data mining)
â€¢ Experience in Relational Databases and SQL
â€¢ Basic quantitative analysis skills
â€¢ Basic presentation skills
Job Requirements:</t>
  </si>
  <si>
    <t>Dunhill Professional Search
3.4</t>
  </si>
  <si>
    <t>Chesapeake, VA</t>
  </si>
  <si>
    <t>Wilmington, NC</t>
  </si>
  <si>
    <t>Finance Data Analytics Analyst</t>
  </si>
  <si>
    <t>Smithfield Foods is a $15 billion global food company and the world's largest pork processor and hog producer. In the United States, the company is also the leader in numerous packaged meats categories with popular brands including Smithfield, Eckrich Â®, Nathan's Famous Â®, Farmland Â®, Armour Â®, Farmer John Â®, Kretschmar Â®, John Morrell Â®, Cook's Â®, Gwaltney Â®, Carando Â®, Margherita Â®, Curly's Â®, Healthy Ones Â®, Morliny Â®, Krakus Â® and Berlinki Â®.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Bachelorâ€™s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Smithfieldâ€™s benefits, visit smithfieldfoods.com/careerbenefits</t>
  </si>
  <si>
    <t>Smithfield
3.1</t>
  </si>
  <si>
    <t>Smithfield, VA</t>
  </si>
  <si>
    <t>Food &amp; Beverage Manufacturing</t>
  </si>
  <si>
    <t>JBS USA Holdings, Tyson Foods, Hormel</t>
  </si>
  <si>
    <t>Business Intelligence/Data Analyst with Security Clearance</t>
  </si>
  <si>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</si>
  <si>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Booz Allen Hamilton
3.8</t>
  </si>
  <si>
    <t>Suffolk, VA</t>
  </si>
  <si>
    <t>Accenture, Deloitte, PwC</t>
  </si>
  <si>
    <t>Research &amp; Data Analyst</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</si>
  <si>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Bachelorâ€™s degree in Computer Science, Information Technology or related field OR eight (8) years of equivalent experience in lieu of the Bachelorâ€™s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DataMartâ€™s and reports (Excel and SAS preferred.
US-VA-Norfolk</t>
  </si>
  <si>
    <t>EVMS
1.0</t>
  </si>
  <si>
    <t>Chennai, India</t>
  </si>
  <si>
    <t>Vehicle Dealers</t>
  </si>
  <si>
    <t>Metrics &amp; Data Analyst</t>
  </si>
  <si>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</si>
  <si>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Epsilon Systems Solutions, Inc.
3.5</t>
  </si>
  <si>
    <t>San Diego, CA</t>
  </si>
  <si>
    <t>Tactical Data Link (TDL) Analyst-</t>
  </si>
  <si>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CERTIFICATIONS:
EXPERIENCE LEVEL: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</si>
  <si>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Oasis Systems
3.8</t>
  </si>
  <si>
    <t>Senior Data Analyst- Secret Clearance-</t>
  </si>
  <si>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</si>
  <si>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Counter Threat Solutions
5.0</t>
  </si>
  <si>
    <t>Reston, VA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</si>
  <si>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</si>
  <si>
    <t>HQ Data Analyst</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</si>
  <si>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â€¢ Building and presenting demonstrations to existing and potential customers; demonstrations to include data visualizations and other data analysis techniques
â€¢ Designing, building, and maintaining data models that translates and visualizes data to meet organizational needs
â€¢ Preparing, cleaning, and maintaining datasets; performing feature engineering and data cross validation
â€¢ Interviewing customers to understand their information needs and data sources
â€¢ Applying Data Management Maturity principles in establishing, building, sustaining, and optimizing effective data management across the organization
â€¢ Identifying areas where data can be used to improve organizational activities; proposing and implementing innovative data solutions
â€¢ Assisting in the development of data strategies to include defining sequence and order of data analytics projects, data acquisition, key data identification, data mapping, data cleansing, data modeling, and data visualization techniques.
â€¢ Preparing and briefing reports to senior management; collaborating with other departments to assist in data standardization and proper data usage; creating and updating data management plans
â€¢ Position requires travel to customer site in Norfolk, VA
â€¢ Be a thought leader and contributor to the ITA Data Analytics Center
â€¢ Bachelorâ€™s degree in a technical field, preferably Computer Science. Masterâ€™s degree preferred.
â€¢ 3+ years of experience in dataset development and management, data preparation, data visualization and analysis, feature engineering, model training, and model evaluation
â€¢ Ability to use Business Intelligence tools and technologies (e.g. AWS, Azure, Microsoft Power BI, Tableau) to represent insights
â€¢ Knowledge in data analysis and modeling tools (e.g. Excel regression, R, Python)
â€¢ Competence in Microsoft Word, Excel, and PowerPoint
â€¢ Proven analytical, problem-solving, organizational, writing, and presentation skills
â€¢ Highly organized, team-oriented, enthusiastic, and collaborative
â€¢ Must be able to juggle competing demands and prioritize work with a sense of urgency in a dynamic environment
â€¢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â€“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</si>
  <si>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ITA International
3.0</t>
  </si>
  <si>
    <t>Newport News, VA</t>
  </si>
  <si>
    <t>Yorktown, VA</t>
  </si>
  <si>
    <t>USMTF Data Analyst</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</si>
  <si>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Bachelorâ€™s degree in a technical field (such as engineering, computer science, etc.) Or an Associates degree in a technical field
CERTIFICATIONS: N/A
EXPERIENCE LEVEL: See below
OTHER QUALIFICATIONS/SKILLS:
Bachelorâ€™s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Associateâ€™s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â€œDoD Interface Standard U.S. Message Text Format (USMTF) Descriptionâ€ and Allied Data Publication 3 (ADatP-3), â€œNATO Message Text Formatting System (FORMATS)â€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</si>
  <si>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t>
  </si>
  <si>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</si>
  <si>
    <t>Product Data Business Analyst</t>
  </si>
  <si>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</si>
  <si>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Ferguson Experienced</t>
  </si>
  <si>
    <t>Retail Data Quality Analyst</t>
  </si>
  <si>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worldâ€™s most successful brands with leading market research, combining consumer and retail point-of-sale data with analytic solutions that interprets todayâ€™s market trends while anticipating tomorrowâ€™s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â€“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</si>
  <si>
    <t>Liberty Source
3.5</t>
  </si>
  <si>
    <t>Fort Monroe, VA</t>
  </si>
  <si>
    <t>USMTF Data Analyst with Security Clearance</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</si>
  <si>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</si>
  <si>
    <t>Oasis Systems, LLC
3.8</t>
  </si>
  <si>
    <t>Senior Data Strategy Analyst (SDSA)</t>
  </si>
  <si>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</si>
  <si>
    <t>National Capitol Contracting (NCC)
3.2</t>
  </si>
  <si>
    <t>Telecommunications Services</t>
  </si>
  <si>
    <t>Telecommunications</t>
  </si>
  <si>
    <t>Data Analyst - Va Beach - VA with Security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</si>
  <si>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â€¢ Use technology to mine complex, voluminous, and different varieties of data from various sources and platforms in order to collect, analyze, and compile data to meet customer needs
â€¢ Identify new sources of data and methods to improve data collection, analysis, and reporting
â€¢ Collect customer requirements
â€¢ Determine technical issues
â€¢ Design algorithms and data manipulation capabilities using R, Python, C++, JavaScript, Go, and other known programming languages
â€¢ Build data solutions, tools, and capabilities to enable self-service frameworks for data consumers to monitor and report on data
â€¢ Improve the quality of data use and usability by driving an understanding and adherence to the principles of data quality management including metadata, lineage, and business definitions
â€¢ Work collaboratively with Intelligence and Data analysis teams to produce qualitative and quantitative data that support Intelligence products.
Qualifications
â€¢ Possess a minimum of a bachelor's degree in a computer science discipline.
â€¢ Experience providing services similar in required tasks, scope, and complexity. â€¢ Current DoD Top Secret clearance and eligible for SCI access and ACCM read-on.</t>
  </si>
  <si>
    <t>Occam Solutions Inc
3.1</t>
  </si>
  <si>
    <t>Virginia Beach, VA</t>
  </si>
  <si>
    <t>Configuration and Data Management (C&amp;DM) Analyst</t>
  </si>
  <si>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Bachelorâ€™s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</si>
  <si>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Analytical Mechanics Associates
3.5</t>
  </si>
  <si>
    <t>Jr Management Analyst (Data Management)</t>
  </si>
  <si>
    <t>Salary: Commensurate with experienceGStek is seeking qualified applicants for a full-time Junior Management Analyst opening to provide Data Management Support at our Yorktown, VA location.
Job Description:
â€¢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â€¢ Works closely with subordinate command ACTRs to manage the access and work required under the NMCI/NGEN contract, as well as helping define the technical requirements as they relate to NMCLANT business.
â€¢ Assists on matters of DOD, Navy, USFF, NMCLANT instructions and policies with regard to NMCI/NGEN. Assists in coordinating the management, development, implementation, and use of automated information systems.
Job Requirements:
Required:
â€¢ Ability to manage time, make sound decisions, take independent action, analyze problems and provide focused solutions. Professional demeanor, good people skills, ability to communicate effectively, and perform in a multi-tasked and dynamic environment.
â€¢ Knowledge of NMCI/NGEN processes and procedures specifically for NIPR and SIPR services.
â€¢ Knowledge of IT concepts and terminology as related to the management of the organizations IT resources, and the formulation and dissemination of IT policies and plans needed to support the mission of the organization.
â€¢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â€¢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â€¢ Knowledge of the capabilities and limitations of various equipment configurations, system software, and utility programs to carry out NMCLANT information technology projects and coordinate efforts with subordinate activities.
â€¢ The ability to work closely with NMCI Service Field Service Technicians.
â€¢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</si>
  <si>
    <t>GStek, Inc.
3.2</t>
  </si>
  <si>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</si>
  <si>
    <t>$49K-$112K (Glassdoor est.)</t>
  </si>
  <si>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</si>
  <si>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Sr Data Business Analyst - FacilitySource</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</si>
  <si>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</si>
  <si>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CBRE
3.7</t>
  </si>
  <si>
    <t>Acoustics Data Analyst/Flight Test Engineer</t>
  </si>
  <si>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</si>
  <si>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Retrieve, organize and/or analyze data to support life-cycle maintenance and modernization efforts from various Government databases;
â€¢ Support development, validation, refinement and/or cost benefit analyses of existing or proposed maintenance and modernization requirements to include assisting in Reliability Centered Maintenance related tasks;
â€¢ Identify and track cost savings, cost avoidances or cost increases that affect the operating and support (O&amp;S) costs of aircraft carriers;
â€¢ Support the development of the Technical Foundation Paper (TFP) and other documentation to support and defend Program Objective Memorandum (POM) submittals;
â€¢ Retrieve, organize and/or analyze maintenance/modernization and/or cost (labor and materials) data for aircraft carrier availabilities and submit finding for evaluation and action;
â€¢ Support life-cycle planning efforts, funding and/or schedule development;</t>
  </si>
  <si>
    <t>Senior Data Analyst- Secret Clearance</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</si>
  <si>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</si>
  <si>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t>
  </si>
  <si>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</si>
  <si>
    <t>Data Analyst - Senior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</si>
  <si>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</si>
  <si>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</si>
  <si>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Data Warehouse Programmer/Analyst</t>
  </si>
  <si>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</si>
  <si>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AXSEUM Inc
3.1</t>
  </si>
  <si>
    <t>Fort Eustis, VA</t>
  </si>
  <si>
    <t>Data Analyst (Navy) - Mid and Junior Level</t>
  </si>
  <si>
    <t>NOTE: Active DoD SECRET security clearance required
Job Description: Tamayo Federal Solutions, LLC, a Department of Defense contractor, is seeking Data Analysts â€“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</si>
  <si>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Tamayo Federal Solutions, LLC</t>
  </si>
  <si>
    <t>Data Analyst - Senior Consultant - Norfolk, VA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</si>
  <si>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</si>
  <si>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Program Analyst - AIS/Maintenance Data System Coordinator</t>
  </si>
  <si>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</si>
  <si>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MSC Logistics Data Analyst</t>
  </si>
  <si>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</si>
  <si>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</si>
  <si>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Arlington, VA</t>
  </si>
  <si>
    <t>CSC, ManTech, SAIC</t>
  </si>
  <si>
    <t>Data Analyst (Navy) - Mid Level</t>
  </si>
  <si>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â€“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</si>
  <si>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Business Intelligence &amp; Data Analyst</t>
  </si>
  <si>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Qualiï¬cations: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</si>
  <si>
    <t>PROSOFT
3.7</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</si>
  <si>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</si>
  <si>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FacilitySource
3.6</t>
  </si>
  <si>
    <t>First Service Networks, SMS Assist, Vixxo</t>
  </si>
  <si>
    <t>Senior Data Analyst (Navy)</t>
  </si>
  <si>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</si>
  <si>
    <t>NIWC Service Desk Analyst Component Enterprise Data Center (CEDC with Security Clearance</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</si>
  <si>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</si>
  <si>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
3.3</t>
  </si>
  <si>
    <t>NIWC Service Desk Analyst Component Enterprise Data Center (CEDC).</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</si>
  <si>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â€“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Instructorâ€™s access to other naval systems or a Database Engineer whose server needs maintenance.
The applicant must be able to be clearly understood while also being able to translate the customerâ€™s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</si>
  <si>
    <t>Universal Consulting Services, Inc.
3.3</t>
  </si>
  <si>
    <t>$30K-$54K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</si>
  <si>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</si>
  <si>
    <t>Gainesville, FL</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</si>
  <si>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HkIPrIJm69</t>
  </si>
  <si>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</si>
  <si>
    <t>University of Florida
4.3</t>
  </si>
  <si>
    <t>AvMed Data Governance Analyst</t>
  </si>
  <si>
    <t>Embrace better opportunities.
Are you passionate about health, happiness and helping others? So are we. Weâ€™re committed to helping our health plan Members live a happy and healthy lifestyle, and we believe that it starts here first, with our Associates.
At AvMed, we provide the tools and opportunities to enhance, expand, and support each Associateâ€™s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moreâ€¦
Paid Time Off, Company Paid Holidays, Paid Time Off Cash-In
401(k)plan with matching contributions, Tuition Assistance, Associate Discounts
You have:
Bachelorâ€™s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â€“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â€“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youâ€™ll find a family. Our Associates love all the opportunities for advancement, the flexible work environment and team activities. We also encourage our Associates to embrace a life rich in what matters most â€” health and happiness. We call it being WELLfluent. Join AvMed. Join the WELLfluent!
Location:
Gainesville, Florida
AvMed is a tobacco/drug free workplace, EOE</t>
  </si>
  <si>
    <t>AvMed Health Plans
3.1</t>
  </si>
  <si>
    <t>Data Management Analyst II</t>
  </si>
  <si>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</si>
  <si>
    <t>Shands Jacksonville
3.3</t>
  </si>
  <si>
    <t>Alachua, FL</t>
  </si>
  <si>
    <t>Jacksonville, FL</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</si>
  <si>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</si>
  <si>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</si>
  <si>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IT Analyst III Data Systems</t>
  </si>
  <si>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</si>
  <si>
    <t>Product Data Analyst</t>
  </si>
  <si>
    <t>$55K-$103K (Glassdoor est.)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</si>
  <si>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EndiciaÂ®, ShipStationÂ®, ShipEngineÂ®, ShippingEasyÂ®, ShipWorksÂ®, GlobalPost and MetaPackâ„¢. Stamps.comâ€™s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Companyâ€™s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</si>
  <si>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3.1</t>
  </si>
  <si>
    <t>El Segundo, CA</t>
  </si>
  <si>
    <t>Pitney Bowes, US Postal Service, Envelope Manager Software</t>
  </si>
  <si>
    <t>About the Lead Data Analyst at Headspace:
Headspace is looking for a Lead Data Analyst, based in our Los Angeles office, reporting into the Director of Data Science and Analytics.
In this role, youâ€™ll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youâ€™ve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youâ€™re excited by the idea of seeing yourself in this role at Headspace, please apply with your CV and a cover letter that best expresses your interest and unique qualifications.</t>
  </si>
  <si>
    <t>Headspace
3.6</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</si>
  <si>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</si>
  <si>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Analystâ€“ NY/SF/LA
Who are we?
As a company built on the foundation of Privacy by Design, for more than 20 years Neustarâ€™s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youâ€™ll work with senior data scientists on multi-million dollar customer engagements. Youâ€™ll build your network with the top marketing leadership in major companies across virtually all industries. Youâ€™ll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itâ€™s about delivering an evolving stream of value and enabling fact-based decision making.
What you will be doing:
Youâ€™ll help clients know everything they can about their customers and prospects, deliver exceptional customer experiences, and know if their marketing worked and how to make it better.
Youâ€™ll help diagnose business needs, translate into questions that Neustar will answer, and architect ways to wrangle data from multiple sources.
Youâ€™ll work closely with Neustarâ€™s data scientists and consultants to identify new insights, translate findings into the stakeholderâ€™s native language and tell stories to make complex things simple to understand and translate into measurable actions.
Youâ€™ll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individualsâ€™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youâ€™ll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Bachelorâ€™s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canâ€™t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</si>
  <si>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
3.7</t>
  </si>
  <si>
    <t>Sterling, VA</t>
  </si>
  <si>
    <t>Adobe, Akamai, Oracle</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</si>
  <si>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</si>
  <si>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</si>
  <si>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Weâ€™re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teamâ€™s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</si>
  <si>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People Tree</t>
  </si>
  <si>
    <t>Hermosa Beach, CA</t>
  </si>
  <si>
    <t>Self-employed</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</si>
  <si>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3LM2Lgackr</t>
  </si>
  <si>
    <t>Product Data &amp; Insights Analyst</t>
  </si>
  <si>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â€“ Treat each other, our space, and our community with the utmost respect. Listen to each other, hear our customers.
Be Fierce â€“ Uncover the best ways to do things, then make them even better. Dare to ask questions.
Attitude is Everything â€“ Join the no extra-stress express. Even when itâ€™s hard, remember there is always a way, we will find it.
One Team One Dream â€“ We are in this together. Be transparent, be open, be supportive, be a champion for our customers.
Embrace the Journey â€“ Success is built from iteration. Be nimble, share drafts, welcome feedback.
Take Ownership â€“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Bachelorâ€™s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</si>
  <si>
    <t>Ruggable
3.3</t>
  </si>
  <si>
    <t>Gardena, CA</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</si>
  <si>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</si>
  <si>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</si>
  <si>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</si>
  <si>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companyâ€™s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othersâ€™ time can be spent on high-value analysis rather than running reports.
Collaborate with the data team and Chief Data Officer to define the technical strategy for Steadyâ€™s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â€“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â€“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</si>
  <si>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</si>
  <si>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</si>
  <si>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</si>
  <si>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</si>
  <si>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</si>
  <si>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4.3</t>
  </si>
  <si>
    <t>Culver City, CA</t>
  </si>
  <si>
    <t>Data and Policy Analyst - Statistical Programmer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</si>
  <si>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</si>
  <si>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Acumen
3.2</t>
  </si>
  <si>
    <t>Burlingame, CA</t>
  </si>
  <si>
    <t>Acumen</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</si>
  <si>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</si>
  <si>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</si>
  <si>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Senior Data Analyst, Marketing</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</si>
  <si>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</si>
  <si>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Dave
4.3</t>
  </si>
  <si>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Youâ€™ll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Itâ€™ll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Weâ€™re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Weâ€™re results-focused, but not afraid of failure as we lean into change and pursue our goals.
Weâ€™re open to new ideas and not afraid to break the status quo
Powered by JazzHR
IaAChcvYfa</t>
  </si>
  <si>
    <t>Expertise LLC</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</si>
  <si>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</si>
  <si>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Our client is looking to hire an experienced full-time Data
Analyst to work in their Los Angeles office.
Responsibilities:
Â· Analyze user behavior and translate results from data into
actionable insights that help drive business goals and improve
company performance.
Â· Develop and automate analytical reports for various business
units and stakeholders throughout the organization.
Â· Regularly present and share findings to drive new business
initiatives and content strategy.
Â· Monitor and analyze key metrics and execute recurring analyses
and reporting.
Â· Regularly analyze websites to ensure site traffic and
conversion funnels are performant and provide recommendations to
test and optimize new features and products.
Â· Develop and maintain strong relationships with internal teams
and provide analytical support as necessary.
Requirements &amp; Qualifications:
Â· BA / BS degree in related field
Â· 3-5 years of experience in Business Intelligence or Analytics
space, specifically dealing with site traffic
Â· SQL / query language skills are a plus
Â· Ability to analyze large data sets, manipulate data, and make
data-driven recommendations.
Â· Experience managing various tagging and tracking platforms
especially Google Analytics
Â· Experience with the following technologies is a Plus: Hadoop,
AWS, Tableau or other OLAP cube/data visualization, Oracle
database, Adobe Marketing Cloud (Omniture), Clicktale,
ExactTarget/Salesforce (or similar ESP)
Â· Experience coordinating and communicating with cross-functional
teams
Â· Strong Critical Thinking Required
Â· Understanding of eCommerce and online sales attribution
methodologies a Plus
Â· Excellent organizational, oral and interpersonal communication
skills, and keen attention to detail.
Â· Strong Ability to prioritize and handle multiple
initiatives/tasks in parallel as well as changing priorities
Â· Experience from a Media Company or Digital Publisher Preferred</t>
  </si>
  <si>
    <t>Eleven Recruiting - CHURN</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</si>
  <si>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</si>
  <si>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</si>
  <si>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Experis</t>
  </si>
  <si>
    <t>What is HITRECORD?
Founded and led by actor and artist Joseph Gordon-Levitt, HITRECORD is an open online community with the mission to inspire creativity through collaboration. Users donâ€™t just post about themselves and vie for attention; they work together on a variety of art and media projects that they couldnâ€™t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worldâ€”a wide-ranging multitude of backgrounds, ages, genders, and beliefsâ€”and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Weâ€™re looking for someone whoâ€™s a self-starter who has worked at a startup before and wants to be part of building the product analytics function at HITRECORD!
What youâ€™ll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</si>
  <si>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HITRECORD
3.5</t>
  </si>
  <si>
    <t>Van Nuys, CA</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</si>
  <si>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</si>
  <si>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Dot818
5.0</t>
  </si>
  <si>
    <t>Glendale, CA</t>
  </si>
  <si>
    <t>DatamanUSA LLC has an exciting opportunity for a Data AnalystÃ‚to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</si>
  <si>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DatamanUSA
3.4</t>
  </si>
  <si>
    <t>Centennial, CO</t>
  </si>
  <si>
    <t>Senior Database Analyst - Data Warehouse</t>
  </si>
  <si>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Bachelorâ€™s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</si>
  <si>
    <t>Cedars-Sinai
3.9</t>
  </si>
  <si>
    <t>UCLA Health, City of Hope, Keck Medicine of USC</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</si>
  <si>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</si>
  <si>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Canada.Â©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</si>
  <si>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Data Analyst â€“ Finance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</si>
  <si>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</si>
  <si>
    <t>Radiology Partners
3.2</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</si>
  <si>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industryâ€”forever and for the better.</t>
  </si>
  <si>
    <t>PeerStreet
4.7</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</si>
  <si>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</si>
  <si>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</si>
  <si>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Weâ€™re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Bachelorâ€™s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</si>
  <si>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4.0</t>
  </si>
  <si>
    <t>Data and Reporting Analyst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</si>
  <si>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â— Excellent Training â— Career Options â—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Hirschâ€™s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Hirschâ€™s training or briefings on HIPAA information as scheduled.
Consult with supervisor on any issues or questions about compliance under Didi Hirschâ€™s policies related to state or federal laws such as HIPAA.</t>
  </si>
  <si>
    <t>Didi Hirsch Mental Health Services
3.4</t>
  </si>
  <si>
    <t>Inglewood, CA</t>
  </si>
  <si>
    <t>$37K-$70K (Glassdoor est.)</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</si>
  <si>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â€œLASTNAME\_FIRSTNAME.CV.pdf.â€
Job Types: Full-time, Part-time</t>
  </si>
  <si>
    <t>Center For Policing Equity</t>
  </si>
  <si>
    <t>Advanced Data Analytics Analyst</t>
  </si>
  <si>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</si>
  <si>
    <t>Human Good
3.7</t>
  </si>
  <si>
    <t>Vancouver, Canada</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</si>
  <si>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â€¢ Primary point of contact between customers and IT for development of data visualizations to assist in day-to-day and strategic business decision making
â€¢ Consult with customers to develop understanding of business goals and objectives for data visualizations
â€¢ Directly support customers in use of data visualization tools to develop and deploy reports, charts, dashboards, alerts, etc.
â€¢ Assists in selection and deployment of data visualization tools across the company
â€¢ Provide in-depth data analysis to assist in answering complex business questions
â€¢ Responsible for collection, analysis and documentation of business and functional requirements in support of development of data marts
â€¢ Responsible for data mapping and validation in support of data mart development and data conversions
â€¢ Work with project teams to develop data visualizations and conduct data conversion activities as part of new or modified IT services
â€¢ Maintain relationship with outside vendors/partners for the purposes of supporting data visualization tools and augmenting staff for data analysis activities
â€¢ Work with training department and customers to develop, deliver, and/or coordinate data visualization training, documentation, and other educational tools and materials
â€¢ Study use and performance of data visualization tools, data marts and makes recommendations for enhancements
â€¢ Make recommendations for strategic direction of data analysis tools and procedures in alignment with business strategy
â€¢ Document business data sources as a reference for customers in development of data visualizations
â€¢ Requires moderate amount of travel to meet with customers at division offices
â€¢ Complete other responsibilities as assigned
MINIMUM SKILLS OR EXPERIENCE REQUIREMENTS:
â€¢ Minimum 3 years of work experience with data analysis
â€¢ Bachelorâ€™s Degree or foreign academic equivalent in Data Science, Business Communication, or related field of study.
â€¢ Formal education in the use of data analysis tools and practices required
â€¢ High level of competency with Microsoft Excel and other data analysis tools
â€¢ High level of literacy in both relational and non-relational database concepts and structures
â€¢ Proficient with data query languages (SQL, Excel Pivot Tables etc.)
â€¢ High level of literacy in Business Intelligence concepts, tools and frameworks
â€¢ Knowledge of data governance structures and purpose
â€¢ Use resources effectively and efficiently; can orchestrate multiple activities at once to accomplish goals
â€¢ Fast learner when facing new problems and situations; thrives with challenges
â€¢ Keen listening, written and verbal skills, while ensuring clear, effortless explanations to users
â€¢ Ability to work independently, as well as effectively within a team
â€¢ Negotiate skillfully in tough situations with internal and external groups
â€¢ Effective problem-solving ability and strong analytical skills; can see underlying or hidden problems and patterns; looks beyond the obvious
â€¢ Demonstrate flexibility, reliability, and dependability
If you like wild growth and working with happy, enthusiastic over-achievers, you'll enjoy your career with us!</t>
  </si>
  <si>
    <t>Swinerton Builders
4.1</t>
  </si>
  <si>
    <t>Construction</t>
  </si>
  <si>
    <t>DPR Construction, Webcor</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</si>
  <si>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â€¦â€¦solutions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</si>
  <si>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Relevante, Inc.
3.1</t>
  </si>
  <si>
    <t>Berwyn, PA</t>
  </si>
  <si>
    <t>Data Analyst Location Glendale, CA Duration 3 months contract Client is looking for Data Analyst to build reports, run statistical analysis, etc.</t>
  </si>
  <si>
    <t>iSpace, Inc
3.7</t>
  </si>
  <si>
    <t>Cyient</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</si>
  <si>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Bachelorâ€™s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</si>
  <si>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Kharon</t>
  </si>
  <si>
    <t>Senior Data Intelligence Analyst</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</si>
  <si>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</si>
  <si>
    <t>Sr. Data Analyst, Consumer Applications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</si>
  <si>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</si>
  <si>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System1
3.8</t>
  </si>
  <si>
    <t>Venice, CA</t>
  </si>
  <si>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Youâ€™ll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youâ€™ll combine excellent powers of analysis with good people skills. While professional qualifications or experience in finance are welcome, we are equally interested in the new thinking that data specialists from outside the industry can bring. Itâ€™s all part of our collaborative approach to moving business forward.
What you will bring
Bachelorâ€™s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weâ€™re saying hello to the future. Committed to being the leading fixed-income investment management firm in the world, weâ€™re investing in new technologies, methodologies and markets. Weâ€™re also investing in our people. Our business is guided by a belief in doing the right thing: that if we treat our clients and colleagues with fairness and respect, success will follow. Weâ€™re building on our reputation and resources with an entrepreneurial approach that drives innovation. Every day is an opportunity for us to get better by making the most of the possibilities that our people and ideas can bring.</t>
  </si>
  <si>
    <t>Western Asset
3.5</t>
  </si>
  <si>
    <t>Pasadena, CA</t>
  </si>
  <si>
    <t>PIMCO, TCW, Oaktree Capital Management</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</si>
  <si>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â€“ Azure, Google Cloud, etc.
Familiarity or experience with Agile - Jira, SAFe Agile framework
Experience with Power BI
Exposure or experience with programming languages and frameworks â€“ Java, C++, JavaScript, JQuery, HTML, CSS, Python, R, Scala, Spark, SAS, etc.
Exposure to or experience with building Tableau interfaces and dashboards
Exposure to or Experience with integrating front and back-end technologies for analytics.</t>
  </si>
  <si>
    <t>Tilde Staff Inc.
5.0</t>
  </si>
  <si>
    <t>Senior Data Analyst, Data Insights</t>
  </si>
  <si>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</si>
  <si>
    <t>Hulu
3.8</t>
  </si>
  <si>
    <t>Netflix, Amazon, Apple</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</si>
  <si>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Six (6) years of related experience or equivalent combination of education and experience required. Experience in multi-line claims management processes and system requirements strongly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</si>
  <si>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Login Consulting Services
3.8</t>
  </si>
  <si>
    <t>Workday Technical Analyst- Data Conversions</t>
  </si>
  <si>
    <t>The University of Southern California (USC) has established a Workday Financials deployment program covering our academic enterprise as well as our hospitals. This program is critical to USCâ€™s overall goals to improve administrative efficiency. Workday Financials will be paired with the existing Workday HR and Payroll solutions implemented in 2013.
We are currently seeking two Workday Technical Analysts â€“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Youâ€™ll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Bachelorâ€™s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Bachelorâ€™s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USCâ€™s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</si>
  <si>
    <t>University of Southern California
4.2</t>
  </si>
  <si>
    <t>Data Analyst Healthcare - Experienced or Entry Level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</si>
  <si>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</si>
  <si>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Delmarva Foundation
3.1</t>
  </si>
  <si>
    <t>Cerritos, CA</t>
  </si>
  <si>
    <t>Easton, MD</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</si>
  <si>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</si>
  <si>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thatâ€™s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organizationâ€™s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YOUâ€™LL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</si>
  <si>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LiveGlam
4.1</t>
  </si>
  <si>
    <t>Analyst, Data Operations</t>
  </si>
  <si>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</si>
  <si>
    <t>Warner Bros. Entertainment
3.9</t>
  </si>
  <si>
    <t>NBCUniversal</t>
  </si>
  <si>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Masterâ€™s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</si>
  <si>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NextDeavor Services</t>
  </si>
  <si>
    <t>Carson, CA</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</si>
  <si>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</si>
  <si>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3.5</t>
  </si>
  <si>
    <t>Irwindale, CA</t>
  </si>
  <si>
    <t>Milton, WV</t>
  </si>
  <si>
    <t>Data Analyst (Apex Legends)</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</si>
  <si>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</si>
  <si>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Electronic Arts
3.9</t>
  </si>
  <si>
    <t>Riot Games, Google, Activision Blizzard</t>
  </si>
  <si>
    <t>Data Intelligence Analyst II ( Epic Certification Required )</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</si>
  <si>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</si>
  <si>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</si>
  <si>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Capital Group
3.9</t>
  </si>
  <si>
    <t>Sr Analyst, Data Operations</t>
  </si>
  <si>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</si>
  <si>
    <t>Turner Broadcasting
3.7</t>
  </si>
  <si>
    <t>Walt Disney Company, NBCUniversal</t>
  </si>
  <si>
    <t>Data Analyst (Ryan White)</t>
  </si>
  <si>
    <t>AMAZING INDIVIDUALS WORKING FOR POSITIVE PEOPLE at AIDS Healthcare Foundation!
Does the idea of doing something that really makes a difference in peopleâ€™s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AHFâ€™s core values are to be:
â€¢ Patient-Centered
â€¢ Value Employees
â€¢ Respect for Diversity
â€¢ Nimble
â€¢ Fight for Whatâ€™s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</si>
  <si>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AIDS Healthcare Foundation
4.7</t>
  </si>
  <si>
    <t>Kaiser Permanente, CVS Health, Walgreens</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</si>
  <si>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weâ€™ve paid our players over $8 millions â€” all without ever taking a dime from our players.
Weâ€™re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itâ€™s who we are as a team, and itâ€™s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Bachelorâ€™s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Thereâ€™s a lot of flexibility and growth opportunity at Lucky Day. Youâ€™ll work one-on-one with your coach/mentor to set and reach goals, find new opportunities, and grow professionally and personally. At a minimum, youâ€™ll have a meaningful impact on popular and highly visible products, influence new products, become familiar with new technology, and be able to demonstrate the results of your work.</t>
  </si>
  <si>
    <t>Data System Analyst I, LACERA (Senior Java Developer)</t>
  </si>
  <si>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â€“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â€¢ Medical Coverage
â€¢ Dental Coverage
â€¢ Group Term Life Insurance
â€¢ Accidental Death &amp; Dismemberment Insurance
â€¢ Health &amp; Dependent Care Spending Accounts
â€¢ Medical Coverage Protection
â€¢ Short-Term Disability â€“ for MegaFlex participants only
â€¢ Long-Term Disability â€“ for MegaFlex participants only
Part-time employees (except workers in student positions) who work an average of 30 hours or more per week during a period</t>
  </si>
  <si>
    <t>LACERA
3.5</t>
  </si>
  <si>
    <t>Title: Data Analyst
Company: Arize Corporation
Location: Anaheim, CA
Job Type: Full-time
We are seeking a Data Analyst to join our team! One who will advise in business-wide decision making based on data analysis.
What the Data Analyst needs:
BA/BS â€“ Bachelorâ€™s Degree in Business Information Systems, Statistics, or related fields
1+ yearsâ€™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</si>
  <si>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Arize Corporation
2.9</t>
  </si>
  <si>
    <t>Anaheim, CA</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</si>
  <si>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KPIâ€™s while adhering to the Plans analytics processâ€“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Minimum Qualifications:
Bachelorâ€™s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</si>
  <si>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SAG-AFTRA Health Plan and SAG-Producers Pension Plan
2.8</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</si>
  <si>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worldâ€™s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weâ€™ll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â€“ Certainty,
Ingenuity and Advantage â€“ drive everything we do: you can count on us to
deliver with precision and reliability, every time. We look beyond todayâ€™s
problems to find tomorrowâ€™s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clientsâ€™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Youâ€™ll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moreâ€¦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</si>
  <si>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Computershare
3.1</t>
  </si>
  <si>
    <t>Melbourne, Australia</t>
  </si>
  <si>
    <t>Financial Transaction Processing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</si>
  <si>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</si>
  <si>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$57K-$103K (Glassdoor est.)</t>
  </si>
  <si>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AEDâ€™s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</si>
  <si>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International
3.2</t>
  </si>
  <si>
    <t>Houston, TX</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</si>
  <si>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companyÃ¢s online BI tool, including dashboard planning and creation, using data from different data sources, such as our data warehouse and different APIÃ¢s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companyÃ¢s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customersÃ¢ segmentation based on the business needs
Education Requirements:
BachelorÃ¢s degree in business, statistics, math, IT or a related field
Experience Requirements:
Min. 3 yearsÃ¢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youÃ¢ll be joining our existing team of skilled and passionate professionals. WeÃ¢re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Ã¢Å“Scaling WellnessÃ¢ program - mental health days, yoga sessions, daily meditation, fresh fruits and company provided snacks
Fun work culture - monthly and quarterly staff events
Casual Dress
An amazing team to work alongside !
Powered by JazzHR</t>
  </si>
  <si>
    <t>Scale Media
5.0</t>
  </si>
  <si>
    <t>Sherman Oaks, CA</t>
  </si>
  <si>
    <t>Data and Policy Analyst - Writer/Coordinator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</si>
  <si>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</si>
  <si>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Sr. Data/Report System Analyst</t>
  </si>
  <si>
    <t>Are you passionate about helping people? Do you want to make a difference in people's lives?
We embrace a culture of passion and dedication at Cedars-Sinai, and itâ€™s part of the reason weâ€™ve been named one of the top ten hospitals in Americaâ€™s Best Hospitals by U.S. News &amp; World Report. Now we invite you to join us. From working with a team of exceptional healthcare professionals to using state-of-the-art facilities, youâ€™ll have everything you need to do something incredibleâ€”for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KIPâ€™s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</si>
  <si>
    <t>Beverly Hills, CA</t>
  </si>
  <si>
    <t>Equity Data/Research Analyst</t>
  </si>
  <si>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</si>
  <si>
    <t>Selby Jennings Buyside</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</si>
  <si>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</si>
  <si>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ChangeÂ®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</si>
  <si>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Acorns
3.9</t>
  </si>
  <si>
    <t>Data Analyst - (Python)</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</si>
  <si>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</si>
  <si>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LEAPROS
5.0</t>
  </si>
  <si>
    <t>Long Beach, CA</t>
  </si>
  <si>
    <t>Dana Point, CA</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</si>
  <si>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</si>
  <si>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</si>
  <si>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</si>
  <si>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Data Analyst I</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</si>
  <si>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</si>
  <si>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L.A. Care Health Plan
3.1</t>
  </si>
  <si>
    <t>Health Net, Kaiser Permanente, Molina Healthcare</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</si>
  <si>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</si>
  <si>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Superior Court of California County of Los Angeles
3.6</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</si>
  <si>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</si>
  <si>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Tillster
3.3</t>
  </si>
  <si>
    <t>Billingual Chinese - Data Analyst</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</si>
  <si>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</si>
  <si>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Tripalink
3.7</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</si>
  <si>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youâ€™ll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Whatâ€™s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youâ€™ll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thatâ€™s quickly redefining the boundaries of on-demand academic support
If you are not sure that youâ€™re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</si>
  <si>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TutorMe
4.6</t>
  </si>
  <si>
    <t>Chegg, Tutor.com, Smarthinking</t>
  </si>
  <si>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Bachelorâ€™s degree in finance, accounting, business or related field and a minimum of 3 years' relevant experience
REF # 35576</t>
  </si>
  <si>
    <t>Century Group (CA)
4.5</t>
  </si>
  <si>
    <t>Public Policy Data Analyst</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</si>
  <si>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</si>
  <si>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Netflix, Inc.
3.9</t>
  </si>
  <si>
    <t>Los Gatos, CA</t>
  </si>
  <si>
    <t>Epidemiologist Data Analyst-Urology</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</si>
  <si>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</si>
  <si>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UC Davis Medical Center
3.8</t>
  </si>
  <si>
    <t>Sacramento, CA</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</si>
  <si>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</si>
  <si>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Tarzana
3.0</t>
  </si>
  <si>
    <t>Northridge, CA</t>
  </si>
  <si>
    <t>Tarzana, CA</t>
  </si>
  <si>
    <t>Data Systems Analyst</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</si>
  <si>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â€“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</si>
  <si>
    <t>STAND 8 Technology Services
3.9</t>
  </si>
  <si>
    <t>Data Analyst, Predictive Analytics</t>
  </si>
  <si>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</si>
  <si>
    <t>Internet Brands
3.4</t>
  </si>
  <si>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</si>
  <si>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</si>
  <si>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
4.0</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</si>
  <si>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</si>
  <si>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</si>
  <si>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</si>
  <si>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</si>
  <si>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</si>
  <si>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</si>
  <si>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Activision, Riot Games, Electronic Arts</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</si>
  <si>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participantâ€™s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â€“ Los Angeles, CA
UCLA Title: PUBL ADMNST ANL
Job #: 7087
Work Hours:
M-F; 8AM-5PM; Hours May Vary
Job Type: career
Duration: Indef
Salary Range:
$23.04 â€“ $45.54 Hourly
Layoff Referral Deadline:
3/17/2020
Bargaining Unit:
99
Posted Date:
March 2, 2020</t>
  </si>
  <si>
    <t>UCLA Health
4.0</t>
  </si>
  <si>
    <t>Cedars-Sinai Medical Center, Loma Linda University Health, Harbor Hospital</t>
  </si>
  <si>
    <t>Mid-Senior Data Analyst</t>
  </si>
  <si>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â€¢ 4+ years experience as a Data Analyst working with a variety of database systems
â€¢ Strong experience with Tableau reporting, SQL databases, and excel
â€¢ Ability to work independently, dig through different databases and understand how to align data tables and to consolidate in a normal fashion
â€¢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</si>
  <si>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Associate Player Support Data Analyst</t>
  </si>
  <si>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PitfallÂ®, Tony HawkÂ®, Guitar HeroÂ®, Crash Bandicoot, Skylanders and Call of DutyÂ®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</si>
  <si>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
3.4</t>
  </si>
  <si>
    <t>BI/Data Analyst</t>
  </si>
  <si>
    <t>Job Description
Loot Crate was founded in 2012 around a simple idea: put the awesomeness of Comic-Con in a box. Today, we ship some of the coolest geek, gaming, and pop-culture collectibles and accessories. Weâ€™re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</si>
  <si>
    <t>The Loot Company
2.1</t>
  </si>
  <si>
    <t>Sr. Data Analyst, Ad Operations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</si>
  <si>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</si>
  <si>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$35K-$45K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</si>
  <si>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</si>
  <si>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Customer Insights Manager, Senior Data Analyst | Mobile</t>
  </si>
  <si>
    <t>Company Description
------------------
Ã‰lever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</si>
  <si>
    <t>Elever Professional</t>
  </si>
  <si>
    <t>Austin, TX</t>
  </si>
  <si>
    <t>Research Sr. Data Analyst - Kaiser Permanente Bernard J. Tyson School of Medicine</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</si>
  <si>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</si>
  <si>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</si>
  <si>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Oakland, CA</t>
  </si>
  <si>
    <t>HCA Healthcare, Dignity Health, Sutter Health</t>
  </si>
  <si>
    <t>Senior Business Technology Analyst - Big Data (Los Angeles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</si>
  <si>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bachelorâ€™s/masterâ€™s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</si>
  <si>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ZS Associates
3.8</t>
  </si>
  <si>
    <t>Financial Data Analyst
Location: El Segundo, CA
Education Required: Bachelorâ€™s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Bachelorâ€™s degree required in engineering, business, math or the sciences; Mastersâ€™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</si>
  <si>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</si>
  <si>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Goleta, CA</t>
  </si>
  <si>
    <t>Enterprise Data Quality Analyst - EDM</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</si>
  <si>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</si>
  <si>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City National Bank
3.6</t>
  </si>
  <si>
    <t>East West Bank, Bank of the West, First Republic Bank</t>
  </si>
  <si>
    <t>Job Description
Survey Data Analyst
Overview: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</si>
  <si>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Cypress HCM
4.9</t>
  </si>
  <si>
    <t>Walnut Creek, CA</t>
  </si>
  <si>
    <t>Data Analyst/SQL/Healthcare Or Medical OR Clinical</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</si>
  <si>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</si>
  <si>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Infonex Technologies, Inc.</t>
  </si>
  <si>
    <t>Data Analyst Manager</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</si>
  <si>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</si>
  <si>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Oakwood Search - CHURN</t>
  </si>
  <si>
    <t>Enterprise Data Analyst</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</si>
  <si>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</si>
  <si>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MEDIA DATA ANALYST</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</si>
  <si>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</si>
  <si>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Bloom Ads Global Media Group</t>
  </si>
  <si>
    <t>Data Analyst - Personalization</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</si>
  <si>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</si>
  <si>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Internet Brands, Inc.
3.4</t>
  </si>
  <si>
    <t>Data Systems Analyst III</t>
  </si>
  <si>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</si>
  <si>
    <t>ESP Legal</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</si>
  <si>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</si>
  <si>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Bi Analyst</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</si>
  <si>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</si>
  <si>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Apollo Medical Holdings, Inc.
3.4</t>
  </si>
  <si>
    <t>Alhambra, CA</t>
  </si>
  <si>
    <t>Operations Analyst, Data Governance</t>
  </si>
  <si>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</si>
  <si>
    <t>Analyst, Data (Pharmacy &amp; SQL)</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</si>
  <si>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</si>
  <si>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Molina Healthcare
3.1</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</si>
  <si>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</si>
  <si>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</si>
  <si>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Beautycounter
3.0</t>
  </si>
  <si>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</si>
  <si>
    <t>Genuent
3.5</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</si>
  <si>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â€¢Help determine and translate customer needs into a solution and approach
â€¢Contribute to proposal development
â€¢Contribute to scope, approach, and estimating input to the proposal team
â€¢Contribute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</si>
  <si>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Data Analyst, Teleflora</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</si>
  <si>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Loudâ„¢" with the gift of TelefloraÂ®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</si>
  <si>
    <t>The Wonderful Company LLC
3.6</t>
  </si>
  <si>
    <t>Senior Customer Data Analyst : 20</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</si>
  <si>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</si>
  <si>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REMOTE Data Analyst - POWER BI+MONGO+ DAX EXPERIENCE</t>
  </si>
  <si>
    <t>Company Description
Catasys is making a positive impact on peopleâ€™s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weâ€™re looking for compassionate, hard-working people-lovers to join our team. If innovating in the field of patient care is something youâ€™re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companyâ€™s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Catasysâ€™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yearsâ€™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</si>
  <si>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Catasys Health</t>
  </si>
  <si>
    <t>Senior Data Analyst - User Growth</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</si>
  <si>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</si>
  <si>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TikTok
3.8</t>
  </si>
  <si>
    <t>Automotive Data Analyst</t>
  </si>
  <si>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</si>
  <si>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MotorTrend Group
2.7</t>
  </si>
  <si>
    <t>Data Analyst - Product</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</si>
  <si>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</si>
  <si>
    <t>Mercury Insurance Group
3.4</t>
  </si>
  <si>
    <t>Brea, CA</t>
  </si>
  <si>
    <t>Sr. Analyst, Data</t>
  </si>
  <si>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of data and statistical analysis experience.
â€¢ Must be able to read and write SQL queries.
â€¢ Must have experience working with the following:Excel Spreadsheets, Pivot Tables, Graphs, VLookup.
Preferred Education
Bachelor's Degree or equivalent combination of education and experience
Preferred Experience
â€¢ 5-7 years of data and statistical analysis experience.
â€¢ Healthcare experience working with Medicaid and or Medicare.
â€¢ Enrollment experience.
â€¢ PowerBI.
â€¢ Visual Studio.
â€¢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</si>
  <si>
    <t>Senior Data Insights Analyst</t>
  </si>
  <si>
    <t>Endpoint
Real estate is the largest asset class in the worldâ€”and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Americanâ€™s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â€“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Youâ€™ll come to Endpoint with:
B.S. in economics, statistics, engineering, applied math, or a related quantitative field
You are constantly brainstorming ways to increase growth and drive the business
You possess a â€œcan-doâ€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</si>
  <si>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Endpoint Closing</t>
  </si>
  <si>
    <t>Bilingual (Chinese) Data Analyst</t>
  </si>
  <si>
    <t>$42K-$66K (Glassdoor est.)</t>
  </si>
  <si>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Bachelorâ€™s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</si>
  <si>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Systems and Data Analyst - SQL</t>
  </si>
  <si>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companyâ€™ approach, mission and core values in all communication and correspondence.
Communicates effectively in a culturally competent and diverse consumer population and promotes favorable interaction with managers, co-workers and others.
Performs other duties as assigned.</t>
  </si>
  <si>
    <t>Ottimo Resources</t>
  </si>
  <si>
    <t>Duarte, CA</t>
  </si>
  <si>
    <t>Data Entry Analyst</t>
  </si>
  <si>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</si>
  <si>
    <t>Ajilon
3.6</t>
  </si>
  <si>
    <t>Woodland Hills, CA</t>
  </si>
  <si>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Bachelorâ€™s Degree in a quantitative and/or technical discipline.
Masterâ€™s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</si>
  <si>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</si>
  <si>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</si>
  <si>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Data Intelligence Analyst II</t>
  </si>
  <si>
    <t>Job Description
Data Intelligence Analyst
Job Responsibilities
â€¢ Triages intake of data requests and seeks understanding of business need.
â€¢ Applies knowledge of healthcare and critical thinking skills in the analysis of business request and makes recommendations for solution/s to solve challenges.
â€¢ Provides moderately complex to complex report and data analysis with the help of more senior team members, vendors, and/or other IS department contacts.
â€¢ Provides quantitative and qualitative data analysis and reporting of patterns, insights, and trends to decision-makers.
â€¢ Works closely with application teams to understand workflow, documentation standards and potential gaps. Makes recommendations for closing gaps.
â€¢ Gathers clear and concise requirements for basic to medium complexity requests, interprets the findings and translates the information into a documented business specification for report development.
â€¢ Documents specifications in an organized manner, demonstrate knowledge of understanding request, tools that can be applied and developed to present to the requestor.
â€¢ Works closely with report developers (including Enterprise Data Warehouse and other reporting teams) to ensure understanding of data models and design of output.
â€¢ Performs data scrubbing, troubleshooting and quality checking prior to delivery of results.
â€¢ Demonstrates collaboration across application areas and work groups. Must demonstrate a working understanding of fundamental project management methodologies and components of project life cycle.
â€¢ Proactively communicates with project management to prioritize workload and potential risks or delays. Tracks issues and provides solution-oriented escalation to project leadership.
â€¢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â€¢ Manages low to medium complexity projects. Collaborates with team members as needed.
â€¢ Performs working level process and requirement analysis, including process mapping though current flow charts, documents, future needs/plans, requirement elicitation, stakeholder analysis, and specification gathering in support of team projects and small/medium managed projects.
â€¢ Demonstrates a strong understanding of report analysis and development and applies expertise to help meet customer goals and outcomes.
â€¢ Provides quantitative and qualitative data analysis and reporting of patterns, insights, and trends to decision-makers.
â€¢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â€¢ Manages low to medium complexity projects. Collaborates with team members as needed.
â€¢ Demonstrates a strong understanding of report analysis and development and applies expertise to help meet customer goals and outcomes.
â€¢ Trains end-users and staff as necessary.
â€¢ Develops to demonstrate a strong understanding of build concepts, Epic migration paths, change control process/governance and ticket management process.
â€¢ May serve as the central point of contact for smaller/medium complex projects. May independently work with external vendors in support of team projects, as well as resolving new issues, and coordinating patches/upgrades within assigned areas.
â€¢ Demonstrates collaboration across project borders with other teams. Thinks outside the box and proposes practical solutions to issues. Provides oversight and project management to assigned tasks.
â€¢ May contribute to strategy discussions by identifying options with associated pros and cons with team member.
Teamwork/Customer Relation Responsibilities
â€¢ Collaborates to problem solve and make decisions to achieve desired outcomes
â€¢ Establishes effective working relationships with cross-functional team(s)
â€¢ Cultivates and maintains strong customer relationships and rapport with stakeholders and/or client groups</t>
  </si>
  <si>
    <t>Prosum
4.0</t>
  </si>
  <si>
    <t>Kforce, NTT DATA, IBM</t>
  </si>
  <si>
    <t>Business Analyst / Data Analyst with Financial Industry Experience</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</si>
  <si>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</si>
  <si>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INSPIRE IT Solutions
3.0</t>
  </si>
  <si>
    <t>Monterey Park, CA</t>
  </si>
  <si>
    <t>Hyderabad, India</t>
  </si>
  <si>
    <t>Job Description
Required Skills:
â€¢ Experience in Data Design, Dimensional Modelling, Jira
â€¢ Understanding of data design techniques
â€¢ Ability to work in agile development environment
â€¢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</si>
  <si>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</si>
  <si>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Overland Park, KS</t>
  </si>
  <si>
    <t>Investment Reporting Data Analyst</t>
  </si>
  <si>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</si>
  <si>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Recruiting Resources, Inc.</t>
  </si>
  <si>
    <t>Jr. Data Analyst (Jr. DA)</t>
  </si>
  <si>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analystâ€™s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youâ€™ll collaborate across many other departments in the organization including marketers, executives, and salespeople. Youâ€™ll also likely collaborate closely with those who work in data science like data database developers. Being able to communicate well is important. Your success is dependent on your ability to work with peopleâ€”the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â€“ At its core, data analytics is about answering questions and making decisions. You will be assigned senecios that may require the following types of analytics and it is your responsibility to tailor your work and solution to fit the scenario.
Descriptive analytics answers, â€œWhat happened?â€
Diagnostic analytics answers, â€œWhy did something happen?â€
Predictive analytics answers, â€œWhat is likely to happen?â€
Prescriptive analytics answers, â€œWhat action should be taken?â€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</si>
  <si>
    <t>Prime MSO, LLC.
4.0</t>
  </si>
  <si>
    <t>Dayton, OH</t>
  </si>
  <si>
    <t>Sr. Business Data Analyst</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</si>
  <si>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-Bachelorâ€™s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</si>
  <si>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KORE1 Technologies
4.9</t>
  </si>
  <si>
    <t>CyberCoders, Kforce, ASGN Incorporated</t>
  </si>
  <si>
    <t>"This role is currently work-from-home and will move to the office environment after the COVID-19 restrictions are lifted.â€
12 Month Contract
Experience:
â€¢ Strong technical background to run SQL and XLS reports
â€¢ Fast learner, Accurate and strong attention to detail
â€¢ Excellent analytical and organization skills
â€¢ Demonstrated ability to work independently and as part of a team
â€¢ Ability to handle multiple project deliverables in a fast-paced environment
â€¢ Excellent verbal and written communication skills
â€¢ A drive for accuracy with an Agile and end-to-end continuous process improvement approach
â€¢ A Plus: Experience in Banking and Finance preferred
Projects to include:
â€¢ Running SQL and XLS reporting and metrics on a daily, weekly, and monthly basis
â€¢ Updating reporting with new data feeds and/or edits to structure of reports</t>
  </si>
  <si>
    <t>Pricing Data Analyst</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</si>
  <si>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</si>
  <si>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City National Corporation
3.6</t>
  </si>
  <si>
    <t>Senior Data Engineer &amp; Analyst</t>
  </si>
  <si>
    <t>Job Title: Senior Data Engineer &amp; Analyst
Location: Pasadena, CA (Preferably West Coast Cnsultant as customer is in California and resource will need to work in their office hours)
Duration: Long Term Contract
Ã‚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</si>
  <si>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Pddn
5.0</t>
  </si>
  <si>
    <t>Principal Data Management Analyst</t>
  </si>
  <si>
    <t>Northrop Grumman manufactures some of the worldâ€™s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Youâ€™ll get to Do:
Contract Deliverables Data Management
â€¢ Work and interact with a wide variety of engineering, program management, and technical disciplines, which may include interface with Government Customer base as well as Contract Data Requirement List (CDRL) authors to ensure accurate CDRL scheduling.
â€¢ Review contracts to determine data item deliverables, schedules data items, manages data item schedules, creates Data Management Plans, Communicates Data Delivery schedule to data package providers, and delivers SDRL/CDRL Data to the customer.
CDRL Processing
â€¢ Distribute new contract schedules to inform Program Managers and CDRL Authors of CDRL delivery requirements for duration of program.
â€¢ Generate latest status report to CDRL Author, Director of Contracts, and applicable Program Manager when dates are missed.
â€¢ Deliver CDRL to any number of forums, such as SharePoint, classified network, DoD (Department of Defense) Safe, SIPRNET, and NG Safe.
â€¢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â€¢ Review engineering documentation, reports, specifications, and drawings to determine documentation and material requirements, ensure compliance with engineering specifications, and to ensure engineering orders reflect latest requirements.
â€¢ Analyze proposed changes in product design to determine effect on documents such as drawings, test specifications, manuals, and ensures all documents have required approvals.
â€¢ Compile release packages ensuring all documentation is present.
â€¢ Notify appropriate departments of any new or updated data.
â€¢ Maintain audit trails.
â€¢ Research and resolve inconsistencies with design, production, material, or program office.
MANUMS
Basic Qualifications:
â€¢ Bachelorâ€™s Degree in Business, Management or related discipline with 6 years of experience, or Masterâ€™s degree with 4 years of experience.
â€¢ Proficiency in Microsoft Office.
â€¢ Possess Data Management and CDRL training or experience on defense programs.
â€¢ Ability to obtain and maintain a US Government DoD secret clearance within a timeframe set forth by management.
Preferred Qualifications:
â€¢ Knowledge of Data Management and CDRL processing.
â€¢ Proficiency with product lifecycle management system.
â€¢ Understanding of Team-center Enterprise or Team-center Unified Architecture.
â€¢ DoD Active SECRET clearance.
â€¢ Specific training in configuration management through certificated program a bonus.
â€¢ Demonstrated understanding of general configuration management concepts, practices, and processes.
â€¢ Understanding of Configuration Management standards such as EIA-649 or MIL-HDBK-61A and ability to read and understand program contracts is essential in providing appropriate program support.
â€¢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â€¢ Health Plan
â€¢ Savings Plan
â€¢ Paid Time Off
â€¢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</si>
  <si>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</si>
  <si>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Falls Church, VA</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</si>
  <si>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</si>
  <si>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Sr Data Analyst (DW)</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</si>
  <si>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â€“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</si>
  <si>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Aviana Global Technologies, Inc
4.2</t>
  </si>
  <si>
    <t>OpenSymmetry, Perficient, DataClarity</t>
  </si>
  <si>
    <t>As a leading mobile games developer, Jam City is looking to â€œlevel upâ€ our talent. Weâ€™re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companyâ€™s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Cityâ€™s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companyâ€™s popular RPG game Harry Potter: Hogwarts Mystery was the #1 game in more than 40 countries at its launch in April 2018.
Jam City has nine studios located in Los Angeles (HQ), Berlin, Buenos Aires, BogotÃ¡, Burbank, Cedar Falls, San Diego, San Francisco, and Toronto.</t>
  </si>
  <si>
    <t>Jam City
3.9</t>
  </si>
  <si>
    <t>Digital Media Data Analyst, Apple TV+</t>
  </si>
  <si>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Bachelorâ€™s degree - ideally in an analytical field such as Economics, Statistics, Mathematics, Software Engineering, Finance, Applied Sciences, etc.</t>
  </si>
  <si>
    <t>Apple
4.1</t>
  </si>
  <si>
    <t>Cupertino, CA</t>
  </si>
  <si>
    <t>Google, Microsoft, Samsung Electronics</t>
  </si>
  <si>
    <t>Data Intelligence Analyst</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</si>
  <si>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</si>
  <si>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EMINENT, INC.
3.4</t>
  </si>
  <si>
    <t>Williamsville, NY</t>
  </si>
  <si>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Bachelorâ€™s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</si>
  <si>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â€WFHâ€ position while we adjust to the new normal. We recognize that each persons situation is different and we will do our best to accommodate interim and long-term work location arrangements. If we advance in the process and youâ€™re selected to interview, be sure to discuss your preferred option with a recruiter. Thank you.
ABOUT DSC:
Weâ€™re on a mission to help guys take care of their minds and bodies so they can be their best selves. We started with razors way back in 2011, and now millions and millions of Members later, weâ€™ve expanded into a variety of products including skincare, hair styling, oral care, colognes, deodorants, and more. Weâ€™re always growing and reinventing, and we rely on killer talent to help us achieve our goal of owning the bathroom. If youâ€™re a team-playing innovator, youâ€™ll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Bachelorâ€™s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</si>
  <si>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Dollar Shave Club
3.8</t>
  </si>
  <si>
    <t>Beauty &amp; Personal Accessories Stores</t>
  </si>
  <si>
    <t>Data Technician/Analyst/Specialist</t>
  </si>
  <si>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</si>
  <si>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Leo Tech, LLC
3.5</t>
  </si>
  <si>
    <t>Senior Data Analyst
Culver CityR&amp;DExperienced
Responsibilities
Develop data-driven models and find actionable strategic insights to help improve software products and apps in TikTokâ€™s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Masterâ€™s degree in Statistics, Computer Science, Business Analytics or related field,
PLUS
24 months of experience in:
Â· Developing statistical models by analyzing large-scale data sets in large-scale distributed systems;
Â· Statistical software (R, SAS, or SPSS) and data mining;
Â· Scripting language (Python, PHP, or Perl);
Â· Relational database (SQL);
Â· Data visualization tool (Tableau);
Â· Data warehousing techniques.
The worksite is in Culver City, CA. We are interested in every qualified candidate who is eligible to work in the United States. However, we are not able to sponsor visas for the position.
Apply
Share to</t>
  </si>
  <si>
    <t>Research Data Analyst</t>
  </si>
  <si>
    <t>Research Data Analyst: Electric Vehicles
About us
Our firm, Recargo, Inc., has been focused exclusively on the burgeoning electric vehicle (EV) category since 2009. We make PlugShare, the worldâ€™s most popular mobile app for EV drivers. Weâ€™re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Â· developing data tables and visualizations
Â· providing written analytic viewpoints
Â· performing statistical analyses
Â· conducting secondary industry research
Â· conducting interviews with executives at EV firms
Required Skills/Experience:
Â· Bachelorâ€™s degree in business, accounting, computer science, information technology, economics, statistics, or other related fields. Advanced degree is a significant plus.
Â· 2-3 years of related experience in a business, governmental, non-profit or academic setting. Deeper experience is a plus.
Â· Demonstrated working understanding of relational and non-relational data stores and data warehousing principles.
Â· Working understanding of techniques for trend extrapolation/forecasting.
Â· Proficiency creating reports with complex formulas/equations through Excel (pivot tables and formulas), R, and/or SQL.
Â· The ability to produce compelling data visualizations. Knowledge of Tableau is a plus. One of our key data tools is Tableau based, and we interrogate it frequently. We also provide custom template sets along with our reports to clients.
Â· Working knowledge of SPSS or a similar platform for analyzing survey data is a plus.
Â· Strong written and interpersonal communication and presentation development skills. Must be able to communicate ideas effectively and concisely to all levels. Clear writing and verbal communication skills.
Â· Experience authoring or contributing to research-oriented papers/publications is a significant plus.
Â· You should be self-directed and independent.
Benefits
Â· Health insurance
Â· Dental insurance
Â· Vision insurance
Â· Retirement plan
Â· Paid time off
Candidates must be authorized to work in the United States as a pre-condition of employment.
About Recargo
Founded in 2009, Recargoâ€™s mission is to help electric vehicle (EV) drivers find the way forward. We make the worldâ€™s most popular EV app, PlugShare: A top reviewed, driver-sourced guide to finding and using public charging globally. We are one of the EV industryâ€™s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</si>
  <si>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Recargo, Inc., makers of PlugShare</t>
  </si>
  <si>
    <t>ã€1yr OPT+Internã€‘Data Analyst ä¿å®žä¹ ä¿å°±ä¸š</t>
  </si>
  <si>
    <t>çŽ°åœ¨å°±åœ¨å¾®ä¿¡ wuyuzhou0907
çŽ°åœ¨å°±åœ¨å¾®ä¿¡ wuyuzhou0907
çŽ°åœ¨å°±åœ¨å¾®ä¿¡ wuyuzhou0907
1. ä¿å®žä¹ ä¿å°±ä¸š æ— offeré€€å…¨é¢
2. åœ¨ç¾Žç•™å­¦ç”Ÿç‹¬å®¶ä¸€å¹´OPTæœºä¼š(çœŸçš„æ˜¯ä¸€å¹´)
3. ç–«æƒ…æœŸé—´æœ€ä½³å®žä¹ è§£å†³æ–¹æ¡ˆ, è¶³ä¸å‡ºæˆ·èƒŒæ™¯æå‡
4. æä¾›Offer Letter,è¡¨çŽ°ä¼˜å¼‚è€…æä¾›æŽ¨èä¿¡,æœ‰æœ‰è½¬æ­£æœºä¼š
2020å­¦ç”Ÿæ±‚èŒçŽ°å†µ:
ç»è¿‡è°ƒç ”åŽ,æˆ‘ä»¬æ€»ç»“å‡ºåœ¨ç¾Žå›½æ±‚èŒçš„ç•™å­¦ç”Ÿå’ŒæŽ¥å—ç•™å­¦ç”Ÿå·¥ä½œçš„å…¬å¸æ¯”ä¾‹å¤±è¡¡,å¦‚ä»Šçš„å°±ä¸šå½¢åŠ¿å¯¹åŽäººç•™å­¦ç”Ÿå’Œæ–°ç§»æ°‘çš„æ ‡å‡†å’Œè¦æ±‚å¤§å¤§æé«˜ã€‚ å¤§éƒ¨ä»½ç•™å­¦ç”Ÿéƒ½ä¼šè§‰å¾—æ‰¾å·¥ä½œæ¯”è¾ƒåƒåŠ›,ä¸»è¦åŽŸå› æœ‰è¿™å‡ ç§:è¯­è¨€é—®é¢˜ã€ç¡¬å®žåŠ›ä¸å¤Ÿã€æ–‡åŒ–å·®å¼‚ã€æ‹–å»¶ã€ä¸çŸ¥é“ä»Žå“ªå¼€å§‹ã€ç­‰ç­‰
Easyfind Career å®žä¹ ç›´æŽ¨é¢†åŸŸ:
1. é‡‘èž
2. è´¢ä¼š
3. å’¨è¯¢
4. å¸‚åœºè¥é”€
5. æ•°æ®åˆ†æž
6. ç§‘æŠ€å·¥ç¨‹ç­‰å¤‡å—åŽäººé’ççš„é¢†åŸŸ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æ±‚èŒè¾…å¯¼å¹³å°
è”ç³»ç”µè¯:(714) 717-1893
å…¬å¸åœ°å€:630 W Duarte Rd #305, Arcadia, CA 91007
è¥ä¸šæ—¶é—´: æ¬¢è¿Žæ¥ç”µå’¨è¯¢æˆ–è€…å¾®ä¿¡è”ç³»,å¾®ä¿¡å·:wuyuzhou0907
å®˜æ–¹ç½‘å€:www.easyfind8.com
Easyfind å…¬å¸ä»‹ç»:
æ˜“å’¨èŒƒä¿¡èª‰ç”Ÿæ€ç§‘æŠ€æœ‰é™å…¬å¸æ±‡èšã€ç­›é€‰ã€æ•´åˆç¾Žå›½å½“åœ°ä¼˜è´¨èµ„æº,ç»„å»ºä¸“ä¸šçš„æ³•å¾‹ã€åŒ»ç–—ã€æ•™è‚²ã€ é‡‘èžå’Œå•†ä¸šç²¾è‹±å›¢é˜Ÿã€‚æ˜“å’¨èŒƒå…¬å¸å°†ç»éªŒä¸°å¯Œä¸”æˆåŠŸçš„ä¸“ä¸šäººå£«ä¸Žåœ¨ç¾Žç”Ÿæ´»çš„å­¦ç”Ÿå’Œä¸ªäººè¿žæŽ¥èµ·æ¥,ä¸ºä»–ä»¬æä¾›æœ€å¯é ,æœ€å®žç”¨çš„æœåŠ¡å’Œäº§å“ä¿¡æ¯,ä»¥æ­¤ä»Žå­¦ä¹ ,èŒä¸šè§„åˆ’,å¥åº·ç”Ÿæ´»æ–¹å¼å’Œæœ€ç»ˆæˆåŠŸç­‰æ–¹é¢æ¥å¸®åŠ©ä»–ä»¬ã€‚å…¬å¸æ——ä¸‹çŽ°æœ‰å…«å¤§æœåŠ¡éƒ¨é—¨ä¸Žç¾Žå›½ç•™å­¦ç”Ÿè”ç›Ÿã€‚è”ç›ŸçŽ°å·²æˆç«‹åå››ä¸ªçœä»½çš„ç•™å­¦ç”Ÿåä¼š,å®šæœŸä¸¾åŠžçº¿ä¸Šçº¿ä¸‹æ´»åŠ¨,å›¢ç»“æµ·å†…å¤–åœ¨ç¾Žç•™å­¦ç”Ÿä¸Žä¸ªäººã€‚æ˜“å’¨èŒƒå…¬å¸æ­£åœ¨å»ºç«‹ä¸€ä¸ªä»¥ä¿¡ä»»ä¸ºåŸºç¡€çš„ç”Ÿæ€ç³»ç»Ÿ,ç”±æ­¤æä¾›å€¼å¾—ä¿¡èµ–çš„æœåŠ¡ã€‚åŒæ—¶æ˜“å’¨èŒƒä¹Ÿå¾—åˆ°äº†ä¸­ç¾Žä¸¤åœ°åŠç¾Žå±žæ³¢å¤šé»Žå„å„çº§æ”¿åºœ,å„ç±»ç¤¾åŒºç»„ç»‡ä¸¶ä¼ä¸šä¸¶æ–‡æ•™æœºæž„,å’Œæ°‘é—´å›¢ä½“çš„è®¤å¯ä¸Žæ”¯æŒ,ä¸ºç¾Žå›½çš„æœ¬åœŸå­¦ç”Ÿå’Œä¸–ç•Œå„å›½çš„ç•™å­¦ç”Ÿæä¾›äº†å¹¿é˜”çš„å‘å±•ç©ºé—´å’Œèµ„æºå¹³å°,å¼•å¯¼åŒå­¦ä»¬è§„åˆ’å‡ºè‡ªå·±çš„æˆåŠŸäººç”Ÿ! å‡­å€Ÿåœ¨ä¸­ç¾Žç¤¾ä¼šå„ç•Œçš„è‰¯å¥½å£ç¢‘ä¸Žä¼˜è´¨æœåŠ¡,æ˜“å’¨èŒƒåœ¨ç¾Žå›½ä¸ºä¸»çš„åŒ—ç¾Žåœ°åŒºè¿…é€Ÿå´›èµ·,å–å¾—äº†å‚²äººçš„æˆç»©,å·²ç»æˆä¸ºåŒ—ç¾Žæœ€ä¸“ä¸šçš„ç•™å­¦ç”Ÿç»¼åˆèµ„è®¯æœåŠ¡å¹³å°ä¹‹ä¸€,ä»¥åŠä¸­ç¾Žå„ç±»æœºæž„æœ€ä¿¡èµ–çš„åˆä½œä¼™ä¼´ã€‚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</si>
  <si>
    <t>Easyfind Company</t>
  </si>
  <si>
    <t>Arcadia, CA</t>
  </si>
  <si>
    <t>Noida, India</t>
  </si>
  <si>
    <t>Heightened Standards Data Analyst</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</si>
  <si>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</si>
  <si>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Corporate: Data Analyst</t>
  </si>
  <si>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â€¢ Develop forward-thinking strategies for gross margin optimization;
â€¢ Use statistical methods to analyze data and generate useful business reports;
â€¢ Identify and recommend new ways to cost optimization by streamlining business processes;
â€¢ Continually evaluate sales data and develop data-driven decisions;
â€¢ Work with other departments to outline specific data needs for each business method;
â€¢ Develop and maintain reporting that adapts to changing business needs;
â€¢ Extract, clean, and validate large amounts of data.
You Are
â€¢ Masterâ€™s degree in a quantitative field;
â€¢ At least 2 years of professional experience in data analytics;
â€¢ Highly proficient skills: SQL, Python (pandas), Excel, data visualization tools (e.g. Tableau, matplotlib), NoSQL knowledge is preferred;
â€¢ Outstanding strategic thinking and analytic skills;
â€¢ Demonstrated ability to synthesize facts and insights into concrete, actionable recommendations;
â€¢ Excellent communicator, both verbal and written, with the ability to influence at all levels of the organization;
â€¢ Results-driven with a desire to work in a fast-paced environment;
â€¢ Detail-oriented with a lot of patience in analyzing data;
â€¢ Strong organizational, planning, and time management skills.</t>
  </si>
  <si>
    <t>U.S. Auto Parts Network, Inc.
3.4</t>
  </si>
  <si>
    <t>Torrance, CA</t>
  </si>
  <si>
    <t>Automotive Parts &amp; Accessories Stores</t>
  </si>
  <si>
    <t>AutoZone, eBay, Advance Auto Parts</t>
  </si>
  <si>
    <t>Sr Data Analyst</t>
  </si>
  <si>
    <t>Job Description
MyLife.com is seeking a Sr. Data Analyst to join our team who has a strong interest in online subscription based business models/relationships. This position is critical to help transform MyLifeâ€™s data analytics conclusions into ideas for enhancing product, marketing and consumer experience to achieve business goals that drive our profitable online People Search and Identity businesses.
Responsibilities:
Generate ideas and analyses for transforming My Lifeâ€™s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Bachelorâ€™s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</si>
  <si>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MyLife.com
3.1</t>
  </si>
  <si>
    <t>Data Analyst I- ON SITE POSITION</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</si>
  <si>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Â· Create custom reports and presentations accompanied by strong data visualization and storytelling
Â· Present analytical conclusions to senior officials in the company and other stakeholders
Â· Maintain patient data safety and confidentiality
Â· Maintaining data integrity and security
Â· Transforming or transferring data upon request
Â· Performing data requests in a timely manner
Â· Preparing data for meetings and presentation
Requirements
Â· Proficiency in Microsoft Power BI Required
Â· Proficient with Data Analysis Expressions (DAX) Required
Â· Experience with User Interface and User Experience Design for Reports and Dashboards
Â· Experience with Microsoft Office 365 Platform
Â· Experience with SharePoint Preferred
Â· Healthcare Data Experience Preferred
Â· Familiarity with HIPPA Desired
Â· Independent and Organized, Project Management Experience Preferred
Â· Data Warehousing / ETL Experience Preferred
Â·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</si>
  <si>
    <t>Center for Family Health and Education
1.0</t>
  </si>
  <si>
    <t>Panorama City, CA</t>
  </si>
  <si>
    <t>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</si>
  <si>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Qualifications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</si>
  <si>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$65K-$81K (Glassdoor est.)</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</si>
  <si>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</si>
  <si>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DISQO
4.7</t>
  </si>
  <si>
    <t>Credit Data Analyst</t>
  </si>
  <si>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Bachelorâ€™s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</si>
  <si>
    <t>Dot 818</t>
  </si>
  <si>
    <t>Sr Performance Metrics Data Analyst</t>
  </si>
  <si>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</si>
  <si>
    <t>BBCN Bank</t>
  </si>
  <si>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</si>
  <si>
    <t>Launch Infotech</t>
  </si>
  <si>
    <t>Signal Hill, CA</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</si>
  <si>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</si>
  <si>
    <t>Tech Air
3.9</t>
  </si>
  <si>
    <t>Danbury, CT</t>
  </si>
  <si>
    <t>SENIOR DATA BI ANALYST</t>
  </si>
  <si>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â€¢ Creation and Maintenance of Power BI reports, MS SSRS, SSAS, Crystal reports, Excel and other tasks as needed
â€¢ Develop and maintain SQL stored procedures, functions, SSIS packages
â€¢ Maintain and monitor running jobs in Windows Task Scheduler and SQL Server Agents
â€¢ Collaborate with business users to gather and define and document requirements
â€¢ Create and update documentation for all technical and business processes
â€¢ Collaborate to enhance and develop data warehouse (data marts, OLAP cubes, fact tables and dimension tables)
QUALIFICATIONS
â€¢ Minimum two years of experience with:
o MS Office 365 (Power BI, Excel, Access, Power Point, Word, Outlook)
o Data-warehouse concepts (Star Schema, SSAS, and MDX queries)
o Crystal Reports, SSRS, SSIS.
o Programming languages (T-SQL, Python, C#)
o MS SQL Server 2016
â€¢ Excellent verbal and communication skills
â€¢ Customer service oriented
â€¢ Knowledge with EZ-Cap or Health Care related databases preferred
â€¢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</si>
  <si>
    <t>Network Medical Management Inc
2.5</t>
  </si>
  <si>
    <t>Data Analyst - MS Access &amp; Excel</t>
  </si>
  <si>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MIDCOMâ€™s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</si>
  <si>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</si>
  <si>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Azusa, CA</t>
  </si>
  <si>
    <t>Data Analyst (Asset Management / eDiscovery)</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</si>
  <si>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</si>
  <si>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Odesus
3.8</t>
  </si>
  <si>
    <t>Jr. Data Analyst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</si>
  <si>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Four (4) years of related experience or equivalent combination of experience and education required. Experience in claims management processes and system requirements preferred.
â— Knowledge of SQL and related database tools.
â— Knowledge of Microsoft Access.
â— Ability to work with the software development community.
Experience/Education
Bachelor's degree requested; major in computer science field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</si>
  <si>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</si>
  <si>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Unilever
4.0</t>
  </si>
  <si>
    <t>Procter &amp; Gamble, NestlÃ©, Johnson &amp; Johnson</t>
  </si>
  <si>
    <t>Data Analyst - Health, Experienced</t>
  </si>
  <si>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</si>
  <si>
    <t>Blue Shield of California
4.1</t>
  </si>
  <si>
    <t>Product/Data Analyst</t>
  </si>
  <si>
    <t>Good Morning,
Ã‚
Please look at the below requirement and submit any candidates including all of the following information.
Ã‚
CTC | C2C Candidate Request | Special
Ã‚
POSITION
Product/Data Analyst
LOCATION
Glendale CA
DURATION
6 Months
Interview
Phone screen then F2F required
REQUIRED SKILLS
1-3 Years Data analytics, Experience with Google Analytics and SalesForce data streams, Advanced Excel, SQL, Ecommerce is a plus.
Ã‚
Ã‚</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</si>
  <si>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departmentâ€™s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â€¢ Involved in the entire lifecycle of capital expenditures, from the review of the initial request to the retirement of the asset
â€¢ Works in close partnership with the Director of Financial Planning &amp; Analysis and the Senior Analysts of the Department in order to learn the necessary skills to be successful in this role
â€¢ Supports the department efforts to improve data mining
â€¢ Assist in the month end closing process including preparation and/or review of journal entries as well as preparation of financial statements.
â€¢ Provides financial modeling support to the FP&amp;A department
â€¢ Supports the reporting and analyzing functions of the FP&amp;A department
â€¢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â€¢ Bachelorâ€™s degree in finance, information science or related field
Required Length &amp; Type of Experience:
â€¢ Minimum of two years financial or business analysis experience preferred
â€¢ Familiarity with financial statements and investment decision concepts such as Net Present Value (NPV) and Internal Rate of Return (IRR)
â€¢ Knowledge of industrial companies a plus
Knowledge, Skills &amp; Abilities (KSAâ€™s):
â€¢ Strong organizational, analytical and communication skills
â€¢ Ability to work with a wide variety of people with different personalities / backgrounds
â€¢ Ability to navigate within a complex and fast-paced organization
â€¢ Ability to demonstrate the capacity to assume increasing responsibilities
â€¢ Willing to learn techniques that enhance automation for procedures that become repetitive.
â€¢ Familiar with a complex use of Excel including pivot tables, various formulas and Macros
â€¢ Experience with SAP, SAP BW, Microsoft Access, SQL, PowerBI (incl. Dax language) strongly encouraged
â€¢ Knowledge of programming languages (Python or other) a plus</t>
  </si>
  <si>
    <t>Airgas
3.8</t>
  </si>
  <si>
    <t>Radnor, PA</t>
  </si>
  <si>
    <t>Chemical Manufacturing</t>
  </si>
  <si>
    <t>Reporting Data Analyst
El Segundo
Position Overview
Apollo Insurance Solutions Group seeks an Investment Reporting Analyst for its El Segundo, CA-based headquarters. The Analyst generates accurate investment reports for internal and external clients.
Primary Responsibilities
Â·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teamâ€™s needs/requirements on projects the analyst is involved in.
Qualifications &amp; Experience
Bachelorâ€™s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</si>
  <si>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Apollo Global Management
3.0</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</si>
  <si>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</si>
  <si>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Revolve
3.3</t>
  </si>
  <si>
    <t>Department, Clothing, &amp; Shoe Stores</t>
  </si>
  <si>
    <t>Data Analyst-Cerritos, CA</t>
  </si>
  <si>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</si>
  <si>
    <t>Georgia IT Inc.
5.0</t>
  </si>
  <si>
    <t>Digital Marketing Data Analyst</t>
  </si>
  <si>
    <t>Founded in 2009, Recargoâ€™s mission is to help electric vehicle (EV) drivers find the way forward. We make the worldâ€™s most popular EV app, PlugShare: A top reviewed, driver crowdsourced guide to finding public charging anywhere globally. We are one of the EV industryâ€™s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brandâ€™s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Bachelorâ€™s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</si>
  <si>
    <t>Position Information
Job Title: Sr. Performance Metrics and Data Analyst
Department: Loan Operations Department
Full/Part Time Status: Full-Time
Work Location: Los Angeles, CA
Travel Requirement: 0-10%
Education, Experience, and Qualifications:
Â· Bachelorâ€™s degree in Finance, Engineering, or related quantitative discipline.
Â· 10+ years of experience in risk management, operations research, data science, project management, analytics, or a related role for a large-scale business, preferably in the financial services industry.
Â· Knowledge of risk and control concepts.
Â· Ability to analyze qualitative and quantitative data and provide summary reports and recommendations.
Â·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Â· Determines operational objectives by studying business functions; gathering information; evaluating output requirements and formats.
Â· Designs new computer programs by analyzing requirements; constructing workflow charts and diagrams; studying system capabilities; writing specifications. Collaborate with IT and Controls professionals to design, implement, test and deploy software.
Â· Improves systems by studying current practices; designing modifications
Â· Recommends controls by identifying problems; writing improved procedures.
Â· Defines project requirements by identifying project milestones, phases, and elements; forming project team; establishing project budget.
Â· Monitors project progress by tracking activity; resolving problems; publishing progress reports; recommending actions.
Â· Maintains system protocols by writing and updating procedures
Â· Provides references for users by writing and maintaining user documentation; providing desktop support; training users.
Â· Prepares technical reports by collecting, analyzing, and summarizing information and trends.
Â· Contributes to team effort by accomplishing related results as needed. Build, test, and deploy statistical and predictive models to aid bank operations.
Â· Apply quantitative skills to support the development and implementation of different econometric or business models, including objective performance scorecards, per unit forecasting/projection, and trending analysis.
Â· Develop or assist with developing documentation, adhering to the Bankâ€™s standard.
Â· Coordinate with the Bankâ€™s Risk Management, SOX and Internal Audit teams to perform validation activities.
Â· Be a trusted partner for the business stakeholders understanding their business and strategy.
Data Governance
Â· Support new Data initiatives and related projects as required
Data Architecture
Â· Manage data in official source (e.g. Data quality, remediation, frequency, etc.)
Data Quality (DQ)
Â· Review and implement Data Quality standards and develop evidence of compliance with standards
Â· Measure Data Quality within domain, producing Data Quality metrics from Data Quality rules within domain
Â· Define and produce Data Quality controls
Â· Monitor and report on Data Quality within domain
Â· Analyze root cause of Data Quality issues (in cooperation with Technical Data Owner)
Â· Execute and track Data Quality remediation plans within domain in coordination with all stakeholders
Knowledge, Skills and Abilities Required:
Â· Required: Minimum 10 years of working experience in risk management, operations or technology role
Â· Preferred: Experience with SQL, Python, R, Anaconda
Â· Preferred: Experience with both Object Oriented and Functional Programming Languages
Â· Preferred: Experience with Data Science and Quantitative Analysis
Â· Required: Excellent verbal and written communication
Â· Preferred: Experienced with Bank application development
Â· Required: Knowledge of best practices in data quality
Â· Preferred: Delivery capability in technology
Â· Required: Strong skills in data analysis (developing macros, scripts, queries to calculate data quality)
Â· Required: Strong project management skills
Â· Required: Demonstrate overall understanding of current data quality tools
Â· Required: Understanding of data architecture practices
Â· Required: Familiarity with data quality issues and ETL processes
Â· Required: Strong research and problem determination and solution skills
Â· Required: Ability to work well individually and in teams
Communication skills:
Â· Excellent written and oral communication skills; ability to communicate effectively and project a professional image when giving and taking information in writing, in person, and over the phone.
Â· Strong interpersonal skills / ability to develop relationships with business lines, internal audit and external auditors.
Â· Ability to influence business partners in addressing control issues and business practices.
Â· Ability to ask theâ€œrightâ€ questions without having extensive knowledge in a particular business area.
Reasoning Skills:
Â· Excellent analytical skills including the ability to define problems, collect data, establish facts, and draw conclusions.
Â· Ability to interpret an extensive variety of technical instructions in operational processes
Â· Ability to work with concepts independently
Â· Comprehensive knowledge of bank products processes and market practices adopted and utilized by over $10 billion in assets.
Computer Skills:
Â· Experience with design, implementation and deployment of software in a regulated financial-services institution.
Â· Ability to design and execute test plans to support User Acceptance Testing, and maintain evidence of test plans and test results.
Â· Accurate typing/keyboarding skills; basic computer skills, including the use of word processing, spreadsheet software applications, and e-mail.
Â· Ability to obtain information and do research on the internet.
Â· Computer literate with proficiency in word processing, spreadsheet and database applications.
Management Skills:
Â· Ability to demonstrate a high level of ethical behavior and follow the Code of Conduct.
Â· Ability to remain flexible in order to adapt to changes in the work environment.
Â· Ability to study and apply new information.
Â· Strong team player
Â· Strong organizational and prioritizing skills.
Â· Ability to take initiative and prioritize tasks; good time-management, problem prevention, and problem-solving skills.
Â· Ability to lead without direct authority.
Â· Ability to handle a variety of projects simultaneously.
Â· Ability to work accurately with close attention to detail.
Â· Ability to maintain confidentiality of sensitive information.
Â· Ability to work with co-workers, customers, and outside agencies professionally and tactfully.
Â· Possess a work ethic that includes neatness, punctuality, and accuracy.
Â· Exhibit a professional, businesslike appearance and demeanor.
Â· Supervise and monitor staff for successful operations and proper customer service.
Â· Ability to analyze qualitative and quantitative data and provide summary reports and recommendations.
Â· All managers and supervisors are responsible to comply with and enforce the End-user Computing Agreement. They are also responsible for establishing controls that incorporate:
Â· Segregation of duties and appropriate supervision
Â· Transaction reconciliation
Â· Review and clearing of exception items and conditions
Â· Review of regularly occurring functions and reports
Â· Reporting of discrepancies or differences in operating functions or generated reports
Â· Protection and security of equipment, software and confidential data
Â· Maintaining adequate environmental controls
Â· Monitoring and maintaining control over the use of laptop computers
Â· They are also responsible for:
Â· Adequate staff training on the appropriate use of systems, handling of media, security policies and protection of confidential information.
Â· Periodic review of adherence to established security controls
Â· Reporting security deficiencies to the Information Security Officer
Â· Protection of confidential information and records
Â· Ensuring that all critical data is saved on the default server drives assigned to each user for automated backup
Physical Demands
Lifting/Carrying
Under 10 lbs: Occasional (1% - 33% of the time)
11â€“ 20 lbs: Occasional (1% - 33% of the time)
Pushing/Pulling
Under 10 lbs: Occasional (1% - 33% of the time)
11â€“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Motionâ€“ Hands: Constant (Over 66% of the time)
Repetitive Motionâ€“ Feet: Rarely (Less than 1 hour per week)</t>
  </si>
  <si>
    <t>Bank Of Hope
2.6</t>
  </si>
  <si>
    <t>Student Data Compliance Analyst</t>
  </si>
  <si>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LAUSDâ€™s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Bachelorâ€™s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</si>
  <si>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KIPP SoCal Public Schools
3.3</t>
  </si>
  <si>
    <t>K-12 Education</t>
  </si>
  <si>
    <t>Data Quality Control Analyst</t>
  </si>
  <si>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</si>
  <si>
    <t>Senior Data Management Analyst</t>
  </si>
  <si>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(â€œISGâ€).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â€œgolden sourceâ€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ISGâ€™s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Bachelorâ€™s degree in Finance, Accounting, Business Administration or Economics.
5+ years of experience in a Data Management role supporting a fixed income asset manager.
Experience with Fixed Income, Structured Products and Alternative Investments.
Experience using State Streetâ€™s ePAM for Investments.
Experience using common industry solutions such as BlackRock Aladdin, ThinkFolio, Bloomberg or equivalent.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</si>
  <si>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processâ€“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Bachelorâ€™s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</si>
  <si>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Data Analyst HEDIS Star</t>
  </si>
  <si>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</si>
  <si>
    <t>SCAN Health Plan
3.2</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</si>
  <si>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</si>
  <si>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Qualifications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</si>
  <si>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SAP Master Data Analyst</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</si>
  <si>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</si>
  <si>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NetSource, Inc.
2.5</t>
  </si>
  <si>
    <t>Bolton, CT</t>
  </si>
  <si>
    <t>Service Operations Data Analyst</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</si>
  <si>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</si>
  <si>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Quinn Group, Inc.
3.3</t>
  </si>
  <si>
    <t>John Deere, Bobcat Company</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</si>
  <si>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</si>
  <si>
    <t>zz-Tarzana Treatment Centers, Inc.</t>
  </si>
  <si>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Â· Responsible for accurate setup of SMF security information in ePAM for Investments and company trading systems.
Â· Responsible for maintenance of SMF security information in ePAM for Investments.
Â· Maintains proprietary SMF â€œgolden sourceâ€ database and exception processing rules.
Â· Maintains issuer lists for compliance testing and ensures accuracy.
Â· Performs as subject expert in assigned business areas and represents those areas on all projects affecting changes in the team.
Â· Troubleshoots data submission errors and data error issues.
Â· Performs oversight of company's outsource provider.
Â· Develops ad-hoc reports as necessary.
Â· Performs and documents procedures for data preparation including data cleaning, standardization and analysis.
Â· Escalates issues in a timely manner to the Management Team.
Â· Ensures completion of daily processes.
Â· Participates in the development and implementation of strategic technology initiatives within Investment Operations.
Â· Perform special projects as needed.
Â· Understands the markets and the changing landscape of regulations and/or significant market events that impact the portfolio and reconciliation processes.
Â· Assists with ad hoc requests and provides coverage for functional responsibilities, as needed.
Â· Works closely with other areas within Investment Operations.
Qualifications &amp; Experience
Â· Bachelor's degree in Finance, Accounting, Business Administration or Economics.
Â· 5+ years of experience in a Data Management role supporting a fixed income asset manager.
Â· Experience with Fixed Income, Structured Products and Alternative Investments.
Â· Experience using State Street's ePAM for Investments.
Â· Experience using common industry solutions such as BlackRock Aladdin, ThinkFolio, Bloomberg or equivalent.</t>
  </si>
  <si>
    <t>System and Data Analyst</t>
  </si>
  <si>
    <t>$113K-$132K (Glassdoor est.)</t>
  </si>
  <si>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â€¢ Partnering with clinical and information technology resources, manage the configuration of:
o Accounting/payroll/contract related data tables
o Risk assessment of productivity revenue; actual, budget and targets
o Analyzes and reports on budget vs actual data variances
â€¢ Develops technical solutions to business processes
o Identifies, creates and implements management dashboard reports and tests and analyzes post-implementation.
â€¢ Communicates with and trains the finance and clinical team on new processes to ensure understanding.
â€¢ Analyzes impact and testing of all new system functionalities affecting accounting functions. To include, but not limited to analyzing post-implementation results of system changes.
â€¢ Analyzes all system issues impacting the accounting department and identifies root cause of issue, identifying options for their resolve and implementing solution.
â€¢ Reviews current processes and recommends areas of productivity and/or potential risk.
Operational Reporting
â€¢ Develops and maintains operational reports using Welligent data.
o Compiles summary data of billings, labor cost, fixed and variable costs, etc., both for current and historical data.
â€¢ Creates and/or maintains BI reports and procedures in support of accounting functions.
â€¢ Maintains reporting spec sheets and report library
â€¢ Analyzes processed data to ensure accuracy
â€¢ Provide back-up the director of accounting systems.
â€¢ Handles confidential information with sensitivity and good judgment.
â€¢ Work in a collaborative team environment.
â€¢ Reports to work on time and maintains reliable and regular attendance.
â€¢ Models Pacific clinicsâ€™ approach, mission and core values in all communication and correspondence.
â€¢ Communicates effectively in a culturally competent and diverse consumer population and promotes favorable interaction with managers, co-workers and others.
â€¢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Clinicâ€™s employees and/or others.
EDUCATION and/or EXPERIENCE/POSITION REQUIREMENTS:
â€¢ B.A. degree in information systems, business, accounting, finance or related discipline.
â€¢ 3 to 5 years of data base programing experience.
â€¢ Proficiency with MS SQL Server and Microsoft Access
â€¢ Proficiency in the use of Microsoft products with the ability to write macros in EXCEL.
â€¢ Proficiency with Business Intelligence reporting tools such as SSRS, Power BI, etc.
â€¢ Experience writing intuitive procedures on system processes.
â€¢ Project management skills and experience.
â€¢ Excellent analytical skills.
â€¢ Knowledgeable of Generally Accepted Accounting Principles and the ability to construct financial statements.
â€¢ Strong organizational skills with focused attention to accuracy and detail.
â€¢ Excellent communication and interpersonal skills.
â€¢ Works under tight timelines while maintaining professional demeanor.
â€¢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</si>
  <si>
    <t>Pacific Clinics
2.9</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</si>
  <si>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</si>
  <si>
    <t>Quinn Group
5.0</t>
  </si>
  <si>
    <t>Taipei, Taiwan</t>
  </si>
  <si>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</si>
  <si>
    <t>DT Professional Services</t>
  </si>
  <si>
    <t>Canoga Park, CA</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</si>
  <si>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</si>
  <si>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â€“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Bachelorâ€™s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</si>
  <si>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</si>
  <si>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Boca Raton, FL</t>
  </si>
  <si>
    <t>Sr Digital Marketing Data Analyst (PAID SOCIAL)</t>
  </si>
  <si>
    <t>Why is This a Great Opportunity?
Voted a â€œBest Places to Workâ€ - LABJ and â€œ100 Best Companies to Work For, and Best Benefits &amp; Perksâ€-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â€œYes,â€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</si>
  <si>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LaBine &amp; Associates
5.0</t>
  </si>
  <si>
    <t>19-0574 - Service Operations Data Analyst</t>
  </si>
  <si>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</si>
  <si>
    <t>Quinn Company CAT
3.3</t>
  </si>
  <si>
    <t>Discovery Data Analyst</t>
  </si>
  <si>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</si>
  <si>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Analyst, Financial Master Data</t>
  </si>
  <si>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Bachelorâ€™s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</si>
  <si>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Analyst-HEDIS &amp; Star</t>
  </si>
  <si>
    <t>Data Analystâ€“ HEDIS&amp; Star
Long Beach, CA
Full-time
About SCAN
As one of the nationâ€™s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Bachelorâ€™s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</si>
  <si>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Music Copyright Data Analyst</t>
  </si>
  <si>
    <t>Music Copyright Data Analyst position available within a music licensing company in the SFV area. Company offers great employee benefits and also room for growth!
The candidate MUST have a degree in MUSIC BUSINESS. Music publishing and licensing internship is a plus.</t>
  </si>
  <si>
    <t>AppleOne
3.3</t>
  </si>
  <si>
    <t>Kelly, Manpower</t>
  </si>
  <si>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</si>
  <si>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KPIâ€™s while adhering to the organizationâ€™s analytics process â€“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â€“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COVID-19 considerations:
Based on the current COVID-19 pandemic and Californiaâ€™s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COVID-19</t>
  </si>
  <si>
    <t>Shapestone Inc.</t>
  </si>
  <si>
    <t>Sr. Data Governance Analyst</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</si>
  <si>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</si>
  <si>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Data Analyst - Health, Senior</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</si>
  <si>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</si>
  <si>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</si>
  <si>
    <t>SCAN Healthplan</t>
  </si>
  <si>
    <t>Data Entry Clerk and Analyst - Financial</t>
  </si>
  <si>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Â·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Â· Local candidates only. No agencies or third parties.
Â· Pay commensurate with experience and local market. ($18 - $25 / hour)
Â· Full benefits package - Medical, Dental, Vision, Life insurance, 401k, Tuition Assistance and employee discounts.
Â· All your information will be kept confidential according to EEO guidelines and CCPA
Â· ITP is an Equal Opportunity Employer.</t>
  </si>
  <si>
    <t>Information Technology Partners
2.8</t>
  </si>
  <si>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</si>
  <si>
    <t>Senior Clinical Data Analyst</t>
  </si>
  <si>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Bachelorâ€™s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</si>
  <si>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Providence Health &amp; Services
3.4</t>
  </si>
  <si>
    <t>Renton, WA</t>
  </si>
  <si>
    <t>Sr. Data Analyst (Pharmacy)</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</si>
  <si>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</si>
  <si>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Sr 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</si>
  <si>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</si>
  <si>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Systems and Data Analyst</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</si>
  <si>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mgâ€™t systems
At least 3 years working experience in a Health Care Environment setting
At Least 3 years working experience in Database Administration and Analytics
At least 5 years working experience in Network &amp; Systems Administration
Education / Certifications
Bachelorâ€™s Degree in Computer Science or a related field
MCSA (Microsoft Certified Solutions Architect) â€“ Windows Server 2012 or later
VMWare vSphere â€“ Install, Configure and Management certification
Microsoft Database Administration, Data Management and Analytics
Cisco Certified Network Associate or higher
ITIL â€“ module 3 or later
Company Description
T.H.E. Health and Wellness Centers is a nonprofit community clinic in South Los Angeles. For more than 40 years, we've provided high-quality, low cost healthcare and preventative education for all.
We are an Equal Opportunity Employer.</t>
  </si>
  <si>
    <t>To Help Everyone Health &amp; Wellness Centers
2.4</t>
  </si>
  <si>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</si>
  <si>
    <t>Copyright Data Analyst</t>
  </si>
  <si>
    <t>Join a Growing Music licensing company in Woodland Hills!Looking for entry level candidates with Music Business Degree. Company offers full benefits. Internship experience is a plus.
Feel Free to Contact Priscilla in the AppleOne Woodland Hills Office</t>
  </si>
  <si>
    <t>LIMS Master Data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</si>
  <si>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Itâ€™s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â€¢ This role would be responsible for building product specifications, test methods, misc. master data objects.
â€¢ This person will work closely with the support team and project team to resolve issues related to Master Data.
Requirements:
â€¢ 3+ years hands-on Labvantage LIMS experience in the pharma industry, with working knowledge/understanding of GMP, Product Specifications and Test Methods.
â€¢ Understanding of laboratory processes and methods
â€¢ Prior experience using and preferably configuring Labvantage LIMS platforms
â€¢ Experience in investigating user needs and then translating them into working features and functions within a Labvantage LIMS system.
â€¢ Technically curious, with strong analytical and problem-solving skills
â€¢ Strong communication and collaboration skills and a friendly, outgoing attitude</t>
  </si>
  <si>
    <t>USDM Life Sciences
4.6</t>
  </si>
  <si>
    <t>Santa Barbara, CA</t>
  </si>
  <si>
    <t>Data Analyst *Temp-Hire*</t>
  </si>
  <si>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</si>
  <si>
    <t>SkillsetGroup - Professional Staffing Solutions
2.9</t>
  </si>
  <si>
    <t>Pico Rivera, CA</t>
  </si>
  <si>
    <t>San Clemente, CA</t>
  </si>
  <si>
    <t>QM DATA ANALYST II, WHITTIER, FULL TIME DAYS</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</si>
  <si>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womenâ€™s health, urgent care and emergency services. The organization is recognized by Watson Health as one of the nationâ€™s Top Hospitals, and College of Healthcare Information Management Executives (CHIME) as one of the nationâ€™s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Bachelorâ€™s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â€“ one that also recognizes the need to ensure patient safety and comfort â€“ you'll enjoy an extremely competitive compensation and benefits package. We are an equal opportunity employer and seek diversity in our workforce. EOE M/F/D/V
Job Location
Whittier, US-CA</t>
  </si>
  <si>
    <t>PIH Health
3.6</t>
  </si>
  <si>
    <t>Whittier, CA</t>
  </si>
  <si>
    <t>Adventist Health, Providence Health &amp; Services</t>
  </si>
  <si>
    <t>Radar Telemetry Data Analyst - RT</t>
  </si>
  <si>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</si>
  <si>
    <t>KLM Careers</t>
  </si>
  <si>
    <t>Sr. Data Analyst â€” US Safety</t>
  </si>
  <si>
    <t>Sr. Data Analyst â€”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</si>
  <si>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Data Analyst - Marketing Analytics</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</si>
  <si>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</si>
  <si>
    <t>Radar Telemetry Data Analyst</t>
  </si>
  <si>
    <t>$42K-$63K (Glassdoor est.)</t>
  </si>
  <si>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</si>
  <si>
    <t>TopTalentFetch</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</si>
  <si>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</si>
  <si>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Bachelorâ€™s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</si>
  <si>
    <t>AlphaProTemps, A.P.R., Inc.</t>
  </si>
  <si>
    <t>San Fernando, CA</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</si>
  <si>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</si>
  <si>
    <t>Devotion Business Solutions</t>
  </si>
  <si>
    <t>$60K-$66K (Glassdoor est.)</t>
  </si>
  <si>
    <t>Data
Analyst
Wintrust Wealth Management
Chicago, Illinois
Preeminent firm in Chicago Loop is seeking a data analyst
to support our companyâ€™s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â€“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Bachelorâ€™s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</si>
  <si>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</si>
  <si>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</si>
  <si>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Bank of America</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</si>
  <si>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</si>
  <si>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</si>
  <si>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</si>
  <si>
    <t>Riskonnect
3.7</t>
  </si>
  <si>
    <t>Kennesaw, GA</t>
  </si>
  <si>
    <t>Data Transformation Analyst</t>
  </si>
  <si>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Itâ€™s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Thatâ€™s where you come in! For us, Data and Analytics is more than just a set of technologies. Itâ€™s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Weâ€™re looking for Â­Â­Â­Â­Â­Â­Â­Â­Â­Â­Â­Â­Â­a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â€“ these will be assessed
o Very strong SQL skills
o Forensic data analysis skills
o Experience writing sophisticated data transformations
Data steward or other data governance responsibilities
Strong written and verbal communication
Target Experience: 5+ yearsâ€™ experience around the skills above
What makes Centric different?
Special Culture â€“ Our people make us different. We have highly talented, intelligent individuals across a broad variety of disciplines â€“ who are eager to learn from you and share their own expertise. We embrace fresh perspectives and each other. Donâ€™t take our word for it â€“ check us out on Glassdoor, Facebook, Twitter or Instagram to get a glimpse inside what makes us different.
Growth opportunities â€“ As a mid-size firm, there is more flexibility when it comes to career paths. Figure out what you want to do and we'll help you figure out how to get there.
Impact â€“ We think of ourselves as a big company with a small company feel â€“ a local player with global reach that combines business, technology and industry expertise.
Unmatched Experiences â€“ We are allowed to be ourselves here. We are encouraged to be human. Itâ€™s at the root of who we are as a firm and why weâ€™re here.
Innovation â€“ We value passion, determination, perseverance, and innovation. We are inspired because we believe in what we are doing and where we are going.
Passion for the greater good â€“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</si>
  <si>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
5.0</t>
  </si>
  <si>
    <t>Accenture, West Monroe, Slalom</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</si>
  <si>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</si>
  <si>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</si>
  <si>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eHealth, Anthem</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</si>
  <si>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</si>
  <si>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</si>
  <si>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Downers Grove, IL</t>
  </si>
  <si>
    <t>Adecco, ManpowerGroup, Allegis Corporation</t>
  </si>
  <si>
    <t>Urgent Need - Data Analyst</t>
  </si>
  <si>
    <t>Kelly Services is seeking a Provider Analytics Data Analyst for a leading hospital and health care company.
Job Title: Provider Analytics Data Analyst
Location: Chicago, IL
Type: Contract (W2)
Length: 7 months
Pay Rate: $43/HR
Immediate start!!
â€¢ This role requires a unique blend of deep technical ability with regards to database skills, ETL systems and excellent visualization skills especially in Tableau, coupled with end customer white glove treatment.
â€¢ Co-creation, definition &amp; delivery of major strategic projects will be the norm.
â€¢ The role requires a highly resourceful individual with strong customer presence, self-motivation, and strong technical skills.
Essential Duties and Responsibilities:
â€¢ Develop complex SQL Queries
â€¢ Design and delivery of large-scale, high-performance data transformation and storage systems such as ETL using SSIS
â€¢ Design and delivery of Analytics. Extract, transform and load with Teradata fastload
â€¢ Work heavily with Tableau and other visualization tools
â€¢ Develop technical requirements based on business requirements
â€¢ Define and manage the full development lifecycle to meet client needs
â€¢ Willing to translate business requirements into technical architectures
Minimum Skills and Competencies:
â€¢ Bachelor Degree.
â€¢ 4+ years of demonstrated advance proficiency in SQL development methodologies, R and Python
â€¢ Strong background in Relational Databases (Teradata, Microsoft SQL, Oracle) and strong ETL (Microsoft SSIS) experience
â€¢ Experienced with automation in Python and/or R
â€¢ Must possess effective verbal and written communication skills
â€¢ Excellent consulting skills and the ability to work effectively with clients and team members
â€¢ Ability to translate business requirements into technical solutions
â€¢ Proficient in Microsoft Office (Word, Excel, Outlook, PowerPoint)
â€¢ 4-6 year experience using Tableau
â€¢ 4-6 year experience using SSIS
â€¢ 3 years experience in health care data statistical analysis
Desired Skills:
â€¢ MBA, Master Data Management (MDM), MS in Computer Science or Information Systems, or other advanced technical degree
â€¢ Extensive knowledge in Tableau and ETL in SSIS
â€¢ Extensive knowledge in Tableau, R, Python and ETL in SSIS and other analytical tools
â€¢ Health Insurance industry experience
â€¢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</si>
  <si>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</si>
  <si>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</si>
  <si>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yearsâ€™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</si>
  <si>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</si>
  <si>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</si>
  <si>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</si>
  <si>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</si>
  <si>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Allscripts
3.3</t>
  </si>
  <si>
    <t>Cerner, Epic, Athena Health Care Systems</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</si>
  <si>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RFPâ€™s, and projects
Track, oversee, and own responsibility for all DEALS in Hubspot throughout the entire Dealâ€™s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</si>
  <si>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Circle Logistics
3.7</t>
  </si>
  <si>
    <t>Fort Wayne, IN</t>
  </si>
  <si>
    <t>Transportation Management</t>
  </si>
  <si>
    <t>Transportation &amp; Logistics</t>
  </si>
  <si>
    <t>Redwood Logistics, Coyote Logistics, Echo Global Logistics</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</si>
  <si>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</si>
  <si>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</si>
  <si>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</si>
  <si>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Mondo
3.9</t>
  </si>
  <si>
    <t>Robert Half, Insight Global</t>
  </si>
  <si>
    <t>KesarWeb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</si>
  <si>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KesarWeb</t>
  </si>
  <si>
    <t>Langhorne, PA</t>
  </si>
  <si>
    <t>Data Analyst (Junior)</t>
  </si>
  <si>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</si>
  <si>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Swoon
4.6</t>
  </si>
  <si>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</si>
  <si>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Associate Marketing Data Analyst</t>
  </si>
  <si>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</si>
  <si>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Bosch Group
4.1</t>
  </si>
  <si>
    <t>Broadview, IL</t>
  </si>
  <si>
    <t>Miscellaneous Manufacturing</t>
  </si>
  <si>
    <t>Continental, FCA Fiat Chrysler Automobiles</t>
  </si>
  <si>
    <t>Outsights Data Analyst</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</si>
  <si>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</si>
  <si>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3.3</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</si>
  <si>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</si>
  <si>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</si>
  <si>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Bachelorâ€™s Degree and 5 yearsâ€™ experience in health care data statistical analysis OR 7 yearsâ€™ experience in healthcare data statistical analysis.
3 yearsâ€™ experience in data analysis and information reporting relating to healthcare data
Ability to query and analyze large sets of complex healthcare data and 4 yearsâ€™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</si>
  <si>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</si>
  <si>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Itasca, IL</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</si>
  <si>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</si>
  <si>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4.3</t>
  </si>
  <si>
    <t>Park Ridge, IL</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</si>
  <si>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</si>
  <si>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</si>
  <si>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</si>
  <si>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Data Analyst - Excel</t>
  </si>
  <si>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</si>
  <si>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</si>
  <si>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Robert Bosch Tool Corporation
3.1</t>
  </si>
  <si>
    <t>Mount Prospect, IL</t>
  </si>
  <si>
    <t>Stanley Black &amp; Decker, Milwaukee Tool</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</si>
  <si>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</si>
  <si>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
3.5</t>
  </si>
  <si>
    <t>Data Integrity Analyst</t>
  </si>
  <si>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</si>
  <si>
    <t>Chicago
3.3</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</si>
  <si>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</si>
  <si>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Guggenheim Partners
3.8</t>
  </si>
  <si>
    <t>Private Practice / Firm</t>
  </si>
  <si>
    <t>BlackRock, Nuveen, Piper Sandler</t>
  </si>
  <si>
    <t>Data Analyst - IntelliScript</t>
  </si>
  <si>
    <t>Role Description
By leveraging our relationships with retail pharmacy chains, PBMâ€™s, and data clearinghouses, Milliman IntelliScript assesses pharmacy and other types of data on an identified and de-identified basis. IntelliScriptâ€™s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peersâ€™ work and results
Professional Qualifications
Bachelorâ€™s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Demonstratedâ€œletâ€™s find a way to do itâ€ attitudeâ€“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</si>
  <si>
    <t>Milliman
3.8</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</si>
  <si>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</si>
  <si>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</si>
  <si>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</si>
  <si>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Reporting and Data Analyst - (North American Collections Analytics for Data and Analytics)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</si>
  <si>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</si>
  <si>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$73K-$82K (Glassdoor est.)</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</si>
  <si>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</si>
  <si>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UST Global
4.2</t>
  </si>
  <si>
    <t>Aliso Viejo, CA</t>
  </si>
  <si>
    <t>Cognizant Technology Solutions, Infosys, Wipro</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</si>
  <si>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</si>
  <si>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First Stop Health
4.6</t>
  </si>
  <si>
    <t>Manufacturing Data Analyst</t>
  </si>
  <si>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</si>
  <si>
    <t>MeadWestVaco
3.2</t>
  </si>
  <si>
    <t>International Paper, Graphic Packaging International, Smurfit Kappa</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</si>
  <si>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</si>
  <si>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Care Advisors Inc
3.5</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</si>
  <si>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Masterâ€™s degree in computer science and Bachelorâ€™s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</si>
  <si>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3.7</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</si>
  <si>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</si>
  <si>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</si>
  <si>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Hanover, MD</t>
  </si>
  <si>
    <t>Capgemini, Slalom, Accenture</t>
  </si>
  <si>
    <t>2020æ¯•ä¸šæ±‚èŒå­£,å—ç–«æƒ…å½±å“,å„å¤§å…¬å¸å‡å°‘æˆ–è€…æš‚åœæ‹›è˜æµç¨‹,æ›´æœ‰ä¸å°‘å…¬å¸è£å‘˜è¿›è¡Œä¸­ ;ç‰¹æœ—æ™®Z*Fä¹Ÿå‡ºå°æ–°æ”¿,12æœˆ31æ—¥å‰æš‚åœH1Bã€L1ç­¾è¯å…¥å¢ƒç¾Žå›½,é’ˆå¯¹ç•™å­¦ç”Ÿç¾¤ä½“æš‚åœéƒ¨åˆ†ä¸­å›½ç•™å­¦ç”ŸF1ã€J1å…¥å¢ƒ,é™åˆ¶H1Bã€OPTç­¾è¯çš„ç­¾å‘;H4å·¥ä½œEADæè¢«å–æ¶ˆã€‚2020æ¯•ä¸šç”Ÿä»¥åŠæ­£åœ¨å¯»æ‰¾2020æš‘æœŸå®žä¹ æœºä¼šçš„åŒå­¦,å¯èƒ½ä¼šå—åˆ°ä¸åŒç¨‹åº¦çš„å½±å“ã€‚å¿«é€Ÿæ‰¾åˆ°å®žä¹ ,ç§¯ç´¯å·¥ä½œç»éªŒ,æ‹“å±•ç²¾è‹±äººè„‰èµ„æº,æ˜¯èŒä¸šèµ·èˆªçš„ç¬¬ä¸€æ­¥!
å—ç–«æƒ…å½±å“,ä¼ä¸šå‡ºäºŽå¯¹æˆæœ¬ä»¥åŠä¸šåŠ¡å‘å±•çš„è€ƒé‡,åœ¨æ‹›è˜ç­–ç•¥æ–¹é¢è¶‹äºŽä¿å®ˆ,å¯¼è‡´å‡ºçŽ°å¤§é‡æ¯•ä¸šç”Ÿæˆ–è€…æ±‚èŒè€…ç§¯åŽ‹,è€Œå®žé™…ä¸Šä¼ä¸šæ˜¯æœ‰å¼ºçƒˆçš„ç”¨äººéœ€æ±‚ã€‚å› æ­¤,æˆ‘ä»¬ä¸»åŠ¨ä¸Žè¿™ç±»å…·æœ‰å‘å±•å‰æ™¯çš„ä¼ä¸šè”ç»œ,æŒ‰ç…§ä¼ä¸šè¦æ±‚æä¾›ç»™å­¦ç”Ÿé€‚å½“çš„åŸ¹è®­(éžå¼ºåˆ¶æ€§)ä»¥è¾¾åˆ°åŸºæœ¬æ‹›è˜æ°´å¹³åŽæˆ–è€…ç›´æŽ¥åŒ¹é…é€å…¥ä¼ä¸šä¸­,ç»™äºŽ3ä¸ªæœˆçš„è€ƒå¯ŸæœŸå’ŒRamp upæœŸ,æœŸé—´ä¹Ÿä¼šæä¾›ç»™å­¦ç”Ÿç›¸å…³ä¸“ä¸šæŠ€èƒ½è¯¾ç¨‹å’Œé¢è¯•è¯¾ç¨‹,å¸®åŠ©å­¦ç”Ÿæä¾›ç»¼åˆèƒ½åŠ›,3ä¸ªæœˆæœ«ç”±ä¼ä¸šå†³å®šæ˜¯å¦è½¬æ­£ä¸ºå…¨èŒå‘˜å·¥ã€‚ ã€W/X:queenie36wuã€‘
å®žä¹ ä¿å½• Â· ä¼ä¸š/å²—ä½ä»‹ç»:
(1) äº’è”ç½‘:ç¾Žç‰ˆç¾Žå›¢,ä»¥POSé¤åŽ…ç®¡ç†è½¯ä»¶ä¸ºæ ¸å¿ƒäº§å“,æ­å»ºå•†æˆ·ç½‘ç»œ,é›†èšè¿è¥æ•°æ®,æä¾›æ”¯ä»˜å’Œé‡‘èžè§£å†³æ–¹æ¡ˆ,åŒæ—¶æä¾›ä¸€ç³»åˆ—ä¸ŽCç«¯æ¶ˆè´¹è€…äº’ åŠ¨è¿è¥æµé‡çš„äº§å“å¸®åŠ©é¤åŽ…è¥é”€èŽ·å®¢ã€‚ å…¨ç¾Ž50ä¸ªå·žå¼€å±•ä¸šåŠ¡,åŒ—ç¾Žé¤é¥®å¸‚åœº8,000äº¿ç¾Žå…ƒè§„æ¨¡ã€‚ 2015å¹´èµ·,å…±ç´¯è®¡10å®¶å¤©ä½¿è½®ã€Aè½®èžèµ„,é¢„è®¡2020å¹´æ”¶å…¥2,200ä¸‡ç¾Žå…ƒã€‚çŽ°æ‹›å‹Ÿ:Software Engineer(å®žä¹ )è‹¥å¹²ã€Data Analyst(å®žä¹ )æœ€å¤š2å,ä¸»è¦å·¥ä½œæ˜¯æ­å»ºå¹³å°ã€ç»´æŠ¤å•†åŠ¡ç½‘ç»œã€å¤„ç†ä¸Žåˆ†æžè¿è¥æ•°æ®ã€ä¼˜åŒ–äº§å“æ–¹æ¡ˆ;Digital Marketing Analyst(å®žä¹ )æœ€å¤š2åã€BD(å®žä¹ )è‹¥å¹², ä¸»è¦å·¥ä½œæ˜¯æ‹“å±•å•†æˆ·æ•°é‡å’Œå¹³å°æµé‡,å®Œæˆå¸‚åœºæŽ¨å¹¿ä¸Žå®£ä¼ å·¥ä½œ,å®žçŽ°è¥æ”¶å¢žé•¿ã€‚æ‰€æœ‰å²—ä½å‡æœ‰è½¬æ­£åé¢,3ä¸ªæœˆå®žä¹ æœŸæœ«è¿›è¡Œç»ˆæœŸè€ƒæ ¸
(2) å•†åŠ¡å’¨è¯¢:ååŠ©ä¼ä¸šåœ¨å¸‚åœºå»ºç«‹ä¸Žæ‰©å¤§å“ç‰Œå½±å“åŠ›,æä¾›å¹³å°è¿è¥ã€å¸‚åœºæ‹“å±•ã€å¹¿å‘Šç­–ç•¥è¥é”€ç­‰å¤šé¡¹æœåŠ¡ã€‚ å²—ä½:Operation Specialist(å®žä¹ )ã€BD(å®žä¹ )ã€Marketing(å®žä¹ ),æ¯ä¸ªå²—ä½æ‹›æ”¶1-2åå®žä¹ ç”Ÿ,ä¸»è¦è´Ÿè´£äº§å“/å•†åŠ¡æŽ¨å¹¿å·¥ä½œ,è½¬æ­£ä¼šæœ‰åŸºç¡€ç»©æ•ˆè€ƒæ ¸è¦æ±‚ã€‚
(3)AI&amp;å¤§æ•°æ®:åŒ—ç¾Žæœ€å¤§çš„AIæ³•å¾‹æ•°æ®ç®¡ç†ä¼ä¸š,é€šè¿‡ç®€åŒ–æ•°æ®æ²Ÿé€šã€é€æ˜Žè¿›åº¦è·Ÿè¸ªã€æ™ºèƒ½ç¼–è¯‘ç­‰å®Œæˆæ¡ˆä¾‹ç³»ç»Ÿç®¡ç†,æœåŠ¡äºŽ500å¤šå®¶å¾‹æ‰€,å½±å“äº†100å¤šä¸‡å®¢æˆ·ã€‚ åˆ›å§‹äººæ˜¯å¡è€åŸºæ¢…éš†å¤§å­¦åšå£«,å…ˆåŽå°±èŒäºŽYahooã€Facebook,æ‹…ä»»Tech lead,è¿žç»­æˆåŠŸåˆ›ä¸šè€…ã€‚ä¾›èŒå²—ä½:Software Engineerã€Data Engineer,è¯¥ä¼ä¸šå¯¹äºŽå®žä¹ ç”ŸCodingè¦æ±‚è¾ƒé«˜,å¯¹äºŽç¼–ç¨‹æ„Ÿå…´è¶£çš„å¯ä»¥ç”³è¯·è¯¥ä¼ä¸šçš„å®žä¹ å²—ä½ã€‚
(4)é‡‘èž:ä¸€å®¶ç«¯åˆ°ç«¯çš„æŠ•èµ„é“¶è¡Œ,æœåŠ¡äºŽç§‘æŠ€ä¸Žåª’ä½“å…¬å¸,ä»Žäº‹èµ„æœ¬ç­¹é›†ã€ä¼ä¸šå¹¶è´­ã€æ æ†æ”¶è´­ä¸Žç®¡ç†å±‚æ”¶è´­ã€è‚¡ä¸œç§äººé…å”®ã€ä¼ä¸šä¸šåŠ¡æ‹“å±•ç­‰ç›¸å…³ä¸šåŠ¡æœåŠ¡ã€‚åˆ›å§‹äººæ‹¥æœ‰è¶…è¿‡2äº¿5åƒä¸‡ç¾Žé‡‘çš„æˆåŠŸäº¤æ˜“å²,æ˜¯æŠ•èµ„é“¶è¡Œç•Œæœ€å€¼å¾—ä¿¡èµ–çš„æŠ•èµ„é¡¾é—®ã€‚ä¾›èŒå²—ä½:Financial Analyst(å®žä¹ )ã€Business Analyst(å®žä¹ )
(5)å’¨è¯¢ç®¡ç†ã€æ€¥æ‹›ã€‘:ä¸€å®¶ç®¡ç†å’¨è¯¢å¹³å°ä¼ä¸š,ä¸»è¦ååŠ©ä¼ä¸šCEOæˆ–è€…é«˜ç®¡å±‚ç®¡ç†ä¼ä¸šã€é¡¹ç›®ã€‚æ‹›è˜å²—ä½:Business Analystã€UI Design(ç½‘é¡µã€å¹³å°è®¾è®¡)ã€Business Developmentç­‰å²—ä½å®žä¹ ç”Ÿã€‚
(6)å¥åº·åŒ»ç–—:æ³¢å£«é¡¿ç”Ÿç‰©åŒ»ç–—æŠ•èµ„æœºæž„&amp;ç ”å‘ä¸­å¿ƒ,æ‹›è˜æŠ•èµ„åˆ†æžå¸ˆå’ŒæŠ•åŽè¿è¥ç®¡ç†å„ä¸€å,åˆ†åˆ«è´Ÿè´£æŒ–æŽ˜ã€è¿½è¸ªç¬¦åˆæŠ•èµ„æ¡ä»¶çš„é¡¹ç›®æˆ–è€…äº§å“,åˆ†æžæŠ•èµ„é£Žé™©å’ŒæŠ•èµ„å›žæŠ¥;æˆ–è€…è´Ÿè´£å·²æŠ•èµ„ä¼ä¸šç®¡ç†å’¨è¯¢ã€ä»¥åŠMarketingç­‰ç›¸å…³å·¥ä½œã€‚
æœ¬é¡¹ç›®ä¸ºä»˜è´¹é¡¹ç›®,é¡¹ç›®æµç¨‹:
1. ç¡®è®¤å®žä¹ æ„å‘,ç­¾è®¢åˆçº¦å¹¶ä»˜æ¬¾;
2. ç¡®è®¤å®žä¹ ä¼ä¸šåŠèŒä¸šè§„åˆ’æ–¹å‘
3. å®žä¹ ä¼ä¸šé¢è¯•(å¦‚æœ‰éœ€è¦æä¾›é’ˆå¯¹é¢è¯•çš„è¯¾ç¨‹æŒ‡å¯¼)
4. 3ä¸ªæœˆä¼ä¸šå®žä¹ (ä¼ä¸šSponsor OPT/STEM OPT/CPT)
5. å®žä¹ ä¼ä¸šæä¾›å®žä¹ è¯æ˜Ž/æŽ¨èä¿¡
6. Return Offeræˆ–è€…å…¶ä»–å†…æŽ¨æœºä¼š
7. é«˜ç«¯çº¿ä¸Š/çº¿ä¸‹ç¤¾äº¤æ´»åŠ¨ã€ä¸“ä¸šè¯¾ç¨‹ã€é¢è¯•æ±‚èŒè®²åº§
æˆ‘ä»¬çš„ä¸åŒ:
ä¸ä¾é æ¦‚çŽ‡å†…æŽ¨,24å°æ—¶Guaranteedç»“æžœ
ä¸ºä½ èµ¢å–æ—¶é—´å·®,å¯å‘ã€å¸¦é¢†ä½ ,çœŸæ­£æ„ä¹‰ä¸Šçš„æå‡
ä¸°å¯Œäººè„‰èµ„æº (ç¡…è°·ç§‘ä¼ã€æŠ•è¡Œã€çŸ¥åç‹¬è§’å…½),åˆ›é€ æ— é™æœºä¼š
ä¸ºäº†æ›´å¥½çš„å®žçŽ°åœ¨ç¾ŽèŒä¸šå‘å±•,è¯·æœç»éžæ³•æŒ‚é ,é€‰æ‹©çœŸå®žä¼ä¸šçœŸå®žå®žä¹ æœºä¼š,ä¸æ–­æå‡è‡ªæˆ‘ä¸“ä¸šé¢†åŸŸçŸ¥è¯†æŠ€èƒ½,æ‹“å±•èŒåœºç¤¾äº¤åœˆ,åˆ¶å®šé€‚åˆè‡ªå·±çš„èŒä¸šå‘å±•è§„åˆ’,æˆå°±æ›´å¥½ä¸”ä¼˜ç§€çš„è‡ªå·±!ã€W/X:queenie36wuã€‘
Job Type: Internship
Schedule:
Monday to Friday
Work Location:
Fully Remote
Work Remotely:
Temporarily due to COVID-19</t>
  </si>
  <si>
    <t>MT Global US INC</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</si>
  <si>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</si>
  <si>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HNI
3.4</t>
  </si>
  <si>
    <t>Muscatine, IA</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</si>
  <si>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</si>
  <si>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SkySource Solutions
4.1</t>
  </si>
  <si>
    <t>Berea, OH</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</si>
  <si>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</si>
  <si>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</si>
  <si>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Flexport
3.5</t>
  </si>
  <si>
    <t>Logistics &amp; Supply Chain</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</si>
  <si>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</si>
  <si>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Public Health Data Visualization Analyst</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</si>
  <si>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Preventionâ€™s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</si>
  <si>
    <t>Lantana Consulting Group
4.0</t>
  </si>
  <si>
    <t>East Thetford, VT</t>
  </si>
  <si>
    <t>Data Operations Analyst</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</si>
  <si>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customersÃ¢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customersÃ¢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customersÃ¢ data
Investigate, troubleshoot any issue, and recommend solution as part of the onboarding and/or clientsÃ¢ daily data feed
Develop an expertise on each clientsÃ¢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PDIÃ¢s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</si>
  <si>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3.5</t>
  </si>
  <si>
    <t>KIRKLAND, Canada</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</si>
  <si>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Weâ€™re looking for an experienced Data Analyst who can discover ways to improve our genre-bending mobile games, can lead roadmap projects that will boost the companyâ€™s analytics &amp; data science capabilities, can build and support data pipelines for business intelligence and can deliver ad hoc analytics requests to internal partners and external clients.
What Youâ€™ll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youâ€™re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</si>
  <si>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</si>
  <si>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Â· Analyzing data for completeness and accuracy, interpreting the results and providing written summary of the recommendation
Â· Preparing reports by collecting, analyzing, and summarizing information into a visual layout
Â· Reviewing, researching and collecting data to assist with development and analyst
Â· Identifying inconsistency in data pattern and reviewing the anomalies
Â· Retaining adequate supporting documents for operational functions
Â· Performing data analysis of key problem areas to assist in the root cause analysis
Â· Auditing documentation for completeness, accuracy and proper execution in compliance with legal and fund requirements
Â· Documenting each initiative with the background information, identified issue and proposed solutions
Â· Performing data reconciliation to identify data irregularities
Â· Cross-referencing multiple systems to validate and document information
Job Requirements:
Â· Bachelors degree from a four-year college or university preferred. A commensurate combination of education and related experience will be considered
Â· Previous experience with pension administration and/or auditing of financial data required
Â· Demonstrated critical thinking and problem solving skills
Â· Demonstrated ability to plan and manage complex projects, ability to work effectively with team members and senior leaders under tight deadlines
Â· The ability to communicate effectively orally, and in writing, including the use of correct spelling, grammar, and punctuation
Â· Experience implementing corrective actions
Â· Strong attention to detail
Â· Excellent organizational and time management skills and the ability to meet deadline
Â· Ability to maintain professionalism and lead by example
Â·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</si>
  <si>
    <t>Chicago Teachers Pension Fund
3.0</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</si>
  <si>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â€¢ Oversee day-to-day operations, maintenance, and support of Marketo and SFDC as the external marketing communications platform.
â€¢ Manage distribution lists to ensure timely updates are made and the data entered into the system is correct and up to date.
â€¢ Marketo and SFDC Field requests management
â€¢ Participate in data governance initiatives to drive consistent and proper handling of data inside the platform and across the business.
Reporting &amp; Data Analysis
â€¢ Produce weekly, monthly &amp; quarterly marketing campaigns reports and build models using tools and get insight into current data.
â€¢ Manage analytics for client teams &amp; stakeholder groups.
â€¢ Track and manage any change requests for reporting requirements from teams.
Project Management:
â€¢ Lead coordination of tracking efforts around all external campaigns.
â€¢ Assist all stakeholders in the timing of campaigns; monitoring timing of distribution going out to various groups and supporting campaign creation.
â€¢ Be the initial point of contact to troubleshoot issues around campaign creation.
â€¢ As a member of the production team, you will assist with designing new campaign templates through Marketo tools &amp; applications.
â€¢ Learn and maintain thorough knowledge of Marketo and surrounding systems including best practices, processes, and training materials as needed around managing external communications.
What You'll Need:
â€¢ At least 2-5 yearsâ€™ overall experience in Marketing and/or Operations &amp; campaign reporting within a fast paced high growth environment
â€¢ 2+ years of hands-on experience with marketing technology solutions (Marketo operations &amp; production experience preferred; similar marketing automation platform is fine too, plus Salesforce
â€¢ Operationally focused with a strong reliance on process and standards
â€¢ Keen attention to detail &amp; accuracy in reporting
â€¢ Comfortable to work across teams and seek alignment to help maintain a best-in-class marketing operations framework
â€¢ Collaborative and highly communicative with team, peers, partners &amp; executives
â€¢ Ready to learn and solve problems both in isolation and in a team environment
â€¢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</si>
  <si>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</si>
  <si>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</si>
  <si>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Leap</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</si>
  <si>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</si>
  <si>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U0e4rhpoqh</t>
  </si>
  <si>
    <t>Provider Analytics Data Analyst</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</si>
  <si>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</si>
  <si>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</si>
  <si>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â€“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Bachelorâ€™s degree in Education, Social Sciences, Public Policy, Economics, or related field required; Masterâ€™s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</si>
  <si>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</si>
  <si>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Labs
3.2</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</si>
  <si>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</si>
  <si>
    <t>TalentDash</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</si>
  <si>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</si>
  <si>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</si>
  <si>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360pi
4.2</t>
  </si>
  <si>
    <t>Ottawa, Canada</t>
  </si>
  <si>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</si>
  <si>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About Leap:
Leap owns and operates modern retail stores for emerging brands. Traditional retail is transforming into something new â€“ an important part of an omnichannel customer experience. By leveraging brandsâ€™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Weâ€™re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</si>
  <si>
    <t>Leap
3.9</t>
  </si>
  <si>
    <t>New Haven, CT</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</si>
  <si>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</si>
  <si>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Braviantâ€™s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Youâ€™re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otherâ€™s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</si>
  <si>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</si>
  <si>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Avant, Enova, OppLoans</t>
  </si>
  <si>
    <t>$67K-$92K (Glassdoor est.)</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</si>
  <si>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â€¢ Compensation (Range): / hour 20-22.50
â€¢ Prepares source data for computer entry by compiling and sorting information.
â€¢ Performs required data entry and analytics by following data program techniques and procedures.
â€¢ Maintains database files, tables, and dictionaries including recovery and backup procedures
â€¢ Identify different types of data that need tracking to improve business performance.
â€¢ Generate easy-to-interpret reports based on collected data
â€¢ Write improved procedural manuals for all affected departments.
â€¢ Work with department managers to create data collection guidelines for internal use
â€¢ identify quality areas to increase efficiency and automation of processes
â€¢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Minimum High School Diploma with 3 or more years of data process, analysis, or similar, prefer Associates or Bachelors Degree
â€¢ Excellent numerical and analytical skills
â€¢ Knowledge of data analysis tools - advanced skills in Excel and the use of at least one relational database (e.g. MS Access)
â€¢ Knowledge of data modelling, data cleansing, and data enrichment techniques
â€¢ Capacity to develop and document procedures and workflows
â€¢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â€¢ Exceptional medical, dental, and vision
â€¢ 401(k)
Make the most of your experience!
Apply now!
Applicant must be eligible to work in the US for immediate opening.
Job Requirements:</t>
  </si>
  <si>
    <t>Bartech Group</t>
  </si>
  <si>
    <t>Burr Ridge, IL</t>
  </si>
  <si>
    <t>South Holland, IL</t>
  </si>
  <si>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</si>
  <si>
    <t>Data Analyst - Rush Infectious Diseases</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</si>
  <si>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</si>
  <si>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Rush University Medical Center
3.9</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</si>
  <si>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</si>
  <si>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TechUSA
2.7</t>
  </si>
  <si>
    <t>Millersville, MD</t>
  </si>
  <si>
    <t>Fair Lending Data Analyst</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</si>
  <si>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Youâ€™ll be a great fit if in addition to the completion of a Bachelorâ€™s degree in a quantitative field (e.g. Statistics, Economics, Applied Mathematics, Computer Science), required, and you have:
2+ yearsâ€™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youâ€™re happy, weâ€™re happy!
As a thank you for joining our team, youâ€™ll benefit from:
Competitive medical, dental, and free vision benefits
Competitive compensation plan
Contributions towards gym memberships
Generous PTO and banking holidays off
Still not convinced?
Weâ€™re on the list of 100 Best Medium Companies to work for, check it out here. For more details you can also visit our Glassdoor and LinkedIn profiles.</t>
  </si>
  <si>
    <t>Alliant Credit Union
3.4</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</si>
  <si>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</si>
  <si>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Senior Research Data Analyst</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</si>
  <si>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</si>
  <si>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thatâ€™s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weâ€™ve been named a â€œBest-Managed Nonprofitâ€ by Crainâ€™s Detroit Business, a Neighborhood Builder by Bank of America, and we received a Governorâ€™s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</si>
  <si>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Accounting Aid Society
3.7</t>
  </si>
  <si>
    <t>Detroit, MI</t>
  </si>
  <si>
    <t>Job Description
Data Analytics
Join our team becauseâ€¦ Weâ€™re DIFFERENT. At Roig Lawyers, our PEOPLE come FIRST. Not to mention, our Telecommuting Game is STRONG.
Weâ€™ve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yearsâ€™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</si>
  <si>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Roig Lawyers
4.0</t>
  </si>
  <si>
    <t>Deerfield, IL</t>
  </si>
  <si>
    <t>Deerfield Beach, FL</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</si>
  <si>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</si>
  <si>
    <t>PrivateBancorp, Inc.
3.2</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</si>
  <si>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</si>
  <si>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Software
3.2</t>
  </si>
  <si>
    <t>Blue Yonder, SAP, NCR</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</si>
  <si>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Bachelorâ€™s Degree in Information Systems, Business Management, Finance, or related field
MBA or related graduate level course work a plus
Minimum of 4 years of relevant work experience
Powered by JazzHR
vSZc0T9hpB</t>
  </si>
  <si>
    <t>Data Analyst, Operations Engineering</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</si>
  <si>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</si>
  <si>
    <t>Invenergy
3.8</t>
  </si>
  <si>
    <t>Data Analyst, Tax (Affordable Care Act) (ACA) (Manager) (Multiple Positions)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</si>
  <si>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â€“ Friday, 40 hours
per week, 8:30 am â€“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â€œFind jobsâ€ (Job Number â€“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</si>
  <si>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</si>
  <si>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</si>
  <si>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Job Description
Nest disrupted the thermostat. Uber disrupted cab hailing. WIN (pronounced as win!) is disrupting the multibillion dollar home inspection industry. We are the fastest growing home inspection company nationally. We are also a critical cog and an â€œessential businessâ€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Bachelorâ€™s degree
What we offer:
Significant opportunity for personal and professional growth.
Supportive and collaborative work environment.
Competitive compensation and comprehensive benefits package.</t>
  </si>
  <si>
    <t>WIN Home Inspection
3.9</t>
  </si>
  <si>
    <t>Franchise</t>
  </si>
  <si>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Companyâ€™s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</si>
  <si>
    <t>Ferrara Candy Company
3.5</t>
  </si>
  <si>
    <t>BI Data Analyst</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</si>
  <si>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</si>
  <si>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The Accuro Group
3.0</t>
  </si>
  <si>
    <t>Lead Data Quality Analyst
Founded in 2001, we are a leading Supply-Â­â€Chain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full-Â­â€time employees have been with the company for more than half of BridgeNetâ€™s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youâ€™ll be contributing a great deal to that overall success!
Exemption Type
Exempt (Salaried)
Job Requirements
Hereâ€™s what weâ€™re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</si>
  <si>
    <t>BDP International
3.0</t>
  </si>
  <si>
    <t>Philadelphia, PA</t>
  </si>
  <si>
    <t>As our Senior Data Analyst, on our data science team, you will get the opportunity to build statistical models, drive actionable insights, and tackle high-impact business problems. You will tell the story behind your insights â€“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Numeratorâ€™s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Numeratorâ€™s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</si>
  <si>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Numerator
3.9</t>
  </si>
  <si>
    <t>Nielsen, Kantar, IRI</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</si>
  <si>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</si>
  <si>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Tableau Developer/Data Analyst</t>
  </si>
  <si>
    <t>Opportunity Description
About EMPIRE TODAYÂ®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Todayâ€™s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partnerâ€™s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Bachelorâ€™s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familyâ€™s health needs.
Prescription Drug Coverage
Dental Insurance â€“ Twice a year visits at no cost.
Vision Insurance with materials coverage
Flexible Spending Accounts for Medical &amp; Dependent Care
Wellness Program â€“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â€“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companiesâ€™ world-wide recruitment database, and to circulate that information as necessary for the purpose of evaluating your qualifications for this or other job vacancies.
#CB
#ZIP
IND1
#LI-TL1</t>
  </si>
  <si>
    <t>Empire Today
3.7</t>
  </si>
  <si>
    <t>Northlake, IL</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</si>
  <si>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â€¢ Reviewing child-level progress data such as, observations, and outcomes data.
â€¢ Provides support to the Managing Director &amp; Operations and IT Manager in grant-specific and agency-wide data needs.
â€¢ Data entry; developing and maintaining procedures for data collection, input, management and quality control.
â€¢ Developing statistical reports for grant reporting and program evaluation/development.
â€¢ Ensure that information is accurately entered in the system and follow proper procedures for formatting and securing data
â€¢ Examine data for errors related to formatting, locate and eliminate duplicate entries
â€¢ Update the COPA data management system at the program level.
â€¢ Adhere to the HIPPA privacy rules to protect personal information regarding staff, families and children s records
â€¢ Responsible for Food Meal Report and communicates with teaching staff about findings.
â€¢ Responsible for Attendance Report and communicates with teaching staff about findings.
â€¢ Performs other duties as assigned
POSITION REQUIREMENTS:
â€¢ High School Diploma and or GED Equivalent.
â€¢ Associates Degree in Administration preferred.
â€¢ Computer literate (Microsoft, social media, outlook, etc.); COPA software is a plus.
â€¢ An understanding of database functionality and structure
â€¢ Experience with database management and knowledge of basic statistics
â€¢ At least one year of direct experience in data collection, data analysis and statistical reporting
â€¢ Excellent written, oral, interpersonal skills
â€¢ Must be self-motivated, detail-oriented, highly organized, and able to meet deadlines
â€¢ Ability to work well in a team environment
â€¢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</si>
  <si>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El Hogar del Nino - The Home of the Child</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</si>
  <si>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â€¢ Recognize issues as they generate and execute queries on existing databases
â€¢ Build cohorts and create descriptive analysis summaries in support of requests
â€¢ Collaborate with colleagues to address these issues with minimal direction
â€¢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â€¢ Medical and Dental (Fast Switch pays majority of the medical program)
â€¢ Vision
â€¢ Personal Time Off (PTO) Program
â€¢ Long Term Disability (100% paid)
â€¢ Life Insurance (100% paid)
â€¢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</si>
  <si>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Fast Switch, LTD
4.3</t>
  </si>
  <si>
    <t>Northbrook, IL</t>
  </si>
  <si>
    <t>Data Analyst â€“ Level II</t>
  </si>
  <si>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yearsâ€™ experience with Financial Services clients
Experience with major querying tools desired
Coordinating others work while involved with multiple work streams
Desired:
Common skill sets â€“ Oracle, VB and UNIX 5+ yearsâ€™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</si>
  <si>
    <t>Sphinix Solutions
1.0</t>
  </si>
  <si>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</si>
  <si>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</si>
  <si>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3.6</t>
  </si>
  <si>
    <t>Job Description
Data Analyst
The Data Analyst will be responsible for helping prepare the Companyâ€™s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Companyâ€™s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</si>
  <si>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MRINetwork
4.0</t>
  </si>
  <si>
    <t>Des Plaines, IL</t>
  </si>
  <si>
    <t>Senior Trading Systems Data Analyst (Chicago or NY)</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</si>
  <si>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</si>
  <si>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PEAK6 Investments
2.9</t>
  </si>
  <si>
    <t>Wolverine Trading, Interactive Brokers, Citadel</t>
  </si>
  <si>
    <t>Data Analyst/Programmer</t>
  </si>
  <si>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</si>
  <si>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ABS Graphics
2.5</t>
  </si>
  <si>
    <t>Data Services Business Analyst 2</t>
  </si>
  <si>
    <t>$42K-$76K (Glassdoor est.)</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</si>
  <si>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oneâ€™s work and taking pride in it; commitment to quality and continuous improvement
Desire to learn, accept new challenges, and have fun
Bachelorâ€™s degree or equivalent experience in business, management information systems, human resources management, benefits administration or related field
Ability to travel (minimally) and work extended hours as needed
EOE, including disability/vets</t>
  </si>
  <si>
    <t>Willis Towers Watson
3.6</t>
  </si>
  <si>
    <t>Aon, Accenture, Marsh &amp; McLennan Companies</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</si>
  <si>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</si>
  <si>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t>
  </si>
  <si>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Associateâ€™s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</si>
  <si>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The Chicago Lighthouse
3.3</t>
  </si>
  <si>
    <t>Data Analyst - 20</t>
  </si>
  <si>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</si>
  <si>
    <t>Genesys Talent
4.8</t>
  </si>
  <si>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</si>
  <si>
    <t>1872 Consulting
5.0</t>
  </si>
  <si>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</si>
  <si>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Stampede Meat, Inc.
3.3</t>
  </si>
  <si>
    <t>Bridgeview, IL</t>
  </si>
  <si>
    <t>Senior Global Data Analyst / Power BI Dashboard Developer</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</si>
  <si>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</si>
  <si>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ALERE
2.8</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</si>
  <si>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</si>
  <si>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Kelly Mitchell Group
3.6</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</si>
  <si>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</si>
  <si>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</si>
  <si>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Logistics Data Analyst</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</si>
  <si>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</si>
  <si>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Inc.
2.5</t>
  </si>
  <si>
    <t>Oak Brook, IL</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</si>
  <si>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</si>
  <si>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</si>
  <si>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NJF Global Holdings
4.2</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</si>
  <si>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</si>
  <si>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SAS Data Analyst</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</si>
  <si>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</si>
  <si>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</si>
  <si>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3.2</t>
  </si>
  <si>
    <t>Manufacturing Data Analyst - Woodridge, IL</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</si>
  <si>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Opportunity:Ã‚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Ã‚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Ã‚
What we offer:
Ã‚ Ã‚ Ã‚ Ã‚ Ã‚ Ã‚ Ã‚ Ã‚ Corporate culture based on integrity, respect, accountability and excellence.
Ã‚ Ã‚ Ã‚ Ã‚ Ã‚ Ã‚ Ã‚ Ã‚ Comprehensive training with numerous learning and development opportunities.
Ã‚ Ã‚ Ã‚ Ã‚ Ã‚ Ã‚ Ã‚ Ã‚ An attractive salary reflecting skills, competencies and potential.
Ã‚ Ã‚ Ã‚ Ã‚ Ã‚ Ã‚ Ã‚ Ã‚ A career with a global packaging company where Sustainability, Safety and Inclusion are business drivers and foundational elements of the daily work.
#IL
Ã‚
WestRock Company is an Equal Opportunity Employer committed to creating and maintaining a diverse workforce: Minorities/Females/ Disabled/Veterans.</t>
  </si>
  <si>
    <t>Ongig
4.8</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</si>
  <si>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Bachelorâ€™s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Weâ€™ll do amazing things for healthcare.
HIMSS is an Equal Opportunity Employer: M/F/Vets/Disabled</t>
  </si>
  <si>
    <t>HIMSS
2.9</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</si>
  <si>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organizationâ€™s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â€œnetwork of the futureâ€ and will allow TreeHouse to â€œbe the supply chain our customers canâ€™t and wonâ€™t live without.â€
Position Responsibilities:
By fulfilling the main mission of this role, you will contribute to TreeHouse Foodsâ€™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KPIâ€™s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Bachelorâ€™s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</si>
  <si>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Flagstone Foods
3.4</t>
  </si>
  <si>
    <t>Saint Paul, MN</t>
  </si>
  <si>
    <t>Catering &amp; Food Service Contractors</t>
  </si>
  <si>
    <t>Visiting Undergraduate Affairs Data Analyst - Office of the Vice Provost for Undergraduate Affairs &amp; Academic Programs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</si>
  <si>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Bachelorâ€™s degree required, preferred in statistics, psychology, education, or related field. Masterâ€™s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</si>
  <si>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University of Illinois at Chicago
4.1</t>
  </si>
  <si>
    <t>Contract Analyst - Enterprise Market Data</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</si>
  <si>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</si>
  <si>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Northern Trust
3.7</t>
  </si>
  <si>
    <t>Marketing Data Analyst - CPG</t>
  </si>
  <si>
    <t>Job Description
Job Title: Data Analyst
Reports to: Manager â€“ Data Engineering
Position Overview:
The Data Analyst position is responsible for the analysis and processing of raw client data. Responsibilities include working with SQL server to process raw client data into Foresightâ€™s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clientâ€™s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Doesnâ€™t stop at â€˜good enoughâ€™ and gets immersed in the clientâ€™s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Bachelorâ€™s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</si>
  <si>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Foresight ROI
5.0</t>
  </si>
  <si>
    <t>Openings as of 7/12/2020
Senior Data Analyst JobID: 919
Position Type:
Network Team
Date Posted:
4/28/2020
Location:
Charter Managment Organization
Closing Date:
Until Filled
PURPOSE
LEARN Charter School Network, one of the nationâ€™s premier elementary charter school programs, seeks a talented, focused, and analytical Senior Data Analyst. The Senior Data Analyst is a full time position responsible for managing and leveraging a data management system across LEARNâ€™s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LEARNâ€™s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LEARNâ€™s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LEARNâ€™s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LEARNâ€™s accounting software.
Tableau, LEARNâ€™s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Bachelorâ€™s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jobholderâ€™s responsibility.
All qualified applicants will receive consideration for employment without regard to race, color, religion, sex (including pregnancy, sexual orientation, gender identity, national origin, age, family medical history, disability or veteran status.</t>
  </si>
  <si>
    <t>LEARN Charter School
4.1</t>
  </si>
  <si>
    <t>IT Risk and Compliance Data Reporting Analyst</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</si>
  <si>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</si>
  <si>
    <t>Data Analyst / Business Lead Generation Specialist [Part-Time]</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</si>
  <si>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</si>
  <si>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BankFinancial Corporation
2.5</t>
  </si>
  <si>
    <t>JPSC-5704 - Data Analyst</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</si>
  <si>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</si>
  <si>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Workforce Data Analyst</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</si>
  <si>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</si>
  <si>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</si>
  <si>
    <t>Trilogy Behavioral Healthcare Inc. strongly believes that treatment services are more effective when provided in the clientâ€™s natural setting, hence, the majority of services provided are located in the community. Trilogy Behavioral Healthcare Inc. also employs a holistic approach to each clientâ€™s treatment and integrates all facets of our clientsâ€™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Bachelorâ€™s degree required; Masterâ€™s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</si>
  <si>
    <t>Trilogy Behavioral Health</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</si>
  <si>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</si>
  <si>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Capital Management
2.1</t>
  </si>
  <si>
    <t>Data Analyst-IT III</t>
  </si>
  <si>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</si>
  <si>
    <t>Sr Analyst, Distrib Data Eng</t>
  </si>
  <si>
    <t>SUMMARY: Nuveenâ€™s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â€˜metrics that matterâ€™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</si>
  <si>
    <t>Nuveen
3.3</t>
  </si>
  <si>
    <t>Data Analyst (Supply Chain) - May Reside Anywhere in the US - Up to 100% Travel</t>
  </si>
  <si>
    <t>$97K-$129K (Glassdoor est.)</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</si>
  <si>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clientâ€™s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Masterâ€™s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</si>
  <si>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</si>
  <si>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Kearney, AlixPartners, Hitachi Consulting</t>
  </si>
  <si>
    <t>SAS Data Analyst/Reports Writer</t>
  </si>
  <si>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</si>
  <si>
    <t>Synchronous Solutions, Inc</t>
  </si>
  <si>
    <t>Encinitas, CA</t>
  </si>
  <si>
    <t>Data Scientist - Sr. Analyst</t>
  </si>
  <si>
    <t>Hi,
Greetings from HR Pundits!!!
We have the high priority contract position for one of our Direct Client. If interested share profiles asap
Title: Data Scientist - Sr. Analyst
Location: Lake Forest, IL
Duration:6Months
(only GC/GC EAD/C)
Job Description:
The Data Scientist â€“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</si>
  <si>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HR Pundits
2.0</t>
  </si>
  <si>
    <t>Clinical Practice Data Analyst Specialist (Clinical Research Data Manager) - Mile Square Main</t>
  </si>
  <si>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</si>
  <si>
    <t>University of Illinois Medical Center</t>
  </si>
  <si>
    <t>QA Analyst - DATA Base Exp</t>
  </si>
  <si>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</si>
  <si>
    <t>Softpath System LLC
3.9</t>
  </si>
  <si>
    <t>Norcross, GA</t>
  </si>
  <si>
    <t>Philanthropy Operations Associate - Data Analyst</t>
  </si>
  <si>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</si>
  <si>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Trinity Health
3.3</t>
  </si>
  <si>
    <t>Maywood, IL</t>
  </si>
  <si>
    <t>Livonia, MI</t>
  </si>
  <si>
    <t>HCA Healthcare, Vanguard Health Systems</t>
  </si>
  <si>
    <t>Financial Systems Lead Data and Reporting Analyst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</si>
  <si>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</si>
  <si>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</si>
  <si>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Cisco Systems, Huawei Technologies, IBM</t>
  </si>
  <si>
    <t>Data Entry and compliance Analyst</t>
  </si>
  <si>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companyâ€™s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Bachelorâ€™s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</si>
  <si>
    <t>Medline Industries
3.4</t>
  </si>
  <si>
    <t>Northfield, IL</t>
  </si>
  <si>
    <t>Health Care Products Manufacturing</t>
  </si>
  <si>
    <t>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bachelorâ€™s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bachelorâ€™s degree, the employer deems that the suitable combination of education, training or experience acceptable is 3 years of study towards any US bachelorâ€™s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â€œAPPLY NOWâ€ button.</t>
  </si>
  <si>
    <t>Senior Data Analyst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</si>
  <si>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</si>
  <si>
    <t>ERP Data Migration Analyst in Glenview, IL at Signode</t>
  </si>
  <si>
    <t>Job Description
ERP Data Migration Analyst</t>
  </si>
  <si>
    <t>Signode
3.2</t>
  </si>
  <si>
    <t>Glenview, IL</t>
  </si>
  <si>
    <t>Data Security Analytics Analyst</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</si>
  <si>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â€“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</si>
  <si>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Clinical Practice Data Analyst Specialist (Clinical Research Data Manager) Mile Square Main (Job ID</t>
  </si>
  <si>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</si>
  <si>
    <t>UI Health
1.7</t>
  </si>
  <si>
    <t>Iowa City, IA</t>
  </si>
  <si>
    <t>Data Analyst IV</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</si>
  <si>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</si>
  <si>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Sr. Data Analyst - Analytics, Marketing, CPG</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</si>
  <si>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</si>
  <si>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Jobot
5.0</t>
  </si>
  <si>
    <t>SAP Data Management Analyst</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</si>
  <si>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</si>
  <si>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Square One Resources
4.3</t>
  </si>
  <si>
    <t>Senior Marketing Data Analyst (Real Estate)</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</si>
  <si>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yearsâ€™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</si>
  <si>
    <t>Esquire Recruiting
4.6</t>
  </si>
  <si>
    <t>Lincolnshire, IL</t>
  </si>
  <si>
    <t>Logistics Data Analyst II</t>
  </si>
  <si>
    <t>Primary Function
Responsible for assisting in leading the analyst team to collect and analyze data â€“ running various mathematical calculations to determine how the data samples may be best applied to profit the organization and meet the customerâ€™s needs.
Responsibilities
Â· Perform data analysis for all steps in the customer RFP process
Â· Maintain system integrity with detailed analysis &amp; a high level of data accuracy
Â· Manage reporting functionality by streamlining existing reports &amp; developing additional metrics
Â· Assist with general pricing including customer specific pricing setups and changes
Â· Compile data from multiple systems, create customized reports for internal and external data requests
Â· Assist with customer quarterly/annual business reviews, implementations &amp; process improvements
Â· Assist in leading and managing the progress of internal and external facing projects
Â· Assist with the validation of customer &amp; carrier system setup
Â· Assist in leading the analyst team and providing operational support
Â· Contribute to team members performance reviews
Â· Assist in managing team project tracker and follow up to help meet deadlines
Â· All other tasks as assigned
Experience and Education
Â· Bachelorâ€™s degree required; STEM degree strongly preferred (Applied Mathematics, Statistics)
Â· Proficient in Microsoft Excel
Â· Strong analytical and problem-solving skills
Â· Excellent organization skills and attention to detail
Â·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</si>
  <si>
    <t>Source Alliance Network LLC</t>
  </si>
  <si>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</si>
  <si>
    <t>Walgreens
3.0</t>
  </si>
  <si>
    <t>Drug &amp; Health Stores</t>
  </si>
  <si>
    <t>CVS Health, Target, Walmart</t>
  </si>
  <si>
    <t>Senior Data Analyst -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</si>
  <si>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</si>
  <si>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</si>
  <si>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</si>
  <si>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Steiner Electric Co
3.0</t>
  </si>
  <si>
    <t>Elk Grove Village, IL</t>
  </si>
  <si>
    <t>Wholesale</t>
  </si>
  <si>
    <t>Technical Web Data Collection Analyst</t>
  </si>
  <si>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Competeâ€™s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</si>
  <si>
    <t>Hotel Compete</t>
  </si>
  <si>
    <t>Sr. Sales Operations &amp; Data Analyst</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</si>
  <si>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â€œCycle Operationsâ€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Bachelorâ€™s Degree in Business, Marketing or related field required; Masterâ€™s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</si>
  <si>
    <t>Xeris Pharmaceuticals, Inc.
5.0</t>
  </si>
  <si>
    <t>Sales Data Analyst</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</si>
  <si>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</si>
  <si>
    <t>Sahara Management Inc.
4.0</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</si>
  <si>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</si>
  <si>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IlliniCare Health Plan
2.2</t>
  </si>
  <si>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MHNâ€™s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â€“ 10 years of experience using Base SAS, SAS/Macros, and SQL
Required Education
Bachelorâ€™s degree in statistics, public health, information systems, computer science, or a comparable program with a quantitative emphasis. Masterâ€™s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</si>
  <si>
    <t>Medical Home Network</t>
  </si>
  <si>
    <t>Senior data analyst</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</si>
  <si>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</si>
  <si>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</si>
  <si>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Illinoisâ€™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agencyâ€™s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Masterâ€™s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</si>
  <si>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Metropolitan Family Services
3.2</t>
  </si>
  <si>
    <t>Membership Organizations</t>
  </si>
  <si>
    <t>Senior Data Analyst, Sales</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</si>
  <si>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</si>
  <si>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Sr. BI Data Analyst / QlikSense</t>
  </si>
  <si>
    <t>Job description â€“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â€“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</si>
  <si>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Kbyte Systems LLC.</t>
  </si>
  <si>
    <t>Data Governance and Analytics Analyst</t>
  </si>
  <si>
    <t>$68K-$87K (Glassdoor est.)</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</si>
  <si>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</si>
  <si>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R &amp; Python / Sr. Information Data Analyst</t>
  </si>
  <si>
    <t>Job description â€“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COVID-19</t>
  </si>
  <si>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</si>
  <si>
    <t>University of Illinois Hospital &amp; Health Sciences System
3.3</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</si>
  <si>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</si>
  <si>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Centene Corporation
3.3</t>
  </si>
  <si>
    <t>Clinical Practice Data Analyst Specialist</t>
  </si>
  <si>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</si>
  <si>
    <t>Sr. Business Analyst Data Privacy</t>
  </si>
  <si>
    <t>Job Description
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</si>
  <si>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2.8</t>
  </si>
  <si>
    <t>SAS Analyst / Data Analytics /Sr. information Data Analyst</t>
  </si>
  <si>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</si>
  <si>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Job Description
Reporting to the Supervisor, provides reporting and analysis, manages data collections; works to understand and determine reporting needs of internal and external stakeholders through consultation and analysis, evaluates information obtained, performs problemâ€‘solving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yearsâ€™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Bachelorâ€™s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</si>
  <si>
    <t>Analyst IV Systems - Data Engineering</t>
  </si>
  <si>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Bachelorâ€™s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</si>
  <si>
    <t>Retail Business Services, LLC
3.9</t>
  </si>
  <si>
    <t>Salisbury, NC</t>
  </si>
  <si>
    <t>Data Analyst Alteryx Experience MUST</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</si>
  <si>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</si>
  <si>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</si>
  <si>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3.8</t>
  </si>
  <si>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</si>
  <si>
    <t>Arlington Heights, IL</t>
  </si>
  <si>
    <t>Business Systems Analyst III - Data Engineering(Lead Product Owner)</t>
  </si>
  <si>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</si>
  <si>
    <t>Sr. Data Governance Business Analyst</t>
  </si>
  <si>
    <t>At least 5 yearsâ€™ experience working on core Data Governance related projects from a non-technical standpoint
At least 3 yearsâ€™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</si>
  <si>
    <t>Carnegie Soft</t>
  </si>
  <si>
    <t>Data Scientist Sr. - Conversation Designer &amp; NLP Analyst</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</si>
  <si>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â€¢ Foster user-centered design and research culture, values, and methodologies.
â€¢ Support multiple concurrent client projects and a small team of colleagues.
â€¢ Garner VA insights and opportunities through workshops, research, and interviews.
â€¢ Design business processes led by an understanding of end user wants and needs.
â€¢ Develop conversational copy by planning, writing and editing dialogue that creates a more human-like conversational experience.
â€¢ Train machine learning models that enable a Virtual Assistant to continuously improve in its understanding of and responses to natural language dialog.
â€¢ Review client chat logs, transcripts, recordings and research to improve implementations.
â€¢ Work towards continual process improvement and measurement/ benchmarking, with the goal of scaling solutions across business units.
â€¢ Uphold and evolve internal knowledge creation, content standards, and best practices.
â€¢ Be the â€œGo-Toâ€ person for Conversational Design advice, guidance, and assistance
Key NLP/NLU Designer &amp; Analyst Responsibilities
â€¢ Develop an enterprise approach to intents/entities recognition including best practices for utterance-to-intents/entities design, mapping and learning.
â€¢ Drive improvements in quality, classification, information structure, and natural language understanding
â€¢ Provide in-depth NLP/NLU analysis and design for developing effective Machine Learning models
â€¢ Own the creation and governance of methods used to design and optimize models and advise on how to make measurable improvements.
â€¢ Work with business and MIS teams to create NLP training and test data: collect utterances, identify patterns &amp; concepts.
â€¢ Stay current on advances within the industry in order to disseminate intent education to team members and partners
â€¢ Monitor &amp; analyze chat history for continuous improvements
â€¢ Setup &amp; enable MIS teams to conduct effective NLU regression testing
â€¢ Be the â€œGo-Toâ€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â€“ Knowledge and ability to create models and standards to govern which data is collected, and how it is stored, arranged, integrated, and put to use in data systems and in organizations.Data Mining â€“ Knowledge of tools, techniques and practices in data mining technologies used to acquire essential business information.Disruptive Innovation â€“ Knowledge of concepts, principles, and approaches of disruptive innovation; ability to adopt the knowledge into related processes and practices.Information Capture â€“ Knowledge of the processes and the ability to identify, capture and document relevant business information in an auditable, organized, understandable and easily retrievable manner.Machine Learning â€“ Knowledge of principles, technologies and algorithms of machine learning; ability to develop, implement and deliver related systems, products and services.Modeling: Data, Process, Events, Objects â€“ Knowledge of and the ability to use tools and techniques for analyzing and documenting logical relationships among data, processes or events.Prototyping â€“ Knowledge of and ability to implement prototyping disciplines, tools and techniques in evolutionary models within the target environment.Query and Database Access Tools â€“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</si>
  <si>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</si>
  <si>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Data analyst with Bigdata</t>
  </si>
  <si>
    <t>Data analyst with Bigdata experience
System requirements gathering experience,
strong communication skills
Must have hadoop, Hive, Data mapping skills,Scala, Spark, Zena</t>
  </si>
  <si>
    <t>$29K-$38K (Glassdoor est.)</t>
  </si>
  <si>
    <t>Smith is an entrepreneurial company with global reach, a casual environment, and limitless paths for success. For over 35 years, weâ€™ve offered a place for driven, creative people to set and achieve ambitious goals in sales, procurement, and our supporting departments.
Opportunities await around the world. If youâ€™re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</si>
  <si>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</si>
  <si>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Converge, Future Electronics, Advanced MP Technology</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</si>
  <si>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</si>
  <si>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</si>
  <si>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</si>
  <si>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</si>
  <si>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</si>
  <si>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</si>
  <si>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</si>
  <si>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Crown Castle USA Inc
3.6</t>
  </si>
  <si>
    <t>American Tower, SBA Communications, TowerCo LLC</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</si>
  <si>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</si>
  <si>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Luminess Cosmetics
2.7</t>
  </si>
  <si>
    <t>Stafford, TX</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</si>
  <si>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</si>
  <si>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</si>
  <si>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</si>
  <si>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</si>
  <si>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Data Analyst, Reporting</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</si>
  <si>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Bachelorâ€™s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Driverâ€™s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</si>
  <si>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Harris County
3.4</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</si>
  <si>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</si>
  <si>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</si>
  <si>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Entera</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</si>
  <si>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â€¢ Assist with developing data quality standards and process across all data domains and enhance/modify as needed.
â€¢ Collaborate with data stewards to design and develop data quality measures and quality standardization, cleansing, and enrichment rules.
â€¢ Identify, prioritize and implement new areas for data enrichment/quality using enterprise data from across the domains as well as external data.
â€¢ Support remediation of prioritized data quality issues.
â€¢ Evaluate organizational methods and provide source-to-target mappings and information-model specification documents for data sets.
â€¢ Create best-practice reports based on data mining, analysis, and visualization.
â€¢ Evaluate internal systems for efficiency, problems, and inaccuracies, developing and maintaining protocols for handling, processing, and cleaning data.
â€¢ Work directly with management and users to gather requirements, provide status updates, and build relationships.
â€¢ Manages relationships with external suppliers of data and specialized analysis/research organizations.
â€¢ Stitching together disparate pieces of data to form cohesive business cases for improvement.
â€¢ Performs other duties as assigned.
III. Qualifications:
The requirements listed below are representative of the qualifications necessary to perform the job.
A. Education and Experience
â€¢ Bachelor's degree in Computer Science, Social Science, Statistics, Data Science, Data Analytics, or Market Research.
â€¢ 2-4 years of experience in similar roles.
â€¢ Proven analytic skills, including mining, evaluation, analysis, and visualization.
â€¢ Technical writing experience in relevant areas, including queries, reports, and presentations.
â€¢ Strong SQL or Excel skills with the ability to learn other analytic tools.
â€¢ Prior experience with database and model design and segmentation techniques.
â€¢ Practical experience in analysis using statistical packages including Excel, SPSS, R, and SAS.
B. Certificates, Licenses, Registrations or Other Requirements:
â€¢ None required
C. Other Knowledge, Skills or Abilities Required:
â€¢ Strong written and oral communication skills with ability to work with users, peers and management.
â€¢ Strong interpersonal skills.
â€¢ Ability to work independently and as part of a team to successfully execute projects.
â€¢ Highly motivated, self-starter with problem solving skills.
â€¢ Ability to multitask and meet aggressive deadlines efficiently and effectively.
â€¢ Detail-oriented but does not lose sight of the big picture.
â€¢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â€¢ Required to use motor coordination with finger dexterity (such as keyboarding, machine operation, etc.) most of the work day;
â€¢ Required to exert physical effort in handling objects less than 30 pounds occasionally;
â€¢ Required to be exposed to physical occupational risks (such as cuts, burns, exposure to toxic chemicals, etc.) rare;
â€¢ Required to be exposed to physical environment which involves dirt, odors, noise, weather extremes or similar elements rare;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</si>
  <si>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clientâ€™s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Bachelorâ€™s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</si>
  <si>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Horne LLP
3.1</t>
  </si>
  <si>
    <t>Ridgeland, MS</t>
  </si>
  <si>
    <t>Carr Riggs &amp; Ingram, Cherry Bekaert, LBMC</t>
  </si>
  <si>
    <t>Analyst, Data Mgmt /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</si>
  <si>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</si>
  <si>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â€“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</si>
  <si>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</si>
  <si>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Transnational Foods, One Source Distributors</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</si>
  <si>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FeedbackIntranetÂ©2020Houston-Galveston Area Council</t>
  </si>
  <si>
    <t>H-GAC</t>
  </si>
  <si>
    <t>Data Analyst &amp; Healthcare Analytics</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</si>
  <si>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</si>
  <si>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Kelsey-Seybold Medical Group
3.6</t>
  </si>
  <si>
    <t>Pearland, TX</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</si>
  <si>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</si>
  <si>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</si>
  <si>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</si>
  <si>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</si>
  <si>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Arthur Lawrence
4.1</t>
  </si>
  <si>
    <t>Upland, CA</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</si>
  <si>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</si>
  <si>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</si>
  <si>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nationâ€™s leading places to live, work, and prosper doesnâ€™t just happenâ€”it takes planning and partnerships.
The Houston-Galveston Area Council serves as a forum where the regionâ€™s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regionâ€™s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H-GACâ€™s Community &amp; Environmental Socio-Economic team has an exciting opportunity for a Data Analyst. H-GACâ€™s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Bachelorâ€™s degree in Economics, Sociology, Planning, Statistics or a related field of study.
Three (3)-Five (5) years of experience in data frames, data set designs, maintaining large volumes of data, producing forecasting models and reporting.
Masterâ€™s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</si>
  <si>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</si>
  <si>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XYZ Data Analyst</t>
  </si>
  <si>
    <t>Description
ROSEN USA, based in Houston, TX seeks to employ an In-Line Inspection â€“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â€“ ability to work well within a team environment.
Excellent troubleshooting skills.
Strong communication skills â€“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</si>
  <si>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3.7</t>
  </si>
  <si>
    <t>Stans, Switzerland</t>
  </si>
  <si>
    <t>Oil &amp; Gas Services</t>
  </si>
  <si>
    <t>GE</t>
  </si>
  <si>
    <t>Data &amp; Reporting Analyst</t>
  </si>
  <si>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</si>
  <si>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Imperastaff, LLC</t>
  </si>
  <si>
    <t>Performance Data Analyst</t>
  </si>
  <si>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</si>
  <si>
    <t>Randstad US
3.7</t>
  </si>
  <si>
    <t>Home Â» New Job from Competentia
Data Analyst II
Vacancy Number: 25381
Location: Houston
Date Posted: February 04, 2020
Data Analyst II
Duration: 12 months
Location: Houston, TX
Schedule: 5/40
Company: oil and gas company
The Data Analyst serves as technical expert on assigned areaâ€™s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</si>
  <si>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</si>
  <si>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Stavanger, Norway</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</si>
  <si>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</si>
  <si>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</si>
  <si>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Fiserv, First Data, Jack Henry &amp; Associates</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</si>
  <si>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</si>
  <si>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</si>
  <si>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</si>
  <si>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</si>
  <si>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</si>
  <si>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</si>
  <si>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</si>
  <si>
    <t>Data Expert Analyst/Modeler</t>
  </si>
  <si>
    <t>Ã‚
Ã‚
Ã‚</t>
  </si>
  <si>
    <t>InvenTech Info
4.8</t>
  </si>
  <si>
    <t>Bengaluru, India</t>
  </si>
  <si>
    <t>$47K-$76K (Glassdoor est.)</t>
  </si>
  <si>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</si>
  <si>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Centraprise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</si>
  <si>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</si>
  <si>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Data Warehouse Analyst - PL/SQL - 10</t>
  </si>
  <si>
    <t>Job Description
Job Title: Data Warehouse Analyst III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â€¢ Flexibility, Dedication, Consistency, Integrity, and Enthusiasm a must.
â€¢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</si>
  <si>
    <t>National Computing Group
4.7</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</si>
  <si>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</si>
  <si>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â€“ design and develop Tableau dashboards to support ongoing business need
Retrieve, synthesize, and present critical data in a format that is immediately useful to answering specific questions or improving system performance.
Required Experience
GENERAL QUALIFICATIONS
Bachelorâ€™s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Masterâ€™s degree in Statistics, Applied Mathematics, Operations Research, Economics or a related quantitative field.
5+ yearsâ€™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</si>
  <si>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HealthHelp
2.5</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</si>
  <si>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</si>
  <si>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</si>
  <si>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</si>
  <si>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Encore Consulting Services
1.0</t>
  </si>
  <si>
    <t>Data Analyst (LiDar, Ortho/Imagery)</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</si>
  <si>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PLSâ€“CADD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GeoDigitalâ€™s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</si>
  <si>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</si>
  <si>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</si>
  <si>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ForeFlightâ€™s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bachelorâ€™s degree in area of specialty and 1-2 years of experience in the field or in a related field.</t>
  </si>
  <si>
    <t>ForeFlight
3.3</t>
  </si>
  <si>
    <t>Data Analyst Lead - SAP</t>
  </si>
  <si>
    <t>â€¢ 3 to 5 years of experience in the areas of Embedded Analytics (SAP Business Intelligence, data warehouse and analytical reporting) and at least 3 years in utilizing visualization tools in an SAP environment
â€¢ Must be able to perform as the functional and technical SAP Analytics SME
â€¢ Experience working closely with client technical heads, business heads, and business analysts to understand and document business and technical requirements and constraints
â€¢ Ability to work on multiple tasks/opportunities concurrently is required
â€¢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â€¢ Qualifications: 3 â€“ 7 (2 years min relevant experience in the role) years experience, Bachelorâ€™s Degree.
â€¢ Should be proficient in Software Engineering Techniques, Software Engineering Architecture, Software Engineering Lifecycle and Data Management.
â€¢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</si>
  <si>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Environmental Data Analyst - Disaster Recovery</t>
  </si>
  <si>
    <t>Are you interested in helping Texas create communities that are more resilient in the face of future disasters?â€¯Join the ICF team and make a difference! Our growing Disaster Management Division makes BIG things happen every day. ICF is seeking an Environmental Data Analyst to help the State of Texasâ€¯manage federal grantsâ€¯to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Bachelorâ€™s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</si>
  <si>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</si>
  <si>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Booz Allen Hamilton, Abt Associates, Oliver Wyman</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</si>
  <si>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</si>
  <si>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Location: Houston, TX
Duration: 6 Months
Description: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â€¢ Flexibility, Dedication, Consistency, Integrity, and Enthusiasm a must.
â€¢ Excellent verbal and written communication skills are required in order to interact with other team members, Team Lead, End user, Business, Project Manager, and other teams.</t>
  </si>
  <si>
    <t>G.A.S. Global
3.0</t>
  </si>
  <si>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</si>
  <si>
    <t>Purity Technology LLC
5.0</t>
  </si>
  <si>
    <t>Cypress, TX</t>
  </si>
  <si>
    <t>Data Analyst III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</si>
  <si>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</si>
  <si>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</si>
  <si>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</si>
  <si>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</si>
  <si>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</si>
  <si>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</si>
  <si>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Data Analyst - Report Writer</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</si>
  <si>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</si>
  <si>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EAG Services
4.6</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</si>
  <si>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</si>
  <si>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</si>
  <si>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</si>
  <si>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</si>
  <si>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Oâ€™Donnell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</si>
  <si>
    <t>Data Modeler/Data Analyst</t>
  </si>
  <si>
    <t>Job Description:
Â· BS/BA degree with 6+ years of experience
Â· Advanced knowledge of application, data and infrastructure architecture disciplines
Â· Understanding of architecture and design across all systems
Â· Working proficiency in developmental toolsets
Â· Knowledge of industry wide technology trends and best practices
Â· Ability to work in large, collaborative teams to achieve organizational goals, and passionate about building an innovative culture
Â· Proficiency in one or more Database Platforms / Language: SQL, Oracle, Teradata, Hadoop, Cassandra and Hive, Data Modeling: ERWin, TOAD, Collaboration Tools: Confluence, JIRA
Â· Understanding of software skills such as business analysis, development, maintenance and software improvement
Â· Gather and Publish Data Dictionaries: Maintain data models in ER/win. Capture data models from existing databases, and record descriptive information into Erwin.
Â· Identify business needs, organize and define data, create and maintain Conceptual, Logical and Physical data models; Maintain appropriate Version Control on data models.
Â· Participate in the de-normalization of the data model, ensuring that business rules which are impacted during de-normalization are implemented via an alternate mechanism (i.e. trigger, application code).
Â· Closely work with the App Dev team and DBA to create an appropriate Conceptual, Logical and Physical Data Model.
Â· Present data designs and project approaches to the DRB for review and approval, and ensure all DRB artifacts are created.
Â· Generate DDL and validate that the DDL is implemented properly.
Â· Identify opportunities to reuse data and reduce redundancy in data across the enterprise
Job Type: Contract
Work Remotely:
Temporarily due to COVID-19</t>
  </si>
  <si>
    <t>Simplex info systems Inc,
4.2</t>
  </si>
  <si>
    <t>Nashua, NH</t>
  </si>
  <si>
    <t>Data Collector/Analyst (Entry Level)</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</si>
  <si>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</si>
  <si>
    <t>Army Houston Recruiting Battalion
3.6</t>
  </si>
  <si>
    <t>Fort Knox, KY</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</si>
  <si>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</si>
  <si>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</si>
  <si>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</si>
  <si>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Hi ,Ã‚
This is SmithÃ‚from Yochana Solutions; We are looking Data Warehouse Analyst Located in Houston, TX thebelow mentioned job description.Ã‚Kindly forward me your resume, rate and contact details for further process at smith@yochana.comÃ‚or reach me at 949-201-1313.
Position: Data Warehouse Analyst
Location: Houston, TX
Duration: Long Term contact
Ã‚
Note: Visa USC/GC
Need locals to TX
Ã‚
Job Description:
Design, develop, test, maintain, and support batch applications using Oracle PL/SQL for Retail Commissions and Amortization.
Essential Duties/Responsibilities:
Ã¢ Develop Oracle PL/SQL packages, stored procedures, functions, objects, tables, views, synonyms based on requirements.
Ã¢ Unit test, System test, Integration test, and Parallel test of the Oracle PL/SQL code.
Ã¢ Optimize code by following performance tuning techniques considering limitations of current environment.
Ã¢ Use Oracle Analytical functions, merge statements, with clause, oracle partitioning, job logging, exception handling, performance tuning and so on in the Oracle PL/SQL code.
Ã¢ Use analytics skills to troubleshoot and resolve problems quickly
Ã¢ Work with Team Lead and other members of the Commissions IT team to understand requirements, identify source data, understand the source tables and relationships, adhere to consistent coding standards, do code reviews, and provide daily status updates.
Ã¢ Work with the Commissions Project team to understand the reporting requirements for each workstream and build, test, and UAT according to their expectations.
Ã¢ Work effectively in a team environment. Develop strong working relationship with members of Commissions IT team, Commissions Project team, Project Management team, and Business.
Ã¢ Get familiarized with the ServiceNow ticketing system for opening, handling, and closing tickets and change requests.
Ã¢ Experienced in any source code versioning tool
Ã¢ Follow SOX procedures for code deployment.
Ã¢ Create ControlM job documents and work with ControlM to get them created and scheduled.
Ã¢ Monitor batch processes daily/weekly/monthly and resolve job failures as quickly as possible. Work with ControlM group on re-run/re-start instructions. Willingness to perform this off hours during weekdays and weekends.
Ã¢ Provide production support of the application and satisfy requests for data updates, ad-hoc reports or minor enhancements.
Ã¢ Communicate status and escalate issues or delays that would impact deadline as early in the process as possible.
Ã‚
Ã‚
Ã‚
Thanks and Regards,
Ã‚
Smith
Ã‚
Sr. Technical Recruiter
Yochana Solutions INC
23000 Commerce Dr, Farmington hills, MI-48335
Direct No: 949-201-1313
smith@yochana.com || www.yochana.com
Note: This is not an unsolicited mail. If you are not interested in receiving our e-mails then please reply with subject line Remove
Ã‚
Ã‚
Ã‚
Ã‚
Ã‚</t>
  </si>
  <si>
    <t>Yochana
2.9</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</si>
  <si>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</si>
  <si>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SM LOgics Inc</t>
  </si>
  <si>
    <t>Carrollton, TX</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</si>
  <si>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</si>
  <si>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Pasadena, TX</t>
  </si>
  <si>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</si>
  <si>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</si>
  <si>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CBO Data Analyst</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</si>
  <si>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</si>
  <si>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Kelsey Seybold Clinic
3.6</t>
  </si>
  <si>
    <t>Lead Quality Data Analyst</t>
  </si>
  <si>
    <t>$74K-$123K (Glassdoor est.)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</si>
  <si>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Networks magazine.
Additionally, Harris Health System is pleased that each of its hospitals â€” Ben Taub and Lyndon B. Johnson â€” achieved Pathway to Excellenceâ„¢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</si>
  <si>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Harris Health System
3.4</t>
  </si>
  <si>
    <t>Master Data Management Analyst</t>
  </si>
  <si>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Â§ Create and maintain documentation of Master Data processes for all domains
Â§ Interact with various domains, vendor/tool SMEs and other internal departments on a regular basis
Â§ Reports on monthly key metrics, and ad-hoc reporting nerds
Â§ Analyzes and applies appropriate data review processes to audit and cleanse master data sets including duplicate records and compliance with naming and address standards
Â§ Assist with ad-hoc reporting needs from business users
Â§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Â§ Perform complex analyses (analytical, quantitative and qualitative)
Â§ Build solutions as needed
Â§ Full lifecycle implementation experience
Â§ Knowledge of end-to-end MDM development process
Â§ Coordinate and perform assigned day to day tasks for the creation, maintenance and data quality of master data including customer, vendor, employee, material and profile records while verifying input accuracy in accordance with written and controlled MDM procedures
Â§ Create, maintain and verify North America customer and vendor records, as well as employee grades
Â§ Security and User access controls monitoring
Â§ Audit and verify incoming information to ensure accuracy and completeness prior to processing into production systems while tracking and maintaining all backup copies in an organized fashion
Â§ Analyzes, monitors and answers email questions that come through the group inbox and shares responsibility with team members for problem resolution
Required:
Â§ Bachelor's degree or equivalent combination of education and experience
Â§ Bachelor's degree in information science, data management, computer science or related field preferred
Â§ Six or more years of experience in data analysis or computer programming
Â§ Experience working with industry standards, regulations, and guidelines in database warehousing and other relevant systems
Â§ Experience working with company hardware and software products to make sound financial recommendations
Â§ Experience working with information security practices and available security software packages
Â§ Experience working with domain structures, user authentication, and digital signatures
Â§ Experience working with relational databases
Preferred:
Â§ Ensure master data integrity in key systems as well as maintaining the processes to the data quality
Â§ Identify areas for data quality improvements and help to resolve data quality problems through the appropriate choice of error detection and correction, process control and improvement, or process design strategies
Â§ Ensures quality of master data in key systems, as well as development and documentation of processes with other functional data owners to support ongoing maintenance and data integrity
Â§ Good personal computer and business solutions software skills
Â§ Good communication skills to communicate with customers, team members, external data providers, and management
Â§ Good skills in data administration, design, and architecture
Â§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</si>
  <si>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
3.6</t>
  </si>
  <si>
    <t>Newport, RI</t>
  </si>
  <si>
    <t>DATA WAREHOUSE ANALYST III</t>
  </si>
  <si>
    <t>JD:
Ã‚
DATA WAREHOUSE ANALYST III
Ã‚
* 15+ years of experience in Software development
Ã‚
* 10+ years of experience in Oracle 10g or 11g
Ã‚
* 10+ years of experience in Oracle PL/SQL development
Ã‚
* 5+ years of experience in Unix shell script development
Ã‚
* 5+ years of experience in a Data Warehouse environment
Ã‚
* Strong Analytical and Troubleshooting skills
Ã‚
* Team Player
Ã‚</t>
  </si>
  <si>
    <t>Sharpedge Solutions Inc
4.7</t>
  </si>
  <si>
    <t>Lombard, IL</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</si>
  <si>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</si>
  <si>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Smith Hanley Associates
4.5</t>
  </si>
  <si>
    <t>New York, 061</t>
  </si>
  <si>
    <t>Kforce, PageGroup, Robert Half</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</si>
  <si>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organizationâ€™s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Â·Maintain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â€“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</si>
  <si>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AllRedi</t>
  </si>
  <si>
    <t>Data Warehouse Analyst PL/SQL</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</si>
  <si>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</si>
  <si>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</si>
  <si>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</si>
  <si>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</si>
  <si>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
4.0</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</si>
  <si>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</si>
  <si>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</si>
  <si>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Servient
4.0</t>
  </si>
  <si>
    <t>Senior Data Operations Analyst</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</si>
  <si>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include:â€¢ Encounter Data Analyst: Creating submissions and evaluating encounter data to identify errors created by operational, claims, and eligibility processes. Working with cross-functional teams to resolve errors and ensure completeness and accuracy of submissions.â€¢ HEDIS/Quality Reporting Analyst: Mapping, verifying, and loading HEDIS data sources to calculate measure results and prepare member level detail to support audited reporting and quality improvement initiatives.â€¢ System Support Analyst: Helping to develop and maintain the systems and processes that are the foundation of risk adjustment and quality data operationsâ€¢ Report Writer: Developing, producing, and analyzing reports and data required to understand submission status and rejection issues related to risk adjustment and quality data submissionsâ€¢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operationsâ€¢ Demonstrated initiative andproblem-solving skills with ability toconvert raw data into actionablebusiness insightsâ€¢ Demonstrated data extract andtransformation skillsB.* Experience in the healthcare industrywith understanding of data inhealthcare organizations (includingclaims data, ICD10, MedicareAdvantage, Health InsuranceMarketplace, capitated paymentmodels)â€¢ Experience with ANSI 5010 837 dataspecificationsLicensesA.B.Special SkillsA.* Advanced proficiency in MicrosoftExcelâ€¢ 3+ years' experience with SQL orother programming tools (includingVisual Basic and Excel macros)â€¢ Experience writing, debugging anddocumenting complex queriesagainst relational databasesâ€¢ Basic knowledge of MicrosoftPower Point and Microsoft WordB.* Familiarity with EPIC and Clarityreporting data warehouseâ€¢ Knowledge of Crystal Reports,Microsoft Access, or SSRSOtherA.* Fluent in English both verbal andwritten, effective communicatorâ€¢ High level of accuracy withexcellent attention to detailâ€¢ Strong organizational and timemanagement skillsâ€¢ Proven ability to work in a dynamicsetting and balance multiplepriorities while meeting deadlinesâ€¢ Superior analytical skillsâ€¢ Ability to communicate complexinformation in a clear and concisemannerB.WORKING ENVIRONMENTClinical</t>
  </si>
  <si>
    <t>Accounts Receivable Analyst (Data Entry)</t>
  </si>
  <si>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</si>
  <si>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Premier Medical Resources
2.0</t>
  </si>
  <si>
    <t>Data Governance Business Analyst</t>
  </si>
  <si>
    <t>DData Governance Business Analyst
Houston, TX 77002
Pay Rate: $70/hr - $80/hr
Contract: Through â€“ 12/20 (FTE Conversion or Extension)
The Enterprise Analytics &amp; Data Management team is part of the ***â€™s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Bachelorâ€™s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</si>
  <si>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</si>
  <si>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</si>
  <si>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Bachelorâ€™s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Â§ 51.215</t>
  </si>
  <si>
    <t>UTHealth Houston
4.0</t>
  </si>
  <si>
    <t>Lead Analyst, Data Mgmt / Quant 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</si>
  <si>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</si>
  <si>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</si>
  <si>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analyticsâ€¢ Demonstrated initiative and problem solving skillsâ€¢ Demonstrated analytical/modeling skills with ability to convert raw data into actionable business insightsB.* Demonstrated ability to analyze and report on business units, products or service lines with minimal supervision/directionâ€¢ Experience in the healthcare industry with understanding of data in healthcare organizations (including claims data, ICD10, Medicare Advantage, Health Insurance Marketplace, capitated payment models)LicensesA.B.Special SkillsA.* Advanced proficiency in Microsoft Excelâ€¢ Basic knowledge of Microsoft Power Point and Microsoft Wordâ€¢ Experience with SQL or other programming tools (including Visual Basic and Excel macros)â€¢ Experience writing, debugging and documenting complex queries against relational databasesB.* Experience with Statistical Software (including SAS, R, Minitab, SPSS)â€¢ Familiarity with EPIC and Clarity reporting data warehouseâ€¢ Knowledge of Crystal Reports, Microsoft Access, or SSRSOtherA.* Fluent in English both verbal and written, effective communicatorâ€¢ High level of accuracy with excellent attention to detailâ€¢ Strong organizational and time management skillsâ€¢ Proven ability to work in a dynamic setting and balance multiple priorities while meeting deadlinesâ€¢ Superior analytical skillsâ€¢ Ability to communicate complex information in a clear and concise mannerB.WORKING ENVIRONMENTOffice</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</si>
  <si>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</si>
  <si>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â€“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customerâ€™s and Rad Partnerâ€™s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</si>
  <si>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VBA Software developer / IT Data Analyst SQL</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</si>
  <si>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</si>
  <si>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The Jupiter Group
4.4</t>
  </si>
  <si>
    <t>Healthcare Information and Data Analyst II</t>
  </si>
  <si>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</si>
  <si>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Software Engineer/Data Analyst</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</si>
  <si>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â€¢ Work across multi-disciplinary teams from operations, accounting, and warehouse to understand how to evolve and support our current ERP systems
â€¢ Partner with a senior developer to support current development projects
â€¢ Understand the array of technical constraints, user goals, and business requirements that shape relevant current and future products
Requirements:
â€¢ 1+ years of experience in Web Development
â€¢ 3+ years of experience in relevant development experience
â€¢ BS/BA in Computer Science or equivalent education or experience
â€¢ Experience with the following technologies: SQL Server or other RDBMS, Python, C#, and .Net Core
â€¢ Familiar with accounting and terminology: AR, AP, GL, Financial reporting, Audits and documentation
â€¢ Strong coding, debugging, and problem-solving skills
â€¢ Independent, with internal drive and self-motivated to make an impact as part of a team
â€¢ Self-learner with a passion for technologies
Preferred:
â€¢ Experience with the following technologies: Sage 500 ERP, MS SQL Server, Salesforce, IIS, web APIs
We offer a comprehensive benefits package including medical, dental, vision, short- and long-term disability, 401K with match, paid holidays and vacations.</t>
  </si>
  <si>
    <t>Crawford Thomas Recruiting
5.0</t>
  </si>
  <si>
    <t>Financial Data Analyst - Data Mining, Analytics, Reporting</t>
  </si>
  <si>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</si>
  <si>
    <t>Splunk SME / Data Analyst _ TXho_</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</si>
  <si>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â€“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â€¢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â€“ PLUS
Ability to advocate data in Power BI â€“ big plus
Travel Requirements: Up to 5% travel, on occasion if needed</t>
  </si>
  <si>
    <t>Talbridge Corporation</t>
  </si>
  <si>
    <t>Data Warehouse Analyst III</t>
  </si>
  <si>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</si>
  <si>
    <t>Contract data validation analyst</t>
  </si>
  <si>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</si>
  <si>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</si>
  <si>
    <t>Central Business Solutions, Inc
3.0</t>
  </si>
  <si>
    <t>Electronic Data Interchange Analyst (EDI)</t>
  </si>
  <si>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Bachelorâ€™s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</si>
  <si>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Professional Enrollment Concepts
3.3</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</si>
  <si>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â€¢ Highly skilled in cross-functional collaboration by developing deep relationships and credibility with key partners across the organization
â€¢ High level of experience in data reporting, data analytics, data automation and MIS
â€¢ Strong verbal and written communication skills with demonstrated ability to communicate professionally at all levels including executive management
â€¢ Ability to identify key data sources and utilize data-driven insights to improve business decisions effectively
â€¢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â€¢ While performing the essential duties of this position, an employee would frequently be required to stand, walk, and sit.
â€¢ Specific vision abilities required by this position include close vision, distance vision, and the ability to adjust focus.
â€¢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</si>
  <si>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Texas Dow Employees Credit Union
3.1</t>
  </si>
  <si>
    <t>Lake Jackson, TX</t>
  </si>
  <si>
    <t>Data Expert (Analyst/Modeler)</t>
  </si>
  <si>
    <t>Job DescriptionÃ‚
Role: Data Expert (Analyst/Modeler)
Location: Houston, Texas
Client:
Who are we looking for?Ã‚
Resource should have 10+ Years of experience in Development, Maintenance and support in IT industry
Job Description include Ã¢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-Ã‚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Skills:Ã‚
Should have good communication skills</t>
  </si>
  <si>
    <t>.Net Developer - Program Data Design Analyst</t>
  </si>
  <si>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genetic information, veteran status, gender identity, or pregnancy.
Apply Now
Save this Job
Refer this Job
Apply Now</t>
  </si>
  <si>
    <t>Harris County Appraisal District
2.2</t>
  </si>
  <si>
    <t>$53K-$94K (Glassdoor est.)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</si>
  <si>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</si>
  <si>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</si>
  <si>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Tempe, AZ</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</si>
  <si>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</si>
  <si>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</si>
  <si>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Data Warehouse Analyst II-ST</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</si>
  <si>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</si>
  <si>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Credit Union
3.2</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</si>
  <si>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</si>
  <si>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â€“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audiencesâ€
Ability to handle multiple tasks in a detailed efficient manner
Enjoys working in a team environment
PowerBI or other data visualization experience is preferred, but not required
Education/Certifications
Bachelorâ€™s degree in Computer Science or related field</t>
  </si>
  <si>
    <t>Corbins Electric
3.7</t>
  </si>
  <si>
    <t>DP Electric, Helix Electric, Wilson Electric</t>
  </si>
  <si>
    <t>Jr. Analyst Data/Reporting</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</si>
  <si>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</si>
  <si>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The Judge Group, Inc.
3.5</t>
  </si>
  <si>
    <t>Wayne, PA</t>
  </si>
  <si>
    <t>Adecco, Kforce</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</si>
  <si>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Tireâ€™s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businessâ€™s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businessâ€™s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businessâ€™s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Masterâ€™s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</si>
  <si>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Discount Tire
4.0</t>
  </si>
  <si>
    <t>Scottsdale, AZ</t>
  </si>
  <si>
    <t>Big O Tires, Les Schwab Tire Centers, Pep Boys</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</si>
  <si>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</si>
  <si>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Â© 2020 Accountemps. An Equal Opportunity Employer M/F/Disability/Veterans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</si>
  <si>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</si>
  <si>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</si>
  <si>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</si>
  <si>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Viasat
4.1</t>
  </si>
  <si>
    <t>Carlsbad, CA</t>
  </si>
  <si>
    <t>Harris, Gogo, Inmarsat</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</si>
  <si>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Universityâ€™s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â€“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â€¢ Good working environment with the absence of disagreeable conditions.
â€¢ The noise level in the work environment is usually moderate.
â€¢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</si>
  <si>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</si>
  <si>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Bachelorâ€™s Degree required.
If you feel that you are a good fit for this position in Phoenix, AZ- apply today at www.parkerandlynch.com</t>
  </si>
  <si>
    <t>Parker &amp; Lynch
3.6</t>
  </si>
  <si>
    <t>6777722
Silicon Valley Bank Banking SAS/Python Data Analyst 6+ 2 Tempe AZ AZ 85281 responsible for data requirement and insight generation for the commercial banking customer
- Able to work independently
-PL/SQL
-Knowledge on Tableau</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</si>
  <si>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Bachelorâ€™s Degree is required
3+ yearsâ€™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</si>
  <si>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Modis
3.2</t>
  </si>
  <si>
    <t>TEKsystems, Aerotek</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</si>
  <si>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worldâ€™s most respected organizations. Our clients are some of the worldâ€™s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</si>
  <si>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Gatestone &amp; Co. Inc
2.9</t>
  </si>
  <si>
    <t>North York, Canada</t>
  </si>
  <si>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</si>
  <si>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Arizonaâ€™s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FICâ€™s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Â· Participate in planning, development, and management of dashboards.
Â· Analyze, interpret, and synthesize data to provide observations and conclusions.
Â· Create reports related to productivity, operational, and service objectives.
Â· Support Operations department to ensure quality periodic reporting, including improving the process and timely delivery.
Â· Maximize efficiency and effectiveness of assigned responsibilities.
Â· Recommend appropriate and effective presentation of data to convey analysis to diverse audiences.
Â· Other project management duties within Operations department as assigned.
Knowledge, Skills and Abilities:
Â· Ability to translate data into useful information through strong analytic, synthesis, and communication skills.
Â· Advanced knowledge of Microsoft Excel including formulas, pivot tables, and charts.
Â· Proficient in Microsoft Outlook, Word, and PowerPoint.
Â· Strong written and verbal communication skills and a commitment to collaboration among varying entities.
Â· High degree of accuracy, efficiency, organization, thoroughness and attention to detail.
Â· Ability to work independently and as a part of a team.
Â· Understanding of privacy and security of data.
Requirements:
Â· Minimum 3 years work experience in data collection, report development, and analysis in direct support of operations in a health care or social services environment.
Â·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</si>
  <si>
    <t>FAMILY INVOLVEMENT CENTER
3.6</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</si>
  <si>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â€œbig pictureâ€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</si>
  <si>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Career Evolutions
2.5</t>
  </si>
  <si>
    <t>Fall 2020 Supply Chain Data Analyst Intern</t>
  </si>
  <si>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</si>
  <si>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</si>
  <si>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</si>
  <si>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What youâ€™re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</si>
  <si>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3.6</t>
  </si>
  <si>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Ã‚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</si>
  <si>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</si>
  <si>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Door Sales &amp; Installations</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</si>
  <si>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</si>
  <si>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</si>
  <si>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Data Control Business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</si>
  <si>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</si>
  <si>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</si>
  <si>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</si>
  <si>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 Center Services Analyst I, II, III, or Senior</t>
  </si>
  <si>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Unionâ€™s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Bachelorâ€™s degree in Computer Science, Mathematics, or related field.
Creditable Experience in Lieu of Education: Equivalent in technical training and/or work experience.
Experience/Skills: Eight years demonstrable experience managing and deploying enterprise systems. Three yearsâ€™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Â©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</si>
  <si>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Alaska USA
3.4</t>
  </si>
  <si>
    <t>Glendale, AZ</t>
  </si>
  <si>
    <t>Anchorage, AK</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</si>
  <si>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</si>
  <si>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</si>
  <si>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</si>
  <si>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</si>
  <si>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Â· High School Diploma or Equivalent Diploma
Â· 3+ years of experience with Excel spreadsheets and data analysis
Â· 2+ years of experience creating VBA code and tool writing
Â· 2+ years of experience working with SQL; demonstrating fluency
Preferred Qualifications
Â· 2+ years of Data Analyst or Research Analyst experience
Â· Demonstrated problem solving skills and analytical skills
Â· Proven ability to clearly communicate with managers at all levels
Â· Global perspective and solid understanding of business objectives
Â· Excellent attention to detail and work with the highest level of accuracy
Â· Initiative to develop tools, data collection processes, and data management systems
Â·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</si>
  <si>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</si>
  <si>
    <t>AlaskaUSA Mortgage Company</t>
  </si>
  <si>
    <t>Data Analyst - Data Science and Analytics</t>
  </si>
  <si>
    <t>$46K-$102K (Glassdoor est.)</t>
  </si>
  <si>
    <t>The data analyst assigned to this par will work with the Enterprise Interaction â€“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Â· Strong Verbal and written communication skills
Â· A great attitude and a team player bringing innovation to the team</t>
  </si>
  <si>
    <t>MLWIZ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</si>
  <si>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</si>
  <si>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</si>
  <si>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Data Programmer/Analyst</t>
  </si>
  <si>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Arizonaâ€™s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Bachelorâ€™s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ASUâ€™s Annual Security and Fire Safety Report is available online at https://www.asu.edu/police/PDFs/ASU-Clery-Report.pdf. You may request a hard copy of the report by contacting the ASU Police Department at 480-965-3456.
Relocation Assistance â€“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</si>
  <si>
    <t>Arizona State University
4.3</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</si>
  <si>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</si>
  <si>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yearsâ€™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merit.â€¯ PK does not discriminate in employment opportunities or practices on the basis of race, color, religion, sex, including gender identity and identity expression, national origin, age, or any other characteristic protected by law.</t>
  </si>
  <si>
    <t>PK
3.6</t>
  </si>
  <si>
    <t>Portland, OR</t>
  </si>
  <si>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</si>
  <si>
    <t>Data Quality Analyst
10662
Tempe, AZ
3/25/2020 5:47:00 PM
Quality Engineering
Contractor - W2
Job Description
Good data analysis skills
Hands on experience with data profiling, DQ scorecard and profile creation, identifying DQ rules â€“ Informatica Data Quality Analyst experience preferred
Good communication skills â€“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</si>
  <si>
    <t>IntraEdge
3.8</t>
  </si>
  <si>
    <t>Chandler, AZ</t>
  </si>
  <si>
    <t>Analyst (Global Data and Analytics)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</si>
  <si>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</si>
  <si>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Circle K Stores, Inc.
2.9</t>
  </si>
  <si>
    <t>Gas Stations</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</si>
  <si>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</si>
  <si>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organizationâ€™s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â€¢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â€“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</si>
  <si>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Shamrock Foods
3.4</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</si>
  <si>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</si>
  <si>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Tech Finders
3.4</t>
  </si>
  <si>
    <t>System Analyst/Data Analyst/ Data Governance Analyst/ Collibra</t>
  </si>
  <si>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</si>
  <si>
    <t>Infotree Service Inc
3.7</t>
  </si>
  <si>
    <t>Canton, MI</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</si>
  <si>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</si>
  <si>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O'Reilly Automotive
3.1</t>
  </si>
  <si>
    <t>Springfield, MO</t>
  </si>
  <si>
    <t>Advance Auto Parts, AutoZone, NAPA Auto Parts</t>
  </si>
  <si>
    <t>Reporting &amp; Data Analyst</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</si>
  <si>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â€¢ Participate in maintaining an implemented data warehouse design
â€¢ Ensure compliance with security policies through profiles, roles and permission sets
â€¢ Liaise with customers, development, operations and senior leadership
â€¢ Analyze and create business, functional and technical requirements utilizing an Agile methodology
â€¢ Recommend changes in product, process and service offerings; presents high-level benefits of recommendation and explains rationale for selection over alternative solutions
â€¢ Perform development of new features through declarative programming
â€¢ Follow established release management guidelines
â€¢ Guide and oversee acceptance and functional testing; coordinate UAT testing with QA and business
â€¢ Demonstrate reports for internal customers.
Qualifications:
6+ years experience in designing, building, and implementing data and reporting solutions. Significant experience in business analysis, requirements definition and experience in data and reporting projects. .
Critical Skills
â€¢ 3+ years experience in business analysis, requirements definition, building systems solutions and deployment of business requirements to information systems.
â€¢ 5+ years experience in data and reporting projects
â€¢ 2+ years experience with SDLC in an Agile environment
â€¢ 5+ years of data and reporting requirements gathering experience
â€¢ Strong verbal and written communication skills. Must maintain sufficient business and technical expertise to be comfortable communicating business and technical requirements with a wide audience
â€¢ Strong analytical/problem solving experience to deal with complex business problems. This includes risk definition, establishing quality control and implementation of end-to-end solutions.
â€¢ Detailed oriented, highly collaborative and persistent in the face of obstacles or challenges
â€¢ In-depth knowledge of Application administration; security, standard/custom objects, reports/dashboards, and release management and sandbox environments
â€¢ Excellent written and verbal communication skills including but not limited to facilitating meetings both in person and virtual settings as well as strong presentation skills.
â€¢ Ability to effectively produce requirements documents and functional documents.
Additional Knowledge &amp; Skills:
â€¢ Prior experience with Atlassian suite of tools such as JIRA and Confluence
â€¢ Competent in integration planning, dependency management and business process mapping and process modeling
â€¢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</si>
  <si>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Sanford Federal</t>
  </si>
  <si>
    <t>Sanford, VA</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</si>
  <si>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</si>
  <si>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</si>
  <si>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</si>
  <si>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Reno, NV</t>
  </si>
  <si>
    <t>Truck Rental &amp; Leasing</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</si>
  <si>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</si>
  <si>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</si>
  <si>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t>
  </si>
  <si>
    <t>Statistician/Data Analyst/SQL Coder - (Can be considered for remote)
Do you you have a passion for analyzing complex data and a SQL Developer? Like working with complex SQL Queries? Are you looking to work for a progressive company thatâ€™s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ITâ€” Data Analyst, Sr. Regular Shift. Full-time Job Level: Day Job, Travel, Monday, Friday. No weekend hours. Job, IT Data Analyst, Sr, Full-Time, Regular, Job Type, Standard, Travel, Pay, Regular Hours.</t>
  </si>
  <si>
    <t>Matrix Medical Network
2.5</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</si>
  <si>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</si>
  <si>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</si>
  <si>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Technology Analyst | Data Management - Data Integration | Informatica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</si>
  <si>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</si>
  <si>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</si>
  <si>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Senior Data Analyst w/ Collibra</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</si>
  <si>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</si>
  <si>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Nucleusteq
5.0</t>
  </si>
  <si>
    <t>SYSTEMS and DATA ANALYST</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</si>
  <si>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</si>
  <si>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Isaac Elementary School District #5</t>
  </si>
  <si>
    <t>Data Modeler / Analyst with Data Steward</t>
  </si>
  <si>
    <t>Job Description
MUST HAVES:
â€¢ Knowledge of basic data management principles and concepts
â€¢ Knowledge of how to create data standards, determine business data requirements, and business rules.
â€¢ Ability to work collaboratively with analysts, architects, modelers, business and technical teams
â€¢ Proficiency in SQL for generating quality assessments and insight generation
â€¢ Excellent communication skills with both business and technical audiences
â€¢ Subject matter knowledge of bank operations and/or financial services
â€¢ Ability to leverage multiple tools to create and maintain necessary data stewardship outputs
â€¢ 3+ years of experience fulfilling the role of a Data Steward
â€¢ Experience working within a data or reporting team as an analyst, modeler or data steward
â€¢ Experience creating and using data models and data definitions
â€¢ Experience implementing and enforcing data access control mechanisms.
â€¢ Experience with improving data quality and resolving data deficiencies.
â€¢ Experience with data lifecycle management.
â€¢ Expertise in relationship building with different roles and level in the organization.
â€¢ Bachelorâ€™s degree in business or technology; masterâ€™s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</si>
  <si>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Strategic Systems
4.5</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</si>
  <si>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</si>
  <si>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Edupoint
3.3</t>
  </si>
  <si>
    <t>Mesa, AZ</t>
  </si>
  <si>
    <t>Data Analyst - Financial Advisor Services</t>
  </si>
  <si>
    <t>The FAS Data and Analytics group has an exciting opportunity for an FAS Data Quality Analyst to join our Data Governance and Quality team! Weâ€™re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</si>
  <si>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Vanguard
3.2</t>
  </si>
  <si>
    <t>Malvern, PA</t>
  </si>
  <si>
    <t>Charles Schwab, Fidelity Investments, Edward Jones</t>
  </si>
  <si>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Bachelorâ€™s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</si>
  <si>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Efinancial
3.5</t>
  </si>
  <si>
    <t>Bellevue, WA</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</si>
  <si>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</si>
  <si>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</si>
  <si>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Healthcare
3.0</t>
  </si>
  <si>
    <t>Nashville, TN</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</si>
  <si>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â€¢ Compensation (Range): $28 - $30 / hour
â€¢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Bachelors Degree or equivalent experience in Business, Accounting, Finance or related field
â€¢ Five (5) years Accounting/Finance/Business reporting and analysis experience
â€¢ Experience working with Accounting/Finance/Business end users
â€¢ Excellent PC skills advanced Excel functions
â€¢ Excellent communication and interpersonal skills
â€¢ Ability to summarize large amounts of complex data into management reports
â€¢ Knowledge of JDE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â€¢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â€¢ Exceptional medical, dental, and vision
â€¢ 401(k)
Make the most of your experience!
Apply now!
Applicant must be eligible to work in the US for immediate opening.
Job Requirements:</t>
  </si>
  <si>
    <t>Overview
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</si>
  <si>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Physician Services
3.6</t>
  </si>
  <si>
    <t>Senior Data and Reporting Analyst</t>
  </si>
  <si>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</si>
  <si>
    <t>Saviance Technologies
4.0</t>
  </si>
  <si>
    <t>Metuchen, NJ</t>
  </si>
  <si>
    <t>Data analyst</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</si>
  <si>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</si>
  <si>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Atos Syntel Inc.
3.5</t>
  </si>
  <si>
    <t>Data Analyst/Engineer</t>
  </si>
  <si>
    <t>$43K-$94K (Glassdoor est.)</t>
  </si>
  <si>
    <t>responsible for data requirement and insight generation for the commercial banking customer
- Able to work independently
-PL/SQL
-Knowledge on Tableau</t>
  </si>
  <si>
    <t>Finance Data Analyst</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</si>
  <si>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</si>
  <si>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</si>
  <si>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</si>
  <si>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Aliâ€™i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bachelorâ€™s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</si>
  <si>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Na Ali'i
4.3</t>
  </si>
  <si>
    <t>DC Ranch, AZ</t>
  </si>
  <si>
    <t>Honolulu, HI</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</si>
  <si>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</si>
  <si>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Accounting Data Analyst</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</si>
  <si>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</si>
  <si>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Mastech Digital
4.5</t>
  </si>
  <si>
    <t>Moon Township, PA</t>
  </si>
  <si>
    <t>Data Analyst/Scientist Intern</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</si>
  <si>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</si>
  <si>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Minit Charger</t>
  </si>
  <si>
    <t>Cranbury, NJ</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</si>
  <si>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â€¢ Work with large, complex data sets. Solve difficult, non-routine analysis problems, applying advanced analytical methods as needed.
â€¢ Conduct end-to-end analysis that includes data gathering and requirements specification, processing, analysis, ongoing deliverables, and presentations.
â€¢ Work on advanced analytics areas like deep learning and complex statistical data analysis
â€¢ Interaction with team, stakeholders and in person meetings towards making business recommendations based on data with effective presentations of findings, visual displays of quantitative information
â€¢ Develop analysis, forecasting and optimization methods/models to provide business insights and solutions to key stakeholders; applies methodologies to future strategic decisions, including but not limited to store operations, finance, human capital management.
â€¢ Oversees the activities of the junior data analysts
â€¢ Oversees and conducts the conversion of data into insights that will lead to informed business decisions. He works directly with stakeholders and the business's top management and executives within the assigned departments.
â€¢ The Senior Data Analyst will have to handle multiple simultaneous tasks, prioritize work, and remain functional under pressure, and aggressive timelines.
Required Qualifications of the Senior Data Analyst
Experience:
â€¢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â€¢ This individual will have had experience working in report creation, modeling and trend forecasting.
â€¢ Understanding of Scripting experience in (Python, Perl, JavaScript, Shell); Practical knowledge of data in various forms (data warehouses/SQL, unstructured data environments/PIG, HIVE, Impala);
â€¢ Strong working knowledge with BI reporting tools (i.e. Tableau, Business Objects. MicroStrategy is preferred or any other data visualization tool)
â€¢ Proficient using MS Word, MS Excel, PowerPoint, which are all necessary for the creation of visually and verbally engaging reports, for the various assigned departmental heads, managements, and stakeholders including senior executives.
â€¢ Demonstrated knowledge of data governance, data quality management concepts and data quality tools (i.e. Informatica DQ)
â€¢ Understanding of Agile development methodologies, software design patterns, network design and architecture
â€¢ Experience in quantitative analysis and statistical modelling.
â€¢ A clear understanding of key reporting and analytics, general ledger management, and data warehousing are needed.
â€¢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â€¢ Advanced experience with statistical software (e.g., R, Python) and database languages (e.g., SQL).
â€¢ Advanced experience articulating business questions and using mathematical techniques to arrive at an answer using available data. Experience translating analysis results into business recommendations.
â€¢ Demonstrated skills in selecting the right statistical tools given a data analysis problem
â€¢ Demonstrated leadership and self-direction. Demonstrated willingness to both teach others and learn new techniques.
â€¢ Experience in AI / Deep Learning for text/image/video analytics preferred
â€¢ Experience in Cloud Computing and data streaming preferred
â€¢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</si>
  <si>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Discount Tire Corporate Careers</t>
  </si>
  <si>
    <t>Data Engineer/Database Analyst/Data Analyst</t>
  </si>
  <si>
    <t>Company Description
Fortune 500 Company
Job Description
DATA ENGINEER
Data Engineer Responsibilities
â€¢ Design, construct, install, test and maintain data management systems.
â€¢ Build high-performance algorithms, models, and prototypes.
â€¢ Ensure that all systems meet the business/company requirements as well as industry practices.
â€¢ Integrate up-and-coming data management and software engineering technologies into existing data structures.
â€¢ Develop set processes for data mining, data modeling, and data production.
â€¢ Create custom software components and analytics applications.
â€¢ Research new uses for existing data.
â€¢ Employ an array of technological languages and tools to connect systems together.
â€¢ Collaborate with members of your team (eg, data architects, the IT team, data scientists) on the projectâ€™s goals.
â€¢ Install/update disaster recovery procedures.
â€¢ Recommend different ways to constantly improve data reliability and quality.
Qualifications
Data Engineer Requirements:
â€¢ Bachelorâ€™s degree in computer science, software/computer engineering, applied mathematics, or physics statistics.
â€¢ Experience in a related field with real-world skills and testimonials from former employees.
â€¢ Possible work experience and proof of technical expertise.
â€¢ Intellectual curiosity to find new and unusual ways of how to solve data management issues.
â€¢ Ability to approach data organization challenges while keeping an eye on whatâ€™s important.
Additional Information
All your information will be kept confidential according to EEO guidelines.</t>
  </si>
  <si>
    <t>Data System Analyst with SQL</t>
  </si>
  <si>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</si>
  <si>
    <t>Wilco Source
4.3</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</si>
  <si>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</si>
  <si>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Green Lion Search Group</t>
  </si>
  <si>
    <t>ETL QA / Data Analyst</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</si>
  <si>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</si>
  <si>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Pegasus Knowledge Solutions
4.2</t>
  </si>
  <si>
    <t>Analyst Pharmacy Quality Data</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</si>
  <si>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</si>
  <si>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AllianceRx Walgreens Prime
2.7</t>
  </si>
  <si>
    <t>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</si>
  <si>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</si>
  <si>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</si>
  <si>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â€¢ 4+ years of coding experience (preferably in SQL although other languages will be considered)
â€¢ Extensive knowledge and understanding of research and analysis
â€¢ Strong analytical skills with high attention to detail and accuracy
â€¢ Excellent verbal, written, and interpersonal communication skills
Ideal Resource:
â€¢ Loves working with data
â€¢ Hates repetitive, mundane, tedious work to such a degree that automation is the only way to go
â€¢ Strong in coding in one or more of the following: Python, SAS, SQL.
â€¢ Creative in solving problems, especially thinking outside-the-box to come up with solutions
â€¢ Has the flexibility to follow team procedures, yet also has the courage to suggest improvements
â€¢ Is an excellent juggler, especially if you can keep cool under pressure while multi-tasking
â€¢ Really enjoys working closely as part of a team and has the people skills to do that well
â€¢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</si>
  <si>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Signature Consultants
3.6</t>
  </si>
  <si>
    <t>Fort Lauderdale, FL</t>
  </si>
  <si>
    <t>ComforceHealth, TEKsystems, Allegis Group</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</si>
  <si>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â€”Domo, Tableau, Data Studio
14. Experience with AWS, Python, and JavaScript
15. Experience with pixel implementation
Company Description
Our Mission: Influence the Global Culture for Christ through Media.</t>
  </si>
  <si>
    <t>Pure Flix Digital</t>
  </si>
  <si>
    <t>Risk/Regulatory Reporting Project Data Analyst</t>
  </si>
  <si>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â€“ Toad, SAS, MS Access
Advanced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</si>
  <si>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Architect /Data Modeler/Data Analyst</t>
  </si>
  <si>
    <t>Role : Data Analyst
Job type: Contract
Location : Phoenix AZ
Ã‚
Job Description
Data Modeliing
Product development
Data Analysis</t>
  </si>
  <si>
    <t>Data Analyst - Mid-Level</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</si>
  <si>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</si>
  <si>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Sr. Data Business Analyst-Docutech</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</si>
  <si>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ForÂ®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</si>
  <si>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</si>
  <si>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Santa Ana, CA</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</si>
  <si>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</si>
  <si>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</si>
  <si>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ICST, LLC
3.6</t>
  </si>
  <si>
    <t>South Portland, ME</t>
  </si>
  <si>
    <t>Financial and Data Analyst</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</si>
  <si>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firmâ€™s performance. Teammates view you as someone who moves quickly and follows through on your commitments.
In short, youâ€™re analytical, low on politics, and high on impact.
Typical Qualifications:
Bachelors or Masters in finance, accounting, economics, or a related discipline with analytical focus.
1 â€“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â€œout-of-the-boxâ€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clientsâ€™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Youâ€™ll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clientâ€™s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</si>
  <si>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Equity Methods
3.8</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</si>
  <si>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</si>
  <si>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Â· Maintain and update all inhouse tracking systems
Â· Create analytical reporting to management for vehicles, routes, and student attendance on a regular basis.
Â· Audit and monitor each route for efficiency and update accordingly.
Â· Communicate with Lead Drivers and drivers with any updates to the routes or changes in student information.
Â· Maintain student attendance tracking through available systems.
Â· Monitor inventory of safety supplies, distribution to buses/drivers and reorder needed supplies.
Â· Create and maintain reporting process to Accounting for invoicing on a semi-monthly basis.
Â· Collect and forward all Purchase Orders to Accounting.
Â· Assist Transportation Manager with Field Trip requests and assignment to drivers.
Â· Maintain a reporting system for field trips with Accounting for invoicing.
Â·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Â· Provide weekly/monthly status reports for upper management regarding procurement activity/clients/prospects/leads
Position Requirements
Bachelorâ€™s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</si>
  <si>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</si>
  <si>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Civil Engineer/GIS Data Analyst</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</si>
  <si>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</si>
  <si>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Stantec
3.7</t>
  </si>
  <si>
    <t>Edmonton, Canada</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</si>
  <si>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</si>
  <si>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</si>
  <si>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CSAA Insurance Group
3.7</t>
  </si>
  <si>
    <t>GEICO, Allstate, State Farm</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</si>
  <si>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</si>
  <si>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Thatâ€™s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itâ€™s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Andâ€¦that's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â€“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â€“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</si>
  <si>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</si>
  <si>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Junior Data Analyst-Phoenix, AZ</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</si>
  <si>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</si>
  <si>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Data Analyst- San Antonio, Des Moines</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</si>
  <si>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</si>
  <si>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Senior</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</si>
  <si>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Oracle and other corporate systems. â€¢ Has expert knowledge of Oracle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Education/Certifications â€¢ Bachelorâ€™s Degree or equivalent experience in Business, Accounting, Finance or related field Experience/Minimum Requirements â€¢ Five (5) years Accounting/Finance/Business reporting and analysis experience â€¢ Experience working with Accounting/Finance/Business end users Other Skills/Abilities â€¢ Excellent PC skills -advanced Excel functions â€¢ Excellent communication and interpersonal skills â€¢ Ability to summarize large amounts of complex data into management reports â€¢ Knowledge of Oracle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</si>
  <si>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Kineticom
4.1</t>
  </si>
  <si>
    <t>NEXTGEN GLOBAL RESOURCES, Wavsys, TEKsystems</t>
  </si>
  <si>
    <t>(Data Analyst) BA/BSA</t>
  </si>
  <si>
    <t>$45K-$78K (Glassdoor est.)</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</si>
  <si>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</si>
  <si>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InterSources Inc.
4.1</t>
  </si>
  <si>
    <t>Card Data Analyst</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</si>
  <si>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portfoliosâ€™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Masterâ€™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â€“ The Go To Network"</t>
  </si>
  <si>
    <t>GTN Technical Staffing
4.0</t>
  </si>
  <si>
    <t>MATRIX Resources, The Insource Group, TEKsystems</t>
  </si>
  <si>
    <t>IT Data Analyst, TS/SCI with Poly</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</si>
  <si>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agencyâ€™s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yearsâ€™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</si>
  <si>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AOC Solutions, Inc.
3.8</t>
  </si>
  <si>
    <t>Chantilly, VA</t>
  </si>
  <si>
    <t>Senior 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</si>
  <si>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</si>
  <si>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Data Analyst with ETL tools and EDW</t>
  </si>
  <si>
    <t>Work experience as aÃ‚dataÃ‚analystÃ‚or in related field.
Ability to work with stakeholders to gather requirements.
Ability to analyze existing tools andÃ‚databases and provide software solution recommendations.
Ability to translate business requirements into technical.
High-level experience in methodologies and processes for managing large scaleÃ‚databases.
Demonstrated experience in handling largeÃ‚dataÃ‚sets and relationalÃ‚databases.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</si>
  <si>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LiveMindz</t>
  </si>
  <si>
    <t>Underwriting Analyst (strong data analytics in actuarial, statistics etc)</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</si>
  <si>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</si>
  <si>
    <t>Blue Cross Blue Shield of Arizona
3.1</t>
  </si>
  <si>
    <t>JPSC-6986 - Data Governance Analyst</t>
  </si>
  <si>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â€“ Acted as a data governance professional, data steward, data custodian, or other data role
5. Data Analysis â€“ Experience as data analyst in one of the following situations:
a. Analytically Intensive â€“ Intended to confirm the common understanding of the data.
b. Operationally Data Intensive â€“ Intended to approve authoritative data sources that are essential to core transactional processing
c. Data Integration Intensive â€“ Intended to confirm the common understanding data being integrated and mitigate downstream impacts
1. Taxonomy â€“ Term definitions, hierarchy and metadata
2. Communication â€“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</si>
  <si>
    <t>Project Regulatory/Risk Data Analyst</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</si>
  <si>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â€“ Toad, SAS, MS Access
Sophisticated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</si>
  <si>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Marketing Data Analyst Coordinator</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</si>
  <si>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</si>
  <si>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AUDACIOUS STUDIOS LLC</t>
  </si>
  <si>
    <t>Language Data Analyst</t>
  </si>
  <si>
    <t>TransPerfect Is More Than Just a Jobâ€¦
Our greatest asset is our people, and nothing is more important to us than ensuring that everyone knows that. Each of our 90+ offices has its own individual identity, and each also has its own unique rewards.
Locations:
US-Tempe, AZ (1725 Greentree)</t>
  </si>
  <si>
    <t>TransPerfect
2.8</t>
  </si>
  <si>
    <t>Senior Analyst - Client Data</t>
  </si>
  <si>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â€¢ Assisting with the configuration and testing of Encounter Files
â€¢ Providing support for and leading projects regarding enhancements or changes to new and existing Encounter processes
â€¢ Writing User Stories and using the tools that surround varied methodology.
The preferred candidate will have:
â€¢ Experience working with NCPDP Standards (D.0, Post Adjudicated), and State Medicaid Encounter file submissions
â€¢ Above average Microsoft Excel skills
â€¢ Strong problem solving skills with the ability to work independently
â€¢ Previous experience with SDLC, requirements gathering, business process testing/validation, and UAT
â€¢ Experience or strong ability to work with SQL, Job submission, database libraries
â€¢ Ability to create screen mockup
â€¢ Knowledge of pharmacy claims and adjudication
â€¢ Working knowledge of Rally or Agile testing
â€¢ Experience in claim file delivery, claim research, or data file transmission
â€¢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</si>
  <si>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CVS Health
2.9</t>
  </si>
  <si>
    <t>Woonsocket, RI</t>
  </si>
  <si>
    <t>Walmart, Walgreens, Express Scripts</t>
  </si>
  <si>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Bachelorâ€™s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</si>
  <si>
    <t>Greenphire
3.6</t>
  </si>
  <si>
    <t>DrugDev , Bracket, Bioclinica</t>
  </si>
  <si>
    <t>Data Analyst - Priceguide</t>
  </si>
  <si>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â€œcleanâ€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Bachelorâ€™s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</si>
  <si>
    <t>ECRI
3.6</t>
  </si>
  <si>
    <t>Plymouth Meeting, PA</t>
  </si>
  <si>
    <t>Position location: Lake Mary, FLorBlue Bell, PA
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</si>
  <si>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2.3</t>
  </si>
  <si>
    <t>Blue Bell, PA</t>
  </si>
  <si>
    <t>Covance, ICON</t>
  </si>
  <si>
    <t>Link Logistics Real Estate (â€œLinkâ€)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Bachelorâ€™s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</si>
  <si>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</si>
  <si>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Fort Washington, PA</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</si>
  <si>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</si>
  <si>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3.6</t>
  </si>
  <si>
    <t>Phila, PA</t>
  </si>
  <si>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</si>
  <si>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</si>
  <si>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</si>
  <si>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Ampcus Incorporated
3.9</t>
  </si>
  <si>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Â· Microsoft SQL Server 2012/2017/2019 databases
Â· Manage client communications &amp; requirements gathering
Â· Data extraction, query &amp; API development across a broad variety of platforms including Microsoft, Google, Salesforce and other 3rd party providers
Â· SQL Server code development (Adhoc and production)
Â· Create and manage SSIS packages
Â· Monitor and troubleshoot ETL jobs daily using BCP, DTSRUN, SSIS and other tools
Â· Assist with troubleshooting and root cause analysis
Â· Manage and maintain database changes in Development, QA, Staging and Production
Â· Ability to perform ad-hoc analysis and quickly adapt to changes
Â· Excellent analytical and problem-solving skills.
Â· Exceptional oral, written and customer service skills.
Experience &amp; Qualifications:
Â· Experience with a variety of data structures and API's including Google Analytics &amp; BigQuery
Â· Tableau and/or SSRS experience
Â· Salesforce Experience
Â· Knowledge derived from experiences with more complex database systems.
Â· Ability to work in a small, dynamic, collaborative team environment
Â· Must be an independent thinker and can work with limited supervision
Â· Support a risk and compliance culture
Â· BS/BA Degree
Â· 3+ years relevant database experience.</t>
  </si>
  <si>
    <t>Wilmington, DE</t>
  </si>
  <si>
    <t>Data Analyst - Entry Level</t>
  </si>
  <si>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</si>
  <si>
    <t>2000 east westmoreland st llc</t>
  </si>
  <si>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</si>
  <si>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Youâ€™re a data-obsessed problem-solver. You pay attention to the details without losing sight of the big picture. You know how to think critically and turn business problems into data problems. Youâ€™re quick to pick up patterns and patient enough to identify long-term trends. You're detail-oriented, logical, and endlessly curious about how big data is used to inform digital marketing.
Here are some highlights of what you'll be doing...
Youâ€™ll be entrenched in the data; working across divisions to turn business problems into data problems through critical thinking and consulting skills
Youâ€™ll help manage Seerâ€™s data warehouse leveraging BigQuery and SQL expertise to optimize queries and drive other cost-saving opportunities
Youâ€™ll work within our data warehouse, using BigQuery and pulling business insights out of data
Youâ€™ll create dashboards in Data Studio &amp; Power BI to display data for greater cross-divisional analysis and crafting strategy
Youâ€™ll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Youâ€™re comfortable managing deadlines for multiple deliverables and thrive in a fast-paced, open environment
You have a strong sense of self, which means youâ€™re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youâ€™ve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weâ€™re just as excited about you. Youâ€™ve gotta apply though :)</t>
  </si>
  <si>
    <t>Seer Interactive
3.8</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</si>
  <si>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</si>
  <si>
    <t>Data Analyst, Data &amp; Analytics (Advanced Analytics) Manager (Multiple Positions)</t>
  </si>
  <si>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</si>
  <si>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</si>
  <si>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</si>
  <si>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Pharmaceutical Data Analyst</t>
  </si>
  <si>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</si>
  <si>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Keen360, Inc.
5.0</t>
  </si>
  <si>
    <t>Horsham, PA</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</si>
  <si>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</si>
  <si>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Camden, NJ</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</si>
  <si>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</si>
  <si>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</si>
  <si>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Micro-Data Systems, Inc.
4.2</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</si>
  <si>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</si>
  <si>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Techligent
3.3</t>
  </si>
  <si>
    <t>Vienna, VA</t>
  </si>
  <si>
    <t>Data Analyst - Data Science</t>
  </si>
  <si>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youâ€™ll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youâ€™ll also present actionable recommendations - both strategic and tactical - to unlock data science opportunities. Youâ€™ll partner closely with our Data Science, Data Analytics, and Forecasting teams to help them identify new opportunities and ideas to constantly improve performance of data science products.
Weâ€™re looking for a problem-solver and doer. This is a newly created role within our full-stack Data &amp; Analytics team that is designed to move fast. Youâ€™ll have the opportunity to make a huge impact on our companyâ€™s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itâ€™s wildly unpredictable. Thatâ€™s where we come in.
When life does what it does best, customers turn to goPuff to deliver their everyday essentials, and to get through their day &amp; night, work day and weekend.
Weâ€™re assembling a team of thinkers, dreamers &amp; risk-takers...the kind of people who know the value of peace of mind in an unpredictable world. (And people who love snacks.)
Like what youâ€™re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</si>
  <si>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
3.3</t>
  </si>
  <si>
    <t>Express Delivery Services</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</si>
  <si>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</si>
  <si>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Collabera
4.1</t>
  </si>
  <si>
    <t>Basking Ridge, NJ</t>
  </si>
  <si>
    <t>Kforce, Insight Global, Volt Consulting Group</t>
  </si>
  <si>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</si>
  <si>
    <t>Feasterville Trevose, PA</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</si>
  <si>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</si>
  <si>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</si>
  <si>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</si>
  <si>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</si>
  <si>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</si>
  <si>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Cable, Internet &amp; Telephone Providers</t>
  </si>
  <si>
    <t>Data Analyst Job Summary
Weâ€™re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</si>
  <si>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Eastern Metal Recycling
3.5</t>
  </si>
  <si>
    <t>Warrington, United Kingdom</t>
  </si>
  <si>
    <t>Metals Brokers</t>
  </si>
  <si>
    <t>Mining &amp; Metals</t>
  </si>
  <si>
    <t>Data
Analyst, Data &amp; Analytics (Advanced Analytics) Manager (Multiple Positions), Ernst &amp; Young U.S. LLP, Philadelphia,
PA.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</si>
  <si>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clientsâ€™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Wanamakerâ€™s old penthouse apartment, smack in the middle of the city. Like none youâ€™ve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</si>
  <si>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</si>
  <si>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</si>
  <si>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Jr. Data Analyst, Master Data</t>
  </si>
  <si>
    <t>$38K-$68K (Glassdoor est.)</t>
  </si>
  <si>
    <t>Description
Mission:
Ensure that the quality of IntegriChainâ€™s master data elements are maintained to the highest standard for our customers, and alerting internal stakeholders in instances where these quality standards cannot be met so that customers may be informed.
Duties:
Follow and maintain the documentation surrounding IntegriChainâ€™s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</si>
  <si>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</si>
  <si>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â€¢ Consult with arid serve as the interface for the purpose of insuring coordination of information systems planning between PMHCC Case Management, the PMHCC Information Services Department, the PMHCC Finance/Administration Department and the Legal and Compliance Officer
â€¢ Gather requirements for new enhancements as needed, from the above entities as they pertain to business processes, data collection and reporting and communicating this information to the Programming team so they may code the information system application
â€¢ Perform User Acceptance Testing (UAT) of all application changes, fixes or enhancements and involve staff in the Case Management department in UAT as needed
â€¢ Act as the first point of contact for any information system application issues or problems; investigate if it is a system wide issue or specific to a user and communicate/create tickets for the Programming team to investigate and fix or provide recommendations to issues.
â€¢ Set priorities based on input and feedback from Case Management executive team on any new enhancements to the information system application and communicate/manage the priorities with the Programming team
â€¢ Organize data generated and manipulate data received through research into reports that is easily readable and demonstrates findings legibly
â€¢ Distribute and monitor data analysis projects; support staff in overcoming barriers in their projects and review the accuracy and reliability of data analysis projects
â€¢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â€¢ Prepare comprehensive reports, graphs and tables; track and report on key performance indicators for the department: using an array of reporting tools including business intelligence applications
â€¢ Support ad-hoc analytic requests; providing accurate and timely data, analysis and insightful interpretations
â€¢ Interpret data, analyze results using statistical techniques and provide ongoing reports
â€¢ Identify and gather appropriate information to remove gaps in data (missing, incomplete, inaccurate, etc.)
â€¢ Provide continued training to Case Management staff on the information System Application, new features and/or enhancements
â€¢ Train the executive team on the use of any ad-hoc reporting tools of business intelligence tools
â€¢ Initiate research projects that are data-driven, which directly address questions from Case Management staff and external partners
Skills Required:
â€¢ Ability to translate complicated data into useful information
â€¢ Advanced experience with SQL; authoring pipelines via SQL
â€¢ Advanced understanding of Excel
â€¢ Advanced understanding of queries and data tables
â€¢ Excellent quantitative and data analysis skills
â€¢ Advanced understanding of data management and storage infrastructures
â€¢ Ability to initiate and drive projects to completion with minimal guidance
â€¢ Ability to build key data sets to empower operation and exploratory analysis
â€¢ Strong analytical skills with the ability to collect, organize, analyze and disseminate significant amounts of information
â€¢ Extremely strong attention to detail and accuracy
â€¢ Knowledge of statistics and experience using statistical packages for analyzing large data-sets (Excel, SAS, SPSS)
â€¢ Excellent written and verbal communication skills with the ability to collaborate and work with others; share information in a clear arid concise manner
â€¢ Ability to prioritize and respond to requests with speed and agility
â€¢ Proficiency in critical thinking and usage of problem-solving skills
â€¢ Ability to perform complex statistical analysis
â€¢ Proficiency in using computer software packages to manage and produce data such as tables, maps and/or graphic displays
â€¢ Excellent written analysis and oral presentation skills
â€¢ Ability to write queries to extract data for reporting or information requests
â€¢ Experience with Microsoft Power BI is a plus
Education and Experience:
â€¢ Bachelors decree in Information Management, Statistics, or a related field of study is required
â€¢ Experience in a technical field performing data analytics, modeling and statistical analyses
â€¢ Familiarity with health data, HIPAA is a plus
â€¢ Familiarity with social work or case management organizations is a plus
â€¢ At least two (2) years or experience with SQL database queries and reporting
â€¢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</si>
  <si>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</si>
  <si>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Neuroimaging Data Analyst Junior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</si>
  <si>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</si>
  <si>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t>
  </si>
  <si>
    <t>Healthcare Data Analytics Analyst
Location
Philadelphia, PA
Telecommuter?
No
ID**
17441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Bachelorâ€™s Degree.
Masterâ€™s Degree preferred in Statistics, Mathematics, Computer Science, or related field or equivalent experience.
Having passed Actuarial exams is a plus.
1-3 years Healthcare experience.
1-3 yearsâ€™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</si>
  <si>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3.1</t>
  </si>
  <si>
    <t>UnitedHealth Group, Molina Healthcare, Centene</t>
  </si>
  <si>
    <t>Certified Tumor Registrar/Data Analyst [CTR and experience required]</t>
  </si>
  <si>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</si>
  <si>
    <t>Temple University Health System
3.5</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</si>
  <si>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</si>
  <si>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</si>
  <si>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Wittij Consulting</t>
  </si>
  <si>
    <t>Smithfield, RI</t>
  </si>
  <si>
    <t>CCB Risk - Fraud Risk Data Analyst - Associate</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</si>
  <si>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</si>
  <si>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JPMorgan Chase &amp; Co.
3.9</t>
  </si>
  <si>
    <t>Job description
Ã¢Â¢ Interpret data, analyze results using statistical techniques and provide ongoing reports
Ã¢Â¢ Develop and implement databases, data collection systems, data analytics and other strategies that optimize statistical efficiency and quality
Ã¢Â¢ Acquire data from primary or secondary data sources and maintain databases/data systems
Ã¢Â¢ Identify, analyze, and interpret trends or patterns in complex data sets
Ã¢Â¢ Filter and Ã¢Å“cleanÃ¢ data by reviewing computer reports, printouts, and performance indicators to locate and correct code problems
Ã¢Â¢ Work with management to prioritize business and information needs
Ã¢Â¢ Locate and define new process improvement opportunities
Requirements
Ã¢Â¢ Proven work experience as a data analyst or business data analyst
Ã¢Â¢ Technical expertise regarding data models, database design development, data mining and segmentation techniques
Ã¢Â¢ Strong knowledge of and experience with reporting packages (Business Objects etc), databases (SQL etc), programming (XML, Javascript, or ETL frameworks)
Ã¢Â¢ Knowledge of statistics and experience using statistical packages for analyzing datasets (Excel, SPSS, SAS etc)
Ã¢Â¢ Strong analytical skills with the ability to collect, organize, analyze, and disseminate significant amounts of information with attention to detail and accuracy
Ã¢Â¢ Adept at queries, report writing and presenting findings
Ã¢Â¢ Master's in Computer Science or Engineering Management or Project Management or Information Systems/Technology (Preferred)
Powered by JazzHR</t>
  </si>
  <si>
    <t>Analyst Data Intelligence (US)</t>
  </si>
  <si>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</si>
  <si>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Avantor
2.4</t>
  </si>
  <si>
    <t>Thermo Fisher Scientific, MilliporeSigma, Merck KGaA</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</si>
  <si>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</si>
  <si>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</si>
  <si>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Â· Consistently exhibits behavior and communication skills that demonstrate Tandigms commitment to superior customer service, including quality, care, and concern with each and every internal and external customer.
Â· Apply critical thinking skills to analyze large data sets to detect patterns and identify trends.
Â· Work closely with colleagues to understand their objectives, refine requirements, and design reports/dashboards that provide them the business insight to support their goals.
Â· Write, deploy and maintain SQL code and other database objects.
Â· Identify data issues and work with various partners and vendors to resolve these issues.
Â· Comply with HIPPA (Health Insurance Portability and Accountability Act) regulations when using and reporting PHI (Protected Health Information).
Â· Performs additional duties as assigned.
EDUCATION:
Â· Bachelors degree in Computer Science, Epidemiology, Information Management, Mathematics, Statistics or related field
EXPERIENCE:
Â· Demonstrated experience querying databases with SQL
Â· Demonstrated experience writing database stored procedures
Â· Demonstrated skills in SSIS, SSRS
KNOWLEDGE, SKILLS, ABILITIES:
Â· Health care industry background desirable
Â· Experience in data modeling (Enterprise Architect preferred)
Â· Familiarity with databases (SQL Server preferred)
Â· Experience designing and building charts/dashboards/reports with data visualization software (Tableau preferred)
Â· Experience applying statistical analysis to large datasets with BI software desirable (R preferred)
Â· Ability to work independently on various simultaneous initiatives.
Â· Ability to produce high quality work products on time.
Â· Excellent written and verbal communication skills.
Tandigm Health is an Equal Opportunity Employer (EOE)</t>
  </si>
  <si>
    <t>Tandigm Health LLC
4.2</t>
  </si>
  <si>
    <t>West Conshohocken, PA</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</si>
  <si>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</si>
  <si>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 Contract - W2</t>
  </si>
  <si>
    <t>Data Analyst - Contract - W2 Malvern, PA
Type: Contract Duration: 12 + Months Rate: DOE
Company Overview:
Amplify Systems has its business focus in providing IT consulting services, resource augmentation services and packaged product implementation services.
Amplify Systemsâ€™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Vanguardâ€™s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â€¢ Undergraduate degree (BS/BA in Economics, Finance, Statistics, Mathematics, Marketing Research preferred), or equivalent combination of training &amp; experience.
â€¢ A minimum of three years general business experience.
â€¢ Strategic thinker with tactical abilities.
â€¢ Proficiency in applied statistical techniques, such as cluster and segmentation analysis, time series analysis, regression/logistic regression analysis, and developing and monitoring scorecards.
â€¢ Superior testing and quality control skills and attitude.
â€¢ MS office skills. Strong Excel skills in data manipulation and presentation.
â€¢ Strong analytical skills coupled with the ability to form hypotheses and draw meaningful insights from disparate data sources. Knowledge of marketing and user experience disciplines a significant plus.
â€¢ Excellent written/oral communication, project management and presentation skills. Able to clearly articulate and present findings and recommendations to team members and management, and to technical and non-technical audiences. Strong data visualization skills.
â€¢ Experience with Adobe Analytics, Tealeaf, and SiteSpect. 4+ years experience strongly desired.</t>
  </si>
  <si>
    <t>Amplify Systems</t>
  </si>
  <si>
    <t>Salem, NH</t>
  </si>
  <si>
    <t>Healthcare Data Analyst Location: Philadelphia Full-time/Permanent position Summary: Youâ€™ll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â€¦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yearsâ€™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</si>
  <si>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DL Staffing Solutions</t>
  </si>
  <si>
    <t>Data Analyst, Value Based Payment (VBP)</t>
  </si>
  <si>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</si>
  <si>
    <t>Change Healthcare
2.7</t>
  </si>
  <si>
    <t>Data Analyst - Digital Media</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</si>
  <si>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Bachelorâ€™s degree Business, Marketing, Statistics, Mathematics, or Engineering
3+ yearsâ€™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</si>
  <si>
    <t>Bryn Mawr Communications LLC
4.6</t>
  </si>
  <si>
    <t>Data Strategy Analyst</t>
  </si>
  <si>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</si>
  <si>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</si>
  <si>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</si>
  <si>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</si>
  <si>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Princeton Junction, NJ</t>
  </si>
  <si>
    <t>Vaptech</t>
  </si>
  <si>
    <t>Senior Data Analyst, Specialist</t>
  </si>
  <si>
    <t>In Vanguard's Client Experience &amp; Digital (CXD) department, our goal is to evolve and enhance our clientâ€™s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</si>
  <si>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</si>
  <si>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</si>
  <si>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</si>
  <si>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Data Analyst - Contractor</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</si>
  <si>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visitâ€¯www.connectiverx.com.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â€“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yearsâ€™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</si>
  <si>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ConnectiveRx
3.1</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</si>
  <si>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</si>
  <si>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Piper Companies
4.5</t>
  </si>
  <si>
    <t>Data Analyst/Records Management</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</si>
  <si>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support.â€¢ Assist the team leads in improving and implementing IT Legal eArchive processes improvements by leveraging scripts, reducing steps, and creating work instructions
â€¢ Work with the team leads to present and demonstrate eArchive solution directly to business
â€¢ The ability to balance and prioritize multiple tasks at once is key to this job
â€¢ Create and execute system validation documentation as required
â€¢ Ability to create IT administration tools as seen fit
â€¢ Create validation documents documenting processes and sign-off
â€¢ Work with stakeholders to determine best processes and data to be used for document retrieval purposes
â€¢ Must be reliable and able to work independently with a positive, energetic approach
â€¢ Must possess a strong willingness to learn new tools and processes.
Experience:
â€¢ Strong Windows server and desktop environment experience
â€¢ 1+ years of SQL experience
â€¢ Enterprise Content Management (ECM) knowledge would be nice to have
â€¢ Working knowledge of Pharmaceuticaland / or divestitures would be nice to have
â€¢ BS in Computer Science or similar discipline or equivalent work experience
Job Requirements:
â€¢ Assist the team leads in improving and implementing IT Legal eArchive processes improvements by leveraging scripts, reducing steps, and creating work instructions
â€¢ Work with the team leads to present and demonstrate eArchive solution directly to business
â€¢ The ability to balance and prioritize multiple tasks at once is key to this job
â€¢ Create and execute system validation documentation as required
â€¢ Ability to create IT administration tools as seen fit
â€¢ Create validation documents documenting processes and sign-off
â€¢ Work with stakeholders to determine best processes and data to be used for document retrieval purposes
â€¢ Must be reliable and able to work independently with a positive, energetic approach
â€¢ Must possess a willingness to learn new tools and processes.</t>
  </si>
  <si>
    <t>Innovative Development, LLC
3.8</t>
  </si>
  <si>
    <t>Exton, PA</t>
  </si>
  <si>
    <t>Harleysville, PA</t>
  </si>
  <si>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</si>
  <si>
    <t>Philabundance
3.2</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</si>
  <si>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</si>
  <si>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</si>
  <si>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</si>
  <si>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Remote</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</si>
  <si>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</si>
  <si>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FredBeans</t>
  </si>
  <si>
    <t>Doylestown, PA</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</si>
  <si>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</si>
  <si>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Genuent Global, LLC
3.5</t>
  </si>
  <si>
    <t>$37K-$44K (Glassdoor est.)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</si>
  <si>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</si>
  <si>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</si>
  <si>
    <t>Fred Beans Parts, Inc
1.8</t>
  </si>
  <si>
    <t>Senior Healthcare Data Analyst - Multiple Positions</t>
  </si>
  <si>
    <t>LOC_COLKET-Colket Translational Research Req ID: 64961
Shift: Days
Employment Status: Regular - Full Time
Job Summary
Thank you for your interest in the Childrenâ€™s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â€œtrusted advisorâ€ reputation through expertise in data
Required Education and Experience
Required Education:
Bachelorâ€™s degree
Required Experience:
Five (5) years of experience in analytics / business intelligence
Preferred Education, Experience &amp; Cert/Lic
Preferred Education:
Masterâ€™s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</si>
  <si>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CHOP
3.7</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</si>
  <si>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</si>
  <si>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</si>
  <si>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</si>
  <si>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Login Consulting Services, Inc
3.8</t>
  </si>
  <si>
    <t>Allegheny West, PA</t>
  </si>
  <si>
    <t>To continue our growth path, we need a Data Analyst who thrives working with large data sets to create &amp; analyze reports &amp; prove out multiple scenarios that support business decisions across all areas of the business. This is a highly impactful role as youâ€™ll work across every step of the analytics process from problem identification, data gathering, and data cleansing, to developing thoughtful analysis and making presentation of findings.
The Turn5 business is built on using data â€“ not opinions â€“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itâ€™s critical you have strong situational awareness and EQ as youâ€™ll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canâ€™t skip over some of the specific skills and experience we know are a â€œmustâ€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</si>
  <si>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</si>
  <si>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</si>
  <si>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Audubon, PA</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</si>
  <si>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Bachelorâ€™s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</si>
  <si>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Fred Beans
3.9</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</si>
  <si>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</si>
  <si>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Zachary Piper Solutions, LLC
3.9</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</si>
  <si>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</si>
  <si>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</si>
  <si>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Infinity Consulting Solutions
3.4</t>
  </si>
  <si>
    <t>The Judge Group, Addison Group, PageGroup</t>
  </si>
  <si>
    <t>Data and Information Analyst</t>
  </si>
  <si>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Philadelphiaâ€™s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â€œgetting the data right,â€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ï‚·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ï‚· Design research questions and projects; prepare comprehensive reports, graphs and tables; track and report on key performance indicators for programs and projects
ï‚· Design and construct computer files and analytical processes and output reports for research projects
ï‚·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ï‚·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ï‚· Consult with various departments (internal and external) to understand the sources of incoming raw data and address the administrative, clinical, and legal needs of forensic individuals
ï‚· Determine database structural requirements by analyzing and programming multiple sources of data, configuring the operationalization of such data, and determine the optimal presentation, and evaluation systems via SQL, Qlik Sense, R, and Excel.
ï‚· Transform various incoming data sources into usable and compatible format for SQL importing
ï‚· Follow database architectural and design projects to completion and provide continued training and support regarding functionality
ï‚·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ï‚· Provide data and graphics for projects in an efficient and timely manner and present information in a succinct and creative manner
ï‚· Initiate research projects that are data-driven, which directly address incoming questions from internal staff and external partners
ï‚· Serve as a liaison between the clinical/administrative/justice partners and the Data Unit for all research, data, and database needs
ï‚· Possess an understanding of specific data-driven questions and build and manipulate queries in SQL to answer such questions
Skills Required:
ï‚· Conducting research projects and determining appropriate research methods utilizing current research techniques
ï‚· Performing complex statistical analysis
ï‚· Using computer software packages to manage and produce data such as tables, maps and/or graphic displays
ï‚· Written analysis and oral presentation
ï‚· Ability to translate complicated data into useful information
ï‚· Advanced experience with SQL databases
ï‚· Advanced understanding of R and Excel
ï‚· Advanced understanding of queries and data tables
ï‚· Excellent quantitative and data analysis skills
ï‚· Understanding of data management and storage infrastructures
ï‚· Ability to initiate and drive projects to completion with minimal guidance
ï‚· Ability to build key data sets to empower operation and exploratory analysis
ï‚· Ability to write queries to extract data for reporting or information requests
ï‚· Extremely strong attention to detail and accuracy
ï‚· Knowledge of statistics and experience using statistical packages for analyzing large data-sets (Excel, SAS, SPSS, R)
ï‚· Excellent written and verbal communication skills with the ability to collaborate and work with others; share information in a clear and concise manner
ï‚· Ability to effectively communicate theoretical and analytical concepts and findings, both orally and in writing
ï‚· Ability to prioritize and respond to requests with speed and agility
ï‚· Proficiency in critical thinking and usage of problem-solving skills
Education and Experience:
Familiarity with health data is a plus.
All candidates must have the following:
ï‚· Bachelorâ€™s Degree in Information Management, Computer Science, Statistics, Criminology, Criminal Justice, Psychology, Public Health, Sociology or a related field of study.
ï‚· At least one year of experience in a technical field performing data analytics, modeling, and statistical analyses
ï‚· At least one year of experience producing detailed data-driven reports and analyses, which has included utilizing a database program and spreadsheets for information reporting and analysis
ï‚· At least one year of experience acquiring and using data in various formats (JSON, XML, CSV, Excel, etc.) from various sources (APIs, files downloaded from the web, hand- curated data-sets, packages of scripts, etc)
ï‚· At least one year of experience using SQL databases
ï‚· At least one year of experience with R and Excel
ï‚·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</si>
  <si>
    <t>PMHCC, Inc.
2.4</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</si>
  <si>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Bachelorsâ€™ degree in computer science, business or other related field or discipline
Database system(s) experience required
Complex data analytics experience required
LAW PreDiscovery â€“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</si>
  <si>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Angeion Group
3.2</t>
  </si>
  <si>
    <t>Chester Township, PA</t>
  </si>
  <si>
    <t>Data AnalystKey responsibilities for the Data Analyst include:
â€¢ Writing complex SQL queries that analyze source data to understand relationships within the data
â€¢ Write SQL queries to perform data profiling to better understand the data contained within the systems
â€¢ Create source-to-target mappings that capture business logic, data standardization rules, and data integration logic that can be used by the ETL team.
â€¢ Identifying and interpreting patterns within data
â€¢ Work closely with business partners to resolve data discrepancies, explain data findings, and garner final approval of the source-to-target mappings
â€¢ Work closely with the data modelers, data engineers, and QA team to ensure that the data is properly loaded into the data warehouse
About You
Ideal characteristics in a candidate include:
â€¢ Exceptional analytical skills
â€¢ Strong oral and written communications skills,
â€¢ Meticulous and detail-oriented
â€¢ Must be a problem solver, critical thinker, self-motivated and possess integrity and a strong work ethic
â€¢ Ability to work independently on concurrent tasks and adhere to deadlines
â€¢ Ability to easily adapt to changing priorities
â€¢ Ability to meet high expectations for precision and accuracy
â€¢ High degree of initiative and intellectual curiosity
Required qualifications from an ideal candidate are:
â€¢ 3+ years' experience performing data analysis in a data warehouse, data mart, or business intelligence environment
â€¢ Deep knowledge of database structures, normalization, de-normalization and entity relationships
â€¢ Deep knowledge of data warehouse concepts
â€¢ Strong data manipulation and data analysis skills
â€¢ Advanced Excel skills are preferred to ensure repetitive tasks can be completed in an efficient manner
â€¢ Ability to work both independently as well as a team
â€¢ Ability to communicate highly technical concepts in business terms
â€¢ Experience working in an Agile environment
â€¢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</si>
  <si>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iTech Solutions, Inc
3.8</t>
  </si>
  <si>
    <t>Conshohocken, PA</t>
  </si>
  <si>
    <t>Farmington, CT</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</si>
  <si>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Â· Collaborate with business and development community to understand data requirements.
Â· Work with various customer groups to develop the business data access layer across various business intelligence products.
Â· Develop and implement technical designs of data reports and models in support of business requirements.
Â· Develop and implement technical designs of data integration processes and models in support of business requirements.
Â· Assist in gathering and defining business and technical metadata in support of projects.
Â· Collect and document business requirements in support of all Business Intelligence (BI) initiatives.
Â· Develop and deliver training materials in support of delivered BI applications.
Â· Educate business owners of available data as well as any limitations.
Â· Continuous review, update and adherence to data governance policies.
Â· Other duties as assigned.
Candidate Requirements:
Knowledge, Skills and Abilities (KSAs) â€“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yearsâ€™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</si>
  <si>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AccessLex Institute
2.6</t>
  </si>
  <si>
    <t>West Chester, PA</t>
  </si>
  <si>
    <t>Senior CX Data Analyst</t>
  </si>
  <si>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</si>
  <si>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Senior Data Management Analyst, Enterprise Data Management, OCDO</t>
  </si>
  <si>
    <t>Job Title
Senior Data Management Analyst, Enterprise Data Management, OCDO
09-Jul-2020
TD Description
About TD Bank, America's Most Convenient BankÂ®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â€¢ Supports the management in development and maintenance of the data management and data quality standards, framework and metrics
â€¢ Effectively communicates benefits of the data management standards and requirements with business segments and effectively challenges the business lines
â€¢ Conducts research and gathers information regarding data quality issues and their business impact
â€¢ Supports the Management within Enterprise Data management in development, refinement and implementation of the Enterprise Data Quality standards and framework
â€¢ Supports Business Segments and Corporate Functions across the Enterprise to plan and implement the Enterprise Data Management mandate
â€¢ Collaborates with Business Segments and Corporate Functions to develop an in-depth understanding of data quality issues and their business impact
â€¢ Works closely with the Data Stewards effectively challenging them and ensuring that data management requirements are appropriately executed
â€¢ Develops strong working relationships with Business Segments and data stakeholders to work collaboratively to promote adoption of data management mandate
â€¢ Participates and engages data producers and consumers to interact and deliver on their assigned data management activities and issue resolutions
â€¢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â€¢ College/University degree
â€¢ A minimum of 5 years in related work experience, in data management or data integration, business intelligence or data related job functions
â€¢ Understanding of Technical concepts, Research skills, problem solving &amp; decision making
â€¢ Strong analytical and database reporting skills
â€¢ Working knowledge of data management concepts and activities with focus on data quality or metadata management
â€¢ Excellent communication skills and proven ability to communicate effectively with senior management
â€¢ Prioritization skills &amp; multitasking ability
â€¢ Proficient in MS Office suite
â€¢ Experience with working in both a technical and business context; able to translate technical concepts into easy to understand business language
â€¢ Working understanding of Data Quality framework, Assessment methodologies and Data Profiling
â€¢ Working knowledge of data mapping and lineage is a plus
â€¢ Experience in managing data quality in large enterprises is a plus
â€¢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</si>
  <si>
    <t>TD Bank
3.9</t>
  </si>
  <si>
    <t>Mount Laurel, NJ</t>
  </si>
  <si>
    <t>Chase, BB&amp;T, SunTrust</t>
  </si>
  <si>
    <t>Vertical Lift Data Exploitation Analyst</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</si>
  <si>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youâ€™ll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teamâ€™s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â€œlargeâ€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platformâ€™s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â€¢ Proficiency in SQL, Oracle and other relational databases
Preferred Qualifications (Desired Skills / Experience)
â€¢ At least 5 years SW development/engineering, including requirements analysis, SW development, installation, integration, evaluation, enhancement, maintenance, testing, and problem diagnosis/resolution
â€¢ At least 3 years developing SW using Java or Python programming language experience configuring and/or utilizing monitoring/logging solutions for production R&amp;M application support
â€¢ System installation procedures and application deployments on Linux and Windows environments. Linux Shell scripting required; Windows Shell scripting required.
â€¢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E-Verify (English)
Spanish - E-Verify (Spanish)
Right to Work Statement
English - Right to Work (English)
Spanish - Right to Work (Spanish)</t>
  </si>
  <si>
    <t>Boeing
3.7</t>
  </si>
  <si>
    <t>Ridley Park, PA</t>
  </si>
  <si>
    <t>Lockheed Martin, Northrop Grumman, Airbus</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</si>
  <si>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</si>
  <si>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TeamSoft
4.7</t>
  </si>
  <si>
    <t>Middleton, WI</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</si>
  <si>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yearsâ€™ experience in Analytics, preferably in a fast-paced call center environment.
Bachelorâ€™s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</si>
  <si>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4.2</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</si>
  <si>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</si>
  <si>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</si>
  <si>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</si>
  <si>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</si>
  <si>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Lead Geophysical Data Analyst</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</si>
  <si>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</si>
  <si>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Inc.
3.5</t>
  </si>
  <si>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Bachelorâ€™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</si>
  <si>
    <t>McGrath Systems
3.7</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</si>
  <si>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</si>
  <si>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Business Analyst/Data Domain Expert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</si>
  <si>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</si>
  <si>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Numeric, LLC
3.2</t>
  </si>
  <si>
    <t>Chadds Ford, PA</t>
  </si>
  <si>
    <t>Junior Data Analyst - SQL Programmer</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</si>
  <si>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-Bachelorâ€™s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KPIâ€™s)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</si>
  <si>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
My client, a loan origination company in Horsham, PA is in need of a Data Analyst for a 9 month + contract to potential hire opportunity to help build out a new Data Warehouse.
Responsibilities include:
Â· Writing source to target mapping documentations
Â· Performing SQL queries
Qualifications include:
Â· 5 + years of data analytics experience
Â· Extensive SQL querying experience
Â· Expert level Microsoft Excel experience
Â· Understanding of Data Warehouse concepts
Dimensions
Fact Tables
Star Schema
Â· Strong analytical mind within data
Â· Detail oriented (this is vital work for the Data Engineering team)
Â· Strong communications skills in order partner with the business side
Â· Be able to pick apart the current Data Warehouse
Compensation Expectations:
Â· $50 - $60/Hour W2
Â· Full Benefits: Healthcare, Dental, Vision</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</si>
  <si>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</si>
  <si>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with Data domain,media</t>
  </si>
  <si>
    <t>Job title: Business Analyst/Data Domain ExpertÃ‚
Location: Philadelphia, PA
Duration: 1+ year
Ã‚
HERE IS WHAT YOU WILL DO:&lt;b&gt;
Ã¢ Build extensive knowledge on each data domain. Do plenty of exploratory analysis to understand data elements/ correctness
Ã¢ Build sample KPI's that might be useful broadly for both product and quality and demo to partnersÃ‚
Ã¢ Build domain knowledge on various areas such as IP Video, HSD, xFi etc.,
Ã¢ Serve as a liaison between internal departments, and external customers to coordinate the reliability, accuracy, and functionality of data changes and/or enhancements. All requirements will flow through you from syndicated partners
Ã¢ Work with developers and technical SME's to establish roadmaps for data streams
Ã¢ Help prioritize data engineering needs for syndicated partners
Ã¢ Capture and document requirements using interviews, document analysis, requirements workshops, business process descriptions, task and workflow analysisÃ‚
Ã¢ Evaluate information gathered from multiple sources, and reconciles conflictsÃ‚
Ã¢ Effectively apply fundamental concepts; make recommendations for changes to procedures using your originality or ingenuityÃ‚
HERE IS WHAT YOU NEED TO BE QUALIFIED:Ã‚
Bachelor's degree or equivalent education/experienceÃ‚
Master's degree preferred (Economics, Finance, Data Science, Business Administration, Marketing)Ã‚
Must have experience with Media and Entertainment industry
Programming knowledge essential, ideally with Scala, Java, Python etc.,
Good SQL knowledge, good communication, coordination skillsÃ‚
Up to 2 years of experience
Thorough understanding of operational procedures and systemsÃ‚
Knowledge of public cloud environments such as AWS/AZURE etc.,</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</si>
  <si>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</si>
  <si>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</si>
  <si>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A2C Consulting
3.6</t>
  </si>
  <si>
    <t>Senior Healthcare Data Analyst - Cost and Utilization Analysis</t>
  </si>
  <si>
    <t>$64K-$113K (Glassdoor est.)</t>
  </si>
  <si>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Â·Coordinate with various CBH teams and departments through effective communication, report generation, solution development and team building.
Â·Provide or work with various departments to provide, and present various complex financial analyses and reports to Utilization Management Committee, the Clinical, Finance and Network Operations Departments.
Â·Maintain, modify and create SQL code used for financial analysis and reports.
Â·Identify, research and bring to resolution any issues with the financial data and reports.
Â·Develop detailed financial projections.
Â·Review monthly Quality Assurance Reports prior to issuance to Finance Executive Staff.
Â·Coordinate the processing of compliance claims adjustments and reporting results to the Compliance Department.
Â·Development of Value Based Contracting Models and Evaluation of Value Based Contracting.
Position Requirements:
Â·Education: Bachelorâ€™s degree in Finance, Accounting, Economics or Mathematics
Â·License/Certification: N/A
Â·Relevant Work Experience: Minimum of 5 years of experience in financial forecasting and analysis
Â·Skills:
Â·Extensive knowledge of Microsoft Office applications
Â·Proficient in using SQL, including querying and troubleshooting
Â·Thorough understanding of data manipulations and reconciliation
Â·Excellent analytical skills
Â·Excellent interpersonal and verbal and written communication skills
Â·Able to work independently</t>
  </si>
  <si>
    <t>Pharmaceutical Customer Data Analyst</t>
  </si>
  <si>
    <t>Job Description
Duration: 6 months contract
Responsibilities:
â€¢ Data Stewards are responsible for assessing and improving the quality of a pharmaceutical clientâ€™s customer data (Physicians, Organizations, etc.).
â€¢ Using a combination of data and tools, Data Stewards work with clientâ€™s data within their systems (MDM, CRM, etc.) and/or spreadsheets to review and verify data.
â€¢ Data Stewards follow clear guidelines and instructions for stewarding the clientâ€™s data.
â€¢ Additional responsibilities include:
â€¢ Conduct research by utilizing internal databases and performing web searches to verify the properties of a record are accurate.
â€¢ Resolve "unknown" entries by researching through internal references such as phone number reference tool or through external research by calling the physicianâ€™s office directly.
â€¢ Provide on-going feedback to management of data issues and areas that require special attention.
Skills and Experience Requirements:
â€¢ Undergraduate degree (or actively pursuing)
â€¢ Experience with IQVIA data and/or medical information (desired)
â€¢ Fundamental understanding of relational databases, MDM, Informatica, CRM technologies (desired)
â€¢ Detail oriented, good data entry, research, and analytical skills
â€¢ Analytics and Reporting experience (desired)
â€¢ Strong customer service skills with excellent verbal and written communications
â€¢ Eagerness to learn, follow directions, and work independently
â€¢ Proficiency in Microsoft Office including Excel, Access, and Word
â€¢ SQL experience desired
Additional Information:
â€¢ Hours: Client Requirement for Onsite presence for 40 hours per week. Monday through Friday between the hours of 9:00 am and 5:00 pm US EST.
Qualification Questions
â€¢ How many years of Pharmaceutical experience do you have?
â€¢ How many years of SQL experience do you have?
â€¢ Have you completed the following level of education: Bachelor's?
â€¢ Are you in Lexington, MA?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</si>
  <si>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</si>
  <si>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Contemporary Staffing Solutions
4.4</t>
  </si>
  <si>
    <t>PathFinder Staffing, Juno Search Partners, Robert Half</t>
  </si>
  <si>
    <t>Location: REMOTEDescription: Our client is currently seeking a Senior Data Analyst to join their team on a contract basis. The role can sit entirely remote. Healthcare experience is a hard requirement.
This job will have the following responsibilities:
â€¢ Business Intelligence development and architecture, to automate and build reporting solutions in Tableau
â€¢ SQL (or equivalent skills) to derive data logic needed for reporting
â€¢ Participation within Rapid Response process to answer ad hoc questions as needed
â€¢ Ability to mature and participate in Quality Control process as needed
â€¢ Ability to disseminate business requirements into solution needs and maintain associated documentation
â€¢ Ability to communicate effectively with all levels of leadership
Qualifications &amp; Requirements:
â€¢ Tableau
â€¢ SQL, or equivalent
â€¢ Experience with data virtualization and data modeling concepts
â€¢ High level of data literacy, and experience with Data Visualization/Data Storytelling techniques
Contact: ashissler@judge.com
This job and many more are available through The Judge Group. Find us on the web at www.judge.com
Job Requirements:</t>
  </si>
  <si>
    <t>The Judge Group
3.5</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</si>
  <si>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</si>
  <si>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youâ€“ we provide a professional work environment, competitive benefits, equal opportunities and potential to grow with us. We guide you to whatâ€™s right for you- as leaders in the industry, we guide and coach Associates to give them opportunities to reach their full professional potential. We think ahead for you- youâ€™ll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projectâ€™s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customerâ€™s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KPIâ€™s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teamsâ€™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â€“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</si>
  <si>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Versant Health
2.3</t>
  </si>
  <si>
    <t>Newtown Square, PA</t>
  </si>
  <si>
    <t>Linthicum, MD</t>
  </si>
  <si>
    <t>DBA / Data Analyst</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</si>
  <si>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</si>
  <si>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Micro-Data Systems Inc.
4.2</t>
  </si>
  <si>
    <t>Analyst - Data Intelligence (US)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</si>
  <si>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</si>
  <si>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</si>
  <si>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â€¢ QA/QC reconciliation, and data entry of timesheets records, invoice records, and material use records for grant-funded programs
â€¢ Coordinate, review, analyze, and summarize financial data for grant-funded programs
â€¢ Audit and reconciliation of force account documentation.
â€¢ Assist in evaluating the fiscal administration of grant programs
â€¢ Perform QA/QC review of financial documentation.
â€¢ Reconcile federal and state grants, cost estimates, audits, and other initiatives that support disaster recovery efforts
Qualifications:
The ideal candidate will have 2+ years of experience in finance, accounting, data entry and/or business administration and must be able to or have:
â€¢ Bachelorâ€™s degree in business, accounting, or in public administration required. Four years additional industry experience may be substituted in lieu of degree.
â€¢ Prior experience with post-disaster federal grant funding
â€¢ Finance, Accounting, Business Administrative background preferred
â€¢ Office suite proficiency (Excel, Outlook, SharePoint and Word experience required)
â€¢ Must have proficient verbal and written communications skills with the ability to receive and execute instructions
â€¢ Ability to multi-task and work under pressure to meet strict deadlines
â€¢ Work attentively with minimal supervision
â€¢ Work days in excess of 8 hours and/or weekend attendance may be required (Open to consider flexible schedule for the right candidate)
â€¢ Have extraordinary attention to minute detail
â€¢ Adaptable to work on many different deliverables and maintain composure and professionalism
â€¢ Proficient verbal and written communications skills with the ability to receive and execute instructions
â€¢ Exceptional client service and communication skills to maintain outstanding Client relationship
â€¢ Ability to multi-task and work under pressure to meet strict deadlines (this is duplicated)
â€¢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</si>
  <si>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</si>
  <si>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Data &amp; Systems Analyst</t>
  </si>
  <si>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</si>
  <si>
    <t>Business Analyst - Data and Analytics</t>
  </si>
  <si>
    <t>Position/Title: Information Services Business Analyst, Data and Analytics
Reports to: Sr. Director â€“ Information Services
Location: Wayne, PA (â€œHDQâ€)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â€“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Â· Engage with business units across the organization to capture operational reporting and data analytics requirements (e.g. daily operational dashboard);
Â· Help internal customers to identify, define and document business problems, uncover opportunities and develop innovative solutions;
Â· Work with SaaS solution providers to determine data sources and efficient extraction methods;
Â· Work with cloud-based vendors to develop and implement a data warehouse/data mart solution;
Â· Provide high-quality and trusted operational business reporting â€“ determine best reporting format(s);
Â· Determine optimum data delivery methods aligned with business timing including alerts and dashboards (i.e. data timeliness, quality and consistency);
Â· Implement data management best practices and standards (e.g. DMBOK - Data Management Book of Knowledge);
Â· Develop and implement data classification standards and supporting policies. Leverage technology capabilities and SaaS application designs to enable standards;
Â· Develop an analytics platform to inform insights-driven decision-making at all levels of the organization;
Â· Implement user-driven/desktop operational reporting and analytics tools.
Â· Other duties as assigned by the Sr. Director of Information Services.
D. Qualifications
Â· Post-secondary education in business or technology;
Â· 5-10 years of business experience; 3-5 years experience as a business analyst in a data management or report development related role;
Â· Commercial airline or aviation industry experience preferred but not required;
Â· Strong critical-thinking and relationship building skills;
Â· Proven facilitation and problem-solving skills with customer-centric focus;
Â· Strong oral and written communication skills;
Â· Ability to work under pressure in a team environment;
Â· Embraces opportunities for continuous learning and innovation;
Â· Strong knowledge of data management principles (e.g. DAMA DMBOK Framework and Knowledge areas);
Â· Technical skills and working knowledge for designing, developing and managing data bases/data warehouses and cloud-based business intelligence environments with software solutions such as MS SQL, MS Power BI, and Tableau;
Â· Knowledge of capabilities and application of advanced technologies including AI; (artificial intelligence) and ML (machine learning);
Â· Business Analyst designation such as IIBA Certified Business Analyst Professional (CBAP) an asset;
Â· Data Management certification such as DAMA Certified Data Management Professional (CDMP) an asset;
Â· Some travel may be required;
Â· Pass drug and alcohol background checks, pre-employment DOT drug test, and
criminal history records check (CHRC);
Â· Must possess a valid driverâ€™s license and passport;
Â·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</si>
  <si>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Eastern Airlines LLC
2.7</t>
  </si>
  <si>
    <t>Miami, FL</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</si>
  <si>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</si>
  <si>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NextGen Global Resources LLC
4.3</t>
  </si>
  <si>
    <t>Aerotek, Kforce, Glotel</t>
  </si>
  <si>
    <t>Senior Data Analyst - Client Experience</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</si>
  <si>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</si>
  <si>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 and Report Writer</t>
  </si>
  <si>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â€¢Provide day to day data analytics and reporting solutions using Microsofts Business Intelligence suite of products (SSIS, SSAS, SSRS, etc). â€¢Represent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â€¢Partner with internal business stakeholders and technology colleagues to understand business solution requirements and integrate those requirements into tangible business intelligence solutions. â€¢Develop business intelligence data management methodology, standards, and best practices for managing the platform (data models, extraction, transformation, load, development, test and acceptance, release to production, and documentation). â€¢Responsible for continued life-cycle development of the platform inclusive of but not limited to:
â€¢Functional Requirements â€¢Architecture â€¢Source-to-target Mapping â€¢Extraction, Transformation, &amp; Load â€¢Test, Acceptance, Release to Production â€¢Documentation â€¢Internal Customer Knowledge Transfer â€¢Champion the continued expansion, adoption, and usage of the companys data analytics and reporting platform for two and three dimensional ad-hoc data analysis, ad-hoc reporting, and recurring production reporting. â€¢Adhere to established change management practices and protocols when implementing software solutions into production.
Authority and Accountability: â€¢Provides technical leadership to business intelligence team.
Skills, Competencies and Experience: â€¢5+ years of progressive experience in a same or similar position. â€¢Well-organized and self-starting individual with a passion for transferring hard to access data into easily accessible and meaningful information for improved decision making. â€¢Detailed knowledge of two and multi dimension data modeling. â€¢Working knowledge of ETL. â€¢In-depth experience with Microsofts business intelligence product suite (SSIS, SSAS, SSRS). â€¢The ability to balance competing priorities against optimal benefit to the organization. â€¢An ability to work well and productively, always projecting a positive outlook in a fast-paced, sometimes stressful environment. â€¢Ability to establish and achieve service levels. â€¢Ability to provide solution leadership for the company in business intelligence solutions and become a trusted advisor. â€¢Ability to lead peers and internal clients in solution discussions, mentoring and training as needed. â€¢Proven experience partnering with business unit leaders translating specifications into workable solutions. â€¢Superior Estimating and project management skills. â€¢Ability to work with third party consulting providers. â€¢Experience developing scorecards, dashboards, KPIs and reports. â€¢Knowledgeable in BI, DW and Data Analysis technologies and be able to make informed selections based on their knowledge and experience. â€¢Experience in process / document flow reporting. â€¢An ability to manage and work with a culturally diverse population.
Preferred â€¢Experience working within a healthcare or related industry
Strong working knowledge of: â€¢Two and Multi Dimensional Data Modeling (SQL and Cube). â€¢SQL Statements and Constructs. â€¢Microsoft SQL Server. â€¢Microsoft SQL Server Management Studio (SSMS) â€¢Microsoft SQL Server Integration Services (SSIS) â€¢Microsoft SQL Server Analysis Services (SSAS) â€¢Microsoft SQL Server Reporting Services (SSRS) â€¢Microsoft Report Builder for End User Ad-Hoc Reporting. â€¢Microsoft SharePoint. â€¢Previous experience in the field of health care and a working knowledge of Electronic Medical Record and Reimbursement systems is required.
Education, Certifications, Trainings: Required â€¢Bachelor's degree or equivalent combination of education and experience.
Contact: kdunlevy@judge.com
This job and many more are available through The Judge Group. Find us on the web at www.judge.com
Job Requirements:</t>
  </si>
  <si>
    <t>Boothwyn, PA</t>
  </si>
  <si>
    <t>Payment Integrity Data Analyst</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</si>
  <si>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</si>
  <si>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amerihealth
3.7</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</si>
  <si>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</si>
  <si>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</si>
  <si>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</si>
  <si>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</si>
  <si>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Data Analyst-(analytics)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</si>
  <si>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</si>
  <si>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Pharmaceutical Data Analyst â€“ Analytics</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</si>
  <si>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Youâ€™ll be responsible for understanding system requirements, documentation, verifying, and testing data integrity and quality being displayed on ProMetricsâ€™ proprietary systems. Most importantly, youâ€™ll be accountable for delivering client data in an accurate and timely fashion
Responsibilities
Writes and reads query language (specifically Microsoft SQL) for purposes of data management, data QC, reporting and analysis
Creates standard and custom reports that provide insight and value for clients using a combination of SQL, Excel, and BI tools
Evaluates internal data sources and processes for quality and integrity, working cross-functionally with other internal teams, Project Managers, and clients to resolve errors.
Develops and calculates key performance indicators (KPIs) from evaluated data sources that support pharmaceutical decision-makers
Performs Quality Control activities on production systems and reports findings to appropriate teams
Assists with /lead the process of standardizing and automating current QC processes
Participates in client-facing meetings and discussions
Acts as the data expert to help the client to understand their data better
Plays a key role in supporting standard production cycles, ad-hoc inquiries, new development, and client interaction
Requirements
Must have a BA/BS degree or in a related field
1 â€“ 4 years of experience in a business / data analytics role, with pharma experience a plus
Must be proficient in Microsoft Excel â€“ with advanced knowledge of functionality such as INDEX, MATCH, VLOOKUP &amp; HLOOKUP, OFFSET, pivot tables, etc.
Must have understanding of how data is extracted, transferred, loaded, scrubbed, etc.
Experience writing SQL code from scratch, as well as the ability to interpret and run existing code
Previous analytical experience with familiarity in industry standard metrics, calculations, methodologies to evaluate sales, growth, ROI and market shifts
Ability to multi-task, prioritize and work independently in a fast-paced environment
Experience with PowerBI, Tableau, or similar BI development tool
Excellent oral and written communication skills
Excellent interpersonal skills
Ability to communicate across teams to identify and solve problems
Prior experience with quality assurance to ensure data integrity
Cognizant of HIPAA regulations and standard de-identification methods
Familiarity with standard industry-specific metrics preferred
Nice to Haves
Experience with automation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</si>
  <si>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</si>
  <si>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Patient Recruitment Data Analyst (ArcGIS)</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</si>
  <si>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</si>
  <si>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Pharmica Consulting</t>
  </si>
  <si>
    <t>Norristown, PA</t>
  </si>
  <si>
    <t>Sparta, NJ</t>
  </si>
  <si>
    <t>Virology Data Analysts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</si>
  <si>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</si>
  <si>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3.4</t>
  </si>
  <si>
    <t>West Point, PA</t>
  </si>
  <si>
    <t>Luxembourg, Luxembourg</t>
  </si>
  <si>
    <t>Biochemist Data Analyst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</si>
  <si>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</si>
  <si>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Position Description:
The Data Governance Analyst is a high visibility position within Freedom Mortgageâ€™s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SMEâ€™s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</si>
  <si>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Marlton, NJ</t>
  </si>
  <si>
    <t>Cambridge Advisory Group, Inc. is an actuarial and benefits consulting firm. We are analytics-oriented leveraging data driven strategies to support our clientâ€™s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Bachelorâ€™s degree (BS) in Mathematics or Computer Science
5+ yearsâ€™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</si>
  <si>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Cambridge Advisory Group
5.0</t>
  </si>
  <si>
    <t>Healthcare Data Analytics Analyst Senior</t>
  </si>
  <si>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</si>
  <si>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</si>
  <si>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</si>
  <si>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3.3</t>
  </si>
  <si>
    <t>AWS Analys/ Data analyst</t>
  </si>
  <si>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</si>
  <si>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Payment Integrity Data Analyst Job posting in #Philadelphia #ITjobs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</si>
  <si>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</si>
  <si>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Sport &amp; Data Analyst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</si>
  <si>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industryâ€™s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Bachelorâ€™s degree or higher in technical discipline (sport science, data science, computer science, statistics, biostatistics, etc.)
Masterâ€™s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</si>
  <si>
    <t>Philadelphia 76ers - HBSE</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</si>
  <si>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</si>
  <si>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</si>
  <si>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</si>
  <si>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Ashburn, VA</t>
  </si>
  <si>
    <t>Data Engineer/Reporting Analyst</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</si>
  <si>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</si>
  <si>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Management Decisions, Inc.
1.6</t>
  </si>
  <si>
    <t>Milwaukee, WI</t>
  </si>
  <si>
    <t>Sr. Data Analyst - Project Manager</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</si>
  <si>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KPIâ€™s)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</si>
  <si>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t>
  </si>
  <si>
    <t>$50K-$93K (Glassdoor est.)</t>
  </si>
  <si>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â€¢Creation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â€¢Creation of graphs and tables related to biomarker data primarily for exploratory investigations (hypothesis generation or evaluation) with analysis requirements that may change throughout the life of the project.
â€¢Automation of data creation, graphs, tables and certain Statistical analyses using R scripts and developing R-Shiny apps for delivering automated analysis solutions for end users.
â€¢Act as a subject matter expert and work as a guide within own discipline to investigate new technology as directed.
â€¢Provide technical contribution to complex tasks.
â€¢Ensure the collection of programs/outputs and issues are adequately managed for programming activities to achieve business outcomes.
â€¢Apply learning from previous activities to result in quicker and more efficient completion of the current task.
â€¢Share learnings with peers and contribute to internal technical discussions/forums.
â€¢Initiate new directions and novel strategies to achieve department goals.
Basic qualifications:
â€¢ BS or higher in mathematics, statistics, data science, computer science or related discipline.
â€¢ Clinical Programming experience, with a thorough understanding of the end to end clinical trial process.
â€¢ Recognized expertise in R, SAS programming, and script/macro code development.
â€¢ Understanding of other products such as R-Shiny, Python, JMP, SAS/GRAPH, SAS Output Delivery System.
â€¢ Excellent communication skills with a demonstrated ability to collaborate across functions.
â€¢ A solid level of understanding of the pharmaceutical regulatory and publishing processes (e.g. 21 CFR Part 11).
â€¢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</si>
  <si>
    <t>SRG Woolf
4.6</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</si>
  <si>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</si>
  <si>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Systems Analyst, Quality Data System</t>
  </si>
  <si>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</si>
  <si>
    <t>Adaptimmune Ltd
3.3</t>
  </si>
  <si>
    <t>Abingdon, United Kingdom</t>
  </si>
  <si>
    <t>Data Visualization Project Manager/ Business Analyst (PM / BA)</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</si>
  <si>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</si>
  <si>
    <t>Trillium Solutions Group
4.8</t>
  </si>
  <si>
    <t>Highland Park, IL</t>
  </si>
  <si>
    <t>Stability Data Analyst</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</si>
  <si>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2â€“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</si>
  <si>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USA PSS Insourcing Solutions</t>
  </si>
  <si>
    <t>Business Analyst/Data Analyst</t>
  </si>
  <si>
    <t>Location: Wilmington, DESalary: Open
Description: Our client is currently seeking a Business Analyst/Data Analyst
W2 only position. C2C candidates will not be accepted.
â€¢ Assist in developing requirements, strategy, scope and priorities. â€¢ Analyze and document business/data requirements and produce detailed functional specifications and data lineage. â€¢ Analyze and document process flows and develop target state processes. â€¢ Provide technical and functional support throughout the project lifecycle. â€¢ Work with the development team to facilitate the development effort (e.g. ensuring development teams understanding of the specifications). â€¢ Develop use stories, and partner with the business to ensure sign-off on all requirements, testing and implementation â€¢ Develop and mock-up user interfaces and reports â€¢ Facilitate implementation of new functionality through training sessions, demonstrations, and the development of appropriate documentation.
Contact: alytwyn@judge.com
This job and many more are available through The Judge Group. Find us on the web at www.judge.com
Job Requirements:</t>
  </si>
  <si>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</si>
  <si>
    <t>EUROFINS SCIENT.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</si>
  <si>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</si>
  <si>
    <t>Business Intelligence and Data Sciences Analyst</t>
  </si>
  <si>
    <t>Function: Continuous Improvement
Nearest Major Market: Philadelphia</t>
  </si>
  <si>
    <t>TE Connectivity
3.6</t>
  </si>
  <si>
    <t>Schaffhausen, Switzerland</t>
  </si>
  <si>
    <t>Sr Business Analyst (Data Quality)</t>
  </si>
  <si>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</si>
  <si>
    <t>Healthcare Data Analytics Analyst Senior
Location
Philadelphia, PA
Telecommuter?
Yes
ID**
17435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Masterâ€™s Degree preferred in Statistics, Mathematics, Computer Science, or related field or equivalent experience
Having passed Actuarial exams is a plus.
Three to five years healthcare experience
3+ yearsâ€™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</si>
  <si>
    <t>Mid Level Data Analyst / BI Engineer - Looker, Python, Client Facing</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</si>
  <si>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</si>
  <si>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Technical Business Analyst (Data Warehouse)</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</si>
  <si>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</si>
  <si>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Data Link Analyst</t>
  </si>
  <si>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eventsÍ¾ Developing mission oriented and standards conformance test procedures based on the format and transactional requirements in applicable military standardsÍ¾ Operating simulators, link monitoring systems, and other test toolsÍ¾ Directing and/or supporting test conductÍ¾ Performing real-time and post-test analysisÍ¾ develop and maintain scenarios and scripts for Simulation Systems and documenting test results.
â€¢ Active Secret Clearance
REQUIRED EDUCATION &amp; QUALIFICATIONS
High School diploma with 4 years relevant work experience or; an Associates Degree with 1 years relevant work experience
â€¢ Proficient with Microsoft Office applications (Word/Excel)
REQUIRED SKILLS
â€¢ Four (4) years of operational experience in a real world setting
â€¢ Must be able to obtain a clearance at the SECRET level
â€¢ Support shift work
â€¢ Support a Lab environment
â€¢ Provide support to user community by responding to requests for technical assistance
DESIRED SKILLS
â€¢ Knowledge of the NAVY combat system
â€¢ Knowledge of tactical data link operations
â€¢ Knowledge of TDL message formats and protocols defined in MILSTD</t>
  </si>
  <si>
    <t>Future Technologies Inc.
3.3</t>
  </si>
  <si>
    <t>Moorestown, NJ</t>
  </si>
  <si>
    <t>Plainfield, NJ</t>
  </si>
  <si>
    <t>Lead Analyst, Data Transfer, Integration &amp; Quality, Wilmington, DE</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</si>
  <si>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</si>
  <si>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</si>
  <si>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</si>
  <si>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Fox Chase Cancer Center
4.0</t>
  </si>
  <si>
    <t>Penn Medicine, Kimmel Cancer Center Jefferson, Abington Jefferson Health</t>
  </si>
  <si>
    <t>Data Center Migration PMO Analyst/PMO Lead</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</si>
  <si>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</si>
  <si>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</si>
  <si>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Tableau Developer</t>
  </si>
  <si>
    <t>$37K-$68K (Glassdoor est.)</t>
  </si>
  <si>
    <t>We are hiring Data Analyst Tableau Developer for our client, Role Data Analyst Tableau Developer Duration Long Term Contract Location San Antonio , TX Must Have Skills Tableau Design, E2E Dashborad creation, Data Analytic</t>
  </si>
  <si>
    <t>Technocrafts, Inc.
3.9</t>
  </si>
  <si>
    <t>San Antonio, TX</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</si>
  <si>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</si>
  <si>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Ionidea
3.4</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</si>
  <si>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</si>
  <si>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</si>
  <si>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</si>
  <si>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Job Description
Data Analyst I
Location: San Antonio, TX
THE COMPANY OFFERSâ€¦
This role is provides an exciting entry into a long-term career in Data Analytics!
Exposure to a high-performing Leadership Team with the opportunity to engage and learn all areas of the business
New created role â€“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HAVEâ€¦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Bachelorâ€™ s Degree in Data Science, Analytics or a related field of study
For a Confidential Conversation and/or Personal Meeting regarding this outstanding career opportunity please contact:
Jada Fowler | 210.807.5640| jfowler@deaconrecruiting.com</t>
  </si>
  <si>
    <t>Deacon Recruiting
3.0</t>
  </si>
  <si>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</si>
  <si>
    <t>Indotronix International Corporation
3.9</t>
  </si>
  <si>
    <t>Data Anayst
San Antonio, TX
Contract position
Job Description: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</si>
  <si>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</si>
  <si>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</si>
  <si>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General Dynamics, Lockheed Martin</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</si>
  <si>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</si>
  <si>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</si>
  <si>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Principle Auto
4.1</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</si>
  <si>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</si>
  <si>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</si>
  <si>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teamâ€™s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Bankâ€™s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Bachelorâ€™s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Bankâ€™s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</si>
  <si>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Vantage Bank Texas
3.4</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</si>
  <si>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</si>
  <si>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</si>
  <si>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H E B
4.3</t>
  </si>
  <si>
    <t>Grocery Stores &amp; Supermarkets</t>
  </si>
  <si>
    <t>Must be on Our W2
Ã‚
Job Title: Data Analyst Ã¢ Mid/Senior Level
Location: San Antonio
Job Overview: The resource will be a part of PNC Business Data Analytics team, Must have strong SQL knowledge to contribute in Research, Validation, Development, Quality and reports activities assigned to the team.
Responsibilities and Duties:
Ã‚
Partner with data analyst, Business and product owners, to better understand requirements, solution designs, finding bottlenecks, resolutions, etc.
Ã‚
Understand clients business data environment.
Ã‚
Research, Validate the Incoming tables and find any discrepancies in the data and giving the report to the business about the findings.
Ã‚
Propose solutions to critical data issues through specific inquiries and consultation.
Ã‚
Server Monitoring - Should be able to Analyze, Debug and Troubleshoot Server issues
Ã‚
User Access Management Ã¢ He should be familiar with access management tools and how to enable/disable user accesses considering all the compliance policies and rules in the Org.
Ã‚
Update and maintain project artifacts and documents. Assist in developing knowledge assets such as methodologies, templates, etc.
Ã‚
Should be having good knowledge of Agile and Scrum
Ã‚
Qualifications
Ã‚
6+ years Exp--Excellent Domain knowledge of maintaining data and validation
Ã‚
6+ Years Exp--Must have strong SQL knowledge, understanding of Databases like SQL Server, Oracle, Netezza
Ã‚
3+ Years --SAS Enterprise Guide 8.1
Ã‚
2+ Years --Aginity (Workbench for Hadoop)
Ã‚
2+ Years--Domain Knowledge of Business side.
Ã‚
Not mandatory but good to have:
Ã‚
Linux
Ã‚
Putty
Ã‚
Python
Ã‚
Agile and SCRUM
Ã‚
Reporting Tools like BO\Tableau</t>
  </si>
  <si>
    <t>Vinsari
2.5</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</si>
  <si>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</si>
  <si>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Masterâ€™s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</si>
  <si>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CICONIX, LLC
4.0</t>
  </si>
  <si>
    <t>Annapolis, MD</t>
  </si>
  <si>
    <t>Contract Data Analyst</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</si>
  <si>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</si>
  <si>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</si>
  <si>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</si>
  <si>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</si>
  <si>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</si>
  <si>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BAE Systems USA, CACI International, General Dynamics Information Technology</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</si>
  <si>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</si>
  <si>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</si>
  <si>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</si>
  <si>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Risk Data Analyst</t>
  </si>
  <si>
    <t>Job Description
Risk Data Analyst
Location: San Antonio, Texas
THIS COMPANY OFFERSâ€¦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â€“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</si>
  <si>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Bachelorâ€™s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</si>
  <si>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</si>
  <si>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</si>
  <si>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Scaleworks
4.5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</si>
  <si>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</si>
  <si>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
3.5</t>
  </si>
  <si>
    <t>Infosys, Tata Consultancy Services, Wipro</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</si>
  <si>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</si>
  <si>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</si>
  <si>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</si>
  <si>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Masterâ€™s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Businessesâ€™ (CNB) group of Federal Contracting Section 8(a) companies is well positioned to deliver expertise needed to solve complex technical issues. Federal Solutions provides an array of services for 12 of the 15 cabinet-level departments and agencies â€“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
Company Description
Cherokee Federal â€“ a division of Cherokee Nation Businesses â€“ is a team of tribally owned federal contracting companies focused on building solutions, solving complex challenges, and serving the nationâ€™s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</si>
  <si>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</si>
  <si>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</si>
  <si>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</si>
  <si>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Science Analyst</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</si>
  <si>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Bachelorâ€™s Degree with concentration in a quantitative discipline and operations research â€“ Math, Stats, Engineering or similar discipline. Masterâ€™s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</si>
  <si>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
2.9</t>
  </si>
  <si>
    <t>Pet &amp; Pet Supplies Stores</t>
  </si>
  <si>
    <t>PetSmart, Walmart, Costco Wholesale</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</si>
  <si>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</si>
  <si>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</si>
  <si>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</si>
  <si>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stakeholderâ€™s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stakeholderâ€™s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</si>
  <si>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</si>
  <si>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Tysons, VA</t>
  </si>
  <si>
    <t>Booz Allen Hamilton, Noblis, Deloitte</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</si>
  <si>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</si>
  <si>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</si>
  <si>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</si>
  <si>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ï‚· Coordinates database; create user profiles; query system to produce reports; perform data cleaning and quality control; and maintain data dictionary statistics.
ï‚· Develop and implement empirically sound data analysis plans in keeping with evaluation and research questions.
ï‚· Perform routine and complex statistical analysis, ensuring statistical integrity and efficiency using statistical software, such as Statistical Package Social Sciences (SPSS), R+, or Statistical Analysis Software (SAS).
ï‚· Coordinate all data collection and entry activities, ensuring minimum data integrity standards and completion of tasks in a timely manner.
ï‚· Identify data entry barriers, working with program staff to research and address issues.
ï‚· Collaborate with staff to implement data entry plans, scheduling and monitoring completion of tasks; recommend strategies for optimizing and integrating data across multiple platforms.
ï‚· Analyze reports of data duplicates or other errors to provide ongoing appropriate communication with staff.
ï‚· Generate routine and ad hoc reports, charts and other department presentation materials.
ï‚· Provide support to develop new data collection instruments and pilot testing.
ï‚· Implement or support all research and program evaluation projects, including writing evaluation plans and research proposals, publications and researching grant opportunities.
ï‚· Update evaluation data; provide to staff requests for data; and conduct routine e-literature search.
ï‚· Identify and interpret trends and patterns in complex data sets. Develop and conduct surveys and focus groups, and gather other forms of qualitative data, including participant recruitment, volunteer training and scheduling.
ï‚· Research and provide surveillance accounts of emerging research findings in the field as they relate to key areas.
ï‚· Develop and design systems based or automated solutions to enable data collection, tracking and reporting.
ï‚· Engage operational and Line of Air Force (LAF) leadership and functional managers where necessary to identify and procure data sharing and user agreements.
Minimum Qualification and Experience:
ï‚· Masterâ€™s degree required in any one of these areas: Epidemiology, Bio-Statistics/Statistics, Public Health or closely related fields.
ï‚·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</si>
  <si>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</si>
  <si>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Lackland AFB, TX</t>
  </si>
  <si>
    <t>SAIC, Leidos, Northrop Grumman</t>
  </si>
  <si>
    <t>$73K-$89K (Glassdoor est.)</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</si>
  <si>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â€¢ Person must be an expert at pulling data.
â€¢ Person must not be satisfied to only pulldata only, but is very interested in understanding and analyzing the data aswell.
â€¢ The person will need to exercise a lot of initiative to be successful in this role as the end goal is well-defined but how we choose to get there is not.
â€¢ Need a person who insists on understanding the business objective and can be a creative problem solver to figure out the best way to get data or analyze the data
â€¢ The person will assist in creating a way to measure multiple steps in our inventory ordering process so that we can figure out how best to speed up the process.
RequiredSkills (and years of experience): TOP 5 SKILLS NEEDED
â€¢ Expert SQL Server skills (SSIS, SSAS, SSRS):3+ years
â€¢ Advanced PowerPivots or PowerQuery: 2+years
â€¢ Advanced Excel: 4+ years
â€¢ Advanced analysis: 3+ years
Preferred Skills: (NICE TO HAVES)
â€¢ Oracle E-business suite R12: 2+ years
o OBIEE: 2+ years
â€¢ Data Warehousing: 2+ years
â€¢ VBA: 2+ years
â€¢ Python: 1+ years
Required Soft Skills:
â€¢ Communicates clearly (both verbal &amp;written)
â€¢ Self-starter</t>
  </si>
  <si>
    <t>Convene Technologies
3.3</t>
  </si>
  <si>
    <t>Data Security Analyst</t>
  </si>
  <si>
    <t>Company: Cyber Warrior Network - - Matching the Talent to the Task.
Job Title: Data Security Analyst
Location: San Antonio, TX
Clearance Level: Secret
Minimum Education: Bachelorâ€™s or Masterâ€™s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â€œYour reputation is more important than your paycheck, and your integrity is worth more than your career.â€ - Ryan Freitas</t>
  </si>
  <si>
    <t>Cyber Warrior Network</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</si>
  <si>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</si>
  <si>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nana
2.6</t>
  </si>
  <si>
    <t>Kotzebue, AK</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</si>
  <si>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organizationâ€™s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publicâ€“key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</si>
  <si>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</si>
  <si>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Chenega Corporation, Chugach Alaska, ASRC Federal Holding Company</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</si>
  <si>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</si>
  <si>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</si>
  <si>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Contract Data Analyst</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</si>
  <si>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</si>
  <si>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Masterâ€™s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</si>
  <si>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</si>
  <si>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IT Data Science Analyst</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</si>
  <si>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</si>
  <si>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</si>
  <si>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</si>
  <si>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</si>
  <si>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</si>
  <si>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</si>
  <si>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</si>
  <si>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</si>
  <si>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</si>
  <si>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Configuration Data Analyst, (Secret Clearance Required) San An with Security Clearance</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</si>
  <si>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</si>
  <si>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Senior Risk Analyst-Data</t>
  </si>
  <si>
    <t>Â· Day to Day Responsibilities:â€¢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â€¢ Contributes to the implementation of new risk policies, practices, appetites and solutions to ensure holistic understanding and management of risks according to industry best practice. Enhances strategies, tools, and methodologies to measure, monitor, and report risks.
â€¢ Applies intermediate knowledge to utilize or produce analytical material for discussions with cross-functional teams to understand business objectives and influence solution strategies.
â€¢ Effectively contributes in cross-functional teams to identify, assess, aggregate and mitigate current and emerging risk events.
â€¢ Effectively contributes to projects that impact the organization.
â€¢ Supports the formulation of stress test plans for a line of business or the enterprise including the evaluation of results, and framing of contingency plans in partnership with key business stakeholders.
Job Requirements:
Experience Required:
â€¢ Data Profiling and analysis
â€¢ Business Requirement Development
â€¢ SAS, Tableau, SQL, SharePoint management of data
â€¢ Data process flow analysis
â€¢ Data Mapping
â€¢ Business Requirements
â€¢ Testing/Validation
â€¢ Issue and Risk identification and remediation</t>
  </si>
  <si>
    <t>Peyton Resource Group
3.9</t>
  </si>
  <si>
    <t>Functional Analyst (CECL Data)</t>
  </si>
  <si>
    <t>Role: Functional Analyst (CECL Data)&lt;b&gt;
Location: San Antonio, TX
Full time
Start ASAP
Visa: US citizens, Green Card holders
Ã‚
Job Description
Ã‚
8 Ã¢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Ã‚
Ã‚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</si>
  <si>
    <t>Data Analyst with Security Clearance</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</si>
  <si>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</si>
  <si>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Configuration Data Analyst, San Antonio, TX, US ID#17897 with Security Clearance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</si>
  <si>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</si>
  <si>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Fort Sam Houston, TX</t>
  </si>
  <si>
    <t>(REMOTE) Sr. Risk Analyst (IT, IS and/or Data expertise)</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</si>
  <si>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â€¢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â€¢ Any GRC Tools, Rally, Microsoft Products
What are the hours in which they will operate (Mon-Fri 8am-5pm)?
â€¢ Time Frame listed
What are the responsibilities that this resource will have on a day to day basis?
â€¢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â€¢ Performing some monitoring of operations through evaluating key risk measures.
â€¢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</si>
  <si>
    <t>Strategic Staffing Solutions
3.1</t>
  </si>
  <si>
    <t>Sr. Risk Analyst (IT, IS and/or Data expertise)</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</si>
  <si>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</si>
  <si>
    <t>Navy Maintenance Data Systems Analyst</t>
  </si>
  <si>
    <t>$76K-$122K (Glassdoor est.)</t>
  </si>
  <si>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</si>
  <si>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</si>
  <si>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</si>
  <si>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</si>
  <si>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</si>
  <si>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UC San Diego
4.3</t>
  </si>
  <si>
    <t>La Jolla, CA</t>
  </si>
  <si>
    <t>Computer/IT HealthStream seeks a Data Analyst II in San Diego, CA to evaluate clientâ€™s data to determine its suitability. Require MS + 2 or BS + 5 years experience. EOE
recblid 0z9lfk6yfrn1vy909as4c03e6edfnc</t>
  </si>
  <si>
    <t>HealthStream
3.0</t>
  </si>
  <si>
    <t>Education Training Services</t>
  </si>
  <si>
    <t>Cornerstone OnDemand, Blackboard</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</si>
  <si>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</si>
  <si>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</si>
  <si>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</si>
  <si>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</si>
  <si>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</si>
  <si>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
4.2</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</si>
  <si>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</si>
  <si>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University of California - San Diego Medical Centers
3.7</t>
  </si>
  <si>
    <t>Sharp HealthCare, Scripps Health</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</si>
  <si>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</si>
  <si>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</si>
  <si>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BD (Becton, Dickinson and Company)
4.0</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</si>
  <si>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</si>
  <si>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</si>
  <si>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</si>
  <si>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youâ€™ll work
You will work in a modern open office located in Sorrento Valley in San Diego, CA, with a lot of natural light. As an early employee your contribution will set the pace and have an impact in Cueâ€™s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</si>
  <si>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</si>
  <si>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</si>
  <si>
    <t>As we navigate through these unprecedented times, MCMâ€™s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Advantageâ€™s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</si>
  <si>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Encore Capital Group
3.2</t>
  </si>
  <si>
    <t>Financial Analytics &amp; Research</t>
  </si>
  <si>
    <t>PRA Group, PRA Group (Canada)</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</si>
  <si>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</si>
  <si>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</si>
  <si>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</si>
  <si>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</si>
  <si>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</si>
  <si>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Axos Bank
3.4</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</si>
  <si>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</si>
  <si>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</si>
  <si>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</si>
  <si>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Data &amp; Business Intelligence Analyst</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</si>
  <si>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</si>
  <si>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</si>
  <si>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</si>
  <si>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Fleet Optimization Data Analyst (Solar + Storage)</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</si>
  <si>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</si>
  <si>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Stem
3.2</t>
  </si>
  <si>
    <t>Millbrae, CA</t>
  </si>
  <si>
    <t>What youâ€™ll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â€œIn Tandemâ€ means together, and we strive to embody that in every aspect of our business. We believe that working in tandem, not in isolation, is the best way to continually exceed expectations.
Weâ€™ve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Tandemâ€™s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aâ€œhigh growthâ€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Masterâ€™s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Whatâ€™s in it for you?
Weâ€™ve got you covered. We offer a robust benefits package to support your health and your family. From medical, dental, and vision, to flexible spending accounts for both health and dependent careâ€“ Tandemâ€™s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Patrickâ€™s Day, costume-contest for Halloween, and the annual JDRF walk.</t>
  </si>
  <si>
    <t>Tandem Diabetes
3.8</t>
  </si>
  <si>
    <t>Data Steward/Configuration Analyst</t>
  </si>
  <si>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â€“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Bachelorâ€™s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</si>
  <si>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</si>
  <si>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</si>
  <si>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Administrative Assistant / Data Analyst Supporting the DEA #20-318</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</si>
  <si>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</si>
  <si>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Data Manager - Bioinformatics Analyst (Naval Health Center)</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</si>
  <si>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</si>
  <si>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</si>
  <si>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XeoT3TSJ4T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</si>
  <si>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Associateâ€™s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</si>
  <si>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</si>
  <si>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</si>
  <si>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</si>
  <si>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Operation Samahan Health Clinic</t>
  </si>
  <si>
    <t>National City, CA</t>
  </si>
  <si>
    <t>Data Privacy Analyst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</si>
  <si>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</si>
  <si>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Dexcom, Inc.
3.5</t>
  </si>
  <si>
    <t>Medtronic, Roche</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</si>
  <si>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</si>
  <si>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</si>
  <si>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BD
3.6</t>
  </si>
  <si>
    <t>Abbott, Siemens, Baxter</t>
  </si>
  <si>
    <t>Research Scientist, Structural Biologist - CryoEM Data Analyst</t>
  </si>
  <si>
    <t>$60K-$124K (Glassdoor est.)</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</si>
  <si>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</si>
  <si>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Vertex Pharmaceuticals
3.3</t>
  </si>
  <si>
    <t>Biogen</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</si>
  <si>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</si>
  <si>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Bachelorâ€™s degree or a Masterâ€™s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KellyÂ®?
By partnering with KellyÂ®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</si>
  <si>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</si>
  <si>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</si>
  <si>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yearsâ€™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Bachelorâ€™s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</si>
  <si>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#105009 Research Data Analyst</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</si>
  <si>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</si>
  <si>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Automotive eCommerce Data Analyst - Remote</t>
  </si>
  <si>
    <t>Job Description
Automotive eCommerce Data Analyst
The Company
Web Shop Manager, located in sunny San Diego, is the worldâ€™s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</si>
  <si>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</si>
  <si>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</si>
  <si>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Housecall Pro
4.6</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</si>
  <si>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</si>
  <si>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</si>
  <si>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Intuit
4.4</t>
  </si>
  <si>
    <t>Square, PayPal, H&amp;R Block</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</si>
  <si>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RiverStoneâ€™s Data Quality and develops and escalates ideas and solutions
Consistently delivers superior customer service to both internal and external business partners
Demonstrates alignment with RiverStoneâ€™s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yearsâ€™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doesnâ€™t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canâ€™t;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â€“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</si>
  <si>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The RiverStone Group</t>
  </si>
  <si>
    <t>Towanda, PA</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</si>
  <si>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</si>
  <si>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</si>
  <si>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</si>
  <si>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Senior Business Data Analyst</t>
  </si>
  <si>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</si>
  <si>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</si>
  <si>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clientâ€™s data to determine its suitability for transfer into VerityStreamâ€™s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Bachelorâ€™s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</si>
  <si>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</si>
  <si>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Boulder, CO</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</si>
  <si>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</si>
  <si>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</si>
  <si>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</si>
  <si>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</si>
  <si>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</si>
  <si>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</si>
  <si>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</si>
  <si>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3.2</t>
  </si>
  <si>
    <t>Germantown, MD</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</si>
  <si>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</si>
  <si>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</si>
  <si>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Russell Tobin &amp; Associates
3.5</t>
  </si>
  <si>
    <t>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</si>
  <si>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</si>
  <si>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Perspecta
3.3</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</si>
  <si>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</si>
  <si>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</si>
  <si>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</si>
  <si>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</si>
  <si>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</si>
  <si>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Information Security and Data Privacy Analyst</t>
  </si>
  <si>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</si>
  <si>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</si>
  <si>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IT DATA ANALYST- Information Technology</t>
  </si>
  <si>
    <t>Wednesday, June 24, 2020
The ancestors of the Sycuan Band of the Kumeyaay Nation existed many centuries ago as a community of peopleâ€¦a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â€“ 40%
2. Assists Executive Management by formalizing processes to effectively review and evaluate business results and providing the Executive Team with regular business performance summaries. â€“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â€“ 30%
Job Specifications:
Education and Experience:
Essential:
Bachelorâ€™s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</si>
  <si>
    <t>Sycuan Casino
3.3</t>
  </si>
  <si>
    <t>El Cajon, CA</t>
  </si>
  <si>
    <t>Viejas Casino, Barona Casino, Pechanga Resort &amp; Casino</t>
  </si>
  <si>
    <t>7232 Data Engineer (Analyst/Programmer - Career), Information Technology DevOps</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</si>
  <si>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â€“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bachelorâ€™s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departmentâ€™s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â€˜mandated reporterâ€™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</si>
  <si>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California State University
4.1</t>
  </si>
  <si>
    <t>Systems Analyst - Data Integration</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</si>
  <si>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</si>
  <si>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Sunrise Systems, Inc.
3.7</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</si>
  <si>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</si>
  <si>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Data Analyst - EDSS</t>
  </si>
  <si>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</si>
  <si>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World Wide Technology
4.2</t>
  </si>
  <si>
    <t>Maryland Heights, MO</t>
  </si>
  <si>
    <t>Forsythe Technology, ePlus</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</si>
  <si>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</si>
  <si>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The Carrera Agency
4.9</t>
  </si>
  <si>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NHRCâ€™s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</si>
  <si>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#104252 Division Data and Financial Analyst</t>
  </si>
  <si>
    <t>$34K-$61K (Glassdoor est.)</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</si>
  <si>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</si>
  <si>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</si>
  <si>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Kelly IT
3.4</t>
  </si>
  <si>
    <t>Senior Financial Data Analyst</t>
  </si>
  <si>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Companyâ€™s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Companyâ€™s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Bachelorâ€™s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</si>
  <si>
    <t>Vervent
3.5</t>
  </si>
  <si>
    <t>Sr. 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</si>
  <si>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</si>
  <si>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Systems Analyst</t>
  </si>
  <si>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Bachelorâ€™s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Navyâ€™s Warfare System Certification and Fleet Modernization program is highly desired
We offer a very competitive benefits package, in a family-friendly environment.
SBG is an Equal Opportunity Employer M/F/D/V</t>
  </si>
  <si>
    <t>SBG Techology Solutions
3.7</t>
  </si>
  <si>
    <t>Stafford, VA</t>
  </si>
  <si>
    <t>$24K-$48K (Glassdoor est.)</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</si>
  <si>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</si>
  <si>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4.1</t>
  </si>
  <si>
    <t>CDW, PCM, SHI International</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</si>
  <si>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</si>
  <si>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Data Conversion Analyst</t>
  </si>
  <si>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</si>
  <si>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Harris Computer
4.3</t>
  </si>
  <si>
    <t>Allen, TX</t>
  </si>
  <si>
    <t>Tyler Technologies</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</si>
  <si>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</si>
  <si>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</si>
  <si>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Lidl
3.3</t>
  </si>
  <si>
    <t>Arlington, TX</t>
  </si>
  <si>
    <t>ALDI, Tesco, Carrefour</t>
  </si>
  <si>
    <t>Data Analyst - Healthcare Fraud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</si>
  <si>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</si>
  <si>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</si>
  <si>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Pieces Technology, Inc.
4.9</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</si>
  <si>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</si>
  <si>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</si>
  <si>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</si>
  <si>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</si>
  <si>
    <t>Data Science - Analyst/Associate - Security Incident Response Team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</si>
  <si>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POTENTIALâ€¢ Responsible for the creation of innovative methodologies for extracting key parameters from big data originating from various sensors.â€¢ Utilize expertise in machine learning, statistical data analytics, and predictive analytics to help implement analytics tied to cyber security and hunting methodologies and applicationsâ€¢ Design, develop, test and deliver complex analytics in a range of programming environments on large data setsâ€¢ Apply latest technologies in machine learning, data mining, and predictive analytics to correlate the big datasets and events, and derive dynamic cybersecurity rules.â€¢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FORâ€¢ Strong English verbal and written communication skills.â€¢ Ability to multi-task and prioritize work effectively.â€¢ Highly motivated self-starter who can provide thought leadership in big data analytics.â€¢ Responsive to challenging tasksâ€¢ Ability to document and explain technical details in a concise and understandable manner.â€¢ Strong sense of ownership and driven to manage tasks to completion.â€¢ Minimum 3 years full time work and post graduate work experienceâ€¢ 3 - 5 years' experience with scalable distributed data processing, management, and visualization tools (e.g. Hadoop, Apache Spark, etc.).â€¢ Proven knowledge of industry leading scripting tools such as Python, Powershell, R and SQLPreferred Qualificationsâ€¢ Bachelor of Science in Computer Science, System/Computer Engineering, Data Science and Machine Learning, Cyber-Security, or Information Security is preferred.â€¢ Four (4) years of additional work experience may be substituted in lieu of a Bachelor's Degree. Bachelors of Science/Arts in Forensic Computing, System/Computer Engineering, Data Science, Engineering, Operations Research, or Decision Science will be considered.â€¢ Strong mathematical background (linear algebra, probability and statistics).â€¢ Previous work experience in Cyber Security field is a plus.â€¢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</si>
  <si>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Game Data Analyst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</si>
  <si>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PeopleFunâ€™s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Bachelorâ€™s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</si>
  <si>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PeopleFun
5.0</t>
  </si>
  <si>
    <t>Richardson, TX</t>
  </si>
  <si>
    <t>Audiovisual</t>
  </si>
  <si>
    <t>Analyst, Data Intelligence</t>
  </si>
  <si>
    <t>Quadratic, a wholly owned subsidiary of The Richards Group, provides advanced analytics, digital analytics, data solutions, and relationship marketing services to more than 100 brands across a wide range of verticals.
Weâ€™re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clientsâ€™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masterâ€™s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</si>
  <si>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</si>
  <si>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</si>
  <si>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</si>
  <si>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Federal Reserve Bank
3.7</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</si>
  <si>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</si>
  <si>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</si>
  <si>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InfoVision, Inc.
4.4</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</si>
  <si>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</si>
  <si>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Dallas County
3.1</t>
  </si>
  <si>
    <t>Data Science â€“ Analyst/Associate - Security Incident Response Team</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</si>
  <si>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â€¢ Responsible for the creation of innovative methodologies for extracting key parameters from big data originating from various sensors.
â€¢ Utilize expertise in machine learning, statistical data analytics, and predictive analytics to help implement analytics tied to cyber security and hunting methodologies and applications
â€¢ Design, develop, test and deliver complex analytics in a range of programming environments on large data sets
â€¢ Apply latest technologies in machine learning, data mining, and predictive analytics to correlate the big datasets and events, and derive dynamic cybersecurity rules.
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â€¢ Strong English verbal and written communication skills.
â€¢ Ability to multi-task and prioritize work effectively.
â€¢ Highly motivated self-starter who can provide thought leadership in big data analytics.
â€¢ Responsive to challenging tasks
â€¢ Ability to document and explain technical details in a concise and understandable manner.
â€¢ Strong sense of ownership and driven to manage tasks to completion.
â€¢ Minimum 3 years full time work and post graduate work experience
â€¢ 3 - 5 yearsâ€™ experience with scalable distributed data processing, management, and visualization tools (e.g. Hadoop, Apache Spark, etc.).
â€¢ Proven knowledge of industry leading scripting tools such as Python, Powershell, R and SQL
Preferred Qualifications
â€¢ Bachelor of Science in Computer Science, System/Computer Engineering, Data Science and Machine Learning, Cyber-Security, or Information Security is preferred.
â€¢ Four (4) years of additional work experience may be substituted in lieu of a Bachelorâ€™s Degree. Bachelors of Science/Arts in Forensic Computing, System/Computer Engineering, Data Science, Engineering, Operations Research, or Decision Science will be considered.
â€¢ Strong mathematical background (linear algebra, probability and statistics).
â€¢ Previous work experience in Cyber Security field is a plus.
â€¢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</si>
  <si>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</si>
  <si>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</si>
  <si>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Atos
3.4</t>
  </si>
  <si>
    <t>Bezons, France</t>
  </si>
  <si>
    <t>Accenture, Capgemini</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</si>
  <si>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Bachelorâ€™s degree or higher. Relevant majorâ€™s preferred (Finance, Economics, Computer Science, Mathematics or Information Technology.)</t>
  </si>
  <si>
    <t>Yeti Technologies</t>
  </si>
  <si>
    <t>Data Analyst (HR)</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</si>
  <si>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</si>
  <si>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Nokiaâ€™s IT Service Management operations impact assessment and decision-making ability.
He/she, together with the Configuration &amp; Service Catalog Manager, Configuration &amp; Service Catalog management Design Specialists, and IT Service Owners, will support maintaining Nokiaâ€™s IT CMDB for use in the end-to-end solution, program/project delivery, and ongoing service management operations. This responsibility includes definition, modification and addition to the data model, implementing Configuration Items (CIâ€™s)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Nokiaâ€™s CMDB and then implements them.
Writes requirements, specifications and other guiding documentation from technical area point of view for Nokiaâ€™s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Bachelorâ€™s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</si>
  <si>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Nokia
4.1</t>
  </si>
  <si>
    <t>Nokia, Finland</t>
  </si>
  <si>
    <t>Ericsson-Worldwide, Huawei Technologies, Microsoft</t>
  </si>
  <si>
    <t>Data Analyst (SQL, Tableau)</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</si>
  <si>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</si>
  <si>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DATA ANALYST TEAM â€” Data Analyst</t>
  </si>
  <si>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â€” be part of a small company. Support changing objectives, client needs and workload</t>
  </si>
  <si>
    <t>Precision
3.3</t>
  </si>
  <si>
    <t>Hastings, MN</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</si>
  <si>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Bethesdaâ€™s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â€“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</si>
  <si>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ZeniMax Media, Inc.
3.4</t>
  </si>
  <si>
    <t>Rockville, MD</t>
  </si>
  <si>
    <t>Data Analyst (Product Analytics)</t>
  </si>
  <si>
    <t>Match Affinity is a division of Match Group that drives the fastest growing dating apps. Every month, millions of users come to our apps, like BLK and Chispa, to find matches and make great connections.
Whatâ€™s my day-to-day?
As a Data Analyst on our Product Analytics Team, youâ€™ll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weâ€™re looking for:
The ability to analyze data and translate those findings into meaningful insights for the business
3+ years of SQL (T-SQL preferred)
Advanced Excel knowledge â€“ Functions, Pivot Tables
Exposure to applied statistics (descriptive statistics, statistical testing, design of experiments, linear modelling, time series analysis etc); Python/SPSS/SAS/R experience a plus
Excellent problem solving skills
Bachelorâ€™s or Masterâ€™s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Weâ€™ve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</si>
  <si>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Match Group
2.8</t>
  </si>
  <si>
    <t>Norwalk, CT</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</si>
  <si>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</si>
  <si>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</si>
  <si>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</si>
  <si>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Bachelorâ€™s Degree in Health Services Administration or related field, required. Masterâ€™s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</si>
  <si>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</si>
  <si>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</si>
  <si>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</si>
  <si>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Human Coalition
2.9</t>
  </si>
  <si>
    <t>DALLAS Campus Recruiting 2018 - I&amp;D - Data Analyst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</si>
  <si>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Rightshoreï¿½,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â€¢ Qualifications: 1-4 years experience, Bachelorâ€™s Degree.
â€¢ Should have progressing skills in Software Engineering Techniques, Software Engineering Architecture, Software Engineering Lifecycle and Data Management.
â€¢ Should have baseline skills in Business Analysis, Business Knowledge, Software Engineering Leadership, Architecture Knowledge and Technical Solution Design.</t>
  </si>
  <si>
    <t>$30K-$53K (Glassdoor est.)</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</si>
  <si>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</si>
  <si>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Diversant LLC
3.8</t>
  </si>
  <si>
    <t>Red Bank, NJ</t>
  </si>
  <si>
    <t>Kforce, Mitchell Martin, Insight Global</t>
  </si>
  <si>
    <t>Analyst, Data &amp; Design</t>
  </si>
  <si>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</si>
  <si>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ISD
3.3</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</si>
  <si>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â€¢ Master/Bachelor degree in Statistics, Economics, Industrial Engineering and/or Business.
â€¢ 1-3 years work experience in data analysis.
â€¢ Strong background in data creation, manipulation and analysis.
â€¢ Familiar with generalized linear model procedures.
â€¢ Experience in marketing research, direct marketing and/or marketing analytics.
â€¢ Significant demonstrated experience with data set creation and data manipulation (sorting, merging, variable creation).
â€¢ Proficiency in MS Office suite, Project and Access.
â€¢ SAS (2+ years required specifically strong SAS programming skills - wide range of experience with Data Steps, Procs Stats, Macros).
â€¢ Excellent written and verbal communication skills.
â€¢ Must be able to juggle multiple projects simultaneously with strong attention to detail.
Working conditions: Office environment, regular hours plus overtime as required/necessary.</t>
  </si>
  <si>
    <t>StaffingSoft Inc.</t>
  </si>
  <si>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</si>
  <si>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Signify Health
3.6</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</si>
  <si>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</si>
  <si>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</si>
  <si>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</si>
  <si>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Analyst I, Data &amp; Design</t>
  </si>
  <si>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</si>
  <si>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Independent School District
3.3</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</si>
  <si>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companyâ€™s continued success, and we invest in diverse talents and backgrounds and empower our teams to achieve more than they could anywhere else. First American has created an award-winning culture and has been named to the Fortune 100 Best Companies to Work ForÂ®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â€¢ Data Trending: Participate in projects involving new data aggregations and custom solutions.
â€¢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</si>
  <si>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Client Data Analyst</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</si>
  <si>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</si>
  <si>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</si>
  <si>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(FRB)
4.1</t>
  </si>
  <si>
    <t>FDIC, Office of the Comptroller of the Currency, SEC</t>
  </si>
  <si>
    <t>Job Description
ETL, SQL Queries, Data Modeling etc SAP experience is plus</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</si>
  <si>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</si>
  <si>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</si>
  <si>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</si>
  <si>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IGNITE Graduate Development Program Application Developer / Data Scientist / Business Analyst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</si>
  <si>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</si>
  <si>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Atos Healthcare</t>
  </si>
  <si>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Companyâ€™s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Bachelorâ€™s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yearsâ€™experience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</si>
  <si>
    <t>Kubota Tractor
3.6</t>
  </si>
  <si>
    <t>Grapevine, TX</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</si>
  <si>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â€¢ Work with partners and specialists to derive and understand business outcomes
â€¢ Work with data engineers to facilitate technical design of complex data sourcing, transformation and aggregation logic, ensuring business analytics requirements are met
â€¢ Assist in generating hypothesis that drives strategic questions about the leasing business
â€¢ Work with management to prioritize business and information needs
What you'll need:
â€¢ Bachelorâ€™s Degree in Mathematics, Economics, Computer Science, Information Management, Statistics, Finance or Accounting, Masters preferred
â€¢ At least 1 year of relevant experience
â€¢ Intermediate skills in Data Architecting, Visualization, SQL, Microsoft Excel, PowerPoint
â€¢ Technical fluency regarding data models, database design/Development, data mining and other segmentation techniques
â€¢ Experience using cloud based data orchestration tools
â€¢ Possess proficiencies with SQL and data transformation tools to understand and prepare data
â€¢ Familiarity with â€˜Modern Data Warehouseâ€™ architecture using cloud based storage solutions and data orchestration (e.g. Blob storage, Azure Databricks, Azure Data Factory, etc.)
â€¢ Familiarity with data visualization tools such as Qliksense and techniques in translating business analytics needs into data visualization and semantic data access requirements
â€¢ Must possess effective interpersonal skills, both verbal and written
â€¢ Strong organizational, time management and multi-tasking skills
â€¢ Experience with data conversion, interface and report development
â€¢ Adept at queries, report writing and communicating findings
â€¢ Process improvement and automation a plus</t>
  </si>
  <si>
    <t>Trinity Industries
2.9</t>
  </si>
  <si>
    <t>Transportation Equipment Manufacturing</t>
  </si>
  <si>
    <t>GATX, BNSF Railway</t>
  </si>
  <si>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</si>
  <si>
    <t>System/Data Analyst</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</si>
  <si>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</si>
  <si>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L&amp;T Infotech
3.5</t>
  </si>
  <si>
    <t>Infosys, Accenture, Capgemini</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</si>
  <si>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</si>
  <si>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Richmond
3.6</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</si>
  <si>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</si>
  <si>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â€¢ Understand the needs and opportunities across our internal and external stakeholders
â€¢ Create, update, and distribute analytic reports on a recurring basis
â€¢ Learn new data related skills and processes
â€¢ Learn health care claim (UB04, HCFA 1500) formats and analysis
â€¢ Share and teach skills to others on the data team
â€¢ Work as part of a larger team and helping other teams in achieving their goals
â€¢ Continue to push the boundaries of what technology can do to empower our caregivers and clinicians to improve health outcomes for our patients
REQUIREMENTS:
â€¢ A College degree (required)
â€¢ 5+ years experience working with health care data (e.g. claims, app output, CMS HCC, SDOH, clinical research) in queries or BI tools (required)
â€¢ Experience analyzing operational data and correlations it may have to clinical outcomes data
â€¢ MS Excel or Google Sheets advanced ability (pivot tables, formatting, graphics) (required)
â€¢ Experience with BI tools such as Tableau (highly desired)
â€¢ Experience with SQL, SAS, Python, SPSS or other analytic tools for data management and informatics
â€¢ Attention to detail along with a true love of data patterns, error detection and correction
â€¢ Ability to be a story-teller with data - to see and articulate clearly the story behind the numbers
â€¢ Intellectual curiosity around finding the why and digging deep to find patterns others might miss
â€¢ Passion about our mission to improve peoples lives
â€¢ Comfort in a dynamic and always evolving start-up environment
Job Requirements:
Key Words: healthcare, data, analyst, SQL, SAS, Python, SPSS</t>
  </si>
  <si>
    <t>A-Line Staffing Solutions
4.1</t>
  </si>
  <si>
    <t>Utica, MI</t>
  </si>
  <si>
    <t>Sr Data Integrity Analyst</t>
  </si>
  <si>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</si>
  <si>
    <t>Atmos Energy Corp.
3.8</t>
  </si>
  <si>
    <t>Data System Analyst</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</si>
  <si>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</si>
  <si>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</si>
  <si>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employeeâ€™s authorization to work in the United States. Applicants must be lawfully authorized to work in the U.S.
Job postings are kept open for a minimum of 10 calendar days and may close anytime thereafter at the discretion of the hiring manager.
Job Location
ARLINGTON, US-TX</t>
  </si>
  <si>
    <t>North Central Texas Council of Governments
2.6</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</si>
  <si>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</si>
  <si>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</si>
  <si>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RAPD Risk Platforms &amp; Data - Analyst</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</si>
  <si>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POTENTIALâ€¢ Work in a dynamic, fast-paced environment that provides exposure to all areas of Riskâ€¢ Build disruptive solutions using cutting edge technologies with measurable commercial outcomesâ€¢ Understand business needs, facilitating and developing process workflow, data requirements, and specifications required to support implementationâ€¢ Develop technical specifications, high level/detailed design, testing strategies, and implementation plans from business requirementsâ€¢ Manage end-to-end systems development cycle from requirements analysis, coding, testing, UAT and maintenanceâ€¢ Build strong relationships with business facing technology teams and business partnersâ€¢ Lead talented software engineers who are passionate about identifying patterns and building common solutionsSKILLS AND EXPERIENCE WE ARE LOOKING FORâ€¢ Bachelors degree in Computer Science, Mathematics, Electrical Engineering or related technical disciplineâ€¢ Experience in software development, including a clear understanding of data structures, algorithms, software design and core programming conceptsâ€¢ Comfortable multi-tasking, managing multiple stakeholders and working as part of a teamâ€¢ Excellent communication skills including experience speaking to technical and business audiences and working globallyâ€¢ Expertise in full stack front end Web Development or server side Java development with Relational Databasesâ€¢ Can apply an entrepreneurial approach and passion to problem solving and product developmentâ€¢ Strong problem solving and analytical skillsâ€¢ Experience in team leadPreferred Qualificationsâ€¢ Strong programming experience in at least one language (preferably Javascript or Java)â€¢ Demonstrate front end design aesthetics with focus on User Experience.â€¢ Technologies: Web/RESTful service development: HTML 5, JavaScript/AngularJS/React/Redux, JSONâ€¢ Technologies: TDD (JUnit), build tools (Maven/Gradle/Ant), Scala, Java, Spark, Tableau, Linux and shell scriptingâ€¢ Experience with continuous delivery and deploymentâ€¢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Â© The Goldman Sachs Group, Inc., 2020. All rights reserved.Goldman Sachs is an equal employment/affirmative action employer Female/Minority/Disability/Veteran/Sexual Orientation/Gender Identity</t>
  </si>
  <si>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</si>
  <si>
    <t>McAfee
3.5</t>
  </si>
  <si>
    <t>Palo Alto Networks, NortonLifeLock, CrowdStrike</t>
  </si>
  <si>
    <t>Hello Associates,
***Greetings from Conch Technologies***
Ã‚
Position: Data Analyst
Location: Plano, TX
Ã‚
Job Description:
Typical DA
3+ years of exp
AWS understanding
Tableau
SQL
Data analysis and data management
Ã‚
Ã‚
Ã‚
Thanks &amp; Regards.
Mallikharjun.
Recruitment Lead.
Mallikharjun@conchtech.com
Direct:( 901)-444-3153Ã‚
6750 Poplar Ave # 711, Memphis, TN.Ã‚
Web:Ã‚www.conchtech.com
"A Certified MBE Company"
Disclaimer: We respect your online privacy, if you are not interested in receiving our e-mails, then please reply with "unsubscribe" in the subject line.</t>
  </si>
  <si>
    <t>Conch Technologies, Inc
4.6</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</si>
  <si>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</si>
  <si>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</si>
  <si>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</si>
  <si>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</si>
  <si>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RealPage
2.8</t>
  </si>
  <si>
    <t>Yardi Systems, AppFolio</t>
  </si>
  <si>
    <t>Analyst Supply Chain I Data Management</t>
  </si>
  <si>
    <t>$41K-$86K (Glassdoor est.)</t>
  </si>
  <si>
    <t>JOB PURPOSE:
Under general supervision and utilizing Mary Kay Incâ€™s Business Systems,
provides analytical support to one or more areas of Integrated Supply Chainâ€™s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marketâ€™s master data information.
ESSENTIAL DUTIES AND RESPONSIBILITIES:
1. Item Master Part Setup &amp; Maintenance/BOMs
Creates and maintains Mary Kay Inc.â€™s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Incâ€™s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Bachelorâ€™s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</si>
  <si>
    <t>Mary Kay
3.9</t>
  </si>
  <si>
    <t>Lewisville, TX</t>
  </si>
  <si>
    <t>Addison, TX</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</si>
  <si>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</si>
  <si>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</si>
  <si>
    <t>AustinCSI
3.0</t>
  </si>
  <si>
    <t>Data Integration Analyst</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</si>
  <si>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</si>
  <si>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Apptricity Corporation
4.4</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</si>
  <si>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â€“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â€“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</si>
  <si>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Bachelorâ€™s degree in Finance, Mathematics, Computer Science, Engineering, or similar field.
0-1 years of experience in decision support/business analysis
Excellent interpersonal and communication skills with ability to interact at all levels of the organization</t>
  </si>
  <si>
    <t>National NeuroMonitoring
4.3</t>
  </si>
  <si>
    <t>Healthcare Analyst / Healthcare Data Analyst</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</si>
  <si>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</si>
  <si>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PriceSenz
5.0</t>
  </si>
  <si>
    <t>Human Resources data Analyst</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</si>
  <si>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â€¢ Collaborate across internal groups to inform process and technology decisions
â€¢ Lead the creation and ongoing execution of data and process auditing for Human Resources to ensure processes are consistently scrutinized to identify gaps in effectiveness, including developing queries and reporting for process audits
â€¢ Analyze data to root cause process inefficiencies, lead/manage design sessions to identify innovative potential solutions to correct those process inefficiencies â€¢ Work independently to produce ad hoc reports based on business needs quickly and thoroughly
â€¢ Manage Shared Service ADHOC projects
â€¢ Create and deliver presentations based on findings â€¢ Creation and execution of bi-weekly and Monthly data reporting to subsidiaries
â€¢ HQ Quality analytics for data, team performance and payroll accuracy
â€¢ Communication and execution of Quarterly data validation
â€¢ Administration, reporting and management of North America ticketing system
â€¢ Train team members on the how to use the ticketing tool
â€¢ Create and analyze the Share Service Centers performance metrics from the ticketing tool and phone system.
â€¢ Ensure display monitors are up to date with current and accurate metrics
â€¢ Backup to Quality Specialist, this includes assigning requests to the SSC representatives based on the needs of the request
Required:
â€¢ Bachelors Degree in Business, HR, or IT-related fields or equivalent combination of education and work-related experience
â€¢ 5+ years of experience managing data within HR systems
â€¢ 3+ years of experience with Tableau
â€¢ Outstanding work ethic with a high degree of confidentiality
â€¢ Excellent communication, interpersonal and consensus building skills
â€¢ Able to effectively manage competing priorities in a fast paced environment â€¢ Have excellent customer service skills
â€¢ Be able to plan and lead projects to completion
â€¢ Experience working with various data methodologies, data models, and tools
â€¢ Strong critical analysis skillset particularly the ability to use data to identify problems, root cause the drivers of those problems, and creatively generate solutions
â€¢ Strong communication and collaboration skills to work with various internal stakeholders â€¢ Proficient reporting and computing skills in a PC environment (Microsoft Excel, Word, and PowerPoint)</t>
  </si>
  <si>
    <t>MOA
1.9</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</si>
  <si>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</si>
  <si>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â€“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</si>
  <si>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</si>
  <si>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Ho Chunk
2.8</t>
  </si>
  <si>
    <t>Winnebago, NE</t>
  </si>
  <si>
    <t>Convenience Stores &amp; Truck Stops</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</si>
  <si>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</si>
  <si>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Data Analytics Senior Analyst</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</si>
  <si>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</si>
  <si>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</si>
  <si>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Optum Consumer Solutions Group</t>
  </si>
  <si>
    <t>Mosaic is a full service, 360-degree integrated
marketing agency, with notable expertise in experiential, content and retail.
Weâ€™re on a mission to create memorable omni-channel experiences that deepen
peopleâ€™s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â€¢ Collect, inspect, cleanse,
transform, model and diagram of complex data sets
â€¢ Daily use of various location
intelligence and analytical software tools
â€¢ Interpret data, formulate reports
and make recommendations to the team
â€¢ Design specific spatial methods
such as proximity, enrichment and mark analysis
â€¢ Remain fully informed on
geospatial trends, researches and implement best practices with willingness to
evolve and grow skillsets
â€¢ Must have a Bachelorâ€™s in Marketing,
statistics, computer science, geography or related quotative field
â€¢ Proficiency with Esri software
suite, including network and business analytics
â€¢ Basic SQL and Python/R skills;
other analytical platform or development skills a plus
â€¢ Knowledge of spatial data
collection methods
â€¢ Strong analytical, critical
thinking, cartographic and presentation skills
â€¢ Meet tight deadlines, prioritize
workloads and achieve results in a fast-paced, dynamic environment
â€¢ Develop understanding of all areas
phases of Mosaic business to find new opportunities for measurement
â€¢ Intermediate Microsoft Excel
skills including formulas, pivot tables, and V-look-up
Mosaic Sales Solutions is an Equal
Opportunity Employer</t>
  </si>
  <si>
    <t>Mosaic Sales Solutions
3.4</t>
  </si>
  <si>
    <t>Marketing Werks, GMR Marketing, Anderson Merchandisers</t>
  </si>
  <si>
    <t>Information Technology Specialist / Data Analyst</t>
  </si>
  <si>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todayâ€™s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Bachelorâ€™s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</si>
  <si>
    <t>One Call Claims, LLC
3.2</t>
  </si>
  <si>
    <t>Mobile, AL</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</si>
  <si>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</si>
  <si>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Prudent Technologies &amp; Consulting
4.2</t>
  </si>
  <si>
    <t>LEONARDO DRS (â€œDRSâ€)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worldâ€™s brightest. Supporting the worldâ€™s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Associateâ€™s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</si>
  <si>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Daylight Solutions
4.7</t>
  </si>
  <si>
    <t>Data Import Analyst</t>
  </si>
  <si>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</si>
  <si>
    <t>LeadsOnline LLC
4.6</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</si>
  <si>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yearsâ€™ related work experience
Previous
experience with at least one of the following modules: Epic Healthy Planet, Crystal
Reports, Reporting Workbench, Oracle SQL, Programming/Coding and/or Tableau
Workbook
3
yearsâ€™ experience working with PC-based applications
Strong
knowledge of integrating best practices and awareness in the industry
Previous
experience in a healthcare setting
Strong
verbal and organizational communication skills
Bachelorâ€™s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</si>
  <si>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Excite Health Partners
3.8</t>
  </si>
  <si>
    <t>Towson, MD</t>
  </si>
  <si>
    <t>SAS Data Analyst III(With SOL &amp; Tableau)</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</si>
  <si>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</si>
  <si>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PROLIM Global Corporation
3.4</t>
  </si>
  <si>
    <t>Arena, HCL Technologies, PTC</t>
  </si>
  <si>
    <t>NA Data Reporting Analyst</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</si>
  <si>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</si>
  <si>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ADT
3.1</t>
  </si>
  <si>
    <t>Vivint Smart Home, Johnson Controls</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</si>
  <si>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</si>
  <si>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Pinnacle Technical Resources, Inc.
3.4</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</si>
  <si>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</si>
  <si>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Insight UK</t>
  </si>
  <si>
    <t>Warwick, United Kingdom</t>
  </si>
  <si>
    <t>Data Science- Security Analyst</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</si>
  <si>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</si>
  <si>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eDataForce consulting LLC
3.4</t>
  </si>
  <si>
    <t>Flower Mound, TX</t>
  </si>
  <si>
    <t>Direct Client Requirement - Data Reporting Analyst</t>
  </si>
  <si>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</si>
  <si>
    <t>Real Soft, Inc / Diversity Direct</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</si>
  <si>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</si>
  <si>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</si>
  <si>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</si>
  <si>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</si>
  <si>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Mortgage Connect, Amrock, Title365</t>
  </si>
  <si>
    <t>Claims Data Analyst</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</si>
  <si>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yearsâ€™ experience as a SQL Developer or similar role
Good understanding of Microsoft SQL Server
Good understanding of T-SQL programming
Sense of ownership and pride in your performance and its impact on companyâ€™s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</si>
  <si>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Lightbeam Health Solutions
4.0</t>
  </si>
  <si>
    <t>Data Analyst 4</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</si>
  <si>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â€¢ 10+ years of professional experience in Engineering: 5+ yearsâ€™ experience in Data Science with knowledge of data engineering
â€¢ Work closely with the internal and external stakeholders to define 4G/5G KPI measurement methodologies and targets (KPI, KQI) for 4G/5G RAN product acceptance.
â€¢ Work closely with stakeholders to help build products that help utilize large amount of structured &amp; unstructured data in analyzing network performance
â€¢ Proactively define and interpret data/metrics/KPIs, analyze results, and provide insights to determine operational impact, trends and opportunities for all the 4G/5G RAN products
â€¢ Communicate key findings to stakeholders using visualizations and/or other suitable methods
â€¢ Aid in product &amp; feature performance analysis, evaluation of new product &amp; SW releases and 3rd party product evaluation using analytics/data science to drive intelligent business decisions and to build product synergies across all product elements
â€¢ Develop the A/B testing framework to aid in product &amp; feature performance analysis, evaluation of new product &amp; SW releases and 3rd party product evaluation
â€¢ Identify key datasets, and help define data pipeline from collection, processes, storage, lineage and data dictionary to ensure accuracy, completeness &amp; availability
â€¢ Demonstrate ability to analyze and interpret a mix of qualitative and quantitative data using various data sources, construct compelling narratives, and provide actionable insights and recommendations on complex topics.
â€¢ Conceptualize and implement data extracts, data replication, reports, information dashboards, and other end-user information portals or resources to support the 4G/5G project deliverables.
â€¢ Excellent verbal and written communication skills to communicate key technical concepts, ability to package complex ideas into logical, easy-to-follow progressions
â€¢ Adapt to changes in a dynamic business environment, support management initiatives, and guide other engineers
â€¢ Present ideas, technical and non-technical, in a logical, compelling manner in a written format and verbally in both small and large group settings
â€¢ Communicate PA team budget, milestones and deliverables to project management and implement plans to accomplish the milestones within budget, as required
Background &amp; Competencies Required:
â€¢ Bachelorâ€™s Degree in Computer Science or Electrical Engineering; Advanced degree in Data Science or a related Data Engineering, or equivalent experience is beneficial
â€¢ Strong technical knowledge of any wireless technology &amp; procedures including CDMA/EVDO/LTE/Volte and/or 5G
â€¢ Must possess expert-level understanding of operational measurements/counters to monitor and define Key Performance Indicators (KPIs)
â€¢ Experience with evaluating service performance trends and proactively defining RAN system performance related issues
â€¢ Experience with data visualization and ability to quickly grasp statistical methods, and methodologies. Maintain a strong command of current data analytics technology trends, including emerging paradigms and practices
â€¢ Successful track record defining direction and providing specific instruction for engineering projects/programs leveraging personal knowledge and organizational skills to increase team efficiency, facilitate personal development and mentor colleagues.
â€¢ Working knowledge of statistical concepts (distributions, hypothesis testing, confidence intervals) and experience applying to real-world applications
â€¢ Demonstrated research and problem solving skills via prior work experience. Experience with wireless infrastructure provider and/or operator is desired
â€¢ Must have a strong work ethic, integrity and work extremely well in a team environment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trade shows,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t>
  </si>
  <si>
    <t>Telnet (Rockville, MD)
2.8</t>
  </si>
  <si>
    <t>SENIOR APPLICATION PROGRAMMER ANALYST (Data Transformation &amp; Integration) - ITD</t>
  </si>
  <si>
    <t>$44K-$82K (Glassdoor est.)</t>
  </si>
  <si>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</si>
  <si>
    <t>Tarrant County
3.3</t>
  </si>
  <si>
    <t>Tarrant, TX</t>
  </si>
  <si>
    <t>Fort Worth, TX</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</si>
  <si>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</si>
  <si>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</si>
  <si>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</si>
  <si>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Vastika
3.8</t>
  </si>
  <si>
    <t>Reporting Data Analyst (contract to hire)</t>
  </si>
  <si>
    <t>Job Description
Contract to hire
USC/GC holder
Bachelorâ€™s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</si>
  <si>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Financial Services Company</t>
  </si>
  <si>
    <t>Data Analyst {S02268P}</t>
  </si>
  <si>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Bachelorâ€™s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</si>
  <si>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University of Texas at Arlington
4.2</t>
  </si>
  <si>
    <t>Performance Engineering Services â€“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â€¢ Comprehensive knowledge of database administration (design, installation &amp; troubleshooting)
â€¢ Experience performing indexes and stored procedure tuning; handling security, backups and recovery.
â€¢ Extensive familiarity with SQL queries.
â€¢ Analyze and address database resource contention issues including inefficient queries.
â€¢ Analyze, design, build and support current and new data feeds from various data sources to the data warehouse.
â€¢ Writes and modifies SQL queries, Views and stored procedures for Automation producing reports that track KPIs performance metrics and systematizes automated reporting processes.
â€¢ Build dashboards (using Tableau, Python and other BI tools) that illustrate how key performance indicators (KPIs) and metrics are changing over time.
â€¢ Develop presentations to communicate findings to internal and external customers.
â€¢ Exercise judgment within generally defined practices and policies in selecting methods and techniques for obtaining solutions and results.
â€¢ Present ideas, technical and non-technical, in a logical, compelling manner in a written format and verbally in both small and large group settings
â€¢ Work with the Network Engineering and Operations Teams on the cell siteâ€™s antenna and RF equipment configuration and database parameters
Background &amp; Competencies Required:
â€¢ Bachelorâ€™s Degree in Computer Science or Electrical Engineering; Masterâ€™s Degree a plus; 5-10 yearsâ€™ work experience in the wireless industry
â€¢ 3+ years of experience developing SQL/Oracle server objects e.g., store procedures, tables, triggers, views and functions.
â€¢ 3+ years of experience developing Oracle server objects e.g., store procedures, tables, triggers, views and functions.
â€¢ 3+ years of experience with at least one of the common industry data visualization tools (Tableau, Spotfire, Business Objects, Power BI, etc.) for data correlation, analysis, reporting, etc.
â€¢ 3+ years of experience of wireless network KPI monitoring, trouble shooting and optimization, prefer with wireless infrastructure providers and /or operators.
â€¢ Strong knowledge on 3G/4G/5G KPI definitions and formulas; good understanding of 3GPP protocols.
â€¢ 3+ years hands on working experience with one of more wireless EMS system; building analysis reports using CM/PM/FM data
â€¢ Advanced working knowledge of Base Station Vendor equipment (Samsung, Alcatel Lucent, Ericsson)
â€¢ Demonstrated problem solving skills via prior work experience.
â€¢ A solid understanding of RF fundamentals and data network protocols
â€¢ Must have a strong work ethic, integrity and work extremely well in a team environment
â€¢ Must have an aptitude for creativity and innovation
â€¢ Programming knowledge and experience a plus: SQL, Python, R
â€¢ Database design and administration a plus
â€¢ 3+ years working experience with one of more EMS system; Advanced working knowledge of Base Station Vendor equipment (Samsung, Alcatel Lucent, Ericsson)
â€¢ Advanced working experience on Microsoft Excel, PowerPivot, PowerPoint
â€¢ Strong interpersonal communication skills
â€¢ Proven ability to manage multiple priorities in a fast paced environment
â€¢ Tableau Desktop Certified Professional Certification (preferred)
â€¢ Python (preferred)
â€¢ Database Administration Certification(preferred)
â€¢ Bilingual in Korean (preferred)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
Thank you,
Sachin Patil,
510-402-1063
sachin@apninc.com</t>
  </si>
  <si>
    <t>Data Analyst - Marketing</t>
  </si>
  <si>
    <t>Weâ€™re looking for a Marketing Data Analyst to develop reports and dashboards that will generate insights that guide our sales and marketing efforts. Come, help us make better decisions through data!
Youâ€™ll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Youâ€™ll collaborate with them and our amazing tech partners on data quality and the measures/dimensions that tell the best stories.
To be successful in this role, itâ€™s helpful to have experience evaluating digital marketing campaigns and be comfortable with processing and analyzing marketing data.
Ultimately, youâ€™ll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Bachelorâ€™s degree in mathematics, statistics, or related
3+ yearsâ€™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</si>
  <si>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Fairway Independent Mortgage Corporation
3.7</t>
  </si>
  <si>
    <t>Madison, WI</t>
  </si>
  <si>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</si>
  <si>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</si>
  <si>
    <t>HCL America Inc.
3.5</t>
  </si>
  <si>
    <t>Sr. Enterprise BI Data Analyst</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</si>
  <si>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 CompexÂ®, DonJoyÂ®, ProCareÂ®, Exos, Dr. ComfortÂ®, DonJoy PerformanceÂ® and DJOÂ®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</si>
  <si>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Colfax Corporation
2.1</t>
  </si>
  <si>
    <t>Annapolis Junction, MD</t>
  </si>
  <si>
    <t>SPX, Flowserve, Robbins &amp; Myers</t>
  </si>
  <si>
    <t>Accounting/Data Analyst Associate</t>
  </si>
  <si>
    <t>Job Title
Accounting/Data Analyst Associate
Company Overview
Bloomfield Homes builds single family homes and communities exclusively in the Dallas-Fort Worth area. From the time of Bloomfield Homesâ€™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bachelorâ€™s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</si>
  <si>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Bloomfield Homes
3.7</t>
  </si>
  <si>
    <t>Southlake, TX</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</si>
  <si>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</si>
  <si>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</si>
  <si>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ServiceLink
2.5</t>
  </si>
  <si>
    <t>Sr. BI Data Engineer and Analyst</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</si>
  <si>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</si>
  <si>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Onyx CenterSource
3.6</t>
  </si>
  <si>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</si>
  <si>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Data Analyst (Python), Dallas, Methods+Mastery (a FleishmanHillard Company)</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</si>
  <si>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</si>
  <si>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Fleishman-Hillard Inc
3.3</t>
  </si>
  <si>
    <t>Edelman, Burson-Marsteller, Weber Shandwick</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</si>
  <si>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</si>
  <si>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Platform System Analyst Lead (Data Services)</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</si>
  <si>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</si>
  <si>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</si>
  <si>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</si>
  <si>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BurnsSearch, LLC</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</si>
  <si>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</si>
  <si>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Mindteck
3.3</t>
  </si>
  <si>
    <t>Coppell, TX</t>
  </si>
  <si>
    <t>Data Management Analyst - Dallas, TX/ Tempe, FL</t>
  </si>
  <si>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</si>
  <si>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â€“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Bachelorâ€™s Degree
At least 2 year of experience in at least one scripting language
At least 3 year of experience in querying and analyzing and working with data languages and platforms
Preferred Qualifications
Masterâ€™s Degree in a Science, Technology, Engineering, Mathematics discipline
1+ yearsâ€™ experience working BI reporting tools (i.e. Tableau and Business Objects)
1+ years of experience working within process management and improvement methodologies â€“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</si>
  <si>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</si>
  <si>
    <t>CarOffer
2.6</t>
  </si>
  <si>
    <t>Consumer Product Rental</t>
  </si>
  <si>
    <t>At Harris Govern, we build software solutions specific to the requirements of Local Government. Our software suite enables us to bring comprehensive, innovative technology solutions to our customers across North America.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complexqueries and T-SQL scripts including dynamic SQL.
Solid grasp of SET based coding methodology and relational database structures.
Familiaritywith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 &amp; 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 or at
. This contact information is for accommodation requests only and cannot be used to inquire about the status of applications.</t>
  </si>
  <si>
    <t>Harris Local Government Solutions Inc</t>
  </si>
  <si>
    <t>Behavorial Health Data Analyst</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</si>
  <si>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yearsâ€™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</si>
  <si>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LifePath Systems
3.5</t>
  </si>
  <si>
    <t>McKinney, TX</t>
  </si>
  <si>
    <t>Data Analyst Lead - EM &amp; Data</t>
  </si>
  <si>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</si>
  <si>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â€“ no matter what position they hold within the company. What makes our team special? Our â€œWe Careâ€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Â© 2019 Ceridian HCM, Inc. All Rights Reserved.Privacy Policy</t>
  </si>
  <si>
    <t>Home Point Financial
3.4</t>
  </si>
  <si>
    <t>Farmers Branch, TX</t>
  </si>
  <si>
    <t>Ann Arbor, MI</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</si>
  <si>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</si>
  <si>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</si>
  <si>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Horn Solutions Inc.
4.2</t>
  </si>
  <si>
    <t>$48K-$88K (Glassdoor est.)</t>
  </si>
  <si>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Bachelorâ€™s Degree in quantitative discipline (Mathematics, Statistics, Computer Science, Management Information Systems, or similar) required
5-8 yearsâ€™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â€“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CMFâ„¢, CompexÂ®, DonJoyÂ®, ProCareÂ®, Exosâ„¢, Dr. ComfortÂ®, DonJoy PerformanceÂ® and DJOÂ®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</si>
  <si>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</si>
  <si>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Orthofix, Stryker</t>
  </si>
  <si>
    <t>Data/Business Solutions Analyst - Jr</t>
  </si>
  <si>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</si>
  <si>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System Analyst(Big Data/Hadoop)</t>
  </si>
  <si>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</si>
  <si>
    <t>silverXis inc
4.0</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</si>
  <si>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</si>
  <si>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</si>
  <si>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Corporation
3.2</t>
  </si>
  <si>
    <t>Application Vulnerability Governance Lead Data Analyst</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</si>
  <si>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</si>
  <si>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SAP Data Analyst (Contract)</t>
  </si>
  <si>
    <t>Please find the full job description below and reply with your updated resume if you are interestedâ€¦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</si>
  <si>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LAWSON LANDMARK DATA EXTRACT ANALYST</t>
  </si>
  <si>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â€¢ Develop Lawson/Landmark data extracts according to technical specifications from 3rd party vendor â€¢ Conduct unit testing and participate in all testing efforts with 3rd party vendor â€¢ Responsible for delivering data extracts via a secure methodology â€¢ Contact and work with client and 3rd party vendor, escalating when appropriate â€¢ Provide weekly status reports and documentation of all work deliverables â€¢ Knowledge transfer and work will be performed remotely. REQUIRED SKILLS â€¢ In depth experience with Landmark version 11.0.23, GHR version 11.0.6 is preferred â€¢ Strong knowledge and experience with developing data extracts and providing files to external sources is required â€¢ Expert knowledge with working with and extracting attachment files stored in Landmark. â€¢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(Â±14 years) * Work Remote: Yes * Travel: No</t>
  </si>
  <si>
    <t>CTG
3.5</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</si>
  <si>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</si>
  <si>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Bachelorâ€™s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Masterâ€™s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</si>
  <si>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Data Science Sr. Analyst</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</si>
  <si>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</si>
  <si>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Radiant Digital
4.5</t>
  </si>
  <si>
    <t>Data Analyst -0517 Suv</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</si>
  <si>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</si>
  <si>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Network Data Analyst</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</si>
  <si>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BachelorÂ´s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</si>
  <si>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PeopleNTech LLC
4.3</t>
  </si>
  <si>
    <t>Technical Data Analyst Accounting</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</si>
  <si>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</si>
  <si>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Data Analyst: II (Intermediate)</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</si>
  <si>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</si>
  <si>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Ava Consulting
4.4</t>
  </si>
  <si>
    <t>Senior Enterprise Data Management Analyst</t>
  </si>
  <si>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Bachelorâ€™s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</si>
  <si>
    <t>Molex
3.1</t>
  </si>
  <si>
    <t>Lisle, IL</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</si>
  <si>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</si>
  <si>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 IT Administrator</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</si>
  <si>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â€“ Minimum 3 yearsâ€™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</si>
  <si>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</si>
  <si>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Data Analyst Lead - Air/Technical Operations</t>
  </si>
  <si>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</si>
  <si>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Analyst, Client Data II</t>
  </si>
  <si>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Bachelorâ€™s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yearsâ€™ experience working as a GIS Analyst OR a degree in GIS Geography, Urban Planning, Statistics, Computer Science, Business, Political Science, or Economics
1 year previous supervisory or management experience preferred
Experience / proficient in Microsoft Office â€“ Specifically Excel and Power Point
Geographic Analysis â€“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worldâ€™s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weâ€™re making the next chapter of everyoneâ€™s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</si>
  <si>
    <t>DATA ENGINEER / DATA ANALYST</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</si>
  <si>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</si>
  <si>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Jr. Data Warehouse Systems 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</si>
  <si>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</si>
  <si>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Management Analyst in Plano, TX at Community Hospital Corporation</t>
  </si>
  <si>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</si>
  <si>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3.5</t>
  </si>
  <si>
    <t>Tallassee, AL</t>
  </si>
  <si>
    <t>QA Automation Analyst with Big data technology</t>
  </si>
  <si>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</si>
  <si>
    <t>Data Analyst Lead - Commercial</t>
  </si>
  <si>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</si>
  <si>
    <t>Senior Data Analyst - Property Operations</t>
  </si>
  <si>
    <t>Welcome to Mill Creek! Weâ€™re glad youâ€™re here! At Mill Creek Residential, we believe that every associate is imperative to the success of our organization. We believe in embracing our core values and in the power of People, Places and Relationships.
The Senior Data Analyst position for Mill Creekâ€™s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Bachelorâ€™s degree or equivalent is required for this position.
Minimum 2 yearsâ€™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</si>
  <si>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Mill Creek Residential Trust
4.3</t>
  </si>
  <si>
    <t>Alliance Residential, Wood Partners, Trammell Crow Residential</t>
  </si>
  <si>
    <t>Sr Data Management Analyst</t>
  </si>
  <si>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Masterâ€™s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</si>
  <si>
    <t>Employbridge
3.5</t>
  </si>
  <si>
    <t>$44K-$78K (Glassdoor est.)</t>
  </si>
  <si>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Managementâ€™s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</si>
  <si>
    <t>FirstAmerica
3.2</t>
  </si>
  <si>
    <t>Aberdeen, United Kingdom</t>
  </si>
  <si>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</si>
  <si>
    <t>ArcBest
3.6</t>
  </si>
  <si>
    <t>Fort Smith, AR</t>
  </si>
  <si>
    <t>Data Analyst Lead (Customer and Reservations)</t>
  </si>
  <si>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</si>
  <si>
    <t>Data Analyst - Senior</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</si>
  <si>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</si>
  <si>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Risk Analyst</t>
  </si>
  <si>
    <t>Job Description
Skills
Â· Data Analysis and Profiling
Â· SAS/SQL
Â· Tableau
Â· Process/Technical Documentation Expertise
Day to Day Responsibilities
Â· Testing
Â· Validation
Â· Deep Dive Data Analysis
Description
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Â· Implements new risk policies, practices, appetites and solutions to ensure holistic understanding and management of risks according to industry best practice. Enhances strategies, tools, and methodologies to measure, monitor, and report risks.
Â· Applies advanced knowledge to utilize or produce analytical material for discussions with cross-functional teams to understand business objectives and influence solution strategies.
Â· Serves as key contributor in cross-functional teams to identify, assess, aggregate and mitigate current and emerging risk events.
Â· Effectively contributes to projects that impact the organization.
Â·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</si>
  <si>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3.9</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</si>
  <si>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</si>
  <si>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</si>
  <si>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Searchlight Professional Networks</t>
  </si>
  <si>
    <t>Data Analyst - Sr</t>
  </si>
  <si>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</si>
  <si>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</si>
  <si>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t>
  </si>
  <si>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Â· Advanced knowledge of the Hadoop ecosystem and Big Data technologies Hands-on experience with the Hadoop eco-system (HDFS, MapReduce, Hive, Pig, Impala, Spark, Kafka, Kudu, Solr)
Knowledge of agile(scrum) development methodology is a plus
Strong development/automation skills Â¿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Bachelorâ€™s degree from an accredited college/university or equivalent work experience</t>
  </si>
  <si>
    <t>Frontend Arts
4.5</t>
  </si>
  <si>
    <t>Senior QC Analyst: Data Integrity SME</t>
  </si>
  <si>
    <t>Title: QC Analyst: Data Integrity SME
Work Location: Nebraska
Duration: 3+ Months
Experience Level: 9+ years
Hourly Rate: Negotiable
Who are we?
Laboratory Validation Specialists, Inc. is a single source provider of cGMP regulatory compliance in the United States, Europe, and Asia for pharmaceutical, biotechnology, and medical device companies.
Job Description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
Conduct SME data integrity FORENSIC research
Execute and Optimize QC test methods.
Organizing, reporting and trending test results.
Draft Quality documentation including: SOPs, test methods, protocols and reports.
Initiate and participate in laboratory and out of specifications (OOS) investigations.
Qualify critical reagents used in test methods.
Manage product reference materials.
Maintain the QC laboratory and associated equipment.
Maintain an up to date training file for the QC Department.
Assist with development of quality and operating procedures to assure alignment with current GMP/QSR, ISO and MDD requirements.
As assigned, participates in New Product Development and will be responsible for the development of quality plans, verification of engineering tests and measurement practices for new and existing products using QA Tools.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
Provide engineering support to manufacturing and resolve issues impacting production fulfillment specifically nonconforming material.
Review sterilization documents, such as process characteristics, process specification documents and controls associated with batch release of sterilization cycles.
Takes a leadership role in assuring all activities in the area of equipment, process and software validations meet FDA and International regulatory requirements.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
Lead and/or participate in process validation and risk management activities.
Participate in design reviews to ensure adherence to design control requirements review drawings for adherence to design inputs; material callouts and standards and procedures; and regulatory and QS requirements.
Participation and leadership of the development of equipment and process validation requirements (IQ, OQ, PQ) using appropriate statistical tools and techniques
As assigned, will administer supplier audits, surveys and initiation of corrective action plans.
Qualifications:
We are looking for life science consultants with 9+ yearsâ€™ experience in either a laboratory or manufacturing FDA regulated environment as a quality specialist.
Evidence of good oral and written communication skills, i.e. effective presentation of concepts and ideas, as well as interpersonal and conflict resolution skills.
Attention to detail, flexibility and an awareness of production and attendant quality control problems.
Knowledge of cGMPs and of regulatory requirements as they apply to the pharmaceutical field or a related area.
Education:
Â· Bachelorâ€™s degree in chemistry, biology, or a related discipline
Â· OR demonstrated relevant experience meeting the above listed qualifications
Job Types: Full-time, Contract
Pay: $70.00 per hour
Experience:
data integrity: 9 years (Preferred)
QC Lab: 6 years (Preferred)
consent decree: 1 year (Required)
Contract Renewal:
Possible
Full Time Opportunity:
No
Benefits:
None
Schedule:
Monday to Friday
Weekends required
Company's website:
www.labvalspec.com
Company's Facebook page:
https://www.facebook.com/labvalspec/?ref=aymthomepagepanel&amp;eid=ARDU91eIGUzq5LgiITPgzO-Ivn9F4JN9E1UMXC4xHSuE8sMCTY9YIk-9o3hx9MAPl4xuBK8o8FW1HP</t>
  </si>
  <si>
    <t>Laboratory Validation Specialists, Inc</t>
  </si>
  <si>
    <t>Senior Data Analyst, Internal Audit</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</si>
  <si>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</si>
  <si>
    <t>OneMain Financial
2.9</t>
  </si>
  <si>
    <t>Avant, LendingClub, Prosper.com</t>
  </si>
  <si>
    <t>Analyst/Developer (Data Warehouse) III</t>
  </si>
  <si>
    <t>REQUIREMENTS:
4+ years of extensive experience in IDQ feature set â€“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â€“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</si>
  <si>
    <t>$110K-$190K (Glassdoor est.)</t>
  </si>
  <si>
    <t>JOB DESCRIPTION:
Summary
Will work alongside RnD staff to extract, process, plot and interpret data collected from variety of chemical and sensor experiments. Data may also come from deployed sensor networks.
Required Skillsets
â€¢ Seeking 1-5 years of experience in Data collection and analytics
â€¢ BS or equivalent in CS, Electrical Engineering, Data Sciences. Candidates should have a range of courses on statistics, SPC and databases
â€¢ Comfortable with python programming
â€¢ Experience with JMP and interpreting / working with Matlab
â€¢ Experience with Excel and Powerpoint would be desirable
â€¢ A team player
CONTACT INFORMATION:
Sandra Montes
Sandra@OSIEngineering.com
220.2800 x 108
OSIJOBS</t>
  </si>
  <si>
    <t>OSI Engineering
4.5</t>
  </si>
  <si>
    <t>Campbell, CA</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</si>
  <si>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</si>
  <si>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youâ€™ll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worldâ€™s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</si>
  <si>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</si>
  <si>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Sr. Data Analyst - Growth &amp; Adoption</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</si>
  <si>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youâ€™re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Masterâ€™s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</si>
  <si>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Risk Management Solutions (RMS)
3.9</t>
  </si>
  <si>
    <t>AIR Worldwide, EQECAT, Verisk Analytics</t>
  </si>
  <si>
    <t>As the leader in Lead-to-Account Matching, Routing and Marketing Attribution solutions, LeanData drives growth for business. We help many of the worldâ€™s fastest-growing enterprises automate, simplify and accelerate revenue.
As a key part of our Operations team, youâ€™ll be our first Business Intelligence hire. You will be able to manipulate and analyze large data sets to find trends, identify errors, and solve business challenges that are presented. Youâ€™ll be a key member in maintaining high level Company Metrics and Dashboards to ensure that goals and targets are being met. Youâ€™ll build insightful dashboards and provide expert analysis and forecasting using LeanDataâ€™s technology stack. Youâ€™ll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</si>
  <si>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</si>
  <si>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</si>
  <si>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Weâ€™re on a journey to build the best analytics platform in the world, but we canâ€™t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weeksâ€™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</si>
  <si>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3.3</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</si>
  <si>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â€¢Context: Understanding the client's problem and identifying the right research questions from data perspective
â€¢Data: Corralling the data needed for analysis by cleaning, linking, and structuring different datasets
â€¢Validate: Verifying datasets results per the data and BI specifications
â€¢Analysis: Deploying the right analytic tool for the job and interpreting the results with different business groups as required
â€¢Delivery: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â€¢Experience: 7+ years of data / report analyst experience
â€¢Education: Bachelor's or master's degree in a quantitative field or equivalent technical training
â€¢Programming: Intermediate to Advance experience with SQL, Python, SAS, Stata, or R
â€¢Analysis: Exceptional problem-solving skills with an understanding of statistical/social science research method
â€¢Reporting: Intermediate experience in Tableau or similar data visualization tools.
â€¢Working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PAC-MANÂ®, TekkenÂ®, SOULCALIBURÂ®, NARUTO, NARUTO SHIPPUDEN, Dragon BallÂ®, GALAGAÂ®, RIDGE RACERÂ® and ACE COMBATÂ®. More information about the company and its products can be found at www.bandainamcoent.com.</t>
  </si>
  <si>
    <t>Bandai Namco Entertainment America
3.1</t>
  </si>
  <si>
    <t>Data and User Acceptance Test Analyst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</si>
  <si>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</si>
  <si>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</si>
  <si>
    <t>Tesla Motors
3.4</t>
  </si>
  <si>
    <t>Palo Alto, CA</t>
  </si>
  <si>
    <t>Audi, BMW, Mercedes-Benz International</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</si>
  <si>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</si>
  <si>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GBMâ€™s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Â· 4+ years of experience in analytics or similar field
Â· Advanced proficiency in SQL
Â· Experience problem solving and providing business insights and recommendations from data
Â· Ability to manage multiple concurrent projects and drive initiatives in a cross-functional environment
Â· Ability to communicate complex data issues to audiences of different levels of technical expertise
Preferred Qualifications
Â· Experience building out large data sets and pipelines
Â· Python or similar scripting experience
Education
Minimum Qualifications
Â· Bachelorâ€™s degree in a technical focus area
Preferred Qualifications
Â· MBA or graduate degree in a quantitative field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</si>
  <si>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</si>
  <si>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</si>
  <si>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Xcutives.com Inc</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</si>
  <si>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yearsâ€™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</si>
  <si>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</si>
  <si>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Tableau Data Analyst Intern</t>
  </si>
  <si>
    <t>--- This is a 3-6 month full-time internship opening ---
Do you love data?
Are you passionate about driving business insights using visualizations?
Do you excel at designing and implementing complex data pipelines and automations necessary to keep a high tech startup thriving?
We are looking for a driven, independent, data analyst intern to join the data science team and work on the following tasks:
Tableau dashboard design and maintenance
Data pipeline implementation and maintenance
Dataset creation, curation, and organization
Day to day user and customer analytics
Applicants must have:
Proficiency in Tableau and Python is a MUST
A degree in computer science or related field
1 year minimum track record in applying analytics and data engineering to real world problems</t>
  </si>
  <si>
    <t>Cognoa
4.0</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</si>
  <si>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</si>
  <si>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</si>
  <si>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3.8</t>
  </si>
  <si>
    <t>Rio de Janeiro, Brazil</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</si>
  <si>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</si>
  <si>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</si>
  <si>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</si>
  <si>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Data Analyst (SQL, Hive)</t>
  </si>
  <si>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</si>
  <si>
    <t>Ursus
4.4</t>
  </si>
  <si>
    <t>TEKsystems, Kforce, Milestone Technologies</t>
  </si>
  <si>
    <t>Data Analyst, Autonomy Operations</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</si>
  <si>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</si>
  <si>
    <t>Nuro
4.4</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</si>
  <si>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</si>
  <si>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TalentBurst, Inc.
3.9</t>
  </si>
  <si>
    <t>Natick, MA</t>
  </si>
  <si>
    <t>TEKsystems, Collabera, Artech Information Systems</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</si>
  <si>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</si>
  <si>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</si>
  <si>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BayOne Solutions
4.1</t>
  </si>
  <si>
    <t>Pleasanton, CA</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</si>
  <si>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</si>
  <si>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Zipongo
4.0</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</si>
  <si>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</si>
  <si>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Logic Planet
3.1</t>
  </si>
  <si>
    <t>Senior Data Analyst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</si>
  <si>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</si>
  <si>
    <t>Netflix
3.9</t>
  </si>
  <si>
    <t>Data Analyst with Data Mapping and API</t>
  </si>
  <si>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</si>
  <si>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</si>
  <si>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</si>
  <si>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Iconma, L.L.C.
3.6</t>
  </si>
  <si>
    <t>Data Analyst
San Jose, CA
Fulltime
Job Description:-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
â€¢ Communicate in clear and concise manner for actionable changes focused on improving velocity, predictability, and efficiency
Qualifications
â€¢ 7+ years' experience in data analysis within tech industry
â€¢ Technical expertise in data modeling, system and data base design development, and data mining techniques
â€¢ Proficient in writing SQL queries on SQL Server, MySQL , Oracle.
â€¢ Strong experience working on Business Intelligence tools: Power BI is a MUST, Tableau desired.
â€¢ Need to have experience in creating calculated measures and columns with DAX in Power BI Desktop. (Aggregate, Date, Logical, String, Level of Detail etc)
â€¢ Expert in setting up the necessary connection details and scheduling reports on Power BI Report Server, providing row level security, creating bookmarks etc.
â€¢ Strong knowledge of programming/scripting language highly desirable
â€¢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</si>
  <si>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$89K-$151K (Glassdoor est.)</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</si>
  <si>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</si>
  <si>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Adwait Algorithm
4.4</t>
  </si>
  <si>
    <t>Senior Data Analyst -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</si>
  <si>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</si>
  <si>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</si>
  <si>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</si>
  <si>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Apple Media Products (AMP) - Big Data Analyst, Analytics Engineering</t>
  </si>
  <si>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teamâ€™s data products and platforms quality improvement for Appleâ€™s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Appleâ€™s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Appleâ€™s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itâ€™s needed.
Education &amp; Experience
Bachelor or Master's degree in related field, such as Data Science, Computer Science, Statistics, Business Administration, Business Analytics, or meaningful industry experience preferred</t>
  </si>
  <si>
    <t>PDS Tech, Inc. is seeking a Data Analyst, in Cupertino, CA.Summary:
â€¢ Strong data and analytic skills, knowledge of excel, numbers and data modeling.
â€¢ Knowledge of or experience working on subscription businesses a plus.
â€¢ Reporting and presentation skills a must. Looking for a person who has a passion for data and numbers.
â€¢ The successful candidate will turn data into information and insights that will help support business decisions.
â€¢ Work closely with the Data Anlytics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
Requirement:
â€¢ Candidates MUST be fluent in German.
Skills required:
â€¢ Data Analyst
â€¢ MacOS
â€¢ iOS
â€¢ 0 - 2 years of experience.
Education:
â€¢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â€¢ Health insurance
â€¢ Paid holidays
â€¢ Weekly payroll
â€¢ Immediate 401(k) eligibility
â€¢ Completion Bonuses
â€¢ Training
â€¢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</si>
  <si>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PDS Tech, Inc.
3.8</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</si>
  <si>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</si>
  <si>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Power Integrations
3.8</t>
  </si>
  <si>
    <t>STMicroelectronics, Fairchild Semiconductor, Infineon Technologies</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</si>
  <si>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Intuitâ€™s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â€¦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</si>
  <si>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Bachelorâ€™s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</si>
  <si>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4.0</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</si>
  <si>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</si>
  <si>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</si>
  <si>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</si>
  <si>
    <t>Crystal Equation
3.9</t>
  </si>
  <si>
    <t>Insight Global, Pyramid Consulting, MATRIX Resources</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</si>
  <si>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Bachelorâ€™s degree from an accredited college/university or equivalent work experience</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</si>
  <si>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</si>
  <si>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</si>
  <si>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Finance &amp; Accounting Data Analyst</t>
  </si>
  <si>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â€”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</si>
  <si>
    <t>Poshmark
4.8</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</si>
  <si>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</si>
  <si>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Artech LLC
3.9</t>
  </si>
  <si>
    <t>Morristown, NJ</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</si>
  <si>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</si>
  <si>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
Duration : Long Term Contract
Job Description:
â€¢ Candidates MUST be fluent in German
â€¢ Strong data and analytic skills, knowledge of excel, numbers and data modeling.
â€¢ Knowledge of or experience working on subscription businesses a plus.
Job Requirements:
â€¢ Reporting and presentation skills a must.
â€¢ Looking for a person who has a passion for data and numbers.
â€¢ The successful candidate will turn data into information and insights that will help support business decisions.
â€¢ Work closely with the Data Analytics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t>
  </si>
  <si>
    <t>Zolon Tech Solutions Inc.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</si>
  <si>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</si>
  <si>
    <t>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</si>
  <si>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EApps Tech LLC</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</si>
  <si>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</si>
  <si>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enexusglobal</t>
  </si>
  <si>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Appleâ€™s key partners in the areas of Fixture Installation, Preservation, POS support systems and Merchandising.
Weâ€™re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PRâ€™s,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</si>
  <si>
    <t>Sr. Data Scientist/Analyst</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</si>
  <si>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</si>
  <si>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</si>
  <si>
    <t>Lodestone
4.5</t>
  </si>
  <si>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</si>
  <si>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SAP
4.6</t>
  </si>
  <si>
    <t>Walldorf, Germany</t>
  </si>
  <si>
    <t>Salesforce, Oracle, Microsoft</t>
  </si>
  <si>
    <t>Data Analyst I (German)</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</si>
  <si>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</si>
  <si>
    <t>Calsoft Labs
3.2</t>
  </si>
  <si>
    <t>Mindtree, Happiest Minds Technologies, Altran Americas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</si>
  <si>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SfTXVuhhoM</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</si>
  <si>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</si>
  <si>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IntelliPro Group Inc.
4.1</t>
  </si>
  <si>
    <t>Biomedical Data Analyst I - Temporary</t>
  </si>
  <si>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companyâ€™s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Bachelorâ€™s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t>
  </si>
  <si>
    <t>Exact Sciences Corporation
4.0</t>
  </si>
  <si>
    <t>$69K-$127K (Glassdoor est.)</t>
  </si>
  <si>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departmentâ€™s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â€œApply for Jobâ€ button. To be considered, please submit a cover letter and rÃ©sumÃ©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</si>
  <si>
    <t>Stanford University
4.3</t>
  </si>
  <si>
    <t>Stanford, CA</t>
  </si>
  <si>
    <t>Hello,
Ã‚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Ã¢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</si>
  <si>
    <t>Research &amp; Data Analyst Lead</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</si>
  <si>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</si>
  <si>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John Wiley &amp; Sons, Inc.
3.3</t>
  </si>
  <si>
    <t>Advance Data Analyst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</si>
  <si>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</si>
  <si>
    <t>Cadence Design Systems
4.1</t>
  </si>
  <si>
    <t>Mentor Graphics, Synopsys</t>
  </si>
  <si>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</si>
  <si>
    <t>Tech Firefly
4.5</t>
  </si>
  <si>
    <t>Maps Evaluation Data Analyst</t>
  </si>
  <si>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</si>
  <si>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Ã¢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</si>
  <si>
    <t>PRO Unlimited @ Facebook</t>
  </si>
  <si>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â€“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</si>
  <si>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Robinhood
4.7</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</si>
  <si>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</si>
  <si>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Medicineâ€™s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</si>
  <si>
    <t>Stanford School of Medicine
4.2</t>
  </si>
  <si>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</si>
  <si>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 Data
4.0</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</si>
  <si>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</si>
  <si>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</si>
  <si>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Data Engineering/Analyst- Apple Cloud Services</t>
  </si>
  <si>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Appleâ€™s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</si>
  <si>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</si>
  <si>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Cupertino, CA
Position
Weâ€™re looking to add a Technical Data Analyst to our team with strong communication and client skills. In order to succeed in this role, youâ€™ll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clientâ€™s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</si>
  <si>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</si>
  <si>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Data Analyst 1</t>
  </si>
  <si>
    <t>We have Job Opportunity for Data Analyst at Redwood Shores, CA with direct client
Duration: 3-6months. Contract only
Job description:
Â· Interprets results using a variety of techniques, ranging from simple data aggregation via statistical analysis to complex data mining.
Â· Designs, develops, implements and maintains business solutions.
Â· Works directly with clients and project and business leaders to identify analytical requirements.
Â· Requires a bachelor's degree in area of specialty and 0-3 years of experience in the field or in a related area.
Â· Has knowledge of commonly-used concepts, practices, and procedures within a particular field.
Â· Relies on instructions and pre-established guidelines to perform the functions of the job.
Â· Works under immediate supervision. Typically reports to a supervisor.
If you have the above qualification and interested to apply please reply with your updated resume, contact no. and expected pay rate and I will contact you to discuss further.</t>
  </si>
  <si>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</si>
  <si>
    <t>Data Privacy Analyst/ Program Manager I</t>
  </si>
  <si>
    <t>Job Description
Title: Program Manager I
Location: Sunnyvale, CA
Projected Duration: 7 Months
Pay Range: $42.00 - $49.00/ HR W2 + Expanded Benefits Package to include: Health Insurance, 401K, Tuition Reimbursement, (8) Paid Holidays, (8) Paid Sick Days, and more!!!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
Responsibilities
Triage incoming reports to ensure reporters have provided all information required for assessing the issue
Oversee response to incoming reports in accordance with predefined workflows
Coordinate remediation with reporters to ensure required steps are completed
Escalate incoming reports to Security &amp; Privacy and Legal teams as needed
Document report and remediation details in internal tools
Contribute to workflow improvement as needed
Required Education &amp; Skills
1 year relevant work experience
Minimum of bachelor's degree (BA/BS)
Company Description
Akorbi is a Global Language Solutions Company handling Translations and Interpretations world wide. We offer solutions to the language industry in providing the best quality of service with our interpreters.</t>
  </si>
  <si>
    <t>AKORBI Language Solutions</t>
  </si>
  <si>
    <t>Job DescriptionUS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â€¢ Prior eCommerce experience is a plus.</t>
  </si>
  <si>
    <t>US Tech Solutions, Inc
3.7</t>
  </si>
  <si>
    <t>TEKsystems, Artech Information Systems, PDS Tech</t>
  </si>
  <si>
    <t>Data Analyst- German Fluency</t>
  </si>
  <si>
    <t>Global Tech Company is looking for a Data Analyst to join the team!Responsibilities: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
Qualification:
â€¢ Fluency in German
â€¢ Strong data and analytic skills, knowledge of excel, numbers and data modeling.
â€¢ Knowledge of or experience working on subscription businesses a plus.
â€¢ Reporting and presentation skills a must.
â€¢ Looking for a person who has a passion for data and numbers.
â€¢ The successful candidate will turn data into information and insights that will help support business decisions.
Apply today to be considered!
Job Requirements:</t>
  </si>
  <si>
    <t>HR Data Analyst (Workday EIB)</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</si>
  <si>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</si>
  <si>
    <t>Data Analyst lll</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</si>
  <si>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</si>
  <si>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Milestone Technologies Inc.
3.2</t>
  </si>
  <si>
    <t>World Wide Technology, Astreya Partners, Taos</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</si>
  <si>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</si>
  <si>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</si>
  <si>
    <t>Stanford University School of Medicine
4.2</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</si>
  <si>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â€¢ Data transformation experience with Python libraries such as Numpy, SciPy and pandas â€¢ Successfully and quickly fulfill requests for development of ad-hoc reports. â€¢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</si>
  <si>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Data Analyst/Technical Product Owner</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</si>
  <si>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</si>
  <si>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Technosoft Corporation
3.8</t>
  </si>
  <si>
    <t>Sr. Data Warehouse Analyst</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</si>
  <si>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Bachelorâ€™s Degree or equivalent education and typically 10 years of experience, Masterâ€™s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</si>
  <si>
    <t>AbbVie
3.9</t>
  </si>
  <si>
    <t>North Chicago, IL</t>
  </si>
  <si>
    <t>Amgen, Baxter, Bristol Myers Squibb</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</si>
  <si>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</si>
  <si>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Method360
4.7</t>
  </si>
  <si>
    <t>Optimal Solutions Integration, Capgemini</t>
  </si>
  <si>
    <t>Market Data Analyst - Global Securities Master (GSM)</t>
  </si>
  <si>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clientâ€™s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</si>
  <si>
    <t>SRA OSS
3.3</t>
  </si>
  <si>
    <t>Technical Business or Data Analyst</t>
  </si>
  <si>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</si>
  <si>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Senior BI and Data Analyst</t>
  </si>
  <si>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Bachelorâ€™s degree is required. MS or MBA is preferred
7+ years of experience developing DW/BI solutions with 5+ years of managing programs in the data space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</si>
  <si>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</si>
  <si>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Armada Group, Inc.
4.4</t>
  </si>
  <si>
    <t>Santa Cruz, CA</t>
  </si>
  <si>
    <t>TEKsystems, Akraya, Intelliswift</t>
  </si>
  <si>
    <t>Senior Data Analytics Analyst, Revenue</t>
  </si>
  <si>
    <t>$51K-$93K (Glassdoor est.)</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</si>
  <si>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</si>
  <si>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Zoom
4.8</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</si>
  <si>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</si>
  <si>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Technology
3.1</t>
  </si>
  <si>
    <t>Consumer Electronics &amp; Appliances Stores</t>
  </si>
  <si>
    <t>Amazon, Best Buy, Apple</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</si>
  <si>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</si>
  <si>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youâ€™ll play an integral role in ensuring our day-to-day financial health. You and your team will support Appleâ€™s growth, both top and bottom line, by applying the same level of innovation toward financial matters as we do toward our products and services. Youâ€™ll also collaborate with Apple teams across the world to develop more effective investment strategies and risk management. Finance is crucial to upholding our global dedication to excellence, and it is directly responsible for crafting the companyâ€™s future.
Join us, and you will have a meaningful role in continuing Appleâ€™s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</si>
  <si>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â€“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</si>
  <si>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Advance Data Analyst HSV Materials Customer Support fs)</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</si>
  <si>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</si>
  <si>
    <t>Software Test Engineer - Data Analyst</t>
  </si>
  <si>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</si>
  <si>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Verb Surgical
3.6</t>
  </si>
  <si>
    <t>Data Analyst Mentor</t>
  </si>
  <si>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tomorrowâ€™s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</si>
  <si>
    <t>MentorX Corp.
4.4</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</si>
  <si>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Bachelorâ€™s Degree or equivalent education and typically 7 years of experience, Masterâ€™s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</si>
  <si>
    <t>Data and User Acceptance Testing Analyst</t>
  </si>
  <si>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â€¢ Good Analytical skills with Tableau and Excel â€¢ Python experience â€¢ Should have the ability to effectively communicate â€¢ Project manager experience
This is a contract opportunity in Cupertino, CA for 9 months under W2.
Candidates must email the following:
â€¢ Your detailed resume and contact numbers.
â€¢ Availability in terms of date.
Note: Only US citizens and Green Card holders are eligible to apply under W2 contract.
Please visit us at www.introlligent.com for more information. For more information, please call at 916 679 4221.
Job Requirements:
â€¢ Should have the ability to effectively communicate
â€¢ Project manager experience</t>
  </si>
  <si>
    <t>Introlligent Inc.
3.7</t>
  </si>
  <si>
    <t>Elk Grove, CA</t>
  </si>
  <si>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Â· Interface with other technology teams to extract, transform, and load data from a wide variety of data sources using ETLs, PL/SQL and SQL.
Â· Interface with business customers to gather requirements.
Â· Understand Data Models and metadata to support ad-hoc and pre-built reporting.
Â· Respond to high priority requests from business users.
Â· Own the maintenance of ongoing metrics, reports, analyses and dashboards etc. to drive key business decisions.
Â· Recognize and adopt best practices in reporting and analysis: data integrity, test design, analysis, validation, and documentation.
Â· Write ad-hoc reporting queries.
Â· Analyze and solve problems at their root, stepping back to understand the broader context.
Â· Use data mining, model building, and other analytical techniques.
Â· Learn and understand a broad range of Amazons data.
Â·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Â· 7+ years of experience in relevant business domains, including data warehousing and business intelligence tools, techniques and technology, or experience in analytics, business analysis or comparable consumer analytics solutions.
Â· Bachelors degree in Computer Science, Engineering, Math, Finance, Statistics or related discipline.
Â· Knowledge and expertise with SQL, Oracle or OLAP. Redshift, any other databases.
Â· Knowledge of data warehousing concepts.
Â· Knowledge and direct experience using business intelligence reporting tools. (OBIEE, Business Objects, Cognos, Tableau, MicroStrategy, SSAS Cubes, Datanet etc.)
Preferred Qualifications
Â· MBA
Â· Ability to understand the data and handle data quality issues and respond to customer queries.
Â· Experience in using Python, R, Julia, or Matlab or other statistical/machine learning software
Â· Strong communication and presentation skills
Â· Experience with statistical modeling / machine learning</t>
  </si>
  <si>
    <t>East Palo Alto, CA</t>
  </si>
  <si>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</si>
  <si>
    <t>QUICKEN INVESTMENT SERVICES, INC.</t>
  </si>
  <si>
    <t>Data Analyst-Senior Data Analyst</t>
  </si>
  <si>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</si>
  <si>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Allakos</t>
  </si>
  <si>
    <t>Documentation/Data Analyst</t>
  </si>
  <si>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</si>
  <si>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IT Coalition
4.3</t>
  </si>
  <si>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</si>
  <si>
    <t>Data Analyst Tableau/Power BI</t>
  </si>
  <si>
    <t>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Ã¢ Define, measure and track key metrics to guide execution across multiple teams in the org
Ã¢ Build dashboards and reports for teams and business leaders and stakeholders to promote transparency and enable smart decisions
Ã¢ Build qualitative and quantitative models to deepen understanding of platform operational performance, and predict potential delivery risks
Ã¢ Leverage analytics to drive process improvementÃ‚
Ã¢ Communicate in clear and concise manner for actionable changes focused on improving velocity, predictability, and efficiency
Qualifications
Ã¢ 5+ years' experience in data analysis within tech industry
Ã¢ Technical expertise in data modeling, system and data base design development, and data mining techniques
Ã¢ Hands on skills to retrieve and analyze data; strong knowledge of/experience with Jira and Tableau is a must
Ã¢ Strong knowledge of programming/scripting language highly desirable
Ã¢ Adept at queries, report writing and presenting findings
Ã¢ Strong analytical skills and detail oriented: ability to get to the root cause of problems and devise an analytical approach to reach actionable answers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</si>
  <si>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Tachyon Technologies LLC
4.4</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</si>
  <si>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</si>
  <si>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Bachelorâ€™s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</si>
  <si>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</si>
  <si>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Senior Data Analyst (Remote OK)</t>
  </si>
  <si>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</si>
  <si>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Lark Health
3.9</t>
  </si>
  <si>
    <t>SAP Materials Master Data Analyst - Temp</t>
  </si>
  <si>
    <t>This is a 6 month temporary assignment.
The Mizuho OSI Way
In 1978, we set out to change the way patients undergo surgery. As a Mizuho OSI customer, you can expect our commitment to the followingâ€¦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developerâ€™s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</si>
  <si>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Mizuho OSI
3.1</t>
  </si>
  <si>
    <t>Union City, CA</t>
  </si>
  <si>
    <t>Skytron, STERIS, Hill-Rom</t>
  </si>
  <si>
    <t>Senior Data Analyst, People Analytics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</si>
  <si>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</si>
  <si>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Splunk
4.1</t>
  </si>
  <si>
    <t>Workday EIB Data Analyst</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</si>
  <si>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</si>
  <si>
    <t>Senior Data Analyst (Product Analytics)</t>
  </si>
  <si>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â€“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â€“ Pacific Shores Center â€“ Classes â€“ Pool â€“ Spa â€“ Rock Wall - Massages!
Commuter benefits, shuttle service from Redwood City
10K Local move benefit to move within 10 miles of our office!
8 hours per quarter paid time for volunteering for a cause of your choice
Front row seat to Master Educator lectures â€“ check out videos on our LinkedIn Career Page</t>
  </si>
  <si>
    <t>Course Hero
4.8</t>
  </si>
  <si>
    <t>Chegg, StudyBlue</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</si>
  <si>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</si>
  <si>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Data Analyst - Bilingual English and Italian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</si>
  <si>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</si>
  <si>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Vaco
3.3</t>
  </si>
  <si>
    <t>Brentwood, TN</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</si>
  <si>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</si>
  <si>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Â· Function as the primary point of contact related to the day-to-day execution of MDM related tasks. They will work to answer questions, resolve data issues and provide analysis.
Â· Develop the plan with breakdown of tasks, resources, efforts and deliverables needed to successfully execute and complete the project
Â· Oversee and manage the assigned project from start to finish and support other assigned analysts in ensuring completion of deliverables while maintaining integrity and quality
Â· Coordinate across teams to ensure ownership of assigned tasks across other functional teams
Â· Proactively identify and develop KPI's for Supply Chain leadership under guidance of SC Systems and Analytics leaders
Â· Develop models, ad-hoc reports, sharing observations with leadership and identifying areas for improvement
Â· Develop and maintain requirements and definitions for new/enhances analytical reports and dashboards
Â· Review and analyze source data and ensure data accuracy and integrity. Guide and advice data analyst's I to implement process and system improvements to enhance integrity and accuracy of master data
Â· Work with stakeholders to understand their available data, optimize associated data model and create business insights
Â· Develop and implement databases, data collection systems, data analytics and other strategies that optimize statistical efficiency and quality of master data
Â· Develop and automate maintenance of master data increasing efficiencies and optimizing collection of data
Â· Develop design to extract, transform source data into the ODS/data mart and create, refine and automate data pipelines
Â· Assists in developing and maintaining requirements/specifications for new or enhanced functionality to department operational reports.
Â· Collaborates with stakeholders and works effectively with Technology Operations/Infrastructure teams, Category Management and other SC Operations teams to ensure continued operations, integrity and maintenance of the data platform
Â· Supports and performs master data additions, changes and deletions in accordance with procedures and business rules as needed for day-to-day operations
Â· Ensure requests for master data maintenance are properly authorized and approved by working with appropriate Data Managers and Data Owners.
Â· Educate users on master data processes and business rules.
Â·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Â· Maintains system applications for key stakeholders under general direction of the Data Manager and with guidance from Lawson team.
Â· Filter and cleanse data, review reports and performance indicators to location and correct data and processes where needed.
Â· Runs ad hoc and scheduled reports and collects feedback from customers on creating new reports.
Â· Serve as the SME on master data
Â· Performs proactive and ad hoc price performance benchmarking.
Â· Collaborate with Category Management to define tasks and deliverables to supports Non-Labor Saving (expense reduction) initiatives by providing Item/Vendor/Contract and Par Management expertise
Â· Under direction of the Purchasing manager, designs and maintains organized system for Pricing Agreements and ensures the accuracy of prices in item file and on POs. Partners with Accounts Payable to ensure accuracy of vendor file.
Â· Conducts quality control activities and recommends and/or implements additions/changes to Master Data Management policies and procedures.
Â· Monitors key performance indicators to ensure data accuracy and data management policies are working as expected.
Â·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</si>
  <si>
    <t>Stanford Health Care
3.9</t>
  </si>
  <si>
    <t>Sutter Health, UCSF Medical Center and UCSF Benioff Childrenâ€™s Hospitals, Kaiser Permanente</t>
  </si>
  <si>
    <t>Sr. HR Data Analyst</t>
  </si>
  <si>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</si>
  <si>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3.3</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</si>
  <si>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</si>
  <si>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Milpitas, CA</t>
  </si>
  <si>
    <t>Data Analyst - Bilingual English and Norwegian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</si>
  <si>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</si>
  <si>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</si>
  <si>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$58K-$93K (Glassdoor est.)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</si>
  <si>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Â®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Â®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</si>
  <si>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Sr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</si>
  <si>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</si>
  <si>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Data Quality Analyst - Spanish</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</si>
  <si>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</si>
  <si>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As a Lead Consultant in Enqueroâ€™s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Bachelorâ€™s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isâ€¯highly organized and methodical in approaching and processingâ€¯to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stakeholders.â€¯Experience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</si>
  <si>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</si>
  <si>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Regulatory Data Analyst</t>
  </si>
  <si>
    <t>Regulatory Data Analyst
Our clientâ€™s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clientâ€™s Environmental Technologies group within the Hardware Engineering division. Their mission is to deliver the worldâ€™s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clientâ€™s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</si>
  <si>
    <t>International Consulting Group (San Jose)</t>
  </si>
  <si>
    <t>Sr. BI Business Analyst/Data Visualization Expert Initial Remote position at San Jose, CA for an year long proect.</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</si>
  <si>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</si>
  <si>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DynPro Inc.
3.5</t>
  </si>
  <si>
    <t>Qualifications:
Required:
Bachelorâ€™s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Job Type: Contract
Schedule:
Monday to Friday
Experience:
Any of Power BI, Tableau, QlikSense, Qlikview, OBIEE, SAP BO: 6 years (Required)
dashboard migration experience, Tableau upgrade: 2 years (Required)
Any of Teradata, SQL Server, Oracle, MySQL, Hive, Cloudera: 5 years (Required)
License:
Any BI Tool (Required)
Contract Renewal:
Possible
Full Time Opportunity:
Yes
Work Location:
One location
Work Remotely:
Temporarily due to COVID-19</t>
  </si>
  <si>
    <t>Volto Consulting</t>
  </si>
  <si>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eHealthâ€™s external partners. You
present data with customizable dashboards, visualizations and reports. You
are the go-to person for data related to eHealthâ€™s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Bachelorâ€™s or Masterâ€™s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</si>
  <si>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3.7</t>
  </si>
  <si>
    <t>InsWeb, Insure.com, Answer Financial</t>
  </si>
  <si>
    <t>Bioinformatics Data Analyst</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</si>
  <si>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</si>
  <si>
    <t>Centrillion
2.2</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</si>
  <si>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Bachelorâ€™s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</si>
  <si>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Data warehouse Business Systems Analyst</t>
  </si>
  <si>
    <t>Job Title:Ã‚Data warehouse Business Systems Analyst
Location:Ã‚San JoseÃ‚orÃ‚San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projectsÃ‚(SAP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inÃ‚Finance domain (ERP, FP&amp;A, Tax &amp; Accounting)
8+ years' experience working as a Business Systems Analyst on medium to large sized projects.
Good understanding ofÃ‚ETL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fromÃ‚eitherÃ‚San JoseÃ‚orÃ‚San Francisco (must be willing to commute to the alternate location occasionally, as teams sit in both offices). Local candidates only.
Interview: There will be an initial telephonic screen followed by a client interview.</t>
  </si>
  <si>
    <t>Boston Services</t>
  </si>
  <si>
    <t>Gardanne, France</t>
  </si>
  <si>
    <t>Data Analyst - Redwood City via Company Shuttle!</t>
  </si>
  <si>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</si>
  <si>
    <t>Creative Circle
3.7</t>
  </si>
  <si>
    <t>Aquent, 24 Seven Talent</t>
  </si>
  <si>
    <t>SAP Materials Master Data Analyst (Temp)</t>
  </si>
  <si>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followingâ€¦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developerâ€™s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â€¢ Privately held company with a tradition of market leadership and best-in-class innovation
â€¢ Fast-paced entrepreneurial culture focused on dramatically improving patient outcomes through personal empowerment
â€¢ Emphasis on continuous improvement and celebration of our values of R.E.S.P.E.C.T. and the Mizuho OSI Way.
â€¢ Create innovative solutions designed and manufactured at our HQ in Northern California
The Mizuho OSI Way
In 1978, we set out to change the way patients undergo surgery. As a Mizuho OSI customer, you can expect our commitment to the followingâ€¦
â€¢ We commit to your satisfaction. If you are dissatisfied, we will strive to make it right.
â€¢ We do things the right way. We commit to hire people with competence, generosity and a caring attitude.
â€¢ We motivate our employees to use their individual strengths to provide creative solutions, changes, and innovations.
â€¢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</si>
  <si>
    <t>RM - Data Maintenance Analyst</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</si>
  <si>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</si>
  <si>
    <t>Data Analyst with Teradata Exp</t>
  </si>
  <si>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</si>
  <si>
    <t>SOFTHQ INC
4.0</t>
  </si>
  <si>
    <t>Data Steward | Analyst</t>
  </si>
  <si>
    <t>Job Description
As the Data Analyst reporting to the Data Governance group under the CDO Org you will provide direction, and â€œhands onâ€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</si>
  <si>
    <t>212 Factors</t>
  </si>
  <si>
    <t>Data Analyst (Fluent in German)</t>
  </si>
  <si>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</si>
  <si>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</si>
  <si>
    <t>Sr. Analyst, Data Governance</t>
  </si>
  <si>
    <t>Sr. Analyst, Data Governance â€“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â€¢ 5+ years data quality and governance or similar data analysis experience required
â€¢ 5+ years of Oracle EDQ and CDM experience required
â€¢ 5+ years financial application of SFDC and Oracle experience required
â€¢ Experience of project management of cross functions
â€¢ SQL, Excel, Database, and PowerPoint skills required
Educational Requirements:
â€¢ B.S. degree in information technology, business, or equivalent combination of education and experience required
#LI-JN1</t>
  </si>
  <si>
    <t>Fortinet
4.5</t>
  </si>
  <si>
    <t>Palo Alto Networks, FireEye, Juniper Networks</t>
  </si>
  <si>
    <t>Data Analyst - MPK</t>
  </si>
  <si>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â€“ internal ops, management, PM, client facing
Research projects for operations</t>
  </si>
  <si>
    <t>Senior Market Research Analyst, Data Insights</t>
  </si>
  <si>
    <t>, 2020
Weekly Hours: 40
Role Number:
200171419
At Apple, we work every single day to build products that enrich peopleâ€™s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answerâ€”with data and detailed analysisâ€”the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researchâ€”internal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</si>
  <si>
    <t>Data Analyst - Bilingual English and Danish</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</si>
  <si>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</si>
  <si>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</si>
  <si>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Cloudious LLC
4.0</t>
  </si>
  <si>
    <t>Jr. Software Data/Operations Analyst Opportunity MTV</t>
  </si>
  <si>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</si>
  <si>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
3.5</t>
  </si>
  <si>
    <t>Lionbridge, SDL, TransPerfect</t>
  </si>
  <si>
    <t>Senior Global Data Analyst, People Operations</t>
  </si>
  <si>
    <t>Minimum qualifications:
Bachelorâ€™s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Googleâ€™s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Youâ€™ll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</si>
  <si>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HR Data Analyst/Scientist</t>
  </si>
  <si>
    <t>Job Description
HR Data Analyst/Scientist
Fremont, CA
Temporary to Hire
$24-$25/hr
HR Data Analyst/Scientist Duties:
Pull headcount numbers with different variables for HR data from SQL
Run reports and projects which will include pulling data from databases and creating reports that are easily digested by support teams.
HR Data Analyst/Scientist requirements:
High level of excel skills, SQL knowledge
Able to manipulate and understand data
Ability to learn and adapt quickly
Comfortable working on the computer for most of the day
Some MySQL, Tableau and PowerBI knowledge
Company Description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arenâ€™t clients, but partners striving for business success. Our goal is connecting top talent with exceptional employers. Since 1997, thatâ€™s been our guiding purpose, inspiring us to always be at our best, so we can be there for you.</t>
  </si>
  <si>
    <t>Balance Staffing- Roseville</t>
  </si>
  <si>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</si>
  <si>
    <t>ICONMA, LLC
3.6</t>
  </si>
  <si>
    <t>German Speaking Data Analyst J</t>
  </si>
  <si>
    <t>German Speaking Data Analyst J707 â€“ Cupertino, CA
Weâ€™re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Yearsâ€™ experience, Bachelorâ€™s Degree or equivalent work experience preferred.
Read, Write and Speak German
For more information contact Jeanne jsharpe@anzuglobal.com
If this isnâ€™t what youâ€™re looking for maybe you could refer a colleague? We offer a referral bonus if your colleague is hired.</t>
  </si>
  <si>
    <t>Anzu Global
4.8</t>
  </si>
  <si>
    <t>Acton, MA</t>
  </si>
  <si>
    <t>Senior Data Analyst Data Warehouse Consultant</t>
  </si>
  <si>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</si>
  <si>
    <t>Omega Solutions
2.6</t>
  </si>
  <si>
    <t>Advance Data Analyst - HSV Materials Customer Support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</si>
  <si>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</si>
  <si>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Cadence Design Systems, Inc.
4.1</t>
  </si>
  <si>
    <t>Data Analyst QA</t>
  </si>
  <si>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</si>
  <si>
    <t>Signal Processing Engineer/Data Analyst</t>
  </si>
  <si>
    <t>$63K-$116K (Glassdoor est.)</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</si>
  <si>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â€“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</si>
  <si>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GenapSys, Inc.
3.8</t>
  </si>
  <si>
    <t>Illumina, Thermo Fisher Scientific, Oxford Nanopore Technologies</t>
  </si>
  <si>
    <t>Data Analyst - Bilingual English and Indonesian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</si>
  <si>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</si>
  <si>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Senior Data Analyst/Data Warehouse Consultant</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</si>
  <si>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</si>
  <si>
    <t>Optima Global Solutions
3.9</t>
  </si>
  <si>
    <t>Lawrenceville, NJ</t>
  </si>
  <si>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</si>
  <si>
    <t>i-CST
3.6</t>
  </si>
  <si>
    <t>Strategic Sourcing Data Analyst</t>
  </si>
  <si>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vendorâ€™s teams.
Support sourcing projects including preparing RFxâ€™s,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yearsâ€™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</si>
  <si>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QC Analyst (Data Reviewer)</t>
  </si>
  <si>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</si>
  <si>
    <t>Alexza Pharmaceuticals
3.7</t>
  </si>
  <si>
    <t>Nektar Therapeutics, Gilead Sciences, Theravance</t>
  </si>
  <si>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</si>
  <si>
    <t>Infotech Sourcing
3.2</t>
  </si>
  <si>
    <t>POSITION SUMMARY â€“
Typical Tasks:
â€¢ Collaborates with vendors, administrators and owners of third-party databases to establish data mapping plans and methods, enabling the sharing of data;
â€¢ Develops computer testing and audit policies and assists end users in implementing auditing controls to ensure that defined, mission-critical interfaces are passing data accurately;
â€¢ Provides integration and interface design (data mapping, translation and transformation specifications) and architectural services for new and existing projects;
â€¢ Analyzes requirements from a technical standpoint and translates them into potential integration points, thereby defining the interface topology for the project;
â€¢ Coordinates and maintains electronic interface security;
â€¢ Develops data mapping, translation and transformation routines and methods utilizing interface engine toolset and standard query and database tools;
â€¢ Evaluates and tests emerging integration technologies
â€¢ Analyzes requirements and helps define integration and interface specifications;
â€¢ Builds, configures and maintains interfaces;
â€¢ Conducts testing of all mapping, translation and transformation routines prior to moving interfaces into production;
â€¢ Maintains technical artifacts, interface documentation, and topology diagrams;
â€¢ Performs analysis and troubleshooting of integration related issues;
â€¢ Maintains a library of all required standard vocabularies and nomenclatures used in normalizing inbound and outbound data feeds;
â€¢ Maintains test and production libraries of interfaces and applies appropriate methods, procedures and safeguards to protect the integrity of the interfaces and to ensure their recoverability;
â€¢ Performs other related duties as required.
Training and Experience:
Sufficient education, training, and experience to demonstrate the possession and direct application of the following knowledge and abilities.
â€¢ 6 years of experience with systems integration and building interfaces
â€¢ Minimum of 3 years developing Service Development in Software AG web Methods required
â€¢ Familiarity working with an AGILE task management
â€¢ Technical writing experience a plus
â€¢ Strong analytical and quantitative skills
â€¢ Self-Motivated and can effectively multi-task
â€¢ Experience performance tuning, supporting, and troubleshooting software AG web Methods is plus
Possession of a Bachelor's degree from an accredited college in Computer Science, Information Technology, Mathematics, Engineering, or a related field
Knowledge of:
â€¢ Industry-specific systems, data manipulation and data transport mechanisms, standards, and protocols;
â€¢ Interface standards and protocols, including but not limited to HTML, ASCII;
â€¢ Inbound and outbound data integration involving XML, XSLT, JSON and other structured data being transmitted via FTP, API or web services;
â€¢ Electronic interface security;
â€¢ Data mapping, translation and transformation routines and methods;
â€¢ Interface engines and building interfaces on interface engines;
â€¢ Interface engines and platforms (i.e. Software AG WebMethods, NextGen Mirth, Corepoint, Orion, Infor, etc.)
â€¢ Requirements that define interface specifications;
â€¢ Building, configuring and maintaining interfaces;
â€¢ Interface testing;
â€¢ Technical artifacts, interface documentation, and topology diagrams;
â€¢ Analysis and troubleshooting of integration related issues;
â€¢ Methods, procedures and safeguards to protect the integrity of the interfaces and to ensure their recoverability.
â€¢ Quality of product and service
â€¢ Timeliness of performance
â€¢ Depth of knowledge
â€¢ Interpersonal and communication skills
â€¢ Project management skills
â€¢ Experience, qualifications, and ability to meet the needs of this engagement</t>
  </si>
  <si>
    <t>Data Analyst - Bilingual English and Finnish</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</si>
  <si>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</si>
  <si>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Lead Data Analyst (Enterprise Product Master Data Steward)</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</si>
  <si>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</si>
  <si>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BI Business/Data Analyst Lead with hands on SQL</t>
  </si>
  <si>
    <t>Hi,
Ã‚
This is Bharat from Yochana IT Solutions Inc.
Ã‚
We are Yochana is an Award-winning staffing and recruiting agency that provides the top qualified candidates to our clients.Ã‚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Ã‚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Ã‚
Ã‚
Role: BI Business/Data Analyst Lead with hands on SQL
Location : Mountain View CA
No of Roles 3
Ã‚
Ã‚
Short Description:Seasoned BI/Reporting Engineer/developer who is very much hands on with sql development/validation work and has unix/linux + database design experience
Ã‚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Ã‚
Mandatory
Ã‚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Ã‚
Ã‚
Ã‚
Regards,
Bharat Priyadarshan Gunti
Manager Ã¢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Ã‚</t>
  </si>
  <si>
    <t>Sr. BI Data Analyst/Developer (SQL, Python, Power BI)</t>
  </si>
  <si>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</si>
  <si>
    <t>Spiceorb</t>
  </si>
  <si>
    <t>Sr Data Analyst/Data Warehouse consultant with Financial Healthcare systems</t>
  </si>
  <si>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</si>
  <si>
    <t>Skiltrek</t>
  </si>
  <si>
    <t>Manager : Marketing Ops and Data Analyst</t>
  </si>
  <si>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
Must Have
Bachelorâ€™s degree required; Masterâ€™s degree a plus.
3+ yearsâ€™ experience using SFMC, SFDC, Marketo (GAMMA is a plus)
Good project management experience
Knowledge to run SQL for Data Analysis and segmentation
Manage and mentor Email Marketing Team/Marketing Ops team
3+ yearsâ€™ experience creating Dashboard and great presentation skills to share the insights with the executive team
Previous consulting and/or technology company experience is a significant plus
High level of proficiency with G suite, Data Studio, SFDC Dashboard
Responsibilities
Self-starter with ability to multi-task and perform under pressure and deadlines a must.
Ability to work independently and enjoys analytics and marketing forensics.
Great presentation and data analysis skills
Must be articulate and possess excellent communication skills and strong work ethic, with good planning and prioritization skills.
Detail-oriented candidate that is able to review his/her own work as well as understand the â€œbigger picture.â€
Candidate should be comfortable interfacing with all levels in the Company, including executive team.
We are looking for a motivated, team player who can grow with the Company and that shares our entrepreneurial mindset.
If it is a good fit, we are accepting candidates from other states within US too!
Marrina Decisions is an Equal Opportunity Employer: Marrina Decisions offers
Health Benefits, Paid Vacation, Paid Holidays, Paid Sick Time,Ongoing Training programs and Opportunities to learn and grow in MarTech world.</t>
  </si>
  <si>
    <t>Senior Risk Data Analyst</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</si>
  <si>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</si>
  <si>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Bill.Com
3.6</t>
  </si>
  <si>
    <t>SAP Sr Master Data Functional Analyst</t>
  </si>
  <si>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</si>
  <si>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CCPA Data Analyst</t>
  </si>
  <si>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</si>
  <si>
    <t>Senior Quantitative Data Analyst</t>
  </si>
  <si>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Appleâ€™s Strategic Data Solutions (SDS) team leads efforts to mitigate fraud, waste and abuse across Appleâ€™s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â€¢ Support discovery of business problems
â€¢ Develop relationships with business partners and serve as analytic point of contact
â€¢ Perform data discovery and create proof of concepts
â€¢ Perform ad-hoc and reoccurring statistical analyses
â€¢ Work with data warehouse architects and software developers to generate business intelligence solutions for partner teams
â€¢ Present results of analyses to business units and senior leadership
Education &amp; Experience
â€¢ MS in technical field (math, statistics, engineering, computer science, analytics, or similar)</t>
  </si>
  <si>
    <t>SAP MDG Business Analyst , Master Data Management</t>
  </si>
  <si>
    <t>Company Description
Security
Job Description
Job Description:
Summary: Deploy a centralized person master data management solution to holistically solve for:
â€¢ Implementation of consistent cleansing rules and data quality testing
â€¢ Standardized mapping rules and logic for contact and account data
â€¢ Single Source of Truth for consumers to source person data
â€¢ Enablement of a â€˜person 360â€™ view and improved reporting accuracy
â€¢ Design and implement AI-ML for automated pattern identification and data remediation
Role Name - Business Analyst
Roles and Responsibilities
â€¢ Responsible for defining, prioritizing, and overseeing delivery of the strategic MDM capabilities required by the business functions.
â€¢ Good understanding of SDLC and Agile methodologies
â€¢ Engage with business stakeholders to understand business requirements &amp; demonstrate ability to develop and prepare business analysis, plans, business requirement definitions, testing traceability
â€¢ Support the functional design and implementation of projects and create solutions to meet business objectives and resolve system / process issues
â€¢ Responsible for business process understanding of data consumption.
â€¢ Data Lifecycle management processes and procedures.
â€¢ Establish SOP (Standard Operating Procedures) to maintain and improve data quality and to maintain and manage data supply chains
â€¢ Extensive validation skills of the gathered data for veracity, consistency and completeness
â€¢ Hands on experience in having designed AI-ML based use cases to increase pattern identification and data driven matching rules
Qualifications
Requirements:
â€¢ 10+ years of industry experience in Data Management practices and methodologies
â€¢ In depth knowledge of MDM capabilities, industry trends and best practices
â€¢ Ability to understand business functionality and translate it into application requirements
â€¢ Ability to create compelling business cases with accurate effort estimations
â€¢ Ability to adapt quickly to new technologies and changing business requirements
â€¢ Excellent understanding of business complexity and project interdependencies
â€¢ SAP MDG /Oracle/ Informatica Functional Knowledge is must.
â€¢ Working experience on GDPR /CCPA is an added advantage.
â€¢ Proven ability to provide guidance and make decisions that require judgment and consideration of possible impacts.
â€¢ Exposure towards building playbooks, SOPâ€™s, KPIâ€™s will be an added advantage.
â€¢ Implementation experience and drive business consumption of Master Data and attributes.
â€¢ Good Understanding on Data Quality rules building and maintenance.
Additional Information
All your information will be kept confidential according to EEO guidelines.</t>
  </si>
  <si>
    <t>Data Analyst-IT II</t>
  </si>
  <si>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â€¢ Creating Service Requests to track each review
â€¢ Compiling user entitlement data from in scope environments and from Oracle's Identity Management system
â€¢ Formatting data extracted from systems to ensure easy review and analysis
â€¢ Create and initiate survey to be completed by designated reviewers.
â€¢ Follow up on completion of surveys until 100%, and ensure deadlines are met.
2. Work with Oracle's Identity Management team to use OIM functionality to certify user entitlements.
â€¢ Confirm identified reviewers by asking management to review list of reviewers.
â€¢ Compile user entitlement data, ensuring audit evidence is captured effectively
â€¢ Submit Service Request to OIM team detailing requirements for certification creation</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</si>
  <si>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</si>
  <si>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</si>
  <si>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</si>
  <si>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</si>
  <si>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</si>
  <si>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</si>
  <si>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</si>
  <si>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Denver, CO</t>
  </si>
  <si>
    <t>Zocdoc, Sapphire Digital</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</si>
  <si>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weâ€™ve built so far, and we canâ€™t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</si>
  <si>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</si>
  <si>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</si>
  <si>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</si>
  <si>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MedSeek
2.6</t>
  </si>
  <si>
    <t>Hoover, AL</t>
  </si>
  <si>
    <t>Epic</t>
  </si>
  <si>
    <t>Ad Integrity Data Analyst-ATX</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</si>
  <si>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</si>
  <si>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Youâ€™ll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</si>
  <si>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Assembly
2.6</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</si>
  <si>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</si>
  <si>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</si>
  <si>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State &amp; Regional Agencies</t>
  </si>
  <si>
    <t>Data Analyst - People Analytics</t>
  </si>
  <si>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youâ€™ll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donâ€™t worry about meddling. Weâ€™re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</si>
  <si>
    <t>OnlineMedEd
4.6</t>
  </si>
  <si>
    <t>Data Analyst, Trust &amp; Safety</t>
  </si>
  <si>
    <t>About TaskRabbit
At TaskRabbit, we want to make your neighborhood a little more familiar. Whether itâ€™s a handyman (or woman!), a housecleaner, moving help or delivery person, weâ€™re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weâ€™re creating more opportunities for people to earn a consistent, meaningful income on their own terms by building lasting relationships with clients in communities around the world.
We are a group of mission-minded people. Our culture is collaborative, pragmatic, and fast-paced. Weâ€™re looking for talented, entrepreneurially-minded and data-driven people who also have a passion for helping people do what they love - and have a ton of fun while theyâ€™re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Youâ€™ll bring together data from many different internal and external sources to define success and measure our progress, and youâ€™ll keep the Trust and Safety team and company informed. Youâ€™ll have a direct impact on the safety of our community. Youâ€™ll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youâ€™ll have the opportunity to create the metrics and reporting to articulate the Trust and Safety story to the whole organization. Youâ€™ll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Youâ€™ll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to-doâ€™s, such as furniture assembly, handyman work, moving help, and much more. Acquired by IKEA Group - the worldâ€™s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TaskRabbitâ€™s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</si>
  <si>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</si>
  <si>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DSHSâ€™ Public Health Applications to identify and relay data quality issues.
(5%) Other duties as assigned include, but are not limited to, actively participating and/or serving in a supporting role to meet the agencyâ€™s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candidateâ€™s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Auditorâ€™s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</si>
  <si>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Texas Health and Human Services Commission
2.8</t>
  </si>
  <si>
    <t>Zynga is a leading developer of the worldâ€™s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Zyngaâ€™s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Hereâ€™s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teamâ€™s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</si>
  <si>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</si>
  <si>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Data Analyst (Remote)</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</si>
  <si>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youâ€™ll be doing:
Working with your new teammates to wrap your head around our clientâ€™s ecosystem
Expanding the companyâ€™s analytical capabilities and processes
Implementing foundational analytics practices that will scale
Helping to create a unified view and understanding of the companyâ€™s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KPIâ€™s,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(youâ€™ll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</si>
  <si>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</si>
  <si>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TraumaFXÂ®
NightWatch
RESOURCES
Contact Us
Careers
Newsroom
LEGAL
Terms of Use
Privacy Policy
KGS Affirmative Action Statement
Federal Workplace Posting</t>
  </si>
  <si>
    <t>KGS
4.7</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</si>
  <si>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Bachelorâ€™s degree in related field required, Masterâ€™s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</si>
  <si>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Central Health
3.6</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</si>
  <si>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</si>
  <si>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</si>
  <si>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</si>
  <si>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</si>
  <si>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â€“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</si>
  <si>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</si>
  <si>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Assembly
3.4</t>
  </si>
  <si>
    <t>Interpublic Group, Omnicom, WPP</t>
  </si>
  <si>
    <t>Data Reporting Analyst, BI</t>
  </si>
  <si>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</si>
  <si>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</si>
  <si>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</si>
  <si>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Youâ€™ll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KPIâ€™s,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Bachelorâ€™s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â€“ logic apps, automation account
Experience with B2B and inter-company process flow
Bonus: Experience with implementing/moving to new technology stacks
Bonus: Azure Synapse, Azure Data Factory, ETL, and leading technology transforms in the past</t>
  </si>
  <si>
    <t>Global Resale
1.9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</si>
  <si>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</si>
  <si>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youâ€™re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youâ€™ve learned to juggle, re-prioritize, and execute on the fly as the situation changes.
A love of learning: You have a desire to continue to build on your technical capabilities to continue to master your craft.
Curious Spirit: You seek to understand what you are creating and why itâ€™s important.
Your Technical Experience
Completed a Bachelorâ€™s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</si>
  <si>
    <t>GroupBy Inc.
3.2</t>
  </si>
  <si>
    <t>Bloomreach</t>
  </si>
  <si>
    <t>Live Operations Data Analyst</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</si>
  <si>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</si>
  <si>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Wargaming
3.8</t>
  </si>
  <si>
    <t>Nicosia, Cyprus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</si>
  <si>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dBytDC4pf7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</si>
  <si>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</si>
  <si>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Bachelorâ€™s or masterâ€™s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</si>
  <si>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</si>
  <si>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</si>
  <si>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Data Analyst, Law Enforcement Response Team</t>
  </si>
  <si>
    <t>$53K-$104K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</si>
  <si>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</si>
  <si>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</si>
  <si>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Google, Microsoft, Apple</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</si>
  <si>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</si>
  <si>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</si>
  <si>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Bachelorâ€™s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</si>
  <si>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Superior HealthPlan
3.3</t>
  </si>
  <si>
    <t>Title: FY 20-85 Data Analyst II
Description:
Location: Austin, Texas
Details: Job Details (PDF)
Number Of Openings: 1 | Open Date: 05/21/2020 | Close Date:
&lt;&lt;Back to all Postings</t>
  </si>
  <si>
    <t>Texas Facilities Commission
4.6</t>
  </si>
  <si>
    <t>Data Analyst V</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</si>
  <si>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</si>
  <si>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9-1-1 Data Analyst</t>
  </si>
  <si>
    <t>Responsibilities include:
â€¢ Facilitating operational error and discrepancy scenario resolution relating to service order input, database management and emergency call response
â€¢ Identify data inconsistencies and conflicts in address data sets
â€¢ Work towards aggressive timelines to maximize data accuracy
â€¢ Complex data analysis to initiate, define and manage database migration efforts
â€¢ Fielding customer and user feedback relative to workflow and software use
â€¢ Efficiently managing external relationships with telecommunication service providers and other stakeholders
â€¢ Collaborating with internal staff to augment and maintain high levels of service quality and data integrity
â€¢ Promoting a value adding partnership between 911DM and hosted agencies
â€¢ Other duties as assigned
Knowledge &amp; Skills:
â€¢ Ability to understand and follow complex oral and written instructions, and perform accurate work in a timely manner
â€¢ Ability to utilize application software (e.g., Excel) to perform analyses, generate reports, sort and categorize data â€¢ Exhibit strong verbal and written communication skills.
â€¢ Ability to organize, prioritize and meet deadlines
â€¢ Ability to manage multiple tasks and function as part of a team
â€¢ Demonstrate a high degree of initiative, detail-oriented and sound judgement
â€¢ Exhibit strong problem-solving skills and data input accurately at a reasonable rate of speed
â€¢ Ability to work in an office environment and adhere to company policies and procedures The position will start as a remote employee (work from home) and will transition into an office environment.
â€¢ Must live in the greater Austin area.
Must have experience in 9-1-1 service order processing</t>
  </si>
  <si>
    <t>911 Datamaster Inc</t>
  </si>
  <si>
    <t>Data Migration Analyst</t>
  </si>
  <si>
    <t>Q2 is seeking a â€¯Data Migration Analystthat will join an existing data migration team thatâ€™s responsible for converting the clientâ€™s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clientâ€™s data from their legacy online banking provider to Q2â€™s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clientâ€™s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â€“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</si>
  <si>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Q2eBanking
3.2</t>
  </si>
  <si>
    <t>Intuit</t>
  </si>
  <si>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nationâ€™s largest healthcare information technology services organizations. We provide Ascension and its subsidiaries low-cost, high-value IT infrastructure and software application services that: â€¢ Support rapid and effective clinical decision making â€¢ Improve efficiency and care transitions â€¢ Foster information sharing across the continuum of care â€¢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departmentâ€™s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</si>
  <si>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</si>
  <si>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</si>
  <si>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Santannaâ€™s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yearsâ€™ SQL experience in business environment, or 1-2 year with demonstrated competence and desire to master the language. SQL Server and SSMS experience preferred.
1+ yearsâ€™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othersâ€™ views; Gives and welcomes feedback; Contributes to building a positive team spirit; Puts success of team above own interests; Able to build morale and group commitments to goals and objectives; Supports everyoneâ€™s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</si>
  <si>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Santanna Energy Services
2.6</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</si>
  <si>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</si>
  <si>
    <t>TSDS Data QA Analyst (Data Analyst IV)</t>
  </si>
  <si>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â€“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</si>
  <si>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</si>
  <si>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</si>
  <si>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Cyclex Systems</t>
  </si>
  <si>
    <t>MDM/Master Data Analyst ( Tibco EBX )</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</si>
  <si>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</si>
  <si>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Vsion Technologies Inc
4.4</t>
  </si>
  <si>
    <t>Cedar Park, TX</t>
  </si>
  <si>
    <t>Senior Cloud Data Analyst</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</si>
  <si>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â€“ low-end PCs, Macs, or mobile devices. Using the most advanced GPUs and software, GeForce NOW transforms the gaming experience with always up-to-date games on always the latest hardware, a streaming experience rivaling that of a local PC, and near-instant launch â€“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Bachelorâ€™s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worldâ€™s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</si>
  <si>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Data Analyst/Data Entry/Federal Data Entry/Data Specialist</t>
  </si>
  <si>
    <t>Role Title: Data Analyst/Data Specialist
INDUSTRY: Federal
ROLES: Jr. Data Analyst
LOCATION: Remote Work
DURATION: 9 months + Budgeted extension(s) per year
START DATE: Client is ready to onboard asap after government card is collected by you.
About Project:
Â· Support the government agency for entring Data of Applicants for keeping compliances of claims and entring the data in there system .
Â· This role will assist with data entry of information submitted in scanned forms into a government database.
Â· The work will be done at the Deloitte office in Austin TX after the businesses are open.
Education: High school diploma minimum requirement with college degree preferred.
Required Skills:
Â· General use of computer skills required.
Â· General ability to review information and data found on a form, and type that data into a database with associated fields already established.
Â· Efficient in entering data and reviewing numerous applications in 40 hours per week.
Â· Project demands team members to be committed to this job for a long term contract.
Desired: Experience in data entry preferred but not required.
US Citizen Required.
W2 - Only.
Day-to-day:
Â· First week after onboarding- complete training will be provided by Project Managers.
Â· Introduction to the team of professional Data/Pension Specialts
Â· After training is completed- The position requires you to do complete reviewing of aaplicants data and entering the required data of government forms and claim submissions into the federal system.
Â· It's a day long sitting job and entering data to fed system
Â·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</si>
  <si>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ARK Solutions, Inc.
3.9</t>
  </si>
  <si>
    <t>Gainesville, VA</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</si>
  <si>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</si>
  <si>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</si>
  <si>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Data Management /ETL / Talend /Alteryx</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</si>
  <si>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â€“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</si>
  <si>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Celonis Data Engineer &amp; Analyst</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</si>
  <si>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SMEâ€™s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</si>
  <si>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SNIPEBRIDGE</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</si>
  <si>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</si>
  <si>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</si>
  <si>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</si>
  <si>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</si>
  <si>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</si>
  <si>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</si>
  <si>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Gemalto
3.3</t>
  </si>
  <si>
    <t>Amsterdam, Netherlands</t>
  </si>
  <si>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</si>
  <si>
    <t>Lawnstarter
3.8</t>
  </si>
  <si>
    <t>Financial Controller / Data Analyst / Spreadsheet Superstar</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</si>
  <si>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</si>
  <si>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VIAHART</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</si>
  <si>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</si>
  <si>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</si>
  <si>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Managed Care Data Analyst</t>
  </si>
  <si>
    <t>$35K-$42K (Glassdoor est.)</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</si>
  <si>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Bachelorâ€™s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</si>
  <si>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Sonic Healthcare USA
2.7</t>
  </si>
  <si>
    <t>Macquarie Park, Australia</t>
  </si>
  <si>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</si>
  <si>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Ascension
3.3</t>
  </si>
  <si>
    <t>Strategic Data Analyst III - Strategic Planning Divsion</t>
  </si>
  <si>
    <t>Job Description
Sign In|New User
Position Information
TxDOT's Strategic Planning Division is looking for a Strategic Data Analysis III based in Austin, TX. We have a diverse workforce of over 12,000 employees statewide. If you want to build an exciting career, letâ€™s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â€“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TxDOTâ€™s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</si>
  <si>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3.8</t>
  </si>
  <si>
    <t>Junior Data Warehouse Analyst</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</si>
  <si>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â€œIshpi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veteran.â€</t>
  </si>
  <si>
    <t>ISHPI Information Technologies
3.5</t>
  </si>
  <si>
    <t>Mount Pleasant, SC</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</si>
  <si>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</si>
  <si>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</si>
  <si>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Data Analyst - Public Sector</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</si>
  <si>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</si>
  <si>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Sense Corp
3.8</t>
  </si>
  <si>
    <t>Data Analyst, Lead with Security Clearance</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</si>
  <si>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</si>
  <si>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</si>
  <si>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Data Governance Analyst/Lead</t>
  </si>
  <si>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</si>
  <si>
    <t>SMIT Solutions
3.0</t>
  </si>
  <si>
    <t>Bradenton, FL</t>
  </si>
  <si>
    <t>Youâ€¦
As a Data Warehouse Analyst you will be responsible for data design, database architecture, metadata and repository creation in a data warehouse environment.
Usâ€¦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clientâ€™s missions.
Program Missionâ€¦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</si>
  <si>
    <t>Octo Consulting Group
3.9</t>
  </si>
  <si>
    <t>Attain, Deloitte, Booz Allen Hamilton</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</si>
  <si>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Bachelorâ€™s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Bachelorâ€™s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Bachelorâ€™s degree in related field or equivalent experience. 4+ years of related IT experience and/or data analysis experience, including 2+ yearsâ€™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</si>
  <si>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</si>
  <si>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Strategy Data Analyst</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</si>
  <si>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â€¢ Prepares data from multiple and various large datasets for analysis, automating data prep when possible
â€¢ Creates data visualizations using available applications (e.g. Tableau, MS Excel, ArcGIS)
â€¢ Analyzes trends, determines accuracy and relevancy of data information and present solutions and alternatives to issues when needed
â€¢ Applies inductive reasoning to combine separate pieces of information, or specific answers to problems
â€¢ Leverages literature (e.g. journal articles, white papers, etc.) and other publicly available data resources related to data requests to inform analysis when appropriate
â€¢ Prepares accurate and meaningful reports that describe and interpret findings of analyses for upper management decision making
â€¢ Presents data analysis and findings to leadership and external stakeholders
â€¢ Creates population density and other data driven maps using ArcGIS that may stand alone or be included in analyses
â€¢ Creates program evaluation plans and conducts program evaluations with a final deliverable that includes a written report of evaluation findings and presentation of said findings to stakeholders
â€¢ Protects the confidentiality of patient records, information, and activities that involve patient health information
â€¢ Supports other quantitative and qualitative data-related activities as needed
â€¢ Performs other duties as assigned
Knowledge/Skills/Abilities:
â€¢ Strong attention to detail and accuracy
â€¢ Strong problem solving and critical thinking skills with effective follow through, analyzing information and evaluating results to choose the best solution to answer questions and solve problems
â€¢ Interest in learning mapping software or working with data within the health care sector if not already proficient in this area
â€¢ Ability to program in SQL preferably in an SMSS and/or PostgreSQL environment
â€¢ Ability to perform advanced functions in MS Excel version 2016 and later; functions include but are not limited to vLookup, statistical functions, macro creation, pivot tables and chart creation, etc.
â€¢ Aptitude to work with visual applications such as Tableau and ArcGIS
â€¢ Aptitude to work with statistical software or programming languages such as SAS, R, and/ or Python
â€¢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â€¢ Bachelorâ€™s Degree
PREFERRED EDUCATION:
â€¢ Masterâ€™s Degree in mathematics, statistics, computer engineering epidemiology or data analytics field preferred
MINIMUM EXPERIENCE:
â€¢ Three (3) yearsâ€™ data experience
PREFERRED EXPERIENCE:
â€¢ Two (2) years health care industry experience</t>
  </si>
  <si>
    <t>BI Data Analyst and Specialist</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</si>
  <si>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</si>
  <si>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Sam Bharath</t>
  </si>
  <si>
    <t>West Lake Hills, TX</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</si>
  <si>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</si>
  <si>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Clinical Data Management - Technical Analyst</t>
  </si>
  <si>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</si>
  <si>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</si>
  <si>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</si>
  <si>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</si>
  <si>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</si>
  <si>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20-63 Flood Planning Data Analyst (Data Analyst III)</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</si>
  <si>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Â· Assists with the development, documentation, and maintenance of regional and state flood planning data sets and their associated computer applications.
Â· Evaluates research and analysis on complex issues, legislation, and departmental policies related to flood planning data.
Â· Develops and reviews procedures for implementation, administration, and evaluation of short-range and long- range plans of the Flood Data Department and measures progress.
Â· Monitors performance measures for the Flood Data Department.
Â· Prepares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Coordinates closely with other agency areas including TNRIS.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Â· Three years of work experience with relational databases, including geodatabases, querying tools, import and exporting, and report development.
Â· Experience using the ESRI suite of GIS software.
Â· Experience using Python and related scripting.
Â· Working knowledge of Model Builder.
Â· Previous experience querying data using Microsoft SQL Server Management Studio.
Â· Previous experience with flood planning in Texas and/or flood planning-related data.
Â· GISP, CFM or other relevant certifications.
Knowledge, Skills, and Abilities (KSAs)
Â·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data visualization
Â· Knowledge of program management processes and techniques.
Â· Skills in using Microsoft Office programs such as Word, Excel, and Access.
Â· Skills in use of internet, email, word processing, spreadsheet, presentation, and database software.
Â· Skills with data entry and administration of the online state water planning database.
Â· Skills in querying data using SQL Server, or by using SQL.
Â· Skills in building data related reports using software such as Microsoft Access, Crystal Reports or Microsoft SQL Server Reporting Services.
Â· Skills in preparing reports.
Â· Skills in providing good customer service, both internally and externally.
Â· Advanced skills in working with GIS.
Â· Skills in data visualization and display.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</si>
  <si>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Texas Water Development Board
2.8</t>
  </si>
  <si>
    <t>Operations Research Analyst (Data Scientist)</t>
  </si>
  <si>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
The first cut-off date is 04/30/2020. After this date additional referral lists will be created every 30 days or as vacancies are available.
Final application disposition will be completed once all positions have been filled or the announcement reaches the end of the open period stated in the announcement.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GS-9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(GS-11).
Some federal jobs allow you to substitute your education for the required experience in order to qualify. For this job, at the GS-12 grade level, you must meet the qualification requirement using experience alone--no substitution of education for experience is permitted.
GS-13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(GS-12).
Some federal jobs allow you to substitute your education for the required experience in order to qualify. For this job, at the GS-13 grade level, you must meet the qualification requirement using experience alone--no substitution of education for experience is permitted.
You will be evaluated on the basis of your level of competency in the following areas:
Problem Solving
Research and Data Analysis
Technical Competence
Written Communication</t>
  </si>
  <si>
    <t>United States Army Futures Command</t>
  </si>
  <si>
    <t>Leading Data-Driven Change -- Data Industry Analyst</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</si>
  <si>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</si>
  <si>
    <t>GasPedal
3.5</t>
  </si>
  <si>
    <t>SQL Data and Integration Analyst</t>
  </si>
  <si>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</si>
  <si>
    <t>Smartwebs, Inc.
4.1</t>
  </si>
  <si>
    <t>Round Rock, TX</t>
  </si>
  <si>
    <t>Industry Analyst -- Data Science and Strategy</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</si>
  <si>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</si>
  <si>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peopleâ€™s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</si>
  <si>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Iris Plans Inc.</t>
  </si>
  <si>
    <t>Simulation Data Analyst</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</si>
  <si>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MasterÃ¢s degree with 5 years of experience, or a bachelorÃ¢s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</si>
  <si>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Hyliion
2.7</t>
  </si>
  <si>
    <t>Trucking</t>
  </si>
  <si>
    <t>Data Analyst/Program Manager</t>
  </si>
  <si>
    <t>Job Ã¢ Data Analyst / Program Manager
Location : Texas
Ã‚
Experience : 2.5-5 Years
Ã‚
Qualification : BE/B.Tech (Hons)
Ã‚
Skill (Primary) : Technical Skills-Consulting-Program Management
Ã‚
Job Description : Data Analyst or Program Manager in Data Scope: Leverages expert data management knowledge to support in one or many of the information management functions.
Ã‚
Tasks may include any of the items noted below: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risk issues.
Define and oversee high risk data quality corrective action plans.
Oversee data quality compliance assessment process.
Information Lifecycle Management
Oversee archiving and purging activities of data
Develop archiving and purging strategies and processes
Oversee ILM compliance assessment process identifying items that may be a risk to the corporation.
Data Security and Privacy
Manage Data Access security as needed
Support Privacy initiatives through analysis of sensitive data
Ensure sensitive data is accessed and shared in accordance to policies and processes.
Master and Reference Data
Develop Master and Reference Data processes and procedures to align with Enterprise Policies and Standards
Create and maintain reference data in accordance to processes and procedures.
Ensure quality and maintenance of master data.
To effectively manage cross functional teams to complete requirement analysis, solution identification, plan/ lead project deliverables
To ensure customer satisfaction for project deliverable quality and security norms
To prepare and submit weekly project status reports to confirm project progress to the customer
To ensure that the project solutions/deliverables adhere to Global Project Management framework and methodology compliance
To analyze and submit P&amp;L reports of the project to the customer</t>
  </si>
  <si>
    <t>softsnippets</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</si>
  <si>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</si>
  <si>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Data Analyst / Senior BI and Insights Analyst</t>
  </si>
  <si>
    <t>Title: Senior Data Analyst / Senior BI and Insights Analyst
Employment Type: W2
LinkedIn is a must
Key Responsibilities:
Â· Develops and supports multiple reporting, analyses and data initiatives across Product &amp; Application Security organization
Â· Identifies, analyzes, and interprets trends or patterns, spots anomalies in complex data sets from a wide variety of data sources
Â· Develops intuitive dashboards and reports using visualization tools such as PowerBI, Tableau that provide visibility into key performance indicators across all Product &amp; Application Security programs
Â· Creates and updates operational executive dashboards, reports, and templates
Â· Designs, creates and publishes weekly, monthly &amp; quarterly operational reports
Â· Produces high quality output in a clear format that highlights actionable data points
Â· Develops and manages ongoing process improvements to the reporting workflow focusing on automation, accuracy, and timeliness of information
Â· Develops best practices and benchmarks for data analysis and reporting for the team
Â· Proactively engages internal and external partners to identify reporting needs and opportunities on an ongoing basis
Â· Collaborates with Product &amp; Application Security domain leads to identify key performance indicators (KPIs) and operational metrics
Â· Drives transition from delivering metrics in presentations to showing live and interactive metric reporting
Essential Requirements:
Â· Bachelorâ€™s degree in Information Systems, Mathematics, Statistics, Computer Science, or related field, or equivalent professional experience
Â· 8+ years of related experience as a business intelligence analyst, data analyst, business analyst or similar role
Â· Experience creating visualizations and dashboards using PowerBI, Tableau and/or Qlik
Â· Strong expertise with Excel, SQL, and Python, other like scripting/reporting tools
Â· Demonstrated ability to work cross-organizationally to gather business requirements, track and measure against goals, objectives or KPIs
Â· Demonstrated ability to interpret data to understand business impact and derive business insights
Desired Requirements:
Â· Experience with Atlassian tools (Jira Core, Jira Software, Jira Service Desk) or other workflow management systems
Â· Experience working in a technology/software company
Â· Experience working with an Engineering Operations, Security or Risk Management organization is a plus
Key Characteristics:
Â· Excellent written and verbal communication skills
Â· Ability to dialogue with engineering at a reasonable level of technical depth
Â· Ability to prioritize projects, tasks and deliverables and manage dynamic priorities
Job Types: Full-time, Part-time</t>
  </si>
  <si>
    <t>Quantilus, Inc
4.4</t>
  </si>
  <si>
    <t>Associate, Strategy and Operations (Data Analyst IV)</t>
  </si>
  <si>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Bachelorâ€™s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</si>
  <si>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</si>
  <si>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19-84R Team Lead (Data Analyst IV)</t>
  </si>
  <si>
    <t>$43K-$77K (Glassdoor est.)</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</si>
  <si>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Â· Oversees the development, documentation, and maintenance of regional and state flood planning data sets and their associated computer applications.
Â· Oversees and evaluates research and analysis on complex issues, legislation, and departmental policies related to flood planning data.
Â· Develops and reviews procedures for implementation, administration, and evaluation of short-range and long-range plans of the Flood Data Department and measures progress.
Â· Prepares and monitors performance measures for the Flood Data Department.
Â· Prepares and oversees the preparation of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program management processes and techniques.
Skills in using Microsoft Office programs such as Word, Excel, and Access.
Skills in use of internet, email, word processing, spreadsheet, presentation, and database software.
Â· Skills with data entry and administration of the online state water planning database.
Skills in querying data using SQL Server, or by using SQL.
Â· Skills in building data related reports using software such as Microsoft Access, Crystal Reports or Microsoft SQL Server Reporting Services.
Skills in preparing reports.
Â· Skills in providing good customer service, both internally and externally.
Skills in working with GIS.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</si>
  <si>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Location: Round Rock, TXDescription: Our client is currently seeking a Data Lineage Analyst in the Round Rock, TX area.
For immediate consideration email a copy of your current resume to Amanda at ajaurigue@judge.com
This job will have the following responsibilities:
â€¢ Document user stories, requirements, and testing plans to support implementation of EDC application operating models to align with Data Governance Office requirements.
â€¢ Document design and perform testing to support metadata import and export jobs and creation of data governance reporting/KPIs.
â€¢ Oversee setup and design for classification of data for enterprise applications.
â€¢ Adhere to SDLC policies and standards for technical management of the EDC platforms for business.
â€¢ Support enterprise entities during data governance on-boarding and utilization of EDC.
Required:
â€¢ 2+ years of experience as a business system analyst working with data governance including 1+ year of recent experience in development of a data quality and/or data classification rules. 3-5 years of data-centric IT work.
â€¢ Experience working in an Agile Scrum team environment.
â€¢ Ability to understand, translate, and communicate abstract concepts/ideas in a clear, concise, and easy to understand communication style.
â€¢ Must demonstrate analytical, problem solving, and research skills that allow working with problems that are complex and often unique.
Preferred Skills:
â€¢ Bachelors degree in Business, Finance, Information Technology or a related field.
â€¢ Experience with Informatica Enterprise Data Catalog (or other technical metadata tools) strongly preferred.
â€¢ Experience with data governance tools including technical and business metadata, data lineage, etc.
â€¢ Experience working in a regulatory, risk, and compliance environment and supporting associated projects.
â€¢ Experience in the financial services industry a plus â€¢ Experience with JIRA and Confluence.
Contact: ajaurigue@judge.com
This job and many more are available through The Judge Group. Find us on the web at www.judge.com
Job Requirements:</t>
  </si>
  <si>
    <t>DPS - FIN - CAPPS Financial Senior Data Analyst</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</si>
  <si>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â€“ Graduation from an accredited four-year college or university with major course work in computer science, computer information systems, management information systems, or a related field is generally preferred.
Experience â€“ Minimum of three (3) yearsâ€™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â€“ If driving is required must possess a valid driver license from state of residence.
Regulatory Knowledge â€“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â€“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â€“ Must demonstrate an ability to exercise poise, tact, diplomacy and an ability to establish and maintain positive, working/professional relationships with internal/external customers.
Organizational and Prioritization Skills â€“ Must be organized, flexible, and able to effectively prioritize in a multi-demand and constantly changing environment; able to meet multiple and sometimes conflicting deadlines without sacrificing accuracy, timeliness or professionalism.
Presentation/Communication Skills â€“ Must be able to construct and deliver clear, concise, and professional presentations to a variety of audiences and/or individuals.
Research and Comprehension â€“ Skill in coordinating and solving problems; in developing reports or revising reports; in scheduling, testing, installing, and implementing programs; and in troubleshooting computer systems.
Analytical Reasoning/Attention to Detail â€“ Ability to analyze systems and procedures; to write and revise standards and procedures; to handle multiple projects; to communicate effectively; and to plan, assign, and/or supervise the work of others.
Technology â€“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â€“ Must demonstrate an ability to responsibly handle sensitive and confidential information and situations, and adhere to applicable laws/statutes/policies related to access, maintenance and dissemination of information.
Safety â€“ Must be able to work in safe manner at all times, avoiding shortcuts that have potential adverse results/risks, and must be able to comply with safety standards and best practices.
Travel and/or Schedule â€“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â€¢ Environment: Office;
â€¢ Ambulatory skills, e.g. stand, walk, sit;
â€¢ Hand-eye coordination and arm/hand/finger dexterity;
â€¢ Ability to speak, hear, and exercise visual acuity;
â€¢ Ability to transfer weights of twenty-five (25) pounds anticipated for this position;
â€¢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</si>
  <si>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</si>
  <si>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$40K-$72K (Glassdoor est.)</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</si>
  <si>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</si>
  <si>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CSI Tech Inc.
3.0</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</si>
  <si>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</si>
  <si>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USGAAP Financial and Reference Data Control Analyst Analyst</t>
  </si>
  <si>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</si>
  <si>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</si>
  <si>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</si>
  <si>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</si>
  <si>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</si>
  <si>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</si>
  <si>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</si>
  <si>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SNI Technology
3.5</t>
  </si>
  <si>
    <t>Des Moines, IA</t>
  </si>
  <si>
    <t>Assistant Vice President, Anti Financial Crime Data Quality Analyst - {KP4457495}</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</si>
  <si>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</si>
  <si>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</si>
  <si>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BTG
3.9</t>
  </si>
  <si>
    <t>Eclepens, Switzerland</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</si>
  <si>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lBDnkQw1Lg</t>
  </si>
  <si>
    <t>Assistant Vice President, Anti Financial Crime Data Quality Analyst</t>
  </si>
  <si>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</si>
  <si>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</si>
  <si>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</si>
  <si>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</si>
  <si>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Medical Cost Containment Services Inc.</t>
  </si>
  <si>
    <t>Power BI Data Analyst</t>
  </si>
  <si>
    <t>** PLEASE PROVIDE COVER LETTER, RESUME, AND VISUAL EXAMPLE(S) OF PAST PROJECT(S) DEMONSTRATING KNOWLEDGE OF POWER BI. ALSO INCLUDE REFERENCES**
BACKGROUND CHECK REQUIRED
*******MUST BE A US CITIZEN*******
LEFTA Systems has been working to build better software for law enforcement agencies and their employees for over 10 years. Due to the current climate, things are moving fast and so are we. LEFTA Systems now offers a complete SUITE of products to accommodate all of an agencyâ€™s internal documentation processes. This is a very exciting time to join the company and be a part of our explosive growth and on the forefront of current events in law enforcement.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Jacksonville, FL (Required)
Work authorization:
United States (Required)
Application Question:
Are you a US Citizen?
Work Location:
Fully Remote
Company's website:
https://leftasystems.org/
Benefit Conditions:
Waiting period may apply
Only full-time employees eligible
Work Remotely:
Yes</t>
  </si>
  <si>
    <t>LEFTA Systems</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</si>
  <si>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</si>
  <si>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</si>
  <si>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Kemper
2.9</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</si>
  <si>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</si>
  <si>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</si>
  <si>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ARC Group
5.0</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</si>
  <si>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</si>
  <si>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</si>
  <si>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</si>
  <si>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System Analyst (Data) - PL/SQl Server</t>
  </si>
  <si>
    <t>Job Title: System Analyst (Data) - PL/SQl Server
Location: Jacksonville, FL
Duration: Full-time
Interview Mode: Telephonic
Job Description:
Job Title System Analyst (Data) - PL/SQl Server
Technical/Functional Skills Â· 5 or more years work experience in an application development and/or systems analysis role or equivalent combination of transferrable experience and education.
Â· Bachelor's degree in an IT related field or equivalent work experience
Â· Strong experience in data validation and manipulation in SQL Server databases using SQL queries
Â· Strong understanding of integration points of assigned business/systems and processes
Â· Extensive knowledge and experience of systems, subsystems, development methodologies, systems architecture, tools and processes that support the assigned business initiative or system.
Â· Experience in applying research methodology to business solutions.
Â· Knowledge of systems development concepts and methods Â· Experience with business requirements and business process analysis to ensure IT solutions meet the business needs
Â· Experience managing multiple priorities and ability to facilitate adoption of changing priorities
Â· Demonstrated negotiation skills and ability to build relationships.
Â· Excellent communication skills including ability to explain complex technical concepts in a clear and concise manner to audiences with diverse knowledge base
Experience Required 5+ years
Roles &amp; Responsibilities Â· Gather business requirements, interacting with cross-functional departments to translate concepts to create a fully defined requirements process.
Â· Preparation of standardized documentation for internal and external stakeholders.
Â· Oversees end-to-end requirements, design, build and development of all applicable workflows and capabilities from conception to implementation.
Â· Analyzes and documents business requirements and ensures systems requirements and project plans are in alignment with business needs.
Â· Defines business process scope and objectives as well as detailed business requirements and works with IT partners to translate into systems requirements.
Â· Works through complexities associated with the coordination across multiple areas with conflicting efforts and limited resources.
Â· Identify persistent problems, working with wider teams and create documentation.
Â· Communicate business priorities and requirements to the technology organization for design and implementation, in order to drive effective business solutions.
Â· Works with test team to ensure the testing results correspond to the business expectations.
Â· Maintains effective communication with management and project teams.
Â· Accountable for understanding and communicating accurate business requirements to IT partners and ensuring technical specifications accurately reflects business needs.
Generic Managerial Skills Â· Creating Project Plan and Track status
Â· Handling Customer communications and Management reporting
Â·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</si>
  <si>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ACA - Data Analyst</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</si>
  <si>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</si>
  <si>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Data Analyst, Military Forecasting</t>
  </si>
  <si>
    <t>$50K-$86K (Glassdoor est.)</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</si>
  <si>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</si>
  <si>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Textron
3.3</t>
  </si>
  <si>
    <t>Providence, RI</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</si>
  <si>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</si>
  <si>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</si>
  <si>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4.6</t>
  </si>
  <si>
    <t>Medical Data Analyst</t>
  </si>
  <si>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â€“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</si>
  <si>
    <t>CornerStone Staffing
3.8</t>
  </si>
  <si>
    <t>Grand Prairie, TX</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</si>
  <si>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</si>
  <si>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Thinkfind Corporation</t>
  </si>
  <si>
    <t>We are pioneers. We were the first to break the sound barrier and design the first functional jetpack. We were aboard NASAâ€™s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Bachelorâ€™s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Donâ€™t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</si>
  <si>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Bell Helicopter
3.9</t>
  </si>
  <si>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â€“ Database design, SQL/T-SQL Queries, Views, and Stored Procedures
Salesforce Certified Administrator is a plus.
Salesforce Certified Analytics Discovery Consultant is a plus.</t>
  </si>
  <si>
    <t>E Business International
3.1</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</si>
  <si>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</si>
  <si>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</si>
  <si>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Company Confidenital
5.0</t>
  </si>
  <si>
    <t>Tulsa, OK</t>
  </si>
  <si>
    <t>Systems Engineer - Data Analyst (Level 3)</t>
  </si>
  <si>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â€¢ Medical
â€¢ Dental
â€¢ 401k
â€¢ Paid time off
â€¢ Work/life balance
â€¢ Career development
â€¢ Mentorship opportunities
â€¢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</si>
  <si>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</si>
  <si>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Boeing, Northrop Grumman, Raytheon Technologies</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</si>
  <si>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Bachelorâ€™s Degree in Economics, Mathematics, Business Analytics, Computer Science, Statistics or other quantitative field required
Masterâ€™s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</si>
  <si>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GM Financial
2.9</t>
  </si>
  <si>
    <t>Data/Sales Analyst</t>
  </si>
  <si>
    <t>Position Summary:
The roleâ€™s primary responsibility is to collect, analyze, and report internal/external data to support and develop internal strategy interfacing directly with Sales, Operations, and
Samsungâ€™s HQ. Strong verbal and written communication in both English and Korean are essential skills to work effectively in reporting to both leadership team in the US and Korea.
Additional responsibilities include forecasting sales, collecting pipeline data, measuring
Sales KPIâ€™s,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teamâ€™s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Bachelorâ€™s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</si>
  <si>
    <t>Samsung HVAC</t>
  </si>
  <si>
    <t>Roanoke, TX</t>
  </si>
  <si>
    <t>Data/Financial Analyst</t>
  </si>
  <si>
    <t>$35K-$67K (Glassdoor est.)</t>
  </si>
  <si>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bachelorâ€™s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</si>
  <si>
    <t>SUNSET LOGISTICS, INC
1.7</t>
  </si>
  <si>
    <t>Data Analyst - Intelligent Automation</t>
  </si>
  <si>
    <t>Category: ETL/Business Intelligence
Location: Fort Worth, Texas
Data Analyst (Rapid Insightful Analytics) Team: Intelligent Automation â€“ RPA, NLP, AI and Advanced Analytics Job Summary: Provide specialization in advanced analytics to extract insight from information by iterating rapidly, to summarize, visualize large data sets. This position will be...
Details Apply</t>
  </si>
  <si>
    <t>(Risk Data Analyst)</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</si>
  <si>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</si>
  <si>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System Soft Technologies
4.8</t>
  </si>
  <si>
    <t>Systems Analyst - Data Conversion</t>
  </si>
  <si>
    <t>Fidelity TalentSource is your destination for discovering your next temporary role at Fidelity Investments. We are currently sourcing for a Data Conversion Analyst to work in Fidelityâ€™s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â€“ and therefore must be a phenomenal teammate able to work with a variety of organizations.
The Data Conversion Systems Analyst is responsible for the receipt of inbound data records, the creation of the technical conversion specifications to â€œmapâ€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yearâ€™s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â€œspecialistâ€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</si>
  <si>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Fidelity TalentSource
3.9</t>
  </si>
  <si>
    <t>Westlake, TX</t>
  </si>
  <si>
    <t>Business Analyst with Data Governance ,IDQ exp</t>
  </si>
  <si>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</si>
  <si>
    <t>Job Description
"Join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Business Analyst with Data Governance ,IDQ exp
Location: Fort Worth, TX, USA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Thanks&amp;Regards,
Arun kumar Suvvada
Sr Technical Recruiter
Email:arun@smlogics.com
Ph: 4694055882
Company Description
for more details, visit us http://www.smlogics.com</t>
  </si>
  <si>
    <t>smlogics</t>
  </si>
  <si>
    <t>(Data Risk Analyst: Data Modeler)</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</si>
  <si>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</si>
  <si>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$57K-$70K (Glassdoor est.)</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</si>
  <si>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â€“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</si>
  <si>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InfoQuest Consulting Group
4.7</t>
  </si>
  <si>
    <t>BI Data Analyst / Specialist</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</si>
  <si>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GTTâ€™s exceptional employee driven culture. 1â„2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</si>
  <si>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</si>
  <si>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</si>
  <si>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$28K-$52K (Glassdoor est.)</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</si>
  <si>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</si>
  <si>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</si>
  <si>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Olive
3.6</t>
  </si>
  <si>
    <t>Data Analyst-Quality Improvement Services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</si>
  <si>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</si>
  <si>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Nationwide Children's Hospital
3.7</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</si>
  <si>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Bachelorâ€™s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</si>
  <si>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Fraud Data Analyst</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</si>
  <si>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Â© ABERCROMBIE &amp; FITCH CO. 2012</t>
  </si>
  <si>
    <t>Abercrombie &amp; Fitch Co.
3.5</t>
  </si>
  <si>
    <t>New Albany, OH</t>
  </si>
  <si>
    <t>American Eagle Outfitters, Ralph Lauren, J. Crew</t>
  </si>
  <si>
    <t>Software Engineer -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</si>
  <si>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</si>
  <si>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</si>
  <si>
    <t>Beacon Hill Technologies</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</si>
  <si>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â€¢ Applies hindsight, insight, and foresight techniques to communicate complex findings and recommendations to influence others to take action
â€¢ Uses knowledge of business and data structure to discover and/or anticipate problems where data can be used to solve the problem
â€¢ Uses spreadsheets, databases, and relevant software to provide ongoing analysis of operational activities
â€¢ Applies data visualization for discovery and timely insights to decrease Cycle Time to Action (CTA)
â€¢ Assists site operations in identifying areas for improving service levels, reducing operational costs, and providing other operational enhancements
â€¢ Supports account start-up analysis and/or report implementation as needed
â€¢ Develop standardized and ad hoc site and/or customer reporting
â€¢ Streamlines and/or automates internal and external reporting
â€¢ May investigate and recommend new technologies and information systems
â€¢ May conduct feasibility analyses on various processes and equipment to increase efficiency of operations
â€¢ Partners with Finance to develop financial models to analyze productivity and payroll; calculates cost benefits and business impact and proposes solutions
â€¢ Develops predictive models to help drive decision making
â€¢ Designs, develops, and implements data gathering and reporting methods and procedures for Operations
â€¢ Responsible for tracking, planning, analysis, and forecasting of storage capacities, inventory levels, equipment and/or labor requirements
â€¢ Coordinates with Operations Systems group to ensure technical issues and problems are being identified, addressed, and resolved in a timely manner
â€¢ May coordinate with ILD group on issues related to modeling customer solutions, including providing data and relevant insight for customer pursuits
â€¢ Responsible for assisting finance and senior leadership in modeling yearly labor budget based on operational and profile changes
Required Education and Experience
â€¢ Undergraduate degree in business, logistics, mathematics, statistics, or related field, required
â€¢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</si>
  <si>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DHL
3.8</t>
  </si>
  <si>
    <t>Westerville, OH</t>
  </si>
  <si>
    <t>Bonn, Germany</t>
  </si>
  <si>
    <t>Business Analyst / Data Scientist Manager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</si>
  <si>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</si>
  <si>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Abbott Laboratories
3.6</t>
  </si>
  <si>
    <t>Abbott Park, IL</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</si>
  <si>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</si>
  <si>
    <t>Program Data Analyst</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</si>
  <si>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ECDIâ€™s mission is to invest in people to create measurable and enduring social and economic change. As one of the top SBA microloan intermediaries in the United States, with a service footprint in all of Ohioâ€™s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ECDIâ€™s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organizationâ€™s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â€“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â€“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</si>
  <si>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Economic and Community Development Institute
2.3</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</si>
  <si>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</si>
  <si>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Planning Analyst - Data Resource Center</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</si>
  <si>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</si>
  <si>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
Hope you are doing great.
Data Analyst(4681)
Columbus, OH
18 months
W2 Position
Required Skills and Experience:
4-6 yearsÃ¢ experience
BachelorÃ¢s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Masters:Ã‚
b. Branch/Stream:
c. university:
d. year of passed:
e. location:
Ã‚
f.Ã‚Bachelors:
g. Branch/Stream:
h. university:
i.Ã‚year of passed:
j.Ã‚location: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Ã¢ how quickly can you attend Ã¢ is 2 daysÃ¢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</si>
  <si>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Data Systems Integration Group Inc
2.8</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</si>
  <si>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EwmRECs19V</t>
  </si>
  <si>
    <t>Data Analyst II(Claims,SQL,Billing,Healthcare)</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</si>
  <si>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</si>
  <si>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Health Plan
3.4</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</si>
  <si>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</si>
  <si>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Beacon Hill Staffing Group
4.5</t>
  </si>
  <si>
    <t>Aerotek, WinterWyman, Hollister Staffing</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</si>
  <si>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Bachelorâ€™s degreeâ€™s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</si>
  <si>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Community Health Plan
3.4</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</si>
  <si>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</si>
  <si>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Aspen Careers, LLC</t>
  </si>
  <si>
    <t>Data Validation Analyst</t>
  </si>
  <si>
    <t>OUR GOAL:
Treat our consultants and clients the way we would like others to treat us â€”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â€”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â€¢ Perform quality review activities to ensure various data validation procedures were executed in accordance with Program Methodology.
â€¢ Assess data validation activities performed by the Program to ensure DVDâ€™s were completed and that sufficient documentation was produced and retained, appropriately.
â€¢ Interact with Project Managers from multiple teams to perform follow-ups in order to conclude on DVD results.
â€¢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â€¢ Demonstrates proven IT knowledge of business analysis process and functions
â€¢ Strong collaboration, multi-tasking and organization skills.
â€¢ Strong oral and written communication skills, Speak English fluently and clearly
â€¢ Demonstrates proven ability to prioritize team tasks
â€¢ Demonstrates thorough knowledge of the industry and trends
â€¢ Works independently, often determining own work priorities.
â€¢ Acts as a resource for colleagues with less experience.
â€¢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</si>
  <si>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Revel IT
5.0</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</si>
  <si>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â€¢ Ensure data accuracy and data integrity
â€¢ Acquire data from primary or secondary data sources and maintain databases/data systems
â€¢ Extracting data from the database
â€¢</t>
  </si>
  <si>
    <t>UNICON International, Inc
4.5</t>
  </si>
  <si>
    <t>JPSC-7975 - Data Analyst Lead- Columbus, OH (LOCAL CANDIDATES ONLY)</t>
  </si>
  <si>
    <t>Overview
Role: Data Analyst Lead â€“ Informatica/Business Objects
Work Location: Columbus, OH (LOCAL CANDIDATES ONLY)
Duration: Long Term
NO OPT VISAS ALLOWED / USC &amp; GCH are preferred
Description:
â€¢ Six yearsâ€™ experience working with Informatica/EDW/Business Objects
â€¢ Good in Oracle PL/SQL
â€¢ Having experience working Application support on Analyst roles
â€¢ Good experience on Client facing role
â€¢ Nice to have experience in working on-shore off-shore role
â€¢ Should be capable of interacting with client independently
Naveen Kumar |
T 585.532.7200 Ext: 9022
Mobile no: 408.809.8869 | naveen.b@avanitechsolutions.com,
687 Lee Road, Suite # 208, Rochester, NY 14606
http://www.avanitechsolutions.com</t>
  </si>
  <si>
    <t>Data Statistics Analyst PFK -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</si>
  <si>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Childrenâ€™s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Childrenâ€™s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</si>
  <si>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</si>
  <si>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Analyst: Data Analytics</t>
  </si>
  <si>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</si>
  <si>
    <t>Information Security and Data Protection Analyst</t>
  </si>
  <si>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Inc.â€™s Decryptnabox
Robocopy, ArcSiteLogger
ForcePoint, Remedy
Required Skills and Qualifications:
Bachelorâ€™s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</si>
  <si>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clientâ€™s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</si>
  <si>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Dedicated Tech Services, Inc.
4.5</t>
  </si>
  <si>
    <t>Data Scientist/Programmer, Sr. Analyst - Abbott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</si>
  <si>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Thatâ€™s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â€”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yearsâ€™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</si>
  <si>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Abbott
3.6</t>
  </si>
  <si>
    <t>Accounting Data Analyst / Implementation Specialist</t>
  </si>
  <si>
    <t>$46K-$86K (Glassdoor est.)</t>
  </si>
  <si>
    <t>Be a part of what weâ€™re buildingâ€¦a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â€“ both written and visually.
Position Summary:
Project management â€“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â€“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â€“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bachelorâ€™s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</si>
  <si>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Marker, Inc.</t>
  </si>
  <si>
    <t>Old Bridge, NJ</t>
  </si>
  <si>
    <t>Overview
Amyx is seeking to hire an Information Security and Data Protection Analyst to support the Defense Logistics Agency in the Columbus, OH area.
Responsibilities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Qualifications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</si>
  <si>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Data Analyst III (Population Health , Pharmacy, SQL)</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</si>
  <si>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</si>
  <si>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</si>
  <si>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Statistics Analyst PFK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</si>
  <si>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</si>
  <si>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Nationwide Childrens Hospital
3.7</t>
  </si>
  <si>
    <t>Software Engineer - Senior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</si>
  <si>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</si>
  <si>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Bank, N.A.
3.9</t>
  </si>
  <si>
    <t>Sr Data Analyst
Job Description
CFS Technology, Central Ohioâ€™s premier IT staffing solutions provider, has been contacted by a longtime client that is currently seeking a Sr Data Analyst with 5-11 years experience working with COGNOS, Data Mining, Dashboards, ad hoc reports. Sr Data Analysts â€”are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clientâ€™s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expertiseâ€”we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CFSâ€”when we knock, doors open.
Id: EB-1920432548</t>
  </si>
  <si>
    <t>Creative Financial Staffing
4.5</t>
  </si>
  <si>
    <t>Robert Half, Kforce</t>
  </si>
  <si>
    <t>Analytic Consultant 4 - Data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</si>
  <si>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</si>
  <si>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</si>
  <si>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</si>
  <si>
    <t>Brighthouse Financial
3.8</t>
  </si>
  <si>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customerâ€™s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Weâ€™re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Bachelorâ€™s degree with 3+ years in a business analyst role or equivalent
Past exposure to QuickBooks is a plus
Past exposure to JIRA is a plus
Benefits
The chance to be early at a fast-growing, fully-funded venture backed startup. You wonâ€™t be just another drone at Payzer. You can get in on the ground floor. Learn more at payzer.com
A professional work environment thatâ€™s non-corporate. Weâ€™re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</si>
  <si>
    <t>Payzer
5.0</t>
  </si>
  <si>
    <t>Federal - Data Analyst</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</si>
  <si>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</si>
  <si>
    <t>Accenture
3.9</t>
  </si>
  <si>
    <t>Cognizant Technology Solutions, EY, McKinsey &amp; Company</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</si>
  <si>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</si>
  <si>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Tata Consultancy Services
3.8</t>
  </si>
  <si>
    <t>Accenture, IBM, Infosys</t>
  </si>
  <si>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</si>
  <si>
    <t>Trivest
5.0</t>
  </si>
  <si>
    <t>Mooresville, NC</t>
  </si>
  <si>
    <t>Coral Gables, FL</t>
  </si>
  <si>
    <t>Data Analyst I (Strong Salesforce.com)</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</si>
  <si>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</si>
  <si>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pureIntegration
3.4</t>
  </si>
  <si>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</si>
  <si>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</si>
  <si>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</si>
  <si>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TEKsystems
3.9</t>
  </si>
  <si>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</si>
  <si>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</si>
  <si>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Randstad
3.6</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</si>
  <si>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</si>
  <si>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Matlen Silver
3.4</t>
  </si>
  <si>
    <t>Bridgewater, NJ</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</si>
  <si>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</si>
  <si>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technicianâ€™s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technicianâ€™s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</si>
  <si>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</si>
  <si>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</si>
  <si>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Sysmind LLC
4.1</t>
  </si>
  <si>
    <t>Job Description
â€¢ Strong ability to examine physical data and infer relationships to business context and requirements
â€¢ Strong understanding of LEAN AGILE or other iterative development methodologies with practical exposure to these techniques
â€¢ Ability to write SQL against various DB management systems: Oracle, Teradata, HIVE, Impala, SQL Server
â€¢ 7+ years of experience in financial services
â€¢ Direct participation/support of technical delivery
â€¢ Data preparation
â€¢ Data management
â€¢ Global Markets subject matter expertise
â€¢ Data Dictionary Management
â€¢ Blueprint
Job Function
TECHNOLOGY
Role
Analyst
Job Id
158279
Desired Skills
Data Analytics</t>
  </si>
  <si>
    <t>Tata Consultancy Services (North America)
3.7</t>
  </si>
  <si>
    <t>Cognizant Technology Solutions, Accenture, IBM</t>
  </si>
  <si>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FORTUNEÂ®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t>
  </si>
  <si>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</si>
  <si>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</si>
  <si>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</si>
  <si>
    <t>Hello Associates,
*****Greetings from Conch Technologies*****
Position:Ã‚Data Analyst
Location: Charlotte, NC
Length:Ã‚Ã‚12 Ã¢ 24 monthÃ‚
Ã‚
Ã‚Skills Required:
Ã‚
6Ã‚+ years of Data Analyst experience
MUST have previousÃ‚Wholesale Customer DataÃ‚experience
Most of this role will be Data Mapping
SQL
Must be able to doÃ‚SQL codeÃ‚when data mapping
Banking experience
Ã‚
Thank you
Gopichand
Recruiter - Conch Technologies, Inc
Ph: +1(928)9234539
E:Ã‚Gopichand@conchtech.com
Conch Technologies, Inc |Ã‚www.conchtech.com</t>
  </si>
  <si>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</si>
  <si>
    <t>Neo Prism Solutions
3.2</t>
  </si>
  <si>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</si>
  <si>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Financial Data Analyst - Full Time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</si>
  <si>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
Our Client, a national provider of scalable, fiber technology solutions serving Americas largest businesses and communications service providers, is in need of a highly experienced Financial Data Analyst. Full time Role.
Highlights: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
Position benefits:
Competitive Salary
Health, Vision and Dental Insurance
100% Company Match 401(k) up to 6%
Company Funded Retirement Accumulation Plan for an additional 3%
Education Assistance
Pretax Child Care Spending Account
Paid Holidays, Vacation Days, Personal Days and Sick Days
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
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</si>
  <si>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 Bridge Consultants</t>
  </si>
  <si>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</si>
  <si>
    <t>Resource Logistics, Inc.
4.7</t>
  </si>
  <si>
    <t>Job Title: Data Analyst
Location: Charlotte, NC
Duration: Full-time
Interview Mode: Telephonic
Job Description:
â€¢ Strong ability to examine physical data and infer relationships to business context and requirements
â€¢ Strong understanding of LEAN AGILE or other iterative development methodologies with practical exposure to these techniques
â€¢ Ability to write SQL against various DB management systems: Oracle, Teradata, HIVE, Impala, SQL Server
â€¢ 7+ years of experience in financial services
â€¢ Direct participation/support of technical delivery
â€¢ Data preparation
â€¢ Data management
â€¢ Global Markets subject matter expertise
â€¢ Data Dictionary Management
â€¢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</si>
  <si>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clientsâ€™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</si>
  <si>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</si>
  <si>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Vaco Technology
3.3</t>
  </si>
  <si>
    <t>$54K-$75K (Glassdoor est.)</t>
  </si>
  <si>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</si>
  <si>
    <t>Accenture Contractor Jobs</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</si>
  <si>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â€“ Employee Benefit Resource
401(k) retirement plan
Profit sharing plan
OrthoCarolina is one of the nationâ€™s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</si>
  <si>
    <t>OrthoCarolina
3.6</t>
  </si>
  <si>
    <t>Data Visualization Analyst</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</si>
  <si>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â€¢ Provides clear, continuous, and consistent data analytics in projects as well as in ad-hoc analysis
â€¢ Queries data sources, analyzes data, identifies correlations, patterns, clustering and then builds polished reports and dashboard solutions across the organization as well as identified gaps in master data, transactional data
â€¢ Assist in defining and managing standards, guidelines, and processes to ensure data quality
â€¢ Develop business acumen and use analytics for critical evaluation of gaps and opportunities
â€¢ Assists in acquiring data from primary and secondary data sources and improve / maintain databases
Must Have Requirements
â€¢ Intermediate understanding of system skills required to maintain/design SQL databases and an evolving Data Warehouse environment
â€¢ Intermediate understanding of at least one SQL language with the ability to write, interpret and document complex queries
â€¢ Comfortable working in an environment of uncertainty with the ability to define and resolve business problems through innovative data solutions
â€¢ Have a curious business mindset with an ability to condense complex concepts and analysis into clear and concise takeaways that drive action
â€¢ Effective and Professional oral and written communication skills
â€¢ Must have proven high-quality internal &amp; external customer service skills
â€¢ Excellent interpersonal skills; confidence in speaking with executive leaders
â€¢ Ability to exhibit a high-level of confidentiality in all matters
â€¢ Must be able to handle high stress situations with poise and professionalism
â€¢ Strong multitasking skills and comfortable in operating in a startup like culture
â€¢ Bachelors Degree in Business Administration/Management, Analytics, Computer Science or related field required
â€¢ 5 years of hands-on experience in visualization, data modeling and analytics
â€¢ 5 years of business experience with exposure to strategy formulation and/or business analytics
â€¢ Ability to define/design dashboards and reports of data supported KPIs and benchmarks for audiences with all levels of technical expertise
â€¢ Team player mindset, with strong interpersonal and influencing skills
â€¢ Passion for our vision for being the most connected and insightful automotive solutions provider
Preferred Requirements
â€¢ Masters Degree Preferred
â€¢ Project management skills
â€¢ Proficient in Python
Competencies
â€¢ Customer focus - Gains insight into customer needs; identifies opportunities that benefit the customer; builds and delivers solutions that meet customer expectations; establishes and maintains effective customer relationships.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â€¢ Instills trust follows through on commitments; is seen as direct and truthful; keeps confidences; practices what he/she preaches; shows consistency between words and actions.
â€¢ Manages complexities Asks the right questions to accurately analyze situations; acquires data from multiple and diverse sources when solving problems; uncovers root causes to difficult problems; evaluates pros and cons, risks and benefits of different solution options.
â€¢ Drives results Has a strong bottom-line orientation; persists in accomplishing objectives despite obstacles and setbacks; has a track record of exceeding goals successfully; pushes self and helps others achieve results.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</si>
  <si>
    <t>American Tire Distributors
2.8</t>
  </si>
  <si>
    <t>Huntersville, NC</t>
  </si>
  <si>
    <t>TireHub, National Tire Warehouse, Dealer Tire</t>
  </si>
  <si>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</si>
  <si>
    <t>NTT DATA Corporation
3.4</t>
  </si>
  <si>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</si>
  <si>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</si>
  <si>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</si>
  <si>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</si>
  <si>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Bachelorâ€™s degree or equivalent; three to five years related experience and/or training; or equivalent combination of education and experience.
Benefits:
We value our employeesâ€™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</si>
  <si>
    <t>AccessOne
2.0</t>
  </si>
  <si>
    <t>Fort Mill, SC</t>
  </si>
  <si>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</si>
  <si>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</si>
  <si>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Enterprise Data Office Analyst IV</t>
  </si>
  <si>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Bankâ€™s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Bachelorâ€™s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</si>
  <si>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Truist
3.5</t>
  </si>
  <si>
    <t>Data Analyst/ Python with Banking Experience</t>
  </si>
  <si>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</si>
  <si>
    <t>Shimento, Inc.
2.9</t>
  </si>
  <si>
    <t>Benicia, CA</t>
  </si>
  <si>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</si>
  <si>
    <t>Parks Heating &amp; Cooling</t>
  </si>
  <si>
    <t>Indian Trail, NC</t>
  </si>
  <si>
    <t>Systems/Data Analyst</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</si>
  <si>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</si>
  <si>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Data Analyst (Real Time Data Consultant Needed)</t>
  </si>
  <si>
    <t>Hello Associates,
*****Greetings from Conch Technologies*****
Ã‚
Job Title : Data Analyst (Real Time Data Consultant Needed)
Length: 12+ Months Contract
Location:Ã‚Charlotte, NC
Ã‚
Ã‚ 5+ years of Data Analytics SPECIFICALLY working with RTD (Real Time Date)
Ã‚ Python coding experience
Ã‚ Education is important so ideally someone with a higher level Education focused in Data Analytics would be preferred
Ã‚ Tableau would be a big plus!
Ã‚
Ã‚
--
With Regards,
Ã‚
NageshÃ‚GÃ‚
Mobile:Ã‚901-443-9877
Desk:Ã‚901-313-3066
Email:Ã‚nagesh@conchtech.com
Web:Ã‚www.conchtech.comÃ‚</t>
  </si>
  <si>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Masterâ€™s Degree Preferred
Project management skills
Python is nice to have
Key Words:
Data
Visualization
Tableau
Looker
Analyst
Python
KPI
Business Analyst
Agile
SQL
Bachelorâ€™s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</si>
  <si>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PCR Staffing
5.0</t>
  </si>
  <si>
    <t>57072 - Market data Analyst - 100 % remote</t>
  </si>
  <si>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Ã¢ prefer Hadoop with PIG or Hive
No SQL Experience, even Mongo DB is ok here
Tick Database and Market data streaming understanding
Complex Event Processor experience
Ã‚
Ã‚
Regards,
4975 Preston Park Blvd, Suite 500 Plano, TX 75093
Mob: 214-446- 4487
Phone: 972 430 1000 *127
Email: bala
www.tekleaders.com
Ã‚
Ã‚</t>
  </si>
  <si>
    <t>Tek Leaders
3.5</t>
  </si>
  <si>
    <t>Application Programmer V/ Database Developer/ Data Analyst</t>
  </si>
  <si>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</si>
  <si>
    <t>DATA Inc.
4.3</t>
  </si>
  <si>
    <t>TEKMARK Global Solutions, Marlabs, IBM</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</si>
  <si>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oO1gL6taGW</t>
  </si>
  <si>
    <t>Job Title:Ã‚DataÃ‚Analyst
Location: Charlotte, NC
Duration: 6+ months
Job Name :Ã‚DataÃ‚AnalystÃ‚
Description:
Perform deepÃ‚dataÃ‚research and analytical work and work with developer
sharing innovative ideas and working collaboratively across teams.
Be a product-orientedÃ‚DataÃ‚AnalystÃ‚creating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Ã‚
Experience/Skills required:
Bachelor's degree in Computer Science or related technical field.
3+ years' experience inÃ‚DataÃ‚Design, Dimensional Modelling, Jira.
Strong understanding ofÃ‚dataÃ‚designÃ‚techniques and principles
1+ SQL experience</t>
  </si>
  <si>
    <t>Data Standardization Analyst(s)</t>
  </si>
  <si>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â€“ both within the team as well as other teams in multiple time zones.
Adapt to changes to technology, process, systems as we transform our business
Key behaviours and skills
Bachelorâ€™s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worldâ€™s leading growth markets for SMEs, AIM. Through its platforms, the Group offers international business and investors unrivalled access to Europe's capital markets.
Post trade and risk management services are a significant part of the Groupâ€™s business operations. In addition to majority ownership of multi-asset global CCP operator, LCH Group, LSEG operates CC&amp;G, the Italian clearing house; Monte Titoli, the T2S-ready European settlement business; and globeSettle, the Groupâ€™s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Groupâ€™s own markets, over 35 other organisations and exchanges use the Groupâ€™s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â€“ from unshakable commitment to building and supporting global markets based on transparency and trust, to every transaction across our business with each and every stakeholder. We are a source of enduring confidence in the financial system, so when we say that our work is our bond â€“ we mean it.
Partnership: We collaborate to succeed. We pride ourselves on working together as proactive partners, building positive relationships with our colleagues, customers, investors, regulators, governments and shareholders â€“ for our mutual success and the benefit of all.
Innovation: We nurture new ideas. We are ambitious and forward-looking â€“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employeeâ€™s potential through personal development plans, training, coaching and mentoring.
Please take a moment to read this privacy notice carefully, as it describes what personal information the London Stock Exchange Group (â€œWeâ€) may hold about you, what itâ€™s used for, and how itâ€™s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</si>
  <si>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London Stock Exchange Group
3.2</t>
  </si>
  <si>
    <t>Stock Exchanges</t>
  </si>
  <si>
    <t>Intercontinental Exchange, Euronext, Nasdaq</t>
  </si>
  <si>
    <t>DATA MGMT ANALYST</t>
  </si>
  <si>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</si>
  <si>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Quality Analyst, Financial Services</t>
  </si>
  <si>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</si>
  <si>
    <t>NTT DATA Services
3.4</t>
  </si>
  <si>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</si>
  <si>
    <t>Meridian Technologies
4.0</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</si>
  <si>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</si>
  <si>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</si>
  <si>
    <t>Cardinal Innovations Healthcare
2.9</t>
  </si>
  <si>
    <t>Data Analyst with Banking Domain</t>
  </si>
  <si>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</si>
  <si>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</si>
  <si>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dataBridge</t>
  </si>
  <si>
    <t>Arden, NC</t>
  </si>
  <si>
    <t>Data Analyst - Metadata Analyst</t>
  </si>
  <si>
    <t>$53K-$99K (Glassdoor est.)</t>
  </si>
  <si>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yearsâ€™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</si>
  <si>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Analystâ€™s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Masterâ€™s Degree Preferred
Project management skills
Proficient in Python
Key Words:
Data
Queries
Analyst
Python
Scripting
Analytic
Data Quality
Agile
SQL
Bachelorâ€™s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</si>
  <si>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</si>
  <si>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Senior Business Analyst / Data Analyst</t>
  </si>
  <si>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</si>
  <si>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Visualization Analyst - N.</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</si>
  <si>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</si>
  <si>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Application Programmer V/ Senior Data Analyst</t>
  </si>
  <si>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</si>
  <si>
    <t>Trust Application Data Analyst</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</si>
  <si>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InfovisaÃ¢s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InfovisaÃ¢s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BachelorÃ¢s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Ã¢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</si>
  <si>
    <t>Infovisa, Inc.
2.3</t>
  </si>
  <si>
    <t>Cornelius, NC</t>
  </si>
  <si>
    <t>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Weâ€™re looking for a Data Analyst to join our team.
You will be responsible for applying forecasting and/or statistical analysis to the companyâ€™s sales trends and operational metrics and reporting the results.
Apply forecasting or statistical analysis to companyâ€™s sales trends and operational metrics
Gather, organize, analyze, and report operational and sales data
Evaluate performance metrics to determine acceptable levels of quality or efficiency for various business functions and units
Research, compile, assimilate, and prepare confidential/sensitive documents and memoranda
Audit files for purpose of analyzing management and organizations policies
Bachelorâ€™s degree required. Masterâ€™s degree preferred
Five to seven years related experience required
Healthcare industry experience a plus
SQL programming experience preferred
High preference given to those with statistical expertise
Comprehensive Benefits Package: Health Insurance, 401k Plan, Tuition Reimbursement, PTO
Opportunity to Participate In a Fleet Program
Competitive Salaries
Mileage Reimbursement
Professional Growth and Development Opportunities
This is a safety-sensitive position
Employee must meet minimum requirements to be eligible for benefits
Where applicable, employee must meet state specific requirements
We are proud to be an EEO employer
We maintain a drug-free workplace
Kindred at Home - Hospice Division</t>
  </si>
  <si>
    <t>Data Analyst 127909</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</si>
  <si>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</si>
  <si>
    <t>Open Systems Technologies (NYC)
3.2</t>
  </si>
  <si>
    <t>Item Data Maintenance Analyst</t>
  </si>
  <si>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â€¢ Executes all formal item lifecycle processes and identifies process improvement opportunities.
â€¢ Partners with the right teams for any issues needing resolution, in regards to item data maintenance.
â€¢ Supports in the execution of efforts to put new processes in place to enhance Lowes ability to maintain the library of items.
â€¢ Responsible for understanding the merchandising process and causes/reasons for item status changes as well as other actions taken against items related to pricing/markdowns, promotions, inventory availability, and fulfillment.
â€¢ Partner with an offshore team to execute item lifecycle management activities.
REQUIRED EDUCATION/EXPERIENCE:
â€¢ Bachelors degree in related field and 2+ years experience in product data management or retail industry
OR
â€¢ 5+ years experience in product data management or retail industry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</si>
  <si>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Lowe's
3.3</t>
  </si>
  <si>
    <t>Home Centers &amp; Hardware Stores</t>
  </si>
  <si>
    <t>The Home Depot, Amazon, Walmart</t>
  </si>
  <si>
    <t>Marketing Data Analyst - Remote</t>
  </si>
  <si>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</si>
  <si>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â€¢ Interpret data, profile and analyze results
â€¢ Analyze and manage master data across multiple domains such as Customer, Product, Consumer
â€¢ Analyze and manage 3rd Party and other external data sets
â€¢ Build business processes diagrams to automate data management
â€¢ Locate and define new process improvement opportunities
â€¢ Leverage databases, analytics and other data tools to manage data
â€¢ Acquire data, profile and clean in collaboration with data stewards
â€¢ Identify, analyze, and interpret trends or patterns in complex data sets, trouble shoot data quality issues
â€¢ Work with management to prioritize business and information needs
â€¢ Define and document business requirements, data quality rules, improvement to data flows
â€¢ Proactively analyze data to increase quality as it relates to accuracy, completeness, consistency, integrity, timeliness, conformity, and validity
â€¢ Communicate and present to internal associates and external parties
â€¢ Set data standards &amp; taxonomies to ensure data quality
Must Have Requirements
â€¢ Technical expertise regarding data models, database design development, data mining and segmentation techniques
â€¢ Proficient in SQL (Ability to write complex queries profile, clean and standardize data)
â€¢ Knowledge of scripting languages such as Python
â€¢ Familiarity with Linear models and knowledge using statistical packages for analyzing datasets
â€¢ Strong analytical skills with the ability to collect, organize, analyze, and disseminate significant amounts of information with attention to detail and accuracy
â€¢ Adept at queries, visualization and presenting findings
â€¢ Experience working in an agile team
â€¢ Strong oral and written communication skills
â€¢ Self-starter with excellent interpersonal skills, accountability, and project management skills
â€¢ Ability to work under pressure in a demanding, fast-paced environment and to work under tight time constraints and meet deadlines.
â€¢ Bachelors in Computer Science, Information Management or Data Science.
Preferred Requirements
â€¢ Masters Degree Preferred
â€¢ Project management skills
â€¢ Proficient in Python
Competencies
â€¢ Customer focus - Gains insight into customer needs; identifies opportunities that benefit the customer; builds and delivers solutions that meet customer expectations; establishes and maintains effective customer relationships.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â€¢ Instills trust follows through on commitments; is seen as direct and truthful; keeps confidences; practices what he/she preaches; shows consistency between words and actions.
â€¢ Manages complexities Asks the right questions to accurately analyze situations; acquires data from multiple and diverse sources when solving problems; uncovers root causes to difficult problems; evaluates pros and cons, risks and benefits of different solution options.
â€¢ Drives results Has a strong bottom-line orientation; persists in accomplishing objectives despite obstacles and setbacks; has a track record of exceeding goals successfully; pushes self and helps others achieve results.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</si>
  <si>
    <t>Hello,
Ã‚
Hope you are doing goodÃ¢!!!Ã‚
Ã‚
This is Shanthi fromÃ‚Trovetechs we have an urgent requirements with one of our direct client, please go through the requirements below and let me know if you have any candidate for the below positions
Ã‚
Position: Data Analyst &lt;b&gt;
Location: Charlotte, Des Moines, Minneapolis, St Louis
Skill set needed:&lt;b&gt;
Role: Data Analyst &lt;b&gt;
Location: Charlotte, Des Moines, Minneapolis, St Louis
Must understand relational databases
Able to write complex SQL queries with embedded queries. (mandatory)
Able to understand star schema (mandatory)
NOT REQUIRED but preferred:
Data Warehouse development (coding) experiences (desired) with Data Warehouse testing, desired
Teradata (preferred)
Warm Regards
Shanthi.B
Work: 803- 368- 3556Ã‚
Cell: 315-994-1993 Fax: +1 803.888.4743
Email:bshanthi@trovetechs.com
Website: www.trovetechs.com</t>
  </si>
  <si>
    <t>Trovetechs Inc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</si>
  <si>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</si>
  <si>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
Â· Collect, clean, transform, and restructure data for use in reporting, analysis, and statistical modeling
Â· Manipulate disparate data from a variety of sources using programming language to create complex queries
Â· Collaborate with internal and external stakeholders to manage data logistics, including data transfers, understanding data structures, and business rules
Â· Analyze and summarize large amounts of disparate data in order to identify trends and conduct root cause analysis
Â· Create analytic solutions by exploring innovative data techniques, conducting exploratory data analysis, and create descriptive and predictive models to support a variety of business scenarios
Â· Work with a team of analysts and data scientists to provide ad hoc support on complex subjects and analytic projects
Â· Communicate analyses and insights to the business in a clear, succinct manner that focuses on measurable business impact
Â· Bachelorâ€™s Degree in Computer Science, Statistics, Advanced Analytics, Mathematics or relevant field
Â· Preferred 1-2 years of relevant work experience
Â· Familiarity with various data modeling techniques (linear/logistic regression, ANOVA, ARIMA, Clustering, time series, machine learning)
Â· Strong command of advanced data analysis tools and software (R, Python, SAS, etc.), and querying languages (SQL)
Â· Advanced skills to work with large, complex, and disparate data (accessing, connecting, and analyzing)from a relational database environment
Â· Articulate with excellent verbal and written communication skills
Â· Highest standards of accuracy and precision; highly organized
Â· Strong self-starter with a resilient, solution minded approach to complex problems
Â· Ability to handle multiple priorities against multiple deadlines
Â· Able to work well with people across multiple functions
IND1</t>
  </si>
  <si>
    <t>Driven Brands
1.8</t>
  </si>
  <si>
    <t>Midas, Monro Auto Service and Tire Centers</t>
  </si>
  <si>
    <t>Business + Data Analyst</t>
  </si>
  <si>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partnerÃ‚to be effective and strives to deliver a meaningful solution that exceeds its clients' expectations.
Ã‚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Ã‚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</si>
  <si>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Stewardship Senior Analyst</t>
  </si>
  <si>
    <t>Our Client, FORTUNEÂ® 50 home improvement company serving approximately 18 million customers a week in the United States and Canada, is in need of a Data Stewardship Senior Analyst. Full time Role.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
Job Duties/Responsibilities:
This individual serves as an SME on Data Stewardship practice development and enabling Data Citizens in the following ways:
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
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
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
Preferred Qualifications:
Master's in Computer Science, Data Engineering, Information Science or related field with 2-4 years of relevant Data Management Analyst or Information Science experience
About Data Bridge Consultants: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
Take a look at what we do and where there's a place for you. Explore our vision, values and what we have to offer. See how you could change the world of work for the better and how you can progress yourself - at work with databridge. https://databridgeconsultants.com/career</t>
  </si>
  <si>
    <t>Data Analyst [Administrative]</t>
  </si>
  <si>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
Duties/Responsibilities:
Updating and maintaining databases, including account research and notation.
Making calls to gather research on accounts and taking calls to explain specific statues and other account information to the public.
Other responsibilities include, but are not limited to, organizing a structured filing system, and following processes and procedures for specific tasks.Job Requirements:
Must have a minimum of a High School degree. College degree preferred.
Must be able to pass a thorough background check and drug screening upon hire and periodically throughout their tenure as a Data Analyst.
Must be an active team member who enjoy working with others and interacting with the general public.
Have a strong organizational skills, a strong attention to detail, critical thinking skills, verbal communication skills, and a working knowledge of Excel and Windows Office.
Contact center, government, military, tax office, or law enforcement experience will be highly valued.
About us: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
We offer competitive salary and a comprehensive benefits package, intensive training, career opportunities, and an environment that fosters work-life balance, including:
Ten paid holidays per year
Generous Paid Time Off Policy (18 days/year to start)
401(k) with Discretionary Company Match
Medical company pay 65% of premium for employee + family
Dental company pay 65% of premium for employee + family (includes orthodontia)
Vision insurance
Flexible Spending Account (FSA) for medical and dependent care expenses
Group term life insurance company pays 100%
Voluntary life insurance (for employee, spouse and children)
Long-term disability insurance company pays 100%
Short-term disability insurance
Pre-paid Legal plan
Identity theft protection and credit monitoring plan
Supplemental insurance
Tuition Reimbursement
Employee Assistance Program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</si>
  <si>
    <t>Tax Management Assoc</t>
  </si>
  <si>
    <t>Analyst, Product Content Data Quality</t>
  </si>
  <si>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</si>
  <si>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Big Data/ETL - Charlotte, NC (W2 ONLY)</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</si>
  <si>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</si>
  <si>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Canvas InfoTech Inc.
4.1</t>
  </si>
  <si>
    <t>Our Client, FORTUNEÂ®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</si>
  <si>
    <t>Big data analyst</t>
  </si>
  <si>
    <t>Our Client, FORTUNEÂ® 50 home improvement company serving approximately 18 million customers a week in the United States and Canada, is in need of a Big Data Analyst, Contract Role.
Physical Work Location is Charlotte, NC.
Contract Position - 6 month
Desired Experience :
â€¢ 5 years of progressive, post-bachelors experience in Data Engineering/Management, or Analytics.
â€¢ Experience with using build tools including one or more of the followings: Ant, Maven, Gradle.
â€¢ Strong experience with using IDEs and Software development environments including one or more of the followings: Eclipse, NetBeans and Intellij Idea.
â€¢ 4 years of experience in Big Data Solutions using technologies including one or more of the followings: Hadoop, Hive, HBase, MapReduce, Spark, Sqoop, Oozie, Java.
â€¢ 2 years of experience applying Agile development practices and working with distributed, component-based architectures.
â€¢ 2 Years of experience in Spark/Scala.
â€¢ 1-2 years of experience with REST API development
â€¢ 1 year of experience on Cloud platforms such as Azure or GCP
â€¢ Strong experience in performance Tuning, troubleshooting application issues &amp; analyzing production issues.
Education:
â€¢ Bachelor's Degree in computer science, Engineering or related field</t>
  </si>
  <si>
    <t>Reporting /Data Analyst</t>
  </si>
  <si>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</si>
  <si>
    <t>PruTech Solutions, Inc.
3.8</t>
  </si>
  <si>
    <t>Application Architect V/ Data Analyst</t>
  </si>
  <si>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</si>
  <si>
    <t>Sr. Data Technology Analyst</t>
  </si>
  <si>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</si>
  <si>
    <t>Data Optimization Analyst (Position In Hickory, NC)</t>
  </si>
  <si>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Bachelorâ€™s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handsâ€‘on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â€“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</si>
  <si>
    <t>Transportation Insight
3.7</t>
  </si>
  <si>
    <t>Hickory, NC</t>
  </si>
  <si>
    <t>C.H. Robinson, Transplace</t>
  </si>
  <si>
    <t>Technology Control Analyst - AVP (Chief Data Office)</t>
  </si>
  <si>
    <t>$40K-$74K (Glassdoor est.)</t>
  </si>
  <si>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â€¢ Requires 3 to 5 years of experience preferably in a financial institution or other highly regulated environment in a technology risk management role of equivalent.
â€¢ Requires risk and control experience with information technology risk and process frameworks, including COSO, COBIT, NIST, Cybersecurity Horizontal Reviews, and ITIL.
â€¢ Bachelorâ€™s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</si>
  <si>
    <t>DIGITAL DATA/INSIGHTS ANALYST</t>
  </si>
  <si>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</si>
  <si>
    <t>Midan Marketing
3.0</t>
  </si>
  <si>
    <t>Our Client, FORTUNEÂ®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</si>
  <si>
    <t>Data Mgmt Analyst w/Traded Products</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</si>
  <si>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â€¢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â€¢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â€¢ Data Controls - Ensuring process controls, data validation activities, Data Quality scripts and measurement processes remain timely and relevant
â€¢ Data Remediation - Meeting SLA timelines for Data Incident analysis, Defect or Enhancement classification, Action Plan creation and Target Date delivery for Monthly Data Governance Process compliance
Qualifications:
â€¢ Minimum 5 years of experience within a financial institution with hands-on experience in Data Analysis
â€¢ Understanding of Traded Products including Derivatives, Repo, Fixed Income, FX, Equities and their representation in data.
â€¢ Must be a self-motivated/self-starter and able to take ownership and self-accountability for ensuring that process controls, data validation activities, data quality scripts and measurement processes remain timely and relevant
â€¢ Hands-on experience querying and analyzing large sets of data
â€¢ Strong analytical and problem solving capabilities skills needed to perform complex data analysis
â€¢ Ability to use SQL to perform complex data profiling activities and analysis of large amounts of data for logical understanding and problem
â€¢ Ability to perform complex data lineage analysis spanning multiple source systems and data transformations from a Capital data perspective
â€¢ Strong ability to think logically and critically to develop actionable solutions that help resolve complex data issues
â€¢ Must be able to build and maintain strong and collaborative working relationships with co-workers on the TDM team as well as Capital and Technology business partners
â€¢ Ability to thrive and be energized in a challenging and dynamic environment where priorities and challenges are changing
â€¢ Ability to provide clear oral and written communication to a variety of business and technical audiences
Desired Experience:
â€¢ Ability to use advanced Excel functions such as pivot tables, VLookup, macros, Visual Basic and more to supplement advanced SQL skills in data analysis exercises
â€¢ Prior experience in performing detailed analysis of Traded Products Data defects to identify patterns or root-causes and recommend improvements to processes or data flows to prevent future defects
â€¢ Working knowledge of SAS, Python, Tableau, and UNIX
â€¢ Experience with data projects and authorized data sources for Traded Products (Derivatives, Repo, Fixed Income, FX, Equities)
â€¢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</si>
  <si>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Data Governance Business Information Analyst</t>
  </si>
  <si>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</si>
  <si>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â€¢Bachelors Degree â€¢5 Years experience with ability to create reports using a variety of ETL tools and/or PLSQL or other BI tools.
â€¢Able to clean data where necessary for accurate reporting and/or trending.
â€¢5+ years expertise in one the following sectors: -Housing and mortgage finance -Mortgage lending -Mortgage servicing -Federal credit programs, banking, or - government benefit programs â€¢Must be a US Citizen Preferred Qualifications: â€¢Power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</si>
  <si>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Accenture Federal Services
3.6</t>
  </si>
  <si>
    <t>Data Analyst, Data Activation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</si>
  <si>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</si>
  <si>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with MongoDB / Big Data</t>
  </si>
  <si>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</si>
  <si>
    <t>Sr. Analyst, Product Content Data Quality</t>
  </si>
  <si>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â€¢ Partners with cross-functional teams to define business needs, develop requirements/project plans and provide implementation oversight of processes meets data quality standards during the item onboarding process
â€¢ Responsible for initial and ongoing data quality measurement of all product data and content
â€¢ Design and review product data assessments and audits to hold internal and external partners accountable for maintaining a quality item catalog
â€¢ Responsible for defining and measuring Item Business Rules and Standards
â€¢ Responsible for all metric, KPI tracking, data quality lens development and reporting of product data quality
â€¢ Drives continuous process improvement using automation tools and other process improvement techniques
â€¢ Engage with technology, analytics and governance partners to drive reliable product data quality improvements
â€¢ Leverages and works closely with an offshore team to drive assessments and process improvement efforts
â€¢ Serves as a subject matter expert for all internal or external initiatives regarding product data quality
REQUIRED EDUCATION/EXPERIENCE:
â€¢ Bachelor's Degree with focus of study in Business Administration, Information Technology, or other related field
â€¢ AND 4+ years' experience in product data/information management, content quality, and/or retail merchandising
â€¢ OR 8+ years' experience in product data/information management, content quality, and/or retail merchandising
PREFERRED EDUCATION/EXPERIENCE:
â€¢ PMP Certification
â€¢ Green or Black Belt Certification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</si>
  <si>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$57K-$104K (Glassdoor est.)</t>
  </si>
  <si>
    <t>Job Requisition ID #
20WD41504
Position Overview
Weâ€™re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Youâ€™ll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Youâ€™ll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</si>
  <si>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</si>
  <si>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</si>
  <si>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Digital Marketing &amp; ECommerce Data Analyst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</si>
  <si>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</si>
  <si>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</si>
  <si>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</si>
  <si>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</si>
  <si>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</si>
  <si>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3.0</t>
  </si>
  <si>
    <t>Blizzard Entertainment, Riot Games, Electronic Arts</t>
  </si>
  <si>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Autodeskâ€™s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â€” from design and preconstruction to construction, turnover and operations â€”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</si>
  <si>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</si>
  <si>
    <t>LaunchDarkly
5.0</t>
  </si>
  <si>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</si>
  <si>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Edmodo
3.8</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</si>
  <si>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</si>
  <si>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Doximity
4.6</t>
  </si>
  <si>
    <t>LinkedIn</t>
  </si>
  <si>
    <t>Sr. Data Analyst (Marketing Department)</t>
  </si>
  <si>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youâ€™ll understand why our employees have voted us the Best Place to Work for the last several years. Itâ€™s a place where the Heart + $ philosophy continues to thrive, where we believe that success is only achieved by doing whatâ€™s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Bachelorâ€™s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â€“ thereâ€™s a lot of opportunity for advancement
Voted a Best Place to Work multiple times by our employees, most recently #1 in Phoenix for the 2ndyear in a row!
Benefits start within 30 days
401k with employer match
3 weeksâ€™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FFNâ€™s Talent Acquisition leader.</t>
  </si>
  <si>
    <t>Freedom Financial Network
3.5</t>
  </si>
  <si>
    <t>Immediate Need For Data Analyst</t>
  </si>
  <si>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â€¢ Mathematics
â€¢ Statistics
â€¢ Engineering
â€¢ Physics
â€¢ Economics
â€¢ Computer Science
Our client company is looking to hire very quickly. Be part of an innovative team and send your resume over today!</t>
  </si>
  <si>
    <t>Senior Analyst, Data &amp; Analytics</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</si>
  <si>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</si>
  <si>
    <t>PubNub
4.1</t>
  </si>
  <si>
    <t>Pusher, Firebase</t>
  </si>
  <si>
    <t>Apply by EmailDirect Application at udit.sharmasigmaway.org Data AnalystEngineer San Francisco, CA Contract Analyzing data and source systems, writing complex SQL queries, building data pipes (ETLELT) using Python Experienced working with Cloud Data Warehouse platforms (AWS).</t>
  </si>
  <si>
    <t>SigmaWay
4.1</t>
  </si>
  <si>
    <t>New Delhi, India</t>
  </si>
  <si>
    <t>Mid-Level Data Analyst</t>
  </si>
  <si>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â€œconscious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Companyâ€™s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</si>
  <si>
    <t>Giving Assistant
4.8</t>
  </si>
  <si>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</si>
  <si>
    <t>nWay
3.7</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</si>
  <si>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</si>
  <si>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</si>
  <si>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Mindstrong
3.6</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</si>
  <si>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</si>
  <si>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LiveCareer
3.9</t>
  </si>
  <si>
    <t>Guaynabo, PR</t>
  </si>
  <si>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</si>
  <si>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Mondo
3.8</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</si>
  <si>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</si>
  <si>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Spin
4.0</t>
  </si>
  <si>
    <t>Temporary Part Time Data Analyst (Remote - North &amp; South America)</t>
  </si>
  <si>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Appleâ€™s App of the Year award.
The Elevate app was just the beginning. Weâ€™ve recently launched Balance, a personalized meditation app, that helps people with their stress, sleep, focus, and much more. Itâ€™s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donâ€™t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youâ€™ll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weâ€™re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CTEâ€™s;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</si>
  <si>
    <t>Elevate Labs
5.0</t>
  </si>
  <si>
    <t>Data Analyst (Finance)</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</si>
  <si>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</si>
  <si>
    <t>Deliverr Inc
4.9</t>
  </si>
  <si>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Angazaâ€™s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youâ€™re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</si>
  <si>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Angaza
4.6</t>
  </si>
  <si>
    <t>User Acquisition Data Analyst</t>
  </si>
  <si>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</si>
  <si>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</si>
  <si>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Snowflake Computing
4.0</t>
  </si>
  <si>
    <t>Amazon, Google, Microsoft</t>
  </si>
  <si>
    <t>Data Analyst, Remote East Coast</t>
  </si>
  <si>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industryâ€™s top brand by the Lipsey Company for 15 consecutive years and has been named one of Fortuneâ€™s â€œMost Admired Companiesâ€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â€“ driven by data and technology. Digital and Technology powered products play a vital role in CBREâ€™s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</si>
  <si>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singleÂ­ page JavaScript web techniques, and patentÂ­-pending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</si>
  <si>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Duetto
4.5</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</si>
  <si>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</si>
  <si>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â€”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</si>
  <si>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2.3</t>
  </si>
  <si>
    <t>DATA Analyst-Remote</t>
  </si>
  <si>
    <t>$99K-$178K (Glassdoor est.)</t>
  </si>
  <si>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</si>
  <si>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</si>
  <si>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Veem
4.1</t>
  </si>
  <si>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</si>
  <si>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Coinbase
4.0</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</si>
  <si>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</si>
  <si>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Trifacta
3.6</t>
  </si>
  <si>
    <t>Paxata, Datameer, Informatica</t>
  </si>
  <si>
    <t>Data Scientist/Analyst - Wilbur Labs</t>
  </si>
  <si>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</si>
  <si>
    <t>Wilbur Labs
5.0</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</si>
  <si>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weâ€™re poised to triple our customer base again in 2020. Hinge Health has raised $126M to date and has 300+ employees across our San Francisco, Portland, Minneapolis, Chicago, and remote offices.
Youâ€™ll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companyâ€™s best interest.
Hustle: Weâ€™re creative, weâ€™re unrelenting, we find a way.
Effective communication: Weâ€™re prompt and concise.
Learn-it-all (vs know-it-all): Weâ€™re always willing to learn.
Frugal: We donâ€™t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companyâ€™s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</si>
  <si>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Hinge Health
4.4</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</si>
  <si>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</si>
  <si>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User Testing
3.3</t>
  </si>
  <si>
    <t>UserZoom, Validately</t>
  </si>
  <si>
    <t>Job Description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(We currently uses PostgreSQL &amp; Redshift)
Ability to design an efficient data model for use within modern BI tools (We use Qlik Sense internally)
Understanding of applied statistics &amp; common modelling techniques in a business context
Possess strong business insight and appreciation of the challenges facing growing businesses.</t>
  </si>
  <si>
    <t>Pair-Tek</t>
  </si>
  <si>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departmentâ€™s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Shorensteinâ€™s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Bachelorâ€™s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</si>
  <si>
    <t>Shorenstein Realty Services L.P.
3.8</t>
  </si>
  <si>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</si>
  <si>
    <t>PlushCare
3.5</t>
  </si>
  <si>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â€¢ Bachelor's degree in related area and three+ years of related experience, or equivalent combination of experience/training
â€¢ Knowledge of following software/applications: Link Plus, SQL
â€¢ Thorough knowledge of research function
â€¢ Thorough skills in statistical analysis, systems programming, database design and data security measures
â€¢ Thorough skills in analysis and consultation
â€¢ Outstanding computer skills and working knowledge of statistical software packages including SAS. Experience with merging files, creating variables, data manipulation, basic macros, and basic reporting
â€¢ Understands and can interpret issues surrounding confidentiality from the policies and procedures of the regional cancer registry and the state
â€¢ Skills to communicate complex information in a clear and concise manner both verbally and in writing
â€¢ Ability to work independently and work well with others
â€¢ Strong organizational skills, attention to detail, and able to work systematically
Preferred Qualifications
â€¢ Masterâ€™s degree in epidemiology or related field
â€¢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</si>
  <si>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UCSF Medical Center
4.1</t>
  </si>
  <si>
    <t>Stanford Health Care, Dignity Health, Sutter Health</t>
  </si>
  <si>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</si>
  <si>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Motiv Power Systems
4.6</t>
  </si>
  <si>
    <t>Foster City, CA</t>
  </si>
  <si>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</si>
  <si>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</si>
  <si>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Business Intelligence Data Modeler/Analyst</t>
  </si>
  <si>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â€“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â€“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</si>
  <si>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Credible
4.3</t>
  </si>
  <si>
    <t>Data Studio Analyst</t>
  </si>
  <si>
    <t>At Priceonomics, our core skill is making data interesting. How do you find a great idea in a dense data set? Whatâ€™s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Thatâ€™s a shame, because when it comes to content marketing, people seem to actually like it when companies share exciting insights from their data. When you approach a companyâ€™s data like a journalist telling a story or an analyst uncovering a trendâ€”rather than a marketer engaging in pure self-promotionâ€”you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â€œunicornâ€ tech companies, and small startups. Half our customers are B2B (they sell to businesses) and half are B2C (they sell to consumers).
Working with companies, weâ€™ve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Weâ€™ll send you a raw data file, some thoughts on the topic, and a template for how the charts should look. Youâ€™ll create an awesome data-driven article with our help.
For each piece, weâ€™ll pay you (generally around $1000). Weâ€™re looking to work closely with people who can work quickly with data, have a knack for visualization, and can complete projects like this in approximately 10 hours or less. If youâ€™re good at this and enjoy it, you can work on nearly as many of these projects with us as you like.
So, are you interested? We need two things from you. First, an honest assessment of if you can do this sort of work. Second, the answer to a very quick â€œdata puzzle.â€
1. A quick puzzle
Tell us the median price of booking a room in each of the top 100 cities in this data set.
You can download the data here and read the â€œbackstoryâ€ here. This is a fictional data set, but itâ€™s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youâ€™d improve the analysis given the data available in the file.
This puzzle should be a relatively quick taskâ€”not something that requires lots of brute force. If you need a hint on how to do this, hereâ€™s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tablesâ€”and telling a story. It also requires fluency in Excel or a difference analysis program like R. If you know how to use Excel, can you perform: a pivot table, a vlookup, an index-match, an array, and the mid function?
Maybe youâ€™re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Weâ€™re also hiring a full time Writer/Analyst to join us in San Francisco. Youâ€™ll work at crunching data and telling stories for our customers and on the Priceonomics Blog. If youâ€™re interested in a full time job, complete the puzzle and then send us a message at jobs@priceonomics.com.
***</t>
  </si>
  <si>
    <t>Priceonomics
5.0</t>
  </si>
  <si>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</si>
  <si>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 Inc.</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</si>
  <si>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</si>
  <si>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3.7</t>
  </si>
  <si>
    <t>Skills &amp; Experience:
Â· Associate should have at least 7 yearsâ€™ experience in Data Analysis with strong knowledge of Healthcare concepts like Member, Enrollment, Claims, Provider etc.
Â· Must have 3 to 5 yearsâ€™ experience working in Healthcare Domain
Â· Should have experience in Requirement gathering, System Analysis, Integration, Data Profiling
Â· Should have prior experience in Client facing roles
Â· Gathering and integrating data from disparate sources
Â· Understands the requirements in detail and provides sign off on the requirements
Â· Experienced in Database Design/Development in Netezza, Oracle
Â· Discuss the Data model, data flow and data mapping with the development team, focused on performance strategies
Â· Should have good communication and strong Analytical Skills
Job Type: Contract
Experience:
Data Analyst: 6 years (Preferred)
sql: 6 years (Preferred)
data analysis: 6 years (Preferred)
Location:
San Francisco, CA (Preferred)</t>
  </si>
  <si>
    <t>Parsoft LLC</t>
  </si>
  <si>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researchâ€”all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livesâ€”at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</si>
  <si>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Flatiron Health
4.0</t>
  </si>
  <si>
    <t>About thredUP
thredUP is the worldâ€™s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â€” online, in stores or via â€œtry-before-you-buyâ€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weâ€™re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Youâ€™ll also be involved in our growth marketing efforts to help us scale efficiently. If you get excited about data-driven decision making, weâ€™d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Bachelorâ€™s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</si>
  <si>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</si>
  <si>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</si>
  <si>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â€¢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â€¢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â€¢ Data metrics
Coordinate with GSL StratOps for
Revenue
Product Adoption
Seller Satisfaction
Client Satisfaction
Other metrics
Check for bugs / issues in reporting dashboard
â€¢ Reporting
Share bi-weekly updates via email or slides with global GSL StratOps Team
Flag if compliance / usage seem low (i.e. high likelihood sellers in region are not using go/SVA)
Job Requirements:
Skill/Experience/Education
Mandatory
â€¢ Bachelor's degree
â€¢ 3+ years of work experience
â€¢ Knows SQL
â€¢ Knows Google Slides, Google Sheets, Google Docs
Desired
â€¢ One year of experience in an ad sales, ad support, finance, data science, or strategy and operations role.
â€¢ Experience with statistical analysis and modelling.
â€¢ Knowledge of Google internal databases like Ads F1, Analytics configstore, ASR, Tangle, or XP.
â€¢ Knowledge of Google internal tools and systems like Plx, DasNav, F1, and Critique.
â€¢ Deep familiarity with Google Ads, Search Ads 360, Analytics 360, or Attribution.
â€¢ Basic knowledge of any programming language.
As an equal opportunity employer, ICONMA prides itself on creating an employment environment that supports and encourages the abilities of all persons regardless of race, color, gender, age, sexual orientation, citizenship, or disability.
.</t>
  </si>
  <si>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Divisionâ€™s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â€“ Friday, 8:00 AM â€“ 5:00 PM
Required Qualifications
â€¢ Bachelor's degree in biological science, computational/programming, or related area and three to five years of experience, or equivalent experience/training
â€¢ Thorough knowledge of bioinformatics methods and data structures
â€¢ Thorough knowledge of bioinformatics programming design, modification and implementation
â€¢ Thorough skills associated with statistical analysis and systems programming
â€¢ Experienced with Unix
â€¢ Experienced with R programming
â€¢ Knowledge of relevant biology
â€¢ Ability to produce high-quality reports and documentation
Preferred Qualifications
â€¢ Master's degree in biological science, computational/programming
â€¢ Advanced degree in Information Technology or related discipline
â€¢ Experienced with open-source development (e.g. maintenance, contributions)
â€¢ Experienced with compute clusters and job schedulers
â€¢ Experienced with version control (e.g. Git) and corresponding repositories (e.g. GitHub)
â€¢ Experience with cloud computing
â€¢ Skills to communicate complex information in a clear and concise manner both verbally and in writing
â€¢ Skilled in Tableau or other data visualization tools, SQL tables, queries and stored procedures, Python or other programming language(s)
â€¢ Familiarity with ETL processes, VBA in MS Excel or MS Access, charting/visualizations using MS Excel
â€¢ Demonstrated ability to communicate technical information to technical and non-technical personnel at various levels in the organization
â€¢ Demonstrated ability to work with others from diverse backgrounds. Demonstrated effective communication and interpersonal skills. Demonstrated service orientation skills
â€¢ Self-motivated and works independently and as part of a team
â€¢ Demonstrated strong problem-solving skills. Able to learn effectively and meet deadlines
â€¢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</si>
  <si>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Bachelorâ€™s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â€œFriends of Voleonâ€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</si>
  <si>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The Voleon Group
4.6</t>
  </si>
  <si>
    <t>Berkeley, CA</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</si>
  <si>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Weâ€™ve got all the perks, but if what you value most is doing great work in a creative, collaborative, and disciplined environment, join us.
As a Senior Data Analyst for the User Growth team, youâ€™ll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Redfinâ€™s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Youâ€™re an analytical juggernaut who doesnâ€™t stop at the â€œWhat?â€ but hungers for the â€œWhy?â€ and â€œWhat if?â€
Bachelorâ€™s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</si>
  <si>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Redfin
3.4</t>
  </si>
  <si>
    <t>Zillow, Trulia, Coldwell Banker</t>
  </si>
  <si>
    <t>Data Analyst (College &amp; Foundation Reporting)</t>
  </si>
  <si>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K-12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</si>
  <si>
    <t>Albany Charter School Network</t>
  </si>
  <si>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Youâ€™ll Do:
We are trying to improve Twitter Service. To improve something, we need to be able to measure it. You will enable better measurements and ensure measurement accuracy so that we know where we are doing well and where we want to improve.
Youâ€™ll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</si>
  <si>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Twitter
4.0</t>
  </si>
  <si>
    <t>Facebook, Google, Pinterest</t>
  </si>
  <si>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â€¢ Bachelor's degree in related area and three+ years of related experience; and/or equivalent experience/training
â€¢ Thorough knowledge of research function
â€¢ Thorough skills associated with statistical analysis and systems programming
â€¢ Thorough skills in analysis and communication
â€¢ Skills in using SAS software for statistical analysis and data management
â€¢ Familiarity with Microsoft Office (Excel, Access, Word, PowerPoint, and Outlook)
â€¢ Skills to communicate complex information in a clear and concise manner both verbally and in writing
â€¢ Skills in project management
â€¢ Analytic skills at a level to evaluate alternate solutions and develop recommendations
Preferred Qualifications
â€¢ Masterâ€™s degree in public health, health sciences, statistics, or equivalent
â€¢ California driverâ€™s license
â€¢ Skills in using ArcGIS to analyze and display data geographically
â€¢ Ability to work independently and work well under pressure
â€¢ Outstanding organizational and analytical skills and ability to manage and prioritize multiple tasks
â€¢ Ability to reason logically and use interpretive thinking to find solutions
â€¢ Excellent written and verbal interpersonal and communication skills, including professionalism, diplomacy and discretion
â€¢ Ability to know when to seek counsel on issues outside oneâ€™s own abilities and knowledge
â€¢ Experience with management and analysis of public health surveillance data
â€¢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</si>
  <si>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 San Francisco
4.1</t>
  </si>
  <si>
    <t>Data Analyst - Health</t>
  </si>
  <si>
    <t>$93K-$159K (Glassdoor est.)</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</si>
  <si>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</si>
  <si>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Impaq International, Llc
3.4</t>
  </si>
  <si>
    <t>Columbia, MD</t>
  </si>
  <si>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â€”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</si>
  <si>
    <t>Turn/River Capital
5.0</t>
  </si>
  <si>
    <t>Please find below, short Job Description for your reference:
Job description:
Â· 30% Meeting business stakeholders to gather/discuss business requirements
Â· 20% Business systems and data analysis
Â· 20% Documenting/Building technical specification
Â·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</si>
  <si>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
Analytics) Manager (Multiple
Positions),
Ernst &amp; Young U.S. LLP, San Francisco, CA.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</si>
  <si>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</si>
  <si>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Business Data Analyst - Senior/Director - Work from Remote</t>
  </si>
  <si>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</si>
  <si>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Vinsari LLC
2.5</t>
  </si>
  <si>
    <t>Market Data Services Analyst</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</si>
  <si>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Evolverâ€™s efforts and growth have been recognized by leading publications and organizations, including Inc. 5000 for five consecutive years, and most recently â€œFuture 50â€ from SmartCEO. With a dedicated focus on client satisfaction, Evolver has proven its value time and time again, from managing day-to-day operations to skillfully navigating the implementation and support of new technologies. Evolverâ€™s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</si>
  <si>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Evolver, Inc.
3.2</t>
  </si>
  <si>
    <t>Financial Data Analyst, FP&amp;A and Accounting</t>
  </si>
  <si>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</si>
  <si>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Lyft
3.7</t>
  </si>
  <si>
    <t>Loan Data Analyst</t>
  </si>
  <si>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Youâ€™ll always feel empowered and valued here.
Incredible teams doing exceptional work, every day
The Credit Approval &amp; Administration team provides education, guidance, and best practices related to First Republicâ€™s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Bankâ€™s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youâ€™ll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Bachelorâ€™s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Youâ€™ll have the independence to learn, lead and drive change. A culture of extraordinary service, empowerment and stabilityâ€”thatâ€™s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</si>
  <si>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First Republic Bank
3.7</t>
  </si>
  <si>
    <t>Silicon Valley Bank, City National Bank (Texas)</t>
  </si>
  <si>
    <t>Data and Policy Analyst IV</t>
  </si>
  <si>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Bachelorâ€™s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</si>
  <si>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</si>
  <si>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businessâ€”from sales to financeâ€”to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</si>
  <si>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3.2</t>
  </si>
  <si>
    <t>Data Analyst, Growth</t>
  </si>
  <si>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</si>
  <si>
    <t>Omada Health
4.1</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</si>
  <si>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</si>
  <si>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QuinStreet
3.2</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</si>
  <si>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</si>
  <si>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Softova Inc
5.0</t>
  </si>
  <si>
    <t>Job Description
Title: Data Scientist/Clinical Contracts Associate - II
Location: Foster City, CA 94404
Duration: 06 months (Extendable)
Managerâ€™s Note :
â€¢ 3+ years of data science experience with common data science toolkits and data visualization tools
â€¢ Good scripting/programming skill and applied statistics skills, such as distributions, statistical testing, regression, etc. preferred
â€¢ Expert in Microsoft programs including, but not limited to, MSWord, PowerPoint, Visio, Access, and Excel
â€¢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â€¢ The right fit
â€¢ Unparalleled results based on our customersâ€™ business need and challenges.
â€¢ High impact and an exceptional level of value added service that directly translate to an outstanding quality of talent
â€¢ Fully vetted and differentiated talent pool
â€¢ An environment that nurtures the tenets of a remarkable talent experience and partnership
â€¢ Industry leading commitment to philanthropy and social good
â€¢ Talk to us. We would love to share our story and chat about the exciting things we are doing!
Visit us at www.leadstackinc.com</t>
  </si>
  <si>
    <t>LeadStack
4.1</t>
  </si>
  <si>
    <t>Senior Data Analyst, Member Services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</si>
  <si>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</si>
  <si>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4.8</t>
  </si>
  <si>
    <t>Summary:
The Marin City Health and Wellness Centerâ€™s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Clinicâ€™s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Bachelorâ€™s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</si>
  <si>
    <t>Marin City Health and Wellness Center
4.5</t>
  </si>
  <si>
    <t>Marin City, CA</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</si>
  <si>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</si>
  <si>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</si>
  <si>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</si>
  <si>
    <t>Role: Business Data Analyst
Location: San Francisco, CA
Duration: Long Term Contract
Job Description:
Key Skills: CDISC, BRIDG, HL7, RIM , IDMP Projects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
Play a key role â€“ as part of a project team or M&amp;E â€“ in delivery of solutions that are cost effective, sustainable, and meet business requirements
Accountable for documentation, which may include, but is not limited to:
Â· User Requirements
Â· Functional and/or technical specifications
Â· Process flow diagrams
Â· Training documentation and/or work instructions
Â· Depending on the application and/or function, may configure system settings and/or options
Â· Provide consultation to customers regarding enhancement/improvement of current solutions and implementation of new solutions â€“ both systems and processes
Â· Facilitate and/or support customers in UAT planning and execution
Â· Participate in and advise roadmap discussions; key member of vendor assessment teams
Â·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</si>
  <si>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Twitter Service Tech</t>
  </si>
  <si>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Youâ€™ll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</si>
  <si>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</si>
  <si>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</si>
  <si>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Daly City, CA</t>
  </si>
  <si>
    <t>Concord, CA</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</si>
  <si>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</si>
  <si>
    <t>Thermo Fisher Scientific
3.4</t>
  </si>
  <si>
    <t>South San Francisco, CA</t>
  </si>
  <si>
    <t>Illumina, Agilent Technologies, Roche</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</si>
  <si>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â€¢ 5+ years of experience in IT and banking field with 3+ experience in SQL Server/Oracle or other database query language
â€¢ Understand and update business reporting and processes which will reduce duplication of data, reduce data entry into multiple systems and facilitate quicker data driven business decisions and document the details for technology team to understand
â€¢ Work with end users, business analysts and developers to streamline data flowing in to the applications.
â€¢ Export and manipulate data from business systems to be used in reports and analysis
â€¢ Setup graphs and presentations to visually represent information using Excel and/or Tableau
â€¢ Experience with creating, documenting, and maintaining processes
â€¢ Develop presentations and produce clear data visualizations for multiple levels of staff, management, and variety of stakeholders
â€¢ Implement methods to improve data reliability and quality
â€¢ Creative in solving problems, especially thinking outside-the-box to come up with solutions
â€¢ An ideal resource loves working with data
â€¢ Strong analytical skills with high attention to detail and accuracy
â€¢ Excellent verbal, written, and interpersonal communication skills
Nice to Have
â€¢ Finance/Banking background
â€¢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â€¢ Inception in 2007, privately held, Debt free
â€¢ 2200+ employees globally
â€¢ 375+ In- house Team of Sales, Account Management and Recruitment with coast to coast COE.
â€¢ 30 offices in US and 50+ Offices globally
â€¢ Operations in 20 countries (US, Canada, Mexico, APAC, UK, UAE, Europe, , Europe, Latin America, Japan, Australia)
Awards and Accolades:
â€¢ 2018 â€“ Fastest Growing IT Staffing Firm in North America by Staffing Industry Analysts
â€¢ 2018 â€“ Fastest-Growing Private Companies in America as a 5 times consecutive honoree â€“ Inc. 5000
â€¢ 2018 â€“ Fastest 50 by NJBiz
â€¢ 2018 â€“ Techserve Excellence Award (IT and Engineering Staffing)
â€¢ 2018 â€“ Best of the Best Platinum Award by Agile1
â€¢ 2018 â€“ 40 Under 40 Award Winner by Staffing Industry Analysts
â€¢ 2018 â€“ CEO World Gold Award by SVUS
â€¢ 2017 â€“ Best of the Best Gold Award by Agile1
Thanks,
Pallav Saxena
Account &amp; Delivery Manager
Direct: (201) 258-5694 | Board : (201) 340-8700 Ext. 574 | Fax: (201) 221-8131
Pallav.saxena@net2source.com
Address: 317 George St., Suite 220, New Brunswick, NJ 08901
Website: www.net2source.com</t>
  </si>
  <si>
    <t>$82K-$116K (Glassdoor est.)</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</si>
  <si>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</si>
  <si>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Health
3.3</t>
  </si>
  <si>
    <t>Web Data Analyst</t>
  </si>
  <si>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Bachelorâ€™s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</si>
  <si>
    <t>SACC
4.0</t>
  </si>
  <si>
    <t>Data Analyst (APPZ-DAHY)</t>
  </si>
  <si>
    <t>Job Description
Remote to start and then once environment changes then the candidate must be in the San Francisco office.
3+ yearsâ€™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</si>
  <si>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t>
  </si>
  <si>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</si>
  <si>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Scientist Analyst</t>
  </si>
  <si>
    <t>Job Description
â€¢ 3+ years of data science experience with common data science toolkits and data visualization tools â€¢ Good scripting/programming skill and applied statistics skills, such as distributions, statistical testing, regression, etc. preferred â€¢ Expert in Microsoft programs including, but not limited to, MSWord, PowerPoint, Visio, Access, and Excel
â€¢Knowledge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</si>
  <si>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Netpace, Inc
3.9</t>
  </si>
  <si>
    <t>San Ramon, CA</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</si>
  <si>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</si>
  <si>
    <t>Qualys
3.0</t>
  </si>
  <si>
    <t>NortonLifeLock, McAfee, Verisign</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</si>
  <si>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</si>
  <si>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Inc.</t>
  </si>
  <si>
    <t>Job Description
Focal Systems is a fast-growing Computer Vision AI startup in Silicon Valley. We have doubled in size every year since we were founded 3 years ago.
We are looking for someone to:
â€¢ Manage a team of data annotators
â€¢ Build tools to ensure high data quality
Requirements:
â€¢ Must have studied engineering (BS or MS)
â€¢ Must be willing to work 40-60 hours a week
â€¢ Must have 3+ years experience in management
â€¢ Must be able to present to the Executive Team
Benefits:
We care deeply about the health, happiness, and wellbeing of all of our employees.
Health Insurance
Catered Lunches
Paid Sick Leave
Dental Insurance
Vision Insurance
Quarterly Team Retreat
Powered by JazzHR
57hI3zkfjv</t>
  </si>
  <si>
    <t>Focal Systems
3.8</t>
  </si>
  <si>
    <t>Data Analyst - San Francisco CA / VA - Fulltime</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</si>
  <si>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</si>
  <si>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United IT Solutions
3.8</t>
  </si>
  <si>
    <t>Summary
Data Analyst, Trust &amp; Safety is responsible for providing insights to help define, enforce and promote policies, programs and products as part of Global Ethics and Compliance.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 This role is required to work in both San Bruno(Temporarily replaced by San Mateo) and Sunnyvale locations. ***
Roles &amp; Responsibilities
This position is part of Analytics teamresponsible for performing analytics to support the business. An individual inthis position is expected to perform additional responsibilities and duties asassigned and/or necessary.
Analyse and interpret information related torisk mitigation by identifying industry data trends (ex: reputational metrics,seller scorecard indicators) and benchmarks.
Analyse data to identify trends, patterns,insights, and discrepancies in data; ensure data accuracy, synthesizecompliance data in support of strategic business objectives; translate resultsinto actionable recommendations/plans.
Utilize industry new technologies and bestpractices to provide insights to key stakeholders based on your research.
Communicate compliance data insights and globaltrends related to the business; design, coordinate, and implement newreporting, analysis, and data-management solutions; provide recommendationsbased on insights and research.
Propose improvements for strategic and tacticalinitiatives (ex: driving experience scores, risk mitigation measures).
Preferred Qualifications
Minimum Qualifications
Bachelor's degree in Statistics, Analytics,Mathematics, Systems, Information Technology, Computer Science, or related field.
2+ years experience in analytics, systems,information technology (IT), data management.
1+ year experience with Python/R (Python preferred).
1+ year experience in Tableau/Looker or any other visualization tools (Tableau preferred).
Experience with Hadoop, Hive, Spark, Kafka.
2+ year experience with SQL, RDBMS, Hive and No-SQL databases (for example Cassandra).
Knowledge on predictive modelling is a plus.
Masters degree or certificate in business analytics, data mining, or statistical analysis is a strong plus.
Prior eCommerce experience is a plus.
Required Skills
Data Analyst / Data Science
Python
hadoop
Hive
SQL/No SQL
Tableau</t>
  </si>
  <si>
    <t>cyitechsearch</t>
  </si>
  <si>
    <t>San Bruno, CA</t>
  </si>
  <si>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</si>
  <si>
    <t>IT Avalon</t>
  </si>
  <si>
    <t>Brentwood, CA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</si>
  <si>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</si>
  <si>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Scientific Data Manager and Analyst</t>
  </si>
  <si>
    <t>It's a Perfect Day to change the world! At Perfect Day, we're doing just that.
Perfect Day was founded in 2014 to create delicious, nutritious dairy products that everyone can love. Weâ€™re using fermentation (not animals) to make dairy proteins that are the foundation for foods like ice cream, cheese and yogurt â€“ all with the distinctive taste and textures that consumers demand, but without lactose or environmental downsides. Through partnerships with respected brands, weâ€™re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</si>
  <si>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Perfect Day
4.4</t>
  </si>
  <si>
    <t>Emeryville, CA</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</si>
  <si>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</si>
  <si>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</si>
  <si>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</si>
  <si>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Bachelorâ€™s Degree from a 4-year college/university with a relevant degree, or commensurate experience
Company Description
Leading CRM company</t>
  </si>
  <si>
    <t>Description:
Pharma Domain Mandatory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t>
  </si>
  <si>
    <t>ApTask
3.9</t>
  </si>
  <si>
    <t>Collabera, Mitchell Martin, The Judge Group</t>
  </si>
  <si>
    <t>Product Compliance Data Analyst</t>
  </si>
  <si>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</si>
  <si>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Square
4.0</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</si>
  <si>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</si>
  <si>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Principal Data Analyst</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</si>
  <si>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Itâ€™s a fantastic opportunity to join our fast-growing data team and shape how Hinge Health uses data to make its most critical decisions.
WHAT YOUâ€™LL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WEâ€™RE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companyâ€™s best interest.
Hustle: Weâ€™re creative, weâ€™re unrelenting, we find a way.
Effective communication: Weâ€™re prompt and concise.
Learn-it-all (vs know-it-all): Weâ€™re always willing to learn.
Frugal: We donâ€™t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companyâ€™s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</si>
  <si>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</si>
  <si>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Koger LLC</t>
  </si>
  <si>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</si>
  <si>
    <t>TransReach</t>
  </si>
  <si>
    <t>East Brunswick, NJ</t>
  </si>
  <si>
    <t>Master Data Analyst â€“ SAP MDG Platform</t>
  </si>
  <si>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â€“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Weâ€™re committed to our work, customers, having fun, and most importantly to each otherâ€™s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Youâ€™ll work with business partners in Finance and Sales to identify the critical data and rules necessary to deliver customer, material, vendor, profit center, cost center, fixed assets &amp; GL account mastering for business operations. Youâ€™ll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â€¢ Develop master data creation/update processes for core master data objects (customer, vendor, material) and core financial data objects (profit center, cost center, fixed asset, GL accounts etc.)
â€¢ Run workshops with cross functional groups to define, review &amp; approve processes
â€¢ Define a shared service model to maintain master data
â€¢ Onboard and train offshore team
â€¢ Operationalize MDM support including escalation &amp; performance monitoring
Education &amp; Experience
â€¢ Undergraduate degree in Statistics, Engineering, Computer Sciences, Finance, Accounting, or related field
â€¢ 3+ years of business experience with financial operations and reporting processes
â€¢ Minimum 3 years of experience in master data management practices.
â€¢ Ability to engage and communicate at manager level and above to provide clear, concise explanations of data governance concepts, programs and initiatives
â€¢ Demonstrable experience working within complex, federated data and system architecture
â€¢ Experience working both automated and non-automated master data operations models
Desired Skills:
â€¢ Prior experience of implementing SAP Master Data Governance (MDG)
â€¢ Working experience in SAP BODS, SAP Information Steward
â€¢ Experience with SalesForce (SFDC) master data
â€¢ Design and use of Google Forms, ServiceNow, or similar for change management
â€¢ Workshop planning &amp; leadership
â€¢ Clear understanding of match/merge and survivorship rules for master data
â€¢ Process mapping, data cataloging
â€¢ Understanding and use of process metrics to monitor and maintain effectiveness of operations
#CBRose#</t>
  </si>
  <si>
    <t>Rose International
4.5</t>
  </si>
  <si>
    <t>Chesterfield, MO</t>
  </si>
  <si>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
ESSENTIAL DUTIES AND RESPONSIBILITIES include the following. Other duties can be assigned, and the duties and responsibilities of the job are subject to change without notice.
â€¢ Assist data system implementation and migration projects including needs assessments, vendor selection and management, trainings, and ongoing support;
â€¢ Co-Database administrator for systems across the organization including Salesforce for Fundraising and Volunteer Management;
â€¢ Provide support to departments through conducting research on available systems and apps, system maintenance and improvements, building reports, training users, and staying up-to-date on new features and functionality;
â€¢ Maintain and create documentation for all projects;
â€¢ Support data governance practices and update documentation;
â€¢ Support business process improvement planning by helping to develop policies and procedures and implement changes;
â€¢ Lead smaller projects across organization ensuring they stay in scope, budget, and timeline;
â€¢ Measure project success against identified goals and evaluation metrics;
â€¢ Create data visualizations for presentations and internal learning.
QUALIFICATIONS:
â€¢ Strong technical skills: ability to understand, utilize, and improve data systems
â€¢ Project Management: be able to work across functions to drive projects from inception through completion
â€¢ Detail oriented: ability to successfully manage all aspects of projects with the highest degree of professionalism
â€¢ Problem Solver: uses rigorous logic and methods to solve difficult problems with effective solutions; is intellectually curious; strong critical thinker.
â€¢ Planning Skills: excellent organization; attention to details; proven ability to multi-task; meets deadlines; measures performance against goals.
â€¢ Action Oriented: results driven; ability to adapt based on changing priorities and lessons learned; delivers high quality products.
â€¢ Interpersonal skills: ability to work independently and collaboratively; widely trusted.
â€¢ Cultural Humility: work effectively across cultures; demonstrates a commitment to learning, communicating and working respectfully with people different from themselves.
â€¢ Commitment to the mission and values of GLIDE.
SUPERVISORY RESPONSIBILITIES:
â€¢ None
EDUCATION and/or EXPERIENCE:
â€¢ BA degree and 3+ years of experience, preferably in a non-profit environment, or an equivalent combination of education and experience;
CERTIFICATES, LICENSES, REGISTRATIONS:
â€¢ None
COMMUNICATION SKILLS:
â€¢ Strong writing, editing and proofreading skills;
â€¢ Ability to research, analyze, compose and communicate written and verbal reports;
â€¢ Ability to relay data to non-technical audiences.
MATHEMATICAL SKILLS:
â€¢ Ability to interpret and analyze statistical data.
COMPUTER SKILLS:
â€¢ Proficiency with MS Office with advanced level capability in Excel;
â€¢ Experience in database management concepts preferred;
â€¢ Previous CRM experience required, with Salesforce experience strongly preferred;
â€¢ Experience with Efforts to Outcomes (ETO) preferred;
â€¢ Experience with statistical, graphical, and data science software, such as R, Python or Tableau a plus.
PHYSICAL REQUIREMENTS
The physical demands described here is representative of that which an employee encounters while performing the essential functions of this job. Reasonable accommodations can be made to enable individuals with disabilities to perform the essential functions.
â€¢ Ability to see within normal parameters;
â€¢ Ability to hear within normal range;
â€¢ Communication skills using the spoken and written word;
â€¢ Reaching by extending hand(s) or arm(s) in any direction; finger dexterity required to manipulate objects with fingers rather than with whole hand(s) or arm(s), for example, using a keyboard. Able to use equipment typically found in an office environment;
â€¢ Ability to bend or otherwise reach up or down as necessary;
â€¢ Ability to move about the building and community as needed. Ability to move quickly to address emergency or potentially dangerous situations;
â€¢ Must be able to lift and/or carry objects weighing up to 50 pounds;
â€¢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
WORK ENVIRONMENT
The work environment described here is representative of that which an employee encounters while performing the essential functions of this job. Reasonable accommodations can be made to enable individuals with disabilities to perform the essential functions.
â€¢ Fast paced, with frequent interruptions, demanding, social services office environment;
â€¢ Noise level is moderate to noisy and lighting is conducive to completion of work;
â€¢ The employee may be exposed to air borne pathogens;
â€¢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
Please send your resume for immediate consideration. Help us get to know you by including a note about yourself, plus any additional info that might be relevant!</t>
  </si>
  <si>
    <t>GLIDE MEMORIAL CHURCH</t>
  </si>
  <si>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â€“ produce outstanding content. This means helping streamline their processes, alleviate bottlenecks and provide data for meaningful metrics, leveraging technology. Â­Â­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Itâ€™s demanding, but incredibly rewarding as you can directly see the results of your efforts reflected in the teams youâ€™re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â€“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</si>
  <si>
    <t>Take-Two
3.7</t>
  </si>
  <si>
    <t>Novato, CA</t>
  </si>
  <si>
    <t>CSV Data Validation Analyst</t>
  </si>
  <si>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</si>
  <si>
    <t>Netpace, Inc.
3.9</t>
  </si>
  <si>
    <t>Senior Data and Fraud Analyst</t>
  </si>
  <si>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</si>
  <si>
    <t>Apto Payments</t>
  </si>
  <si>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ï‚· Work with business users to review and analyze needs.
ï‚· Design and develop programs, reports, and queries as appropriate.
ï‚· Build, maintain and troubleshoot SSIS, SSRS, and ETL packages and jobs as needed.
ï‚· Work with developers and analysts on appropriate architecture and design of internally developed solutions
ï‚· Review, analyze and develop reports on a variety of projects
ï‚· Provide professional analytical support to all departments, with a lead role in helping the enrollment, finance, provider network, marketing, and Covered California departments.
ï‚· Primary operational accountability for overseeing Covered California enrollment file loading.
ï‚· Respond to ad hoc query requests as needed
ï‚· Interact daily with I.T. Manager, I.T. staff, and user departments
ï‚· Maintains appropriate records, logs and reporting of support activities
ï‚· Create and maintain all relevant documentation, including process descriptions, for the areas owned.
ï‚· Manage data codesets for test and production systems as directed by the IT manager.
ï‚· Other duties as assigned by IT Manager
Systems /Professional Development
ï‚· Maintains and develops professional skills through training (both company provided and self- directed), reading pertinent journals, manuals, and documentation, and participating in IT related organizations/user groups
ï‚· Provides training and assistance to other IT staff and business users in order to develop/maintain in-house expertise among all staff
QUALIFICATIONS
ï‚· Bachelorâ€™s Degree in Computer Science or related field
ï‚· Minimum of 3 years of reporting analysis experience
ï‚· Work with sensitive information with the highest degree of integrity and confidentiality
ï‚· Proficient with MS SQL, Access and Excel
ï‚· Knowledge of data warehouse principals, hierarchies and tools
ï‚· Healthcare experience a plus
ï‚· Ability to provide MS SQL database administration a plus
ï‚· Possess good verbal and written communication skills
ï‚· Ability to plan and work effectively
PHYSICAL REQUIREMENTS
ï‚· Able to lift up to 30 pounds
ï‚·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</si>
  <si>
    <t>Chinese Community Health Plan
3.2</t>
  </si>
  <si>
    <t>Upstart - Data Analyst</t>
  </si>
  <si>
    <t>Upstart is looking for a Data Analyst to own and scale data reporting and analytics for our investors. You will be a critical member of Upstartâ€™s analytics team to own credit performance data analysis and reporting by developing reports and building repeatable and scalable data quality audits. Through your efforts, weâ€™ll be able to ensure reporting accuracy and consistency across company to monitor and report loan performance. You are Upstartâ€™s data ambassador to our current and future investors. If you are naturally curious, have good SQL skills, love data, and can communicate complex concepts with technical and non-technical people, this could be a great opportunity for you.
Here is more about what youâ€™ll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</si>
  <si>
    <t>V3 Talent Partners Inc.</t>
  </si>
  <si>
    <t>Position for Lead Data Analyst (Teradata, Oracle, Hadoop)</t>
  </si>
  <si>
    <t>$65K-$120K (Glassdoor est.)</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</si>
  <si>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</si>
  <si>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Arkhya Tech
3.7</t>
  </si>
  <si>
    <t>Data Analyst, Transaction Monitoring</t>
  </si>
  <si>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</si>
  <si>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Wish.com</t>
  </si>
  <si>
    <t>Keswick, VA</t>
  </si>
  <si>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</si>
  <si>
    <t>Stem Inc
3.2</t>
  </si>
  <si>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</si>
  <si>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Redolent, Inc
3.7</t>
  </si>
  <si>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</si>
  <si>
    <t>VLink Inc.
3.8</t>
  </si>
  <si>
    <t>South Windsor, CT</t>
  </si>
  <si>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</si>
  <si>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</si>
  <si>
    <t>Senior Lead Data Analytics Analyst</t>
  </si>
  <si>
    <t>At Bank of the West, our people are having a positive impact on the world. Weâ€™re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peopleâ€™s lives, and strengthen communities. We are part of BNP Paribas, a global leader supporting the UN Sustainable Development Goals (SDGs). Yes, weâ€™re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Bankâ€™s systems
Credit risk fit and model management, including tasks
associated with model governance, audit and regulatory exams
Lead and manage projects and/or small teams to support
new initiatives or other automation efforts.
Required Experience
Bachelorâ€™s Degree, preferably Masterâ€™s,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</si>
  <si>
    <t>Bank of the West
2.8</t>
  </si>
  <si>
    <t>Bank of America, Wells Fargo, U.S. Bank</t>
  </si>
  <si>
    <t>Data Analyst w/ Tealium - Remote Work</t>
  </si>
  <si>
    <t>Hi,
Title: Data Analyst w/ Tealium
Location: Remote Work
Position type: 6 + Months Contract
Rate : Market (Best possible)
Jobs Description:
â— Tealium/GTM and Google Analytics / Adobe Analytics Implementations, deploying and managing tags.
â— Handle the end to end web analytics solutions using Tealium/GTM that includes Implementation, Quality Assurance and Reporting.
â— Address Ad-hoc GTM/Tealium/Google Analytics requests raised by the client.
â— Create Pathing Reports testing specific Customer Paths to conversion.
â— Enable the Marketing teams with the ability to analyze real-time campaign information.
Additional requirements:
â— Experience using a data visualization tools
â— Provides initial technical implementation guidelines for new website features
â— Collaborates with analytics dev team to create technical specifications for new website. features.
â— Translate complex and analytical work into easy to understand data points
â— Understands the business KPI (Traffic and Conversion metrics)
â—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</si>
  <si>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Essential Functions:
â€¢ Designs and enhances databases.
â€¢ Designs menu systems that are effective and user-friendly.
â€¢ Develops reports with accurate, easy to read, useful information.
â€¢ Designs and generates tracking and monitoring tools.
â€¢ Participates in the development of outcomes and process measures, including technical specifications, to enable
population measurement, guideline implementation, and evaluation.
â€¢ Builds and maintains complex statistical routines using macros, vendor software, and software written by self and others.
â€¢ Tests and maintains data integrity across multiple databases (internal SAS, DB2, VSAM; external: Adobe, Excel, SAS
parsing routines, COBOL).
â€¢ Builds sophisticated statistical models and forecasting tools using these databases.
â€¢ Defines and frames complex multi-dimensional healthcare issues and develops time tables/processes for decision
making.
â€¢ Translates needs, issues, and ideas into effective strategies and action plans.
â€¢ Formulates specific implementation plans and evaluates the effectiveness of actions/programs implemented.
â€¢ Develops creative alternative solutions.
â€¢ Works closely with IT and outside partners (and physicians for TPMG departments).
â€¢ May coordinate team/project activities and schedules.
â€¢ May assist in the determination of goals and priorities with team, clients, or project management sponsors.
â€¢ May provide leadership to multi-disciplinary project teams.
â€¢ Communicates results/recommendations to project sponsors, clients, and various senior level audiences (including
physicians for TPMG departments).
Basic Qualifications:
Experience:
â€¢ Minimum three (3) years of programming in SAS, SQL, VBA, .net or equivalent statistical analytical programming
language.
â€¢ Minimum of three (3) years of related analytical consulting experience.
Education:
â€¢ Bachelor's degree in economics, finance, health care administration, public health administration, statistics, mathematics,
operations
research, or related field required OR four (4) years of experience in a directly related field.
â€¢ High School Diploma or General Education Development (GED) required.
Licenses, Certifications, Registrations
â€¢ N/A.
Additional Requirements:
â€¢ Broad familiarity with medical practices, especially population management and process and outcomes measurement.
â€¢ Experience with MVS/TSO operating systems required
â€¢ Experience with analytical manipulation and interpretation of large databases required.
â€¢ Microsoft Office skills required.
â€¢ Very strong analytic and critical thinking skills, writing skills, communication skills, consulting skills, and ability to work
within a team.
â€¢ Ability to express complex analytical and technical information to senior management or to audiences with clinical
training.
â€¢ Must be an independent self-starter.
â€¢ Must be able to work in a Labor/Management Partnership environment.
Preferred Qualifications:
â€¢ Master's degree preferred.
â€¢ Analytical consulting experience in the healthcare field.
â€¢ Knowledge of JCL strongly preferred.</t>
  </si>
  <si>
    <t>Enclipse
2.5</t>
  </si>
  <si>
    <t>Minneapolis, MN</t>
  </si>
  <si>
    <t>Accenture, Deloitte</t>
  </si>
  <si>
    <t>Business Data Analyst Excel, Tableau - 100% Remote - Phoenix, Minneapolis, or Des Moines</t>
  </si>
  <si>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</si>
  <si>
    <t>PRIMUS Global Services, Inc
3.7</t>
  </si>
  <si>
    <t>Business Data Analyst - Senior/Director : 20</t>
  </si>
  <si>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clientâ€™s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clientâ€™s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â€“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</si>
  <si>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Description
At Vida, our mission is to eradicate chronic disease and transform peopleâ€™s lives through improved health. There is huge potential to make an impact: 1 in 3 people in the U.S. has a chronic health condition, while 1 in 4 struggles with mental illness. Chronic conditions also represent a huge market opportunity at ~80% of our nationâ€™s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Vidaâ€™s usersâ€™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teamâ€™s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Masterâ€™s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Vidaâ€”it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donâ€™t just accept differences â€”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</si>
  <si>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3.6</t>
  </si>
  <si>
    <t>Vienna, Austria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</si>
  <si>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</si>
  <si>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</si>
  <si>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Senior Compliance Data Analyst, Cash App</t>
  </si>
  <si>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Weâ€™re working to find new and better ways to help businesses succeed on their own termsâ€”and weâ€™re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</si>
  <si>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</si>
  <si>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Procurement Data Analyst</t>
  </si>
  <si>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</si>
  <si>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Bio-Rad
3.3</t>
  </si>
  <si>
    <t>Hercules, CA</t>
  </si>
  <si>
    <t>Thermo Fisher Scientific, Abbott, Ortho Clinical Diagnostics</t>
  </si>
  <si>
    <t>Master Data Management (MDM) - Business Systems Analyst</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</si>
  <si>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</si>
  <si>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3.5</t>
  </si>
  <si>
    <t>Faridabad, India</t>
  </si>
  <si>
    <t>Sr. Data Analyst - Risk Analysis</t>
  </si>
  <si>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</si>
  <si>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OKCoin
4.5</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</si>
  <si>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â€“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â€“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Â® 2019</t>
  </si>
  <si>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</si>
  <si>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Administrator and Data Analyst</t>
  </si>
  <si>
    <t>Job Description
GENERAL SUMMARY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
ESSENTIAL JOB FUNCTIONS
Â· Serve as primary system administrator for the Salesforce CRM.
Â· Evaluate and test new products and software applications under development.
Â· Complete regular internal system audits and prepare and implement software upgrades.
Â· Train new users to help grow the Salesforce skill set across the organization.
Â· Responsible for batch uploads, exports, and updates data.
Â· Coordinates the evaluation and completion of new development requests.
Â· Works closely with program managers and staff members to identify, develop, deploy, and evaluate CRM processes to increase efficiency and productivity.
Â· Analyze and understand organizational business processes and requirements to recommend appropriate database solutions.
Â· Supports data collection for all programs including demographic statistics, program utilization, and client satisfaction to.
Â· Run monthly, quarterly, and annual reports for program monitoring reporting and agency communication.
Â· Coordinate and tracks all client satisfaction surveys for 3 different programs on a monthly and quarterly basis.
Â· Run administrative reports to show results, deficiencies, and trends as directed to support business operations.
Â· Assist with program assessments ensuring status of goals are well documented.
Â· Participate in strategic planning with regards to program development.
Â· Presenting findings and pitching ideas to management and other departments so they understand recommendations or changes.
Â· Perform data validation and quality control checks to ensure adherence to policy and procedures, and functioning database.
Other:
Â· Participate in team and department meetings as assigned.
Â· Attend organizational events as appropriate.
Â· Other duties as assigned.
KNOWLEDGE, SKILLS, AND ABILITIES
1. Must demonstrate ability to communicate effectively at all levels of the organization
2. Excellent project management skills and a positive attitude.
3. A high degree of creative thinking and the ability to use the accumulated knowledge and experience of others.
4. Strong research and computer skills.
5. Solid problem solving and presentation skills.
6. Ability to improve processes and adoption of technology platforms to achieve successful outcomes.
7. Ability to distinguish and identify program opportunities.
8. Highly organized with the ability to implement systems and follow-up processes.
9. Ability to prioritize and handle multiple projects simultaneously and to work calmly under pressure of deadlines.
10. Self-starter and has ability to use independent judgment.
EDUCATION, EXPERIENCE &amp; QUALIFICATIONS
1. Bachelorâ€™s degree preferable or equivalent.
2. Minimum two years of relevant work experience required.
3. Experience with Salesforce CRM required.
4. Strong understanding of Salesforce best practices and functionality preferred.
5. Salesforce, Service Cloud and Developer certifications preferred.
6. Proven ability to design and implement new processes and facilitate user adoption.
7. Strong data management abilities.
8. Customer service-oriented individual with excellent oral and written communication skills.
9. Experience in nonprofit environment a plus.
10. Knowledge of In-Home Supportive Services and/or Medi-Cal programs a plus.
Company Description
The San Francisco In-Home Supportive Services (IHSS) Public Authority connects low-income seniors and people with disabilities to qualified IHSS providers, so they may live healthier, happier and safer lives at home and engaged in the community.
The San Francisco IHSS Public Authority provides seven major services:
Registry
On-Call Program
Employer-of-record for the IP workforce
Health and dental insurance for IP workforce
Education, outreach, and advocacy
Mentorship Program
Criminal background checks for the IP workforce</t>
  </si>
  <si>
    <t>SF IHSS Public Authority</t>
  </si>
  <si>
    <t>Alerts Business/Data Analyst</t>
  </si>
  <si>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â€“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</si>
  <si>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</si>
  <si>
    <t>Hazelcast
4.0</t>
  </si>
  <si>
    <t>Redis Labs, GridGain</t>
  </si>
  <si>
    <t>BI Developer - Data Analyst</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</si>
  <si>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</si>
  <si>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LeadStack, Inc.
4.1</t>
  </si>
  <si>
    <t>Biological Data Analyst - Remote</t>
  </si>
  <si>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youâ€™ll be welcomed into a mission-driven family of smart, motivated colleagues. Youâ€™ll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</si>
  <si>
    <t>Parker Institute for Cancer Immunotherapy</t>
  </si>
  <si>
    <t>Data Systems Analyst (7199U</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</si>
  <si>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Berkeleyâ€™s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requestorsâ€™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</si>
  <si>
    <t>University of California Berkeley
4.1</t>
  </si>
  <si>
    <t>Sr. Business and Data Analyst</t>
  </si>
  <si>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</si>
  <si>
    <t>addastaff
5.0</t>
  </si>
  <si>
    <t>Business Data Analyst - Senior/Director</t>
  </si>
  <si>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â€¢ Execute on the global Risk analytic strategy for specific initiatives and various regional priorities, spearheading creation of data assets and delivery of insights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â€¢ Craft meaningful presentations and insights from complex data with content that clearly presents opportunities in an accurate, understandable and engaging manner; ensure data driven decision making is a priority for clients, colleagues, and other internal stakeholders
â€¢ Identify macro business and market trends that guide areas of future analysis
â€¢ Translate understanding of ***'s products and services into client engagement strategies that yield financial and performance benefits
â€¢ Serve as a strategic advisor to organizational leadership and peers â€“ inclusive of Risk MIS team, Regional Risk Officers, Functional/Global leaders and the Regional President.
â€¢ Mature how our analytic capabilities are integrated into business processes, improving delivery effectiveness
â€¢ Cultivate deep cross-functional partnerships, building relationship capital that facilitates the advancement of holistic/strategic initiatives
â€¢ Be an expert at getting to the root of a problem, defining business objectives and formalizing data requirements â€“ especially in a fast paced, fluid environment
â€¢ Influence tools and capabilities strategy through experience with various data environments, data sources and tools
â€¢ Exceptional risk and/or business acumen and technical rigor â€“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â€¢ 12+ years of experience with a Bachelor's Degree (quantitative field preferred) or 10 years of experience with an Advanced Degree (quantitative or business degree highly desirable). Demonstration of progressive success in roles of increasing responsibility
â€¢ Possess a relentless, client-centric and result-driven mindset coupled with strong problem solving skills and an ability to break down complex problems and propose alternative, new ways of thinking.
â€¢ Expertise in delivering data insights, strategic planning and analytic strategy is highly desirable
â€¢ Extensive experience in risk, banking or financial services is required. *** experience or knowledge of the payments industry is highly desirable
â€¢ Risk operations or Risk analytics experience or similar quantitative business responsibility for financial or operational performance highly desirable
â€¢ Strong understanding of manipulating data from a variety of sources
â€¢ Big data experience (Hadoop, Hive, Spark), data visualization experience (Tableau) and/or SQL experience are critical skills â€“ this role is about both doing and delivering
â€¢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</si>
  <si>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Lead Data Analyst, BI/Visualizations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</si>
  <si>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</si>
  <si>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</si>
  <si>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Bank</t>
  </si>
  <si>
    <t>Epic Clarity Data Analyst</t>
  </si>
  <si>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Â· Perform quantitative and qualitative analysis of data in order to produce business intelligence reports, performance charts, graphs and other reports, and develop and present healthcare data analytical solutions.
Â· Extract, update, and interpret medical data from a variety of databases/sources and transform it into intelligent, actionable reports.
Â· Analyzes and reports data related to various operational metrics in order to make recommendations for operational process improvements to senior management and other department heads.
Â· Assist in contract rate modeling by comparatively analyzing volume, case mix, industry benchmarks, ROI and optimizations.
Â· Perform monthly and quarterly reconciliations. Perform data queries and informational updates.
Â· Report development by merging data and other data mining tools, on a routine or ad-hoc basis, using Crystal reporting and working with EPIC
Â· Monitor and develop dashboards to support monitoring of performance in key business areas including clinical, care coordination, payer contracting, and claims data.
Â·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Â· Minimum 1-2 years experience in healthcare data management and/or, preferably in an FQHC setting.
Â· Bachelor degree in quantitative/analytically challenging field (Finance, statistics, etc)
Â· Proficiency in use of Microsoft Word, Excel, and PowerPoint. Familiarity with Access preferred.
Â· Experience in data analysis and decision support including proficiency with analytical software.
Â· Requires knowledge of basic analytical principles and concepts. Knowledge of statistical analysis, data display and benchmarking preferred
Â· Professional demeanor, highly flexible, able to manage multiple and changing priorities, and meet aggressive project deadlines.
Â· Ability to work with members of multiple disciplines to identify sources of data, collection methodologies and improvement opportunities
Â· Knowledge of medical terminology preferred
Best,
Kushal Shah
APN Software Service INC
kushal@apninc.com</t>
  </si>
  <si>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â€“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womenâ€™s health, please apply with a resume. We canâ€™t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</si>
  <si>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The Pill Club
2.7</t>
  </si>
  <si>
    <t>Nurx</t>
  </si>
  <si>
    <t>Senior Health Data Analyst</t>
  </si>
  <si>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</si>
  <si>
    <t>One Medical</t>
  </si>
  <si>
    <t>South Melbourne, Australia</t>
  </si>
  <si>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â€¢ Execute on the global Risk analytic strategy for specific initiatives and various regional priorities, spearheading creation of data assets and delivery of insights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â€¢ Craft meaningful presentations and insights from complex data with content that clearly presents opportunities in an accurate, understandable and engaging manner; ensure data driven decision making is a priority for clients, colleagues, and other internal stakeholders
â€¢ Identify macro business and market trends that guide areas of future analysis
â€¢ Translate understanding of client's products and services into client engagement strategies that yield financial and performance benefits
â€¢ Serve as a strategic advisor to organizational leadership and peers â€“ inclusive of Risk MIS team, Regional Risk Officers, Functional/Global leaders and the Regional President.
â€¢ Mature how our analytic capabilities are integrated into business processes, improving delivery effectiveness
â€¢ Cultivate deep cross-functional partnerships, building relationship capital that facilitates the advancement of holistic/strategic initiatives
â€¢ Be an expert at getting to the root of a problem, defining business objectives and formalizing data requirements â€“ especially in a fast paced, fluid environment
â€¢ Influence tools and capabilities strategy through experience with various data environments, data sources and tools
â€¢ Exceptional risk and/or business acumen and technical rigor â€“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â€¢ 12+ years of experience with a Bachelor's Degree (quantitative field preferred) or 10 years of experience with an Advanced Degree (quantitative or business degree highly desirable). Demonstration of progressive success in roles of increasing responsibility
â€¢ Possess a relentless, client-centric and result-driven mindset coupled with strong problem solving skills and an ability to break down complex problems and propose alternative, new ways of thinking.
â€¢ Expertise in delivering data insights, strategic planning and analytic strategy is highly desirable
â€¢ Extensive experience in risk, banking or financial services is required. Knowledge of the payments industry is highly desirable
â€¢ Risk operations or Risk analytics experience or similar quantitative business responsibility for financial or operational performance highly desirable
â€¢ Strong understanding of manipulating data from a variety of sources
â€¢ Big data experience (Hadoop, Hive, Spark), data visualization experience (Tableau) and/or SQL experience are critical skills â€“ this role is about both doing and delivering
â€¢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</si>
  <si>
    <t>Sales Finance Data Analyst</t>
  </si>
  <si>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Bachelorâ€™s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â€œon itâ€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</si>
  <si>
    <t>Senior Business Technology Analyst - MDM / Data Management (San Francisco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</si>
  <si>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ZSâ€™s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â€¢ Lead design and development phases during implementation of world-class technology solutions to solve business problems across multiple client engagements;
â€¢ Partner with program lead to build comprehensive implementation project plans with well-defined tasks and owners;
â€¢ Leverage information from requirements-gathering phase and utilize past experience to design a flexible and scalable solution;
â€¢ Apply appropriate development methodologies (e.g.: agile, waterfall) and best practices (e.g.: mid-development client reviews, embedded QA procedures, unit testing) to ensure successful and timely completion;
â€¢ Collaborate with other team members (involved in the requirements gathering, testing, roll-out and operations phases) to ensure seamless transitions.
â€¢ Communicate business requirements &amp; work closely with development teams to ensure accurate understanding and implementation;
â€¢ Lead the development of project outputs such as business case development, solution vision and design, user requirements, solution mockup, prototypes, and technical architecture (if needed), test cases, and deployment plans;
â€¢ Help lead user adoption and change management activities during inception, UAT and post implementation phases.
Qualifications:
â€¢ Bachelor's/Master's degree with specialization in Computer Science, MIS, IT or other computer related disciplines;
â€¢ 4-6 years of relevant consulting-industry experience working on medium-large scale technology solution delivery engagements;
â€¢ Extensive experience working with Reltio, Informatica or other MDM software
â€¢ Manage team of analyst across different development skill-sets (Front-end user reporting, Back-end database management, ETL interfacing).
Additional skills:
â€¢ Deep understanding of data management best practices and data analytics
â€¢ Up to speed with latest technologies in reporting, data warehousing, and data management
â€¢ Ability to lead requirements sessions with clients and project teams;
â€¢ Excellent verbal and written communication, organization, planning and leadership skills;
â€¢ Ability to distill complex concepts into easy-to-understand frameworks and presentations
â€¢ Strong leadership, verbal and written communication skills with ability to articulate results and issues to internal and client teams
â€¢ Proven ability to work creatively and analytically in a problem-solving environment
â€¢ Ability to work within a virtual global team environment and contribute to the overall timely delivery of multiple projects
â€¢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</si>
  <si>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</si>
  <si>
    <t>I.T. Solutions, Inc.
3.1</t>
  </si>
  <si>
    <t>Business data analyst - SFO , CA</t>
  </si>
  <si>
    <t>Key Skills: CDISC, BRIDG, HL7, RIM , IDMP Projects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
Play a key role â€“ as part of a project team or M&amp;E â€“ in delivery of solutions that are cost effective, sustainable, and meet business requirements
Accountable for documentation, which may include, but is not limited to:
Â· User Requirements
Â· Functional and/or technical specifications
Â· Process flow diagrams
Â· Training documentation and/or work instructions
Â· Depending on the application and/or function, may configure system settings and/or options
Â· Provide consultation to customers regarding enhancement/improvement of current solutions and implementation of new solutions â€“ both systems and processes
Â· Facilitate and/or support customers in UAT planning and execution
Â· Participate in and advise roadmap discussions; key member of vendor assessment teams
Â·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</si>
  <si>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Data Analyst WITH Data Standards and Migration</t>
  </si>
  <si>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</si>
  <si>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</si>
  <si>
    <t>BI Data Analyst / Business Analyst</t>
  </si>
  <si>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</si>
  <si>
    <t>Alliance IT
4.4</t>
  </si>
  <si>
    <t>Senior Product Data Analyst</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</si>
  <si>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</si>
  <si>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Senior Business Data Analyst, Growth Strategy</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</si>
  <si>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</si>
  <si>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Square Trade
3.5</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</si>
  <si>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</si>
  <si>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3.6</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</si>
  <si>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</si>
  <si>
    <t>Job Opportunity with Cognizant for Data Analyst at SFO ,CA (NO OPT &amp; NO CPT)</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</si>
  <si>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</si>
  <si>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Next Level Business Services, Inc.
4.4</t>
  </si>
  <si>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</si>
  <si>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The Armada Group
4.4</t>
  </si>
  <si>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</si>
  <si>
    <t>GoAhead Solutions
4.9</t>
  </si>
  <si>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</si>
  <si>
    <t>Data Analyst - Int</t>
  </si>
  <si>
    <t>$47K-$74K (Glassdoor est.)</t>
  </si>
  <si>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â€¢ Gather and translate business data and reporting requirements into technical design and build reporting database across multiple data sources to meet business reporting needs.
â€¢ Work with business partners to gather and understand requirements, analyze data, design data model, develop detailed source-to-target mapping from multiple sources, develop ETL/ELT, test and validate, trouble-shoot and develop fixes, etc.
â€¢ Write complex SQL code across multiple data sources to produce the data and reporting that meet business needs.
â€¢ Analyze data quality across multiple databases, proactively identify and resolve issues
â€¢ Work with BI dashboard developer to produce accurate, easy to read, useful information
Top 3-5 Required Skills:
â€¢ 3+ years of experience working with business partners to translate data and reporting needs to database design and reporting tables.
â€¢ 3+ years of experience designing and implementing dimensional and 3NF data marts in SQL Server, Snowflake, (Nice to have: Snowflake, Azure or other data platforms.)
â€¢ 3+ years of experience with designing and developing scalable and reliable ETL/ ELT process across multiple complex data sources using advanced SQL, Stored Procedures and SSIS.
â€¢ Experience working with business partners to produce reporting that meet their needs
Desired Skills: (not required)
â€¢ Cloud data platform experience (Snowflake, Azure or others)
â€¢ Multi-channel Marketing data experience
â€¢ BI dashboard development experience (Tableau, Power BI, etc.)
Soft Skills:
Proactive, take initiatives, open to learn but also open to share knowledge
Communicate effectively with technical and non-technical partners
Collaborative team player</t>
  </si>
  <si>
    <t>Abacus Service Corporation
4.3</t>
  </si>
  <si>
    <t>Senior Financial Systems Analyst / Business Intelligence Data Modeler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</si>
  <si>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Weâ€™re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usersâ€™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</si>
  <si>
    <t>Franklin Templeton Investments
3.8</t>
  </si>
  <si>
    <t>Fidelity Investments, Vanguard</t>
  </si>
  <si>
    <t>Enrollment &amp; Student Services Data &amp; Systems Operations Analyst</t>
  </si>
  <si>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</si>
  <si>
    <t>Sutter Health System
3.9</t>
  </si>
  <si>
    <t>Kaiser Permanente, UC Davis Health, Dignity Health</t>
  </si>
  <si>
    <t>Lead Data Analyst, Product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</si>
  <si>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</si>
  <si>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Biological Data Analyst</t>
  </si>
  <si>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</si>
  <si>
    <t>BI Data Analyst - Tibco &amp; Spotfire</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</si>
  <si>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</si>
  <si>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Incedo Inc
3.4</t>
  </si>
  <si>
    <t>Mu Sigma, ZS Associates, Fractal</t>
  </si>
  <si>
    <t>Data Analyst - Life Sciences</t>
  </si>
  <si>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</si>
  <si>
    <t>Sr. Data Analyst( Healthcare)</t>
  </si>
  <si>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</si>
  <si>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Alameda, CA</t>
  </si>
  <si>
    <t>Senior Data Analyst - Health Care Innovation</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</si>
  <si>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</si>
  <si>
    <t>Technical Business Analyst with SQL Data Specialist</t>
  </si>
  <si>
    <t>Position Role/Tile: Technical Business Analyst with SQL Data Specialist
Location: Walnut Creek, CA.
Scope of Responsibilities:
â€¢ Leads project stakeholders in the analysis process, interacting to elicit and document project requirements.
â€¢ Produces professional quality project artifacts including but not limited to business requirements documents, use cases, issue logs, test cases and other documents as needed.
â€¢ Documents requirements and works with technical teams to provide solutions to promote data integrity in enterprise systems.
â€¢ Serves as a critical resource and liaison between subject matter experts and technical experts throughout the project lifecycle.
â€¢ Assists in the estimates of time required to deliver project artifacts and reports progress toward delivery goals throughout project.
â€¢ Identifies and communicates both risks and solutions.
â€¢ Participates in the testing, QA and training of a product.
â€¢ Assist in application support and management of defects, enhancements and change requests.
â€¢ Able to work across programs and on multiple parallel tasks.
â€¢ Demonstrated ability to function as a thought leader.
Requirements (Must):
â€¢ Minimum of 8 years of Technical Business Analysis or equivalent experience.
â€¢ Minimum of 2 years of hands-on experience with writing simple SQL Server queries and handling data requirements.
â€¢ Understanding of Information Management, Big Data concepts and practices.
â€¢ Bachelor's degree required; Master's degree preferred.
â€¢ Business Analysis, PMP, Agile Certifications a plus.
Health Care or engineering experience preferred.
Central Business Solutions, Inc,
37600 Central Ct.
Suite #214
Newark, CA 94560</t>
  </si>
  <si>
    <t>Lead Data Engineer (Capital Markets Business Analyst 2)</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</si>
  <si>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</si>
  <si>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</si>
  <si>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</si>
  <si>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Technologies Inc
3.4</t>
  </si>
  <si>
    <t>Accenture, Deloitte, IBM</t>
  </si>
  <si>
    <t>Sr. BI Data Analyst (with Spotfire Exp &amp; Bio/Pharma/Clinical Industry)-South San Francisco, California (W2)</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</si>
  <si>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</si>
  <si>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Epikso
3.8</t>
  </si>
  <si>
    <t>Pleasant Hill, CA</t>
  </si>
  <si>
    <t>Senior Business Technology Analyst - MDM / Data Management</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</si>
  <si>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</si>
  <si>
    <t>ZS Associates, Inc.
3.0</t>
  </si>
  <si>
    <t>Senior SAS Data Analyst</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</si>
  <si>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</si>
  <si>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The Ascent Services Group
4.6</t>
  </si>
  <si>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Â· 30% Meeting business stakeholders to gather/discuss business requirements
Â· 20% Business systems and data analysis
Â· 20% Documenting/Building technical specification
Â·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</si>
  <si>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Cybersecurity Analyst (Payment Card Industry Data Security Standards (PCI-DSS))</t>
  </si>
  <si>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</si>
  <si>
    <t>City and County of San Francisco
3.7</t>
  </si>
  <si>
    <t>Business Analyst with Data Loss Prevention (DLP) Concepts</t>
  </si>
  <si>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</si>
  <si>
    <t>Epikso Inc
3.8</t>
  </si>
  <si>
    <t>Sr. Analyst, Financial Data and Reporting</t>
  </si>
  <si>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Companyâ€™s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</si>
  <si>
    <t>Central Garden &amp; Pet Company
3.6</t>
  </si>
  <si>
    <t>Spectrum Brands, Scotts Miracle-Gro, Newell Brands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</si>
  <si>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</si>
  <si>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Business Analyst II (Scientific Business Analyst PreClinical Data)</t>
  </si>
  <si>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</si>
  <si>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Sr. Process Analyst - Data Privacy Project</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</si>
  <si>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</si>
  <si>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â€¢ Creating Service Requests to track each review
â€¢ Compiling user entitlement data from in scope environments and from Oracle's Identity Management system
â€¢ Formatting data extracted from systems to ensure easy review and analysis
â€¢ Create and initiate survey to be completed by designated reviewers.
â€¢ Follow up on completion of surveys until 100%, and ensure deadlines are met.
Work with Oracle's Identity Management team to use OIM functionality to certify user entitlements.
â€¢ Confirm identified reviewers by asking management to review list of reviewers.
â€¢ Compile user entitlement data, ensuring audit evidence is captured effectively
â€¢ Submit Service Request to OIM team detailing requirements for certification creation</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</si>
  <si>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</si>
  <si>
    <t>Franklin Resources</t>
  </si>
  <si>
    <t>Worthington, OH</t>
  </si>
  <si>
    <t>Sr. Data Analysts (Banking Domain)</t>
  </si>
  <si>
    <t>Job Description:
o Demonstrated Experience in documenting data lineage
o Experience creating/contributing to a data dictionary, a plus
o Experience using DeNodo, a plus</t>
  </si>
  <si>
    <t>Concept Software &amp; Services Inc
5.0</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</si>
  <si>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Bachelorâ€™s Degree from an accredited institution in Data Analytics, Informatics, Statistics, Mathematics, Computer Science, Information Systems, or Computer Engineering required
2+ yearsâ€™ experience in Structure Query Language (SQL) required
2+ yearsâ€™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</si>
  <si>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3.2</t>
  </si>
  <si>
    <t>Carmel, IN</t>
  </si>
  <si>
    <t>CUNA Mutual, SWBC, Overby-Seawell</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</si>
  <si>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</si>
  <si>
    <t>Navient
3.3</t>
  </si>
  <si>
    <t>Indianapolis, IN</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</si>
  <si>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</si>
  <si>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Briljent
3.5</t>
  </si>
  <si>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clientâ€™s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</si>
  <si>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Upper Hand
4.2</t>
  </si>
  <si>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</si>
  <si>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Vespa Group LLC
2.8</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</si>
  <si>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</si>
  <si>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Lilt
3.8</t>
  </si>
  <si>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</si>
  <si>
    <t>BCforward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</si>
  <si>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</si>
  <si>
    <t>COVID-19 Data Analyst</t>
  </si>
  <si>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masterâ€™s degree in a relevant field (e.g., public health, biological sciences, statistics, etc.) and â‰¥ 2 yearsâ€™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bachelorâ€™s degree in a relevant field and â‰¥ 4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</si>
  <si>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Alpha Rae Personnel, Inc.
3.6</t>
  </si>
  <si>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Bachelorâ€™s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</si>
  <si>
    <t>The Fountain Group
3.6</t>
  </si>
  <si>
    <t>Apex Systems, Kforce, Robert Half</t>
  </si>
  <si>
    <t>Junior Data Analyst Python</t>
  </si>
  <si>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</si>
  <si>
    <t>Gallega Software Solutions Inc
4.2</t>
  </si>
  <si>
    <t>IT Data Analyst (Power BI)</t>
  </si>
  <si>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â€¢Data Model Management â€“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â€¢Predictive analytics - Test business hypotheses across various departments to construct predictive models. Work in cross functional team to identify new hypotheses. Test sensitivity/impact of current and proposed business initiatives on various customer segments.
â€¢Reporting/Analysis â€“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â€¢Business Management â€“ Participate in various business improvement activities and deep-dive initiatives adding insight where predictive analytics are required to forecast impact/results. Develop partnership with Information Systems to gain insight into upcoming data changes or new data availability.
â€¢Data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â€¢Performs other related duties as required or requested.
â€¢Bachelor's Degree in a quantitative field such as statistics, mathematics, information systems, computer science, or economics with two to four years of experience. Masterâ€™s Degree in an analytics related field such as statistics is a plus.
â€¢Two or more years of work experience utilizing statistical applications such as: R, SAS, and SPSS.
â€¢Have strong statistical, mathematical, predictive modeling, or machine learning skills.
â€¢Two or more years of experience in working with large datasets, and relational databases (SQL)
â€¢Must be comfortable working with senior management as the analytics and insights provided by this individual are shared throughout various levels of the organization.
â€¢Demonstrating advanced use of Microsoft Excel and working knowledge of CRM systems (Salesforce.com preferred) is a requirement.
â€¢Ability to articulate and present complex data in a user friendly format is critical to the success of this role.
â€¢Must have the ability to work collaboratively in a team environment.
â€¢Must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</si>
  <si>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nKYZjQLFL8</t>
  </si>
  <si>
    <t>Local Data Analyst - Clinical</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</si>
  <si>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</si>
  <si>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Keywords Studios
3.1</t>
  </si>
  <si>
    <t>Lionbridge, Pole To Win</t>
  </si>
  <si>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</si>
  <si>
    <t>Kuehne + Nagel
3.5</t>
  </si>
  <si>
    <t>Whitestown, IN</t>
  </si>
  <si>
    <t>Feusisberg, Switzerland</t>
  </si>
  <si>
    <t>DHL Global Forwarding, Freight, DB Schenker, Panalpina</t>
  </si>
  <si>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</si>
  <si>
    <t>Ending The HIV Epidemic Data Analyst</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</si>
  <si>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</si>
  <si>
    <t>Health &amp; Hospital Corporation
3.4</t>
  </si>
  <si>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</si>
  <si>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Heartland Payment Systems
2.9</t>
  </si>
  <si>
    <t>Jeffersonville, IN</t>
  </si>
  <si>
    <t>Edmond, OK</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</si>
  <si>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</si>
  <si>
    <t>Sr. Healthcare Data Analyst</t>
  </si>
  <si>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businessâ€™s analytical needs.
Works with Project Manager to ensure a review and tracking process exists throughout the project life-cycle.
Recommends process improvement opportunities.
Performs related duties, as required.
WHAT IT TAKES TO SUCCEED
ACO claims data â€“ Knowledge of Accountable Care Organization (ACO) claims data
EPIC data models â€“ Knowledge of Epic data modelling
Analytical Software Knowledge â€“ Demonstrated knowledge of analytical software
SAS â€“ Demonstrated knowledge and use of SAS analytics software
Databases &amp; SQL â€“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</si>
  <si>
    <t>Franciscan Health
3.5</t>
  </si>
  <si>
    <t>Beech Grove, IN</t>
  </si>
  <si>
    <t>Mishawaka, IN</t>
  </si>
  <si>
    <t>Sr Data Analyst II</t>
  </si>
  <si>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</si>
  <si>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t>
  </si>
  <si>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</si>
  <si>
    <t>Little Raymond's Print Shop
4.0</t>
  </si>
  <si>
    <t>Lawrence, IN</t>
  </si>
  <si>
    <t>Moosic, PA</t>
  </si>
  <si>
    <t>Sr. IT Data Analyst</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</si>
  <si>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</si>
  <si>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CNO Financial Group
2.7</t>
  </si>
  <si>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</si>
  <si>
    <t>Lionbridge
3.3</t>
  </si>
  <si>
    <t>Redmond, WA</t>
  </si>
  <si>
    <t>SDL, Keywords Studios, TransPerfect</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</si>
  <si>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</si>
  <si>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Remitly
4.3</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</si>
  <si>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â€¢ Facilitates requirements definition, technical design and sign off; documents requirements and develops use cases to explain/demonstrate business requirements/detail technical specifications as needed
â€¢ Enable effective decision making by retrieving and aggregating data from multiple sources and compiling them into actionable format
â€¢ Collaborate with Data Architect and lead analysis &amp; data mapping activities of source to target data column mapping, documenting detail technical specs along with related business logic and communicate the data migration plan.
â€¢ Define data structures for reporting purposes
â€¢ Contributes business or process perspective during design reviews
â€¢ Design automated reporting solutions that enable business leaders to make effective decisions.
â€¢ Assists QA team to ensure that requirements documentation can be easily translated into test plans and provides relevant test scenarios for the testing team
â€¢ Drive projects, working with various stakeholders including business users and BI &amp; data engineering team
â€¢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</si>
  <si>
    <t>Homesite Group
3.3</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</si>
  <si>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</si>
  <si>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Microsoft Corporation
4.3</t>
  </si>
  <si>
    <t>Google, Amazon, Apple</t>
  </si>
  <si>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</si>
  <si>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IT Data Analyst</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</si>
  <si>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</si>
  <si>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Washington Federal
3.6</t>
  </si>
  <si>
    <t>Job Description
We are looking for a new team member who embraces new and unique challenges; someone who can â€œwear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yearsâ€™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</si>
  <si>
    <t>SureCritic
3.0</t>
  </si>
  <si>
    <t>Business Data Analyst - Marketing</t>
  </si>
  <si>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</si>
  <si>
    <t>Costco Wholesale Corporation
4.0</t>
  </si>
  <si>
    <t>Issaquah, WA</t>
  </si>
  <si>
    <t>General Merchandise &amp; Superstores</t>
  </si>
  <si>
    <t>Sam's Club, BJ's Wholesale Club</t>
  </si>
  <si>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</si>
  <si>
    <t>TechDigital Corporation
3.5</t>
  </si>
  <si>
    <t>Burnsville, MN</t>
  </si>
  <si>
    <t>Demand Response (DR) and Customer Success (CSM) BI and Data Analyst</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</si>
  <si>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</si>
  <si>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Data Analyst
Reports to: Chief Operating Officer
Classification: Full-time/Exempt
Start Date: Immediately
Location: Seattle, WA
OPPORTUNITY: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
To learn more about what itâ€™s like to work at RVLA, please visit: myrvla.org
ABOUT RAINIER VALLEY LEADERSHIP ACADEMY:
Rainier Valley Leadership Academy is a public, tuition-free, charter school, providing an anti-racist collaborative community and rigorous education while providing access to civic leadership and college success for all scholars in Seattle.RVLA will serve grades 6-11 in the Seattle Community. We respect and celebrate the wealth and vitality of the ethnic and cultural traditions that thrive in our neighborhood. Our mission is to put every child on the path to success in college and career, leadership, and life.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
Our academic model is based around a college-going culture with high expectations and high support, including acceleration and intervention. Technology and art electives will also be included for all scholars in grades 9-11.
ESSENTIAL DUTIES &amp; RESPONSIBILITIES:
Student Information and Reporting
Manage the student information system to ensure complete student data and resolve errors with submissions to ESD/CEDARS
Track all state reporting deadlines and provide timely communication and guidance to staff on the information needed to meet compliance requirements
Lead monthly enrollment count process and submit apportionment reports (P-223 &amp; P-223H); maintain document retention for audits
Manage account creation, permissions, and security of logins for SIS
Setup and manage student lottery and registration system, SchoolMint, and train staff on document collection required for complete student file
Student Attendance
Oversees daily attendance reporting by creating a system to communicate absences to teachers, parents, and administrators that complies with state law on mandatory student attendance.
Track, report, and monitor key attendance metrics including Chronic Absenteeism, Average Daily Attendance, and Truancy and report data weekly to COO and CEO/Principal.
Data Analysis
Manage, manipulate, and analyze large amounts of data in Excel and databases
Respond to ad hoc requests for data from external stakeholders
Provide reports for tracking compliance on key initiatives (ADA, FRL, etc)
System Management
Learn, master, and maintain a variety of system applications that support both academic and operations
Manage Clever connection between supported applications and SIS
Manage and support all school applications; create user logins, troubleshoot, and provide staff training for new systems
Assist with maintaining school website and social media accounts
Testing
Manage the entire back end testing process, and hold other stakeholders accountable to deadlined and execution
Communicate with testing services, and other outside vendors to obtain data
Technology Support
Act of point of contact to coordinate first-line troubleshooting for student and staff devices; liaise with IT vendor to coordinate trouble tickets
Coordinate, track and monitor hardware repairs needed at the school
QUALIFICATIONS:
Bachelorâ€™s Degree (strongly preferred)
Experience managing, interpreting and presenting data
Can articulate a clear, compelling vision for strong data management
Excellent collaborative and organizational skills
Excellent verbal and written communication skills
Growth mindset and love of learning
A strong ethical base and self-awareness
A relentless commitment to and high standards for high-quality execution
Passionate with a strong sense of personal responsibility towards achieving ambitious goals
Strong sense of integrity, ethics, and drive to achieve and grow
Humility, sense of humor, and a rock-solid commitment to RVLA's mission and the Southeast Seattle community
Commitment to building programs from beginning to end
Ability to multi-task and function in a high-energy environment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H-1B Visa applicants.
COMPENSATION:
Compensation for this role is competitive and based on education and experience. In addition, we offer a comprehensive benefits plan as well as the opportunity to impact a growing, mission-driven organization that is committed to the success of scholars in Seattle.
Job Type: Full-time
Pay: $45,000.00 - $65,000.00 per year
Benefits:
Dental Insurance
Employee Assistance Program
Employee Discount
Flexible Schedule
Health Insurance
Life Insurance
Paid Time Off
Professional Development Assistance
Retirement Plan
Vision Insurance
Schedule:
Monday to Friday
Experience:
Data Management : 1 year (Preferred)
Education: 1 year (Preferred)
Education:
Bachelor's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myrvla.org
Company's Facebook page:
https://www.facebook.com/RainierValleyLeadership/
Benefit Conditions:
Waiting period may apply
Work Remotely:
Temporarily due to COVID-19</t>
  </si>
  <si>
    <t>Rainier Valley Leadership Academy</t>
  </si>
  <si>
    <t>Data Development Analyst~</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</si>
  <si>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</si>
  <si>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</si>
  <si>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LendingTree, LLC.
3.7</t>
  </si>
  <si>
    <t>Zillow, Trulia</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</si>
  <si>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</si>
  <si>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Blue Origin
2.9</t>
  </si>
  <si>
    <t>Kent, WA</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</si>
  <si>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</si>
  <si>
    <t>Junior Data Analyst
Location Redmond, WA
Duration till Sep end
-Junior data analyst:
-Excel skills
-SAP/CRM nice to have but not necessary
-Data-entry</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</si>
  <si>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reMStk4yza</t>
  </si>
  <si>
    <t>Data Analyst II, QA</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</si>
  <si>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</si>
  <si>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iSpot.tv, Inc.
4.2</t>
  </si>
  <si>
    <t>Data Analyst - Revenue Assurance</t>
  </si>
  <si>
    <t>Summary of Duties:
Responsible for installation and implementation of the Subex ROCÂ® Revenue Assurance program with telecommunications customers.
Responsible for troubleshooting issues related to Hadoop environment setup and integration with Subex ROCÂ®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Bachelorâ€™s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</si>
  <si>
    <t>Subex
3.2</t>
  </si>
  <si>
    <t>WeDo technologies, Intec Telecom, Amdocs</t>
  </si>
  <si>
    <t>Data Standards Analyst</t>
  </si>
  <si>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</si>
  <si>
    <t>Fred Hutch
3.9</t>
  </si>
  <si>
    <t>Seattle Children's, Center for Infectious Disease Research, University of Washington</t>
  </si>
  <si>
    <t>Data Analyst
3 Data Analyst Data Analyst
Required Experience:
â€¢ Strong communication skills
â€¢ 3-5 years of project including the following experience
â€¢ Bachelor's Degree in Mathematics or Computer Engineering
â€¢ 2+ years' Data mining experience
â€¢ 4+ years in a data analyst role
â€¢ Ability to collaborate effectively and work as part of a team
â€¢ Strong attention to detail
â€¢ Working with remote teams and developing collaborative practices
â€¢ Experience working with JIRA, Confluence, Version One.
Representative Tasks:
â€¢ Work closely with Boeing Virtual Airplane team to align on tasks, progress, and deliverables.
â€¢ Data visualization
â€¢ Extract and collate information from a variety of internal and external sources.
â€¢ Interpret and analyze large and varied amounts of complex data to provide the accessible, meaningful and understandable information for a broad spectrum of users.
â€¢ Research in relation to analysis of existing data or formulating proposals for system changes to better meet service needs.
â€¢ Partner with Product Owner to standardize and map disparate data sets from across.
â€¢ Provide organizational data in a number of formats including dashboards, graphs, charts and reports.
â€¢ Work with stakeholders to understand external reporting requirements
â€¢ Identify data relationships
â€¢ Recommend a
â€¢ Work with Program leaders to drive ongoing communication and execution alignment
â€¢ Process models
â€¢ Lightweight process documentation
â€¢ Organize team demos and ensures progress and feedbacks are managed</t>
  </si>
  <si>
    <t>Synaptein Solutions Inc.
3.8</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</si>
  <si>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</si>
  <si>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Wipro Ltd.
2.9</t>
  </si>
  <si>
    <t>Cognizant Technology Solutions, Tata Consultancy Services, Accenture</t>
  </si>
  <si>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</si>
  <si>
    <t>Intelliswift Software Inc
3.0</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</si>
  <si>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</si>
  <si>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</si>
  <si>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</si>
  <si>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Security Data Analyst -CTJ</t>
  </si>
  <si>
    <t>$55K-$101K (Glassdoor est.)</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</si>
  <si>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</si>
  <si>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Engines Configuration and Data Management Analyst</t>
  </si>
  <si>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</si>
  <si>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Protingent
4.4</t>
  </si>
  <si>
    <t>Data Standards Analyst in Seattle, Washington | Careers at 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</si>
  <si>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</si>
  <si>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</si>
  <si>
    <t>Kirkland, WA</t>
  </si>
  <si>
    <t>Bilingual Senior Data Analyst (Japanese / English)</t>
  </si>
  <si>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</si>
  <si>
    <t>Nintendo
4.0</t>
  </si>
  <si>
    <t>Kyoto, Japan</t>
  </si>
  <si>
    <t>Security Data Analyst</t>
  </si>
  <si>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
Key Responsibilities:
Develop analytics or metrics on key business drivers for customers, partners, and internal audiences based on analysis and research;
Create and automate data models to drive team scheduling and priorities;
Interact with internal stakeholders to evaluate Key Performance Indicators (KPIs) and provide in-depth analysis of out-of-band results;
Own and execute ad-hoc project work supporting initiatives related to continuous improvement of SPEAR processes;
Enable effective decision-making by retrieving and aggregating data from multiple, sometimes isolated, data sources and compiling it into a digestible and actionable format;
Identify and drive process and system improvement opportunities by monitoring existent metrics, analyzing data, and partnering with internal teams;
Liaise with various AWS security managers to create and execute security enhancement projects based on actionable metrics;
Design new metrics and enhance existing metrics to support future business processes and ensure sustainability;
Use and apply analytical insights to collaborations with various stakeholders to understand business drivers, goals, and actionable outcomes;
Drive business decision-making based on analytical findings;
Assist in determining the strategic direction of the AWS Physical Security Program based on customer interaction and demonstrative metrics;
Work with other internal and external security partners to create insightful, impactful risk-based data sets;
Identify, gather, and manipulate data from internal and external sources to provide a more complete understanding of our operations; and
Ability to travel 20% of the time to domestic and international locations.
Basic Qualifications
4 + years of specialized industry or professional experience in analytics, business analytics, or physical security; or a relevant college degree and at least three (3) years of industry experience;
2+ years of experience developing and monitoring analytics or metrics, analyzing BIG Data, and partnering with internal teams to identify and drive process and system improvement opportunities;
Experience with data analytics tools such as Tableau, PowerBI, and/or QuickSight;
Experience with SQL queries and aggregating mass data from internal sources;
2+ years of experience managing small scale projects;
2+ years of experience working in a fast paced environment with competing objectives; and
Strong verbal and written communication and data presentation skills, including the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</si>
  <si>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Corporate LLC</t>
  </si>
  <si>
    <t>Data Analyst/Developer</t>
  </si>
  <si>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</si>
  <si>
    <t>Information Security Analyst - Data Loss Prevention</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</si>
  <si>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</si>
  <si>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Data Analyst/PM (German)</t>
  </si>
  <si>
    <t>Title: Data Analyst/PM (German)
Location: Redmond, WA
Job Description:
â€¢ Basic knowledge of SQL would be good.
â€¢ Some coding experience would be good.
â€¢ Knowledge of HTML would be good.
â€¢ Ability to clearly communicate in English is needed.
â€¢ PM abilities, so able to work and prioritize work independently, so experience is needed and the ability to present them self confidently would help them pass inspection.
Position 1:
Job Description
â€¢ WPSBS measurement submissions on en-US and international markets
â€¢ Feature score V2 (problem classification)
â€¢ Work on improving rules of a rule-based model
â€¢ Work on UHRS for judge quality
â€¢ Help on TCX Core task review on en-GB
â€¢ Help on TCX task parameter preparation on en-GB
Requirement
â€¢ Strong project management
â€¢ Senior enough to be able to independently execute on a plan(work, and technical enough to work along with Devs
â€¢ Good knowledge on SQL, BingDAT, UHRS
â€¢ Have coding skills that can modify the model rules in the code
â€¢ Native speaker for de-DE (German)</t>
  </si>
  <si>
    <t>Zen3 Infosolutions America Inc
3.6</t>
  </si>
  <si>
    <t>Partner Training Data Analyst</t>
  </si>
  <si>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
You will have excellent communication and proven data analytic skills, ideally in the IT Training sector. To be successful in this position, you must be a self-starter who is prepared to Think Big and Dive Deep.
There is a strong preference for this role to be based in Seattle, WA or Denver, CO
Responsibilities:
Engage Partner Enablement Managers globally by turning data into actionable insights and providing support for strategic initiatives.
Establish mechanisms to scorecard regional tracking against training goals, program utilization, and revenue.
Create global resources, tools and communications to support regional Partner Training Managers.
Support APN and Partner Training teams with customized reporting.
Proactively collaborate with AWS Partner Organization and capture requirements in the region that can be developed into scalable training programs; be a voice for the partner team and their partners.
Gain a comprehensive knowledge of Partner training programs, T&amp;C (Training and Certification) training offerings, course roadmap, funding programs, Partner programs, and course objective/overview to be a trusted advisor to partners.
Use data analytics and reporting to make business decisions and coordinate schedules for ILT events, manage event planning, working closely with partner teams.
Drive awareness of new or updated Partner training information for AWS Partner facing teams and AWS Partner community through established platforms.
Basic Qualifications
Bachelor's degree in Mathematics, Computer Science, Technology, or a similar discipline with analytical bias
2+ years of relevant work experience as a data scientist, statistician, or similar position requiring analysis, statistics, machine learning, and data science.
3+ years demonstrated project management skills across multiple projects
Experience with business intelligence and data visualization and reporting tools (e.g. Tableau)
Ability to distill problem definitions, models, and constraints from informal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</si>
  <si>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and Applied Scientist</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</si>
  <si>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â€¢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â€¢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</si>
  <si>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Senior Data Analyst : 20</t>
  </si>
  <si>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</si>
  <si>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Security Data Analyst -CTJ with Security Clearance</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</si>
  <si>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</si>
  <si>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</si>
  <si>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</si>
  <si>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Serverlogic
3.5</t>
  </si>
  <si>
    <t>Tigard, OR</t>
  </si>
  <si>
    <t>Configuration/Data Management Analyst</t>
  </si>
  <si>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Weâ€™re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Weâ€™re honored to be recognized as one of Washingtonâ€™s Top 100 Best Places to Work for five years running, and have applied those same strategies to find the absolute best matches for our clients and candidates to grow happily and successfully.</t>
  </si>
  <si>
    <t>NuWest Group
4.2</t>
  </si>
  <si>
    <t>Healthcare Business and Data Analyst</t>
  </si>
  <si>
    <t>Job Description
Intro: We have been retained by our fast-growing Downtown Seattle client (a hot web SAAS provider of advanced healthcare services). Our client needs a Strong Business Data Analyst with great experience in the healthcare industry
Required Experience:
Strong Business and Data Analyst (several years experience leveraging data and analytics to solve healthcare oriented business problems)
Strong SQL and DBMS experience
Some Python experience
Experience with tools such as Tableau or Hadoop
Healthcare and HIPAA experience strongly preferred
degree in - technical field such as Data Science, Computer Science, Information Science, Mathematics, Statistics,
A startup mindset (fast moving, teaming).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</si>
  <si>
    <t>Jon French / TechTalent Services</t>
  </si>
  <si>
    <t>Big Data Quality Analyst/Hadoop Testing analyst/ Hadoop Tester</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</si>
  <si>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</si>
  <si>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Resource Informatics Group
4.6</t>
  </si>
  <si>
    <t>Product Marketing &amp; Business/Data Analyst</t>
  </si>
  <si>
    <t>******Previous employment with Microsoft Corporation either as a full time employee or vendor required******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
This Work Includes
Providing holistic, Microsoft 365-wide customer and business insights
Working with a wide array of audiences (Engineering, Marketing, Finance, Sales) and working in a consultative manner to provide insights and clear actions
Providing clear data/reporting to determine the current performance and future outlooks for our scorecard metrics
Providing actionable intelligence and analytics that will make our products and services better and grow our business
Responsibilities
Partner with specific functions of the Microsoft 365 Business, Engineering, Finance, and Sales in collaboration on business processes
Work with these stakeholders to define clear signals of success, which translate into simple, easily understood metrics
Creating and maintaining PowerBI reports/dashboards from a variety of back end servers or flat files
Your team will be responsible for defining these data sets, working with our engineers to build these data sets, building reports, tracking progress and making recommendations across stakeholders for areas of improvement.
You will be the primary liaison for these stakeholders and will need an excellent ability to influence executive stakeholders
Lastly, success depends on having a common view of health across all internal audiences (Finance, Engineering, Marketing, Sales)
Qualifications
Great communicator
5+ years hands on data driven marketing, business insights or analytics experience with heavy quantitative orientation
Advanced working knowledge of data manipulation
Exceptional problem solving, technical and data analysis skills
Ability to work in a team environment that promotes collaboration
Experience with data visualization tools (PowerBI)
Minimum of a Bachelorâ€™s degree
Preferred Qualifications/Skills
Data driven Marketing or Finance background
Degree in Statistics/Math/Computer Science/Economics/Business or Engineering
Experience with Microsoft reporting systems
Great attention to detail
Experience working as a consultant or an operations background are greatly valued
Prior experience with Microsoft Corporation as a full time employee or vendor
Ostendo Solutions is an equal opportunity employer and all qualified applicants will receive consideration for employment without regard to race, color, religion, sex, national origin, disability status, protected veteran status, or any other characteristic protected by law
Job Types: Full-time, Contract
Schedule:
Monday to Friday
Education:
Bachelor's (Required)
Work authorization:
United States (Required)
Application Question:
How many years have you worked at or for the Microsoft Corporation in Redmond?
Full Time Opportunity:
Yes
Work Location:
Fully Remote</t>
  </si>
  <si>
    <t>Ostendo Solutions</t>
  </si>
  <si>
    <t>Sr MDM Data Analyst (NOT A DEVELOPER)</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</si>
  <si>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</si>
  <si>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W3Global
4.5</t>
  </si>
  <si>
    <t>Senior Data Analyst, Tax Technology (Level 6)</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</si>
  <si>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</si>
  <si>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BI/Data Analyst- Configuration Lead</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</si>
  <si>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</si>
  <si>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Xoriant Corporation
3.6</t>
  </si>
  <si>
    <t>Active Directory Data Migration Analyst</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</si>
  <si>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</si>
  <si>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Sr. Research Data Analyst</t>
  </si>
  <si>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</si>
  <si>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Johns Hopkins University
4.1</t>
  </si>
  <si>
    <t>Configuration and Data Management Analyst</t>
  </si>
  <si>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</si>
  <si>
    <t>Protingent Staffing
4.4</t>
  </si>
  <si>
    <t>Sr. Business/Data Analyst</t>
  </si>
  <si>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Masters with 2+ years of experience or a Bachelors with 5+ years of experience in business intelligence, analytics, or related field
Advanced Excel expertise
Experience SQL and data visualization tools such as Tableau/QuickSight/PowerBI
Track record of diving into data to discover hidden patterns and of conducting error/deviation analysis.
Proficiency with quantitative analysis and databases.
Strong verbal/written communication &amp; data presentation skills, including an ability to effectively develop and communicate clear, thoughtful, and comprehensive analyses.
Proven records in managing customers expectations in the field of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</si>
  <si>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Tax Technology</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</si>
  <si>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</si>
  <si>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Configuration/Data Management Analyst III</t>
  </si>
  <si>
    <t>Job Description
Position Title: Configuration/Data Management Analyst III
Position Description: Protingent has an opportunity for a Configuration Analyst in Kent, WA.
Job Qualifications: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CMII certification/training
Experience in aerospace or aviation
Experience with Windchill, Creo, ERP/MES systems
Experience with DOORS Next Generation
Experience with Confluence &amp; JIRA
Database skills with SQL, queries, etc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</si>
  <si>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Student Data Analyst</t>
  </si>
  <si>
    <t>$32K-$56K (Glassdoor est.)</t>
  </si>
  <si>
    <t>Posting Number G/R02218P
Working Title Student Data Analyst
Department Auxiliary Parking Admin
About the University of Georgia
The University of Georgia (UGA), a land-grant and sea-grant university with statewide commitments and responsibilities is the stateâ€™s oldest, most comprehensive, and most diversified institution of higher education (http://www.uga.edu/). UGA is currently ranked among the top 20 public universities in U.S. News &amp; World Report. The Universityâ€™s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Universityâ€™s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â€“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</si>
  <si>
    <t>University of Georgia
4.2</t>
  </si>
  <si>
    <t>Athens, GA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</si>
  <si>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</si>
  <si>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</si>
  <si>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</si>
  <si>
    <t>$36K-$67K (Glassdoor est.)</t>
  </si>
  <si>
    <t>Focal Systems is a fast-growing Computer Vision AI startup in Silicon Valley. We have doubled in size every year since we were founded 3 years ago.
We are looking for someone to:
Ã¢Â¢ Manage a team of data annotators
Ã¢Â¢ Build tools to ensure high data quality
Requirements:
Ã¢Â¢ Must have studied engineering (BS or MS)
Ã¢Â¢ Must be willing to work 40-60 hours a week
Ã¢Â¢ Must have 3+ years experience in management
Ã¢Â¢ Must be able to present to the Executive Team
Benefits:
We care deeply about the health, happiness, and wellbeing of all of our employees.
Health Insurance
Catered Lunches
Paid Sick Leave
Dental Insurance
Vision Insurance
Quarterly Team Retreat
Powered by JazzHR</t>
  </si>
  <si>
    <t>Burlingame, KS</t>
  </si>
  <si>
    <t>SAP DATA ANALYST</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</si>
  <si>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</si>
  <si>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Inc.
3.4</t>
  </si>
  <si>
    <t>Topeka, KS</t>
  </si>
  <si>
    <t>Job title : SAP Data analyst
Location: Topeka, KS
Duration : 6+ months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</si>
  <si>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 Special Instance</t>
  </si>
  <si>
    <t>Data Analyst - Denver, CO</t>
  </si>
  <si>
    <t>$57K-$67K (Glassdoor est.)</t>
  </si>
  <si>
    <t>Â­Â­As a member of the companyâ€™s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CoreSiteâ€™s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Bachelorâ€™s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weâ€™re providing this Privacy Notice that describes how we collect, use, share, and update personal information from individuals who wish to be considered for employment with CoreSite. To read the Applicant Privacy Notice, please go to https://www.coresite.com/applicant-privacy-notice.</t>
  </si>
  <si>
    <t>CoreSite
3.8</t>
  </si>
  <si>
    <t>Equinix, Digital Realty, CyrusOne</t>
  </si>
  <si>
    <t>Inside Sales Data Analyst</t>
  </si>
  <si>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workâ€™s impact.
If youâ€™re excited about the opportunity to effect revenue growth through creating compelling recommendations to drive better sales performance based on using data and analytics- weâ€™d love to hear from you!
Global Sales Insights and Analytics @ Autodesk
You will join Global Sales and Success Operations (GSSO) which is part of Autodeskâ€™s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yearsâ€™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Ã¢â‚¬â€œ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â€˜can doâ€™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arenâ€™t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â€˜without egoâ€™,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</si>
  <si>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</si>
  <si>
    <t>Dire Wolf Digital
3.6</t>
  </si>
  <si>
    <t>Senior Data Analyst, Sales Compensation</t>
  </si>
  <si>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â€” from emerging leaders to the world's largest organizations â€”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</si>
  <si>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Twilio
4.0</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</si>
  <si>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</si>
  <si>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BridgeView IT
3.8</t>
  </si>
  <si>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</si>
  <si>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</si>
  <si>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Paramount Software Solutions, Inc
4.3</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</si>
  <si>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</si>
  <si>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Required Qualifications
â€¢ Bachelorâ€™s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â€“ comfortable working independently to accomplish components of a larger program
â€¢ Strong organizational and time management skills
â€¢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</si>
  <si>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GDKN
3.2</t>
  </si>
  <si>
    <t>Cooper City, FL</t>
  </si>
  <si>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</si>
  <si>
    <t>Reporting / Data Analyst</t>
  </si>
  <si>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Â· Research, hypothesize and develop analytical approaches for identifying, analyzing, and interpreting trends or patterns in complex data sets, particularly in healthcare claims &amp; lab data
Â· Ability to conceptualize and design innovative models to assess viability of new and ongoing initiatives and clinical programs
Â· Collaborate with team members from strategy, clinical and new market functions to identify data driven opportunities to add value to existing and potential partners
Â· Perform ad-hoc analysis for internal and external stakeholders
Â· Design and build self-service dashboards to measure performance and assist in directing teams efforts towards initiatives with the largest impact
Â· Identify, communicate and lead the resolution of data gaps that impede the fulfilment of operational reporting and oversight
Qualifications:
Â· Bachelors degree with strong academic achievement
Â· Located in Denver, or willing to relocate
Â· 2-3 years experience in healthcare data analysis
Working knowledge of analyzing medical claim, lab data, EMR data and clinical data
Â· High degree of proficiency in Microsoft SQL, Excel &amp; PowerPoint
Â· Entrepreneurial spirit and comfort in ambiguity; desire to be a self-starter</t>
  </si>
  <si>
    <t>Strive Health
5.0</t>
  </si>
  <si>
    <t>Data Support Analyst</t>
  </si>
  <si>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doesnâ€™t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</si>
  <si>
    <t>Greenwood Village, Arapahoe, CO</t>
  </si>
  <si>
    <t>Gloo provides a personal growth platform that enables service providers, our â€œChampions,â€ to exchange better insights, resources, and technology to serve their people. Our company name reflects the trusted bond between people that serves as the foundation for growth, and everything we build strengthens that bond. Weâ€™re leveraging the same exponential tech thatâ€™s driving success in other industries and making it available through personal growth resources such as custom assessments, growth plans, and more. As one of Boulderâ€™s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â€“ SQL, R, Python
Experience with data visualization and BI tools like Tableau and Domo
Ability to identify opportunities for product optimization by tracking user behavior using Google Analytics, Hotjar, and Google Tag Manager
Creative, articulate, and competent communication style â€“ you deliver your message clearly, concisely, and confidently every time
Intellectual curiosity â€“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</si>
  <si>
    <t>Gloo
3.9</t>
  </si>
  <si>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</si>
  <si>
    <t>Advent Global Solutions
3.4</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</si>
  <si>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</si>
  <si>
    <t>Hotel Engine
4.0</t>
  </si>
  <si>
    <t>Hotels, Motels, &amp; Resorts</t>
  </si>
  <si>
    <t>Travel &amp; Tourism</t>
  </si>
  <si>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</si>
  <si>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PROLIM Global Corporation
3.3</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</si>
  <si>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</si>
  <si>
    <t>Vendor Master Data Associate Analyst</t>
  </si>
  <si>
    <t>Location(s): CO - Henderson
Do you want to start your career at a leading energy company with lots of room to grow? If youâ€™re ready to work hard in an environment where youâ€™ll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youâ€™re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</si>
  <si>
    <t>Xcel Energy
3.5</t>
  </si>
  <si>
    <t>Henderson, CO</t>
  </si>
  <si>
    <t>Systems &amp; Data Analyst</t>
  </si>
  <si>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Bachelorâ€™s degree (or foreign equivalent) in Data Analytics Engineering, Technology, Computer Engineering, Computer Science, or related field and 2 years of work experience in job offered or 2 years of systems and data analysis experience.
In lieu of the above, employer will accept a Masterâ€™s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itâ€™s the right thing to do, but because our success depends on it. The companyâ€™s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E-Verify (English)
Spanish - E-Verify (Spanish)
Right to Work Statement
English - Right to Work (English)
Spanish - Right to Work (Spanish)</t>
  </si>
  <si>
    <t>Englewood, CO</t>
  </si>
  <si>
    <t>Data Analyst...........................!</t>
  </si>
  <si>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Required Qualifications
â€¢ Bachelors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comfortable working independently to accomplish components of a larger program
â€¢ Strong organizational and time management skills
â€¢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</si>
  <si>
    <t>HealthCare Data Analyst - SQL and Python</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</si>
  <si>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</si>
  <si>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CitiusTech
3.6</t>
  </si>
  <si>
    <t>Cognizant Technology Solutions, Infosys, HCL Technologies</t>
  </si>
  <si>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</si>
  <si>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CybIu8l0YW</t>
  </si>
  <si>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Associateâ€™s Degree or equivalent experience. Equivalent experience includes:
4+ yearsâ€™ experience supporting program analysis activities with no related degree; OR
2+ yearsâ€™ experience supporting program analysis activities with related Associateâ€™s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</si>
  <si>
    <t>MIRACORP
4.8</t>
  </si>
  <si>
    <t>Lakewood, CO</t>
  </si>
  <si>
    <t>Gilbert, AZ</t>
  </si>
  <si>
    <t>Job Description
The Role
Come help our customers learn more about the world. Below is a small sample of the questions weâ€™ve asked of our data over the last year.
Did Lyftâ€™s prospects improve in politically progressive areas in the aftermath of Uberâ€™s press woes?
Is Amazonâ€™s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</si>
  <si>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Edison Software, Inc.
5.0</t>
  </si>
  <si>
    <t>Soapbox Data Analyst</t>
  </si>
  <si>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Foolâ€™s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weâ€™re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whatâ€™s moving them
Collaborating with the other members of the Soapbox team to implement A/B tests and new initiatives based on your data-driven recommendations
You might be a good fit if you:
Have a track record of growing traffic to content sites from opportunities that youâ€™ve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letâ€™s chat! Send us your resume and cover letter that describe who you are, what you've done, and why you're excited about this role.</t>
  </si>
  <si>
    <t>The Motley Fool
4.6</t>
  </si>
  <si>
    <t>Morningstar, Value Line, Bankrate</t>
  </si>
  <si>
    <t>$49K-$91K (Glassdoor est.)</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</si>
  <si>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</si>
  <si>
    <t>Ibotta
3.5</t>
  </si>
  <si>
    <t>Checkout 51, RetailMeNot, shopkick</t>
  </si>
  <si>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Requirements
Required Qualifications
â€¢ Bachelorâ€™s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â€“ comfortable working independently to accomplish components of a larger program
â€¢ Strong organizational and time management skills
â€¢ Demonstrated excellence in problem solving/critical thinking
About us:
TA Digital is the only global boutique agency that delivers the â€œbest of both worldsâ€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</si>
  <si>
    <t>TA Digital
3.7</t>
  </si>
  <si>
    <t>DMV/DC Data Services Analyst - Analyst II</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</si>
  <si>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</si>
  <si>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State of Colorado
3.3</t>
  </si>
  <si>
    <t>Data Analyst/Data engineer/Data Management</t>
  </si>
  <si>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â€“ proficient in SQL (Hive)
Responsible for Developing, maintaining, and managing advanced reporting, analytics, dashboards and other BI solutions.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</si>
  <si>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</si>
  <si>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Corporation
3.6</t>
  </si>
  <si>
    <t>Lone Tree, CO</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</si>
  <si>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</si>
  <si>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Quicksilver Scientific, Inc
3.1</t>
  </si>
  <si>
    <t>Louisville, CO</t>
  </si>
  <si>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â€¢ High level of proficiency with Excel statistical &amp; data analysis tools (Experience creating macros is a plus)
â€¢ Ability to translate data into meaningful graphic representations for presentations
â€¢ Experience with SAP / ERP Reporting
â€¢ Experience with, or a desire to learn about, the material procurement process
â€¢ Be highly organized &amp; employ strong time management skills
â€¢ Proactive / strategic thinking
â€¢ Possess excellent English communication skills, both written, verbal, and presentation, to effectively communicate business cases to all levels of peers, suppliers, as well as program and executive management.
Desired Skills:
To be successful, ideally, you should also have:
â€¢ Bachelors degree from an accredited college in a related discipline, or equivalent experience/combined education, with 3 years of professional experience; or 1 year of professional experience with a related Masters degree.
â€¢ Experience with database creation / manipulation
â€¢ Demonstrated track record for meeting deadlines
â€¢ Demonstrated sustained high performance
â€¢ Strong written and verbal communications skills including executive communications brevity
â€¢ Strong presentation skills
â€¢ Professional maturity and awareness to manage sensitive information and maintaining a level of trust with Leaders
â€¢ Ability to keep information confidential and willingness to exercise confidentiality
â€¢ Ability to prioritize multiple projects and competing priorities and produce superior results under deadline pressure
â€¢ Ability to learn quickly and engage at the executive level to broaden career perspective
â€¢ Ability to build effective relationships and balance interests of multiple stakeholders
â€¢ Persuasion and influence skills
â€¢ Demonstrated leadership abilities
â€¢ Ability to work independently
â€¢ Strong reasoning and judgment
â€¢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â€¢ Medical {many choices of plans; some LM locations have on-site medical}
â€¢ Dental
â€¢ 401k {with generous matching}
â€¢ Paid time off including, {we have a 9x80 schedule which means: 25 three-day weekends}
â€¢ Work/life balance, family-friendly environment
â€¢ Career development, career-growth, and lots of learning opportunities for aspiring minds
â€¢ Fun, talented and witty teammates
â€¢ Knowledgeable, supportive and engaged leadership
â€¢ Diverse, inclusive and community-minded organization
â€¢ Mentorship opportunities
â€¢ Rewards &amp; recognition
â€¢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</si>
  <si>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Mutual Fund Data Analyst (JR1013810) - Contract</t>
  </si>
  <si>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Broadridgeâ€™s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</si>
  <si>
    <t>Broadridge
3.5</t>
  </si>
  <si>
    <t>BNY Mellon, DTCC, Computershare</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</si>
  <si>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â€“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â€“ Cleaning and Integrating Dirty Data
Data Scientist Tech- Developing Advanced Algorithms and Models to support analytics
Geospatial Data Scientist Tech â€“ Layering in Geospatial into Data Analysis
Data Analytics App Tech â€“ Developing Analytics Platforms and tools
Data Analytics DB Tech â€“ Developing database solutions to support analytics
Requirements:
1 year of consulting experience â€“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</si>
  <si>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xentity corporation
5.0</t>
  </si>
  <si>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Â½)
Advancement Opportunities
Long Term Job Security
Job Type: Full-time
Pay: $13.00 per hour
Benefits:
401(k)
401(k) Matching
Dental Insurance
Health Insurance
Paid Time Off
Vision Insurance
Schedule:
8 Hour Shift
Day shift
Monday to Friday
Benefit Conditions:
Waiting period may apply
Work Remotely:
No</t>
  </si>
  <si>
    <t>Private</t>
  </si>
  <si>
    <t>Aurora, CO</t>
  </si>
  <si>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</si>
  <si>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GAO Analyst (Data Analysis)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</si>
  <si>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</si>
  <si>
    <t>Government Accountability Office
3.5</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</si>
  <si>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weâ€™ve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Dreamâ„¢, weâ€™re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youâ€™re interested in a career with Century Communities, weâ€™d love to hear from you!
Position Summary:
The IT Data Analyst â€“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yearsâ€™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Bachelorâ€™s degree or commensurate experience</t>
  </si>
  <si>
    <t>Century Communities
3.5</t>
  </si>
  <si>
    <t>Lennar, Meritage Homes</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</si>
  <si>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</si>
  <si>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3.6</t>
  </si>
  <si>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Bachelorâ€™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â€“ comfortable working independently to accomplish components of a larger program
Strong organizational and time management skills
Demonstrated excellence in problem solving/critical thinking
Shift:
Monday-Friday; 8am-5pm
Voca: The Spirit of Work
IND-IT</t>
  </si>
  <si>
    <t>Voca
4.7</t>
  </si>
  <si>
    <t>Rochester, MN</t>
  </si>
  <si>
    <t>Randstad, Kelly</t>
  </si>
  <si>
    <t>Data Analyst- Growth Operations</t>
  </si>
  <si>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bachelorâ€™s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RxRevuâ€™s technology platform (SwiftRxÂ®) fully integrates with electronic health records and uses real-time, patient-specific data to deliver patient-specific drug costs and lower-cost alternatives at the point of care.</t>
  </si>
  <si>
    <t>RxRevu
3.0</t>
  </si>
  <si>
    <t>Associate Business Analyst, Data Provisioning</t>
  </si>
  <si>
    <t>Associate BA, Data Provisioning
Job Location: Denver, CO.
Reports to: Data Provisioning Manager
Position Overview:
The Associate Business Analyst will coordinate all data provisioning activities for Recondo Technologyâ€™s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theâ€œright stuffâ€.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</si>
  <si>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Recondo Technology
3.5</t>
  </si>
  <si>
    <t>Role Data Analyst Duration12+ months Location CENTENNIAL, CO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</si>
  <si>
    <t>TechAspect Solutions, Inc. dba TA Digital</t>
  </si>
  <si>
    <t>Technical Lead- I Data Analyst</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</si>
  <si>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</si>
  <si>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Y-Axis Inc
2.6</t>
  </si>
  <si>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</si>
  <si>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Black Knight Financial Technology Solutions</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</si>
  <si>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</si>
  <si>
    <t>Broomfield, CO</t>
  </si>
  <si>
    <t>DMV/DC Data Services Analyst â€“ Analyst II</t>
  </si>
  <si>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â€“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â€“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â€“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</si>
  <si>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</si>
  <si>
    <t>Gloo, headquartered in beautiful Boulder, Colorado, builds software for people and organizations dedicated to improving lives. Weâ€™re leveraging the same exponential tech thatâ€™s driving success in other industries and making it available through tools such as big data, personal growth plans, custom assessments, and eventually, an entire market network focused on growth. As one of Boulderâ€™s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
How youâ€™ll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youâ€™ll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â€“ SQL, R, Python
Experience with data visualization and BI tools like Tableau and Domo
Ability to identify opportunities for product optimization by tracking user behavior using Google Analytics, Hotjar, and Google Tag Manager
Creative, articulate, and competent communication style â€“ you deliver your message clearly, concisely, and confidently every time
Intellectually curiosity â€“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</si>
  <si>
    <t>Goldstone Partners
5.0</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</si>
  <si>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â€“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â€“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â€“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â€“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</si>
  <si>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Data Analyst (W2 Contract Position)</t>
  </si>
  <si>
    <t>Job Description
Company Description
Infotreeâ€™s approach to every employee and customer is based around making a positive impact. We focus on over-servicing, continuous improvement and a high-quality culture. Weâ€™re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Bachelorâ€™s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â€“ comfortable working independently to accomplish components of a larger program
Strong organizational and time management skills
Demonstrated excellence in problem solving/critical thinking
Additional Information
Thanks &amp; Regards,
Manu Kumar
Recruitment â€“ Technical Recruiter
Infotree Global Solutions
Offc No. :- 734-928-2448
Mob No. :- 845-999-6217
venky@infotreeglobal.com
www.infotreeglobal.com</t>
  </si>
  <si>
    <t>SQL Data Analyst / ETL Developer</t>
  </si>
  <si>
    <t>Job Description
Our project team is looking for a SQL Data Analyst, with strong Data Analysis and ETL skills in SQL DB environment with one of our Fortune 1000 clientsâ€™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â€¢Software Engineering â€¢Data Management â€¢Project/Program Management â€¢Infrastructure &amp; Support</t>
  </si>
  <si>
    <t>Unison Systems Inc.
4.0</t>
  </si>
  <si>
    <t>{"title":"GAO Analyst (Data Analysis)","extended":{"opening_type":null}}</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</si>
  <si>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</si>
  <si>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Legislative Branch
4.3</t>
  </si>
  <si>
    <t>Lead HR &amp; Data Governance Analyst</t>
  </si>
  <si>
    <t>$57K-$100K (Glassdoor est.)</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</si>
  <si>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Masterâ€™s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</si>
  <si>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CenturyLink
3.0</t>
  </si>
  <si>
    <t>Monroe, LA</t>
  </si>
  <si>
    <t>AT&amp;T, Verizon</t>
  </si>
  <si>
    <t>Data Base Programmer/Analyst</t>
  </si>
  <si>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</si>
  <si>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Data Analyst 3, Customer Experience</t>
  </si>
  <si>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</si>
  <si>
    <t>Comcast
3.6</t>
  </si>
  <si>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CDEâ€™s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</si>
  <si>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Welldyneâ€™s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</si>
  <si>
    <t>WellDyneRx LLC
3.5</t>
  </si>
  <si>
    <t>Lakeland, FL</t>
  </si>
  <si>
    <t>Actuarial Data &amp; Visualization Analyst</t>
  </si>
  <si>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â€“ Microsoft SQL, Oracle SQL, R, Python, etc. are required. Strong communication skills and experience with Business Intelligence reporting package such as Business Objects, Cognos, Tableau, QlikView or Microsoft Power BI are ideal. (#48880)</t>
  </si>
  <si>
    <t>DW Simpson
4.2</t>
  </si>
  <si>
    <t>Technical Data Analyst - X</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</si>
  <si>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Â· Evaluating business features, anticipating requirements, uncovering areas for improvement, and handing off requirements to be developed/ implemented.
Â· Leading ongoing reviews of requirements, roadmaps, and developing optimization strategies.
Â· Working with multiple groups to identify metrics, then determine and prioritize work into a backlog.
Â· Effectively communicating your insights and plans to cross-functional team members and management.
Â· Gathering critical information from meetings with various stakeholders to create actionable improvements to analytics.
Â· Ensuring solutions meet business needs and requirements by testing and working with testing group for high quality implementations.
Â· Managing multiple projects, developing plans, and monitoring performance.
Â· Updating, implementing and maintaining procedures.
Â· Prioritizing initiatives based on business needs and requirements.
Â· Serving as a liaison between stakeholders to manage expectations and work through competing priorities.
Â· Monitoring deliverables and ensuring timely completion of projects.
Â· Adhoc Support â€“ proficient in SQL (Hive)
Â· Responsible for Developing, maintaining, and managing advanced reporting, analytics, dashboards and other BI solutions.
Analyst Requirements:
Â· A bachelorâ€™s degree in business or related field or an MBA.
Â· Exceptional analytical and conceptual thinking skills.
Â· The ability to influence stakeholders and work closely with them to determine acceptable solutions.
Â· Excellent documentation skills.
Â· Competency in Microsoft applications including Word, Excel, and Outlook.
Â· Excellent planning, organizational, and time management skills.
Â· Preferred: Code development skills, experience with YAML, or experience with SDLC, SQL (HIVE).
Â· A solid understanding of SQL, rational databases, and normalization.
Â· Proficiency in use of query and reporting analysis tools (Tableau, Pivot, Kibana).
Â· Nice to Have: Git, ElasticSearch, or data mining experience
Job Type: Contract
Pay: $1.00 - $2.00 per hour
Schedule:
Monday to Friday</t>
  </si>
  <si>
    <t>Source of Future Technology Inc
4.1</t>
  </si>
  <si>
    <t>Data Analytics, Senior Analyst</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</si>
  <si>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</si>
  <si>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</si>
  <si>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Black Knight Financial Services
2.9</t>
  </si>
  <si>
    <t>MDG Functional Data Analyst-Greenwood Village, CO</t>
  </si>
  <si>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</si>
  <si>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</si>
  <si>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</si>
  <si>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22nd Century Staffing
4.3</t>
  </si>
  <si>
    <t>Data Analyst - Aurora, IL</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</si>
  <si>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</si>
  <si>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Signature Retail Services
2.6</t>
  </si>
  <si>
    <t>Aurora, IL</t>
  </si>
  <si>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</si>
  <si>
    <t>Mavensoft Technologies, LLC.
4.1</t>
  </si>
  <si>
    <t>Beaverton, OR</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</si>
  <si>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Bachelorâ€™s degree in Computer Science, Mathematics, or Statistics
8+ yearsâ€™ experience mining data as a data analyst in a related field
Proven analytic skills, including mining, evaluation, analysis, and visualization
Technical writing experience in relevant areas, including queries, reports, and presentations
Strong demonstrable SQL skills
8+ yearsâ€™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Itâ€™s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Europeâ€” who rely on smart, secure healthcare-focused technology and comprehensive data to automate their business processes and make more informed decisions.
It is our passion and vision for a more operationally efficient healthcare supply chain, helping organizations reduceâ€“ not shiftâ€“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GHXâ€™s employees to perform their expected job duties is absolutely not tolerated.</t>
  </si>
  <si>
    <t>Global Healthcare Exchange
3.7</t>
  </si>
  <si>
    <t>Premier, Inc., Vizient</t>
  </si>
  <si>
    <t>Data Analyst -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</si>
  <si>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</si>
  <si>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</si>
  <si>
    <t>V.L.S. Systems
3.3</t>
  </si>
  <si>
    <t>Senior Business/Data Analyst</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</si>
  <si>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Comcastâ€™s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</si>
  <si>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Application Data Analyst</t>
  </si>
  <si>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APIâ€™s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</si>
  <si>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Analyst-(Remote- All across US)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</si>
  <si>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â€“ spot trends and anomalies within statistical data, to include using reporting and statistics tools
Mathematics skills â€“ good understanding of basic accounting/financial practices, statistical analysis techniques, capacity planning strategies, forecasting algorithms, and other similar math skills
Computer skills â€“ work with various software packages, from reporting tools to statistical applications. Strong job candidates will need to be able to quickly pick up new computer programs and use them efficiently
Report writing skills â€“ have experience with preparing reports for multiple levels of the organization
Organization skills â€“ ability to stay organized while working in dynamic environment where numerous projects occur at the same time is a must.
Team collaboration â€“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</si>
  <si>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</si>
  <si>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GHX
2.8</t>
  </si>
  <si>
    <t>Business Data Analyst III - RQS 2018</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</si>
  <si>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positionâ€™s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managerâ€™s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</si>
  <si>
    <t>Configuration &amp; Data Management Analyst</t>
  </si>
  <si>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â€¢ Support development of the LM400 IRAD baseline
â€¢ Support technical insertion to relevant programs
â€¢ Participate in Data Management activities, including CDRL planning, tracking and formal submission..
â€¢ Review, analyze, and manage engineering data, including initiation and follow up activities for corrective actions.
â€¢ Perform configuration management activities.
â€¢ Ensure customer contract and configuration/data management requirements are met.
â€¢ Ensure program compliance to CDM requirements for baseline control, document control and document release.
â€¢ Support administration of CDM repository databases and systems.
â€¢ Participate in CM audit activities and corrective action.
â€¢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â€¢ Medical
â€¢ Dental
â€¢ 401k
â€¢ Paid time off
â€¢ Work/life balance
â€¢ Career development
â€¢ Mentorship opportunities
â€¢ Rewards &amp; recognition
Learn more about Lockheed Martins comprehensive benefits package.
Basic Qualifications:
â€¢ Configuration Management skills on complex systems including one or more of the following: Engineering Release, Product Identification, Change Control, Status Accounting, As-Designed/As-Built, Verification/Audit
â€¢ Experience with PTC Windchill (EPDM) software or other Enterprise Product Data Management (PDM) systems
â€¢ Proficiency in Microsoft Office applications
â€¢ Analytical skills to follow and understand relationships of hardware and software systems
â€¢ US Citizenship with the ability to obtain a TS/SCI security clearance
Desired Skills:
â€¢ Contract and/or subcontract management experience
â€¢ Experience facilitating change boards and multi-discipline reviews
â€¢ Knowledge of and/or experience with Data Management: scheduling, tracking and submitting data and working with data repositories
â€¢ SharePoint, Box, Slack or other workgroup collaboration tools
â€¢ Drafting and/or CAD exposure and/or training to facilitate drawing and model review
â€¢ Demonstrated behaviors of a systems thinker; selects and applies appropriate systems thinking skills to solve problems and implement constructive change
â€¢ Missile or space segment design and test experience with one or more subsystems or disciplines outside of Systems Engineering
â€¢ Excellent written and verbal communication skills, strong social skills, and ability to build consensus among peers while building solid relationships with team members
â€¢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</si>
  <si>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Littleton, CO</t>
  </si>
  <si>
    <t>Data Analyst 3, Customer Experience - Centennial</t>
  </si>
  <si>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</si>
  <si>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</si>
  <si>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Senior Health Data Analyst (SAS)</t>
  </si>
  <si>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</si>
  <si>
    <t>Telligen
3.6</t>
  </si>
  <si>
    <t>West Des Moines, IA</t>
  </si>
  <si>
    <t>ColdFusion Development Data Analyst -Remote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</si>
  <si>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</si>
  <si>
    <t>$78K-$104K (Glassdoor est.)</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</si>
  <si>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</si>
  <si>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</si>
  <si>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RQS - IHHA - 201900004460 -1s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</si>
  <si>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</si>
  <si>
    <t>Data Security Analyst fr</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</si>
  <si>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</si>
  <si>
    <t>Business Systems Analyst-Data</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</si>
  <si>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</si>
  <si>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Data Analyst-(Remote- All across</t>
  </si>
  <si>
    <t>About CenturyLink
CenturyLink (NYSE: CTL) is the second largest U.S. communications provider to global enterprise customers. With customers in more than 60 countries and an intense focus on the customer experience, CenturyLink strives to be the worldâ€™s best networking company by solving customersâ€™ increased demand for reliable and secure connections. The company also serves as its customersâ€™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â€“ spot trends and anomalies within statistical data, to include using reporting and statistics tools
Mathematics skills â€“ good understanding of basic accounting/financial practices, statistical analysis techniques, capacity planning strategies, forecasting algorithms, and other similar math skills
Computer skills â€“ work with various software packages, from reporting tools to statistical applications. Strong job candidates will need to be able to quickly pick up new computer programs and use them efficiently
Report writing skills â€“ have experience with preparing reports for multiple levels of the organization
Organization skills â€“ ability to stay organized while working in dynamic environment where numerous projects occur at the same time is a must.
Team collaboration â€“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</si>
  <si>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Data Security Analyst, Sr</t>
  </si>
  <si>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</si>
  <si>
    <t>Data Analyst Supporting the DEA #20-242</t>
  </si>
  <si>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</si>
  <si>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Technical Business Analyst (SQL, Data analytics, Informatica)</t>
  </si>
  <si>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COVID-19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</si>
  <si>
    <t>Marketing/Communications - Data Analyst-Marketing</t>
  </si>
  <si>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â€¢ Understanding Oracle Service Cloud problems and providing process improvements over time
â€¢ Making changes in Service Cloud as updates are needed
â€¢ Work internally to look for system integrations that provide optimization
â€¢ Provide system automation in Service Cloud
â€¢ Work with engineers and internal teams when coding or resources are needed
â€¢ Maintaining the Oracle Service Cloud system
â€¢ Pull reporting /automate reporting in the system as needed
â€¢ Working with sales teams to understand processes and look for improvements as needed
â€¢ Providing service when/if the system is ever down
Skills and Qualifications:
â€¢ Ability to understand complex systems and workflows
â€¢ Ability to research complicated problems and engineer solutions through online research as needed
â€¢ Ability to write SQL queries
â€¢ Understanding of how CRM systems work and function
â€¢ Solid verbal, interpersonal and written communication skills with the ability to make client presentations
â€¢ Excellent organizational, time-management and multi-tasking skills
â€¢ Looking to continuously grow and learn and does not look for the path of least resistance
â€¢ Ability to think and act in an innovative and creative way
â€¢ Travel as needed
â€¢ BA/BS in business, engineering, or relevant discipline required
Preferred Qualifications
â€¢ Deep knowledge of Oracle Service Cloud (aka. RightNow) and how it works/functions
â€¢ 2-5 years of experience working with advertising agencies, media agencies, or digital media provider
â€¢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</si>
  <si>
    <t>RQS - IHHA - 201900004460 -1q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</si>
  <si>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</si>
  <si>
    <t>Senior Data Analyst (Corporate Audit)</t>
  </si>
  <si>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CafÃ©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</si>
  <si>
    <t>Arrow Electronics
2.9</t>
  </si>
  <si>
    <t>Avnet, Ingram Micro, Tech Data</t>
  </si>
  <si>
    <t>Technical Business Analyst (SQL, Data analytics, ETL)</t>
  </si>
  <si>
    <t>Title: Technical Business Analyst (SQL, Data analytics, ETL)
Location: Denver, CO
Duration: 12 Months Contract
Notes: Offshore coordination is required, need to attend late evening/early morning calls;
Experience with SQL, ETL (Preferred Informatica), Data Analytics
Job Description:
Should have 10+ years of relevant IT experience
Excellent knowledge SQL programming &amp;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 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t>
  </si>
  <si>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Bachelorâ€™s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</si>
  <si>
    <t>Contingent Network Services
3.1</t>
  </si>
  <si>
    <t>West Chester, OH</t>
  </si>
  <si>
    <t>Senior Quality Data Analyst</t>
  </si>
  <si>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</si>
  <si>
    <t>SCL Health
3.4</t>
  </si>
  <si>
    <t>Centura Health, HealthONE, Denver Health and Hospital Authority</t>
  </si>
  <si>
    <t>Salary (Min)</t>
  </si>
  <si>
    <t>Salary (Max)</t>
  </si>
  <si>
    <t xml:space="preserve">Vera Institute of Justice
</t>
  </si>
  <si>
    <t xml:space="preserve">Visiting Nurse Service of New York
</t>
  </si>
  <si>
    <t xml:space="preserve">Squarespace
</t>
  </si>
  <si>
    <t xml:space="preserve">Celerity
</t>
  </si>
  <si>
    <t xml:space="preserve">FanDuel
</t>
  </si>
  <si>
    <t xml:space="preserve">Point72
</t>
  </si>
  <si>
    <t xml:space="preserve">Two Sigma
</t>
  </si>
  <si>
    <t xml:space="preserve">GNY Insurance Companies
</t>
  </si>
  <si>
    <t xml:space="preserve">DMGT
</t>
  </si>
  <si>
    <t xml:space="preserve">Riskified
</t>
  </si>
  <si>
    <t xml:space="preserve">NYU Langone Health
</t>
  </si>
  <si>
    <t>BulbH</t>
  </si>
  <si>
    <t xml:space="preserve">Montefiore Medical
</t>
  </si>
  <si>
    <t xml:space="preserve">Known
</t>
  </si>
  <si>
    <t xml:space="preserve">Advisor Group
</t>
  </si>
  <si>
    <t xml:space="preserve">CodeGreen Solutions
</t>
  </si>
  <si>
    <t xml:space="preserve">Undertone
</t>
  </si>
  <si>
    <t xml:space="preserve">NYSTEC
</t>
  </si>
  <si>
    <t xml:space="preserve">Education Development Center, Inc.
</t>
  </si>
  <si>
    <t xml:space="preserve">Teachers Pay Teachers
</t>
  </si>
  <si>
    <t xml:space="preserve">Google
</t>
  </si>
  <si>
    <t>MUSIC &amp; Entertainm</t>
  </si>
  <si>
    <t xml:space="preserve">Macquarie Group
</t>
  </si>
  <si>
    <t xml:space="preserve">Andiamo
</t>
  </si>
  <si>
    <t xml:space="preserve">Dash Technologies Inc
</t>
  </si>
  <si>
    <t xml:space="preserve">Hearst Communications
</t>
  </si>
  <si>
    <t>Business Analyst</t>
  </si>
  <si>
    <t xml:space="preserve">Duolingo
</t>
  </si>
  <si>
    <t xml:space="preserve">Ro
</t>
  </si>
  <si>
    <t xml:space="preserve">Endai
</t>
  </si>
  <si>
    <t xml:space="preserve">BlueLabs
</t>
  </si>
  <si>
    <t xml:space="preserve">Revel
</t>
  </si>
  <si>
    <t xml:space="preserve">NALLAS CORPORATION
</t>
  </si>
  <si>
    <t xml:space="preserve">Pozent
</t>
  </si>
  <si>
    <t xml:space="preserve">SoFi
</t>
  </si>
  <si>
    <t>Carry</t>
  </si>
  <si>
    <t xml:space="preserve">Bank of America
</t>
  </si>
  <si>
    <t>Clear Str</t>
  </si>
  <si>
    <t xml:space="preserve">Nutech Information Systems
</t>
  </si>
  <si>
    <t xml:space="preserve">The Trevor Project
</t>
  </si>
  <si>
    <t>Pi</t>
  </si>
  <si>
    <t>AB In</t>
  </si>
  <si>
    <t xml:space="preserve">Whip Media Group
</t>
  </si>
  <si>
    <t xml:space="preserve">Two95 International Inc.
</t>
  </si>
  <si>
    <t xml:space="preserve">Vettery
</t>
  </si>
  <si>
    <t xml:space="preserve">Nesco Resource, LLC
</t>
  </si>
  <si>
    <t xml:space="preserve">MediaMath
</t>
  </si>
  <si>
    <t xml:space="preserve">Jordan &amp; Jordan
</t>
  </si>
  <si>
    <t xml:space="preserve">Roku
</t>
  </si>
  <si>
    <t xml:space="preserve">Walt Disney Co.
</t>
  </si>
  <si>
    <t xml:space="preserve">Citadel
</t>
  </si>
  <si>
    <t xml:space="preserve">Xoriant Corporation
</t>
  </si>
  <si>
    <t xml:space="preserve">Gemini
</t>
  </si>
  <si>
    <t xml:space="preserve">TSR, Inc.
</t>
  </si>
  <si>
    <t>NADAP NYS I</t>
  </si>
  <si>
    <t xml:space="preserve">Fragomen Worldwide
</t>
  </si>
  <si>
    <t xml:space="preserve">Bloomberg
</t>
  </si>
  <si>
    <t xml:space="preserve">Real Capital Analytics
</t>
  </si>
  <si>
    <t xml:space="preserve">Perficient
</t>
  </si>
  <si>
    <t xml:space="preserve">Kforce
</t>
  </si>
  <si>
    <t xml:space="preserve">Criteo
</t>
  </si>
  <si>
    <t xml:space="preserve">Royal Communications
</t>
  </si>
  <si>
    <t xml:space="preserve">Neuberger Berman
</t>
  </si>
  <si>
    <t>Greater New York Mutual Insurance Companies (G</t>
  </si>
  <si>
    <t xml:space="preserve">Diverse Lynx
</t>
  </si>
  <si>
    <t xml:space="preserve">eTeam Inc.
</t>
  </si>
  <si>
    <t>impakt Advis</t>
  </si>
  <si>
    <t xml:space="preserve">Current
</t>
  </si>
  <si>
    <t xml:space="preserve">Citi
</t>
  </si>
  <si>
    <t xml:space="preserve">Axelon Services Corporation
</t>
  </si>
  <si>
    <t xml:space="preserve">United Nations
</t>
  </si>
  <si>
    <t xml:space="preserve">Discovery Communications, Inc.
</t>
  </si>
  <si>
    <t xml:space="preserve">Randstad
</t>
  </si>
  <si>
    <t xml:space="preserve">Mulberry Technology
</t>
  </si>
  <si>
    <t xml:space="preserve">SoftStandard Solutions
</t>
  </si>
  <si>
    <t xml:space="preserve">EDO, Inc.
</t>
  </si>
  <si>
    <t xml:space="preserve">Guidepoint
</t>
  </si>
  <si>
    <t xml:space="preserve">Mitchell Martin
</t>
  </si>
  <si>
    <t xml:space="preserve">Lorven Technologies Inc
</t>
  </si>
  <si>
    <t>Fintech Recruit</t>
  </si>
  <si>
    <t xml:space="preserve">Sphinix Network Solutions Inc.
</t>
  </si>
  <si>
    <t xml:space="preserve">Praescient Analytics
</t>
  </si>
  <si>
    <t xml:space="preserve">Global Atlantic Financial Group
</t>
  </si>
  <si>
    <t xml:space="preserve">FINRA
</t>
  </si>
  <si>
    <t>NYU Langone Medical Cen</t>
  </si>
  <si>
    <t xml:space="preserve">Jefferies
</t>
  </si>
  <si>
    <t xml:space="preserve">RGP
</t>
  </si>
  <si>
    <t xml:space="preserve">Tachyon Technologies
</t>
  </si>
  <si>
    <t xml:space="preserve">Apex Systems
</t>
  </si>
  <si>
    <t xml:space="preserve">Hagerty Consulting
</t>
  </si>
  <si>
    <t>Gainful Hea</t>
  </si>
  <si>
    <t xml:space="preserve">Cortex consultants LLC
</t>
  </si>
  <si>
    <t xml:space="preserve">Medly Pharmacy
</t>
  </si>
  <si>
    <t xml:space="preserve">Fair Health
</t>
  </si>
  <si>
    <t xml:space="preserve">Peloton Interactive
</t>
  </si>
  <si>
    <t xml:space="preserve">ektello
</t>
  </si>
  <si>
    <t xml:space="preserve">Premier, Inc.
</t>
  </si>
  <si>
    <t xml:space="preserve">JPMorgan Chase
</t>
  </si>
  <si>
    <t xml:space="preserve">Fund for Public Health
</t>
  </si>
  <si>
    <t xml:space="preserve">BlueVoyant
</t>
  </si>
  <si>
    <t xml:space="preserve">Crossfire Consulting Corporation
</t>
  </si>
  <si>
    <t xml:space="preserve">Reliable Software Resources
</t>
  </si>
  <si>
    <t>Hyde Leadership Brook</t>
  </si>
  <si>
    <t>Vertex Intel Syst</t>
  </si>
  <si>
    <t xml:space="preserve">My Job Tank
</t>
  </si>
  <si>
    <t xml:space="preserve">Cowen
</t>
  </si>
  <si>
    <t xml:space="preserve">Robert Half
</t>
  </si>
  <si>
    <t xml:space="preserve">FJA-US Inc.
</t>
  </si>
  <si>
    <t xml:space="preserve">Averity
</t>
  </si>
  <si>
    <t xml:space="preserve">Capgemini
</t>
  </si>
  <si>
    <t xml:space="preserve">Wildlife Conservation Society
</t>
  </si>
  <si>
    <t xml:space="preserve">Asembia
</t>
  </si>
  <si>
    <t>Vesta Healthc</t>
  </si>
  <si>
    <t xml:space="preserve">1199SEIU Funds
</t>
  </si>
  <si>
    <t xml:space="preserve">Nutrafol
</t>
  </si>
  <si>
    <t xml:space="preserve">New York Life Insurance Co
</t>
  </si>
  <si>
    <t xml:space="preserve">EDP World, Inc.
</t>
  </si>
  <si>
    <t xml:space="preserve">Phyton Talent Advisors
</t>
  </si>
  <si>
    <t xml:space="preserve">Staffigo Technical Services, LLC
</t>
  </si>
  <si>
    <t xml:space="preserve">IBM
</t>
  </si>
  <si>
    <t xml:space="preserve">Northwell Health
</t>
  </si>
  <si>
    <t xml:space="preserve">Huxley
</t>
  </si>
  <si>
    <t xml:space="preserve">Vericred
</t>
  </si>
  <si>
    <t xml:space="preserve">Scotiabank
</t>
  </si>
  <si>
    <t xml:space="preserve">Child Mind Institute
</t>
  </si>
  <si>
    <t xml:space="preserve">Balance Innovations
</t>
  </si>
  <si>
    <t xml:space="preserve">Asset Staffing
</t>
  </si>
  <si>
    <t xml:space="preserve">Hearst Television, Inc
</t>
  </si>
  <si>
    <t xml:space="preserve">William Hill US
</t>
  </si>
  <si>
    <t xml:space="preserve">Rockstar Games
</t>
  </si>
  <si>
    <t xml:space="preserve">ZDAAS
</t>
  </si>
  <si>
    <t xml:space="preserve">Decision Resources Group
</t>
  </si>
  <si>
    <t xml:space="preserve">Highbridge Consulting LLC
</t>
  </si>
  <si>
    <t xml:space="preserve">NTT DATA, Inc.
</t>
  </si>
  <si>
    <t xml:space="preserve">Columbia University
</t>
  </si>
  <si>
    <t xml:space="preserve">Precision technologies corp
</t>
  </si>
  <si>
    <t xml:space="preserve">Cactus Holdings
</t>
  </si>
  <si>
    <t xml:space="preserve">Cuny Research Foundation
</t>
  </si>
  <si>
    <t>SGA I</t>
  </si>
  <si>
    <t xml:space="preserve">Amazon
</t>
  </si>
  <si>
    <t xml:space="preserve">Voice
</t>
  </si>
  <si>
    <t xml:space="preserve">HOMETEAM
</t>
  </si>
  <si>
    <t xml:space="preserve">Mount Sinai Health System
</t>
  </si>
  <si>
    <t xml:space="preserve">Monkey Algorithms </t>
  </si>
  <si>
    <t xml:space="preserve">Halcyon Solutions, Inc.
</t>
  </si>
  <si>
    <t xml:space="preserve">Roman
</t>
  </si>
  <si>
    <t xml:space="preserve">COUNCIL ON ACCREDITATION
</t>
  </si>
  <si>
    <t>APR Staff</t>
  </si>
  <si>
    <t xml:space="preserve">COOLSOFT
</t>
  </si>
  <si>
    <t xml:space="preserve">451 Research
</t>
  </si>
  <si>
    <t xml:space="preserve">Stark HR Consulting </t>
  </si>
  <si>
    <t xml:space="preserve">Amenity Analytics
</t>
  </si>
  <si>
    <t>Ta</t>
  </si>
  <si>
    <t xml:space="preserve">APCO Worldwide
</t>
  </si>
  <si>
    <t xml:space="preserve">Brooklyn Community Services
</t>
  </si>
  <si>
    <t xml:space="preserve">Softcom Systems
</t>
  </si>
  <si>
    <t xml:space="preserve">UBS
</t>
  </si>
  <si>
    <t>Cowen Group, I</t>
  </si>
  <si>
    <t xml:space="preserve">Workforce Logiq
</t>
  </si>
  <si>
    <t xml:space="preserve">Cross River Bank
</t>
  </si>
  <si>
    <t xml:space="preserve">NBCUniversal
</t>
  </si>
  <si>
    <t xml:space="preserve">Narrativ
</t>
  </si>
  <si>
    <t>CompuFo</t>
  </si>
  <si>
    <t xml:space="preserve">Bounce Exchange
</t>
  </si>
  <si>
    <t xml:space="preserve">Green Key Resources
</t>
  </si>
  <si>
    <t xml:space="preserve">22nd Century Technologies
</t>
  </si>
  <si>
    <t>Capgemini America, I</t>
  </si>
  <si>
    <t xml:space="preserve">Software Guidance &amp; Assistance
</t>
  </si>
  <si>
    <t xml:space="preserve">Metropolitan Council on Jewish Poverty
</t>
  </si>
  <si>
    <t xml:space="preserve">TSR Consulting
</t>
  </si>
  <si>
    <t xml:space="preserve">Take-Two Interactive Software, Inc.
</t>
  </si>
  <si>
    <t>Teus Hea</t>
  </si>
  <si>
    <t xml:space="preserve">Morgan Stanley
</t>
  </si>
  <si>
    <t xml:space="preserve">ICAP at Columbia University
</t>
  </si>
  <si>
    <t xml:space="preserve">Columbia University Medical Center
</t>
  </si>
  <si>
    <t xml:space="preserve">The Denzel Group
</t>
  </si>
  <si>
    <t xml:space="preserve">Cedent Consulting
</t>
  </si>
  <si>
    <t xml:space="preserve">ACS
</t>
  </si>
  <si>
    <t xml:space="preserve">NADAP
</t>
  </si>
  <si>
    <t>Newspaper Administrat</t>
  </si>
  <si>
    <t xml:space="preserve">VISTRADA
</t>
  </si>
  <si>
    <t xml:space="preserve">Disney Streaming Services
</t>
  </si>
  <si>
    <t xml:space="preserve">Royal Communications Consultants Inc
</t>
  </si>
  <si>
    <t xml:space="preserve">CASES
</t>
  </si>
  <si>
    <t xml:space="preserve">Earnest Research
</t>
  </si>
  <si>
    <t xml:space="preserve">APN Software Services Inc.
</t>
  </si>
  <si>
    <t xml:space="preserve">Acacia Network
</t>
  </si>
  <si>
    <t>Miller Cang Age</t>
  </si>
  <si>
    <t xml:space="preserve">NTT DATA
</t>
  </si>
  <si>
    <t>Attent</t>
  </si>
  <si>
    <t xml:space="preserve">Fidelis Group
</t>
  </si>
  <si>
    <t xml:space="preserve">Eclaro
</t>
  </si>
  <si>
    <t xml:space="preserve">Source of Future Technology Inc
</t>
  </si>
  <si>
    <t>Wayne Technologies - CH</t>
  </si>
  <si>
    <t xml:space="preserve">Brink's
</t>
  </si>
  <si>
    <t xml:space="preserve">Seven Seven Softwares
</t>
  </si>
  <si>
    <t xml:space="preserve">Mobilityware
</t>
  </si>
  <si>
    <t xml:space="preserve">TechProjects
</t>
  </si>
  <si>
    <t xml:space="preserve">RMS Computer Corporation
</t>
  </si>
  <si>
    <t xml:space="preserve">ProHEALTH Care
</t>
  </si>
  <si>
    <t xml:space="preserve">2U
</t>
  </si>
  <si>
    <t>SIAL TECHNOLOGY PARTN</t>
  </si>
  <si>
    <t xml:space="preserve">Mount Sinai Medical Center
</t>
  </si>
  <si>
    <t xml:space="preserve">Professional Resource Group
</t>
  </si>
  <si>
    <t xml:space="preserve">IPRO
</t>
  </si>
  <si>
    <t xml:space="preserve">Brown Brothers Harriman
</t>
  </si>
  <si>
    <t xml:space="preserve">NYC Health + Hospitals
</t>
  </si>
  <si>
    <t xml:space="preserve">Horizon Blue Cross Blue Shield of New Jersey
</t>
  </si>
  <si>
    <t xml:space="preserve">Walt Disney Company
</t>
  </si>
  <si>
    <t xml:space="preserve">Roar Digital
</t>
  </si>
  <si>
    <t>Darmor Partn</t>
  </si>
  <si>
    <t xml:space="preserve">Talent Bundle </t>
  </si>
  <si>
    <t xml:space="preserve">The Bank of New York Mellon
</t>
  </si>
  <si>
    <t xml:space="preserve">Museum of Ice Cream
</t>
  </si>
  <si>
    <t>Kins</t>
  </si>
  <si>
    <t xml:space="preserve">APN Consulting
</t>
  </si>
  <si>
    <t xml:space="preserve">Siri InfoSolutions
</t>
  </si>
  <si>
    <t xml:space="preserve">Integrated Resources
</t>
  </si>
  <si>
    <t xml:space="preserve">Icahn School of Medicine at Mount Sinai
</t>
  </si>
  <si>
    <t xml:space="preserve">Avani Technology Solutions
</t>
  </si>
  <si>
    <t xml:space="preserve">Altech Star Inc.
</t>
  </si>
  <si>
    <t>Wintelli</t>
  </si>
  <si>
    <t xml:space="preserve">V R Della Infotech Inc
</t>
  </si>
  <si>
    <t xml:space="preserve">New York Times
</t>
  </si>
  <si>
    <t xml:space="preserve">Blue Rock Consulting
</t>
  </si>
  <si>
    <t>TSR Consulting Services, I</t>
  </si>
  <si>
    <t xml:space="preserve">LanceSoft Inc
</t>
  </si>
  <si>
    <t xml:space="preserve">SMBC
</t>
  </si>
  <si>
    <t xml:space="preserve">Delaware Investments Colorado Municipal Income Fund, </t>
  </si>
  <si>
    <t>Vestrac</t>
  </si>
  <si>
    <t xml:space="preserve">Informa Intelligence
</t>
  </si>
  <si>
    <t xml:space="preserve">Integra Managed Care
</t>
  </si>
  <si>
    <t xml:space="preserve">RMS Computer
</t>
  </si>
  <si>
    <t xml:space="preserve">Healthfirst
</t>
  </si>
  <si>
    <t>Jay Hill Repa</t>
  </si>
  <si>
    <t xml:space="preserve">SAT Healthcare
</t>
  </si>
  <si>
    <t xml:space="preserve">American CyberSystems
</t>
  </si>
  <si>
    <t xml:space="preserve">M&amp;T Bank Corporation
</t>
  </si>
  <si>
    <t>SoluSt</t>
  </si>
  <si>
    <t xml:space="preserve">Oracle
</t>
  </si>
  <si>
    <t>Equation Staff</t>
  </si>
  <si>
    <t xml:space="preserve">CMI/Compas
</t>
  </si>
  <si>
    <t xml:space="preserve">AbleTo
</t>
  </si>
  <si>
    <t xml:space="preserve">Eagle Investment Systems
</t>
  </si>
  <si>
    <t xml:space="preserve">Hikma Pharmaceuticals
</t>
  </si>
  <si>
    <t xml:space="preserve">SMBC Group
</t>
  </si>
  <si>
    <t>Top Prospect Group, I</t>
  </si>
  <si>
    <t xml:space="preserve">VNA Health Group
</t>
  </si>
  <si>
    <t xml:space="preserve">Hexacorp
</t>
  </si>
  <si>
    <t xml:space="preserve">Informa
</t>
  </si>
  <si>
    <t xml:space="preserve">Momentum Solar
</t>
  </si>
  <si>
    <t xml:space="preserve">VIVA USA INC
</t>
  </si>
  <si>
    <t xml:space="preserve">ProHEALTH Medical Management
</t>
  </si>
  <si>
    <t>Maisonette Care</t>
  </si>
  <si>
    <t xml:space="preserve">Donnelly &amp; Moore Corporation
</t>
  </si>
  <si>
    <t xml:space="preserve">J.P. Morgan
</t>
  </si>
  <si>
    <t xml:space="preserve">Saratoga Medical Center
</t>
  </si>
  <si>
    <t xml:space="preserve">YAI/NIPD Network
</t>
  </si>
  <si>
    <t xml:space="preserve">Quad Consultancy
</t>
  </si>
  <si>
    <t xml:space="preserve">Competent Systems, Inc
</t>
  </si>
  <si>
    <t xml:space="preserve">Genpact
</t>
  </si>
  <si>
    <t>LACOSTE CORPOR</t>
  </si>
  <si>
    <t xml:space="preserve">The Enosys Group </t>
  </si>
  <si>
    <t xml:space="preserve">EmblemHealth
</t>
  </si>
  <si>
    <t xml:space="preserve">Jackson Hewitt
</t>
  </si>
  <si>
    <t xml:space="preserve">National Kidney Foundation
</t>
  </si>
  <si>
    <t xml:space="preserve">CheckedUp
</t>
  </si>
  <si>
    <t xml:space="preserve">ERGO
</t>
  </si>
  <si>
    <t xml:space="preserve">ACT Consulting
</t>
  </si>
  <si>
    <t xml:space="preserve">Tekfortune Inc.
</t>
  </si>
  <si>
    <t xml:space="preserve">Intercontinental Exchange, Inc.
</t>
  </si>
  <si>
    <t xml:space="preserve">8K Miles Software Services, Inc.
</t>
  </si>
  <si>
    <t xml:space="preserve">VTS
</t>
  </si>
  <si>
    <t>Sky I.T. Group (Sky Business Intelligence Te</t>
  </si>
  <si>
    <t xml:space="preserve">Village Care
</t>
  </si>
  <si>
    <t xml:space="preserve">Quest Diagnostics
</t>
  </si>
  <si>
    <t>Soft</t>
  </si>
  <si>
    <t xml:space="preserve">KnowledgePro, </t>
  </si>
  <si>
    <t xml:space="preserve">Creative Data Resources
</t>
  </si>
  <si>
    <t xml:space="preserve">EVERSANA
</t>
  </si>
  <si>
    <t xml:space="preserve">National Grid USA
</t>
  </si>
  <si>
    <t xml:space="preserve">Barnabas Health
</t>
  </si>
  <si>
    <t xml:space="preserve">Aegis Media
</t>
  </si>
  <si>
    <t xml:space="preserve">RAMPS International Inc
</t>
  </si>
  <si>
    <t>Episcopal Health Services I</t>
  </si>
  <si>
    <t xml:space="preserve">Altice USA
</t>
  </si>
  <si>
    <t xml:space="preserve">Sumitomo Mitsui Banking Corporation (SMBC)
</t>
  </si>
  <si>
    <t xml:space="preserve">Geller &amp; Company
</t>
  </si>
  <si>
    <t xml:space="preserve">Plymouth Rock Assurance
</t>
  </si>
  <si>
    <t xml:space="preserve">Atrium Staffing
</t>
  </si>
  <si>
    <t xml:space="preserve">Metroplus Health Plan
</t>
  </si>
  <si>
    <t xml:space="preserve">Primesoft
</t>
  </si>
  <si>
    <t>IPro.</t>
  </si>
  <si>
    <t xml:space="preserve">Cecelia Health
</t>
  </si>
  <si>
    <t xml:space="preserve">Systemart LLC
</t>
  </si>
  <si>
    <t xml:space="preserve">ITech Recruiting
</t>
  </si>
  <si>
    <t xml:space="preserve">RN Staff
</t>
  </si>
  <si>
    <t xml:space="preserve">Abacus Service Corporation
</t>
  </si>
  <si>
    <t xml:space="preserve">CyberCoders
</t>
  </si>
  <si>
    <t xml:space="preserve">TECHNOCRAFT Solutions
</t>
  </si>
  <si>
    <t>C&amp;G Consulting Servi</t>
  </si>
  <si>
    <t xml:space="preserve">RWJBarnabas Health
</t>
  </si>
  <si>
    <t xml:space="preserve">MVP Consulting Plus Inc
</t>
  </si>
  <si>
    <t xml:space="preserve">Centers Plan for Healthy Living
</t>
  </si>
  <si>
    <t>Village C</t>
  </si>
  <si>
    <t>Clear Technology Consult</t>
  </si>
  <si>
    <t xml:space="preserve">BNY Mellon
</t>
  </si>
  <si>
    <t xml:space="preserve">Norgate Technology Inc
</t>
  </si>
  <si>
    <t>NYU Family Health Cent</t>
  </si>
  <si>
    <t xml:space="preserve">HomeBridge Financial Services
</t>
  </si>
  <si>
    <t xml:space="preserve">Sharp Electronics Corporation
</t>
  </si>
  <si>
    <t>JR Cigar/MC Managem</t>
  </si>
  <si>
    <t xml:space="preserve">Avacend, Inc.
</t>
  </si>
  <si>
    <t xml:space="preserve">Care Design New York
</t>
  </si>
  <si>
    <t xml:space="preserve">TekniSMart Solutions
</t>
  </si>
  <si>
    <t>HOUSING AUTHORITY OF THE COUNTY OF SALT L</t>
  </si>
  <si>
    <t xml:space="preserve">CAO Group, INC
</t>
  </si>
  <si>
    <t xml:space="preserve">University of Utah
</t>
  </si>
  <si>
    <t xml:space="preserve">Paladin Consulting Inc
</t>
  </si>
  <si>
    <t xml:space="preserve">SunTechPros, Inc.
</t>
  </si>
  <si>
    <t xml:space="preserve">SGI Global, LLC
</t>
  </si>
  <si>
    <t xml:space="preserve">HCL Global Systems
</t>
  </si>
  <si>
    <t xml:space="preserve">Abnormal Security
</t>
  </si>
  <si>
    <t xml:space="preserve">Vimerse
</t>
  </si>
  <si>
    <t xml:space="preserve">Akraya Inc.
</t>
  </si>
  <si>
    <t xml:space="preserve">Goldman Sachs
</t>
  </si>
  <si>
    <t xml:space="preserve">Idexcel Inc.
</t>
  </si>
  <si>
    <t xml:space="preserve">SPECTRAFORCE TECHNOLOGIES Inc.
</t>
  </si>
  <si>
    <t xml:space="preserve">Easton Technical Products
</t>
  </si>
  <si>
    <t xml:space="preserve">CIVICA INC
</t>
  </si>
  <si>
    <t xml:space="preserve">ENERBANK USA
</t>
  </si>
  <si>
    <t xml:space="preserve">VED Software Services, Inc.
</t>
  </si>
  <si>
    <t xml:space="preserve">Ascential
</t>
  </si>
  <si>
    <t>Artius Soluti</t>
  </si>
  <si>
    <t xml:space="preserve">F5 Networks
</t>
  </si>
  <si>
    <t xml:space="preserve">Janus International Group, LLC
</t>
  </si>
  <si>
    <t xml:space="preserve">ClientSolv Technologies
</t>
  </si>
  <si>
    <t>DrangKro Aerosp</t>
  </si>
  <si>
    <t>POPi/o Mobile Video Cl</t>
  </si>
  <si>
    <t xml:space="preserve">Resiliency LLC
</t>
  </si>
  <si>
    <t xml:space="preserve">Vivint Solar
</t>
  </si>
  <si>
    <t xml:space="preserve">YORKTOWN SYSTEMS GROUP INC
</t>
  </si>
  <si>
    <t xml:space="preserve">Shape Security
</t>
  </si>
  <si>
    <t xml:space="preserve">Connor Group
</t>
  </si>
  <si>
    <t xml:space="preserve">TCOE
</t>
  </si>
  <si>
    <t xml:space="preserve">Public Health Foundation Enterprises, In
</t>
  </si>
  <si>
    <t xml:space="preserve">USfalcon
</t>
  </si>
  <si>
    <t xml:space="preserve">Hampton University
</t>
  </si>
  <si>
    <t xml:space="preserve">Collins Consulting Inc
</t>
  </si>
  <si>
    <t xml:space="preserve">Patient Advocate Foundation
</t>
  </si>
  <si>
    <t xml:space="preserve">Orbis, Inc.
</t>
  </si>
  <si>
    <t xml:space="preserve">NewGen Technologies
</t>
  </si>
  <si>
    <t xml:space="preserve">Bluemont Technology &amp; Research, Inc.
</t>
  </si>
  <si>
    <t xml:space="preserve">ForKids, inc
</t>
  </si>
  <si>
    <t xml:space="preserve">Dunhill Professional Search
</t>
  </si>
  <si>
    <t xml:space="preserve">Smithfield
</t>
  </si>
  <si>
    <t xml:space="preserve">Booz Allen Hamilton
</t>
  </si>
  <si>
    <t xml:space="preserve">EVMS
</t>
  </si>
  <si>
    <t xml:space="preserve">Epsilon Systems Solutions, Inc.
</t>
  </si>
  <si>
    <t xml:space="preserve">Oasis Systems
</t>
  </si>
  <si>
    <t xml:space="preserve">Counter Threat Solutions
</t>
  </si>
  <si>
    <t xml:space="preserve">ITA International
</t>
  </si>
  <si>
    <t>Ferguson Experien</t>
  </si>
  <si>
    <t xml:space="preserve">Liberty Source
</t>
  </si>
  <si>
    <t xml:space="preserve">Oasis Systems, LLC
</t>
  </si>
  <si>
    <t xml:space="preserve">National Capitol Contracting (NCC)
</t>
  </si>
  <si>
    <t xml:space="preserve">Occam Solutions Inc
</t>
  </si>
  <si>
    <t xml:space="preserve">Analytical Mechanics Associates
</t>
  </si>
  <si>
    <t xml:space="preserve">GStek, Inc.
</t>
  </si>
  <si>
    <t xml:space="preserve">CBRE
</t>
  </si>
  <si>
    <t xml:space="preserve">Guidehouse
</t>
  </si>
  <si>
    <t xml:space="preserve">AXSEUM Inc
</t>
  </si>
  <si>
    <t xml:space="preserve">Tamayo Federal Solutions, </t>
  </si>
  <si>
    <t xml:space="preserve">CACI International
</t>
  </si>
  <si>
    <t xml:space="preserve">PROSOFT
</t>
  </si>
  <si>
    <t xml:space="preserve">FacilitySource
</t>
  </si>
  <si>
    <t xml:space="preserve">Universal Consulting Services
</t>
  </si>
  <si>
    <t xml:space="preserve">Universal Consulting Services, Inc.
</t>
  </si>
  <si>
    <t xml:space="preserve">University of Florida
</t>
  </si>
  <si>
    <t xml:space="preserve">AvMed Health Plans
</t>
  </si>
  <si>
    <t xml:space="preserve">Shands Jacksonville
</t>
  </si>
  <si>
    <t xml:space="preserve">Stamps.com
</t>
  </si>
  <si>
    <t xml:space="preserve">Headspace
</t>
  </si>
  <si>
    <t xml:space="preserve">Neustar
</t>
  </si>
  <si>
    <t xml:space="preserve">Wellth Inc.
</t>
  </si>
  <si>
    <t>People T</t>
  </si>
  <si>
    <t xml:space="preserve">Ruggable
</t>
  </si>
  <si>
    <t xml:space="preserve">First Professional Services
</t>
  </si>
  <si>
    <t xml:space="preserve">Steady
</t>
  </si>
  <si>
    <t xml:space="preserve">ConsultNet, LLC
</t>
  </si>
  <si>
    <t xml:space="preserve">Signal Sciences
</t>
  </si>
  <si>
    <t xml:space="preserve">Acumen
</t>
  </si>
  <si>
    <t xml:space="preserve">HireTalent
</t>
  </si>
  <si>
    <t xml:space="preserve">Dave
</t>
  </si>
  <si>
    <t xml:space="preserve">Expertise </t>
  </si>
  <si>
    <t>Eleven Recruiting - CH</t>
  </si>
  <si>
    <t xml:space="preserve">ICONMA
</t>
  </si>
  <si>
    <t xml:space="preserve">HITRECORD
</t>
  </si>
  <si>
    <t xml:space="preserve">Dot818
</t>
  </si>
  <si>
    <t xml:space="preserve">DatamanUSA
</t>
  </si>
  <si>
    <t xml:space="preserve">Cedars-Sinai
</t>
  </si>
  <si>
    <t xml:space="preserve">Radiology Partners
</t>
  </si>
  <si>
    <t xml:space="preserve">PeerStreet
</t>
  </si>
  <si>
    <t xml:space="preserve">PlayQ
</t>
  </si>
  <si>
    <t xml:space="preserve">Lucky Day
</t>
  </si>
  <si>
    <t xml:space="preserve">Didi Hirsch Mental Health Services
</t>
  </si>
  <si>
    <t>Center For Policing Equ</t>
  </si>
  <si>
    <t xml:space="preserve">Human Good
</t>
  </si>
  <si>
    <t xml:space="preserve">Swinerton Builders
</t>
  </si>
  <si>
    <t xml:space="preserve">Relevante, Inc.
</t>
  </si>
  <si>
    <t xml:space="preserve">iSpace, Inc
</t>
  </si>
  <si>
    <t>Kha</t>
  </si>
  <si>
    <t xml:space="preserve">System1
</t>
  </si>
  <si>
    <t xml:space="preserve">Western Asset
</t>
  </si>
  <si>
    <t xml:space="preserve">Tilde Staff Inc.
</t>
  </si>
  <si>
    <t xml:space="preserve">Hulu
</t>
  </si>
  <si>
    <t xml:space="preserve">Login Consulting Services
</t>
  </si>
  <si>
    <t xml:space="preserve">University of Southern California
</t>
  </si>
  <si>
    <t xml:space="preserve">Delmarva Foundation
</t>
  </si>
  <si>
    <t xml:space="preserve">LiveGlam
</t>
  </si>
  <si>
    <t xml:space="preserve">Warner Bros. Entertainment
</t>
  </si>
  <si>
    <t>NextDeavor Servi</t>
  </si>
  <si>
    <t xml:space="preserve">Cenergy
</t>
  </si>
  <si>
    <t xml:space="preserve">Electronic Arts
</t>
  </si>
  <si>
    <t xml:space="preserve">Capital Group
</t>
  </si>
  <si>
    <t xml:space="preserve">Turner Broadcasting
</t>
  </si>
  <si>
    <t xml:space="preserve">AIDS Healthcare Foundation
</t>
  </si>
  <si>
    <t xml:space="preserve">LACERA
</t>
  </si>
  <si>
    <t xml:space="preserve">Arize Corporation
</t>
  </si>
  <si>
    <t xml:space="preserve">SAG-AFTRA Health Plan and SAG-Producers Pension Plan
</t>
  </si>
  <si>
    <t xml:space="preserve">Computershare
</t>
  </si>
  <si>
    <t xml:space="preserve">Cenergy International
</t>
  </si>
  <si>
    <t xml:space="preserve">Scale Media
</t>
  </si>
  <si>
    <t>Selby Jennings Buys</t>
  </si>
  <si>
    <t xml:space="preserve">Acorns
</t>
  </si>
  <si>
    <t xml:space="preserve">LEAPROS
</t>
  </si>
  <si>
    <t>Kforce Technology Staff</t>
  </si>
  <si>
    <t xml:space="preserve">L.A. Care Health Plan
</t>
  </si>
  <si>
    <t xml:space="preserve">Superior Court of California County of Los Angeles
</t>
  </si>
  <si>
    <t xml:space="preserve">Tillster
</t>
  </si>
  <si>
    <t xml:space="preserve">Tripalink
</t>
  </si>
  <si>
    <t xml:space="preserve">TutorMe
</t>
  </si>
  <si>
    <t xml:space="preserve">Century Group (CA)
</t>
  </si>
  <si>
    <t xml:space="preserve">Netflix, Inc.
</t>
  </si>
  <si>
    <t xml:space="preserve">UC Davis Medical Center
</t>
  </si>
  <si>
    <t xml:space="preserve">Tarzana
</t>
  </si>
  <si>
    <t xml:space="preserve">STAND 8 Technology Services
</t>
  </si>
  <si>
    <t xml:space="preserve">Internet Brands
</t>
  </si>
  <si>
    <t xml:space="preserve">Fox Corporation
</t>
  </si>
  <si>
    <t xml:space="preserve">Connect International
</t>
  </si>
  <si>
    <t xml:space="preserve">PUBG Santa Monica
</t>
  </si>
  <si>
    <t xml:space="preserve">UCLA Health
</t>
  </si>
  <si>
    <t xml:space="preserve">Activision Blizzard
</t>
  </si>
  <si>
    <t xml:space="preserve">The Loot Company
</t>
  </si>
  <si>
    <t>Elever Professio</t>
  </si>
  <si>
    <t xml:space="preserve">Kaiser Permanente
</t>
  </si>
  <si>
    <t xml:space="preserve">ZS Associates
</t>
  </si>
  <si>
    <t xml:space="preserve">Tecolote Research
</t>
  </si>
  <si>
    <t xml:space="preserve">City National Bank
</t>
  </si>
  <si>
    <t xml:space="preserve">Cypress HCM
</t>
  </si>
  <si>
    <t>Infonex Technologies, I</t>
  </si>
  <si>
    <t>Oakwood Search - CH</t>
  </si>
  <si>
    <t>Bloom Ads Global Media Gr</t>
  </si>
  <si>
    <t xml:space="preserve">Internet Brands, Inc.
</t>
  </si>
  <si>
    <t>ESP Le</t>
  </si>
  <si>
    <t xml:space="preserve">Apollo Medical Holdings, Inc.
</t>
  </si>
  <si>
    <t xml:space="preserve">Molina Healthcare
</t>
  </si>
  <si>
    <t xml:space="preserve">Beautycounter
</t>
  </si>
  <si>
    <t xml:space="preserve">Genuent
</t>
  </si>
  <si>
    <t xml:space="preserve">The Wonderful Company LLC
</t>
  </si>
  <si>
    <t>Catasys Hea</t>
  </si>
  <si>
    <t xml:space="preserve">TikTok
</t>
  </si>
  <si>
    <t xml:space="preserve">MotorTrend Group
</t>
  </si>
  <si>
    <t xml:space="preserve">Mercury Insurance Group
</t>
  </si>
  <si>
    <t>Endpoint Clos</t>
  </si>
  <si>
    <t>Ottimo Resour</t>
  </si>
  <si>
    <t xml:space="preserve">Ajilon
</t>
  </si>
  <si>
    <t xml:space="preserve">WB Technology
</t>
  </si>
  <si>
    <t xml:space="preserve">Prosum
</t>
  </si>
  <si>
    <t xml:space="preserve">INSPIRE IT Solutions
</t>
  </si>
  <si>
    <t xml:space="preserve">Saicon Consultants Inc
</t>
  </si>
  <si>
    <t>Recruiting Resources, I</t>
  </si>
  <si>
    <t xml:space="preserve">Prime MSO, LLC.
</t>
  </si>
  <si>
    <t xml:space="preserve">KORE1 Technologies
</t>
  </si>
  <si>
    <t xml:space="preserve">City National Corporation
</t>
  </si>
  <si>
    <t xml:space="preserve">Pddn
</t>
  </si>
  <si>
    <t xml:space="preserve">Northrop Grumman
</t>
  </si>
  <si>
    <t xml:space="preserve">Aviana Global Technologies, Inc
</t>
  </si>
  <si>
    <t xml:space="preserve">Jam City
</t>
  </si>
  <si>
    <t xml:space="preserve">Apple
</t>
  </si>
  <si>
    <t xml:space="preserve">EMINENT, INC.
</t>
  </si>
  <si>
    <t xml:space="preserve">Dollar Shave Club
</t>
  </si>
  <si>
    <t xml:space="preserve">Leo Tech, LLC
</t>
  </si>
  <si>
    <t>Recargo, Inc., makers of PlugSh</t>
  </si>
  <si>
    <t>Easyfind Comp</t>
  </si>
  <si>
    <t xml:space="preserve">U.S. Auto Parts Network, Inc.
</t>
  </si>
  <si>
    <t xml:space="preserve">MyLife.com
</t>
  </si>
  <si>
    <t xml:space="preserve">Center for Family Health and Education
</t>
  </si>
  <si>
    <t xml:space="preserve">DISQO
</t>
  </si>
  <si>
    <t xml:space="preserve">Dot </t>
  </si>
  <si>
    <t>BBCN B</t>
  </si>
  <si>
    <t>Launch Infot</t>
  </si>
  <si>
    <t xml:space="preserve">Tech Air
</t>
  </si>
  <si>
    <t xml:space="preserve">Network Medical Management Inc
</t>
  </si>
  <si>
    <t xml:space="preserve">Midcom
</t>
  </si>
  <si>
    <t xml:space="preserve">Odesus
</t>
  </si>
  <si>
    <t xml:space="preserve">Unilever
</t>
  </si>
  <si>
    <t xml:space="preserve">Blue Shield of California
</t>
  </si>
  <si>
    <t xml:space="preserve">Airgas
</t>
  </si>
  <si>
    <t xml:space="preserve">Apollo Global Management
</t>
  </si>
  <si>
    <t xml:space="preserve">Revolve
</t>
  </si>
  <si>
    <t xml:space="preserve">Georgia IT Inc.
</t>
  </si>
  <si>
    <t xml:space="preserve">Bank Of Hope
</t>
  </si>
  <si>
    <t xml:space="preserve">KIPP SoCal Public Schools
</t>
  </si>
  <si>
    <t xml:space="preserve">SCAN Health Plan
</t>
  </si>
  <si>
    <t xml:space="preserve">NetSource, Inc.
</t>
  </si>
  <si>
    <t xml:space="preserve">Quinn Group, Inc.
</t>
  </si>
  <si>
    <t>zz-Tarzana Treatment Centers, I</t>
  </si>
  <si>
    <t xml:space="preserve">Pacific Clinics
</t>
  </si>
  <si>
    <t xml:space="preserve">Quinn Group
</t>
  </si>
  <si>
    <t>DT Professional Servi</t>
  </si>
  <si>
    <t xml:space="preserve">NRC INC
</t>
  </si>
  <si>
    <t xml:space="preserve">LaBine &amp; Associates
</t>
  </si>
  <si>
    <t xml:space="preserve">Quinn Company CAT
</t>
  </si>
  <si>
    <t xml:space="preserve">AppleOne
</t>
  </si>
  <si>
    <t>Shapestone I</t>
  </si>
  <si>
    <t>SCAN Healthp</t>
  </si>
  <si>
    <t xml:space="preserve">Information Technology Partners
</t>
  </si>
  <si>
    <t xml:space="preserve">Providence Health &amp; Services
</t>
  </si>
  <si>
    <t xml:space="preserve">To Help Everyone Health &amp; Wellness Centers
</t>
  </si>
  <si>
    <t xml:space="preserve">USDM Life Sciences
</t>
  </si>
  <si>
    <t xml:space="preserve">SkillsetGroup - Professional Staffing Solutions
</t>
  </si>
  <si>
    <t xml:space="preserve">PIH Health
</t>
  </si>
  <si>
    <t>KLM Care</t>
  </si>
  <si>
    <t>TopTalentFe</t>
  </si>
  <si>
    <t>AlphaProTemps, A.P.R., I</t>
  </si>
  <si>
    <t>Devotion Business Soluti</t>
  </si>
  <si>
    <t xml:space="preserve">Wintrust Financial
</t>
  </si>
  <si>
    <t xml:space="preserve">NCSA - Next College Student Athlete
</t>
  </si>
  <si>
    <t xml:space="preserve">Riskonnect
</t>
  </si>
  <si>
    <t xml:space="preserve">Centric Consulting
</t>
  </si>
  <si>
    <t xml:space="preserve">GoHealth
</t>
  </si>
  <si>
    <t xml:space="preserve">Kelly
</t>
  </si>
  <si>
    <t xml:space="preserve">Mike's Hard Lemonade
</t>
  </si>
  <si>
    <t xml:space="preserve">Allscripts
</t>
  </si>
  <si>
    <t xml:space="preserve">Circle Logistics
</t>
  </si>
  <si>
    <t xml:space="preserve">University of Chicago
</t>
  </si>
  <si>
    <t xml:space="preserve">Mondo
</t>
  </si>
  <si>
    <t>Kesar</t>
  </si>
  <si>
    <t xml:space="preserve">Swoon
</t>
  </si>
  <si>
    <t xml:space="preserve">Bosch Group
</t>
  </si>
  <si>
    <t xml:space="preserve">Tempus
</t>
  </si>
  <si>
    <t xml:space="preserve">Feeding America
</t>
  </si>
  <si>
    <t xml:space="preserve">CRS Group
</t>
  </si>
  <si>
    <t xml:space="preserve">Peterson Technology Partners
</t>
  </si>
  <si>
    <t xml:space="preserve">BMO
</t>
  </si>
  <si>
    <t xml:space="preserve">Robert Bosch Tool Corporation
</t>
  </si>
  <si>
    <t xml:space="preserve">Chicago Public Schools
</t>
  </si>
  <si>
    <t xml:space="preserve">Chicago
</t>
  </si>
  <si>
    <t xml:space="preserve">Guggenheim Partners
</t>
  </si>
  <si>
    <t xml:space="preserve">Milliman
</t>
  </si>
  <si>
    <t xml:space="preserve">BMO Financial Group
</t>
  </si>
  <si>
    <t xml:space="preserve">UST Global
</t>
  </si>
  <si>
    <t xml:space="preserve">First Stop Health
</t>
  </si>
  <si>
    <t xml:space="preserve">MeadWestVaco
</t>
  </si>
  <si>
    <t xml:space="preserve">Care Advisors Inc
</t>
  </si>
  <si>
    <t xml:space="preserve">Ann &amp; Robert H. Lurie Children's Hospital of Chicago
</t>
  </si>
  <si>
    <t xml:space="preserve">TEKsystems, Inc
</t>
  </si>
  <si>
    <t xml:space="preserve">MT Global US </t>
  </si>
  <si>
    <t xml:space="preserve">HNI
</t>
  </si>
  <si>
    <t xml:space="preserve">SkySource Solutions
</t>
  </si>
  <si>
    <t xml:space="preserve">Flexport
</t>
  </si>
  <si>
    <t xml:space="preserve">Lantana Consulting Group
</t>
  </si>
  <si>
    <t xml:space="preserve">PDI
</t>
  </si>
  <si>
    <t xml:space="preserve">Level Ex, Inc.
</t>
  </si>
  <si>
    <t xml:space="preserve">Chicago Teachers Pension Fund
</t>
  </si>
  <si>
    <t>Show Me Le</t>
  </si>
  <si>
    <t>L</t>
  </si>
  <si>
    <t xml:space="preserve">Tempus Labs
</t>
  </si>
  <si>
    <t>TalentD</t>
  </si>
  <si>
    <t xml:space="preserve">360pi
</t>
  </si>
  <si>
    <t xml:space="preserve">Leap
</t>
  </si>
  <si>
    <t xml:space="preserve">Braviant Holdings
</t>
  </si>
  <si>
    <t>Bartech Gr</t>
  </si>
  <si>
    <t xml:space="preserve">Rush University Medical Center
</t>
  </si>
  <si>
    <t xml:space="preserve">TechUSA
</t>
  </si>
  <si>
    <t xml:space="preserve">Alliant Credit Union
</t>
  </si>
  <si>
    <t xml:space="preserve">Accounting Aid Society
</t>
  </si>
  <si>
    <t xml:space="preserve">Roig Lawyers
</t>
  </si>
  <si>
    <t xml:space="preserve">PrivateBancorp, Inc.
</t>
  </si>
  <si>
    <t xml:space="preserve">PDI Software
</t>
  </si>
  <si>
    <t xml:space="preserve">Invenergy
</t>
  </si>
  <si>
    <t xml:space="preserve">EY
</t>
  </si>
  <si>
    <t xml:space="preserve">WIN Home Inspection
</t>
  </si>
  <si>
    <t xml:space="preserve">Ferrara Candy Company
</t>
  </si>
  <si>
    <t xml:space="preserve">The Accuro Group
</t>
  </si>
  <si>
    <t xml:space="preserve">BDP International
</t>
  </si>
  <si>
    <t xml:space="preserve">Numerator
</t>
  </si>
  <si>
    <t xml:space="preserve">Empire Today
</t>
  </si>
  <si>
    <t>El Hogar del Nino - The Home of the Ch</t>
  </si>
  <si>
    <t xml:space="preserve">Fast Switch, LTD
</t>
  </si>
  <si>
    <t xml:space="preserve">Sphinix Solutions
</t>
  </si>
  <si>
    <t xml:space="preserve">Epiq Systems
</t>
  </si>
  <si>
    <t xml:space="preserve">MRINetwork
</t>
  </si>
  <si>
    <t xml:space="preserve">PEAK6 Investments
</t>
  </si>
  <si>
    <t xml:space="preserve">ABS Graphics
</t>
  </si>
  <si>
    <t xml:space="preserve">Willis Towers Watson
</t>
  </si>
  <si>
    <t xml:space="preserve">The Chicago Lighthouse
</t>
  </si>
  <si>
    <t xml:space="preserve">Genesys Talent
</t>
  </si>
  <si>
    <t xml:space="preserve">1872 Consulting
</t>
  </si>
  <si>
    <t xml:space="preserve">Stampede Meat, Inc.
</t>
  </si>
  <si>
    <t xml:space="preserve">ALERE
</t>
  </si>
  <si>
    <t xml:space="preserve">Kelly Mitchell Group
</t>
  </si>
  <si>
    <t xml:space="preserve">Ernst &amp; Young </t>
  </si>
  <si>
    <t xml:space="preserve">TreeHouse Foods, Inc.
</t>
  </si>
  <si>
    <t xml:space="preserve">NJF Global Holdings
</t>
  </si>
  <si>
    <t xml:space="preserve">Net2Source
</t>
  </si>
  <si>
    <t xml:space="preserve">Ongig
</t>
  </si>
  <si>
    <t xml:space="preserve">HIMSS
</t>
  </si>
  <si>
    <t xml:space="preserve">Flagstone Foods
</t>
  </si>
  <si>
    <t xml:space="preserve">University of Illinois at Chicago
</t>
  </si>
  <si>
    <t xml:space="preserve">Northern Trust
</t>
  </si>
  <si>
    <t xml:space="preserve">Foresight ROI
</t>
  </si>
  <si>
    <t xml:space="preserve">LEARN Charter School
</t>
  </si>
  <si>
    <t xml:space="preserve">BankFinancial Corporation
</t>
  </si>
  <si>
    <t>Trilogy Behavioral Hea</t>
  </si>
  <si>
    <t xml:space="preserve">Capital Management
</t>
  </si>
  <si>
    <t xml:space="preserve">Nuveen
</t>
  </si>
  <si>
    <t xml:space="preserve">Maine Pointe
</t>
  </si>
  <si>
    <t xml:space="preserve">Synchronous Solutions, </t>
  </si>
  <si>
    <t xml:space="preserve">HR Pundits
</t>
  </si>
  <si>
    <t>University of Illinois Medical Cen</t>
  </si>
  <si>
    <t xml:space="preserve">Softpath System LLC
</t>
  </si>
  <si>
    <t xml:space="preserve">Trinity Health
</t>
  </si>
  <si>
    <t xml:space="preserve">Motorola Solutions
</t>
  </si>
  <si>
    <t xml:space="preserve">Medline Industries
</t>
  </si>
  <si>
    <t xml:space="preserve">Signode
</t>
  </si>
  <si>
    <t xml:space="preserve">UI Health
</t>
  </si>
  <si>
    <t xml:space="preserve">Jobot
</t>
  </si>
  <si>
    <t xml:space="preserve">Square One Resources
</t>
  </si>
  <si>
    <t xml:space="preserve">Esquire Recruiting
</t>
  </si>
  <si>
    <t xml:space="preserve">Source Alliance Network </t>
  </si>
  <si>
    <t xml:space="preserve">Walgreens
</t>
  </si>
  <si>
    <t xml:space="preserve">Steiner Electric Co
</t>
  </si>
  <si>
    <t>Hotel Comp</t>
  </si>
  <si>
    <t xml:space="preserve">Xeris Pharmaceuticals, Inc.
</t>
  </si>
  <si>
    <t xml:space="preserve">Sahara Management Inc.
</t>
  </si>
  <si>
    <t xml:space="preserve">IlliniCare Health Plan
</t>
  </si>
  <si>
    <t>Medical Home Netw</t>
  </si>
  <si>
    <t xml:space="preserve">Metropolitan Family Services
</t>
  </si>
  <si>
    <t>Kbyte Systems L</t>
  </si>
  <si>
    <t xml:space="preserve">University of Illinois Hospital &amp; Health Sciences System
</t>
  </si>
  <si>
    <t xml:space="preserve">Centene Corporation
</t>
  </si>
  <si>
    <t xml:space="preserve">RiverPoint
</t>
  </si>
  <si>
    <t xml:space="preserve">Retail Business Services, LLC
</t>
  </si>
  <si>
    <t>Carnegie S</t>
  </si>
  <si>
    <t xml:space="preserve">PNC Financial Services Group
</t>
  </si>
  <si>
    <t xml:space="preserve">N.F. Smith &amp; Associates
</t>
  </si>
  <si>
    <t xml:space="preserve">Virtus Partners LLC
</t>
  </si>
  <si>
    <t xml:space="preserve">Smith and Associates
</t>
  </si>
  <si>
    <t xml:space="preserve">Crown Castle USA Inc
</t>
  </si>
  <si>
    <t xml:space="preserve">Luminess Cosmetics
</t>
  </si>
  <si>
    <t xml:space="preserve">cPanel
</t>
  </si>
  <si>
    <t xml:space="preserve">Harris County
</t>
  </si>
  <si>
    <t>Ent</t>
  </si>
  <si>
    <t xml:space="preserve">Horne LLP
</t>
  </si>
  <si>
    <t xml:space="preserve">McLane Global
</t>
  </si>
  <si>
    <t>H-</t>
  </si>
  <si>
    <t xml:space="preserve">Kelsey-Seybold Medical Group
</t>
  </si>
  <si>
    <t xml:space="preserve">Pareto Systems
</t>
  </si>
  <si>
    <t xml:space="preserve">Arthur Lawrence
</t>
  </si>
  <si>
    <t>Houston Exponent</t>
  </si>
  <si>
    <t xml:space="preserve">Houston-Galveston Area Council
</t>
  </si>
  <si>
    <t xml:space="preserve">Rosen
</t>
  </si>
  <si>
    <t xml:space="preserve">Imperastaff, </t>
  </si>
  <si>
    <t xml:space="preserve">Randstad US
</t>
  </si>
  <si>
    <t xml:space="preserve">Competentia Holding
</t>
  </si>
  <si>
    <t xml:space="preserve">FIS
</t>
  </si>
  <si>
    <t xml:space="preserve">Avetta, LLC
</t>
  </si>
  <si>
    <t xml:space="preserve">InvenTech Info
</t>
  </si>
  <si>
    <t xml:space="preserve">Centraprise
</t>
  </si>
  <si>
    <t xml:space="preserve">National Computing Group
</t>
  </si>
  <si>
    <t xml:space="preserve">HealthHelp
</t>
  </si>
  <si>
    <t xml:space="preserve">Encore Consulting Services
</t>
  </si>
  <si>
    <t xml:space="preserve">GeoDigital
</t>
  </si>
  <si>
    <t xml:space="preserve">ForeFlight
</t>
  </si>
  <si>
    <t xml:space="preserve">ICF
</t>
  </si>
  <si>
    <t xml:space="preserve">G.A.S. Global
</t>
  </si>
  <si>
    <t xml:space="preserve">Purity Technology LLC
</t>
  </si>
  <si>
    <t xml:space="preserve">Corporate
</t>
  </si>
  <si>
    <t xml:space="preserve">EAG Services
</t>
  </si>
  <si>
    <t xml:space="preserve">Sun and Ski Sports
</t>
  </si>
  <si>
    <t xml:space="preserve">Simplex info systems Inc,
</t>
  </si>
  <si>
    <t xml:space="preserve">Army Houston Recruiting Battalion
</t>
  </si>
  <si>
    <t xml:space="preserve">Wellcare
</t>
  </si>
  <si>
    <t xml:space="preserve">Yochana
</t>
  </si>
  <si>
    <t xml:space="preserve">SM LOgics </t>
  </si>
  <si>
    <t xml:space="preserve">Kelsey Seybold Clinic
</t>
  </si>
  <si>
    <t xml:space="preserve">Harris Health System
</t>
  </si>
  <si>
    <t xml:space="preserve">Delphi-US
</t>
  </si>
  <si>
    <t xml:space="preserve">Sharpedge Solutions Inc
</t>
  </si>
  <si>
    <t xml:space="preserve">Smith Hanley Associates
</t>
  </si>
  <si>
    <t>AllR</t>
  </si>
  <si>
    <t xml:space="preserve">Infomerica, Inc
</t>
  </si>
  <si>
    <t xml:space="preserve">Servient
</t>
  </si>
  <si>
    <t xml:space="preserve">Premier Medical Resources
</t>
  </si>
  <si>
    <t xml:space="preserve">Icon Consultants
</t>
  </si>
  <si>
    <t xml:space="preserve">UTHealth Houston
</t>
  </si>
  <si>
    <t xml:space="preserve">The Jupiter Group
</t>
  </si>
  <si>
    <t xml:space="preserve">Crawford Thomas Recruiting
</t>
  </si>
  <si>
    <t>Talbridge Corporat</t>
  </si>
  <si>
    <t xml:space="preserve">Central Business Solutions, Inc
</t>
  </si>
  <si>
    <t xml:space="preserve">Professional Enrollment Concepts
</t>
  </si>
  <si>
    <t xml:space="preserve">Texas Dow Employees Credit Union
</t>
  </si>
  <si>
    <t xml:space="preserve">Harris County Appraisal District
</t>
  </si>
  <si>
    <t xml:space="preserve">MUFG
</t>
  </si>
  <si>
    <t xml:space="preserve">Integrate
</t>
  </si>
  <si>
    <t xml:space="preserve">Desert Financial Credit Union
</t>
  </si>
  <si>
    <t xml:space="preserve">Corbins Electric
</t>
  </si>
  <si>
    <t xml:space="preserve">The Judge Group, Inc.
</t>
  </si>
  <si>
    <t xml:space="preserve">Discount Tire
</t>
  </si>
  <si>
    <t xml:space="preserve">TekCom Resources, Inc.
</t>
  </si>
  <si>
    <t xml:space="preserve">Viasat
</t>
  </si>
  <si>
    <t xml:space="preserve">National Education Partners
</t>
  </si>
  <si>
    <t xml:space="preserve">Parker &amp; Lynch
</t>
  </si>
  <si>
    <t xml:space="preserve">Modis
</t>
  </si>
  <si>
    <t xml:space="preserve">Gatestone &amp; Co. Inc
</t>
  </si>
  <si>
    <t xml:space="preserve">FAMILY INVOLVEMENT CENTER
</t>
  </si>
  <si>
    <t xml:space="preserve">Career Evolutions
</t>
  </si>
  <si>
    <t xml:space="preserve">ON Semiconductor
</t>
  </si>
  <si>
    <t xml:space="preserve">Charles Schwab
</t>
  </si>
  <si>
    <t>Door Sales &amp; Installati</t>
  </si>
  <si>
    <t xml:space="preserve">Alaska USA
</t>
  </si>
  <si>
    <t xml:space="preserve">The Paragon Group
</t>
  </si>
  <si>
    <t>AlaskaUSA Mortgage Comp</t>
  </si>
  <si>
    <t>MLWIZ T</t>
  </si>
  <si>
    <t xml:space="preserve">Net Orbit Inc
</t>
  </si>
  <si>
    <t xml:space="preserve">Arizona State University
</t>
  </si>
  <si>
    <t xml:space="preserve">PK
</t>
  </si>
  <si>
    <t xml:space="preserve">IntraEdge
</t>
  </si>
  <si>
    <t xml:space="preserve">Circle K Stores, Inc.
</t>
  </si>
  <si>
    <t xml:space="preserve">Shamrock Foods
</t>
  </si>
  <si>
    <t xml:space="preserve">Tech Finders
</t>
  </si>
  <si>
    <t xml:space="preserve">Infotree Service Inc
</t>
  </si>
  <si>
    <t xml:space="preserve">O'Reilly Automotive
</t>
  </si>
  <si>
    <t>Sanford Fede</t>
  </si>
  <si>
    <t xml:space="preserve">Uhaul
</t>
  </si>
  <si>
    <t xml:space="preserve">Matrix Medical Network
</t>
  </si>
  <si>
    <t xml:space="preserve">Kaygen Inc.
</t>
  </si>
  <si>
    <t xml:space="preserve">Nucleusteq
</t>
  </si>
  <si>
    <t>Isaac Elementary School District</t>
  </si>
  <si>
    <t xml:space="preserve">Strategic Systems
</t>
  </si>
  <si>
    <t xml:space="preserve">Edupoint
</t>
  </si>
  <si>
    <t xml:space="preserve">Vanguard
</t>
  </si>
  <si>
    <t xml:space="preserve">Efinancial
</t>
  </si>
  <si>
    <t xml:space="preserve">Envision Healthcare
</t>
  </si>
  <si>
    <t xml:space="preserve">Envision Physician Services
</t>
  </si>
  <si>
    <t xml:space="preserve">Saviance Technologies
</t>
  </si>
  <si>
    <t xml:space="preserve">Atos Syntel Inc.
</t>
  </si>
  <si>
    <t xml:space="preserve">Na Ali'i
</t>
  </si>
  <si>
    <t xml:space="preserve">Mastech Digital
</t>
  </si>
  <si>
    <t>Minit Char</t>
  </si>
  <si>
    <t>Discount Tire Corporate Care</t>
  </si>
  <si>
    <t xml:space="preserve">Wilco Source
</t>
  </si>
  <si>
    <t>Green Lion Search Gr</t>
  </si>
  <si>
    <t xml:space="preserve">Pegasus Knowledge Solutions
</t>
  </si>
  <si>
    <t xml:space="preserve">AllianceRx Walgreens Prime
</t>
  </si>
  <si>
    <t xml:space="preserve">Signature Consultants
</t>
  </si>
  <si>
    <t>Pure Flix Digi</t>
  </si>
  <si>
    <t xml:space="preserve">First American Financial Corporation
</t>
  </si>
  <si>
    <t xml:space="preserve">ICST, LLC
</t>
  </si>
  <si>
    <t xml:space="preserve">Equity Methods
</t>
  </si>
  <si>
    <t>Desert Choice Transp</t>
  </si>
  <si>
    <t xml:space="preserve">Stantec
</t>
  </si>
  <si>
    <t xml:space="preserve">CSAA Insurance Group
</t>
  </si>
  <si>
    <t xml:space="preserve">Crisis Response Network
</t>
  </si>
  <si>
    <t xml:space="preserve">Kineticom
</t>
  </si>
  <si>
    <t xml:space="preserve">InterSources Inc.
</t>
  </si>
  <si>
    <t xml:space="preserve">GTN Technical Staffing
</t>
  </si>
  <si>
    <t xml:space="preserve">AOC Solutions, Inc.
</t>
  </si>
  <si>
    <t>LiveMi</t>
  </si>
  <si>
    <t xml:space="preserve">Blue Cross Blue Shield of Arizona
</t>
  </si>
  <si>
    <t xml:space="preserve">AUDACIOUS STUDIOS </t>
  </si>
  <si>
    <t xml:space="preserve">TransPerfect
</t>
  </si>
  <si>
    <t xml:space="preserve">CVS Health
</t>
  </si>
  <si>
    <t xml:space="preserve">Greenphire
</t>
  </si>
  <si>
    <t xml:space="preserve">ECRI
</t>
  </si>
  <si>
    <t xml:space="preserve">United BioSource
</t>
  </si>
  <si>
    <t xml:space="preserve">Revantage Corporate Services
</t>
  </si>
  <si>
    <t xml:space="preserve">Community Behavioral Health
</t>
  </si>
  <si>
    <t xml:space="preserve">STRATIS IoT Inc
</t>
  </si>
  <si>
    <t xml:space="preserve">Ampcus Incorporated
</t>
  </si>
  <si>
    <t xml:space="preserve">2000 east westmoreland st </t>
  </si>
  <si>
    <t xml:space="preserve">Seer Interactive
</t>
  </si>
  <si>
    <t xml:space="preserve">Tetra Tech, Inc.
</t>
  </si>
  <si>
    <t xml:space="preserve">Keen360, Inc.
</t>
  </si>
  <si>
    <t xml:space="preserve">Micro-Data Systems, Inc.
</t>
  </si>
  <si>
    <t xml:space="preserve">Techligent
</t>
  </si>
  <si>
    <t xml:space="preserve">Gopuff
</t>
  </si>
  <si>
    <t xml:space="preserve">Collabera
</t>
  </si>
  <si>
    <t xml:space="preserve">University of Pennsylvania
</t>
  </si>
  <si>
    <t xml:space="preserve">VSE, Inc.
</t>
  </si>
  <si>
    <t xml:space="preserve">Eastern Metal Recycling
</t>
  </si>
  <si>
    <t xml:space="preserve">Red Tettemer
</t>
  </si>
  <si>
    <t xml:space="preserve">IntegriChain
</t>
  </si>
  <si>
    <t xml:space="preserve">PMHCC Inc.
</t>
  </si>
  <si>
    <t xml:space="preserve">AmeriHealth Caritas
</t>
  </si>
  <si>
    <t xml:space="preserve">Temple University Health System
</t>
  </si>
  <si>
    <t>Wittij Consult</t>
  </si>
  <si>
    <t xml:space="preserve">JPMorgan Chase &amp; Co.
</t>
  </si>
  <si>
    <t xml:space="preserve">Avantor
</t>
  </si>
  <si>
    <t>Amerihealth Caritas Health P</t>
  </si>
  <si>
    <t xml:space="preserve">Tandigm Health LLC
</t>
  </si>
  <si>
    <t>Amplify Syst</t>
  </si>
  <si>
    <t>DL Staffing Soluti</t>
  </si>
  <si>
    <t xml:space="preserve">Change Healthcare
</t>
  </si>
  <si>
    <t xml:space="preserve">Bryn Mawr Communications LLC
</t>
  </si>
  <si>
    <t xml:space="preserve">Dextro Software Systems
</t>
  </si>
  <si>
    <t xml:space="preserve">ConnectiveRx
</t>
  </si>
  <si>
    <t xml:space="preserve">Piper Companies
</t>
  </si>
  <si>
    <t xml:space="preserve">Innovative Development, LLC
</t>
  </si>
  <si>
    <t xml:space="preserve">Philabundance
</t>
  </si>
  <si>
    <t>FredBe</t>
  </si>
  <si>
    <t xml:space="preserve">Genuent Global, LLC
</t>
  </si>
  <si>
    <t xml:space="preserve">Fred Beans Parts, Inc
</t>
  </si>
  <si>
    <t xml:space="preserve">CHOP
</t>
  </si>
  <si>
    <t xml:space="preserve">Login Consulting Services, Inc
</t>
  </si>
  <si>
    <t xml:space="preserve">ORS Partners
</t>
  </si>
  <si>
    <t xml:space="preserve">Fred Beans
</t>
  </si>
  <si>
    <t xml:space="preserve">Zachary Piper Solutions, LLC
</t>
  </si>
  <si>
    <t xml:space="preserve">Infinity Consulting Solutions
</t>
  </si>
  <si>
    <t xml:space="preserve">PMHCC, Inc.
</t>
  </si>
  <si>
    <t xml:space="preserve">Angeion Group
</t>
  </si>
  <si>
    <t xml:space="preserve">iTech Solutions, Inc
</t>
  </si>
  <si>
    <t xml:space="preserve">AccessLex Institute
</t>
  </si>
  <si>
    <t xml:space="preserve">TD Bank
</t>
  </si>
  <si>
    <t xml:space="preserve">Boeing
</t>
  </si>
  <si>
    <t xml:space="preserve">TeamSoft
</t>
  </si>
  <si>
    <t xml:space="preserve">Freedom Mortgage
</t>
  </si>
  <si>
    <t xml:space="preserve">Computer Enterprises, Inc.
</t>
  </si>
  <si>
    <t xml:space="preserve">Weston Solutions Inc.
</t>
  </si>
  <si>
    <t xml:space="preserve">McGrath Systems
</t>
  </si>
  <si>
    <t xml:space="preserve">Numeric, LLC
</t>
  </si>
  <si>
    <t xml:space="preserve">A2C Consulting
</t>
  </si>
  <si>
    <t xml:space="preserve">Contemporary Staffing Solutions
</t>
  </si>
  <si>
    <t xml:space="preserve">The Judge Group
</t>
  </si>
  <si>
    <t xml:space="preserve">Versant Health
</t>
  </si>
  <si>
    <t xml:space="preserve">Micro-Data Systems Inc.
</t>
  </si>
  <si>
    <t xml:space="preserve">Tetra Tech
</t>
  </si>
  <si>
    <t xml:space="preserve">Eastern Airlines LLC
</t>
  </si>
  <si>
    <t xml:space="preserve">NextGen Global Resources LLC
</t>
  </si>
  <si>
    <t xml:space="preserve">amerihealth
</t>
  </si>
  <si>
    <t xml:space="preserve">GSK
</t>
  </si>
  <si>
    <t>Concer</t>
  </si>
  <si>
    <t>Pharmica Consult</t>
  </si>
  <si>
    <t xml:space="preserve">Eurofins
</t>
  </si>
  <si>
    <t xml:space="preserve">Cambridge Advisory Group
</t>
  </si>
  <si>
    <t xml:space="preserve">Cooper University Health Care
</t>
  </si>
  <si>
    <t>Philadelphia 76ers - H</t>
  </si>
  <si>
    <t xml:space="preserve">Forfeiture Support Associates
</t>
  </si>
  <si>
    <t xml:space="preserve">Management Decisions, Inc.
</t>
  </si>
  <si>
    <t xml:space="preserve">SRG Woolf
</t>
  </si>
  <si>
    <t xml:space="preserve">Adaptimmune Ltd
</t>
  </si>
  <si>
    <t xml:space="preserve">Trillium Solutions Group
</t>
  </si>
  <si>
    <t>Eurofins USA PSS Insourcing Soluti</t>
  </si>
  <si>
    <t>EUROFINS SCIE</t>
  </si>
  <si>
    <t xml:space="preserve">TE Connectivity
</t>
  </si>
  <si>
    <t xml:space="preserve">Future Technologies Inc.
</t>
  </si>
  <si>
    <t xml:space="preserve">Fox Chase Cancer Center
</t>
  </si>
  <si>
    <t xml:space="preserve">Technocrafts, Inc.
</t>
  </si>
  <si>
    <t xml:space="preserve">Ionidea
</t>
  </si>
  <si>
    <t xml:space="preserve">CYNET SYSTEMS
</t>
  </si>
  <si>
    <t xml:space="preserve">Deacon Recruiting
</t>
  </si>
  <si>
    <t xml:space="preserve">Indotronix International Corporation
</t>
  </si>
  <si>
    <t xml:space="preserve">Huntington Ingalls Industries
</t>
  </si>
  <si>
    <t xml:space="preserve">Principle Auto
</t>
  </si>
  <si>
    <t xml:space="preserve">C2 GPS- Alamo Workforce
</t>
  </si>
  <si>
    <t xml:space="preserve">Vantage Bank Texas
</t>
  </si>
  <si>
    <t xml:space="preserve">H E B
</t>
  </si>
  <si>
    <t xml:space="preserve">Vinsari
</t>
  </si>
  <si>
    <t xml:space="preserve">CICONIX, LLC
</t>
  </si>
  <si>
    <t>Amyx, Ii</t>
  </si>
  <si>
    <t xml:space="preserve">NJVC
</t>
  </si>
  <si>
    <t xml:space="preserve">Amyx, Inc.
</t>
  </si>
  <si>
    <t xml:space="preserve">Scaleworks
</t>
  </si>
  <si>
    <t xml:space="preserve">HCL Technologies Ltd.
</t>
  </si>
  <si>
    <t xml:space="preserve">CDO Technologies Inc
</t>
  </si>
  <si>
    <t>Cherokee Fede</t>
  </si>
  <si>
    <t xml:space="preserve">PETCO
</t>
  </si>
  <si>
    <t xml:space="preserve">LMI
</t>
  </si>
  <si>
    <t xml:space="preserve">CAMRIS International
</t>
  </si>
  <si>
    <t xml:space="preserve">General Dynamics Information Technology
</t>
  </si>
  <si>
    <t xml:space="preserve">Convene Technologies
</t>
  </si>
  <si>
    <t>Cyber Warrior Netw</t>
  </si>
  <si>
    <t xml:space="preserve">nana
</t>
  </si>
  <si>
    <t xml:space="preserve">Akima Management Services
</t>
  </si>
  <si>
    <t xml:space="preserve">Chenega Healthcare Services
</t>
  </si>
  <si>
    <t xml:space="preserve">Cherokee Nation Businesses, LLC
</t>
  </si>
  <si>
    <t xml:space="preserve">Spectrum Comm
</t>
  </si>
  <si>
    <t xml:space="preserve">Peyton Resource Group
</t>
  </si>
  <si>
    <t xml:space="preserve">Strategic Staffing Solutions
</t>
  </si>
  <si>
    <t xml:space="preserve">Midland Credit Management
</t>
  </si>
  <si>
    <t xml:space="preserve">UC San Diego
</t>
  </si>
  <si>
    <t xml:space="preserve">HealthStream
</t>
  </si>
  <si>
    <t xml:space="preserve">Conflux Systems Inc.
</t>
  </si>
  <si>
    <t xml:space="preserve">University of California
</t>
  </si>
  <si>
    <t xml:space="preserve">University of California - San Diego Medical Centers
</t>
  </si>
  <si>
    <t xml:space="preserve">BD (Becton, Dickinson and Company)
</t>
  </si>
  <si>
    <t xml:space="preserve">Client Solution Architects
</t>
  </si>
  <si>
    <t xml:space="preserve">Cue
</t>
  </si>
  <si>
    <t xml:space="preserve">Encore Capital Group
</t>
  </si>
  <si>
    <t xml:space="preserve">ProMedia
</t>
  </si>
  <si>
    <t xml:space="preserve">Axos Bank
</t>
  </si>
  <si>
    <t xml:space="preserve">Sayva Solutions
</t>
  </si>
  <si>
    <t xml:space="preserve">The Rock Church
</t>
  </si>
  <si>
    <t xml:space="preserve">Stem
</t>
  </si>
  <si>
    <t xml:space="preserve">Tandem Diabetes
</t>
  </si>
  <si>
    <t xml:space="preserve">Illumina
</t>
  </si>
  <si>
    <t xml:space="preserve">General Dynamics
</t>
  </si>
  <si>
    <t xml:space="preserve">Potomac Management
</t>
  </si>
  <si>
    <t>Operation Samahan Health Cli</t>
  </si>
  <si>
    <t xml:space="preserve">Dexcom, Inc.
</t>
  </si>
  <si>
    <t xml:space="preserve">BD
</t>
  </si>
  <si>
    <t xml:space="preserve">Vertex Pharmaceuticals
</t>
  </si>
  <si>
    <t xml:space="preserve">Web Shop Manager
</t>
  </si>
  <si>
    <t xml:space="preserve">Housecall Pro
</t>
  </si>
  <si>
    <t xml:space="preserve">Intuit
</t>
  </si>
  <si>
    <t>The RiverStone Gr</t>
  </si>
  <si>
    <t xml:space="preserve">Interpreta
</t>
  </si>
  <si>
    <t xml:space="preserve">Verity, A HealthStream Company
</t>
  </si>
  <si>
    <t xml:space="preserve">Amentum
</t>
  </si>
  <si>
    <t xml:space="preserve">Russell Tobin &amp; Associates
</t>
  </si>
  <si>
    <t xml:space="preserve">Perspecta
</t>
  </si>
  <si>
    <t xml:space="preserve">MedImpact
</t>
  </si>
  <si>
    <t xml:space="preserve">Gossamer </t>
  </si>
  <si>
    <t xml:space="preserve">Sycuan Casino
</t>
  </si>
  <si>
    <t xml:space="preserve">California State University
</t>
  </si>
  <si>
    <t xml:space="preserve">Sunrise Systems, Inc.
</t>
  </si>
  <si>
    <t xml:space="preserve">World Wide Technology
</t>
  </si>
  <si>
    <t xml:space="preserve">The Carrera Agency
</t>
  </si>
  <si>
    <t xml:space="preserve">Kelly IT
</t>
  </si>
  <si>
    <t xml:space="preserve">Vervent
</t>
  </si>
  <si>
    <t xml:space="preserve">SBG Techology Solutions
</t>
  </si>
  <si>
    <t xml:space="preserve">Insight Enterprises, Inc.
</t>
  </si>
  <si>
    <t xml:space="preserve">Harris Computer
</t>
  </si>
  <si>
    <t xml:space="preserve">Lidl
</t>
  </si>
  <si>
    <t xml:space="preserve">Pieces Technology, Inc.
</t>
  </si>
  <si>
    <t xml:space="preserve">Addison Group
</t>
  </si>
  <si>
    <t xml:space="preserve">PeopleFun
</t>
  </si>
  <si>
    <t xml:space="preserve">The Richards Group
</t>
  </si>
  <si>
    <t xml:space="preserve">Federal Reserve Bank
</t>
  </si>
  <si>
    <t xml:space="preserve">InfoVision, Inc.
</t>
  </si>
  <si>
    <t xml:space="preserve">Dallas County
</t>
  </si>
  <si>
    <t xml:space="preserve">Atos
</t>
  </si>
  <si>
    <t>Yeti Technolog</t>
  </si>
  <si>
    <t xml:space="preserve">Nokia
</t>
  </si>
  <si>
    <t xml:space="preserve">Precision
</t>
  </si>
  <si>
    <t xml:space="preserve">ZeniMax Media, Inc.
</t>
  </si>
  <si>
    <t xml:space="preserve">Match Group
</t>
  </si>
  <si>
    <t xml:space="preserve">Hilltop Holdings
</t>
  </si>
  <si>
    <t xml:space="preserve">Texas Scottish Rite Hospital for Children
</t>
  </si>
  <si>
    <t xml:space="preserve">Human Coalition
</t>
  </si>
  <si>
    <t xml:space="preserve">Diversant LLC
</t>
  </si>
  <si>
    <t xml:space="preserve">Dallas ISD
</t>
  </si>
  <si>
    <t>StaffingSoft I</t>
  </si>
  <si>
    <t xml:space="preserve">Signify Health
</t>
  </si>
  <si>
    <t xml:space="preserve">Financial Additions
</t>
  </si>
  <si>
    <t xml:space="preserve">Dallas Independent School District
</t>
  </si>
  <si>
    <t xml:space="preserve">Federal Reserve Bank (FRB)
</t>
  </si>
  <si>
    <t xml:space="preserve">VITALWARE LLC
</t>
  </si>
  <si>
    <t>Atos Healthc</t>
  </si>
  <si>
    <t xml:space="preserve">Kubota Tractor
</t>
  </si>
  <si>
    <t xml:space="preserve">Trinity Industries
</t>
  </si>
  <si>
    <t xml:space="preserve">L&amp;T Infotech
</t>
  </si>
  <si>
    <t xml:space="preserve">Federal Reserve Bank of Richmond
</t>
  </si>
  <si>
    <t xml:space="preserve">A-Line Staffing Solutions
</t>
  </si>
  <si>
    <t xml:space="preserve">Atmos Energy Corp.
</t>
  </si>
  <si>
    <t xml:space="preserve">North Central Texas Council of Governments
</t>
  </si>
  <si>
    <t xml:space="preserve">Corporate G. </t>
  </si>
  <si>
    <t xml:space="preserve">McAfee
</t>
  </si>
  <si>
    <t xml:space="preserve">Conch Technologies, Inc
</t>
  </si>
  <si>
    <t xml:space="preserve">RealPage
</t>
  </si>
  <si>
    <t xml:space="preserve">Mary Kay
</t>
  </si>
  <si>
    <t xml:space="preserve">AustinCSI
</t>
  </si>
  <si>
    <t xml:space="preserve">Apptricity Corporation
</t>
  </si>
  <si>
    <t xml:space="preserve">National NeuroMonitoring
</t>
  </si>
  <si>
    <t xml:space="preserve">PriceSenz
</t>
  </si>
  <si>
    <t xml:space="preserve">MOA
</t>
  </si>
  <si>
    <t xml:space="preserve">Ho Chunk
</t>
  </si>
  <si>
    <t>Optum Consumer Solutions Gr</t>
  </si>
  <si>
    <t xml:space="preserve">Mosaic Sales Solutions
</t>
  </si>
  <si>
    <t xml:space="preserve">One Call Claims, LLC
</t>
  </si>
  <si>
    <t xml:space="preserve">Prudent Technologies &amp; Consulting
</t>
  </si>
  <si>
    <t xml:space="preserve">Daylight Solutions
</t>
  </si>
  <si>
    <t xml:space="preserve">LeadsOnline LLC
</t>
  </si>
  <si>
    <t xml:space="preserve">Excite Health Partners
</t>
  </si>
  <si>
    <t xml:space="preserve">PROLIM Global Corporation
</t>
  </si>
  <si>
    <t xml:space="preserve">ADT
</t>
  </si>
  <si>
    <t xml:space="preserve">Pinnacle Technical Resources, Inc.
</t>
  </si>
  <si>
    <t>Insight</t>
  </si>
  <si>
    <t xml:space="preserve">eDataForce consulting LLC
</t>
  </si>
  <si>
    <t>Real Soft, Inc / Diversity Dir</t>
  </si>
  <si>
    <t xml:space="preserve">ServiceLink, a Black Knight Company
</t>
  </si>
  <si>
    <t xml:space="preserve">Lightbeam Health Solutions
</t>
  </si>
  <si>
    <t xml:space="preserve">Telnet (Rockville, MD)
</t>
  </si>
  <si>
    <t xml:space="preserve">Tarrant County
</t>
  </si>
  <si>
    <t xml:space="preserve">Vastika
</t>
  </si>
  <si>
    <t>Financial Services Comp</t>
  </si>
  <si>
    <t xml:space="preserve">University of Texas at Arlington
</t>
  </si>
  <si>
    <t xml:space="preserve">Fairway Independent Mortgage Corporation
</t>
  </si>
  <si>
    <t xml:space="preserve">HCL America Inc.
</t>
  </si>
  <si>
    <t xml:space="preserve">Colfax Corporation
</t>
  </si>
  <si>
    <t xml:space="preserve">Bloomfield Homes
</t>
  </si>
  <si>
    <t xml:space="preserve">ServiceLink
</t>
  </si>
  <si>
    <t xml:space="preserve">Onyx CenterSource
</t>
  </si>
  <si>
    <t xml:space="preserve">Fleishman-Hillard Inc
</t>
  </si>
  <si>
    <t xml:space="preserve">BurnsSearch, </t>
  </si>
  <si>
    <t xml:space="preserve">Mindteck
</t>
  </si>
  <si>
    <t xml:space="preserve">CarOffer
</t>
  </si>
  <si>
    <t xml:space="preserve">Harris Local Government Solutions </t>
  </si>
  <si>
    <t xml:space="preserve">LifePath Systems
</t>
  </si>
  <si>
    <t xml:space="preserve">Home Point Financial
</t>
  </si>
  <si>
    <t xml:space="preserve">Horn Solutions Inc.
</t>
  </si>
  <si>
    <t xml:space="preserve">DJO Global
</t>
  </si>
  <si>
    <t xml:space="preserve">silverXis inc
</t>
  </si>
  <si>
    <t xml:space="preserve">Community Hospital Corporation
</t>
  </si>
  <si>
    <t xml:space="preserve">CTG
</t>
  </si>
  <si>
    <t xml:space="preserve">Radiant Digital
</t>
  </si>
  <si>
    <t xml:space="preserve">PeopleNTech LLC
</t>
  </si>
  <si>
    <t xml:space="preserve">Ava Consulting
</t>
  </si>
  <si>
    <t xml:space="preserve">Molex
</t>
  </si>
  <si>
    <t xml:space="preserve">Community Hospital
</t>
  </si>
  <si>
    <t xml:space="preserve">Mill Creek Residential Trust
</t>
  </si>
  <si>
    <t xml:space="preserve">Employbridge
</t>
  </si>
  <si>
    <t xml:space="preserve">FirstAmerica
</t>
  </si>
  <si>
    <t xml:space="preserve">ArcBest
</t>
  </si>
  <si>
    <t xml:space="preserve">Peyton Resource Group (PRG)
</t>
  </si>
  <si>
    <t>Searchlight Professional Netwo</t>
  </si>
  <si>
    <t xml:space="preserve">Frontend Arts
</t>
  </si>
  <si>
    <t xml:space="preserve">Laboratory Validation Specialists, </t>
  </si>
  <si>
    <t xml:space="preserve">OneMain Financial
</t>
  </si>
  <si>
    <t xml:space="preserve">OSI Engineering
</t>
  </si>
  <si>
    <t xml:space="preserve">NVIDIA
</t>
  </si>
  <si>
    <t xml:space="preserve">Risk Management Solutions (RMS)
</t>
  </si>
  <si>
    <t xml:space="preserve">LeanData
</t>
  </si>
  <si>
    <t xml:space="preserve">Alteryx
</t>
  </si>
  <si>
    <t xml:space="preserve">Bandai Namco Entertainment America
</t>
  </si>
  <si>
    <t xml:space="preserve">Tesla Motors
</t>
  </si>
  <si>
    <t xml:space="preserve">Xcutives.com </t>
  </si>
  <si>
    <t xml:space="preserve">Joomag, Inc.
</t>
  </si>
  <si>
    <t xml:space="preserve">Cognoa
</t>
  </si>
  <si>
    <t xml:space="preserve">Enjoy
</t>
  </si>
  <si>
    <t xml:space="preserve">Moveworks
</t>
  </si>
  <si>
    <t xml:space="preserve">Ursus
</t>
  </si>
  <si>
    <t xml:space="preserve">Nuro
</t>
  </si>
  <si>
    <t xml:space="preserve">TalentBurst, Inc.
</t>
  </si>
  <si>
    <t xml:space="preserve">BayOne Solutions
</t>
  </si>
  <si>
    <t xml:space="preserve">Zipongo
</t>
  </si>
  <si>
    <t xml:space="preserve">Logic Planet
</t>
  </si>
  <si>
    <t xml:space="preserve">Netflix
</t>
  </si>
  <si>
    <t xml:space="preserve">Iconma, L.L.C.
</t>
  </si>
  <si>
    <t xml:space="preserve">Adwait Algorithm
</t>
  </si>
  <si>
    <t xml:space="preserve">TechNet Inc.
</t>
  </si>
  <si>
    <t xml:space="preserve">PDS Tech, Inc.
</t>
  </si>
  <si>
    <t xml:space="preserve">Power Integrations
</t>
  </si>
  <si>
    <t xml:space="preserve">Accounting Principals
</t>
  </si>
  <si>
    <t xml:space="preserve">Crystal Equation
</t>
  </si>
  <si>
    <t xml:space="preserve">Wider Circle
</t>
  </si>
  <si>
    <t xml:space="preserve">Poshmark
</t>
  </si>
  <si>
    <t xml:space="preserve">Artech LLC
</t>
  </si>
  <si>
    <t xml:space="preserve">Zolon Tech Solutions Inc.
</t>
  </si>
  <si>
    <t xml:space="preserve">EApps Tech </t>
  </si>
  <si>
    <t>enexusglo</t>
  </si>
  <si>
    <t xml:space="preserve">Lodestone
</t>
  </si>
  <si>
    <t xml:space="preserve">SAP
</t>
  </si>
  <si>
    <t xml:space="preserve">Calsoft Labs
</t>
  </si>
  <si>
    <t xml:space="preserve">IntelliPro Group Inc.
</t>
  </si>
  <si>
    <t xml:space="preserve">Exact Sciences Corporation
</t>
  </si>
  <si>
    <t xml:space="preserve">Stanford University
</t>
  </si>
  <si>
    <t xml:space="preserve">John Wiley &amp; Sons, Inc.
</t>
  </si>
  <si>
    <t xml:space="preserve">Cadence Design Systems
</t>
  </si>
  <si>
    <t xml:space="preserve">Tech Firefly
</t>
  </si>
  <si>
    <t>PRO Unlimited @ Faceb</t>
  </si>
  <si>
    <t xml:space="preserve">Robinhood
</t>
  </si>
  <si>
    <t xml:space="preserve">Stanford School of Medicine
</t>
  </si>
  <si>
    <t xml:space="preserve">Lean Data
</t>
  </si>
  <si>
    <t>PETAD</t>
  </si>
  <si>
    <t xml:space="preserve">Beezwax Datatools
</t>
  </si>
  <si>
    <t>AKORBI Language Soluti</t>
  </si>
  <si>
    <t xml:space="preserve">US Tech Solutions, Inc
</t>
  </si>
  <si>
    <t xml:space="preserve">Milestone Technologies Inc.
</t>
  </si>
  <si>
    <t xml:space="preserve">Stanford University School of Medicine
</t>
  </si>
  <si>
    <t xml:space="preserve">Technosoft Corporation
</t>
  </si>
  <si>
    <t xml:space="preserve">AbbVie
</t>
  </si>
  <si>
    <t xml:space="preserve">Method360
</t>
  </si>
  <si>
    <t xml:space="preserve">SRA OSS
</t>
  </si>
  <si>
    <t xml:space="preserve">Armada Group, Inc.
</t>
  </si>
  <si>
    <t xml:space="preserve">Zoom
</t>
  </si>
  <si>
    <t xml:space="preserve">Enjoy Technology
</t>
  </si>
  <si>
    <t xml:space="preserve">Verb Surgical
</t>
  </si>
  <si>
    <t xml:space="preserve">MentorX Corp.
</t>
  </si>
  <si>
    <t xml:space="preserve">Introlligent Inc.
</t>
  </si>
  <si>
    <t>QUICKEN INVESTMENT SERVICES, I</t>
  </si>
  <si>
    <t>Alla</t>
  </si>
  <si>
    <t xml:space="preserve">IT Coalition
</t>
  </si>
  <si>
    <t xml:space="preserve">Tachyon Technologies LLC
</t>
  </si>
  <si>
    <t xml:space="preserve">Mackin
</t>
  </si>
  <si>
    <t xml:space="preserve">Lark Health
</t>
  </si>
  <si>
    <t xml:space="preserve">Mizuho OSI
</t>
  </si>
  <si>
    <t xml:space="preserve">Splunk
</t>
  </si>
  <si>
    <t xml:space="preserve">Course Hero
</t>
  </si>
  <si>
    <t xml:space="preserve">Vaco
</t>
  </si>
  <si>
    <t xml:space="preserve">Stanford Health Care
</t>
  </si>
  <si>
    <t xml:space="preserve">Cepheid
</t>
  </si>
  <si>
    <t xml:space="preserve">Enquero Inc
</t>
  </si>
  <si>
    <t>International Consulting Group (San Jo</t>
  </si>
  <si>
    <t xml:space="preserve">DynPro Inc.
</t>
  </si>
  <si>
    <t>Volto Consult</t>
  </si>
  <si>
    <t xml:space="preserve">eHealth
</t>
  </si>
  <si>
    <t xml:space="preserve">Centrillion
</t>
  </si>
  <si>
    <t>Boston Servi</t>
  </si>
  <si>
    <t xml:space="preserve">Creative Circle
</t>
  </si>
  <si>
    <t xml:space="preserve">SOFTHQ INC
</t>
  </si>
  <si>
    <t>212 Fact</t>
  </si>
  <si>
    <t xml:space="preserve">Fortinet
</t>
  </si>
  <si>
    <t xml:space="preserve">Cloudious LLC
</t>
  </si>
  <si>
    <t xml:space="preserve">Akorbi
</t>
  </si>
  <si>
    <t>Balance Staffing- Rosevi</t>
  </si>
  <si>
    <t xml:space="preserve">ICONMA, LLC
</t>
  </si>
  <si>
    <t xml:space="preserve">Anzu Global
</t>
  </si>
  <si>
    <t xml:space="preserve">Omega Solutions
</t>
  </si>
  <si>
    <t xml:space="preserve">Cadence Design Systems, Inc.
</t>
  </si>
  <si>
    <t xml:space="preserve">GenapSys, Inc.
</t>
  </si>
  <si>
    <t xml:space="preserve">Optima Global Solutions
</t>
  </si>
  <si>
    <t xml:space="preserve">i-CST
</t>
  </si>
  <si>
    <t xml:space="preserve">Alexza Pharmaceuticals
</t>
  </si>
  <si>
    <t xml:space="preserve">Infotech Sourcing
</t>
  </si>
  <si>
    <t>Spice</t>
  </si>
  <si>
    <t>Skilt</t>
  </si>
  <si>
    <t xml:space="preserve">Bill.Com
</t>
  </si>
  <si>
    <t xml:space="preserve">eBay
</t>
  </si>
  <si>
    <t xml:space="preserve">Healthgrades
</t>
  </si>
  <si>
    <t xml:space="preserve">Pushnami
</t>
  </si>
  <si>
    <t xml:space="preserve">MedSeek
</t>
  </si>
  <si>
    <t xml:space="preserve">Assembly
</t>
  </si>
  <si>
    <t xml:space="preserve">Texas Health &amp; Human Services Commission
</t>
  </si>
  <si>
    <t xml:space="preserve">OnlineMedEd
</t>
  </si>
  <si>
    <t xml:space="preserve">Taskrabbit
</t>
  </si>
  <si>
    <t xml:space="preserve">Texas Health and Human Services Commission
</t>
  </si>
  <si>
    <t xml:space="preserve">Zynga
</t>
  </si>
  <si>
    <t xml:space="preserve">KGS
</t>
  </si>
  <si>
    <t xml:space="preserve">Central Health
</t>
  </si>
  <si>
    <t xml:space="preserve">Teacher Retirement System of Texas
</t>
  </si>
  <si>
    <t xml:space="preserve">Lightspeed Systems
</t>
  </si>
  <si>
    <t xml:space="preserve">Global Resale
</t>
  </si>
  <si>
    <t xml:space="preserve">GroupBy Inc.
</t>
  </si>
  <si>
    <t xml:space="preserve">Wargaming
</t>
  </si>
  <si>
    <t xml:space="preserve">TalentCare
</t>
  </si>
  <si>
    <t xml:space="preserve">Facebook
</t>
  </si>
  <si>
    <t xml:space="preserve">Superior HealthPlan
</t>
  </si>
  <si>
    <t xml:space="preserve">Texas Facilities Commission
</t>
  </si>
  <si>
    <t xml:space="preserve">911 Datamaster </t>
  </si>
  <si>
    <t xml:space="preserve">Q2eBanking
</t>
  </si>
  <si>
    <t xml:space="preserve">Allegan General Hospital
</t>
  </si>
  <si>
    <t xml:space="preserve">Santanna Energy Services
</t>
  </si>
  <si>
    <t xml:space="preserve">TEXAS EDUCATION AGENCY
</t>
  </si>
  <si>
    <t>Cyclex Syst</t>
  </si>
  <si>
    <t xml:space="preserve">Vsion Technologies Inc
</t>
  </si>
  <si>
    <t xml:space="preserve">ARK Solutions, Inc.
</t>
  </si>
  <si>
    <t>SNIPEBRI</t>
  </si>
  <si>
    <t xml:space="preserve">Bazaarvoice
</t>
  </si>
  <si>
    <t xml:space="preserve">Gemalto
</t>
  </si>
  <si>
    <t xml:space="preserve">Lawnstarter
</t>
  </si>
  <si>
    <t>VIAH</t>
  </si>
  <si>
    <t xml:space="preserve">CloudFlare
</t>
  </si>
  <si>
    <t xml:space="preserve">Sonic Healthcare USA
</t>
  </si>
  <si>
    <t xml:space="preserve">Ascension
</t>
  </si>
  <si>
    <t xml:space="preserve">TxDOT
</t>
  </si>
  <si>
    <t xml:space="preserve">ISHPI Information Technologies
</t>
  </si>
  <si>
    <t xml:space="preserve">University Federal Credit Union
</t>
  </si>
  <si>
    <t xml:space="preserve">Sense Corp
</t>
  </si>
  <si>
    <t xml:space="preserve">SMIT Solutions
</t>
  </si>
  <si>
    <t xml:space="preserve">Octo Consulting Group
</t>
  </si>
  <si>
    <t>Sam Bhar</t>
  </si>
  <si>
    <t xml:space="preserve">Texas Water Development Board
</t>
  </si>
  <si>
    <t>United States Army Futures Comm</t>
  </si>
  <si>
    <t xml:space="preserve">GasPedal
</t>
  </si>
  <si>
    <t xml:space="preserve">Smartwebs, Inc.
</t>
  </si>
  <si>
    <t>Iris Plans I</t>
  </si>
  <si>
    <t xml:space="preserve">Hyliion
</t>
  </si>
  <si>
    <t>softsnipp</t>
  </si>
  <si>
    <t xml:space="preserve">Quantilus, Inc
</t>
  </si>
  <si>
    <t xml:space="preserve">Texas Education Agency
</t>
  </si>
  <si>
    <t xml:space="preserve">TEXAS DEPARTMENT OF PUBLIC SAFETY
</t>
  </si>
  <si>
    <t xml:space="preserve">CSI Tech Inc.
</t>
  </si>
  <si>
    <t xml:space="preserve">Deutsche Bank
</t>
  </si>
  <si>
    <t xml:space="preserve">SNI Technology
</t>
  </si>
  <si>
    <t xml:space="preserve">BTG
</t>
  </si>
  <si>
    <t>Medical Cost Containment Services I</t>
  </si>
  <si>
    <t>LEFTA Syst</t>
  </si>
  <si>
    <t xml:space="preserve">Kemper
</t>
  </si>
  <si>
    <t xml:space="preserve">ARC Group
</t>
  </si>
  <si>
    <t xml:space="preserve">American Recruiting &amp; Consulting Group
</t>
  </si>
  <si>
    <t xml:space="preserve">Textron
</t>
  </si>
  <si>
    <t xml:space="preserve">Reef Systems
</t>
  </si>
  <si>
    <t xml:space="preserve">CornerStone Staffing
</t>
  </si>
  <si>
    <t>Thinkfind Corporat</t>
  </si>
  <si>
    <t xml:space="preserve">Bell Helicopter
</t>
  </si>
  <si>
    <t xml:space="preserve">E Business International
</t>
  </si>
  <si>
    <t xml:space="preserve">Company Confidenital
</t>
  </si>
  <si>
    <t xml:space="preserve">Lockheed Martin
</t>
  </si>
  <si>
    <t xml:space="preserve">GM Financial
</t>
  </si>
  <si>
    <t>Samsung H</t>
  </si>
  <si>
    <t xml:space="preserve">SUNSET LOGISTICS, INC
</t>
  </si>
  <si>
    <t xml:space="preserve">System Soft Technologies
</t>
  </si>
  <si>
    <t xml:space="preserve">Fidelity TalentSource
</t>
  </si>
  <si>
    <t>smlog</t>
  </si>
  <si>
    <t xml:space="preserve">InfoQuest Consulting Group
</t>
  </si>
  <si>
    <t xml:space="preserve">Global Technical Talent, LLC
</t>
  </si>
  <si>
    <t xml:space="preserve">Olive
</t>
  </si>
  <si>
    <t xml:space="preserve">Nationwide Children's Hospital
</t>
  </si>
  <si>
    <t xml:space="preserve">Abercrombie &amp; Fitch Co.
</t>
  </si>
  <si>
    <t>Beacon Hill Technolog</t>
  </si>
  <si>
    <t xml:space="preserve">DHL
</t>
  </si>
  <si>
    <t xml:space="preserve">Abbott Laboratories
</t>
  </si>
  <si>
    <t xml:space="preserve">Economic and Community Development Institute
</t>
  </si>
  <si>
    <t xml:space="preserve">Data Systems Integration Group Inc
</t>
  </si>
  <si>
    <t xml:space="preserve">Buckeye Health Plan
</t>
  </si>
  <si>
    <t xml:space="preserve">Beacon Hill Staffing Group
</t>
  </si>
  <si>
    <t xml:space="preserve">Buckeye Community Health Plan
</t>
  </si>
  <si>
    <t xml:space="preserve">Aspen Careers, </t>
  </si>
  <si>
    <t xml:space="preserve">Revel IT
</t>
  </si>
  <si>
    <t xml:space="preserve">UNICON International, Inc
</t>
  </si>
  <si>
    <t xml:space="preserve">Dedicated Tech Services, Inc.
</t>
  </si>
  <si>
    <t xml:space="preserve">Abbott
</t>
  </si>
  <si>
    <t>Marker, I</t>
  </si>
  <si>
    <t xml:space="preserve">Nationwide Childrens Hospital
</t>
  </si>
  <si>
    <t xml:space="preserve">JPMorgan Chase Bank, N.A.
</t>
  </si>
  <si>
    <t xml:space="preserve">Creative Financial Staffing
</t>
  </si>
  <si>
    <t xml:space="preserve">Wells Fargo
</t>
  </si>
  <si>
    <t xml:space="preserve">Brighthouse Financial
</t>
  </si>
  <si>
    <t xml:space="preserve">Payzer
</t>
  </si>
  <si>
    <t xml:space="preserve">Accenture
</t>
  </si>
  <si>
    <t xml:space="preserve">Tata Consultancy Services
</t>
  </si>
  <si>
    <t xml:space="preserve">Trivest
</t>
  </si>
  <si>
    <t xml:space="preserve">pureIntegration
</t>
  </si>
  <si>
    <t xml:space="preserve">TEKsystems
</t>
  </si>
  <si>
    <t xml:space="preserve">Matlen Silver
</t>
  </si>
  <si>
    <t xml:space="preserve">Sysmind LLC
</t>
  </si>
  <si>
    <t xml:space="preserve">Tata Consultancy Services (North America)
</t>
  </si>
  <si>
    <t xml:space="preserve">Neo Prism Solutions
</t>
  </si>
  <si>
    <t>Data Bridge Consulta</t>
  </si>
  <si>
    <t xml:space="preserve">Resource Logistics, Inc.
</t>
  </si>
  <si>
    <t xml:space="preserve">Vaco Technology
</t>
  </si>
  <si>
    <t>Accenture Contractor J</t>
  </si>
  <si>
    <t xml:space="preserve">OrthoCarolina
</t>
  </si>
  <si>
    <t xml:space="preserve">American Tire Distributors
</t>
  </si>
  <si>
    <t xml:space="preserve">NTT DATA Corporation
</t>
  </si>
  <si>
    <t xml:space="preserve">AccessOne
</t>
  </si>
  <si>
    <t xml:space="preserve">Truist
</t>
  </si>
  <si>
    <t xml:space="preserve">Shimento, Inc.
</t>
  </si>
  <si>
    <t>Parks Heating &amp; Cool</t>
  </si>
  <si>
    <t xml:space="preserve">PCR Staffing
</t>
  </si>
  <si>
    <t xml:space="preserve">Tek Leaders
</t>
  </si>
  <si>
    <t xml:space="preserve">DATA Inc.
</t>
  </si>
  <si>
    <t xml:space="preserve">London Stock Exchange Group
</t>
  </si>
  <si>
    <t xml:space="preserve">NTT DATA Services
</t>
  </si>
  <si>
    <t xml:space="preserve">Meridian Technologies
</t>
  </si>
  <si>
    <t xml:space="preserve">Cardinal Innovations Healthcare
</t>
  </si>
  <si>
    <t>dataBri</t>
  </si>
  <si>
    <t xml:space="preserve">Infovisa, Inc.
</t>
  </si>
  <si>
    <t xml:space="preserve">Open Systems Technologies (NYC)
</t>
  </si>
  <si>
    <t xml:space="preserve">Lowe's
</t>
  </si>
  <si>
    <t xml:space="preserve">Trovetechs </t>
  </si>
  <si>
    <t xml:space="preserve">Driven Brands
</t>
  </si>
  <si>
    <t>Tax Management As</t>
  </si>
  <si>
    <t xml:space="preserve">Canvas InfoTech Inc.
</t>
  </si>
  <si>
    <t xml:space="preserve">PruTech Solutions, Inc.
</t>
  </si>
  <si>
    <t xml:space="preserve">Transportation Insight
</t>
  </si>
  <si>
    <t xml:space="preserve">Midan Marketing
</t>
  </si>
  <si>
    <t xml:space="preserve">Accenture Federal Services
</t>
  </si>
  <si>
    <t xml:space="preserve">Autodesk
</t>
  </si>
  <si>
    <t xml:space="preserve">Vionic Group
</t>
  </si>
  <si>
    <t xml:space="preserve">Life360
</t>
  </si>
  <si>
    <t xml:space="preserve">NCSOFT
</t>
  </si>
  <si>
    <t xml:space="preserve">LaunchDarkly
</t>
  </si>
  <si>
    <t xml:space="preserve">Edmodo
</t>
  </si>
  <si>
    <t xml:space="preserve">Doximity
</t>
  </si>
  <si>
    <t xml:space="preserve">Freedom Financial Network
</t>
  </si>
  <si>
    <t xml:space="preserve">PubNub
</t>
  </si>
  <si>
    <t xml:space="preserve">SigmaWay
</t>
  </si>
  <si>
    <t xml:space="preserve">Giving Assistant
</t>
  </si>
  <si>
    <t xml:space="preserve">nWay
</t>
  </si>
  <si>
    <t xml:space="preserve">Mindstrong
</t>
  </si>
  <si>
    <t xml:space="preserve">LiveCareer
</t>
  </si>
  <si>
    <t xml:space="preserve">Spin
</t>
  </si>
  <si>
    <t xml:space="preserve">Elevate Labs
</t>
  </si>
  <si>
    <t xml:space="preserve">Deliverr Inc
</t>
  </si>
  <si>
    <t xml:space="preserve">Angaza
</t>
  </si>
  <si>
    <t xml:space="preserve">Snowflake Computing
</t>
  </si>
  <si>
    <t xml:space="preserve">Duetto
</t>
  </si>
  <si>
    <t xml:space="preserve">Rodan and Fields, LLC
</t>
  </si>
  <si>
    <t xml:space="preserve">Veem
</t>
  </si>
  <si>
    <t xml:space="preserve">Coinbase
</t>
  </si>
  <si>
    <t xml:space="preserve">Trifacta
</t>
  </si>
  <si>
    <t xml:space="preserve">Wilbur Labs
</t>
  </si>
  <si>
    <t xml:space="preserve">Hinge Health
</t>
  </si>
  <si>
    <t xml:space="preserve">User Testing
</t>
  </si>
  <si>
    <t>Pair-</t>
  </si>
  <si>
    <t xml:space="preserve">Shorenstein Realty Services L.P.
</t>
  </si>
  <si>
    <t xml:space="preserve">PlushCare
</t>
  </si>
  <si>
    <t xml:space="preserve">UCSF Medical Center
</t>
  </si>
  <si>
    <t xml:space="preserve">Motiv Power Systems
</t>
  </si>
  <si>
    <t xml:space="preserve">Upstart
</t>
  </si>
  <si>
    <t xml:space="preserve">Credible
</t>
  </si>
  <si>
    <t xml:space="preserve">Priceonomics
</t>
  </si>
  <si>
    <t>Applicantz, I</t>
  </si>
  <si>
    <t xml:space="preserve">BOLD
</t>
  </si>
  <si>
    <t xml:space="preserve">Parsoft </t>
  </si>
  <si>
    <t xml:space="preserve">Flatiron Health
</t>
  </si>
  <si>
    <t xml:space="preserve">thredUP
</t>
  </si>
  <si>
    <t xml:space="preserve">The Voleon Group
</t>
  </si>
  <si>
    <t xml:space="preserve">Redfin
</t>
  </si>
  <si>
    <t>Albany Charter School Netw</t>
  </si>
  <si>
    <t xml:space="preserve">Twitter
</t>
  </si>
  <si>
    <t xml:space="preserve">UC San Francisco
</t>
  </si>
  <si>
    <t xml:space="preserve">Impaq International, Llc
</t>
  </si>
  <si>
    <t xml:space="preserve">Turn/River Capital
</t>
  </si>
  <si>
    <t xml:space="preserve">Vinsari LLC
</t>
  </si>
  <si>
    <t xml:space="preserve">Evolver, Inc.
</t>
  </si>
  <si>
    <t xml:space="preserve">Lyft
</t>
  </si>
  <si>
    <t xml:space="preserve">First Republic Bank
</t>
  </si>
  <si>
    <t xml:space="preserve">Scale AI
</t>
  </si>
  <si>
    <t xml:space="preserve">Omada Health
</t>
  </si>
  <si>
    <t xml:space="preserve">QuinStreet
</t>
  </si>
  <si>
    <t xml:space="preserve">Softova Inc
</t>
  </si>
  <si>
    <t xml:space="preserve">LeadStack
</t>
  </si>
  <si>
    <t xml:space="preserve">Chime
</t>
  </si>
  <si>
    <t xml:space="preserve">Marin City Health and Wellness Center
</t>
  </si>
  <si>
    <t xml:space="preserve">TaskRabbit
</t>
  </si>
  <si>
    <t xml:space="preserve">Ascent
</t>
  </si>
  <si>
    <t xml:space="preserve">Thermo Fisher Scientific
</t>
  </si>
  <si>
    <t xml:space="preserve">Vida Health
</t>
  </si>
  <si>
    <t xml:space="preserve">SACC
</t>
  </si>
  <si>
    <t>Applica</t>
  </si>
  <si>
    <t xml:space="preserve">Netpace, Inc
</t>
  </si>
  <si>
    <t xml:space="preserve">Qualys
</t>
  </si>
  <si>
    <t>Scale AI, I</t>
  </si>
  <si>
    <t xml:space="preserve">Focal Systems
</t>
  </si>
  <si>
    <t xml:space="preserve">United IT Solutions
</t>
  </si>
  <si>
    <t>cyitechsea</t>
  </si>
  <si>
    <t>IT Ava</t>
  </si>
  <si>
    <t xml:space="preserve">Perfect Day
</t>
  </si>
  <si>
    <t xml:space="preserve">Twitch
</t>
  </si>
  <si>
    <t xml:space="preserve">ApTask
</t>
  </si>
  <si>
    <t xml:space="preserve">Square
</t>
  </si>
  <si>
    <t xml:space="preserve">Koger </t>
  </si>
  <si>
    <t>TransRe</t>
  </si>
  <si>
    <t xml:space="preserve">Rose International
</t>
  </si>
  <si>
    <t>GLIDE MEMORIAL CHU</t>
  </si>
  <si>
    <t xml:space="preserve">Take-Two
</t>
  </si>
  <si>
    <t xml:space="preserve">Netpace, Inc.
</t>
  </si>
  <si>
    <t>Apto Payme</t>
  </si>
  <si>
    <t xml:space="preserve">Chinese Community Health Plan
</t>
  </si>
  <si>
    <t>V3 Talent Partners I</t>
  </si>
  <si>
    <t xml:space="preserve">Arkhya Tech
</t>
  </si>
  <si>
    <t>Wish.</t>
  </si>
  <si>
    <t xml:space="preserve">Stem Inc
</t>
  </si>
  <si>
    <t xml:space="preserve">Redolent, Inc
</t>
  </si>
  <si>
    <t xml:space="preserve">VLink Inc.
</t>
  </si>
  <si>
    <t xml:space="preserve">Bank of the West
</t>
  </si>
  <si>
    <t xml:space="preserve">Enclipse
</t>
  </si>
  <si>
    <t xml:space="preserve">PRIMUS Global Services, Inc
</t>
  </si>
  <si>
    <t xml:space="preserve">Vida
</t>
  </si>
  <si>
    <t xml:space="preserve">Bio-Rad
</t>
  </si>
  <si>
    <t xml:space="preserve">Saama
</t>
  </si>
  <si>
    <t xml:space="preserve">OKCoin
</t>
  </si>
  <si>
    <t>SF IHSS Public Author</t>
  </si>
  <si>
    <t xml:space="preserve">Hazelcast
</t>
  </si>
  <si>
    <t xml:space="preserve">LeadStack, Inc.
</t>
  </si>
  <si>
    <t>Parker Institute for Cancer Immunother</t>
  </si>
  <si>
    <t xml:space="preserve">University of California Berkeley
</t>
  </si>
  <si>
    <t xml:space="preserve">addastaff
</t>
  </si>
  <si>
    <t>Chime B</t>
  </si>
  <si>
    <t xml:space="preserve">The Pill Club
</t>
  </si>
  <si>
    <t>One Medi</t>
  </si>
  <si>
    <t xml:space="preserve">I.T. Solutions, Inc.
</t>
  </si>
  <si>
    <t xml:space="preserve">Alliance IT
</t>
  </si>
  <si>
    <t xml:space="preserve">Square Trade
</t>
  </si>
  <si>
    <t xml:space="preserve">Next Level Business Services, Inc.
</t>
  </si>
  <si>
    <t xml:space="preserve">The Armada Group
</t>
  </si>
  <si>
    <t xml:space="preserve">GoAhead Solutions
</t>
  </si>
  <si>
    <t xml:space="preserve">Franklin Templeton Investments
</t>
  </si>
  <si>
    <t xml:space="preserve">Sutter Health System
</t>
  </si>
  <si>
    <t xml:space="preserve">Incedo Inc
</t>
  </si>
  <si>
    <t xml:space="preserve">Saama Technologies Inc
</t>
  </si>
  <si>
    <t xml:space="preserve">Epikso
</t>
  </si>
  <si>
    <t xml:space="preserve">ZS Associates, Inc.
</t>
  </si>
  <si>
    <t xml:space="preserve">The Ascent Services Group
</t>
  </si>
  <si>
    <t xml:space="preserve">City and County of San Francisco
</t>
  </si>
  <si>
    <t xml:space="preserve">Epikso Inc
</t>
  </si>
  <si>
    <t xml:space="preserve">Central Garden &amp; Pet Company
</t>
  </si>
  <si>
    <t>Franklin Resour</t>
  </si>
  <si>
    <t xml:space="preserve">Concept Software &amp; Services Inc
</t>
  </si>
  <si>
    <t xml:space="preserve">Allied Solutions
</t>
  </si>
  <si>
    <t xml:space="preserve">Navient
</t>
  </si>
  <si>
    <t xml:space="preserve">Briljent
</t>
  </si>
  <si>
    <t xml:space="preserve">Upper Hand
</t>
  </si>
  <si>
    <t xml:space="preserve">Vespa Group LLC
</t>
  </si>
  <si>
    <t xml:space="preserve">Lilt
</t>
  </si>
  <si>
    <t xml:space="preserve">BCforward
</t>
  </si>
  <si>
    <t xml:space="preserve">Alpha Rae Personnel, Inc.
</t>
  </si>
  <si>
    <t xml:space="preserve">The Fountain Group
</t>
  </si>
  <si>
    <t xml:space="preserve">Gallega Software Solutions Inc
</t>
  </si>
  <si>
    <t xml:space="preserve">Keywords Studios
</t>
  </si>
  <si>
    <t xml:space="preserve">Kuehne + Nagel
</t>
  </si>
  <si>
    <t xml:space="preserve">Health &amp; Hospital Corporation
</t>
  </si>
  <si>
    <t xml:space="preserve">Heartland Payment Systems
</t>
  </si>
  <si>
    <t xml:space="preserve">Franciscan Health
</t>
  </si>
  <si>
    <t xml:space="preserve">Little Raymond's Print Shop
</t>
  </si>
  <si>
    <t xml:space="preserve">CNO Financial Group
</t>
  </si>
  <si>
    <t xml:space="preserve">Lionbridge
</t>
  </si>
  <si>
    <t xml:space="preserve">Remitly
</t>
  </si>
  <si>
    <t xml:space="preserve">Homesite Group
</t>
  </si>
  <si>
    <t xml:space="preserve">Microsoft Corporation
</t>
  </si>
  <si>
    <t xml:space="preserve">Washington Federal
</t>
  </si>
  <si>
    <t xml:space="preserve">SureCritic
</t>
  </si>
  <si>
    <t xml:space="preserve">Costco Wholesale Corporation
</t>
  </si>
  <si>
    <t xml:space="preserve">TechDigital Corporation
</t>
  </si>
  <si>
    <t>Rainier Valley Leadership Acad</t>
  </si>
  <si>
    <t xml:space="preserve">LendingTree, LLC.
</t>
  </si>
  <si>
    <t xml:space="preserve">Blue Origin
</t>
  </si>
  <si>
    <t xml:space="preserve">iSpot.tv, Inc.
</t>
  </si>
  <si>
    <t xml:space="preserve">Subex
</t>
  </si>
  <si>
    <t xml:space="preserve">Fred Hutch
</t>
  </si>
  <si>
    <t xml:space="preserve">Synaptein Solutions Inc.
</t>
  </si>
  <si>
    <t xml:space="preserve">Wipro Ltd.
</t>
  </si>
  <si>
    <t xml:space="preserve">Intelliswift Software Inc
</t>
  </si>
  <si>
    <t xml:space="preserve">Protingent
</t>
  </si>
  <si>
    <t xml:space="preserve">Nintendo
</t>
  </si>
  <si>
    <t xml:space="preserve">Amazon Corporate </t>
  </si>
  <si>
    <t xml:space="preserve">Zen3 Infosolutions America Inc
</t>
  </si>
  <si>
    <t xml:space="preserve">Serverlogic
</t>
  </si>
  <si>
    <t xml:space="preserve">NuWest Group
</t>
  </si>
  <si>
    <t>Jon French / TechTalent Servi</t>
  </si>
  <si>
    <t xml:space="preserve">Resource Informatics Group
</t>
  </si>
  <si>
    <t>Ostendo Soluti</t>
  </si>
  <si>
    <t xml:space="preserve">W3Global
</t>
  </si>
  <si>
    <t xml:space="preserve">Johns Hopkins University
</t>
  </si>
  <si>
    <t xml:space="preserve">Protingent Staffing
</t>
  </si>
  <si>
    <t xml:space="preserve">University of Georgia
</t>
  </si>
  <si>
    <t xml:space="preserve">Advent Global Solutions, Inc.
</t>
  </si>
  <si>
    <t>Advent Global Solutions - Special Insta</t>
  </si>
  <si>
    <t xml:space="preserve">CoreSite
</t>
  </si>
  <si>
    <t xml:space="preserve">Dire Wolf Digital
</t>
  </si>
  <si>
    <t xml:space="preserve">Twilio
</t>
  </si>
  <si>
    <t xml:space="preserve">BridgeView IT
</t>
  </si>
  <si>
    <t xml:space="preserve">Paramount Software Solutions, Inc
</t>
  </si>
  <si>
    <t xml:space="preserve">GDKN
</t>
  </si>
  <si>
    <t xml:space="preserve">Strive Health
</t>
  </si>
  <si>
    <t xml:space="preserve">Gloo
</t>
  </si>
  <si>
    <t xml:space="preserve">Advent Global Solutions
</t>
  </si>
  <si>
    <t xml:space="preserve">Hotel Engine
</t>
  </si>
  <si>
    <t xml:space="preserve">Xcel Energy
</t>
  </si>
  <si>
    <t xml:space="preserve">CitiusTech
</t>
  </si>
  <si>
    <t xml:space="preserve">MIRACORP
</t>
  </si>
  <si>
    <t xml:space="preserve">Edison Software, Inc.
</t>
  </si>
  <si>
    <t xml:space="preserve">The Motley Fool
</t>
  </si>
  <si>
    <t xml:space="preserve">Ibotta
</t>
  </si>
  <si>
    <t xml:space="preserve">TA Digital
</t>
  </si>
  <si>
    <t xml:space="preserve">State of Colorado
</t>
  </si>
  <si>
    <t xml:space="preserve">Charles Schwab Corporation
</t>
  </si>
  <si>
    <t xml:space="preserve">Quicksilver Scientific, Inc
</t>
  </si>
  <si>
    <t xml:space="preserve">Broadridge
</t>
  </si>
  <si>
    <t xml:space="preserve">xentity corporation
</t>
  </si>
  <si>
    <t>Priv</t>
  </si>
  <si>
    <t xml:space="preserve">Government Accountability Office
</t>
  </si>
  <si>
    <t xml:space="preserve">Century Communities
</t>
  </si>
  <si>
    <t xml:space="preserve">Weston Solutions
</t>
  </si>
  <si>
    <t xml:space="preserve">Voca
</t>
  </si>
  <si>
    <t xml:space="preserve">RxRevu
</t>
  </si>
  <si>
    <t xml:space="preserve">Recondo Technology
</t>
  </si>
  <si>
    <t>TechAspect Solutions, Inc. dba TA Digi</t>
  </si>
  <si>
    <t xml:space="preserve">Y-Axis Inc
</t>
  </si>
  <si>
    <t>Black Knight Financial Technology Soluti</t>
  </si>
  <si>
    <t xml:space="preserve">Goldstone Partners
</t>
  </si>
  <si>
    <t xml:space="preserve">Unison Systems Inc.
</t>
  </si>
  <si>
    <t xml:space="preserve">Legislative Branch
</t>
  </si>
  <si>
    <t xml:space="preserve">CenturyLink
</t>
  </si>
  <si>
    <t xml:space="preserve">Comcast
</t>
  </si>
  <si>
    <t xml:space="preserve">WellDyneRx LLC
</t>
  </si>
  <si>
    <t xml:space="preserve">DW Simpson
</t>
  </si>
  <si>
    <t xml:space="preserve">Black Knight Financial Services
</t>
  </si>
  <si>
    <t xml:space="preserve">22nd Century Staffing
</t>
  </si>
  <si>
    <t xml:space="preserve">Signature Retail Services
</t>
  </si>
  <si>
    <t xml:space="preserve">Mavensoft Technologies, LLC.
</t>
  </si>
  <si>
    <t xml:space="preserve">Global Healthcare Exchange
</t>
  </si>
  <si>
    <t xml:space="preserve">V.L.S. Systems
</t>
  </si>
  <si>
    <t xml:space="preserve">GHX
</t>
  </si>
  <si>
    <t xml:space="preserve">Telligen
</t>
  </si>
  <si>
    <t xml:space="preserve">Arrow Electronics
</t>
  </si>
  <si>
    <t xml:space="preserve">Contingent Network Services
</t>
  </si>
  <si>
    <t xml:space="preserve">SCL Health
</t>
  </si>
  <si>
    <t>Grand Total</t>
  </si>
  <si>
    <t>Average of Salary (Min)</t>
  </si>
  <si>
    <t>Average of Salary (Max)</t>
  </si>
  <si>
    <t>Position</t>
  </si>
  <si>
    <t>City</t>
  </si>
  <si>
    <t>Menlo Park</t>
  </si>
  <si>
    <t>San Jose</t>
  </si>
  <si>
    <t>Fremont</t>
  </si>
  <si>
    <t>Santa Clara</t>
  </si>
  <si>
    <t>Palo Alto</t>
  </si>
  <si>
    <t>Newark</t>
  </si>
  <si>
    <t>Cupertino</t>
  </si>
  <si>
    <t>Redwood City</t>
  </si>
  <si>
    <t>Los Gatos</t>
  </si>
  <si>
    <t>Sunnyvale</t>
  </si>
  <si>
    <t>Mountain View</t>
  </si>
  <si>
    <t>Woodland Hills</t>
  </si>
  <si>
    <t>Long Beach</t>
  </si>
  <si>
    <t>El Segundo</t>
  </si>
  <si>
    <t>Arcadia</t>
  </si>
  <si>
    <t>Burbank</t>
  </si>
  <si>
    <t>City of Industry</t>
  </si>
  <si>
    <t>Santa Monica</t>
  </si>
  <si>
    <t>Pico Rivera</t>
  </si>
  <si>
    <t>Whittier</t>
  </si>
  <si>
    <t>Brea</t>
  </si>
  <si>
    <t>Los Angeles</t>
  </si>
  <si>
    <t>Gardena</t>
  </si>
  <si>
    <t>Dallas</t>
  </si>
  <si>
    <t>Richardson</t>
  </si>
  <si>
    <t>Arlington</t>
  </si>
  <si>
    <t>Irving</t>
  </si>
  <si>
    <t>Plano</t>
  </si>
  <si>
    <t>Allen</t>
  </si>
  <si>
    <t>Draper</t>
  </si>
  <si>
    <t>Lehi</t>
  </si>
  <si>
    <t>Salt Lake City</t>
  </si>
  <si>
    <t>Riverton</t>
  </si>
  <si>
    <t>American Fork</t>
  </si>
  <si>
    <t>West Jordan</t>
  </si>
  <si>
    <t>Brooklyn</t>
  </si>
  <si>
    <t>Jersey City</t>
  </si>
  <si>
    <t>Essex Fells</t>
  </si>
  <si>
    <t>New York</t>
  </si>
  <si>
    <t>South Plainfield</t>
  </si>
  <si>
    <t>Franklin Lakes</t>
  </si>
  <si>
    <t>Fairfield</t>
  </si>
  <si>
    <t>Summit</t>
  </si>
  <si>
    <t>Berkeley Heights</t>
  </si>
  <si>
    <t>Dublin</t>
  </si>
  <si>
    <t>Columbus</t>
  </si>
  <si>
    <t>Hilliard</t>
  </si>
  <si>
    <t>Westerville</t>
  </si>
  <si>
    <t>Houston</t>
  </si>
  <si>
    <t>Pearland</t>
  </si>
  <si>
    <t>Stafford</t>
  </si>
  <si>
    <t>Grapevine</t>
  </si>
  <si>
    <t>Gainesville</t>
  </si>
  <si>
    <t>Alachua</t>
  </si>
  <si>
    <t>Athens</t>
  </si>
  <si>
    <t>Indianapolis</t>
  </si>
  <si>
    <t>Whitestown</t>
  </si>
  <si>
    <t>Lawrence</t>
  </si>
  <si>
    <t>Carmel</t>
  </si>
  <si>
    <t>Beech Grove</t>
  </si>
  <si>
    <t>Jeffersonville</t>
  </si>
  <si>
    <t>San Diego</t>
  </si>
  <si>
    <t>Fort Worth</t>
  </si>
  <si>
    <t>Westlake</t>
  </si>
  <si>
    <t>Austin</t>
  </si>
  <si>
    <t>Seattle</t>
  </si>
  <si>
    <t>Redmond</t>
  </si>
  <si>
    <t>Round Rock</t>
  </si>
  <si>
    <t>Cedar Park</t>
  </si>
  <si>
    <t>Bellevue</t>
  </si>
  <si>
    <t>Renton</t>
  </si>
  <si>
    <t>Issaquah</t>
  </si>
  <si>
    <t>Kent</t>
  </si>
  <si>
    <t>Pasadena</t>
  </si>
  <si>
    <t>Topeka</t>
  </si>
  <si>
    <t>Burlingame</t>
  </si>
  <si>
    <t>West Chester</t>
  </si>
  <si>
    <t>Berwyn</t>
  </si>
  <si>
    <t>Philadelphia</t>
  </si>
  <si>
    <t>Ridley Park</t>
  </si>
  <si>
    <t>Wayne</t>
  </si>
  <si>
    <t>Mount Laurel</t>
  </si>
  <si>
    <t>Horsham</t>
  </si>
  <si>
    <t>Wilmington</t>
  </si>
  <si>
    <t>Allegheny West</t>
  </si>
  <si>
    <t>Paoli</t>
  </si>
  <si>
    <t>Doylestown</t>
  </si>
  <si>
    <t>Conshohocken</t>
  </si>
  <si>
    <t>Malvern</t>
  </si>
  <si>
    <t>Chester Township</t>
  </si>
  <si>
    <t>San Antonio</t>
  </si>
  <si>
    <t>Lackland AFB</t>
  </si>
  <si>
    <t>Irwindale</t>
  </si>
  <si>
    <t>Anaheim</t>
  </si>
  <si>
    <t>Glendale</t>
  </si>
  <si>
    <t>Cerritos</t>
  </si>
  <si>
    <t>Venice</t>
  </si>
  <si>
    <t>King of Prussia</t>
  </si>
  <si>
    <t>Bensalem</t>
  </si>
  <si>
    <t>Exton</t>
  </si>
  <si>
    <t>West Conshohocken</t>
  </si>
  <si>
    <t>Radnor</t>
  </si>
  <si>
    <t>Charlotte</t>
  </si>
  <si>
    <t>Mooresville</t>
  </si>
  <si>
    <t>Jacksonville</t>
  </si>
  <si>
    <t>Lewisville</t>
  </si>
  <si>
    <t>Addison</t>
  </si>
  <si>
    <t>Camden</t>
  </si>
  <si>
    <t>Feasterville Trevose</t>
  </si>
  <si>
    <t>Little Ferry</t>
  </si>
  <si>
    <t>Bronx</t>
  </si>
  <si>
    <t>Fort Washington</t>
  </si>
  <si>
    <t>Lake Success</t>
  </si>
  <si>
    <t>Plymouth Meeting</t>
  </si>
  <si>
    <t>Blue Bell</t>
  </si>
  <si>
    <t>Chicago</t>
  </si>
  <si>
    <t>Oak Brook</t>
  </si>
  <si>
    <t>Northbrook</t>
  </si>
  <si>
    <t>Woodridge</t>
  </si>
  <si>
    <t>Downers Grove</t>
  </si>
  <si>
    <t>Evanston</t>
  </si>
  <si>
    <t>Bridgeview</t>
  </si>
  <si>
    <t>Mount Vernon</t>
  </si>
  <si>
    <t>Culver City</t>
  </si>
  <si>
    <t>Marina del Rey</t>
  </si>
  <si>
    <t>Beverly Hills</t>
  </si>
  <si>
    <t>Torrance</t>
  </si>
  <si>
    <t>Phoenix</t>
  </si>
  <si>
    <t>Tempe</t>
  </si>
  <si>
    <t>Yorktown</t>
  </si>
  <si>
    <t>Portsmouth</t>
  </si>
  <si>
    <t>DC Ranch</t>
  </si>
  <si>
    <t>Chandler</t>
  </si>
  <si>
    <t>Hampton</t>
  </si>
  <si>
    <t>Newport News</t>
  </si>
  <si>
    <t>Norfolk</t>
  </si>
  <si>
    <t>Virginia Beach</t>
  </si>
  <si>
    <t>Scottsdale</t>
  </si>
  <si>
    <t>Weehawken</t>
  </si>
  <si>
    <t>Suffolk</t>
  </si>
  <si>
    <t>Smithfield</t>
  </si>
  <si>
    <t>Chesapeake</t>
  </si>
  <si>
    <t>Fort Lee</t>
  </si>
  <si>
    <t>Haworth</t>
  </si>
  <si>
    <t>Farmers Branch</t>
  </si>
  <si>
    <t>Carrollton</t>
  </si>
  <si>
    <t>Tarrant</t>
  </si>
  <si>
    <t>Coppell</t>
  </si>
  <si>
    <t>Southlake</t>
  </si>
  <si>
    <t>Mesa</t>
  </si>
  <si>
    <t>San Francisco</t>
  </si>
  <si>
    <t>San Ramon</t>
  </si>
  <si>
    <t>San Mateo</t>
  </si>
  <si>
    <t>Oakland</t>
  </si>
  <si>
    <t>Foster City</t>
  </si>
  <si>
    <t>Alameda</t>
  </si>
  <si>
    <t>South San Francisco</t>
  </si>
  <si>
    <t>Walnut Creek</t>
  </si>
  <si>
    <t>San Rafael</t>
  </si>
  <si>
    <t>Hanford</t>
  </si>
  <si>
    <t>Visalia</t>
  </si>
  <si>
    <t>Reedley</t>
  </si>
  <si>
    <t>Florham Park</t>
  </si>
  <si>
    <t>Harrison</t>
  </si>
  <si>
    <t>Staten Island</t>
  </si>
  <si>
    <t>Parsippany</t>
  </si>
  <si>
    <t>Montvale</t>
  </si>
  <si>
    <t>Iselin</t>
  </si>
  <si>
    <t>Woodcliff Lake</t>
  </si>
  <si>
    <t>Greenwood Village</t>
  </si>
  <si>
    <t>Denver</t>
  </si>
  <si>
    <t>Lakewood</t>
  </si>
  <si>
    <t>Centennial</t>
  </si>
  <si>
    <t>Englewood</t>
  </si>
  <si>
    <t>Louisville</t>
  </si>
  <si>
    <t>Boulder</t>
  </si>
  <si>
    <t>Broomfield</t>
  </si>
  <si>
    <t>Fort Eustis</t>
  </si>
  <si>
    <t>Lone Tree</t>
  </si>
  <si>
    <t>Marlton</t>
  </si>
  <si>
    <t>Moorestown</t>
  </si>
  <si>
    <t>Roanoke</t>
  </si>
  <si>
    <t>Milpitas</t>
  </si>
  <si>
    <t>East Palo Alto</t>
  </si>
  <si>
    <t>Pleasanton</t>
  </si>
  <si>
    <t>Union City</t>
  </si>
  <si>
    <t>Long Island City</t>
  </si>
  <si>
    <t>Fort Mill</t>
  </si>
  <si>
    <t>Huntersville</t>
  </si>
  <si>
    <t>Indian Trail</t>
  </si>
  <si>
    <t>Inglewood</t>
  </si>
  <si>
    <t>Kirkland</t>
  </si>
  <si>
    <t>Hermosa Beach</t>
  </si>
  <si>
    <t>Henderson</t>
  </si>
  <si>
    <t>Littleton</t>
  </si>
  <si>
    <t>Aurora</t>
  </si>
  <si>
    <t>Northridge</t>
  </si>
  <si>
    <t>Queens Village</t>
  </si>
  <si>
    <t>Manhasset</t>
  </si>
  <si>
    <t>Broadview</t>
  </si>
  <si>
    <t>El Cajon</t>
  </si>
  <si>
    <t>Campbell</t>
  </si>
  <si>
    <t>West Point</t>
  </si>
  <si>
    <t>Newtown Square</t>
  </si>
  <si>
    <t>Boothwyn</t>
  </si>
  <si>
    <t>Millbrae</t>
  </si>
  <si>
    <t>Berkeley</t>
  </si>
  <si>
    <t>Hercules</t>
  </si>
  <si>
    <t>Azusa</t>
  </si>
  <si>
    <t>Alhambra</t>
  </si>
  <si>
    <t>Northlake</t>
  </si>
  <si>
    <t>Itasca</t>
  </si>
  <si>
    <t>Rolling Meadows</t>
  </si>
  <si>
    <t>Burr Ridge</t>
  </si>
  <si>
    <t>Deerfield</t>
  </si>
  <si>
    <t>Arlington Heights</t>
  </si>
  <si>
    <t>Stanford</t>
  </si>
  <si>
    <t>Fort Sam Houston</t>
  </si>
  <si>
    <t>Sugar Land</t>
  </si>
  <si>
    <t>Spring</t>
  </si>
  <si>
    <t>Secaucus</t>
  </si>
  <si>
    <t>Novato</t>
  </si>
  <si>
    <t>Emeryville</t>
  </si>
  <si>
    <t>Marin City</t>
  </si>
  <si>
    <t>Daly City</t>
  </si>
  <si>
    <t>Elk Grove Village</t>
  </si>
  <si>
    <t>Maywood</t>
  </si>
  <si>
    <t>Northfield</t>
  </si>
  <si>
    <t>Glenview</t>
  </si>
  <si>
    <t>West Orange</t>
  </si>
  <si>
    <t>Hoboken</t>
  </si>
  <si>
    <t>Woodbridge</t>
  </si>
  <si>
    <t>Whippany</t>
  </si>
  <si>
    <t>Mean Salary</t>
  </si>
  <si>
    <t>SQL</t>
  </si>
  <si>
    <t>Python</t>
  </si>
  <si>
    <t>R</t>
  </si>
  <si>
    <t>Tableau</t>
  </si>
  <si>
    <t>Power BI</t>
  </si>
  <si>
    <t>Excel</t>
  </si>
  <si>
    <t>Sum of Python</t>
  </si>
  <si>
    <t>Sum of R</t>
  </si>
  <si>
    <t>Sum of Tableau</t>
  </si>
  <si>
    <t>Sum of Power BI</t>
  </si>
  <si>
    <t>Sum of Excel</t>
  </si>
  <si>
    <t>Sum of SQL</t>
  </si>
  <si>
    <t>Skill</t>
  </si>
  <si>
    <t>Count</t>
  </si>
  <si>
    <t>Salary Mean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</si>
</sst>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4" formatCode="&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7">
    <xf numFmtId="0" fontId="0" fillId="0" borderId="0" xfId="0"/>
    <xf numFmtId="0" fontId="0" fillId="0" borderId="0" xfId="0" applyAlignment="1">
      <alignment wrapText="1"/>
    </xf>
    <xf numFmtId="164" fontId="0" fillId="0" borderId="0" xfId="0" applyNumberFormat="1"/>
    <xf numFmtId="0" fontId="0" fillId="0" borderId="0" xfId="0" pivotButton="1"/>
    <xf numFmtId="0" fontId="0" fillId="0" borderId="0" xfId="0" applyAlignment="1">
      <alignment horizontal="left"/>
    </xf>
    <xf numFmtId="44" fontId="0" fillId="0" borderId="0" xfId="0" applyNumberFormat="1"/>
    <xf numFmtId="44" fontId="0"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font>
        <color rgb="FF9C0006"/>
      </font>
      <fill>
        <patternFill>
          <bgColor rgb="FFFFC7CE"/>
        </patternFill>
      </fill>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0.00"/>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22.851988078706" createdVersion="8" refreshedVersion="8" minRefreshableVersion="3" recordCount="1898" xr:uid="{1FE1DDBF-F012-4DFD-B039-C7091E543D1C}">
  <cacheSource type="worksheet">
    <worksheetSource name="Table_Data"/>
  </cacheSource>
  <cacheFields count="18">
    <cacheField name="Job Title" numFmtId="0">
      <sharedItems containsBlank="1" count="3">
        <s v="Data Analyst"/>
        <s v="Business Analyst"/>
        <m u="1"/>
      </sharedItems>
    </cacheField>
    <cacheField name="Salary (Min)" numFmtId="0">
      <sharedItems containsSemiMixedTypes="0" containsString="0" containsNumber="1" containsInteger="1" minValue="11000" maxValue="99000"/>
    </cacheField>
    <cacheField name="Salary (Max)" numFmtId="0">
      <sharedItems containsSemiMixedTypes="0" containsString="0" containsNumber="1" containsInteger="1" minValue="38000" maxValue="190000"/>
    </cacheField>
    <cacheField name="Mean Salary" numFmtId="0">
      <sharedItems containsSemiMixedTypes="0" containsString="0" containsNumber="1" containsInteger="1" minValue="33500" maxValue="138500"/>
    </cacheField>
    <cacheField name="Company Name" numFmtId="0">
      <sharedItems/>
    </cacheField>
    <cacheField name="Location" numFmtId="0">
      <sharedItems/>
    </cacheField>
    <cacheField name="City" numFmtId="0">
      <sharedItems containsBlank="1" count="234">
        <s v="San Jose"/>
        <s v="Fremont"/>
        <s v="Santa Clara"/>
        <s v="Palo Alto"/>
        <s v="Newark"/>
        <s v="Cupertino"/>
        <s v="Redwood City"/>
        <s v="Los Gatos"/>
        <s v="Sunnyvale"/>
        <s v="Menlo Park"/>
        <s v="Mountain View"/>
        <s v="Woodland Hills"/>
        <s v="Long Beach"/>
        <s v="El Segundo"/>
        <s v="Arcadia"/>
        <s v="Burbank"/>
        <s v="City of Industry"/>
        <s v="Santa Monica"/>
        <s v="Pico Rivera"/>
        <s v="Whittier"/>
        <s v="Brea"/>
        <s v="Los Angeles"/>
        <s v="Gardena"/>
        <s v="Dallas"/>
        <s v="Richardson"/>
        <s v="Arlington"/>
        <s v="Irving"/>
        <s v="Plano"/>
        <s v="Allen"/>
        <s v="Draper"/>
        <s v="Lehi"/>
        <s v="Salt Lake City"/>
        <s v="Riverton"/>
        <s v="American Fork"/>
        <s v="West Jordan"/>
        <s v="Brooklyn"/>
        <s v="Jersey City"/>
        <s v="Essex Fells"/>
        <s v="New York"/>
        <s v="South Plainfield"/>
        <s v="Franklin Lakes"/>
        <s v="Fairfield"/>
        <s v="Summit"/>
        <s v="Berkeley Heights"/>
        <s v="Dublin"/>
        <s v="Columbus"/>
        <s v="Hilliard"/>
        <s v="Westerville"/>
        <s v="Houston"/>
        <s v="Pearland"/>
        <s v="Stafford"/>
        <s v="Grapevine"/>
        <s v="Gainesville"/>
        <s v="Alachua"/>
        <s v="Athens"/>
        <s v="Indianapolis"/>
        <s v="Whitestown"/>
        <s v="Lawrence"/>
        <s v="Carmel"/>
        <s v="Beech Grove"/>
        <s v="Jeffersonville"/>
        <s v="San Diego"/>
        <s v="Fort Worth"/>
        <s v="Westlake"/>
        <s v="Austin"/>
        <s v="Seattle"/>
        <s v="Redmond"/>
        <s v="Round Rock"/>
        <s v="Cedar Park"/>
        <s v="Bellevue"/>
        <s v="Renton"/>
        <s v="Issaquah"/>
        <s v="Kent"/>
        <s v="Pasadena"/>
        <s v="Topeka"/>
        <s v="Burlingame"/>
        <s v="West Chester"/>
        <s v="Berwyn"/>
        <s v="Philadelphia"/>
        <s v="Ridley Park"/>
        <s v="Wayne"/>
        <s v="Mount Laurel"/>
        <s v="Horsham"/>
        <s v="Wilmington"/>
        <s v="Allegheny West"/>
        <s v="Paoli"/>
        <s v="Doylestown"/>
        <s v="Conshohocken"/>
        <s v="Malvern"/>
        <s v="Chester Township"/>
        <s v="San Antonio"/>
        <s v="Lackland AFB"/>
        <s v="Irwindale"/>
        <s v="Anaheim"/>
        <s v="Glendale"/>
        <s v="Cerritos"/>
        <s v="Venice"/>
        <s v="King of Prussia"/>
        <s v="Bensalem"/>
        <s v="Exton"/>
        <s v="West Conshohocken"/>
        <s v="Radnor"/>
        <s v="Charlotte"/>
        <s v="Mooresville"/>
        <s v="Jacksonville"/>
        <s v="Lewisville"/>
        <s v="Addison"/>
        <s v="Camden"/>
        <s v="Feasterville Trevose"/>
        <s v="Little Ferry"/>
        <s v="Bronx"/>
        <s v="Fort Washington"/>
        <s v="Lake Success"/>
        <s v="Plymouth Meeting"/>
        <s v="Blue Bell"/>
        <s v="Chicago"/>
        <s v="Oak Brook"/>
        <s v="Northbrook"/>
        <s v="Woodridge"/>
        <s v="Downers Grove"/>
        <s v="Evanston"/>
        <s v="Bridgeview"/>
        <s v="Mount Vernon"/>
        <s v="Culver City"/>
        <s v="Marina del Rey"/>
        <s v="Beverly Hills"/>
        <s v="Torrance"/>
        <s v="Phoenix"/>
        <s v="Tempe"/>
        <s v="Yorktown"/>
        <s v="Portsmouth"/>
        <s v="DC Ranch"/>
        <s v="Chandler"/>
        <s v="Hampton"/>
        <s v="Newport News"/>
        <s v="Norfolk"/>
        <s v="Virginia Beach"/>
        <s v="Scottsdale"/>
        <s v="Weehawken"/>
        <s v="Suffolk"/>
        <s v="Smithfield"/>
        <s v="Chesapeake"/>
        <s v="Fort Lee"/>
        <s v="Haworth"/>
        <s v="Farmers Branch"/>
        <s v="Carrollton"/>
        <s v="Tarrant"/>
        <s v="Coppell"/>
        <s v="Southlake"/>
        <s v="Mesa"/>
        <s v="San Francisco"/>
        <s v="San Ramon"/>
        <s v="San Mateo"/>
        <s v="Oakland"/>
        <s v="Foster City"/>
        <s v="Alameda"/>
        <s v="South San Francisco"/>
        <s v="Walnut Creek"/>
        <s v="San Rafael"/>
        <s v="Hanford"/>
        <s v="Visalia"/>
        <s v="Reedley"/>
        <s v="Florham Park"/>
        <s v="Harrison"/>
        <s v="Staten Island"/>
        <s v="Parsippany"/>
        <s v="Montvale"/>
        <s v="Iselin"/>
        <s v="Woodcliff Lake"/>
        <s v="Greenwood Village"/>
        <s v="Denver"/>
        <s v="Lakewood"/>
        <s v="Centennial"/>
        <s v="Englewood"/>
        <s v="Louisville"/>
        <s v="Boulder"/>
        <s v="Broomfield"/>
        <s v="Fort Eustis"/>
        <s v="Lone Tree"/>
        <s v="Marlton"/>
        <s v="Moorestown"/>
        <s v="Roanoke"/>
        <s v="Milpitas"/>
        <s v="East Palo Alto"/>
        <s v="Pleasanton"/>
        <s v="Union City"/>
        <s v="Long Island City"/>
        <s v="Fort Mill"/>
        <s v="Huntersville"/>
        <s v="Indian Trail"/>
        <s v="Inglewood"/>
        <s v="Kirkland"/>
        <s v="Hermosa Beach"/>
        <s v="Henderson"/>
        <s v="Littleton"/>
        <s v="Aurora"/>
        <s v="Northridge"/>
        <s v="Queens Village"/>
        <s v="Manhasset"/>
        <s v="Broadview"/>
        <s v="El Cajon"/>
        <s v="Campbell"/>
        <s v="West Point"/>
        <s v="Newtown Square"/>
        <s v="Boothwyn"/>
        <s v="Millbrae"/>
        <s v="Berkeley"/>
        <s v="Hercules"/>
        <s v="Azusa"/>
        <s v="Alhambra"/>
        <s v="Northlake"/>
        <s v="Itasca"/>
        <s v="Rolling Meadows"/>
        <s v="Burr Ridge"/>
        <s v="Deerfield"/>
        <s v="Arlington Heights"/>
        <s v="Stanford"/>
        <s v="Fort Sam Houston"/>
        <s v="Sugar Land"/>
        <s v="Spring"/>
        <s v="Secaucus"/>
        <s v="Novato"/>
        <s v="Emeryville"/>
        <s v="Marin City"/>
        <s v="Daly City"/>
        <s v="Elk Grove Village"/>
        <s v="Maywood"/>
        <s v="Northfield"/>
        <s v="Glenview"/>
        <s v="West Orange"/>
        <s v="Hoboken"/>
        <s v="Woodbridge"/>
        <s v="Whippany"/>
        <m u="1"/>
      </sharedItems>
    </cacheField>
    <cacheField name="Size" numFmtId="0">
      <sharedItems/>
    </cacheField>
    <cacheField name="Industry" numFmtId="0">
      <sharedItems containsBlank="1" count="90">
        <s v="IT Services"/>
        <s v="Transportation Equipment Manufacturing"/>
        <s v="Accounting"/>
        <s v="Health Care Services &amp; Hospitals"/>
        <s v="Enterprise Software &amp; Network Solutions"/>
        <s v="Computer Hardware &amp; Software"/>
        <s v="Staffing &amp; Outsourcing"/>
        <s v="Sports &amp; Recreation"/>
        <s v="Internet"/>
        <s v="Consulting"/>
        <s v="Insurance Carriers"/>
        <s v="Commercial Equipment Repair &amp; Maintenance"/>
        <s v="Motion Picture Production &amp; Distribution"/>
        <s v="TV Broadcast &amp; Cable Networks"/>
        <s v="Telecommunications Services"/>
        <s v="Grocery Stores &amp; Supermarkets"/>
        <s v="Investment Banking &amp; Asset Management"/>
        <s v="Video Games"/>
        <s v="Advertising &amp; Marketing"/>
        <s v="Banks &amp; Credit Unions"/>
        <s v="Municipal Governments"/>
        <s v="Financial Analytics &amp; Research"/>
        <s v="Audiovisual"/>
        <s v="Industrial Manufacturing"/>
        <s v="Energy"/>
        <s v="Electrical &amp; Electronic Manufacturing"/>
        <s v="Colleges &amp; Universities"/>
        <s v="Consumer Products Manufacturing"/>
        <s v="Social Assistance"/>
        <s v="Publishing"/>
        <s v="Biotech &amp; Pharmaceuticals"/>
        <s v="Department, Clothing, &amp; Shoe Stores"/>
        <s v="Lending"/>
        <s v="Logistics &amp; Supply Chain"/>
        <s v="Oil &amp; Gas Services"/>
        <s v="Financial Transaction Processing"/>
        <s v="Casual Restaurants"/>
        <s v="Wholesale"/>
        <s v="Legal"/>
        <s v="Real Estate"/>
        <s v="Membership Organizations"/>
        <s v="Preschool &amp; Child Care"/>
        <s v="Federal Agencies"/>
        <s v="Insurance Agencies &amp; Brokerages"/>
        <s v="Aerospace &amp; Defense"/>
        <s v="State &amp; Regional Agencies"/>
        <s v="Transportation Management"/>
        <s v="Trucking"/>
        <s v="General Merchandise &amp; Superstores"/>
        <s v="Research &amp; Development"/>
        <s v="Health, Beauty, &amp; Fitness"/>
        <s v="Vehicle Dealers"/>
        <s v="Pet &amp; Pet Supplies Stores"/>
        <s v="Building &amp; Personnel Services"/>
        <s v="Brokerage Services"/>
        <s v="Venture Capital &amp; Private Equity"/>
        <s v="Construction"/>
        <s v="Home Centers &amp; Hardware Stores"/>
        <s v="Architectural &amp; Engineering Services"/>
        <s v="Metals Brokers"/>
        <s v="Cable, Internet &amp; Telephone Providers"/>
        <s v="Express Delivery Services"/>
        <s v="Security Services"/>
        <s v="Convenience Stores &amp; Truck Stops"/>
        <s v="Catering &amp; Food Service Contractors"/>
        <s v="K-12 Education"/>
        <s v="Food &amp; Beverage Manufacturing"/>
        <s v="Other Retail Stores"/>
        <s v="Health Fundraising Organizations"/>
        <s v="Beauty &amp; Personal Accessories Stores"/>
        <s v="Automotive Parts &amp; Accessories Stores"/>
        <s v="Gas Stations"/>
        <s v="Consumer Product Rental"/>
        <s v="Truck Rental &amp; Leasing"/>
        <s v="Sporting Goods Stores"/>
        <s v="Health Care Products Manufacturing"/>
        <s v="Consumer Electronics &amp; Appliances Stores"/>
        <s v="Food &amp; Beverage Stores"/>
        <s v="Stock Exchanges"/>
        <s v="General Repair &amp; Maintenance"/>
        <s v="Utilities"/>
        <s v="Hotels, Motels, &amp; Resorts"/>
        <s v="Education Training Services"/>
        <s v="Gambling"/>
        <s v="Miscellaneous Manufacturing"/>
        <s v="Chemical Manufacturing"/>
        <s v="Drug &amp; Health Stores"/>
        <s v="News Outlet"/>
        <m u="1"/>
        <s v="Unknown" u="1"/>
      </sharedItems>
    </cacheField>
    <cacheField name="Revenue" numFmtId="0">
      <sharedItems/>
    </cacheField>
    <cacheField name="Easy Apply" numFmtId="0">
      <sharedItems/>
    </cacheField>
    <cacheField name="SQL" numFmtId="0">
      <sharedItems containsSemiMixedTypes="0" containsString="0" containsNumber="1" containsInteger="1" minValue="0" maxValue="1" count="2">
        <n v="0"/>
        <n v="1"/>
      </sharedItems>
    </cacheField>
    <cacheField name="Python" numFmtId="0">
      <sharedItems containsSemiMixedTypes="0" containsString="0" containsNumber="1" containsInteger="1" minValue="0" maxValue="1" count="2">
        <n v="0"/>
        <n v="1"/>
      </sharedItems>
    </cacheField>
    <cacheField name="R" numFmtId="0">
      <sharedItems containsSemiMixedTypes="0" containsString="0" containsNumber="1" containsInteger="1" minValue="0" maxValue="1"/>
    </cacheField>
    <cacheField name="Tableau" numFmtId="0">
      <sharedItems containsSemiMixedTypes="0" containsString="0" containsNumber="1" containsInteger="1" minValue="0" maxValue="1"/>
    </cacheField>
    <cacheField name="Power BI" numFmtId="0">
      <sharedItems containsSemiMixedTypes="0" containsString="0" containsNumber="1" containsInteger="1" minValue="0" maxValue="2"/>
    </cacheField>
    <cacheField name="Excel" numFmtId="0">
      <sharedItems containsSemiMixedTypes="0" containsString="0" containsNumber="1" containsInteger="1" minValue="0" maxValue="1"/>
    </cacheField>
    <cacheField name="Excel3" numFmtId="0">
      <sharedItems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8">
  <r>
    <x v="0"/>
    <n v="11000"/>
    <n v="190000"/>
    <n v="100500"/>
    <s v="L&amp;T Infotech_x000a_"/>
    <s v="San Jose, CA"/>
    <x v="0"/>
    <s v="10000+ employees"/>
    <x v="0"/>
    <s v="Unknown / Non-Applicable"/>
    <b v="0"/>
    <x v="0"/>
    <x v="0"/>
    <n v="0"/>
    <n v="0"/>
    <n v="1"/>
    <n v="1"/>
    <n v="0"/>
  </r>
  <r>
    <x v="0"/>
    <n v="11000"/>
    <n v="190000"/>
    <n v="100500"/>
    <s v="Tesla Motors_x000a_"/>
    <s v="Fremont, CA"/>
    <x v="1"/>
    <s v="10000+ employees"/>
    <x v="1"/>
    <s v="$2 to $5 billion (USD)"/>
    <b v="0"/>
    <x v="1"/>
    <x v="1"/>
    <n v="0"/>
    <n v="0"/>
    <n v="0"/>
    <n v="1"/>
    <n v="1"/>
  </r>
  <r>
    <x v="0"/>
    <n v="11000"/>
    <n v="190000"/>
    <n v="100500"/>
    <s v="Connor Group_x000a_"/>
    <s v="Santa Clara, CA"/>
    <x v="2"/>
    <s v="201 to 500 employees"/>
    <x v="2"/>
    <s v="$25 to $50 million (USD)"/>
    <b v="0"/>
    <x v="1"/>
    <x v="1"/>
    <n v="1"/>
    <n v="1"/>
    <n v="0"/>
    <n v="1"/>
    <n v="1"/>
  </r>
  <r>
    <x v="0"/>
    <n v="11000"/>
    <n v="190000"/>
    <n v="100500"/>
    <s v="Cognoa_x000a_"/>
    <s v="Palo Alto, CA"/>
    <x v="3"/>
    <s v="1 to 50 employees"/>
    <x v="3"/>
    <s v="Unknown / Non-Applicable"/>
    <b v="0"/>
    <x v="0"/>
    <x v="0"/>
    <n v="0"/>
    <n v="0"/>
    <n v="0"/>
    <n v="1"/>
    <n v="0"/>
  </r>
  <r>
    <x v="0"/>
    <n v="11000"/>
    <n v="190000"/>
    <n v="100500"/>
    <s v="Joomag, Inc._x000a_"/>
    <s v="San Jose, CA"/>
    <x v="0"/>
    <s v="51 to 200 employees"/>
    <x v="0"/>
    <s v="Unknown / Non-Applicable"/>
    <b v="0"/>
    <x v="1"/>
    <x v="1"/>
    <n v="0"/>
    <n v="0"/>
    <n v="0"/>
    <n v="0"/>
    <n v="1"/>
  </r>
  <r>
    <x v="0"/>
    <n v="11000"/>
    <n v="190000"/>
    <n v="100500"/>
    <s v="Risk Management Solutions (RMS)_x000a_"/>
    <s v="Newark, CA"/>
    <x v="4"/>
    <s v="1001 to 5000 employees"/>
    <x v="4"/>
    <s v="$100 to $500 million (USD)"/>
    <b v="0"/>
    <x v="0"/>
    <x v="0"/>
    <n v="0"/>
    <n v="0"/>
    <n v="0"/>
    <n v="0"/>
    <n v="1"/>
  </r>
  <r>
    <x v="0"/>
    <n v="11000"/>
    <n v="190000"/>
    <n v="100500"/>
    <s v="NVIDIA_x000a_"/>
    <s v="Santa Clara, CA"/>
    <x v="2"/>
    <s v="10000+ employees"/>
    <x v="5"/>
    <s v="$5 to $10 billion (USD)"/>
    <b v="0"/>
    <x v="1"/>
    <x v="1"/>
    <n v="0"/>
    <n v="0"/>
    <n v="0"/>
    <n v="0"/>
    <n v="1"/>
  </r>
  <r>
    <x v="0"/>
    <n v="11000"/>
    <n v="190000"/>
    <n v="100500"/>
    <s v="OSI Engineering_x000a_"/>
    <s v="Newark, CA"/>
    <x v="4"/>
    <s v="51 to 200 employees"/>
    <x v="6"/>
    <s v="$25 to $50 million (USD)"/>
    <b v="1"/>
    <x v="1"/>
    <x v="1"/>
    <n v="0"/>
    <n v="0"/>
    <n v="0"/>
    <n v="1"/>
    <n v="0"/>
  </r>
  <r>
    <x v="0"/>
    <n v="11000"/>
    <n v="190000"/>
    <n v="100500"/>
    <s v="LeanData_x000a_"/>
    <s v="Santa Clara, CA"/>
    <x v="2"/>
    <s v="51 to 200 employees"/>
    <x v="4"/>
    <s v="$10 to $25 million (USD)"/>
    <b v="0"/>
    <x v="0"/>
    <x v="0"/>
    <n v="0"/>
    <n v="0"/>
    <n v="0"/>
    <n v="0"/>
    <n v="1"/>
  </r>
  <r>
    <x v="0"/>
    <n v="11000"/>
    <n v="190000"/>
    <n v="100500"/>
    <s v="Kelly_x000a_"/>
    <s v="Cupertino, CA"/>
    <x v="5"/>
    <s v="5001 to 10000 employees"/>
    <x v="6"/>
    <s v="$5 to $10 billion (USD)"/>
    <b v="0"/>
    <x v="0"/>
    <x v="0"/>
    <n v="0"/>
    <n v="1"/>
    <n v="0"/>
    <n v="1"/>
    <n v="0"/>
  </r>
  <r>
    <x v="0"/>
    <n v="11000"/>
    <n v="190000"/>
    <n v="100500"/>
    <s v="Bandai Namco Entertainment America_x000a_"/>
    <s v="Santa Clara, CA"/>
    <x v="2"/>
    <s v="51 to 200 employees"/>
    <x v="7"/>
    <s v="$100 to $500 million (USD)"/>
    <b v="1"/>
    <x v="1"/>
    <x v="1"/>
    <n v="1"/>
    <n v="1"/>
    <n v="0"/>
    <n v="0"/>
    <n v="1"/>
  </r>
  <r>
    <x v="0"/>
    <n v="11000"/>
    <n v="190000"/>
    <n v="100500"/>
    <s v="Alteryx_x000a_"/>
    <s v="Redwood City, CA"/>
    <x v="6"/>
    <s v="1001 to 5000 employees"/>
    <x v="4"/>
    <s v="$100 to $500 million (USD)"/>
    <b v="0"/>
    <x v="1"/>
    <x v="1"/>
    <n v="0"/>
    <n v="1"/>
    <n v="0"/>
    <n v="1"/>
    <n v="1"/>
  </r>
  <r>
    <x v="0"/>
    <n v="11000"/>
    <n v="190000"/>
    <n v="100500"/>
    <s v="ICONMA_x000a_"/>
    <s v="Cupertino, CA"/>
    <x v="5"/>
    <s v="1001 to 5000 employees"/>
    <x v="6"/>
    <s v="$100 to $500 million (USD)"/>
    <b v="0"/>
    <x v="0"/>
    <x v="0"/>
    <n v="0"/>
    <n v="0"/>
    <n v="0"/>
    <n v="0"/>
    <n v="1"/>
  </r>
  <r>
    <x v="0"/>
    <n v="11000"/>
    <n v="190000"/>
    <n v="100500"/>
    <s v="Netflix_x000a_"/>
    <s v="Los Gatos, CA"/>
    <x v="7"/>
    <s v="1001 to 5000 employees"/>
    <x v="8"/>
    <s v="$5 to $10 billion (USD)"/>
    <b v="0"/>
    <x v="1"/>
    <x v="1"/>
    <n v="0"/>
    <n v="0"/>
    <n v="0"/>
    <n v="1"/>
    <n v="1"/>
  </r>
  <r>
    <x v="0"/>
    <n v="11000"/>
    <n v="190000"/>
    <n v="100500"/>
    <s v="Logic Planet_x000a_"/>
    <s v="San Jose, CA"/>
    <x v="0"/>
    <s v="201 to 500 employees"/>
    <x v="0"/>
    <s v="$25 to $50 million (USD)"/>
    <b v="0"/>
    <x v="1"/>
    <x v="0"/>
    <n v="0"/>
    <n v="1"/>
    <n v="0"/>
    <n v="1"/>
    <n v="1"/>
  </r>
  <r>
    <x v="0"/>
    <n v="11000"/>
    <n v="190000"/>
    <n v="100500"/>
    <s v="Zipongo_x000a_"/>
    <s v="San Jose, CA"/>
    <x v="0"/>
    <s v="51 to 200 employees"/>
    <x v="3"/>
    <s v="$5 to $10 million (USD)"/>
    <b v="0"/>
    <x v="1"/>
    <x v="1"/>
    <n v="0"/>
    <n v="1"/>
    <n v="0"/>
    <n v="0"/>
    <n v="1"/>
  </r>
  <r>
    <x v="0"/>
    <n v="11000"/>
    <n v="190000"/>
    <n v="100500"/>
    <s v="Diverse Lynx_x000a_"/>
    <s v="San Jose, CA"/>
    <x v="0"/>
    <s v="501 to 1000 employees"/>
    <x v="0"/>
    <s v="$100 to $500 million (USD)"/>
    <b v="0"/>
    <x v="0"/>
    <x v="0"/>
    <n v="0"/>
    <n v="1"/>
    <n v="0"/>
    <n v="1"/>
    <n v="0"/>
  </r>
  <r>
    <x v="0"/>
    <n v="11000"/>
    <n v="190000"/>
    <n v="100500"/>
    <s v="Iconma, L.L.C._x000a_"/>
    <s v="Sunnyvale, CA"/>
    <x v="8"/>
    <s v="1001 to 5000 employees"/>
    <x v="6"/>
    <s v="$100 to $500 million (USD)"/>
    <b v="0"/>
    <x v="1"/>
    <x v="1"/>
    <n v="0"/>
    <n v="1"/>
    <n v="0"/>
    <n v="1"/>
    <n v="0"/>
  </r>
  <r>
    <x v="0"/>
    <n v="11000"/>
    <n v="190000"/>
    <n v="100500"/>
    <s v="Kaygen Inc._x000a_"/>
    <s v="San Jose, CA"/>
    <x v="0"/>
    <s v="1 to 50 employees"/>
    <x v="9"/>
    <s v="$1 to $5 million (USD)"/>
    <b v="0"/>
    <x v="0"/>
    <x v="0"/>
    <n v="0"/>
    <n v="0"/>
    <n v="0"/>
    <n v="1"/>
    <n v="1"/>
  </r>
  <r>
    <x v="0"/>
    <n v="11000"/>
    <n v="190000"/>
    <n v="100500"/>
    <s v="Ursus_x000a_"/>
    <s v="Menlo Park, CA"/>
    <x v="9"/>
    <s v="1 to 50 employees"/>
    <x v="0"/>
    <s v="Unknown / Non-Applicable"/>
    <b v="0"/>
    <x v="1"/>
    <x v="0"/>
    <n v="1"/>
    <n v="1"/>
    <n v="1"/>
    <n v="0"/>
    <n v="1"/>
  </r>
  <r>
    <x v="0"/>
    <n v="11000"/>
    <n v="190000"/>
    <n v="100500"/>
    <s v="Moveworks_x000a_"/>
    <s v="Mountain View, CA"/>
    <x v="10"/>
    <s v="51 to 200 employees"/>
    <x v="4"/>
    <s v="Unknown / Non-Applicable"/>
    <b v="1"/>
    <x v="1"/>
    <x v="0"/>
    <n v="0"/>
    <n v="0"/>
    <n v="1"/>
    <n v="1"/>
    <n v="1"/>
  </r>
  <r>
    <x v="0"/>
    <n v="11000"/>
    <n v="190000"/>
    <n v="100500"/>
    <s v="Nuro_x000a_"/>
    <s v="Mountain View, CA"/>
    <x v="10"/>
    <s v="201 to 500 employees"/>
    <x v="5"/>
    <s v="Unknown / Non-Applicable"/>
    <b v="0"/>
    <x v="1"/>
    <x v="1"/>
    <n v="0"/>
    <n v="0"/>
    <n v="0"/>
    <n v="1"/>
    <n v="0"/>
  </r>
  <r>
    <x v="0"/>
    <n v="11000"/>
    <n v="190000"/>
    <n v="100500"/>
    <s v="BayOne Solutions_x000a_"/>
    <s v="Sunnyvale, CA"/>
    <x v="8"/>
    <s v="1001 to 5000 employees"/>
    <x v="0"/>
    <s v="$5 to $10 million (USD)"/>
    <b v="0"/>
    <x v="1"/>
    <x v="1"/>
    <n v="0"/>
    <n v="1"/>
    <n v="0"/>
    <n v="0"/>
    <n v="0"/>
  </r>
  <r>
    <x v="0"/>
    <n v="11000"/>
    <n v="190000"/>
    <n v="100500"/>
    <s v="Randstad_x000a_"/>
    <s v="Sunnyvale, CA"/>
    <x v="8"/>
    <s v="1001 to 5000 employees"/>
    <x v="6"/>
    <s v="Unknown / Non-Applicable"/>
    <b v="0"/>
    <x v="1"/>
    <x v="1"/>
    <n v="1"/>
    <n v="1"/>
    <n v="0"/>
    <n v="0"/>
    <n v="1"/>
  </r>
  <r>
    <x v="0"/>
    <n v="11000"/>
    <n v="190000"/>
    <n v="100500"/>
    <s v="TalentBurst, Inc._x000a_"/>
    <s v="Cupertino, CA"/>
    <x v="5"/>
    <s v="501 to 1000 employees"/>
    <x v="0"/>
    <s v="$50 to $100 million (USD)"/>
    <b v="0"/>
    <x v="1"/>
    <x v="0"/>
    <n v="0"/>
    <n v="0"/>
    <n v="0"/>
    <n v="1"/>
    <n v="1"/>
  </r>
  <r>
    <x v="0"/>
    <n v="11000"/>
    <n v="132000"/>
    <n v="71500"/>
    <s v="AppleOne_x000a_"/>
    <s v="Woodland Hills, CA"/>
    <x v="11"/>
    <s v="1001 to 5000 employees"/>
    <x v="6"/>
    <s v="$1 to $2 billion (USD)"/>
    <b v="0"/>
    <x v="1"/>
    <x v="1"/>
    <n v="1"/>
    <n v="0"/>
    <n v="0"/>
    <n v="0"/>
    <n v="0"/>
  </r>
  <r>
    <x v="0"/>
    <n v="11000"/>
    <n v="132000"/>
    <n v="71500"/>
    <s v="SCAN Health Plan_x000a_"/>
    <s v="Long Beach, CA"/>
    <x v="12"/>
    <s v="501 to 1000 employees"/>
    <x v="10"/>
    <s v="$2 to $5 billion (USD)"/>
    <b v="0"/>
    <x v="1"/>
    <x v="1"/>
    <n v="0"/>
    <n v="0"/>
    <n v="0"/>
    <n v="1"/>
    <n v="1"/>
  </r>
  <r>
    <x v="0"/>
    <n v="11000"/>
    <n v="132000"/>
    <n v="71500"/>
    <s v="Login Consulting Services_x000a_"/>
    <s v="El Segundo, CA"/>
    <x v="13"/>
    <s v="51 to 200 employees"/>
    <x v="9"/>
    <s v="$5 to $10 million (USD)"/>
    <b v="0"/>
    <x v="0"/>
    <x v="0"/>
    <n v="0"/>
    <n v="0"/>
    <n v="0"/>
    <n v="1"/>
    <n v="1"/>
  </r>
  <r>
    <x v="0"/>
    <n v="11000"/>
    <n v="132000"/>
    <n v="71500"/>
    <s v="Blue Shield of California_x000a_"/>
    <s v="Woodland Hills, CA"/>
    <x v="11"/>
    <s v="5001 to 10000 employees"/>
    <x v="10"/>
    <s v="$10+ billion (USD)"/>
    <b v="0"/>
    <x v="1"/>
    <x v="1"/>
    <n v="0"/>
    <n v="0"/>
    <n v="0"/>
    <n v="1"/>
    <n v="1"/>
  </r>
  <r>
    <x v="0"/>
    <n v="11000"/>
    <n v="132000"/>
    <n v="71500"/>
    <s v="Lorven Technologies Inc_x000a_"/>
    <s v="Arcadia, CA"/>
    <x v="14"/>
    <s v="1 to 50 employees"/>
    <x v="2"/>
    <s v="Less than $1 million (USD)"/>
    <b v="0"/>
    <x v="0"/>
    <x v="0"/>
    <n v="0"/>
    <n v="0"/>
    <n v="0"/>
    <n v="1"/>
    <n v="1"/>
  </r>
  <r>
    <x v="0"/>
    <n v="11000"/>
    <n v="132000"/>
    <n v="71500"/>
    <s v="Pacific Clinics_x000a_"/>
    <s v="Arcadia, CA"/>
    <x v="14"/>
    <s v="501 to 1000 employees"/>
    <x v="3"/>
    <s v="$50 to $100 million (USD)"/>
    <b v="0"/>
    <x v="1"/>
    <x v="1"/>
    <n v="0"/>
    <n v="0"/>
    <n v="0"/>
    <n v="0"/>
    <n v="0"/>
  </r>
  <r>
    <x v="0"/>
    <n v="11000"/>
    <n v="132000"/>
    <n v="71500"/>
    <s v="NTT DATA, Inc._x000a_"/>
    <s v="Burbank, CA"/>
    <x v="15"/>
    <s v="201 to 500 employees"/>
    <x v="2"/>
    <s v="Unknown / Non-Applicable"/>
    <b v="0"/>
    <x v="1"/>
    <x v="1"/>
    <n v="0"/>
    <n v="0"/>
    <n v="0"/>
    <n v="1"/>
    <n v="0"/>
  </r>
  <r>
    <x v="0"/>
    <n v="11000"/>
    <n v="132000"/>
    <n v="71500"/>
    <s v="Quinn Company CAT_x000a_"/>
    <s v="City of Industry, CA"/>
    <x v="16"/>
    <s v="501 to 1000 employees"/>
    <x v="11"/>
    <s v="Unknown / Non-Applicable"/>
    <b v="0"/>
    <x v="1"/>
    <x v="1"/>
    <n v="0"/>
    <n v="0"/>
    <n v="0"/>
    <n v="1"/>
    <n v="0"/>
  </r>
  <r>
    <x v="0"/>
    <n v="11000"/>
    <n v="132000"/>
    <n v="71500"/>
    <s v="LaBine &amp; Associates_x000a_"/>
    <s v="Santa Monica, CA"/>
    <x v="17"/>
    <s v="1 to 50 employees"/>
    <x v="6"/>
    <s v="Unknown / Non-Applicable"/>
    <b v="0"/>
    <x v="1"/>
    <x v="1"/>
    <n v="0"/>
    <n v="0"/>
    <n v="0"/>
    <n v="1"/>
    <n v="1"/>
  </r>
  <r>
    <x v="0"/>
    <n v="11000"/>
    <n v="132000"/>
    <n v="71500"/>
    <s v="SkillsetGroup - Professional Staffing Solutions_x000a_"/>
    <s v="Pico Rivera, CA"/>
    <x v="18"/>
    <s v="1 to 50 employees"/>
    <x v="6"/>
    <s v="Unknown / Non-Applicable"/>
    <b v="0"/>
    <x v="1"/>
    <x v="0"/>
    <n v="0"/>
    <n v="0"/>
    <n v="0"/>
    <n v="1"/>
    <n v="0"/>
  </r>
  <r>
    <x v="0"/>
    <n v="11000"/>
    <n v="132000"/>
    <n v="71500"/>
    <s v="USDM Life Sciences_x000a_"/>
    <s v="Santa Monica, CA"/>
    <x v="17"/>
    <s v="201 to 500 employees"/>
    <x v="9"/>
    <s v="Unknown / Non-Applicable"/>
    <b v="0"/>
    <x v="1"/>
    <x v="1"/>
    <n v="0"/>
    <n v="1"/>
    <n v="0"/>
    <n v="1"/>
    <n v="1"/>
  </r>
  <r>
    <x v="0"/>
    <n v="11000"/>
    <n v="132000"/>
    <n v="71500"/>
    <s v="AppleOne_x000a_"/>
    <s v="Woodland Hills, CA"/>
    <x v="11"/>
    <s v="1001 to 5000 employees"/>
    <x v="6"/>
    <s v="$1 to $2 billion (USD)"/>
    <b v="0"/>
    <x v="0"/>
    <x v="1"/>
    <n v="0"/>
    <n v="0"/>
    <n v="0"/>
    <n v="1"/>
    <n v="1"/>
  </r>
  <r>
    <x v="0"/>
    <n v="11000"/>
    <n v="132000"/>
    <n v="71500"/>
    <s v="PIH Health_x000a_"/>
    <s v="Whittier, CA"/>
    <x v="19"/>
    <s v="5001 to 10000 employees"/>
    <x v="3"/>
    <s v="$1 to $2 billion (USD)"/>
    <b v="0"/>
    <x v="1"/>
    <x v="1"/>
    <n v="0"/>
    <n v="0"/>
    <n v="1"/>
    <n v="0"/>
    <n v="1"/>
  </r>
  <r>
    <x v="0"/>
    <n v="11000"/>
    <n v="132000"/>
    <n v="71500"/>
    <s v="Mercury Insurance Group_x000a_"/>
    <s v="Brea, CA"/>
    <x v="20"/>
    <s v="1001 to 5000 employees"/>
    <x v="10"/>
    <s v="$2 to $5 billion (USD)"/>
    <b v="0"/>
    <x v="0"/>
    <x v="0"/>
    <n v="0"/>
    <n v="0"/>
    <n v="0"/>
    <n v="1"/>
    <n v="1"/>
  </r>
  <r>
    <x v="0"/>
    <n v="11000"/>
    <n v="132000"/>
    <n v="71500"/>
    <s v="TikTok_x000a_"/>
    <s v="Los Angeles, CA"/>
    <x v="21"/>
    <s v="1001 to 5000 employees"/>
    <x v="8"/>
    <s v="Unknown / Non-Applicable"/>
    <b v="0"/>
    <x v="1"/>
    <x v="1"/>
    <n v="0"/>
    <n v="0"/>
    <n v="0"/>
    <n v="1"/>
    <n v="1"/>
  </r>
  <r>
    <x v="0"/>
    <n v="11000"/>
    <n v="132000"/>
    <n v="71500"/>
    <s v="Providence Health &amp; Services_x000a_"/>
    <s v="Gardena, CA"/>
    <x v="22"/>
    <s v="10000+ employees"/>
    <x v="3"/>
    <s v="$100 to $500 million (USD)"/>
    <b v="0"/>
    <x v="1"/>
    <x v="1"/>
    <n v="0"/>
    <n v="0"/>
    <n v="0"/>
    <n v="0"/>
    <n v="1"/>
  </r>
  <r>
    <x v="0"/>
    <n v="11000"/>
    <n v="132000"/>
    <n v="71500"/>
    <s v="Warner Bros. Entertainment_x000a_"/>
    <s v="Burbank, CA"/>
    <x v="15"/>
    <s v="5001 to 10000 employees"/>
    <x v="12"/>
    <s v="$10+ billion (USD)"/>
    <b v="0"/>
    <x v="1"/>
    <x v="0"/>
    <n v="0"/>
    <n v="1"/>
    <n v="0"/>
    <n v="0"/>
    <n v="0"/>
  </r>
  <r>
    <x v="0"/>
    <n v="11000"/>
    <n v="132000"/>
    <n v="71500"/>
    <s v="Information Technology Partners_x000a_"/>
    <s v="Burbank, CA"/>
    <x v="15"/>
    <s v="51 to 200 employees"/>
    <x v="0"/>
    <s v="$10 to $25 million (USD)"/>
    <b v="0"/>
    <x v="1"/>
    <x v="1"/>
    <n v="0"/>
    <n v="0"/>
    <n v="0"/>
    <n v="1"/>
    <n v="1"/>
  </r>
  <r>
    <x v="0"/>
    <n v="11000"/>
    <n v="132000"/>
    <n v="71500"/>
    <s v="Molina Healthcare_x000a_"/>
    <s v="Long Beach, CA"/>
    <x v="12"/>
    <s v="10000+ employees"/>
    <x v="10"/>
    <s v="$10+ billion (USD)"/>
    <b v="0"/>
    <x v="0"/>
    <x v="1"/>
    <n v="0"/>
    <n v="0"/>
    <n v="0"/>
    <n v="1"/>
    <n v="0"/>
  </r>
  <r>
    <x v="0"/>
    <n v="11000"/>
    <n v="132000"/>
    <n v="71500"/>
    <s v="Turner Broadcasting_x000a_"/>
    <s v="Burbank, CA"/>
    <x v="15"/>
    <s v="10000+ employees"/>
    <x v="13"/>
    <s v="$10+ billion (USD)"/>
    <b v="0"/>
    <x v="1"/>
    <x v="1"/>
    <n v="0"/>
    <n v="1"/>
    <n v="0"/>
    <n v="0"/>
    <n v="1"/>
  </r>
  <r>
    <x v="0"/>
    <n v="11000"/>
    <n v="132000"/>
    <n v="71500"/>
    <s v="Molina Healthcare_x000a_"/>
    <s v="Long Beach, CA"/>
    <x v="12"/>
    <s v="10000+ employees"/>
    <x v="10"/>
    <s v="$10+ billion (USD)"/>
    <b v="0"/>
    <x v="1"/>
    <x v="1"/>
    <n v="0"/>
    <n v="0"/>
    <n v="0"/>
    <n v="1"/>
    <n v="1"/>
  </r>
  <r>
    <x v="0"/>
    <n v="24000"/>
    <n v="48000"/>
    <n v="36000"/>
    <s v="Nokia_x000a_"/>
    <s v="Dallas, TX"/>
    <x v="23"/>
    <s v="10000+ employees"/>
    <x v="14"/>
    <s v="$10+ billion (USD)"/>
    <b v="0"/>
    <x v="1"/>
    <x v="0"/>
    <n v="0"/>
    <n v="0"/>
    <n v="0"/>
    <n v="0"/>
    <n v="0"/>
  </r>
  <r>
    <x v="0"/>
    <n v="24000"/>
    <n v="48000"/>
    <n v="36000"/>
    <s v="The Judge Group, Inc._x000a_"/>
    <s v="Richardson, TX"/>
    <x v="24"/>
    <s v="1001 to 5000 employees"/>
    <x v="6"/>
    <s v="$100 to $500 million (USD)"/>
    <b v="0"/>
    <x v="1"/>
    <x v="1"/>
    <n v="0"/>
    <n v="1"/>
    <n v="0"/>
    <n v="1"/>
    <n v="1"/>
  </r>
  <r>
    <x v="0"/>
    <n v="24000"/>
    <n v="48000"/>
    <n v="36000"/>
    <s v="Lidl_x000a_"/>
    <s v="Arlington, TX"/>
    <x v="25"/>
    <s v="10000+ employees"/>
    <x v="15"/>
    <s v="$10+ billion (USD)"/>
    <b v="0"/>
    <x v="1"/>
    <x v="1"/>
    <n v="0"/>
    <n v="1"/>
    <n v="0"/>
    <n v="0"/>
    <n v="1"/>
  </r>
  <r>
    <x v="0"/>
    <n v="24000"/>
    <n v="48000"/>
    <n v="36000"/>
    <s v="Goldman Sachs_x000a_"/>
    <s v="Dallas, TX"/>
    <x v="23"/>
    <s v="10000+ employees"/>
    <x v="16"/>
    <s v="$10+ billion (USD)"/>
    <b v="0"/>
    <x v="0"/>
    <x v="1"/>
    <n v="0"/>
    <n v="0"/>
    <n v="0"/>
    <n v="1"/>
    <n v="0"/>
  </r>
  <r>
    <x v="1"/>
    <n v="24000"/>
    <n v="48000"/>
    <n v="36000"/>
    <s v="Atos_x000a_"/>
    <s v="Irving, TX"/>
    <x v="26"/>
    <s v="10000+ employees"/>
    <x v="0"/>
    <s v="$10+ billion (USD)"/>
    <b v="0"/>
    <x v="1"/>
    <x v="1"/>
    <n v="0"/>
    <n v="0"/>
    <n v="0"/>
    <n v="1"/>
    <n v="0"/>
  </r>
  <r>
    <x v="0"/>
    <n v="24000"/>
    <n v="48000"/>
    <n v="36000"/>
    <s v="Yeti Technolog"/>
    <s v="Irving, TX"/>
    <x v="26"/>
    <s v="1 to 50 employees"/>
    <x v="0"/>
    <s v="Less than $1 million (USD)"/>
    <b v="0"/>
    <x v="1"/>
    <x v="1"/>
    <n v="1"/>
    <n v="1"/>
    <n v="1"/>
    <n v="0"/>
    <n v="0"/>
  </r>
  <r>
    <x v="0"/>
    <n v="24000"/>
    <n v="48000"/>
    <n v="36000"/>
    <s v="Staffigo Technical Services, LLC_x000a_"/>
    <s v="Dallas, TX"/>
    <x v="23"/>
    <s v="51 to 200 employees"/>
    <x v="0"/>
    <s v="$50 to $100 million (USD)"/>
    <b v="0"/>
    <x v="1"/>
    <x v="1"/>
    <n v="0"/>
    <n v="0"/>
    <n v="0"/>
    <n v="0"/>
    <n v="1"/>
  </r>
  <r>
    <x v="0"/>
    <n v="24000"/>
    <n v="48000"/>
    <n v="36000"/>
    <s v="Capgemini_x000a_"/>
    <s v="Dallas, TX"/>
    <x v="23"/>
    <s v="10000+ employees"/>
    <x v="4"/>
    <s v="$10+ billion (USD)"/>
    <b v="0"/>
    <x v="1"/>
    <x v="0"/>
    <n v="0"/>
    <n v="0"/>
    <n v="0"/>
    <n v="0"/>
    <n v="1"/>
  </r>
  <r>
    <x v="0"/>
    <n v="24000"/>
    <n v="48000"/>
    <n v="36000"/>
    <s v="Texas Scottish Rite Hospital for Children_x000a_"/>
    <s v="Dallas, TX"/>
    <x v="23"/>
    <s v="1001 to 5000 employees"/>
    <x v="3"/>
    <s v="Unknown / Non-Applicable"/>
    <b v="0"/>
    <x v="1"/>
    <x v="0"/>
    <n v="0"/>
    <n v="1"/>
    <n v="0"/>
    <n v="1"/>
    <n v="1"/>
  </r>
  <r>
    <x v="0"/>
    <n v="24000"/>
    <n v="48000"/>
    <n v="36000"/>
    <s v="ZeniMax Media, Inc._x000a_"/>
    <s v="Dallas, TX"/>
    <x v="23"/>
    <s v="201 to 500 employees"/>
    <x v="17"/>
    <s v="Unknown / Non-Applicable"/>
    <b v="0"/>
    <x v="1"/>
    <x v="0"/>
    <n v="0"/>
    <n v="0"/>
    <n v="0"/>
    <n v="0"/>
    <n v="1"/>
  </r>
  <r>
    <x v="0"/>
    <n v="24000"/>
    <n v="48000"/>
    <n v="36000"/>
    <s v="Match Group_x000a_"/>
    <s v="Dallas, TX"/>
    <x v="23"/>
    <s v="1001 to 5000 employees"/>
    <x v="18"/>
    <s v="$100 to $500 million (USD)"/>
    <b v="0"/>
    <x v="1"/>
    <x v="1"/>
    <n v="1"/>
    <n v="0"/>
    <n v="0"/>
    <n v="0"/>
    <n v="1"/>
  </r>
  <r>
    <x v="0"/>
    <n v="24000"/>
    <n v="48000"/>
    <n v="36000"/>
    <s v="Hilltop Holdings_x000a_"/>
    <s v="Irving, TX"/>
    <x v="26"/>
    <s v="1001 to 5000 employees"/>
    <x v="19"/>
    <s v="$1 to $2 billion (USD)"/>
    <b v="0"/>
    <x v="1"/>
    <x v="1"/>
    <n v="0"/>
    <n v="1"/>
    <n v="0"/>
    <n v="1"/>
    <n v="1"/>
  </r>
  <r>
    <x v="0"/>
    <n v="24000"/>
    <n v="48000"/>
    <n v="36000"/>
    <s v="Dallas County_x000a_"/>
    <s v="Dallas, TX"/>
    <x v="23"/>
    <s v="201 to 500 employees"/>
    <x v="20"/>
    <s v="$50 to $100 million (USD)"/>
    <b v="0"/>
    <x v="1"/>
    <x v="1"/>
    <n v="0"/>
    <n v="0"/>
    <n v="0"/>
    <n v="0"/>
    <n v="1"/>
  </r>
  <r>
    <x v="0"/>
    <n v="24000"/>
    <n v="48000"/>
    <n v="36000"/>
    <s v="Delmarva Foundation_x000a_"/>
    <s v="Dallas, TX"/>
    <x v="23"/>
    <s v="501 to 1000 employees"/>
    <x v="9"/>
    <s v="$50 to $100 million (USD)"/>
    <b v="0"/>
    <x v="1"/>
    <x v="0"/>
    <n v="0"/>
    <n v="0"/>
    <n v="0"/>
    <n v="0"/>
    <n v="1"/>
  </r>
  <r>
    <x v="0"/>
    <n v="24000"/>
    <n v="48000"/>
    <n v="36000"/>
    <s v="Pieces Technology, Inc._x000a_"/>
    <s v="Dallas, TX"/>
    <x v="23"/>
    <s v="51 to 200 employees"/>
    <x v="4"/>
    <s v="Unknown / Non-Applicable"/>
    <b v="0"/>
    <x v="0"/>
    <x v="0"/>
    <n v="0"/>
    <n v="0"/>
    <n v="0"/>
    <n v="0"/>
    <n v="0"/>
  </r>
  <r>
    <x v="0"/>
    <n v="24000"/>
    <n v="48000"/>
    <n v="36000"/>
    <s v="Addison Group_x000a_"/>
    <s v="Dallas, TX"/>
    <x v="23"/>
    <s v="501 to 1000 employees"/>
    <x v="6"/>
    <s v="Unknown / Non-Applicable"/>
    <b v="0"/>
    <x v="1"/>
    <x v="1"/>
    <n v="0"/>
    <n v="1"/>
    <n v="0"/>
    <n v="1"/>
    <n v="0"/>
  </r>
  <r>
    <x v="0"/>
    <n v="24000"/>
    <n v="48000"/>
    <n v="36000"/>
    <s v="Lidl_x000a_"/>
    <s v="Arlington, TX"/>
    <x v="25"/>
    <s v="10000+ employees"/>
    <x v="15"/>
    <s v="$10+ billion (USD)"/>
    <b v="0"/>
    <x v="1"/>
    <x v="0"/>
    <n v="0"/>
    <n v="0"/>
    <n v="0"/>
    <n v="0"/>
    <n v="0"/>
  </r>
  <r>
    <x v="0"/>
    <n v="24000"/>
    <n v="48000"/>
    <n v="36000"/>
    <s v="Insight Enterprises, Inc._x000a_"/>
    <s v="Plano, TX"/>
    <x v="27"/>
    <s v="5001 to 10000 employees"/>
    <x v="4"/>
    <s v="$5 to $10 billion (USD)"/>
    <b v="0"/>
    <x v="1"/>
    <x v="1"/>
    <n v="0"/>
    <n v="1"/>
    <n v="0"/>
    <n v="1"/>
    <n v="0"/>
  </r>
  <r>
    <x v="0"/>
    <n v="24000"/>
    <n v="48000"/>
    <n v="36000"/>
    <s v="Insight Enterprises, Inc._x000a_"/>
    <s v="Plano, TX"/>
    <x v="27"/>
    <s v="5001 to 10000 employees"/>
    <x v="4"/>
    <s v="$5 to $10 billion (USD)"/>
    <b v="0"/>
    <x v="1"/>
    <x v="1"/>
    <n v="0"/>
    <n v="1"/>
    <n v="0"/>
    <n v="1"/>
    <n v="1"/>
  </r>
  <r>
    <x v="0"/>
    <n v="24000"/>
    <n v="48000"/>
    <n v="36000"/>
    <s v="Harris Computer_x000a_"/>
    <s v="Allen, TX"/>
    <x v="28"/>
    <s v="5001 to 10000 employees"/>
    <x v="5"/>
    <s v="$500 million to $1 billion (USD)"/>
    <b v="0"/>
    <x v="1"/>
    <x v="0"/>
    <n v="0"/>
    <n v="0"/>
    <n v="0"/>
    <n v="0"/>
    <n v="0"/>
  </r>
  <r>
    <x v="0"/>
    <n v="24000"/>
    <n v="48000"/>
    <n v="36000"/>
    <s v="Federal Reserve Bank_x000a_"/>
    <s v="Dallas, TX"/>
    <x v="23"/>
    <s v="1001 to 5000 employees"/>
    <x v="21"/>
    <s v="$10+ billion (USD)"/>
    <b v="0"/>
    <x v="1"/>
    <x v="1"/>
    <n v="0"/>
    <n v="1"/>
    <n v="0"/>
    <n v="1"/>
    <n v="1"/>
  </r>
  <r>
    <x v="0"/>
    <n v="24000"/>
    <n v="48000"/>
    <n v="36000"/>
    <s v="InfoVision, Inc._x000a_"/>
    <s v="Dallas, TX"/>
    <x v="23"/>
    <s v="1001 to 5000 employees"/>
    <x v="0"/>
    <s v="$100 to $500 million (USD)"/>
    <b v="0"/>
    <x v="1"/>
    <x v="0"/>
    <n v="0"/>
    <n v="1"/>
    <n v="0"/>
    <n v="1"/>
    <n v="1"/>
  </r>
  <r>
    <x v="0"/>
    <n v="24000"/>
    <n v="48000"/>
    <n v="36000"/>
    <s v="The Richards Group_x000a_"/>
    <s v="Dallas, TX"/>
    <x v="23"/>
    <s v="501 to 1000 employees"/>
    <x v="18"/>
    <s v="$100 to $500 million (USD)"/>
    <b v="0"/>
    <x v="1"/>
    <x v="1"/>
    <n v="0"/>
    <n v="0"/>
    <n v="0"/>
    <n v="0"/>
    <n v="0"/>
  </r>
  <r>
    <x v="0"/>
    <n v="24000"/>
    <n v="48000"/>
    <n v="36000"/>
    <s v="Mondo_x000a_"/>
    <s v="Dallas, TX"/>
    <x v="23"/>
    <s v="51 to 200 employees"/>
    <x v="6"/>
    <s v="$100 to $500 million (USD)"/>
    <b v="0"/>
    <x v="1"/>
    <x v="1"/>
    <n v="0"/>
    <n v="1"/>
    <n v="0"/>
    <n v="0"/>
    <n v="1"/>
  </r>
  <r>
    <x v="0"/>
    <n v="24000"/>
    <n v="48000"/>
    <n v="36000"/>
    <s v="Goldman Sachs_x000a_"/>
    <s v="Dallas, TX"/>
    <x v="23"/>
    <s v="10000+ employees"/>
    <x v="16"/>
    <s v="$10+ billion (USD)"/>
    <b v="0"/>
    <x v="1"/>
    <x v="0"/>
    <n v="0"/>
    <n v="0"/>
    <n v="0"/>
    <n v="1"/>
    <n v="1"/>
  </r>
  <r>
    <x v="0"/>
    <n v="24000"/>
    <n v="48000"/>
    <n v="36000"/>
    <s v="PeopleFun_x000a_"/>
    <s v="Richardson, TX"/>
    <x v="24"/>
    <s v="1 to 50 employees"/>
    <x v="22"/>
    <s v="Unknown / Non-Applicable"/>
    <b v="0"/>
    <x v="0"/>
    <x v="0"/>
    <n v="0"/>
    <n v="1"/>
    <n v="0"/>
    <n v="1"/>
    <n v="1"/>
  </r>
  <r>
    <x v="0"/>
    <n v="26000"/>
    <n v="47000"/>
    <n v="36500"/>
    <s v="F5 Networks_x000a_"/>
    <s v="Draper, UT"/>
    <x v="29"/>
    <s v="5001 to 10000 employees"/>
    <x v="5"/>
    <s v="$1 to $2 billion (USD)"/>
    <b v="0"/>
    <x v="1"/>
    <x v="0"/>
    <n v="0"/>
    <n v="0"/>
    <n v="0"/>
    <n v="0"/>
    <n v="0"/>
  </r>
  <r>
    <x v="0"/>
    <n v="26000"/>
    <n v="47000"/>
    <n v="36500"/>
    <s v="Janus International Group, LLC_x000a_"/>
    <s v="Lehi, UT"/>
    <x v="30"/>
    <s v="501 to 1000 employees"/>
    <x v="23"/>
    <s v="$100 to $500 million (USD)"/>
    <b v="0"/>
    <x v="0"/>
    <x v="0"/>
    <n v="0"/>
    <n v="0"/>
    <n v="0"/>
    <n v="1"/>
    <n v="1"/>
  </r>
  <r>
    <x v="0"/>
    <n v="26000"/>
    <n v="47000"/>
    <n v="36500"/>
    <s v="VED Software Services, Inc._x000a_"/>
    <s v="Salt Lake City, UT"/>
    <x v="31"/>
    <s v="51 to 200 employees"/>
    <x v="0"/>
    <s v="$5 to $10 million (USD)"/>
    <b v="0"/>
    <x v="0"/>
    <x v="1"/>
    <n v="0"/>
    <n v="0"/>
    <n v="0"/>
    <n v="1"/>
    <n v="1"/>
  </r>
  <r>
    <x v="0"/>
    <n v="26000"/>
    <n v="47000"/>
    <n v="36500"/>
    <s v="Ascential_x000a_"/>
    <s v="Salt Lake City, UT"/>
    <x v="31"/>
    <s v="1001 to 5000 employees"/>
    <x v="8"/>
    <s v="$100 to $500 million (USD)"/>
    <b v="0"/>
    <x v="1"/>
    <x v="0"/>
    <n v="0"/>
    <n v="0"/>
    <n v="0"/>
    <n v="1"/>
    <n v="0"/>
  </r>
  <r>
    <x v="0"/>
    <n v="26000"/>
    <n v="47000"/>
    <n v="36500"/>
    <s v="Vivint Solar_x000a_"/>
    <s v="Lehi, UT"/>
    <x v="30"/>
    <s v="1001 to 5000 employees"/>
    <x v="24"/>
    <s v="$50 to $100 million (USD)"/>
    <b v="0"/>
    <x v="0"/>
    <x v="0"/>
    <n v="0"/>
    <n v="0"/>
    <n v="0"/>
    <n v="1"/>
    <n v="0"/>
  </r>
  <r>
    <x v="0"/>
    <n v="26000"/>
    <n v="47000"/>
    <n v="36500"/>
    <s v="YORKTOWN SYSTEMS GROUP INC_x000a_"/>
    <s v="Riverton, UT"/>
    <x v="32"/>
    <s v="501 to 1000 employees"/>
    <x v="9"/>
    <s v="$5 to $10 million (USD)"/>
    <b v="0"/>
    <x v="1"/>
    <x v="0"/>
    <n v="0"/>
    <n v="1"/>
    <n v="0"/>
    <n v="0"/>
    <n v="0"/>
  </r>
  <r>
    <x v="0"/>
    <n v="26000"/>
    <n v="47000"/>
    <n v="36500"/>
    <s v="Shape Security_x000a_"/>
    <s v="Draper, UT"/>
    <x v="29"/>
    <s v="51 to 200 employees"/>
    <x v="0"/>
    <s v="Unknown / Non-Applicable"/>
    <b v="0"/>
    <x v="1"/>
    <x v="0"/>
    <n v="0"/>
    <n v="0"/>
    <n v="0"/>
    <n v="1"/>
    <n v="1"/>
  </r>
  <r>
    <x v="0"/>
    <n v="26000"/>
    <n v="47000"/>
    <n v="36500"/>
    <s v="ClientSolv Technologies_x000a_"/>
    <s v="American Fork, UT"/>
    <x v="33"/>
    <s v="51 to 200 employees"/>
    <x v="0"/>
    <s v="$10 to $25 million (USD)"/>
    <b v="0"/>
    <x v="0"/>
    <x v="0"/>
    <n v="0"/>
    <n v="0"/>
    <n v="0"/>
    <n v="0"/>
    <n v="1"/>
  </r>
  <r>
    <x v="0"/>
    <n v="26000"/>
    <n v="47000"/>
    <n v="36500"/>
    <s v="SunTechPros, Inc._x000a_"/>
    <s v="Salt Lake City, UT"/>
    <x v="31"/>
    <s v="1 to 50 employees"/>
    <x v="9"/>
    <s v="$1 to $5 million (USD)"/>
    <b v="0"/>
    <x v="1"/>
    <x v="1"/>
    <n v="0"/>
    <n v="0"/>
    <n v="1"/>
    <n v="1"/>
    <n v="0"/>
  </r>
  <r>
    <x v="0"/>
    <n v="26000"/>
    <n v="47000"/>
    <n v="36500"/>
    <s v="HCL Global Systems_x000a_"/>
    <s v="Salt Lake City, UT"/>
    <x v="31"/>
    <s v="10000+ employees"/>
    <x v="9"/>
    <s v="$50 to $100 million (USD)"/>
    <b v="0"/>
    <x v="1"/>
    <x v="1"/>
    <n v="0"/>
    <n v="1"/>
    <n v="0"/>
    <n v="0"/>
    <n v="0"/>
  </r>
  <r>
    <x v="0"/>
    <n v="26000"/>
    <n v="47000"/>
    <n v="36500"/>
    <s v="Paladin Consulting Inc_x000a_"/>
    <s v="Salt Lake City, UT"/>
    <x v="31"/>
    <s v="501 to 1000 employees"/>
    <x v="5"/>
    <s v="$100 to $500 million (USD)"/>
    <b v="0"/>
    <x v="0"/>
    <x v="0"/>
    <n v="0"/>
    <n v="0"/>
    <n v="0"/>
    <n v="1"/>
    <n v="1"/>
  </r>
  <r>
    <x v="0"/>
    <n v="26000"/>
    <n v="47000"/>
    <n v="36500"/>
    <s v="HOUSING AUTHORITY OF THE COUNTY OF SALT L"/>
    <s v="Salt Lake City, UT"/>
    <x v="31"/>
    <s v="51 to 200 employees"/>
    <x v="20"/>
    <s v="Unknown / Non-Applicable"/>
    <b v="0"/>
    <x v="1"/>
    <x v="1"/>
    <n v="0"/>
    <n v="1"/>
    <n v="0"/>
    <n v="1"/>
    <n v="1"/>
  </r>
  <r>
    <x v="0"/>
    <n v="26000"/>
    <n v="47000"/>
    <n v="36500"/>
    <s v="CAO Group, INC_x000a_"/>
    <s v="West Jordan, UT"/>
    <x v="34"/>
    <s v="51 to 200 employees"/>
    <x v="25"/>
    <s v="$5 to $10 million (USD)"/>
    <b v="0"/>
    <x v="1"/>
    <x v="1"/>
    <n v="0"/>
    <n v="0"/>
    <n v="0"/>
    <n v="0"/>
    <n v="0"/>
  </r>
  <r>
    <x v="0"/>
    <n v="26000"/>
    <n v="47000"/>
    <n v="36500"/>
    <s v="University of Utah_x000a_"/>
    <s v="Salt Lake City, UT"/>
    <x v="31"/>
    <s v="10000+ employees"/>
    <x v="26"/>
    <s v="$2 to $5 billion (USD)"/>
    <b v="0"/>
    <x v="1"/>
    <x v="0"/>
    <n v="0"/>
    <n v="0"/>
    <n v="0"/>
    <n v="1"/>
    <n v="0"/>
  </r>
  <r>
    <x v="0"/>
    <n v="26000"/>
    <n v="47000"/>
    <n v="36500"/>
    <s v="Idexcel Inc._x000a_"/>
    <s v="Salt Lake City, UT"/>
    <x v="31"/>
    <s v="501 to 1000 employees"/>
    <x v="0"/>
    <s v="Unknown / Non-Applicable"/>
    <b v="0"/>
    <x v="0"/>
    <x v="0"/>
    <n v="0"/>
    <n v="0"/>
    <n v="0"/>
    <n v="1"/>
    <n v="0"/>
  </r>
  <r>
    <x v="0"/>
    <n v="26000"/>
    <n v="47000"/>
    <n v="36500"/>
    <s v="SPECTRAFORCE TECHNOLOGIES Inc._x000a_"/>
    <s v="Salt Lake City, UT"/>
    <x v="31"/>
    <s v="501 to 1000 employees"/>
    <x v="6"/>
    <s v="$25 to $50 million (USD)"/>
    <b v="0"/>
    <x v="1"/>
    <x v="0"/>
    <n v="0"/>
    <n v="1"/>
    <n v="0"/>
    <n v="1"/>
    <n v="1"/>
  </r>
  <r>
    <x v="0"/>
    <n v="26000"/>
    <n v="47000"/>
    <n v="36500"/>
    <s v="Easton Technical Products_x000a_"/>
    <s v="Salt Lake City, UT"/>
    <x v="31"/>
    <s v="201 to 500 employees"/>
    <x v="27"/>
    <s v="$50 to $100 million (USD)"/>
    <b v="0"/>
    <x v="1"/>
    <x v="1"/>
    <n v="0"/>
    <n v="1"/>
    <n v="0"/>
    <n v="1"/>
    <n v="0"/>
  </r>
  <r>
    <x v="0"/>
    <n v="26000"/>
    <n v="47000"/>
    <n v="36500"/>
    <s v="Goldman Sachs_x000a_"/>
    <s v="Salt Lake City, UT"/>
    <x v="31"/>
    <s v="10000+ employees"/>
    <x v="16"/>
    <s v="$10+ billion (USD)"/>
    <b v="0"/>
    <x v="0"/>
    <x v="0"/>
    <n v="0"/>
    <n v="0"/>
    <n v="0"/>
    <n v="0"/>
    <n v="1"/>
  </r>
  <r>
    <x v="0"/>
    <n v="26000"/>
    <n v="47000"/>
    <n v="36500"/>
    <s v="Abnormal Security_x000a_"/>
    <s v="Lehi, UT"/>
    <x v="30"/>
    <s v="51 to 200 employees"/>
    <x v="4"/>
    <s v="Unknown / Non-Applicable"/>
    <b v="0"/>
    <x v="1"/>
    <x v="1"/>
    <n v="0"/>
    <n v="0"/>
    <n v="0"/>
    <n v="1"/>
    <n v="1"/>
  </r>
  <r>
    <x v="0"/>
    <n v="26000"/>
    <n v="47000"/>
    <n v="36500"/>
    <s v="Akraya Inc._x000a_"/>
    <s v="Salt Lake City, UT"/>
    <x v="31"/>
    <s v="51 to 200 employees"/>
    <x v="6"/>
    <s v="$25 to $50 million (USD)"/>
    <b v="0"/>
    <x v="1"/>
    <x v="1"/>
    <n v="0"/>
    <n v="0"/>
    <n v="0"/>
    <n v="1"/>
    <n v="1"/>
  </r>
  <r>
    <x v="0"/>
    <n v="27000"/>
    <n v="52000"/>
    <n v="39500"/>
    <s v="JPMorgan Chase_x000a_"/>
    <s v="Brooklyn, NY"/>
    <x v="35"/>
    <s v="10000+ employees"/>
    <x v="16"/>
    <s v="$10+ billion (USD)"/>
    <b v="0"/>
    <x v="1"/>
    <x v="0"/>
    <n v="0"/>
    <n v="0"/>
    <n v="0"/>
    <n v="1"/>
    <n v="1"/>
  </r>
  <r>
    <x v="0"/>
    <n v="27000"/>
    <n v="52000"/>
    <n v="39500"/>
    <s v="Mitchell Martin_x000a_"/>
    <s v="Jersey City, NJ"/>
    <x v="36"/>
    <s v="501 to 1000 employees"/>
    <x v="6"/>
    <s v="$100 to $500 million (USD)"/>
    <b v="0"/>
    <x v="1"/>
    <x v="1"/>
    <n v="0"/>
    <n v="1"/>
    <n v="0"/>
    <n v="0"/>
    <n v="0"/>
  </r>
  <r>
    <x v="0"/>
    <n v="27000"/>
    <n v="52000"/>
    <n v="39500"/>
    <s v="VNA Health Group_x000a_"/>
    <s v="Essex Fells, NJ"/>
    <x v="37"/>
    <s v="1001 to 5000 employees"/>
    <x v="28"/>
    <s v="$50 to $100 million (USD)"/>
    <b v="0"/>
    <x v="1"/>
    <x v="0"/>
    <n v="0"/>
    <n v="0"/>
    <n v="0"/>
    <n v="1"/>
    <n v="1"/>
  </r>
  <r>
    <x v="0"/>
    <n v="27000"/>
    <n v="52000"/>
    <n v="39500"/>
    <s v="SMBC Group_x000a_"/>
    <s v="Jersey City, NJ"/>
    <x v="36"/>
    <s v="10000+ employees"/>
    <x v="16"/>
    <s v="$10+ billion (USD)"/>
    <b v="0"/>
    <x v="0"/>
    <x v="0"/>
    <n v="0"/>
    <n v="0"/>
    <n v="0"/>
    <n v="0"/>
    <n v="1"/>
  </r>
  <r>
    <x v="0"/>
    <n v="27000"/>
    <n v="52000"/>
    <n v="39500"/>
    <s v="Mount Sinai Medical Center_x000a_"/>
    <s v="New York, NY"/>
    <x v="38"/>
    <s v="1001 to 5000 employees"/>
    <x v="3"/>
    <s v="$500 million to $1 billion (USD)"/>
    <b v="0"/>
    <x v="0"/>
    <x v="0"/>
    <n v="0"/>
    <n v="1"/>
    <n v="1"/>
    <n v="1"/>
    <n v="1"/>
  </r>
  <r>
    <x v="1"/>
    <n v="27000"/>
    <n v="52000"/>
    <n v="39500"/>
    <s v="Citi_x000a_"/>
    <s v="Jersey City, NJ"/>
    <x v="36"/>
    <s v="10000+ employees"/>
    <x v="16"/>
    <s v="$10+ billion (USD)"/>
    <b v="0"/>
    <x v="0"/>
    <x v="0"/>
    <n v="0"/>
    <n v="0"/>
    <n v="0"/>
    <n v="0"/>
    <n v="1"/>
  </r>
  <r>
    <x v="1"/>
    <n v="27000"/>
    <n v="52000"/>
    <n v="39500"/>
    <s v="Rockstar Games_x000a_"/>
    <s v="New York, NY"/>
    <x v="38"/>
    <s v="1001 to 5000 employees"/>
    <x v="17"/>
    <s v="$10 to $25 million (USD)"/>
    <b v="0"/>
    <x v="1"/>
    <x v="0"/>
    <n v="0"/>
    <n v="0"/>
    <n v="0"/>
    <n v="0"/>
    <n v="1"/>
  </r>
  <r>
    <x v="0"/>
    <n v="27000"/>
    <n v="52000"/>
    <n v="39500"/>
    <s v="Columbia University Medical Center_x000a_"/>
    <s v="New York, NY"/>
    <x v="38"/>
    <s v="5001 to 10000 employees"/>
    <x v="3"/>
    <s v="$500 million to $1 billion (USD)"/>
    <b v="0"/>
    <x v="0"/>
    <x v="0"/>
    <n v="0"/>
    <n v="0"/>
    <n v="0"/>
    <n v="1"/>
    <n v="1"/>
  </r>
  <r>
    <x v="0"/>
    <n v="27000"/>
    <n v="52000"/>
    <n v="39500"/>
    <s v="Momentum Solar_x000a_"/>
    <s v="South Plainfield, NJ"/>
    <x v="39"/>
    <s v="501 to 1000 employees"/>
    <x v="24"/>
    <s v="Unknown / Non-Applicable"/>
    <b v="0"/>
    <x v="1"/>
    <x v="0"/>
    <n v="1"/>
    <n v="0"/>
    <n v="0"/>
    <n v="1"/>
    <n v="1"/>
  </r>
  <r>
    <x v="0"/>
    <n v="27000"/>
    <n v="52000"/>
    <n v="39500"/>
    <s v="VIVA USA INC_x000a_"/>
    <s v="Franklin Lakes, NJ"/>
    <x v="40"/>
    <s v="51 to 200 employees"/>
    <x v="0"/>
    <s v="$25 to $50 million (USD)"/>
    <b v="0"/>
    <x v="0"/>
    <x v="0"/>
    <n v="0"/>
    <n v="1"/>
    <n v="0"/>
    <n v="0"/>
    <n v="0"/>
  </r>
  <r>
    <x v="0"/>
    <n v="27000"/>
    <n v="52000"/>
    <n v="39500"/>
    <s v="Informa_x000a_"/>
    <s v="New York, NY"/>
    <x v="38"/>
    <s v="10000+ employees"/>
    <x v="29"/>
    <s v="$2 to $5 billion (USD)"/>
    <b v="0"/>
    <x v="1"/>
    <x v="1"/>
    <n v="0"/>
    <n v="1"/>
    <n v="0"/>
    <n v="0"/>
    <n v="1"/>
  </r>
  <r>
    <x v="1"/>
    <n v="27000"/>
    <n v="52000"/>
    <n v="39500"/>
    <s v="RMS Computer_x000a_"/>
    <s v="Jersey City, NJ"/>
    <x v="36"/>
    <s v="201 to 500 employees"/>
    <x v="5"/>
    <s v="$25 to $50 million (USD)"/>
    <b v="0"/>
    <x v="1"/>
    <x v="0"/>
    <n v="0"/>
    <n v="1"/>
    <n v="0"/>
    <n v="0"/>
    <n v="1"/>
  </r>
  <r>
    <x v="1"/>
    <n v="27000"/>
    <n v="52000"/>
    <n v="39500"/>
    <s v="Hexacorp_x000a_"/>
    <s v="New York, NY"/>
    <x v="38"/>
    <s v="51 to 200 employees"/>
    <x v="0"/>
    <s v="$5 to $10 million (USD)"/>
    <b v="0"/>
    <x v="1"/>
    <x v="0"/>
    <n v="0"/>
    <n v="0"/>
    <n v="0"/>
    <n v="0"/>
    <n v="1"/>
  </r>
  <r>
    <x v="0"/>
    <n v="27000"/>
    <n v="52000"/>
    <n v="39500"/>
    <s v="TechProjects_x000a_"/>
    <s v="New York, NY"/>
    <x v="38"/>
    <s v="1 to 50 employees"/>
    <x v="0"/>
    <s v="Unknown / Non-Applicable"/>
    <b v="0"/>
    <x v="0"/>
    <x v="0"/>
    <n v="0"/>
    <n v="0"/>
    <n v="0"/>
    <n v="1"/>
    <n v="0"/>
  </r>
  <r>
    <x v="0"/>
    <n v="27000"/>
    <n v="52000"/>
    <n v="39500"/>
    <s v="The Bank of New York Mellon_x000a_"/>
    <s v="New York, NY"/>
    <x v="38"/>
    <s v="10000+ employees"/>
    <x v="16"/>
    <s v="$10+ billion (USD)"/>
    <b v="0"/>
    <x v="1"/>
    <x v="0"/>
    <n v="0"/>
    <n v="1"/>
    <n v="0"/>
    <n v="1"/>
    <n v="1"/>
  </r>
  <r>
    <x v="0"/>
    <n v="27000"/>
    <n v="52000"/>
    <n v="39500"/>
    <s v="M&amp;T Bank Corporation_x000a_"/>
    <s v="New York, NY"/>
    <x v="38"/>
    <s v="10000+ employees"/>
    <x v="19"/>
    <s v="$5 to $10 billion (USD)"/>
    <b v="0"/>
    <x v="1"/>
    <x v="1"/>
    <n v="0"/>
    <n v="0"/>
    <n v="0"/>
    <n v="1"/>
    <n v="0"/>
  </r>
  <r>
    <x v="0"/>
    <n v="27000"/>
    <n v="52000"/>
    <n v="39500"/>
    <s v="SoluSt"/>
    <s v="Brooklyn, NY"/>
    <x v="35"/>
    <s v="1 to 50 employees"/>
    <x v="0"/>
    <s v="$1 to $5 million (USD)"/>
    <b v="0"/>
    <x v="0"/>
    <x v="0"/>
    <n v="0"/>
    <n v="0"/>
    <n v="0"/>
    <n v="0"/>
    <n v="1"/>
  </r>
  <r>
    <x v="0"/>
    <n v="27000"/>
    <n v="52000"/>
    <n v="39500"/>
    <s v="American CyberSystems_x000a_"/>
    <s v="New York, NY"/>
    <x v="38"/>
    <s v="10000+ employees"/>
    <x v="0"/>
    <s v="$500 million to $1 billion (USD)"/>
    <b v="0"/>
    <x v="1"/>
    <x v="0"/>
    <n v="0"/>
    <n v="0"/>
    <n v="0"/>
    <n v="1"/>
    <n v="0"/>
  </r>
  <r>
    <x v="0"/>
    <n v="27000"/>
    <n v="52000"/>
    <n v="39500"/>
    <s v="Healthfirst_x000a_"/>
    <s v="New York, NY"/>
    <x v="38"/>
    <s v="1001 to 5000 employees"/>
    <x v="10"/>
    <s v="Unknown / Non-Applicable"/>
    <b v="0"/>
    <x v="0"/>
    <x v="0"/>
    <n v="0"/>
    <n v="0"/>
    <n v="0"/>
    <n v="1"/>
    <n v="0"/>
  </r>
  <r>
    <x v="0"/>
    <n v="27000"/>
    <n v="52000"/>
    <n v="39500"/>
    <s v="Jay Hill Repa"/>
    <s v="Fairfield, NJ"/>
    <x v="41"/>
    <s v="1 to 50 employees"/>
    <x v="11"/>
    <s v="Unknown / Non-Applicable"/>
    <b v="0"/>
    <x v="1"/>
    <x v="0"/>
    <n v="0"/>
    <n v="0"/>
    <n v="0"/>
    <n v="1"/>
    <n v="0"/>
  </r>
  <r>
    <x v="0"/>
    <n v="27000"/>
    <n v="52000"/>
    <n v="39500"/>
    <s v="SAT Healthcare_x000a_"/>
    <s v="New York, NY"/>
    <x v="38"/>
    <s v="201 to 500 employees"/>
    <x v="3"/>
    <s v="$50 to $100 million (USD)"/>
    <b v="0"/>
    <x v="1"/>
    <x v="1"/>
    <n v="0"/>
    <n v="1"/>
    <n v="0"/>
    <n v="1"/>
    <n v="1"/>
  </r>
  <r>
    <x v="0"/>
    <n v="27000"/>
    <n v="52000"/>
    <n v="39500"/>
    <s v="Oracle_x000a_"/>
    <s v="New York, NY"/>
    <x v="38"/>
    <s v="10000+ employees"/>
    <x v="4"/>
    <s v="$10+ billion (USD)"/>
    <b v="0"/>
    <x v="0"/>
    <x v="0"/>
    <n v="0"/>
    <n v="0"/>
    <n v="0"/>
    <n v="0"/>
    <n v="1"/>
  </r>
  <r>
    <x v="0"/>
    <n v="27000"/>
    <n v="52000"/>
    <n v="39500"/>
    <s v="Eagle Investment Systems_x000a_"/>
    <s v="New York, NY"/>
    <x v="38"/>
    <s v="501 to 1000 employees"/>
    <x v="16"/>
    <s v="$100 to $500 million (USD)"/>
    <b v="0"/>
    <x v="1"/>
    <x v="1"/>
    <n v="0"/>
    <n v="1"/>
    <n v="0"/>
    <n v="0"/>
    <n v="0"/>
  </r>
  <r>
    <x v="0"/>
    <n v="27000"/>
    <n v="52000"/>
    <n v="39500"/>
    <s v="Kforce_x000a_"/>
    <s v="Summit, NJ"/>
    <x v="42"/>
    <s v="10000+ employees"/>
    <x v="6"/>
    <s v="$1 to $2 billion (USD)"/>
    <b v="0"/>
    <x v="0"/>
    <x v="1"/>
    <n v="0"/>
    <n v="0"/>
    <n v="0"/>
    <n v="1"/>
    <n v="1"/>
  </r>
  <r>
    <x v="0"/>
    <n v="27000"/>
    <n v="52000"/>
    <n v="39500"/>
    <s v="Hikma Pharmaceuticals_x000a_"/>
    <s v="Berkeley Heights, NJ"/>
    <x v="43"/>
    <s v="5001 to 10000 employees"/>
    <x v="30"/>
    <s v="$2 to $5 billion (USD)"/>
    <b v="0"/>
    <x v="0"/>
    <x v="1"/>
    <n v="0"/>
    <n v="0"/>
    <n v="0"/>
    <n v="0"/>
    <n v="1"/>
  </r>
  <r>
    <x v="0"/>
    <n v="27000"/>
    <n v="52000"/>
    <n v="39500"/>
    <s v="Reliable Software Resources_x000a_"/>
    <s v="New York, NY"/>
    <x v="38"/>
    <s v="501 to 1000 employees"/>
    <x v="0"/>
    <s v="$50 to $100 million (USD)"/>
    <b v="0"/>
    <x v="1"/>
    <x v="1"/>
    <n v="0"/>
    <n v="0"/>
    <n v="0"/>
    <n v="0"/>
    <n v="1"/>
  </r>
  <r>
    <x v="0"/>
    <n v="27000"/>
    <n v="52000"/>
    <n v="39500"/>
    <s v="CMI/Compas_x000a_"/>
    <s v="New York, NY"/>
    <x v="38"/>
    <s v="501 to 1000 employees"/>
    <x v="18"/>
    <s v="$100 to $500 million (USD)"/>
    <b v="0"/>
    <x v="0"/>
    <x v="0"/>
    <n v="0"/>
    <n v="0"/>
    <n v="0"/>
    <n v="1"/>
    <n v="1"/>
  </r>
  <r>
    <x v="0"/>
    <n v="27000"/>
    <n v="52000"/>
    <n v="39500"/>
    <s v="AbleTo_x000a_"/>
    <s v="New York, NY"/>
    <x v="38"/>
    <s v="51 to 200 employees"/>
    <x v="3"/>
    <s v="$50 to $100 million (USD)"/>
    <b v="0"/>
    <x v="0"/>
    <x v="0"/>
    <n v="0"/>
    <n v="0"/>
    <n v="0"/>
    <n v="1"/>
    <n v="1"/>
  </r>
  <r>
    <x v="0"/>
    <n v="28000"/>
    <n v="52000"/>
    <n v="40000"/>
    <s v="Revel IT_x000a_"/>
    <s v="Dublin, OH"/>
    <x v="44"/>
    <s v="201 to 500 employees"/>
    <x v="0"/>
    <s v="$50 to $100 million (USD)"/>
    <b v="1"/>
    <x v="0"/>
    <x v="0"/>
    <n v="0"/>
    <n v="0"/>
    <n v="0"/>
    <n v="1"/>
    <n v="1"/>
  </r>
  <r>
    <x v="0"/>
    <n v="28000"/>
    <n v="52000"/>
    <n v="40000"/>
    <s v="Staffigo Technical Services, LLC_x000a_"/>
    <s v="Columbus, OH"/>
    <x v="45"/>
    <s v="51 to 200 employees"/>
    <x v="0"/>
    <s v="$50 to $100 million (USD)"/>
    <b v="0"/>
    <x v="1"/>
    <x v="1"/>
    <n v="0"/>
    <n v="0"/>
    <n v="0"/>
    <n v="0"/>
    <n v="1"/>
  </r>
  <r>
    <x v="0"/>
    <n v="28000"/>
    <n v="52000"/>
    <n v="40000"/>
    <s v="Buckeye Health Plan_x000a_"/>
    <s v="Columbus, OH"/>
    <x v="45"/>
    <s v="1001 to 5000 employees"/>
    <x v="3"/>
    <s v="Unknown / Non-Applicable"/>
    <b v="0"/>
    <x v="0"/>
    <x v="0"/>
    <n v="0"/>
    <n v="0"/>
    <n v="0"/>
    <n v="1"/>
    <n v="0"/>
  </r>
  <r>
    <x v="0"/>
    <n v="28000"/>
    <n v="52000"/>
    <n v="40000"/>
    <s v="Beacon Hill Staffing Group_x000a_"/>
    <s v="Columbus, OH"/>
    <x v="45"/>
    <s v="501 to 1000 employees"/>
    <x v="6"/>
    <s v="$500 million to $1 billion (USD)"/>
    <b v="1"/>
    <x v="1"/>
    <x v="0"/>
    <n v="0"/>
    <n v="0"/>
    <n v="0"/>
    <n v="0"/>
    <n v="0"/>
  </r>
  <r>
    <x v="0"/>
    <n v="28000"/>
    <n v="52000"/>
    <n v="40000"/>
    <s v="Amyx, Inc._x000a_"/>
    <s v="Columbus, OH"/>
    <x v="45"/>
    <s v="501 to 1000 employees"/>
    <x v="0"/>
    <s v="$50 to $100 million (USD)"/>
    <b v="0"/>
    <x v="1"/>
    <x v="1"/>
    <n v="0"/>
    <n v="1"/>
    <n v="0"/>
    <n v="1"/>
    <n v="1"/>
  </r>
  <r>
    <x v="0"/>
    <n v="28000"/>
    <n v="52000"/>
    <n v="40000"/>
    <s v="Dedicated Tech Services, Inc._x000a_"/>
    <s v="Dublin, OH"/>
    <x v="44"/>
    <s v="1 to 50 employees"/>
    <x v="0"/>
    <s v="$1 to $5 million (USD)"/>
    <b v="0"/>
    <x v="1"/>
    <x v="0"/>
    <n v="0"/>
    <n v="0"/>
    <n v="0"/>
    <n v="1"/>
    <n v="1"/>
  </r>
  <r>
    <x v="1"/>
    <n v="28000"/>
    <n v="52000"/>
    <n v="40000"/>
    <s v="Abbott_x000a_"/>
    <s v="Columbus, OH"/>
    <x v="45"/>
    <s v="10000+ employees"/>
    <x v="3"/>
    <s v="$10+ billion (USD)"/>
    <b v="0"/>
    <x v="1"/>
    <x v="1"/>
    <n v="0"/>
    <n v="1"/>
    <n v="0"/>
    <n v="0"/>
    <n v="1"/>
  </r>
  <r>
    <x v="0"/>
    <n v="28000"/>
    <n v="52000"/>
    <n v="40000"/>
    <s v="Avacend, Inc._x000a_"/>
    <s v="Hilliard, OH"/>
    <x v="46"/>
    <s v="51 to 200 employees"/>
    <x v="6"/>
    <s v="Unknown / Non-Applicable"/>
    <b v="0"/>
    <x v="1"/>
    <x v="0"/>
    <n v="0"/>
    <n v="0"/>
    <n v="0"/>
    <n v="0"/>
    <n v="0"/>
  </r>
  <r>
    <x v="1"/>
    <n v="28000"/>
    <n v="52000"/>
    <n v="40000"/>
    <s v="Avani Technology Solutions_x000a_"/>
    <s v="Columbus, OH"/>
    <x v="45"/>
    <s v="501 to 1000 employees"/>
    <x v="0"/>
    <s v="$50 to $100 million (USD)"/>
    <b v="0"/>
    <x v="1"/>
    <x v="1"/>
    <n v="0"/>
    <n v="1"/>
    <n v="0"/>
    <n v="1"/>
    <n v="0"/>
  </r>
  <r>
    <x v="0"/>
    <n v="28000"/>
    <n v="52000"/>
    <n v="40000"/>
    <s v="Nationwide Children's Hospital_x000a_"/>
    <s v="Columbus, OH"/>
    <x v="45"/>
    <s v="10000+ employees"/>
    <x v="3"/>
    <s v="$1 to $2 billion (USD)"/>
    <b v="0"/>
    <x v="0"/>
    <x v="0"/>
    <n v="1"/>
    <n v="1"/>
    <n v="0"/>
    <n v="1"/>
    <n v="1"/>
  </r>
  <r>
    <x v="0"/>
    <n v="28000"/>
    <n v="52000"/>
    <n v="40000"/>
    <s v="Staffigo Technical Services, LLC_x000a_"/>
    <s v="Columbus, OH"/>
    <x v="45"/>
    <s v="51 to 200 employees"/>
    <x v="0"/>
    <s v="$50 to $100 million (USD)"/>
    <b v="0"/>
    <x v="0"/>
    <x v="0"/>
    <n v="0"/>
    <n v="0"/>
    <n v="0"/>
    <n v="1"/>
    <n v="0"/>
  </r>
  <r>
    <x v="0"/>
    <n v="28000"/>
    <n v="52000"/>
    <n v="40000"/>
    <s v="Abercrombie &amp; Fitch Co._x000a_"/>
    <s v="Columbus, OH"/>
    <x v="45"/>
    <s v="10000+ employees"/>
    <x v="31"/>
    <s v="$2 to $5 billion (USD)"/>
    <b v="0"/>
    <x v="0"/>
    <x v="0"/>
    <n v="0"/>
    <n v="0"/>
    <n v="0"/>
    <n v="1"/>
    <n v="0"/>
  </r>
  <r>
    <x v="0"/>
    <n v="28000"/>
    <n v="52000"/>
    <n v="40000"/>
    <s v="JPMorgan Chase_x000a_"/>
    <s v="Columbus, OH"/>
    <x v="45"/>
    <s v="10000+ employees"/>
    <x v="16"/>
    <s v="$10+ billion (USD)"/>
    <b v="0"/>
    <x v="1"/>
    <x v="1"/>
    <n v="0"/>
    <n v="1"/>
    <n v="0"/>
    <n v="1"/>
    <n v="1"/>
  </r>
  <r>
    <x v="0"/>
    <n v="28000"/>
    <n v="52000"/>
    <n v="40000"/>
    <s v="The Paragon Group_x000a_"/>
    <s v="Columbus, OH"/>
    <x v="45"/>
    <s v="1001 to 5000 employees"/>
    <x v="19"/>
    <s v="$500 million to $1 billion (USD)"/>
    <b v="0"/>
    <x v="1"/>
    <x v="0"/>
    <n v="0"/>
    <n v="0"/>
    <n v="1"/>
    <n v="0"/>
    <n v="0"/>
  </r>
  <r>
    <x v="0"/>
    <n v="28000"/>
    <n v="52000"/>
    <n v="40000"/>
    <s v="CyberCoders_x000a_"/>
    <s v="Columbus, OH"/>
    <x v="45"/>
    <s v="201 to 500 employees"/>
    <x v="6"/>
    <s v="$100 to $500 million (USD)"/>
    <b v="0"/>
    <x v="0"/>
    <x v="0"/>
    <n v="0"/>
    <n v="0"/>
    <n v="0"/>
    <n v="0"/>
    <n v="0"/>
  </r>
  <r>
    <x v="0"/>
    <n v="28000"/>
    <n v="52000"/>
    <n v="40000"/>
    <s v="Olive_x000a_"/>
    <s v="Columbus, OH"/>
    <x v="45"/>
    <s v="201 to 500 employees"/>
    <x v="4"/>
    <s v="Unknown / Non-Applicable"/>
    <b v="0"/>
    <x v="1"/>
    <x v="1"/>
    <n v="0"/>
    <n v="1"/>
    <n v="0"/>
    <n v="1"/>
    <n v="1"/>
  </r>
  <r>
    <x v="0"/>
    <n v="28000"/>
    <n v="52000"/>
    <n v="40000"/>
    <s v="Nationwide Children's Hospital_x000a_"/>
    <s v="Columbus, OH"/>
    <x v="45"/>
    <s v="10000+ employees"/>
    <x v="3"/>
    <s v="$1 to $2 billion (USD)"/>
    <b v="0"/>
    <x v="0"/>
    <x v="0"/>
    <n v="0"/>
    <n v="1"/>
    <n v="0"/>
    <n v="1"/>
    <n v="0"/>
  </r>
  <r>
    <x v="1"/>
    <n v="28000"/>
    <n v="52000"/>
    <n v="40000"/>
    <s v="Avacend, Inc._x000a_"/>
    <s v="Hilliard, OH"/>
    <x v="46"/>
    <s v="51 to 200 employees"/>
    <x v="6"/>
    <s v="Unknown / Non-Applicable"/>
    <b v="0"/>
    <x v="1"/>
    <x v="0"/>
    <n v="0"/>
    <n v="0"/>
    <n v="0"/>
    <n v="0"/>
    <n v="1"/>
  </r>
  <r>
    <x v="0"/>
    <n v="28000"/>
    <n v="52000"/>
    <n v="40000"/>
    <s v="Nationwide Children's Hospital_x000a_"/>
    <s v="Columbus, OH"/>
    <x v="45"/>
    <s v="10000+ employees"/>
    <x v="3"/>
    <s v="$1 to $2 billion (USD)"/>
    <b v="0"/>
    <x v="1"/>
    <x v="1"/>
    <n v="1"/>
    <n v="0"/>
    <n v="0"/>
    <n v="1"/>
    <n v="0"/>
  </r>
  <r>
    <x v="0"/>
    <n v="28000"/>
    <n v="52000"/>
    <n v="40000"/>
    <s v="Data Systems Integration Group Inc_x000a_"/>
    <s v="Columbus, OH"/>
    <x v="45"/>
    <s v="1 to 50 employees"/>
    <x v="2"/>
    <s v="Less than $1 million (USD)"/>
    <b v="0"/>
    <x v="0"/>
    <x v="0"/>
    <n v="0"/>
    <n v="0"/>
    <n v="0"/>
    <n v="0"/>
    <n v="0"/>
  </r>
  <r>
    <x v="0"/>
    <n v="28000"/>
    <n v="52000"/>
    <n v="40000"/>
    <s v="Economic and Community Development Institute_x000a_"/>
    <s v="Columbus, OH"/>
    <x v="45"/>
    <s v="1 to 50 employees"/>
    <x v="32"/>
    <s v="$5 to $10 million (USD)"/>
    <b v="0"/>
    <x v="0"/>
    <x v="0"/>
    <n v="0"/>
    <n v="1"/>
    <n v="1"/>
    <n v="1"/>
    <n v="0"/>
  </r>
  <r>
    <x v="1"/>
    <n v="28000"/>
    <n v="52000"/>
    <n v="40000"/>
    <s v="DHL_x000a_"/>
    <s v="Westerville, OH"/>
    <x v="47"/>
    <s v="10000+ employees"/>
    <x v="33"/>
    <s v="Unknown / Non-Applicable"/>
    <b v="0"/>
    <x v="1"/>
    <x v="0"/>
    <n v="0"/>
    <n v="0"/>
    <n v="0"/>
    <n v="0"/>
    <n v="1"/>
  </r>
  <r>
    <x v="1"/>
    <n v="28000"/>
    <n v="52000"/>
    <n v="40000"/>
    <s v="Abbott Laboratories_x000a_"/>
    <s v="Columbus, OH"/>
    <x v="45"/>
    <s v="10000+ employees"/>
    <x v="3"/>
    <s v="$10+ billion (USD)"/>
    <b v="0"/>
    <x v="0"/>
    <x v="0"/>
    <n v="0"/>
    <n v="0"/>
    <n v="0"/>
    <n v="0"/>
    <n v="0"/>
  </r>
  <r>
    <x v="0"/>
    <n v="28000"/>
    <n v="52000"/>
    <n v="40000"/>
    <s v="Staffigo Technical Services, LLC_x000a_"/>
    <s v="Columbus, OH"/>
    <x v="45"/>
    <s v="51 to 200 employees"/>
    <x v="0"/>
    <s v="$50 to $100 million (USD)"/>
    <b v="0"/>
    <x v="1"/>
    <x v="0"/>
    <n v="0"/>
    <n v="0"/>
    <n v="0"/>
    <n v="0"/>
    <n v="1"/>
  </r>
  <r>
    <x v="0"/>
    <n v="29000"/>
    <n v="38000"/>
    <n v="33500"/>
    <s v="Houston-Galveston Area Council_x000a_"/>
    <s v="Houston, TX"/>
    <x v="48"/>
    <s v="51 to 200 employees"/>
    <x v="20"/>
    <s v="$100 to $500 million (USD)"/>
    <b v="0"/>
    <x v="1"/>
    <x v="1"/>
    <n v="0"/>
    <n v="1"/>
    <n v="0"/>
    <n v="1"/>
    <n v="1"/>
  </r>
  <r>
    <x v="0"/>
    <n v="29000"/>
    <n v="38000"/>
    <n v="33500"/>
    <s v="Rosen_x000a_"/>
    <s v="Houston, TX"/>
    <x v="48"/>
    <s v="201 to 500 employees"/>
    <x v="34"/>
    <s v="$100 to $500 million (USD)"/>
    <b v="0"/>
    <x v="1"/>
    <x v="1"/>
    <n v="0"/>
    <n v="0"/>
    <n v="0"/>
    <n v="1"/>
    <n v="0"/>
  </r>
  <r>
    <x v="0"/>
    <n v="29000"/>
    <n v="38000"/>
    <n v="33500"/>
    <s v="Kelsey-Seybold Medical Group_x000a_"/>
    <s v="Pearland, TX"/>
    <x v="49"/>
    <s v="1001 to 5000 employees"/>
    <x v="3"/>
    <s v="$100 to $500 million (USD)"/>
    <b v="0"/>
    <x v="1"/>
    <x v="1"/>
    <n v="1"/>
    <n v="0"/>
    <n v="0"/>
    <n v="1"/>
    <n v="0"/>
  </r>
  <r>
    <x v="0"/>
    <n v="29000"/>
    <n v="38000"/>
    <n v="33500"/>
    <s v="Pareto Systems_x000a_"/>
    <s v="Stafford, TX"/>
    <x v="50"/>
    <s v="1 to 50 employees"/>
    <x v="0"/>
    <s v="$1 to $5 million (USD)"/>
    <b v="0"/>
    <x v="0"/>
    <x v="0"/>
    <n v="0"/>
    <n v="0"/>
    <n v="0"/>
    <n v="1"/>
    <n v="1"/>
  </r>
  <r>
    <x v="1"/>
    <n v="29000"/>
    <n v="38000"/>
    <n v="33500"/>
    <s v="Arthur Lawrence_x000a_"/>
    <s v="Houston, TX"/>
    <x v="48"/>
    <s v="201 to 500 employees"/>
    <x v="9"/>
    <s v="Less than $1 million (USD)"/>
    <b v="0"/>
    <x v="1"/>
    <x v="0"/>
    <n v="0"/>
    <n v="0"/>
    <n v="0"/>
    <n v="1"/>
    <n v="1"/>
  </r>
  <r>
    <x v="0"/>
    <n v="29000"/>
    <n v="38000"/>
    <n v="33500"/>
    <s v="Avetta, LLC_x000a_"/>
    <s v="Houston, TX"/>
    <x v="48"/>
    <s v="201 to 500 employees"/>
    <x v="4"/>
    <s v="$100 to $500 million (USD)"/>
    <b v="1"/>
    <x v="0"/>
    <x v="0"/>
    <n v="0"/>
    <n v="0"/>
    <n v="0"/>
    <n v="0"/>
    <n v="0"/>
  </r>
  <r>
    <x v="0"/>
    <n v="29000"/>
    <n v="38000"/>
    <n v="33500"/>
    <s v="Lorven Technologies Inc_x000a_"/>
    <s v="Houston, TX"/>
    <x v="48"/>
    <s v="1 to 50 employees"/>
    <x v="2"/>
    <s v="Less than $1 million (USD)"/>
    <b v="0"/>
    <x v="0"/>
    <x v="0"/>
    <n v="0"/>
    <n v="0"/>
    <n v="0"/>
    <n v="0"/>
    <n v="1"/>
  </r>
  <r>
    <x v="0"/>
    <n v="29000"/>
    <n v="38000"/>
    <n v="33500"/>
    <s v="InvenTech Info_x000a_"/>
    <s v="Houston, TX"/>
    <x v="48"/>
    <s v="201 to 500 employees"/>
    <x v="0"/>
    <s v="$1 to $5 million (USD)"/>
    <b v="0"/>
    <x v="1"/>
    <x v="1"/>
    <n v="0"/>
    <n v="0"/>
    <n v="0"/>
    <n v="1"/>
    <n v="1"/>
  </r>
  <r>
    <x v="1"/>
    <n v="29000"/>
    <n v="38000"/>
    <n v="33500"/>
    <s v="Mondo_x000a_"/>
    <s v="Houston, TX"/>
    <x v="48"/>
    <s v="51 to 200 employees"/>
    <x v="6"/>
    <s v="$100 to $500 million (USD)"/>
    <b v="0"/>
    <x v="1"/>
    <x v="1"/>
    <n v="0"/>
    <n v="0"/>
    <n v="0"/>
    <n v="1"/>
    <n v="1"/>
  </r>
  <r>
    <x v="0"/>
    <n v="29000"/>
    <n v="38000"/>
    <n v="33500"/>
    <s v="Randstad US_x000a_"/>
    <s v="Houston, TX"/>
    <x v="48"/>
    <s v="1001 to 5000 employees"/>
    <x v="6"/>
    <s v="Unknown / Non-Applicable"/>
    <b v="0"/>
    <x v="0"/>
    <x v="0"/>
    <n v="0"/>
    <n v="0"/>
    <n v="0"/>
    <n v="1"/>
    <n v="0"/>
  </r>
  <r>
    <x v="0"/>
    <n v="29000"/>
    <n v="38000"/>
    <n v="33500"/>
    <s v="FIS_x000a_"/>
    <s v="Houston, TX"/>
    <x v="48"/>
    <s v="10000+ employees"/>
    <x v="35"/>
    <s v="$10+ billion (USD)"/>
    <b v="0"/>
    <x v="1"/>
    <x v="0"/>
    <n v="0"/>
    <n v="0"/>
    <n v="0"/>
    <n v="1"/>
    <n v="0"/>
  </r>
  <r>
    <x v="0"/>
    <n v="29000"/>
    <n v="38000"/>
    <n v="33500"/>
    <s v="Crown Castle USA Inc_x000a_"/>
    <s v="Houston, TX"/>
    <x v="48"/>
    <s v="1001 to 5000 employees"/>
    <x v="14"/>
    <s v="$2 to $5 billion (USD)"/>
    <b v="0"/>
    <x v="1"/>
    <x v="1"/>
    <n v="0"/>
    <n v="0"/>
    <n v="0"/>
    <n v="0"/>
    <n v="0"/>
  </r>
  <r>
    <x v="0"/>
    <n v="29000"/>
    <n v="38000"/>
    <n v="33500"/>
    <s v="Luminess Cosmetics_x000a_"/>
    <s v="Stafford, TX"/>
    <x v="50"/>
    <s v="51 to 200 employees"/>
    <x v="27"/>
    <s v="Unknown / Non-Applicable"/>
    <b v="0"/>
    <x v="1"/>
    <x v="0"/>
    <n v="0"/>
    <n v="1"/>
    <n v="1"/>
    <n v="1"/>
    <n v="1"/>
  </r>
  <r>
    <x v="0"/>
    <n v="29000"/>
    <n v="38000"/>
    <n v="33500"/>
    <s v="Mondo_x000a_"/>
    <s v="Houston, TX"/>
    <x v="48"/>
    <s v="51 to 200 employees"/>
    <x v="6"/>
    <s v="$100 to $500 million (USD)"/>
    <b v="0"/>
    <x v="1"/>
    <x v="0"/>
    <n v="0"/>
    <n v="0"/>
    <n v="0"/>
    <n v="0"/>
    <n v="0"/>
  </r>
  <r>
    <x v="0"/>
    <n v="29000"/>
    <n v="38000"/>
    <n v="33500"/>
    <s v="Andiamo_x000a_"/>
    <s v="Houston, TX"/>
    <x v="48"/>
    <s v="201 to 500 employees"/>
    <x v="36"/>
    <s v="$1 to $5 million (USD)"/>
    <b v="0"/>
    <x v="1"/>
    <x v="1"/>
    <n v="0"/>
    <n v="1"/>
    <n v="0"/>
    <n v="1"/>
    <n v="1"/>
  </r>
  <r>
    <x v="0"/>
    <n v="29000"/>
    <n v="38000"/>
    <n v="33500"/>
    <s v="N.F. Smith &amp; Associates_x000a_"/>
    <s v="Houston, TX"/>
    <x v="48"/>
    <s v="201 to 500 employees"/>
    <x v="37"/>
    <s v="$1 to $2 billion (USD)"/>
    <b v="0"/>
    <x v="0"/>
    <x v="1"/>
    <n v="0"/>
    <n v="0"/>
    <n v="0"/>
    <n v="0"/>
    <n v="0"/>
  </r>
  <r>
    <x v="0"/>
    <n v="29000"/>
    <n v="38000"/>
    <n v="33500"/>
    <s v="Virtus Partners LLC_x000a_"/>
    <s v="Houston, TX"/>
    <x v="48"/>
    <s v="201 to 500 employees"/>
    <x v="16"/>
    <s v="$10 to $25 million (USD)"/>
    <b v="0"/>
    <x v="0"/>
    <x v="0"/>
    <n v="0"/>
    <n v="0"/>
    <n v="0"/>
    <n v="1"/>
    <n v="0"/>
  </r>
  <r>
    <x v="0"/>
    <n v="29000"/>
    <n v="38000"/>
    <n v="33500"/>
    <s v="Smith and Associates_x000a_"/>
    <s v="Houston, TX"/>
    <x v="48"/>
    <s v="1 to 50 employees"/>
    <x v="38"/>
    <s v="$1 to $5 million (USD)"/>
    <b v="0"/>
    <x v="1"/>
    <x v="0"/>
    <n v="0"/>
    <n v="1"/>
    <n v="0"/>
    <n v="1"/>
    <n v="1"/>
  </r>
  <r>
    <x v="0"/>
    <n v="29000"/>
    <n v="38000"/>
    <n v="33500"/>
    <s v="Horne LLP_x000a_"/>
    <s v="Houston, TX"/>
    <x v="48"/>
    <s v="501 to 1000 employees"/>
    <x v="2"/>
    <s v="$50 to $100 million (USD)"/>
    <b v="0"/>
    <x v="1"/>
    <x v="1"/>
    <n v="0"/>
    <n v="1"/>
    <n v="0"/>
    <n v="1"/>
    <n v="0"/>
  </r>
  <r>
    <x v="0"/>
    <n v="29000"/>
    <n v="38000"/>
    <n v="33500"/>
    <s v="The Bank of New York Mellon_x000a_"/>
    <s v="Houston, TX"/>
    <x v="48"/>
    <s v="10000+ employees"/>
    <x v="16"/>
    <s v="$10+ billion (USD)"/>
    <b v="0"/>
    <x v="1"/>
    <x v="0"/>
    <n v="0"/>
    <n v="0"/>
    <n v="0"/>
    <n v="1"/>
    <n v="0"/>
  </r>
  <r>
    <x v="0"/>
    <n v="29000"/>
    <n v="38000"/>
    <n v="33500"/>
    <s v="McLane Global_x000a_"/>
    <s v="Houston, TX"/>
    <x v="48"/>
    <s v="51 to 200 employees"/>
    <x v="37"/>
    <s v="$100 to $500 million (USD)"/>
    <b v="0"/>
    <x v="1"/>
    <x v="0"/>
    <n v="0"/>
    <n v="1"/>
    <n v="0"/>
    <n v="1"/>
    <n v="0"/>
  </r>
  <r>
    <x v="0"/>
    <n v="29000"/>
    <n v="38000"/>
    <n v="33500"/>
    <s v="Genesys Talent_x000a_"/>
    <s v="Houston, TX"/>
    <x v="48"/>
    <s v="1 to 50 employees"/>
    <x v="6"/>
    <s v="Unknown / Non-Applicable"/>
    <b v="0"/>
    <x v="0"/>
    <x v="0"/>
    <n v="0"/>
    <n v="0"/>
    <n v="0"/>
    <n v="1"/>
    <n v="1"/>
  </r>
  <r>
    <x v="0"/>
    <n v="29000"/>
    <n v="38000"/>
    <n v="33500"/>
    <s v="cPanel_x000a_"/>
    <s v="Houston, TX"/>
    <x v="48"/>
    <s v="201 to 500 employees"/>
    <x v="5"/>
    <s v="Unknown / Non-Applicable"/>
    <b v="0"/>
    <x v="0"/>
    <x v="0"/>
    <n v="0"/>
    <n v="0"/>
    <n v="0"/>
    <n v="0"/>
    <n v="0"/>
  </r>
  <r>
    <x v="0"/>
    <n v="29000"/>
    <n v="38000"/>
    <n v="33500"/>
    <s v="Harris County_x000a_"/>
    <s v="Houston, TX"/>
    <x v="48"/>
    <s v="5001 to 10000 employees"/>
    <x v="3"/>
    <s v="$100 to $500 million (USD)"/>
    <b v="0"/>
    <x v="1"/>
    <x v="1"/>
    <n v="1"/>
    <n v="0"/>
    <n v="0"/>
    <n v="1"/>
    <n v="1"/>
  </r>
  <r>
    <x v="0"/>
    <n v="29000"/>
    <n v="38000"/>
    <n v="33500"/>
    <s v="Ent"/>
    <s v="Houston, TX"/>
    <x v="48"/>
    <s v="Unknown"/>
    <x v="39"/>
    <s v="Unknown / Non-Applicable"/>
    <b v="0"/>
    <x v="0"/>
    <x v="0"/>
    <n v="0"/>
    <n v="0"/>
    <n v="0"/>
    <n v="0"/>
    <n v="1"/>
  </r>
  <r>
    <x v="0"/>
    <n v="30000"/>
    <n v="53000"/>
    <n v="41500"/>
    <s v="Federal Reserve Bank of Richmond_x000a_"/>
    <s v="Dallas, TX"/>
    <x v="23"/>
    <s v="1001 to 5000 employees"/>
    <x v="19"/>
    <s v="$5 to $10 billion (USD)"/>
    <b v="0"/>
    <x v="0"/>
    <x v="0"/>
    <n v="0"/>
    <n v="0"/>
    <n v="0"/>
    <n v="0"/>
    <n v="0"/>
  </r>
  <r>
    <x v="0"/>
    <n v="30000"/>
    <n v="53000"/>
    <n v="41500"/>
    <s v="L&amp;T Infotech_x000a_"/>
    <s v="Irving, TX"/>
    <x v="26"/>
    <s v="10000+ employees"/>
    <x v="0"/>
    <s v="Unknown / Non-Applicable"/>
    <b v="0"/>
    <x v="1"/>
    <x v="1"/>
    <n v="0"/>
    <n v="1"/>
    <n v="0"/>
    <n v="1"/>
    <n v="0"/>
  </r>
  <r>
    <x v="0"/>
    <n v="30000"/>
    <n v="53000"/>
    <n v="41500"/>
    <s v="A-Line Staffing Solutions_x000a_"/>
    <s v="Dallas, TX"/>
    <x v="23"/>
    <s v="501 to 1000 employees"/>
    <x v="6"/>
    <s v="Unknown / Non-Applicable"/>
    <b v="0"/>
    <x v="1"/>
    <x v="0"/>
    <n v="0"/>
    <n v="0"/>
    <n v="0"/>
    <n v="0"/>
    <n v="1"/>
  </r>
  <r>
    <x v="0"/>
    <n v="30000"/>
    <n v="53000"/>
    <n v="41500"/>
    <s v="Sphinix Solutions_x000a_"/>
    <s v="Plano, TX"/>
    <x v="27"/>
    <s v="1 to 50 employees"/>
    <x v="0"/>
    <s v="Less than $1 million (USD)"/>
    <b v="0"/>
    <x v="1"/>
    <x v="1"/>
    <n v="0"/>
    <n v="1"/>
    <n v="1"/>
    <n v="1"/>
    <n v="1"/>
  </r>
  <r>
    <x v="0"/>
    <n v="30000"/>
    <n v="53000"/>
    <n v="41500"/>
    <s v="Randstad US_x000a_"/>
    <s v="Plano, TX"/>
    <x v="27"/>
    <s v="1001 to 5000 employees"/>
    <x v="6"/>
    <s v="Unknown / Non-Applicable"/>
    <b v="0"/>
    <x v="1"/>
    <x v="0"/>
    <n v="0"/>
    <n v="0"/>
    <n v="0"/>
    <n v="1"/>
    <n v="0"/>
  </r>
  <r>
    <x v="0"/>
    <n v="30000"/>
    <n v="53000"/>
    <n v="41500"/>
    <s v="VITALWARE LLC_x000a_"/>
    <s v="Dallas, TX"/>
    <x v="23"/>
    <s v="51 to 200 employees"/>
    <x v="3"/>
    <s v="$10 to $25 million (USD)"/>
    <b v="0"/>
    <x v="1"/>
    <x v="1"/>
    <n v="0"/>
    <n v="0"/>
    <n v="0"/>
    <n v="1"/>
    <n v="0"/>
  </r>
  <r>
    <x v="0"/>
    <n v="30000"/>
    <n v="53000"/>
    <n v="41500"/>
    <s v="Trinity Industries_x000a_"/>
    <s v="Dallas, TX"/>
    <x v="23"/>
    <s v="10000+ employees"/>
    <x v="1"/>
    <s v="$5 to $10 billion (USD)"/>
    <b v="0"/>
    <x v="0"/>
    <x v="0"/>
    <n v="0"/>
    <n v="0"/>
    <n v="0"/>
    <n v="1"/>
    <n v="1"/>
  </r>
  <r>
    <x v="0"/>
    <n v="30000"/>
    <n v="53000"/>
    <n v="41500"/>
    <s v="Kubota Tractor_x000a_"/>
    <s v="Grapevine, TX"/>
    <x v="51"/>
    <s v="1001 to 5000 employees"/>
    <x v="23"/>
    <s v="$2 to $5 billion (USD)"/>
    <b v="0"/>
    <x v="0"/>
    <x v="0"/>
    <n v="0"/>
    <n v="0"/>
    <n v="0"/>
    <n v="0"/>
    <n v="1"/>
  </r>
  <r>
    <x v="0"/>
    <n v="30000"/>
    <n v="53000"/>
    <n v="41500"/>
    <s v="Atmos Energy Corp._x000a_"/>
    <s v="Dallas, TX"/>
    <x v="23"/>
    <s v="1001 to 5000 employees"/>
    <x v="34"/>
    <s v="$2 to $5 billion (USD)"/>
    <b v="0"/>
    <x v="1"/>
    <x v="1"/>
    <n v="1"/>
    <n v="1"/>
    <n v="0"/>
    <n v="1"/>
    <n v="1"/>
  </r>
  <r>
    <x v="0"/>
    <n v="30000"/>
    <n v="53000"/>
    <n v="41500"/>
    <s v="Conch Technologies, Inc_x000a_"/>
    <s v="Plano, TX"/>
    <x v="27"/>
    <s v="51 to 200 employees"/>
    <x v="9"/>
    <s v="$5 to $10 million (USD)"/>
    <b v="0"/>
    <x v="1"/>
    <x v="0"/>
    <n v="0"/>
    <n v="0"/>
    <n v="0"/>
    <n v="0"/>
    <n v="0"/>
  </r>
  <r>
    <x v="1"/>
    <n v="30000"/>
    <n v="53000"/>
    <n v="41500"/>
    <s v="McAfee_x000a_"/>
    <s v="Plano, TX"/>
    <x v="27"/>
    <s v="5001 to 10000 employees"/>
    <x v="5"/>
    <s v="$10+ billion (USD)"/>
    <b v="0"/>
    <x v="0"/>
    <x v="0"/>
    <n v="0"/>
    <n v="0"/>
    <n v="0"/>
    <n v="1"/>
    <n v="1"/>
  </r>
  <r>
    <x v="0"/>
    <n v="30000"/>
    <n v="53000"/>
    <n v="41500"/>
    <s v="RealPage_x000a_"/>
    <s v="Richardson, TX"/>
    <x v="24"/>
    <s v="5001 to 10000 employees"/>
    <x v="5"/>
    <s v="$500 million to $1 billion (USD)"/>
    <b v="0"/>
    <x v="0"/>
    <x v="1"/>
    <n v="0"/>
    <n v="0"/>
    <n v="0"/>
    <n v="0"/>
    <n v="0"/>
  </r>
  <r>
    <x v="1"/>
    <n v="30000"/>
    <n v="53000"/>
    <n v="41500"/>
    <s v="Apex Systems_x000a_"/>
    <s v="Irving, TX"/>
    <x v="26"/>
    <s v="1001 to 5000 employees"/>
    <x v="6"/>
    <s v="$2 to $5 billion (USD)"/>
    <b v="1"/>
    <x v="0"/>
    <x v="0"/>
    <n v="0"/>
    <n v="0"/>
    <n v="0"/>
    <n v="1"/>
    <n v="0"/>
  </r>
  <r>
    <x v="0"/>
    <n v="30000"/>
    <n v="53000"/>
    <n v="41500"/>
    <s v="Goldman Sachs_x000a_"/>
    <s v="Dallas, TX"/>
    <x v="23"/>
    <s v="10000+ employees"/>
    <x v="16"/>
    <s v="$10+ billion (USD)"/>
    <b v="0"/>
    <x v="0"/>
    <x v="1"/>
    <n v="0"/>
    <n v="0"/>
    <n v="0"/>
    <n v="1"/>
    <n v="1"/>
  </r>
  <r>
    <x v="0"/>
    <n v="30000"/>
    <n v="53000"/>
    <n v="41500"/>
    <s v="Staffigo Technical Services, LLC_x000a_"/>
    <s v="Dallas, TX"/>
    <x v="23"/>
    <s v="51 to 200 employees"/>
    <x v="0"/>
    <s v="$50 to $100 million (USD)"/>
    <b v="0"/>
    <x v="0"/>
    <x v="0"/>
    <n v="0"/>
    <n v="1"/>
    <n v="0"/>
    <n v="1"/>
    <n v="0"/>
  </r>
  <r>
    <x v="0"/>
    <n v="30000"/>
    <n v="53000"/>
    <n v="41500"/>
    <s v="Citi_x000a_"/>
    <s v="Irving, TX"/>
    <x v="26"/>
    <s v="10000+ employees"/>
    <x v="16"/>
    <s v="$10+ billion (USD)"/>
    <b v="0"/>
    <x v="0"/>
    <x v="0"/>
    <n v="0"/>
    <n v="0"/>
    <n v="0"/>
    <n v="0"/>
    <n v="1"/>
  </r>
  <r>
    <x v="0"/>
    <n v="30000"/>
    <n v="53000"/>
    <n v="41500"/>
    <s v="North Central Texas Council of Governments_x000a_"/>
    <s v="Arlington, TX"/>
    <x v="25"/>
    <s v="201 to 500 employees"/>
    <x v="40"/>
    <s v="$10 to $25 million (USD)"/>
    <b v="0"/>
    <x v="1"/>
    <x v="0"/>
    <n v="0"/>
    <n v="1"/>
    <n v="0"/>
    <n v="1"/>
    <n v="1"/>
  </r>
  <r>
    <x v="0"/>
    <n v="30000"/>
    <n v="54000"/>
    <n v="42000"/>
    <s v="Staffigo Technical Services, LLC_x000a_"/>
    <s v="Gainesville, FL"/>
    <x v="52"/>
    <s v="51 to 200 employees"/>
    <x v="0"/>
    <s v="$50 to $100 million (USD)"/>
    <b v="0"/>
    <x v="1"/>
    <x v="1"/>
    <n v="1"/>
    <n v="0"/>
    <n v="1"/>
    <n v="1"/>
    <n v="1"/>
  </r>
  <r>
    <x v="0"/>
    <n v="30000"/>
    <n v="54000"/>
    <n v="42000"/>
    <s v="Staffigo Technical Services, LLC_x000a_"/>
    <s v="Gainesville, FL"/>
    <x v="52"/>
    <s v="51 to 200 employees"/>
    <x v="0"/>
    <s v="$50 to $100 million (USD)"/>
    <b v="0"/>
    <x v="1"/>
    <x v="0"/>
    <n v="0"/>
    <n v="0"/>
    <n v="0"/>
    <n v="1"/>
    <n v="1"/>
  </r>
  <r>
    <x v="1"/>
    <n v="30000"/>
    <n v="53000"/>
    <n v="41500"/>
    <s v="Diversant LLC_x000a_"/>
    <s v="Dallas, TX"/>
    <x v="23"/>
    <s v="1001 to 5000 employees"/>
    <x v="6"/>
    <s v="$100 to $500 million (USD)"/>
    <b v="0"/>
    <x v="1"/>
    <x v="0"/>
    <n v="0"/>
    <n v="0"/>
    <n v="0"/>
    <n v="1"/>
    <n v="1"/>
  </r>
  <r>
    <x v="0"/>
    <n v="30000"/>
    <n v="54000"/>
    <n v="42000"/>
    <s v="Shands Jacksonville_x000a_"/>
    <s v="Gainesville, FL"/>
    <x v="52"/>
    <s v="1001 to 5000 employees"/>
    <x v="3"/>
    <s v="$500 million to $1 billion (USD)"/>
    <b v="0"/>
    <x v="1"/>
    <x v="1"/>
    <n v="0"/>
    <n v="0"/>
    <n v="0"/>
    <n v="1"/>
    <n v="1"/>
  </r>
  <r>
    <x v="0"/>
    <n v="30000"/>
    <n v="54000"/>
    <n v="42000"/>
    <s v="Shands Jacksonville_x000a_"/>
    <s v="Alachua, FL"/>
    <x v="53"/>
    <s v="1001 to 5000 employees"/>
    <x v="3"/>
    <s v="$500 million to $1 billion (USD)"/>
    <b v="0"/>
    <x v="1"/>
    <x v="1"/>
    <n v="0"/>
    <n v="1"/>
    <n v="0"/>
    <n v="1"/>
    <n v="1"/>
  </r>
  <r>
    <x v="0"/>
    <n v="30000"/>
    <n v="54000"/>
    <n v="42000"/>
    <s v="Staffigo Technical Services, LLC_x000a_"/>
    <s v="Gainesville, FL"/>
    <x v="52"/>
    <s v="51 to 200 employees"/>
    <x v="0"/>
    <s v="$50 to $100 million (USD)"/>
    <b v="0"/>
    <x v="0"/>
    <x v="0"/>
    <n v="0"/>
    <n v="0"/>
    <n v="0"/>
    <n v="0"/>
    <n v="1"/>
  </r>
  <r>
    <x v="0"/>
    <n v="30000"/>
    <n v="54000"/>
    <n v="42000"/>
    <s v="Staffigo Technical Services, LLC_x000a_"/>
    <s v="Gainesville, FL"/>
    <x v="52"/>
    <s v="51 to 200 employees"/>
    <x v="0"/>
    <s v="$50 to $100 million (USD)"/>
    <b v="0"/>
    <x v="0"/>
    <x v="0"/>
    <n v="0"/>
    <n v="0"/>
    <n v="0"/>
    <n v="1"/>
    <n v="1"/>
  </r>
  <r>
    <x v="0"/>
    <n v="30000"/>
    <n v="54000"/>
    <n v="42000"/>
    <s v="AvMed Health Plans_x000a_"/>
    <s v="Gainesville, FL"/>
    <x v="52"/>
    <s v="501 to 1000 employees"/>
    <x v="10"/>
    <s v="$500 million to $1 billion (USD)"/>
    <b v="0"/>
    <x v="0"/>
    <x v="0"/>
    <n v="0"/>
    <n v="0"/>
    <n v="0"/>
    <n v="1"/>
    <n v="1"/>
  </r>
  <r>
    <x v="0"/>
    <n v="30000"/>
    <n v="54000"/>
    <n v="42000"/>
    <s v="University of Florida_x000a_"/>
    <s v="Gainesville, FL"/>
    <x v="52"/>
    <s v="10000+ employees"/>
    <x v="26"/>
    <s v="$1 to $2 billion (USD)"/>
    <b v="0"/>
    <x v="1"/>
    <x v="1"/>
    <n v="0"/>
    <n v="0"/>
    <n v="1"/>
    <n v="0"/>
    <n v="1"/>
  </r>
  <r>
    <x v="0"/>
    <n v="30000"/>
    <n v="53000"/>
    <n v="41500"/>
    <s v="Dallas ISD_x000a_"/>
    <s v="Dallas, TX"/>
    <x v="23"/>
    <s v="10000+ employees"/>
    <x v="41"/>
    <s v="$1 to $2 billion (USD)"/>
    <b v="0"/>
    <x v="0"/>
    <x v="0"/>
    <n v="0"/>
    <n v="1"/>
    <n v="0"/>
    <n v="1"/>
    <n v="0"/>
  </r>
  <r>
    <x v="0"/>
    <n v="30000"/>
    <n v="53000"/>
    <n v="41500"/>
    <s v="Signify Health_x000a_"/>
    <s v="Dallas, TX"/>
    <x v="23"/>
    <s v="501 to 1000 employees"/>
    <x v="3"/>
    <s v="Unknown / Non-Applicable"/>
    <b v="1"/>
    <x v="1"/>
    <x v="1"/>
    <n v="0"/>
    <n v="0"/>
    <n v="0"/>
    <n v="1"/>
    <n v="1"/>
  </r>
  <r>
    <x v="0"/>
    <n v="30000"/>
    <n v="53000"/>
    <n v="41500"/>
    <s v="First American Financial Corporation_x000a_"/>
    <s v="Irving, TX"/>
    <x v="26"/>
    <s v="10000+ employees"/>
    <x v="10"/>
    <s v="$5 to $10 billion (USD)"/>
    <b v="0"/>
    <x v="0"/>
    <x v="0"/>
    <n v="0"/>
    <n v="0"/>
    <n v="0"/>
    <n v="1"/>
    <n v="1"/>
  </r>
  <r>
    <x v="0"/>
    <n v="30000"/>
    <n v="53000"/>
    <n v="41500"/>
    <s v="Federal Reserve Bank (FRB)_x000a_"/>
    <s v="Dallas, TX"/>
    <x v="23"/>
    <s v="1001 to 5000 employees"/>
    <x v="42"/>
    <s v="Unknown / Non-Applicable"/>
    <b v="0"/>
    <x v="0"/>
    <x v="0"/>
    <n v="0"/>
    <n v="0"/>
    <n v="1"/>
    <n v="1"/>
    <n v="1"/>
  </r>
  <r>
    <x v="0"/>
    <n v="30000"/>
    <n v="53000"/>
    <n v="41500"/>
    <s v="Dallas Independent School District_x000a_"/>
    <s v="Dallas, TX"/>
    <x v="23"/>
    <s v="10000+ employees"/>
    <x v="41"/>
    <s v="$1 to $2 billion (USD)"/>
    <b v="0"/>
    <x v="0"/>
    <x v="0"/>
    <n v="0"/>
    <n v="0"/>
    <n v="0"/>
    <n v="1"/>
    <n v="0"/>
  </r>
  <r>
    <x v="0"/>
    <n v="30000"/>
    <n v="53000"/>
    <n v="41500"/>
    <s v="Signify Health_x000a_"/>
    <s v="Dallas, TX"/>
    <x v="23"/>
    <s v="501 to 1000 employees"/>
    <x v="3"/>
    <s v="Unknown / Non-Applicable"/>
    <b v="1"/>
    <x v="0"/>
    <x v="0"/>
    <n v="0"/>
    <n v="0"/>
    <n v="0"/>
    <n v="1"/>
    <n v="0"/>
  </r>
  <r>
    <x v="0"/>
    <n v="30000"/>
    <n v="53000"/>
    <n v="41500"/>
    <s v="Financial Additions_x000a_"/>
    <s v="Dallas, TX"/>
    <x v="23"/>
    <s v="1 to 50 employees"/>
    <x v="16"/>
    <s v="$5 to $10 million (USD)"/>
    <b v="0"/>
    <x v="1"/>
    <x v="0"/>
    <n v="0"/>
    <n v="1"/>
    <n v="0"/>
    <n v="1"/>
    <n v="1"/>
  </r>
  <r>
    <x v="0"/>
    <n v="30000"/>
    <n v="53000"/>
    <n v="41500"/>
    <s v="Kforce_x000a_"/>
    <s v="Dallas, TX"/>
    <x v="23"/>
    <s v="10000+ employees"/>
    <x v="6"/>
    <s v="$1 to $2 billion (USD)"/>
    <b v="0"/>
    <x v="1"/>
    <x v="0"/>
    <n v="0"/>
    <n v="0"/>
    <n v="0"/>
    <n v="1"/>
    <n v="1"/>
  </r>
  <r>
    <x v="0"/>
    <n v="31000"/>
    <n v="59000"/>
    <n v="45000"/>
    <s v="VED Software Services, Inc._x000a_"/>
    <s v="Salt Lake City, UT"/>
    <x v="31"/>
    <s v="51 to 200 employees"/>
    <x v="0"/>
    <s v="$5 to $10 million (USD)"/>
    <b v="0"/>
    <x v="0"/>
    <x v="0"/>
    <n v="0"/>
    <n v="0"/>
    <n v="0"/>
    <n v="1"/>
    <n v="0"/>
  </r>
  <r>
    <x v="0"/>
    <n v="31000"/>
    <n v="59000"/>
    <n v="45000"/>
    <s v="Abacus Service Corporation_x000a_"/>
    <s v="Salt Lake City, UT"/>
    <x v="31"/>
    <s v="501 to 1000 employees"/>
    <x v="6"/>
    <s v="Unknown / Non-Applicable"/>
    <b v="0"/>
    <x v="0"/>
    <x v="0"/>
    <n v="0"/>
    <n v="0"/>
    <n v="0"/>
    <n v="0"/>
    <n v="0"/>
  </r>
  <r>
    <x v="1"/>
    <n v="31000"/>
    <n v="59000"/>
    <n v="45000"/>
    <s v="Connor Group_x000a_"/>
    <s v="Salt Lake City, UT"/>
    <x v="31"/>
    <s v="201 to 500 employees"/>
    <x v="2"/>
    <s v="$25 to $50 million (USD)"/>
    <b v="0"/>
    <x v="0"/>
    <x v="0"/>
    <n v="0"/>
    <n v="0"/>
    <n v="0"/>
    <n v="1"/>
    <n v="0"/>
  </r>
  <r>
    <x v="0"/>
    <n v="31000"/>
    <n v="59000"/>
    <n v="45000"/>
    <s v="Vivint Solar_x000a_"/>
    <s v="Lehi, UT"/>
    <x v="30"/>
    <s v="1001 to 5000 employees"/>
    <x v="24"/>
    <s v="$50 to $100 million (USD)"/>
    <b v="0"/>
    <x v="1"/>
    <x v="1"/>
    <n v="1"/>
    <n v="0"/>
    <n v="1"/>
    <n v="1"/>
    <n v="1"/>
  </r>
  <r>
    <x v="0"/>
    <n v="32000"/>
    <n v="56000"/>
    <n v="44000"/>
    <s v="Staffigo Technical Services, LLC_x000a_"/>
    <s v="Athens, GA"/>
    <x v="54"/>
    <s v="51 to 200 employees"/>
    <x v="0"/>
    <s v="$50 to $100 million (USD)"/>
    <b v="0"/>
    <x v="1"/>
    <x v="0"/>
    <n v="0"/>
    <n v="0"/>
    <n v="0"/>
    <n v="1"/>
    <n v="1"/>
  </r>
  <r>
    <x v="0"/>
    <n v="32000"/>
    <n v="56000"/>
    <n v="44000"/>
    <s v="Staffigo Technical Services, LLC_x000a_"/>
    <s v="Athens, GA"/>
    <x v="54"/>
    <s v="51 to 200 employees"/>
    <x v="0"/>
    <s v="$50 to $100 million (USD)"/>
    <b v="0"/>
    <x v="0"/>
    <x v="0"/>
    <n v="0"/>
    <n v="0"/>
    <n v="0"/>
    <n v="1"/>
    <n v="0"/>
  </r>
  <r>
    <x v="0"/>
    <n v="32000"/>
    <n v="56000"/>
    <n v="44000"/>
    <s v="University of Georgia_x000a_"/>
    <s v="Athens, GA"/>
    <x v="54"/>
    <s v="10000+ employees"/>
    <x v="26"/>
    <s v="$2 to $5 billion (USD)"/>
    <b v="0"/>
    <x v="0"/>
    <x v="0"/>
    <n v="0"/>
    <n v="0"/>
    <n v="0"/>
    <n v="1"/>
    <n v="0"/>
  </r>
  <r>
    <x v="0"/>
    <n v="32000"/>
    <n v="56000"/>
    <n v="44000"/>
    <s v="Staffigo Technical Services, LLC_x000a_"/>
    <s v="Athens, GA"/>
    <x v="54"/>
    <s v="51 to 200 employees"/>
    <x v="0"/>
    <s v="$50 to $100 million (USD)"/>
    <b v="0"/>
    <x v="1"/>
    <x v="0"/>
    <n v="0"/>
    <n v="0"/>
    <n v="0"/>
    <n v="0"/>
    <n v="1"/>
  </r>
  <r>
    <x v="0"/>
    <n v="34000"/>
    <n v="61000"/>
    <n v="47500"/>
    <s v="Keywords Studios_x000a_"/>
    <s v="Indianapolis, IN"/>
    <x v="55"/>
    <s v="5001 to 10000 employees"/>
    <x v="0"/>
    <s v="$50 to $100 million (USD)"/>
    <b v="0"/>
    <x v="0"/>
    <x v="0"/>
    <n v="0"/>
    <n v="0"/>
    <n v="0"/>
    <n v="1"/>
    <n v="1"/>
  </r>
  <r>
    <x v="0"/>
    <n v="34000"/>
    <n v="61000"/>
    <n v="47500"/>
    <s v="Kuehne + Nagel_x000a_"/>
    <s v="Whitestown, IN"/>
    <x v="56"/>
    <s v="10000+ employees"/>
    <x v="33"/>
    <s v="$10+ billion (USD)"/>
    <b v="0"/>
    <x v="0"/>
    <x v="1"/>
    <n v="0"/>
    <n v="0"/>
    <n v="0"/>
    <n v="0"/>
    <n v="1"/>
  </r>
  <r>
    <x v="0"/>
    <n v="34000"/>
    <n v="61000"/>
    <n v="47500"/>
    <s v="CYNET SYSTEMS_x000a_"/>
    <s v="Indianapolis, IN"/>
    <x v="55"/>
    <s v="501 to 1000 employees"/>
    <x v="0"/>
    <s v="$50 to $100 million (USD)"/>
    <b v="0"/>
    <x v="0"/>
    <x v="0"/>
    <n v="0"/>
    <n v="0"/>
    <n v="0"/>
    <n v="1"/>
    <n v="0"/>
  </r>
  <r>
    <x v="0"/>
    <n v="34000"/>
    <n v="61000"/>
    <n v="47500"/>
    <s v="Staffigo Technical Services, LLC_x000a_"/>
    <s v="Indianapolis, IN"/>
    <x v="55"/>
    <s v="51 to 200 employees"/>
    <x v="0"/>
    <s v="$50 to $100 million (USD)"/>
    <b v="0"/>
    <x v="0"/>
    <x v="0"/>
    <n v="0"/>
    <n v="0"/>
    <n v="1"/>
    <n v="1"/>
    <n v="1"/>
  </r>
  <r>
    <x v="1"/>
    <n v="34000"/>
    <n v="61000"/>
    <n v="47500"/>
    <s v="The Fountain Group_x000a_"/>
    <s v="Indianapolis, IN"/>
    <x v="55"/>
    <s v="1001 to 5000 employees"/>
    <x v="6"/>
    <s v="$50 to $100 million (USD)"/>
    <b v="0"/>
    <x v="1"/>
    <x v="1"/>
    <n v="0"/>
    <n v="1"/>
    <n v="0"/>
    <n v="1"/>
    <n v="1"/>
  </r>
  <r>
    <x v="0"/>
    <n v="34000"/>
    <n v="61000"/>
    <n v="47500"/>
    <s v="Swoon_x000a_"/>
    <s v="Indianapolis, IN"/>
    <x v="55"/>
    <s v="201 to 500 employees"/>
    <x v="6"/>
    <s v="$50 to $100 million (USD)"/>
    <b v="0"/>
    <x v="1"/>
    <x v="0"/>
    <n v="0"/>
    <n v="0"/>
    <n v="0"/>
    <n v="0"/>
    <n v="1"/>
  </r>
  <r>
    <x v="0"/>
    <n v="34000"/>
    <n v="61000"/>
    <n v="47500"/>
    <s v="Vespa Group LLC_x000a_"/>
    <s v="Indianapolis, IN"/>
    <x v="55"/>
    <s v="1 to 50 employees"/>
    <x v="36"/>
    <s v="Less than $1 million (USD)"/>
    <b v="0"/>
    <x v="0"/>
    <x v="1"/>
    <n v="0"/>
    <n v="0"/>
    <n v="0"/>
    <n v="0"/>
    <n v="1"/>
  </r>
  <r>
    <x v="0"/>
    <n v="34000"/>
    <n v="61000"/>
    <n v="47500"/>
    <s v="Little Raymond's Print Shop_x000a_"/>
    <s v="Lawrence, IN"/>
    <x v="57"/>
    <s v="51 to 200 employees"/>
    <x v="31"/>
    <s v="Unknown / Non-Applicable"/>
    <b v="0"/>
    <x v="1"/>
    <x v="0"/>
    <n v="0"/>
    <n v="0"/>
    <n v="0"/>
    <n v="1"/>
    <n v="1"/>
  </r>
  <r>
    <x v="0"/>
    <n v="34000"/>
    <n v="61000"/>
    <n v="47500"/>
    <s v="CNO Financial Group_x000a_"/>
    <s v="Carmel, IN"/>
    <x v="58"/>
    <s v="1001 to 5000 employees"/>
    <x v="10"/>
    <s v="$2 to $5 billion (USD)"/>
    <b v="0"/>
    <x v="0"/>
    <x v="1"/>
    <n v="0"/>
    <n v="0"/>
    <n v="0"/>
    <n v="1"/>
    <n v="1"/>
  </r>
  <r>
    <x v="0"/>
    <n v="34000"/>
    <n v="61000"/>
    <n v="47500"/>
    <s v="Franciscan Health_x000a_"/>
    <s v="Beech Grove, IN"/>
    <x v="59"/>
    <s v="10000+ employees"/>
    <x v="3"/>
    <s v="$2 to $5 billion (USD)"/>
    <b v="0"/>
    <x v="0"/>
    <x v="0"/>
    <n v="0"/>
    <n v="0"/>
    <n v="0"/>
    <n v="0"/>
    <n v="1"/>
  </r>
  <r>
    <x v="0"/>
    <n v="34000"/>
    <n v="61000"/>
    <n v="47500"/>
    <s v="Health &amp; Hospital Corporation_x000a_"/>
    <s v="Indianapolis, IN"/>
    <x v="55"/>
    <s v="1001 to 5000 employees"/>
    <x v="3"/>
    <s v="$100 to $500 million (USD)"/>
    <b v="0"/>
    <x v="1"/>
    <x v="0"/>
    <n v="0"/>
    <n v="1"/>
    <n v="0"/>
    <n v="1"/>
    <e v="#VALUE!"/>
  </r>
  <r>
    <x v="0"/>
    <n v="34000"/>
    <n v="61000"/>
    <n v="47500"/>
    <s v="Heartland Payment Systems_x000a_"/>
    <s v="Jeffersonville, IN"/>
    <x v="60"/>
    <s v="1001 to 5000 employees"/>
    <x v="35"/>
    <s v="$2 to $5 billion (USD)"/>
    <b v="0"/>
    <x v="1"/>
    <x v="1"/>
    <n v="0"/>
    <n v="0"/>
    <n v="0"/>
    <n v="1"/>
    <n v="1"/>
  </r>
  <r>
    <x v="0"/>
    <n v="34000"/>
    <n v="61000"/>
    <n v="47500"/>
    <s v="Staffigo Technical Services, LLC_x000a_"/>
    <s v="Indianapolis, IN"/>
    <x v="55"/>
    <s v="51 to 200 employees"/>
    <x v="0"/>
    <s v="$50 to $100 million (USD)"/>
    <b v="0"/>
    <x v="1"/>
    <x v="0"/>
    <n v="0"/>
    <n v="0"/>
    <n v="0"/>
    <n v="1"/>
    <n v="1"/>
  </r>
  <r>
    <x v="0"/>
    <n v="34000"/>
    <n v="61000"/>
    <n v="47500"/>
    <s v="SBG Techology Solutions_x000a_"/>
    <s v="San Diego, CA"/>
    <x v="61"/>
    <s v="51 to 200 employees"/>
    <x v="0"/>
    <s v="$10 to $25 million (USD)"/>
    <b v="0"/>
    <x v="1"/>
    <x v="0"/>
    <n v="0"/>
    <n v="0"/>
    <n v="0"/>
    <n v="1"/>
    <n v="0"/>
  </r>
  <r>
    <x v="0"/>
    <n v="34000"/>
    <n v="61000"/>
    <n v="47500"/>
    <s v="Allied Solutions_x000a_"/>
    <s v="Carmel, IN"/>
    <x v="58"/>
    <s v="1001 to 5000 employees"/>
    <x v="43"/>
    <s v="$100 to $500 million (USD)"/>
    <b v="0"/>
    <x v="0"/>
    <x v="0"/>
    <n v="0"/>
    <n v="0"/>
    <n v="0"/>
    <n v="0"/>
    <n v="1"/>
  </r>
  <r>
    <x v="0"/>
    <n v="34000"/>
    <n v="61000"/>
    <n v="47500"/>
    <s v="Navient_x000a_"/>
    <s v="Indianapolis, IN"/>
    <x v="55"/>
    <s v="5001 to 10000 employees"/>
    <x v="35"/>
    <s v="$2 to $5 billion (USD)"/>
    <b v="0"/>
    <x v="1"/>
    <x v="0"/>
    <n v="0"/>
    <n v="0"/>
    <n v="0"/>
    <n v="1"/>
    <n v="1"/>
  </r>
  <r>
    <x v="0"/>
    <n v="34000"/>
    <n v="61000"/>
    <n v="47500"/>
    <s v="Perspecta_x000a_"/>
    <s v="San Diego, CA"/>
    <x v="61"/>
    <s v="10000+ employees"/>
    <x v="44"/>
    <s v="Unknown / Non-Applicable"/>
    <b v="0"/>
    <x v="1"/>
    <x v="0"/>
    <n v="0"/>
    <n v="1"/>
    <n v="1"/>
    <n v="1"/>
    <n v="1"/>
  </r>
  <r>
    <x v="0"/>
    <n v="34000"/>
    <n v="61000"/>
    <n v="47500"/>
    <s v="UC San Diego_x000a_"/>
    <s v="San Diego, CA"/>
    <x v="61"/>
    <s v="10000+ employees"/>
    <x v="26"/>
    <s v="Unknown / Non-Applicable"/>
    <b v="0"/>
    <x v="1"/>
    <x v="1"/>
    <n v="0"/>
    <n v="1"/>
    <n v="0"/>
    <n v="1"/>
    <n v="0"/>
  </r>
  <r>
    <x v="0"/>
    <n v="34000"/>
    <n v="61000"/>
    <n v="47500"/>
    <s v="Kelly IT_x000a_"/>
    <s v="San Diego, CA"/>
    <x v="61"/>
    <s v="501 to 1000 employees"/>
    <x v="6"/>
    <s v="Unknown / Non-Applicable"/>
    <b v="0"/>
    <x v="0"/>
    <x v="1"/>
    <n v="0"/>
    <n v="1"/>
    <n v="0"/>
    <n v="0"/>
    <n v="1"/>
  </r>
  <r>
    <x v="0"/>
    <n v="34000"/>
    <n v="61000"/>
    <n v="47500"/>
    <s v="Vervent_x000a_"/>
    <s v="San Diego, CA"/>
    <x v="61"/>
    <s v="501 to 1000 employees"/>
    <x v="32"/>
    <s v="Unknown / Non-Applicable"/>
    <b v="1"/>
    <x v="1"/>
    <x v="0"/>
    <n v="0"/>
    <n v="0"/>
    <n v="0"/>
    <n v="1"/>
    <n v="0"/>
  </r>
  <r>
    <x v="0"/>
    <n v="34000"/>
    <n v="61000"/>
    <n v="47500"/>
    <s v="BCforward_x000a_"/>
    <s v="Indianapolis, IN"/>
    <x v="55"/>
    <s v="1001 to 5000 employees"/>
    <x v="0"/>
    <s v="Less than $1 million (USD)"/>
    <b v="0"/>
    <x v="1"/>
    <x v="0"/>
    <n v="0"/>
    <n v="1"/>
    <n v="0"/>
    <n v="1"/>
    <n v="1"/>
  </r>
  <r>
    <x v="0"/>
    <n v="34000"/>
    <n v="61000"/>
    <n v="47500"/>
    <s v="Staffigo Technical Services, LLC_x000a_"/>
    <s v="Indianapolis, IN"/>
    <x v="55"/>
    <s v="51 to 200 employees"/>
    <x v="0"/>
    <s v="$50 to $100 million (USD)"/>
    <b v="0"/>
    <x v="1"/>
    <x v="0"/>
    <n v="0"/>
    <n v="0"/>
    <n v="0"/>
    <n v="0"/>
    <n v="0"/>
  </r>
  <r>
    <x v="0"/>
    <n v="34000"/>
    <n v="61000"/>
    <n v="47500"/>
    <s v="Alpha Rae Personnel, Inc._x000a_"/>
    <s v="Indianapolis, IN"/>
    <x v="55"/>
    <s v="1001 to 5000 employees"/>
    <x v="6"/>
    <s v="$25 to $50 million (USD)"/>
    <b v="0"/>
    <x v="1"/>
    <x v="1"/>
    <n v="0"/>
    <n v="1"/>
    <n v="0"/>
    <n v="1"/>
    <n v="0"/>
  </r>
  <r>
    <x v="0"/>
    <n v="34000"/>
    <n v="61000"/>
    <n v="47500"/>
    <s v="Lilt_x000a_"/>
    <s v="Indianapolis, IN"/>
    <x v="55"/>
    <s v="51 to 200 employees"/>
    <x v="8"/>
    <s v="Unknown / Non-Applicable"/>
    <b v="0"/>
    <x v="1"/>
    <x v="1"/>
    <n v="0"/>
    <n v="1"/>
    <n v="0"/>
    <n v="1"/>
    <n v="1"/>
  </r>
  <r>
    <x v="0"/>
    <n v="34000"/>
    <n v="61000"/>
    <n v="47500"/>
    <s v="Briljent_x000a_"/>
    <s v="Indianapolis, IN"/>
    <x v="55"/>
    <s v="51 to 200 employees"/>
    <x v="9"/>
    <s v="$10 to $25 million (USD)"/>
    <b v="0"/>
    <x v="0"/>
    <x v="0"/>
    <n v="0"/>
    <n v="0"/>
    <n v="0"/>
    <n v="0"/>
    <n v="0"/>
  </r>
  <r>
    <x v="0"/>
    <n v="34000"/>
    <n v="61000"/>
    <n v="47500"/>
    <s v="Upper Hand_x000a_"/>
    <s v="Indianapolis, IN"/>
    <x v="55"/>
    <s v="1 to 50 employees"/>
    <x v="4"/>
    <s v="$1 to $5 million (USD)"/>
    <b v="0"/>
    <x v="0"/>
    <x v="0"/>
    <n v="0"/>
    <n v="0"/>
    <n v="0"/>
    <n v="0"/>
    <n v="1"/>
  </r>
  <r>
    <x v="0"/>
    <n v="34000"/>
    <n v="61000"/>
    <n v="47500"/>
    <s v="Vespa Group LLC_x000a_"/>
    <s v="Indianapolis, IN"/>
    <x v="55"/>
    <s v="1 to 50 employees"/>
    <x v="36"/>
    <s v="Less than $1 million (USD)"/>
    <b v="0"/>
    <x v="0"/>
    <x v="0"/>
    <n v="0"/>
    <n v="0"/>
    <n v="0"/>
    <n v="1"/>
    <n v="1"/>
  </r>
  <r>
    <x v="0"/>
    <n v="35000"/>
    <n v="67000"/>
    <n v="51000"/>
    <s v="System Soft Technologies_x000a_"/>
    <s v="Fort Worth, TX"/>
    <x v="62"/>
    <s v="201 to 500 employees"/>
    <x v="0"/>
    <s v="$50 to $100 million (USD)"/>
    <b v="0"/>
    <x v="1"/>
    <x v="0"/>
    <n v="0"/>
    <n v="0"/>
    <n v="0"/>
    <n v="0"/>
    <n v="0"/>
  </r>
  <r>
    <x v="0"/>
    <n v="35000"/>
    <n v="67000"/>
    <n v="51000"/>
    <s v="Fidelity TalentSource_x000a_"/>
    <s v="Westlake, TX"/>
    <x v="63"/>
    <s v="1001 to 5000 employees"/>
    <x v="6"/>
    <s v="Unknown / Non-Applicable"/>
    <b v="0"/>
    <x v="1"/>
    <x v="1"/>
    <n v="1"/>
    <n v="0"/>
    <n v="0"/>
    <n v="1"/>
    <n v="1"/>
  </r>
  <r>
    <x v="0"/>
    <n v="35000"/>
    <n v="67000"/>
    <n v="51000"/>
    <s v="Prudent Technologies &amp; Consulting_x000a_"/>
    <s v="Fort Worth, TX"/>
    <x v="62"/>
    <s v="51 to 200 employees"/>
    <x v="0"/>
    <s v="$25 to $50 million (USD)"/>
    <b v="0"/>
    <x v="0"/>
    <x v="0"/>
    <n v="0"/>
    <n v="1"/>
    <n v="0"/>
    <n v="1"/>
    <n v="0"/>
  </r>
  <r>
    <x v="0"/>
    <n v="35000"/>
    <n v="42000"/>
    <n v="38500"/>
    <s v="Texas Education Agency_x000a_"/>
    <s v="Austin, TX"/>
    <x v="64"/>
    <s v="501 to 1000 employees"/>
    <x v="45"/>
    <s v="$100 to $500 million (USD)"/>
    <b v="0"/>
    <x v="1"/>
    <x v="1"/>
    <n v="0"/>
    <n v="1"/>
    <n v="1"/>
    <n v="1"/>
    <n v="1"/>
  </r>
  <r>
    <x v="0"/>
    <n v="35000"/>
    <n v="67000"/>
    <n v="51000"/>
    <s v="SUNSET LOGISTICS, INC_x000a_"/>
    <s v="Fort Worth, TX"/>
    <x v="62"/>
    <s v="51 to 200 employees"/>
    <x v="46"/>
    <s v="$25 to $50 million (USD)"/>
    <b v="0"/>
    <x v="0"/>
    <x v="0"/>
    <n v="0"/>
    <n v="0"/>
    <n v="0"/>
    <n v="1"/>
    <n v="1"/>
  </r>
  <r>
    <x v="0"/>
    <n v="35000"/>
    <n v="67000"/>
    <n v="51000"/>
    <s v="Remitly_x000a_"/>
    <s v="Seattle, WA"/>
    <x v="65"/>
    <s v="1001 to 5000 employees"/>
    <x v="19"/>
    <s v="Unknown / Non-Applicable"/>
    <b v="1"/>
    <x v="1"/>
    <x v="1"/>
    <n v="0"/>
    <n v="0"/>
    <n v="0"/>
    <n v="0"/>
    <n v="1"/>
  </r>
  <r>
    <x v="1"/>
    <n v="35000"/>
    <n v="67000"/>
    <n v="51000"/>
    <s v="Homesite Group_x000a_"/>
    <s v="Seattle, WA"/>
    <x v="65"/>
    <s v="1001 to 5000 employees"/>
    <x v="10"/>
    <s v="Unknown / Non-Applicable"/>
    <b v="0"/>
    <x v="1"/>
    <x v="1"/>
    <n v="0"/>
    <n v="1"/>
    <n v="0"/>
    <n v="1"/>
    <n v="0"/>
  </r>
  <r>
    <x v="0"/>
    <n v="35000"/>
    <n v="67000"/>
    <n v="51000"/>
    <s v="Lionbridge_x000a_"/>
    <s v="Redmond, WA"/>
    <x v="66"/>
    <s v="5001 to 10000 employees"/>
    <x v="0"/>
    <s v="$500 million to $1 billion (USD)"/>
    <b v="0"/>
    <x v="1"/>
    <x v="1"/>
    <n v="0"/>
    <n v="1"/>
    <n v="0"/>
    <n v="1"/>
    <n v="1"/>
  </r>
  <r>
    <x v="0"/>
    <n v="35000"/>
    <n v="67000"/>
    <n v="51000"/>
    <s v="System Soft Technologies_x000a_"/>
    <s v="Fort Worth, TX"/>
    <x v="62"/>
    <s v="201 to 500 employees"/>
    <x v="0"/>
    <s v="$50 to $100 million (USD)"/>
    <b v="0"/>
    <x v="0"/>
    <x v="0"/>
    <n v="0"/>
    <n v="0"/>
    <n v="0"/>
    <n v="1"/>
    <n v="0"/>
  </r>
  <r>
    <x v="0"/>
    <n v="35000"/>
    <n v="42000"/>
    <n v="38500"/>
    <s v="GasPedal_x000a_"/>
    <s v="Austin, TX"/>
    <x v="64"/>
    <s v="1 to 50 employees"/>
    <x v="40"/>
    <s v="$5 to $10 million (USD)"/>
    <b v="0"/>
    <x v="1"/>
    <x v="0"/>
    <n v="0"/>
    <n v="0"/>
    <n v="0"/>
    <n v="1"/>
    <n v="0"/>
  </r>
  <r>
    <x v="0"/>
    <n v="35000"/>
    <n v="42000"/>
    <n v="38500"/>
    <s v="Smartwebs, Inc._x000a_"/>
    <s v="Round Rock, TX"/>
    <x v="67"/>
    <s v="Unknown"/>
    <x v="18"/>
    <s v="Less than $1 million (USD)"/>
    <b v="0"/>
    <x v="0"/>
    <x v="0"/>
    <n v="0"/>
    <n v="0"/>
    <n v="0"/>
    <n v="1"/>
    <n v="0"/>
  </r>
  <r>
    <x v="0"/>
    <n v="35000"/>
    <n v="42000"/>
    <n v="38500"/>
    <s v="Staffigo Technical Services, LLC_x000a_"/>
    <s v="Austin, TX"/>
    <x v="64"/>
    <s v="51 to 200 employees"/>
    <x v="0"/>
    <s v="$50 to $100 million (USD)"/>
    <b v="0"/>
    <x v="1"/>
    <x v="1"/>
    <n v="0"/>
    <n v="0"/>
    <n v="0"/>
    <n v="0"/>
    <n v="1"/>
  </r>
  <r>
    <x v="0"/>
    <n v="35000"/>
    <n v="42000"/>
    <n v="38500"/>
    <s v="Texas Water Development Board_x000a_"/>
    <s v="Austin, TX"/>
    <x v="64"/>
    <s v="201 to 500 employees"/>
    <x v="45"/>
    <s v="Unknown / Non-Applicable"/>
    <b v="0"/>
    <x v="1"/>
    <x v="0"/>
    <n v="0"/>
    <n v="0"/>
    <n v="0"/>
    <n v="1"/>
    <n v="0"/>
  </r>
  <r>
    <x v="0"/>
    <n v="35000"/>
    <n v="42000"/>
    <n v="38500"/>
    <s v="GasPedal_x000a_"/>
    <s v="Austin, TX"/>
    <x v="64"/>
    <s v="1 to 50 employees"/>
    <x v="40"/>
    <s v="$5 to $10 million (USD)"/>
    <b v="0"/>
    <x v="1"/>
    <x v="1"/>
    <n v="0"/>
    <n v="0"/>
    <n v="0"/>
    <n v="1"/>
    <n v="1"/>
  </r>
  <r>
    <x v="0"/>
    <n v="35000"/>
    <n v="42000"/>
    <n v="38500"/>
    <s v="Centene Corporation_x000a_"/>
    <s v="Austin, TX"/>
    <x v="64"/>
    <s v="10000+ employees"/>
    <x v="10"/>
    <s v="$10+ billion (USD)"/>
    <b v="0"/>
    <x v="1"/>
    <x v="0"/>
    <n v="0"/>
    <n v="0"/>
    <n v="0"/>
    <n v="0"/>
    <n v="1"/>
  </r>
  <r>
    <x v="0"/>
    <n v="35000"/>
    <n v="42000"/>
    <n v="38500"/>
    <s v="Quantilus, Inc_x000a_"/>
    <s v="Round Rock, TX"/>
    <x v="67"/>
    <s v="1 to 50 employees"/>
    <x v="0"/>
    <s v="Less than $1 million (USD)"/>
    <b v="0"/>
    <x v="1"/>
    <x v="0"/>
    <n v="0"/>
    <n v="0"/>
    <n v="0"/>
    <n v="0"/>
    <n v="1"/>
  </r>
  <r>
    <x v="0"/>
    <n v="35000"/>
    <n v="42000"/>
    <n v="38500"/>
    <s v="Hyliion_x000a_"/>
    <s v="Cedar Park, TX"/>
    <x v="68"/>
    <s v="1 to 50 employees"/>
    <x v="47"/>
    <s v="Unknown / Non-Applicable"/>
    <b v="0"/>
    <x v="0"/>
    <x v="0"/>
    <n v="0"/>
    <n v="0"/>
    <n v="0"/>
    <n v="0"/>
    <n v="0"/>
  </r>
  <r>
    <x v="0"/>
    <n v="35000"/>
    <n v="67000"/>
    <n v="51000"/>
    <s v="Microsoft Corporation_x000a_"/>
    <s v="Redmond, WA"/>
    <x v="66"/>
    <s v="10000+ employees"/>
    <x v="5"/>
    <s v="$10+ billion (USD)"/>
    <b v="0"/>
    <x v="1"/>
    <x v="0"/>
    <n v="0"/>
    <n v="0"/>
    <n v="0"/>
    <n v="0"/>
    <n v="1"/>
  </r>
  <r>
    <x v="0"/>
    <n v="35000"/>
    <n v="67000"/>
    <n v="51000"/>
    <s v="Subex_x000a_"/>
    <s v="Bellevue, WA"/>
    <x v="69"/>
    <s v="501 to 1000 employees"/>
    <x v="4"/>
    <s v="$25 to $50 million (USD)"/>
    <b v="0"/>
    <x v="1"/>
    <x v="1"/>
    <n v="1"/>
    <n v="0"/>
    <n v="0"/>
    <n v="1"/>
    <n v="0"/>
  </r>
  <r>
    <x v="0"/>
    <n v="35000"/>
    <n v="67000"/>
    <n v="51000"/>
    <s v="Fred Hutch_x000a_"/>
    <s v="Seattle, WA"/>
    <x v="65"/>
    <s v="1001 to 5000 employees"/>
    <x v="28"/>
    <s v="$100 to $500 million (USD)"/>
    <b v="0"/>
    <x v="0"/>
    <x v="0"/>
    <n v="0"/>
    <n v="0"/>
    <n v="0"/>
    <n v="0"/>
    <n v="0"/>
  </r>
  <r>
    <x v="0"/>
    <n v="35000"/>
    <n v="67000"/>
    <n v="51000"/>
    <s v="Resource Logistics, Inc._x000a_"/>
    <s v="Redmond, WA"/>
    <x v="66"/>
    <s v="51 to 200 employees"/>
    <x v="33"/>
    <s v="$10 to $25 million (USD)"/>
    <b v="0"/>
    <x v="1"/>
    <x v="1"/>
    <n v="0"/>
    <n v="1"/>
    <n v="1"/>
    <n v="0"/>
    <n v="1"/>
  </r>
  <r>
    <x v="0"/>
    <n v="35000"/>
    <n v="67000"/>
    <n v="51000"/>
    <s v="Staffigo Technical Services, LLC_x000a_"/>
    <s v="Seattle, WA"/>
    <x v="65"/>
    <s v="51 to 200 employees"/>
    <x v="0"/>
    <s v="$50 to $100 million (USD)"/>
    <b v="0"/>
    <x v="0"/>
    <x v="1"/>
    <n v="0"/>
    <n v="1"/>
    <n v="0"/>
    <n v="1"/>
    <n v="1"/>
  </r>
  <r>
    <x v="0"/>
    <n v="35000"/>
    <n v="67000"/>
    <n v="51000"/>
    <s v="Synaptein Solutions Inc._x000a_"/>
    <s v="Seattle, WA"/>
    <x v="65"/>
    <s v="1 to 50 employees"/>
    <x v="2"/>
    <s v="Less than $1 million (USD)"/>
    <b v="0"/>
    <x v="1"/>
    <x v="0"/>
    <n v="0"/>
    <n v="0"/>
    <n v="0"/>
    <n v="1"/>
    <n v="1"/>
  </r>
  <r>
    <x v="0"/>
    <n v="35000"/>
    <n v="67000"/>
    <n v="51000"/>
    <s v="LendingTree, LLC._x000a_"/>
    <s v="Seattle, WA"/>
    <x v="65"/>
    <s v="1001 to 5000 employees"/>
    <x v="32"/>
    <s v="$500 million to $1 billion (USD)"/>
    <b v="0"/>
    <x v="1"/>
    <x v="0"/>
    <n v="0"/>
    <n v="1"/>
    <n v="0"/>
    <n v="1"/>
    <n v="0"/>
  </r>
  <r>
    <x v="0"/>
    <n v="35000"/>
    <n v="67000"/>
    <n v="51000"/>
    <s v="Kelly IT_x000a_"/>
    <s v="Renton, WA"/>
    <x v="70"/>
    <s v="501 to 1000 employees"/>
    <x v="6"/>
    <s v="Unknown / Non-Applicable"/>
    <b v="0"/>
    <x v="1"/>
    <x v="0"/>
    <n v="0"/>
    <n v="1"/>
    <n v="0"/>
    <n v="1"/>
    <n v="1"/>
  </r>
  <r>
    <x v="0"/>
    <n v="35000"/>
    <n v="67000"/>
    <n v="51000"/>
    <s v="Wipro Ltd._x000a_"/>
    <s v="Redmond, WA"/>
    <x v="66"/>
    <s v="10000+ employees"/>
    <x v="0"/>
    <s v="$5 to $10 billion (USD)"/>
    <b v="0"/>
    <x v="1"/>
    <x v="0"/>
    <n v="0"/>
    <n v="0"/>
    <n v="0"/>
    <n v="1"/>
    <n v="1"/>
  </r>
  <r>
    <x v="1"/>
    <n v="35000"/>
    <n v="67000"/>
    <n v="51000"/>
    <s v="Intelliswift Software Inc_x000a_"/>
    <s v="Seattle, WA"/>
    <x v="65"/>
    <s v="201 to 500 employees"/>
    <x v="6"/>
    <s v="$50 to $100 million (USD)"/>
    <b v="0"/>
    <x v="0"/>
    <x v="0"/>
    <n v="0"/>
    <n v="0"/>
    <n v="0"/>
    <n v="1"/>
    <n v="0"/>
  </r>
  <r>
    <x v="1"/>
    <n v="35000"/>
    <n v="67000"/>
    <n v="51000"/>
    <s v="Costco Wholesale Corporation_x000a_"/>
    <s v="Issaquah, WA"/>
    <x v="71"/>
    <s v="10000+ employees"/>
    <x v="48"/>
    <s v="$10+ billion (USD)"/>
    <b v="0"/>
    <x v="1"/>
    <x v="0"/>
    <n v="0"/>
    <n v="0"/>
    <n v="0"/>
    <n v="1"/>
    <n v="0"/>
  </r>
  <r>
    <x v="1"/>
    <n v="35000"/>
    <n v="67000"/>
    <n v="51000"/>
    <s v="TechDigital Corporation_x000a_"/>
    <s v="Seattle, WA"/>
    <x v="65"/>
    <s v="51 to 200 employees"/>
    <x v="5"/>
    <s v="$10 to $25 million (USD)"/>
    <b v="0"/>
    <x v="0"/>
    <x v="0"/>
    <n v="0"/>
    <n v="0"/>
    <n v="0"/>
    <n v="0"/>
    <n v="0"/>
  </r>
  <r>
    <x v="0"/>
    <n v="35000"/>
    <n v="67000"/>
    <n v="51000"/>
    <s v="SureCritic_x000a_"/>
    <s v="Seattle, WA"/>
    <x v="65"/>
    <s v="1 to 50 employees"/>
    <x v="49"/>
    <s v="Less than $1 million (USD)"/>
    <b v="0"/>
    <x v="0"/>
    <x v="0"/>
    <n v="0"/>
    <n v="0"/>
    <n v="0"/>
    <n v="0"/>
    <n v="1"/>
  </r>
  <r>
    <x v="0"/>
    <n v="35000"/>
    <n v="67000"/>
    <n v="51000"/>
    <s v="Akraya Inc._x000a_"/>
    <s v="Seattle, WA"/>
    <x v="65"/>
    <s v="51 to 200 employees"/>
    <x v="6"/>
    <s v="$25 to $50 million (USD)"/>
    <b v="0"/>
    <x v="1"/>
    <x v="0"/>
    <n v="0"/>
    <n v="0"/>
    <n v="0"/>
    <n v="1"/>
    <n v="0"/>
  </r>
  <r>
    <x v="0"/>
    <n v="35000"/>
    <n v="67000"/>
    <n v="51000"/>
    <s v="Washington Federal_x000a_"/>
    <s v="Seattle, WA"/>
    <x v="65"/>
    <s v="1001 to 5000 employees"/>
    <x v="19"/>
    <s v="$500 million to $1 billion (USD)"/>
    <b v="0"/>
    <x v="0"/>
    <x v="0"/>
    <n v="0"/>
    <n v="0"/>
    <n v="1"/>
    <n v="1"/>
    <n v="1"/>
  </r>
  <r>
    <x v="0"/>
    <n v="35000"/>
    <n v="67000"/>
    <n v="51000"/>
    <s v="Microsoft Corporation_x000a_"/>
    <s v="Redmond, WA"/>
    <x v="66"/>
    <s v="10000+ employees"/>
    <x v="5"/>
    <s v="$10+ billion (USD)"/>
    <b v="0"/>
    <x v="0"/>
    <x v="0"/>
    <n v="0"/>
    <n v="0"/>
    <n v="1"/>
    <n v="1"/>
    <n v="1"/>
  </r>
  <r>
    <x v="0"/>
    <n v="35000"/>
    <n v="67000"/>
    <n v="51000"/>
    <s v="Blue Origin_x000a_"/>
    <s v="Kent, WA"/>
    <x v="72"/>
    <s v="1001 to 5000 employees"/>
    <x v="44"/>
    <s v="$10 to $25 million (USD)"/>
    <b v="0"/>
    <x v="1"/>
    <x v="0"/>
    <n v="0"/>
    <n v="0"/>
    <n v="0"/>
    <n v="0"/>
    <n v="1"/>
  </r>
  <r>
    <x v="0"/>
    <n v="35000"/>
    <n v="67000"/>
    <n v="51000"/>
    <s v="Staffigo Technical Services, LLC_x000a_"/>
    <s v="Seattle, WA"/>
    <x v="65"/>
    <s v="51 to 200 employees"/>
    <x v="0"/>
    <s v="$50 to $100 million (USD)"/>
    <b v="0"/>
    <x v="0"/>
    <x v="1"/>
    <n v="0"/>
    <n v="0"/>
    <n v="0"/>
    <n v="0"/>
    <n v="0"/>
  </r>
  <r>
    <x v="0"/>
    <n v="35000"/>
    <n v="67000"/>
    <n v="51000"/>
    <s v="LendingTree, LLC._x000a_"/>
    <s v="Seattle, WA"/>
    <x v="65"/>
    <s v="1001 to 5000 employees"/>
    <x v="32"/>
    <s v="$500 million to $1 billion (USD)"/>
    <b v="0"/>
    <x v="1"/>
    <x v="0"/>
    <n v="0"/>
    <n v="0"/>
    <n v="0"/>
    <n v="1"/>
    <n v="0"/>
  </r>
  <r>
    <x v="0"/>
    <n v="35000"/>
    <n v="67000"/>
    <n v="51000"/>
    <s v="Costco Wholesale Corporation_x000a_"/>
    <s v="Issaquah, WA"/>
    <x v="71"/>
    <s v="10000+ employees"/>
    <x v="48"/>
    <s v="$10+ billion (USD)"/>
    <b v="0"/>
    <x v="1"/>
    <x v="0"/>
    <n v="0"/>
    <n v="1"/>
    <n v="0"/>
    <n v="1"/>
    <n v="1"/>
  </r>
  <r>
    <x v="0"/>
    <n v="35000"/>
    <n v="42000"/>
    <n v="38500"/>
    <s v="Superior HealthPlan_x000a_"/>
    <s v="Austin, TX"/>
    <x v="64"/>
    <s v="1001 to 5000 employees"/>
    <x v="3"/>
    <s v="Unknown / Non-Applicable"/>
    <b v="0"/>
    <x v="0"/>
    <x v="0"/>
    <n v="0"/>
    <n v="0"/>
    <n v="0"/>
    <n v="1"/>
    <n v="1"/>
  </r>
  <r>
    <x v="0"/>
    <n v="35000"/>
    <n v="45000"/>
    <n v="40000"/>
    <s v="Turner Broadcasting_x000a_"/>
    <s v="Burbank, CA"/>
    <x v="15"/>
    <s v="10000+ employees"/>
    <x v="13"/>
    <s v="$10+ billion (USD)"/>
    <b v="0"/>
    <x v="1"/>
    <x v="1"/>
    <n v="0"/>
    <n v="0"/>
    <n v="0"/>
    <n v="1"/>
    <n v="1"/>
  </r>
  <r>
    <x v="0"/>
    <n v="35000"/>
    <n v="45000"/>
    <n v="40000"/>
    <s v="Kforce_x000a_"/>
    <s v="Los Angeles, CA"/>
    <x v="21"/>
    <s v="10000+ employees"/>
    <x v="6"/>
    <s v="$1 to $2 billion (USD)"/>
    <b v="0"/>
    <x v="1"/>
    <x v="0"/>
    <n v="0"/>
    <n v="1"/>
    <n v="1"/>
    <n v="1"/>
    <n v="0"/>
  </r>
  <r>
    <x v="0"/>
    <n v="35000"/>
    <n v="45000"/>
    <n v="40000"/>
    <s v="Internet Brands, Inc._x000a_"/>
    <s v="Los Angeles, CA"/>
    <x v="21"/>
    <s v="1001 to 5000 employees"/>
    <x v="8"/>
    <s v="$1 to $2 billion (USD)"/>
    <b v="0"/>
    <x v="1"/>
    <x v="0"/>
    <n v="0"/>
    <n v="0"/>
    <n v="0"/>
    <n v="1"/>
    <n v="1"/>
  </r>
  <r>
    <x v="0"/>
    <n v="35000"/>
    <n v="45000"/>
    <n v="40000"/>
    <s v="Molina Healthcare_x000a_"/>
    <s v="Long Beach, CA"/>
    <x v="12"/>
    <s v="10000+ employees"/>
    <x v="10"/>
    <s v="$10+ billion (USD)"/>
    <b v="0"/>
    <x v="1"/>
    <x v="0"/>
    <n v="0"/>
    <n v="1"/>
    <n v="0"/>
    <n v="0"/>
    <n v="1"/>
  </r>
  <r>
    <x v="0"/>
    <n v="35000"/>
    <n v="45000"/>
    <n v="40000"/>
    <s v="The Wonderful Company LLC_x000a_"/>
    <s v="Los Angeles, CA"/>
    <x v="21"/>
    <s v="5001 to 10000 employees"/>
    <x v="27"/>
    <s v="$2 to $5 billion (USD)"/>
    <b v="0"/>
    <x v="0"/>
    <x v="0"/>
    <n v="0"/>
    <n v="0"/>
    <n v="0"/>
    <n v="1"/>
    <n v="0"/>
  </r>
  <r>
    <x v="0"/>
    <n v="35000"/>
    <n v="45000"/>
    <n v="40000"/>
    <s v="Akraya Inc._x000a_"/>
    <s v="Los Angeles, CA"/>
    <x v="21"/>
    <s v="51 to 200 employees"/>
    <x v="6"/>
    <s v="$25 to $50 million (USD)"/>
    <b v="0"/>
    <x v="1"/>
    <x v="0"/>
    <n v="0"/>
    <n v="0"/>
    <n v="0"/>
    <n v="1"/>
    <n v="1"/>
  </r>
  <r>
    <x v="0"/>
    <n v="35000"/>
    <n v="45000"/>
    <n v="40000"/>
    <s v="IBM_x000a_"/>
    <s v="Los Angeles, CA"/>
    <x v="21"/>
    <s v="10000+ employees"/>
    <x v="0"/>
    <s v="$10+ billion (USD)"/>
    <b v="0"/>
    <x v="1"/>
    <x v="0"/>
    <n v="0"/>
    <n v="0"/>
    <n v="0"/>
    <n v="1"/>
    <n v="1"/>
  </r>
  <r>
    <x v="1"/>
    <n v="35000"/>
    <n v="45000"/>
    <n v="40000"/>
    <s v="Beautycounter_x000a_"/>
    <s v="Santa Monica, CA"/>
    <x v="17"/>
    <s v="201 to 500 employees"/>
    <x v="50"/>
    <s v="Unknown / Non-Applicable"/>
    <b v="0"/>
    <x v="1"/>
    <x v="0"/>
    <n v="0"/>
    <n v="0"/>
    <n v="0"/>
    <n v="0"/>
    <n v="1"/>
  </r>
  <r>
    <x v="0"/>
    <n v="35000"/>
    <n v="45000"/>
    <n v="40000"/>
    <s v="Genuent_x000a_"/>
    <s v="Los Angeles, CA"/>
    <x v="21"/>
    <s v="201 to 500 employees"/>
    <x v="6"/>
    <s v="$100 to $500 million (USD)"/>
    <b v="0"/>
    <x v="0"/>
    <x v="0"/>
    <n v="0"/>
    <n v="0"/>
    <n v="0"/>
    <n v="0"/>
    <n v="1"/>
  </r>
  <r>
    <x v="1"/>
    <n v="35000"/>
    <n v="45000"/>
    <n v="40000"/>
    <s v="ZS Associates_x000a_"/>
    <s v="Los Angeles, CA"/>
    <x v="21"/>
    <s v="5001 to 10000 employees"/>
    <x v="9"/>
    <s v="Unknown / Non-Applicable"/>
    <b v="0"/>
    <x v="1"/>
    <x v="0"/>
    <n v="0"/>
    <n v="1"/>
    <n v="0"/>
    <n v="0"/>
    <n v="1"/>
  </r>
  <r>
    <x v="0"/>
    <n v="35000"/>
    <n v="45000"/>
    <n v="40000"/>
    <s v="Tecolote Research_x000a_"/>
    <s v="El Segundo, CA"/>
    <x v="13"/>
    <s v="501 to 1000 employees"/>
    <x v="44"/>
    <s v="$50 to $100 million (USD)"/>
    <b v="0"/>
    <x v="1"/>
    <x v="0"/>
    <n v="0"/>
    <n v="0"/>
    <n v="0"/>
    <n v="1"/>
    <n v="1"/>
  </r>
  <r>
    <x v="0"/>
    <n v="35000"/>
    <n v="45000"/>
    <n v="40000"/>
    <s v="Kaiser Permanente_x000a_"/>
    <s v="Pasadena, CA"/>
    <x v="73"/>
    <s v="10000+ employees"/>
    <x v="3"/>
    <s v="$10+ billion (USD)"/>
    <b v="0"/>
    <x v="1"/>
    <x v="0"/>
    <n v="0"/>
    <n v="0"/>
    <n v="1"/>
    <n v="1"/>
    <n v="0"/>
  </r>
  <r>
    <x v="0"/>
    <n v="35000"/>
    <n v="45000"/>
    <n v="40000"/>
    <s v="Staffigo Technical Services, LLC_x000a_"/>
    <s v="Los Angeles, CA"/>
    <x v="21"/>
    <s v="51 to 200 employees"/>
    <x v="0"/>
    <s v="$50 to $100 million (USD)"/>
    <b v="0"/>
    <x v="1"/>
    <x v="0"/>
    <n v="0"/>
    <n v="1"/>
    <n v="0"/>
    <n v="1"/>
    <n v="1"/>
  </r>
  <r>
    <x v="0"/>
    <n v="35000"/>
    <n v="45000"/>
    <n v="40000"/>
    <s v="City National Bank_x000a_"/>
    <s v="Los Angeles, CA"/>
    <x v="21"/>
    <s v="1001 to 5000 employees"/>
    <x v="19"/>
    <s v="Unknown / Non-Applicable"/>
    <b v="0"/>
    <x v="1"/>
    <x v="0"/>
    <n v="0"/>
    <n v="1"/>
    <n v="0"/>
    <n v="1"/>
    <n v="1"/>
  </r>
  <r>
    <x v="0"/>
    <n v="35000"/>
    <n v="45000"/>
    <n v="40000"/>
    <s v="City National Bank_x000a_"/>
    <s v="Los Angeles, CA"/>
    <x v="21"/>
    <s v="1001 to 5000 employees"/>
    <x v="19"/>
    <s v="Unknown / Non-Applicable"/>
    <b v="0"/>
    <x v="1"/>
    <x v="1"/>
    <n v="0"/>
    <n v="0"/>
    <n v="0"/>
    <n v="1"/>
    <n v="1"/>
  </r>
  <r>
    <x v="0"/>
    <n v="35000"/>
    <n v="45000"/>
    <n v="40000"/>
    <s v="Cypress HCM_x000a_"/>
    <s v="Los Angeles, CA"/>
    <x v="21"/>
    <s v="51 to 200 employees"/>
    <x v="6"/>
    <s v="Unknown / Non-Applicable"/>
    <b v="0"/>
    <x v="1"/>
    <x v="0"/>
    <n v="0"/>
    <n v="0"/>
    <n v="0"/>
    <n v="1"/>
    <n v="1"/>
  </r>
  <r>
    <x v="0"/>
    <n v="35000"/>
    <n v="42000"/>
    <n v="38500"/>
    <s v="Octo Consulting Group_x000a_"/>
    <s v="Austin, TX"/>
    <x v="64"/>
    <s v="501 to 1000 employees"/>
    <x v="9"/>
    <s v="$50 to $100 million (USD)"/>
    <b v="0"/>
    <x v="1"/>
    <x v="0"/>
    <n v="0"/>
    <n v="0"/>
    <n v="0"/>
    <n v="0"/>
    <n v="0"/>
  </r>
  <r>
    <x v="0"/>
    <n v="35000"/>
    <n v="42000"/>
    <n v="38500"/>
    <s v="Seven Seven Softwares_x000a_"/>
    <s v="Austin, TX"/>
    <x v="64"/>
    <s v="201 to 500 employees"/>
    <x v="0"/>
    <s v="$10 to $25 million (USD)"/>
    <b v="0"/>
    <x v="1"/>
    <x v="1"/>
    <n v="1"/>
    <n v="0"/>
    <n v="0"/>
    <n v="0"/>
    <n v="1"/>
  </r>
  <r>
    <x v="0"/>
    <n v="35000"/>
    <n v="42000"/>
    <n v="38500"/>
    <s v="Booz Allen Hamilton_x000a_"/>
    <s v="Austin, TX"/>
    <x v="64"/>
    <s v="10000+ employees"/>
    <x v="9"/>
    <s v="$5 to $10 billion (USD)"/>
    <b v="0"/>
    <x v="0"/>
    <x v="0"/>
    <n v="0"/>
    <n v="0"/>
    <n v="0"/>
    <n v="0"/>
    <n v="0"/>
  </r>
  <r>
    <x v="0"/>
    <n v="35000"/>
    <n v="42000"/>
    <n v="38500"/>
    <s v="22nd Century Technologies_x000a_"/>
    <s v="Austin, TX"/>
    <x v="64"/>
    <s v="1001 to 5000 employees"/>
    <x v="0"/>
    <s v="$25 to $50 million (USD)"/>
    <b v="1"/>
    <x v="1"/>
    <x v="1"/>
    <n v="0"/>
    <n v="1"/>
    <n v="0"/>
    <n v="1"/>
    <n v="0"/>
  </r>
  <r>
    <x v="0"/>
    <n v="35000"/>
    <n v="42000"/>
    <n v="38500"/>
    <s v="Wellcare_x000a_"/>
    <s v="Austin, TX"/>
    <x v="64"/>
    <s v="5001 to 10000 employees"/>
    <x v="10"/>
    <s v="$10+ billion (USD)"/>
    <b v="0"/>
    <x v="0"/>
    <x v="0"/>
    <n v="0"/>
    <n v="0"/>
    <n v="0"/>
    <n v="0"/>
    <n v="1"/>
  </r>
  <r>
    <x v="0"/>
    <n v="35000"/>
    <n v="42000"/>
    <n v="38500"/>
    <s v="Ascension_x000a_"/>
    <s v="Austin, TX"/>
    <x v="64"/>
    <s v="10000+ employees"/>
    <x v="3"/>
    <s v="$100 to $500 million (USD)"/>
    <b v="0"/>
    <x v="1"/>
    <x v="1"/>
    <n v="1"/>
    <n v="0"/>
    <n v="0"/>
    <n v="1"/>
    <n v="1"/>
  </r>
  <r>
    <x v="0"/>
    <n v="35000"/>
    <n v="42000"/>
    <n v="38500"/>
    <s v="BayOne Solutions_x000a_"/>
    <s v="Austin, TX"/>
    <x v="64"/>
    <s v="1001 to 5000 employees"/>
    <x v="0"/>
    <s v="$5 to $10 million (USD)"/>
    <b v="0"/>
    <x v="1"/>
    <x v="1"/>
    <n v="0"/>
    <n v="1"/>
    <n v="0"/>
    <n v="1"/>
    <n v="1"/>
  </r>
  <r>
    <x v="0"/>
    <n v="35000"/>
    <n v="42000"/>
    <n v="38500"/>
    <s v="Texas Health &amp; Human Services Commission_x000a_"/>
    <s v="Austin, TX"/>
    <x v="64"/>
    <s v="10000+ employees"/>
    <x v="45"/>
    <s v="Unknown / Non-Applicable"/>
    <b v="0"/>
    <x v="1"/>
    <x v="1"/>
    <n v="0"/>
    <n v="1"/>
    <n v="1"/>
    <n v="1"/>
    <n v="1"/>
  </r>
  <r>
    <x v="0"/>
    <n v="35000"/>
    <n v="42000"/>
    <n v="38500"/>
    <s v="Central Health_x000a_"/>
    <s v="Austin, TX"/>
    <x v="64"/>
    <s v="51 to 200 employees"/>
    <x v="3"/>
    <s v="$5 to $10 million (USD)"/>
    <b v="0"/>
    <x v="0"/>
    <x v="0"/>
    <n v="0"/>
    <n v="1"/>
    <n v="0"/>
    <n v="1"/>
    <n v="1"/>
  </r>
  <r>
    <x v="0"/>
    <n v="35000"/>
    <n v="45000"/>
    <n v="40000"/>
    <s v="Molina Healthcare_x000a_"/>
    <s v="Long Beach, CA"/>
    <x v="12"/>
    <s v="10000+ employees"/>
    <x v="10"/>
    <s v="$10+ billion (USD)"/>
    <b v="0"/>
    <x v="1"/>
    <x v="0"/>
    <n v="0"/>
    <n v="0"/>
    <n v="0"/>
    <n v="1"/>
    <n v="1"/>
  </r>
  <r>
    <x v="0"/>
    <n v="35000"/>
    <n v="45000"/>
    <n v="40000"/>
    <s v="Mercury Insurance Group_x000a_"/>
    <s v="Brea, CA"/>
    <x v="20"/>
    <s v="1001 to 5000 employees"/>
    <x v="10"/>
    <s v="$2 to $5 billion (USD)"/>
    <b v="0"/>
    <x v="0"/>
    <x v="0"/>
    <n v="0"/>
    <n v="1"/>
    <n v="0"/>
    <n v="1"/>
    <n v="1"/>
  </r>
  <r>
    <x v="0"/>
    <n v="35000"/>
    <n v="45000"/>
    <n v="40000"/>
    <s v="TikTok_x000a_"/>
    <s v="Los Angeles, CA"/>
    <x v="21"/>
    <s v="1001 to 5000 employees"/>
    <x v="8"/>
    <s v="Unknown / Non-Applicable"/>
    <b v="0"/>
    <x v="1"/>
    <x v="0"/>
    <n v="0"/>
    <n v="0"/>
    <n v="0"/>
    <n v="1"/>
    <n v="1"/>
  </r>
  <r>
    <x v="0"/>
    <n v="35000"/>
    <n v="45000"/>
    <n v="40000"/>
    <s v="MotorTrend Group_x000a_"/>
    <s v="El Segundo, CA"/>
    <x v="13"/>
    <s v="501 to 1000 employees"/>
    <x v="13"/>
    <s v="Unknown / Non-Applicable"/>
    <b v="0"/>
    <x v="1"/>
    <x v="0"/>
    <n v="0"/>
    <n v="0"/>
    <n v="0"/>
    <n v="1"/>
    <n v="1"/>
  </r>
  <r>
    <x v="0"/>
    <n v="35000"/>
    <n v="42000"/>
    <n v="38500"/>
    <s v="Sonic Healthcare USA_x000a_"/>
    <s v="Austin, TX"/>
    <x v="64"/>
    <s v="10000+ employees"/>
    <x v="3"/>
    <s v="$2 to $5 billion (USD)"/>
    <b v="0"/>
    <x v="0"/>
    <x v="0"/>
    <n v="0"/>
    <n v="0"/>
    <n v="0"/>
    <n v="1"/>
    <n v="1"/>
  </r>
  <r>
    <x v="0"/>
    <n v="35000"/>
    <n v="42000"/>
    <n v="38500"/>
    <s v="University Federal Credit Union_x000a_"/>
    <s v="Austin, TX"/>
    <x v="64"/>
    <s v="501 to 1000 employees"/>
    <x v="19"/>
    <s v="$50 to $100 million (USD)"/>
    <b v="0"/>
    <x v="1"/>
    <x v="0"/>
    <n v="0"/>
    <n v="1"/>
    <n v="0"/>
    <n v="0"/>
    <n v="1"/>
  </r>
  <r>
    <x v="0"/>
    <n v="35000"/>
    <n v="42000"/>
    <n v="38500"/>
    <s v="Sense Corp_x000a_"/>
    <s v="Austin, TX"/>
    <x v="64"/>
    <s v="201 to 500 employees"/>
    <x v="2"/>
    <s v="$10 to $25 million (USD)"/>
    <b v="0"/>
    <x v="0"/>
    <x v="0"/>
    <n v="0"/>
    <n v="0"/>
    <n v="0"/>
    <n v="1"/>
    <n v="0"/>
  </r>
  <r>
    <x v="0"/>
    <n v="35000"/>
    <n v="42000"/>
    <n v="38500"/>
    <s v="ISHPI Information Technologies_x000a_"/>
    <s v="Austin, TX"/>
    <x v="64"/>
    <s v="201 to 500 employees"/>
    <x v="0"/>
    <s v="$50 to $100 million (USD)"/>
    <b v="0"/>
    <x v="1"/>
    <x v="0"/>
    <n v="0"/>
    <n v="0"/>
    <n v="0"/>
    <n v="1"/>
    <n v="1"/>
  </r>
  <r>
    <x v="0"/>
    <n v="35000"/>
    <n v="42000"/>
    <n v="38500"/>
    <s v="Ascension_x000a_"/>
    <s v="Austin, TX"/>
    <x v="64"/>
    <s v="10000+ employees"/>
    <x v="3"/>
    <s v="$100 to $500 million (USD)"/>
    <b v="0"/>
    <x v="1"/>
    <x v="0"/>
    <n v="0"/>
    <n v="1"/>
    <n v="0"/>
    <n v="1"/>
    <n v="0"/>
  </r>
  <r>
    <x v="0"/>
    <n v="35000"/>
    <n v="42000"/>
    <n v="38500"/>
    <s v="TxDOT_x000a_"/>
    <s v="Austin, TX"/>
    <x v="64"/>
    <s v="10000+ employees"/>
    <x v="45"/>
    <s v="Unknown / Non-Applicable"/>
    <b v="0"/>
    <x v="0"/>
    <x v="0"/>
    <n v="0"/>
    <n v="0"/>
    <n v="0"/>
    <n v="0"/>
    <n v="1"/>
  </r>
  <r>
    <x v="0"/>
    <n v="36000"/>
    <n v="67000"/>
    <n v="51500"/>
    <s v="Advent Global Solutions, Inc._x000a_"/>
    <s v="Topeka, KS"/>
    <x v="74"/>
    <s v="501 to 1000 employees"/>
    <x v="0"/>
    <s v="$100 to $500 million (USD)"/>
    <b v="0"/>
    <x v="0"/>
    <x v="0"/>
    <n v="0"/>
    <n v="0"/>
    <n v="0"/>
    <n v="1"/>
    <n v="0"/>
  </r>
  <r>
    <x v="0"/>
    <n v="36000"/>
    <n v="67000"/>
    <n v="51500"/>
    <s v="Focal Systems_x000a_"/>
    <s v="Burlingame, KS"/>
    <x v="75"/>
    <s v="1 to 50 employees"/>
    <x v="5"/>
    <s v="$1 to $5 million (USD)"/>
    <b v="0"/>
    <x v="1"/>
    <x v="0"/>
    <n v="0"/>
    <n v="0"/>
    <n v="0"/>
    <n v="1"/>
    <n v="1"/>
  </r>
  <r>
    <x v="0"/>
    <n v="37000"/>
    <n v="44000"/>
    <n v="40500"/>
    <s v="Weston Solutions Inc._x000a_"/>
    <s v="West Chester, PA"/>
    <x v="76"/>
    <s v="1001 to 5000 employees"/>
    <x v="34"/>
    <s v="$500 million to $1 billion (USD)"/>
    <b v="0"/>
    <x v="1"/>
    <x v="1"/>
    <n v="0"/>
    <n v="0"/>
    <n v="0"/>
    <n v="1"/>
    <n v="1"/>
  </r>
  <r>
    <x v="0"/>
    <n v="37000"/>
    <n v="44000"/>
    <n v="40500"/>
    <s v="McGrath Systems_x000a_"/>
    <s v="Berwyn, PA"/>
    <x v="77"/>
    <s v="1 to 50 employees"/>
    <x v="6"/>
    <s v="$10 to $25 million (USD)"/>
    <b v="0"/>
    <x v="1"/>
    <x v="1"/>
    <n v="0"/>
    <n v="1"/>
    <n v="0"/>
    <n v="1"/>
    <n v="0"/>
  </r>
  <r>
    <x v="1"/>
    <n v="37000"/>
    <n v="44000"/>
    <n v="40500"/>
    <s v="Computer Enterprises, Inc._x000a_"/>
    <s v="Philadelphia, PA"/>
    <x v="78"/>
    <s v="501 to 1000 employees"/>
    <x v="0"/>
    <s v="$50 to $100 million (USD)"/>
    <b v="0"/>
    <x v="0"/>
    <x v="0"/>
    <n v="0"/>
    <n v="0"/>
    <n v="0"/>
    <n v="0"/>
    <n v="0"/>
  </r>
  <r>
    <x v="0"/>
    <n v="37000"/>
    <n v="44000"/>
    <n v="40500"/>
    <s v="Boeing_x000a_"/>
    <s v="Ridley Park, PA"/>
    <x v="79"/>
    <s v="10000+ employees"/>
    <x v="44"/>
    <s v="$10+ billion (USD)"/>
    <b v="0"/>
    <x v="0"/>
    <x v="0"/>
    <n v="0"/>
    <n v="0"/>
    <n v="0"/>
    <n v="0"/>
    <n v="0"/>
  </r>
  <r>
    <x v="0"/>
    <n v="37000"/>
    <n v="44000"/>
    <n v="40500"/>
    <s v="TeamSoft_x000a_"/>
    <s v="Wayne, PA"/>
    <x v="80"/>
    <s v="201 to 500 employees"/>
    <x v="0"/>
    <s v="$50 to $100 million (USD)"/>
    <b v="0"/>
    <x v="1"/>
    <x v="1"/>
    <n v="0"/>
    <n v="0"/>
    <n v="0"/>
    <n v="0"/>
    <n v="1"/>
  </r>
  <r>
    <x v="1"/>
    <n v="37000"/>
    <n v="44000"/>
    <n v="40500"/>
    <s v="Freedom Mortgage_x000a_"/>
    <s v="Mount Laurel, NJ"/>
    <x v="81"/>
    <s v="1001 to 5000 employees"/>
    <x v="16"/>
    <s v="$1 to $2 billion (USD)"/>
    <b v="0"/>
    <x v="1"/>
    <x v="1"/>
    <n v="0"/>
    <n v="0"/>
    <n v="0"/>
    <n v="1"/>
    <n v="1"/>
  </r>
  <r>
    <x v="0"/>
    <n v="37000"/>
    <n v="44000"/>
    <n v="40500"/>
    <s v="Zachary Piper Solutions, LLC_x000a_"/>
    <s v="Horsham, PA"/>
    <x v="82"/>
    <s v="51 to 200 employees"/>
    <x v="4"/>
    <s v="$10 to $25 million (USD)"/>
    <b v="0"/>
    <x v="0"/>
    <x v="0"/>
    <n v="0"/>
    <n v="0"/>
    <n v="0"/>
    <n v="1"/>
    <n v="1"/>
  </r>
  <r>
    <x v="0"/>
    <n v="37000"/>
    <n v="44000"/>
    <n v="40500"/>
    <s v="A2C Consulting_x000a_"/>
    <s v="Philadelphia, PA"/>
    <x v="78"/>
    <s v="1 to 50 employees"/>
    <x v="9"/>
    <s v="Unknown / Non-Applicable"/>
    <b v="0"/>
    <x v="0"/>
    <x v="0"/>
    <n v="0"/>
    <n v="0"/>
    <n v="0"/>
    <n v="1"/>
    <n v="1"/>
  </r>
  <r>
    <x v="1"/>
    <n v="37000"/>
    <n v="44000"/>
    <n v="40500"/>
    <s v="Kforce_x000a_"/>
    <s v="Wilmington, DE"/>
    <x v="83"/>
    <s v="10000+ employees"/>
    <x v="6"/>
    <s v="$1 to $2 billion (USD)"/>
    <b v="0"/>
    <x v="0"/>
    <x v="0"/>
    <n v="0"/>
    <n v="0"/>
    <n v="0"/>
    <n v="0"/>
    <n v="0"/>
  </r>
  <r>
    <x v="1"/>
    <n v="37000"/>
    <n v="44000"/>
    <n v="40500"/>
    <s v="Numeric, LLC_x000a_"/>
    <s v="Philadelphia, PA"/>
    <x v="78"/>
    <s v="1 to 50 employees"/>
    <x v="6"/>
    <s v="$5 to $10 million (USD)"/>
    <b v="1"/>
    <x v="1"/>
    <x v="1"/>
    <n v="0"/>
    <n v="0"/>
    <n v="0"/>
    <n v="0"/>
    <n v="1"/>
  </r>
  <r>
    <x v="0"/>
    <n v="37000"/>
    <n v="44000"/>
    <n v="40500"/>
    <s v="TechUSA_x000a_"/>
    <s v="Philadelphia, PA"/>
    <x v="78"/>
    <s v="1001 to 5000 employees"/>
    <x v="6"/>
    <s v="$100 to $500 million (USD)"/>
    <b v="0"/>
    <x v="1"/>
    <x v="1"/>
    <n v="0"/>
    <n v="1"/>
    <n v="0"/>
    <n v="1"/>
    <n v="0"/>
  </r>
  <r>
    <x v="0"/>
    <n v="37000"/>
    <n v="44000"/>
    <n v="40500"/>
    <s v="Piper Companies_x000a_"/>
    <s v="Horsham, PA"/>
    <x v="82"/>
    <s v="201 to 500 employees"/>
    <x v="6"/>
    <s v="Unknown / Non-Applicable"/>
    <b v="0"/>
    <x v="0"/>
    <x v="0"/>
    <n v="0"/>
    <n v="0"/>
    <n v="0"/>
    <n v="0"/>
    <n v="1"/>
  </r>
  <r>
    <x v="0"/>
    <n v="37000"/>
    <n v="44000"/>
    <n v="40500"/>
    <s v="TD Bank_x000a_"/>
    <s v="Mount Laurel, NJ"/>
    <x v="81"/>
    <s v="10000+ employees"/>
    <x v="19"/>
    <s v="$10+ billion (USD)"/>
    <b v="0"/>
    <x v="1"/>
    <x v="1"/>
    <n v="0"/>
    <n v="0"/>
    <n v="0"/>
    <n v="0"/>
    <n v="1"/>
  </r>
  <r>
    <x v="0"/>
    <n v="37000"/>
    <n v="44000"/>
    <n v="40500"/>
    <s v="Login Consulting Services, Inc_x000a_"/>
    <s v="Allegheny West, PA"/>
    <x v="84"/>
    <s v="51 to 200 employees"/>
    <x v="9"/>
    <s v="$5 to $10 million (USD)"/>
    <b v="0"/>
    <x v="1"/>
    <x v="1"/>
    <n v="1"/>
    <n v="0"/>
    <n v="0"/>
    <n v="1"/>
    <n v="1"/>
  </r>
  <r>
    <x v="0"/>
    <n v="37000"/>
    <n v="44000"/>
    <n v="40500"/>
    <s v="ORS Partners_x000a_"/>
    <s v="Paoli, PA"/>
    <x v="85"/>
    <s v="51 to 200 employees"/>
    <x v="6"/>
    <s v="$10 to $25 million (USD)"/>
    <b v="0"/>
    <x v="1"/>
    <x v="0"/>
    <n v="0"/>
    <n v="1"/>
    <n v="0"/>
    <n v="1"/>
    <n v="1"/>
  </r>
  <r>
    <x v="0"/>
    <n v="37000"/>
    <n v="44000"/>
    <n v="40500"/>
    <s v="Fred Beans_x000a_"/>
    <s v="Doylestown, PA"/>
    <x v="86"/>
    <s v="1001 to 5000 employees"/>
    <x v="51"/>
    <s v="$1 to $2 billion (USD)"/>
    <b v="0"/>
    <x v="1"/>
    <x v="0"/>
    <n v="0"/>
    <n v="0"/>
    <n v="0"/>
    <n v="1"/>
    <n v="1"/>
  </r>
  <r>
    <x v="0"/>
    <n v="37000"/>
    <n v="44000"/>
    <n v="40500"/>
    <s v="University of Pennsylvania_x000a_"/>
    <s v="Philadelphia, PA"/>
    <x v="78"/>
    <s v="10000+ employees"/>
    <x v="26"/>
    <s v="Unknown / Non-Applicable"/>
    <b v="0"/>
    <x v="1"/>
    <x v="1"/>
    <n v="0"/>
    <n v="0"/>
    <n v="0"/>
    <n v="0"/>
    <n v="0"/>
  </r>
  <r>
    <x v="0"/>
    <n v="37000"/>
    <n v="44000"/>
    <n v="40500"/>
    <s v="University of Pennsylvania_x000a_"/>
    <s v="Philadelphia, PA"/>
    <x v="78"/>
    <s v="10000+ employees"/>
    <x v="26"/>
    <s v="Unknown / Non-Applicable"/>
    <b v="0"/>
    <x v="0"/>
    <x v="0"/>
    <n v="0"/>
    <n v="0"/>
    <n v="2"/>
    <n v="1"/>
    <n v="0"/>
  </r>
  <r>
    <x v="0"/>
    <n v="37000"/>
    <n v="44000"/>
    <n v="40500"/>
    <s v="CHOP_x000a_"/>
    <s v="Philadelphia, PA"/>
    <x v="78"/>
    <s v="1001 to 5000 employees"/>
    <x v="3"/>
    <s v="$50 to $100 million (USD)"/>
    <b v="0"/>
    <x v="1"/>
    <x v="1"/>
    <n v="0"/>
    <n v="0"/>
    <n v="0"/>
    <n v="1"/>
    <n v="1"/>
  </r>
  <r>
    <x v="0"/>
    <n v="37000"/>
    <n v="44000"/>
    <n v="40500"/>
    <s v="iTech Solutions, Inc_x000a_"/>
    <s v="Conshohocken, PA"/>
    <x v="87"/>
    <s v="51 to 200 employees"/>
    <x v="6"/>
    <s v="$10 to $25 million (USD)"/>
    <b v="0"/>
    <x v="1"/>
    <x v="1"/>
    <n v="0"/>
    <n v="0"/>
    <n v="0"/>
    <n v="1"/>
    <n v="0"/>
  </r>
  <r>
    <x v="0"/>
    <n v="37000"/>
    <n v="44000"/>
    <n v="40500"/>
    <s v="AccessLex Institute_x000a_"/>
    <s v="West Chester, PA"/>
    <x v="76"/>
    <s v="51 to 200 employees"/>
    <x v="26"/>
    <s v="Unknown / Non-Applicable"/>
    <b v="0"/>
    <x v="1"/>
    <x v="0"/>
    <n v="0"/>
    <n v="1"/>
    <n v="1"/>
    <n v="0"/>
    <n v="0"/>
  </r>
  <r>
    <x v="0"/>
    <n v="37000"/>
    <n v="44000"/>
    <n v="40500"/>
    <s v="Vanguard_x000a_"/>
    <s v="Malvern, PA"/>
    <x v="88"/>
    <s v="10000+ employees"/>
    <x v="16"/>
    <s v="Unknown / Non-Applicable"/>
    <b v="0"/>
    <x v="1"/>
    <x v="1"/>
    <n v="0"/>
    <n v="0"/>
    <n v="0"/>
    <n v="0"/>
    <n v="1"/>
  </r>
  <r>
    <x v="0"/>
    <n v="37000"/>
    <n v="44000"/>
    <n v="40500"/>
    <s v="Angeion Group_x000a_"/>
    <s v="Chester Township, PA"/>
    <x v="89"/>
    <s v="1 to 50 employees"/>
    <x v="9"/>
    <s v="Unknown / Non-Applicable"/>
    <b v="0"/>
    <x v="0"/>
    <x v="0"/>
    <n v="0"/>
    <n v="0"/>
    <n v="1"/>
    <n v="1"/>
    <n v="1"/>
  </r>
  <r>
    <x v="0"/>
    <n v="37000"/>
    <n v="44000"/>
    <n v="40500"/>
    <s v="Zachary Piper Solutions, LLC_x000a_"/>
    <s v="Horsham, PA"/>
    <x v="82"/>
    <s v="51 to 200 employees"/>
    <x v="4"/>
    <s v="$10 to $25 million (USD)"/>
    <b v="0"/>
    <x v="1"/>
    <x v="1"/>
    <n v="0"/>
    <n v="0"/>
    <n v="0"/>
    <n v="0"/>
    <n v="1"/>
  </r>
  <r>
    <x v="1"/>
    <n v="37000"/>
    <n v="44000"/>
    <n v="40500"/>
    <s v="Infinity Consulting Solutions_x000a_"/>
    <s v="Wilmington, DE"/>
    <x v="83"/>
    <s v="501 to 1000 employees"/>
    <x v="6"/>
    <s v="$100 to $500 million (USD)"/>
    <b v="0"/>
    <x v="1"/>
    <x v="0"/>
    <n v="0"/>
    <n v="1"/>
    <n v="0"/>
    <n v="1"/>
    <n v="0"/>
  </r>
  <r>
    <x v="0"/>
    <n v="37000"/>
    <n v="44000"/>
    <n v="40500"/>
    <s v="PMHCC, Inc._x000a_"/>
    <s v="Philadelphia, PA"/>
    <x v="78"/>
    <s v="501 to 1000 employees"/>
    <x v="3"/>
    <s v="Unknown / Non-Applicable"/>
    <b v="0"/>
    <x v="0"/>
    <x v="0"/>
    <n v="0"/>
    <n v="0"/>
    <n v="1"/>
    <n v="1"/>
    <n v="1"/>
  </r>
  <r>
    <x v="0"/>
    <n v="37000"/>
    <n v="68000"/>
    <n v="52500"/>
    <s v="Technocrafts, Inc._x000a_"/>
    <s v="San Antonio, TX"/>
    <x v="90"/>
    <s v="1 to 50 employees"/>
    <x v="5"/>
    <s v="$1 to $5 million (USD)"/>
    <b v="0"/>
    <x v="0"/>
    <x v="0"/>
    <n v="0"/>
    <n v="0"/>
    <n v="0"/>
    <n v="0"/>
    <n v="1"/>
  </r>
  <r>
    <x v="0"/>
    <n v="37000"/>
    <n v="68000"/>
    <n v="52500"/>
    <s v="Scaleworks_x000a_"/>
    <s v="San Antonio, TX"/>
    <x v="90"/>
    <s v="1 to 50 employees"/>
    <x v="5"/>
    <s v="Unknown / Non-Applicable"/>
    <b v="0"/>
    <x v="1"/>
    <x v="0"/>
    <n v="0"/>
    <n v="0"/>
    <n v="1"/>
    <n v="1"/>
    <n v="0"/>
  </r>
  <r>
    <x v="0"/>
    <n v="37000"/>
    <n v="68000"/>
    <n v="52500"/>
    <s v="HCL Technologies Ltd._x000a_"/>
    <s v="San Antonio, TX"/>
    <x v="90"/>
    <s v="10000+ employees"/>
    <x v="5"/>
    <s v="$5 to $10 billion (USD)"/>
    <b v="0"/>
    <x v="0"/>
    <x v="0"/>
    <n v="0"/>
    <n v="0"/>
    <n v="0"/>
    <n v="1"/>
    <n v="0"/>
  </r>
  <r>
    <x v="0"/>
    <n v="37000"/>
    <n v="68000"/>
    <n v="52500"/>
    <s v="CDO Technologies Inc_x000a_"/>
    <s v="San Antonio, TX"/>
    <x v="90"/>
    <s v="201 to 500 employees"/>
    <x v="5"/>
    <s v="$50 to $100 million (USD)"/>
    <b v="0"/>
    <x v="0"/>
    <x v="0"/>
    <n v="0"/>
    <n v="0"/>
    <n v="0"/>
    <n v="1"/>
    <n v="1"/>
  </r>
  <r>
    <x v="0"/>
    <n v="37000"/>
    <n v="68000"/>
    <n v="52500"/>
    <s v="Amyx, Inc._x000a_"/>
    <s v="San Antonio, TX"/>
    <x v="90"/>
    <s v="501 to 1000 employees"/>
    <x v="0"/>
    <s v="$50 to $100 million (USD)"/>
    <b v="0"/>
    <x v="0"/>
    <x v="0"/>
    <n v="0"/>
    <n v="0"/>
    <n v="0"/>
    <n v="1"/>
    <n v="0"/>
  </r>
  <r>
    <x v="1"/>
    <n v="37000"/>
    <n v="68000"/>
    <n v="52500"/>
    <s v="Randstad_x000a_"/>
    <s v="San Antonio, TX"/>
    <x v="90"/>
    <s v="1001 to 5000 employees"/>
    <x v="6"/>
    <s v="Unknown / Non-Applicable"/>
    <b v="0"/>
    <x v="1"/>
    <x v="0"/>
    <n v="0"/>
    <n v="0"/>
    <n v="0"/>
    <n v="1"/>
    <n v="1"/>
  </r>
  <r>
    <x v="0"/>
    <n v="37000"/>
    <n v="68000"/>
    <n v="52500"/>
    <s v="Staffigo Technical Services, LLC_x000a_"/>
    <s v="San Antonio, TX"/>
    <x v="90"/>
    <s v="51 to 200 employees"/>
    <x v="0"/>
    <s v="$50 to $100 million (USD)"/>
    <b v="0"/>
    <x v="0"/>
    <x v="1"/>
    <n v="0"/>
    <n v="1"/>
    <n v="1"/>
    <n v="1"/>
    <n v="0"/>
  </r>
  <r>
    <x v="0"/>
    <n v="37000"/>
    <n v="68000"/>
    <n v="52500"/>
    <s v="Deacon Recruiting_x000a_"/>
    <s v="San Antonio, TX"/>
    <x v="90"/>
    <s v="1 to 50 employees"/>
    <x v="6"/>
    <s v="$1 to $5 million (USD)"/>
    <b v="0"/>
    <x v="0"/>
    <x v="0"/>
    <n v="0"/>
    <n v="0"/>
    <n v="0"/>
    <n v="1"/>
    <n v="1"/>
  </r>
  <r>
    <x v="0"/>
    <n v="37000"/>
    <n v="68000"/>
    <n v="52500"/>
    <s v="LMI_x000a_"/>
    <s v="San Antonio, TX"/>
    <x v="90"/>
    <s v="1001 to 5000 employees"/>
    <x v="9"/>
    <s v="$100 to $500 million (USD)"/>
    <b v="0"/>
    <x v="0"/>
    <x v="0"/>
    <n v="0"/>
    <n v="0"/>
    <n v="0"/>
    <n v="1"/>
    <n v="1"/>
  </r>
  <r>
    <x v="0"/>
    <n v="37000"/>
    <n v="68000"/>
    <n v="52500"/>
    <s v="CAMRIS International_x000a_"/>
    <s v="San Antonio, TX"/>
    <x v="90"/>
    <s v="201 to 500 employees"/>
    <x v="42"/>
    <s v="$50 to $100 million (USD)"/>
    <b v="0"/>
    <x v="0"/>
    <x v="0"/>
    <n v="0"/>
    <n v="0"/>
    <n v="0"/>
    <n v="1"/>
    <n v="0"/>
  </r>
  <r>
    <x v="0"/>
    <n v="37000"/>
    <n v="68000"/>
    <n v="52500"/>
    <s v="General Dynamics Information Technology_x000a_"/>
    <s v="Lackland AFB, TX"/>
    <x v="91"/>
    <s v="10000+ employees"/>
    <x v="0"/>
    <s v="$10+ billion (USD)"/>
    <b v="0"/>
    <x v="0"/>
    <x v="0"/>
    <n v="0"/>
    <n v="0"/>
    <n v="0"/>
    <n v="1"/>
    <n v="1"/>
  </r>
  <r>
    <x v="0"/>
    <n v="37000"/>
    <n v="68000"/>
    <n v="52500"/>
    <s v="eTeam Inc._x000a_"/>
    <s v="San Antonio, TX"/>
    <x v="90"/>
    <s v="51 to 200 employees"/>
    <x v="6"/>
    <s v="$50 to $100 million (USD)"/>
    <b v="0"/>
    <x v="0"/>
    <x v="0"/>
    <n v="0"/>
    <n v="0"/>
    <n v="0"/>
    <n v="0"/>
    <n v="0"/>
  </r>
  <r>
    <x v="0"/>
    <n v="37000"/>
    <n v="68000"/>
    <n v="52500"/>
    <s v="Cherokee Fede"/>
    <s v="San Antonio, TX"/>
    <x v="90"/>
    <s v="1 to 50 employees"/>
    <x v="19"/>
    <s v="Unknown / Non-Applicable"/>
    <b v="0"/>
    <x v="0"/>
    <x v="1"/>
    <n v="0"/>
    <n v="1"/>
    <n v="0"/>
    <n v="0"/>
    <n v="0"/>
  </r>
  <r>
    <x v="0"/>
    <n v="37000"/>
    <n v="68000"/>
    <n v="52500"/>
    <s v="Kforce_x000a_"/>
    <s v="San Antonio, TX"/>
    <x v="90"/>
    <s v="10000+ employees"/>
    <x v="6"/>
    <s v="$1 to $2 billion (USD)"/>
    <b v="0"/>
    <x v="0"/>
    <x v="1"/>
    <n v="0"/>
    <n v="0"/>
    <n v="0"/>
    <n v="0"/>
    <n v="1"/>
  </r>
  <r>
    <x v="0"/>
    <n v="37000"/>
    <n v="68000"/>
    <n v="52500"/>
    <s v="PETCO_x000a_"/>
    <s v="San Antonio, TX"/>
    <x v="90"/>
    <s v="10000+ employees"/>
    <x v="52"/>
    <s v="$2 to $5 billion (USD)"/>
    <b v="0"/>
    <x v="0"/>
    <x v="0"/>
    <n v="0"/>
    <n v="0"/>
    <n v="0"/>
    <n v="1"/>
    <n v="1"/>
  </r>
  <r>
    <x v="0"/>
    <n v="37000"/>
    <n v="68000"/>
    <n v="52500"/>
    <s v="NJVC_x000a_"/>
    <s v="San Antonio, TX"/>
    <x v="90"/>
    <s v="1001 to 5000 employees"/>
    <x v="0"/>
    <s v="$100 to $500 million (USD)"/>
    <b v="0"/>
    <x v="0"/>
    <x v="0"/>
    <n v="0"/>
    <n v="1"/>
    <n v="1"/>
    <n v="1"/>
    <n v="1"/>
  </r>
  <r>
    <x v="0"/>
    <n v="37000"/>
    <n v="68000"/>
    <n v="52500"/>
    <s v="Indotronix International Corporation_x000a_"/>
    <s v="San Antonio, TX"/>
    <x v="90"/>
    <s v="501 to 1000 employees"/>
    <x v="0"/>
    <s v="$50 to $100 million (USD)"/>
    <b v="0"/>
    <x v="0"/>
    <x v="0"/>
    <n v="0"/>
    <n v="0"/>
    <n v="0"/>
    <n v="0"/>
    <n v="0"/>
  </r>
  <r>
    <x v="0"/>
    <n v="37000"/>
    <n v="68000"/>
    <n v="52500"/>
    <s v="Diverse Lynx_x000a_"/>
    <s v="San Antonio, TX"/>
    <x v="90"/>
    <s v="501 to 1000 employees"/>
    <x v="0"/>
    <s v="$100 to $500 million (USD)"/>
    <b v="0"/>
    <x v="0"/>
    <x v="0"/>
    <n v="0"/>
    <n v="0"/>
    <n v="0"/>
    <n v="0"/>
    <n v="0"/>
  </r>
  <r>
    <x v="0"/>
    <n v="37000"/>
    <n v="68000"/>
    <n v="52500"/>
    <s v="Huntington Ingalls Industries_x000a_"/>
    <s v="San Antonio, TX"/>
    <x v="90"/>
    <s v="10000+ employees"/>
    <x v="44"/>
    <s v="$5 to $10 billion (USD)"/>
    <b v="0"/>
    <x v="1"/>
    <x v="0"/>
    <n v="0"/>
    <n v="0"/>
    <n v="0"/>
    <n v="1"/>
    <n v="0"/>
  </r>
  <r>
    <x v="0"/>
    <n v="37000"/>
    <n v="68000"/>
    <n v="52500"/>
    <s v="Deacon Recruiting_x000a_"/>
    <s v="San Antonio, TX"/>
    <x v="90"/>
    <s v="1 to 50 employees"/>
    <x v="6"/>
    <s v="$1 to $5 million (USD)"/>
    <b v="0"/>
    <x v="0"/>
    <x v="0"/>
    <n v="0"/>
    <n v="0"/>
    <n v="0"/>
    <n v="0"/>
    <n v="0"/>
  </r>
  <r>
    <x v="0"/>
    <n v="37000"/>
    <n v="68000"/>
    <n v="52500"/>
    <s v="Ionidea_x000a_"/>
    <s v="San Antonio, TX"/>
    <x v="90"/>
    <s v="1001 to 5000 employees"/>
    <x v="0"/>
    <s v="Unknown / Non-Applicable"/>
    <b v="0"/>
    <x v="1"/>
    <x v="0"/>
    <n v="0"/>
    <n v="1"/>
    <n v="1"/>
    <n v="1"/>
    <n v="1"/>
  </r>
  <r>
    <x v="0"/>
    <n v="37000"/>
    <n v="68000"/>
    <n v="52500"/>
    <s v="CYNET SYSTEMS_x000a_"/>
    <s v="San Antonio, TX"/>
    <x v="90"/>
    <s v="501 to 1000 employees"/>
    <x v="0"/>
    <s v="$50 to $100 million (USD)"/>
    <b v="0"/>
    <x v="1"/>
    <x v="0"/>
    <n v="0"/>
    <n v="0"/>
    <n v="0"/>
    <n v="1"/>
    <n v="1"/>
  </r>
  <r>
    <x v="0"/>
    <n v="37000"/>
    <n v="68000"/>
    <n v="52500"/>
    <s v="Integrated Resources_x000a_"/>
    <s v="San Antonio, TX"/>
    <x v="90"/>
    <s v="201 to 500 employees"/>
    <x v="6"/>
    <s v="$25 to $50 million (USD)"/>
    <b v="0"/>
    <x v="0"/>
    <x v="0"/>
    <n v="0"/>
    <n v="0"/>
    <n v="0"/>
    <n v="1"/>
    <n v="0"/>
  </r>
  <r>
    <x v="0"/>
    <n v="37000"/>
    <n v="68000"/>
    <n v="52500"/>
    <s v="CICONIX, LLC_x000a_"/>
    <s v="San Antonio, TX"/>
    <x v="90"/>
    <s v="1 to 50 employees"/>
    <x v="42"/>
    <s v="Unknown / Non-Applicable"/>
    <b v="0"/>
    <x v="0"/>
    <x v="0"/>
    <n v="0"/>
    <n v="0"/>
    <n v="0"/>
    <n v="1"/>
    <n v="1"/>
  </r>
  <r>
    <x v="1"/>
    <n v="37000"/>
    <n v="68000"/>
    <n v="52500"/>
    <s v="H E B_x000a_"/>
    <s v="San Antonio, TX"/>
    <x v="90"/>
    <s v="10000+ employees"/>
    <x v="15"/>
    <s v="$10+ billion (USD)"/>
    <b v="0"/>
    <x v="0"/>
    <x v="1"/>
    <n v="1"/>
    <n v="1"/>
    <n v="1"/>
    <n v="0"/>
    <n v="1"/>
  </r>
  <r>
    <x v="0"/>
    <n v="37000"/>
    <n v="68000"/>
    <n v="52500"/>
    <s v="Principle Auto_x000a_"/>
    <s v="San Antonio, TX"/>
    <x v="90"/>
    <s v="501 to 1000 employees"/>
    <x v="51"/>
    <s v="Unknown / Non-Applicable"/>
    <b v="0"/>
    <x v="0"/>
    <x v="0"/>
    <n v="0"/>
    <n v="0"/>
    <n v="0"/>
    <n v="1"/>
    <n v="1"/>
  </r>
  <r>
    <x v="0"/>
    <n v="37000"/>
    <n v="68000"/>
    <n v="52500"/>
    <s v="C2 GPS- Alamo Workforce_x000a_"/>
    <s v="San Antonio, TX"/>
    <x v="90"/>
    <s v="501 to 1000 employees"/>
    <x v="9"/>
    <s v="Unknown / Non-Applicable"/>
    <b v="0"/>
    <x v="1"/>
    <x v="0"/>
    <n v="0"/>
    <n v="0"/>
    <n v="0"/>
    <n v="1"/>
    <n v="0"/>
  </r>
  <r>
    <x v="0"/>
    <n v="37000"/>
    <n v="68000"/>
    <n v="52500"/>
    <s v="Vantage Bank Texas_x000a_"/>
    <s v="San Antonio, TX"/>
    <x v="90"/>
    <s v="201 to 500 employees"/>
    <x v="19"/>
    <s v="$1 to $2 billion (USD)"/>
    <b v="0"/>
    <x v="1"/>
    <x v="0"/>
    <n v="0"/>
    <n v="0"/>
    <n v="0"/>
    <n v="1"/>
    <n v="1"/>
  </r>
  <r>
    <x v="0"/>
    <n v="37000"/>
    <n v="66000"/>
    <n v="51500"/>
    <s v="Teachers Pay Teachers_x000a_"/>
    <s v="New York, NY"/>
    <x v="38"/>
    <s v="51 to 200 employees"/>
    <x v="8"/>
    <s v="Unknown / Non-Applicable"/>
    <b v="0"/>
    <x v="1"/>
    <x v="0"/>
    <n v="0"/>
    <n v="0"/>
    <n v="0"/>
    <n v="0"/>
    <n v="1"/>
  </r>
  <r>
    <x v="0"/>
    <n v="37000"/>
    <n v="66000"/>
    <n v="51500"/>
    <s v="Google_x000a_"/>
    <s v="New York, NY"/>
    <x v="38"/>
    <s v="10000+ employees"/>
    <x v="8"/>
    <s v="$10+ billion (USD)"/>
    <b v="0"/>
    <x v="1"/>
    <x v="1"/>
    <n v="0"/>
    <n v="1"/>
    <n v="0"/>
    <n v="1"/>
    <n v="1"/>
  </r>
  <r>
    <x v="0"/>
    <n v="37000"/>
    <n v="66000"/>
    <n v="51500"/>
    <s v="Education Development Center, Inc._x000a_"/>
    <s v="New York, NY"/>
    <x v="38"/>
    <s v="501 to 1000 employees"/>
    <x v="49"/>
    <s v="$100 to $500 million (USD)"/>
    <b v="0"/>
    <x v="1"/>
    <x v="0"/>
    <n v="0"/>
    <n v="0"/>
    <n v="0"/>
    <n v="0"/>
    <n v="1"/>
  </r>
  <r>
    <x v="0"/>
    <n v="37000"/>
    <n v="66000"/>
    <n v="51500"/>
    <s v="CodeGreen Solutions_x000a_"/>
    <s v="New York, NY"/>
    <x v="38"/>
    <s v="1 to 50 employees"/>
    <x v="53"/>
    <s v="Unknown / Non-Applicable"/>
    <b v="0"/>
    <x v="1"/>
    <x v="1"/>
    <n v="0"/>
    <n v="1"/>
    <n v="0"/>
    <n v="1"/>
    <n v="0"/>
  </r>
  <r>
    <x v="0"/>
    <n v="37000"/>
    <n v="66000"/>
    <n v="51500"/>
    <s v="Undertone_x000a_"/>
    <s v="New York, NY"/>
    <x v="38"/>
    <s v="201 to 500 employees"/>
    <x v="18"/>
    <s v="Unknown / Non-Applicable"/>
    <b v="1"/>
    <x v="0"/>
    <x v="0"/>
    <n v="0"/>
    <n v="0"/>
    <n v="0"/>
    <n v="1"/>
    <n v="1"/>
  </r>
  <r>
    <x v="0"/>
    <n v="37000"/>
    <n v="66000"/>
    <n v="51500"/>
    <s v="NYSTEC_x000a_"/>
    <s v="New York, NY"/>
    <x v="38"/>
    <s v="51 to 200 employees"/>
    <x v="9"/>
    <s v="$25 to $50 million (USD)"/>
    <b v="0"/>
    <x v="1"/>
    <x v="0"/>
    <n v="0"/>
    <n v="0"/>
    <n v="0"/>
    <n v="1"/>
    <n v="1"/>
  </r>
  <r>
    <x v="1"/>
    <n v="37000"/>
    <n v="66000"/>
    <n v="51500"/>
    <s v="Duolingo_x000a_"/>
    <s v="New York, NY"/>
    <x v="38"/>
    <s v="201 to 500 employees"/>
    <x v="8"/>
    <s v="$10 to $25 million (USD)"/>
    <b v="0"/>
    <x v="0"/>
    <x v="0"/>
    <n v="0"/>
    <n v="0"/>
    <n v="0"/>
    <n v="1"/>
    <n v="1"/>
  </r>
  <r>
    <x v="0"/>
    <n v="37000"/>
    <n v="66000"/>
    <n v="51500"/>
    <s v="Ro_x000a_"/>
    <s v="New York, NY"/>
    <x v="38"/>
    <s v="51 to 200 employees"/>
    <x v="3"/>
    <s v="Unknown / Non-Applicable"/>
    <b v="0"/>
    <x v="0"/>
    <x v="0"/>
    <n v="0"/>
    <n v="0"/>
    <n v="0"/>
    <n v="0"/>
    <n v="1"/>
  </r>
  <r>
    <x v="0"/>
    <n v="37000"/>
    <n v="66000"/>
    <n v="51500"/>
    <s v="Endai_x000a_"/>
    <s v="New York, NY"/>
    <x v="38"/>
    <s v="1 to 50 employees"/>
    <x v="18"/>
    <s v="$1 to $5 million (USD)"/>
    <b v="0"/>
    <x v="1"/>
    <x v="0"/>
    <n v="0"/>
    <n v="0"/>
    <n v="0"/>
    <n v="1"/>
    <n v="1"/>
  </r>
  <r>
    <x v="0"/>
    <n v="37000"/>
    <n v="66000"/>
    <n v="51500"/>
    <s v="Hearst Communications_x000a_"/>
    <s v="New York, NY"/>
    <x v="38"/>
    <s v="1 to 50 employees"/>
    <x v="18"/>
    <s v="Less than $1 million (USD)"/>
    <b v="0"/>
    <x v="1"/>
    <x v="0"/>
    <n v="0"/>
    <n v="0"/>
    <n v="0"/>
    <n v="1"/>
    <n v="1"/>
  </r>
  <r>
    <x v="0"/>
    <n v="37000"/>
    <n v="66000"/>
    <n v="51500"/>
    <s v="Macquarie Group_x000a_"/>
    <s v="New York, NY"/>
    <x v="38"/>
    <s v="10000+ employees"/>
    <x v="16"/>
    <s v="$5 to $10 billion (USD)"/>
    <b v="0"/>
    <x v="0"/>
    <x v="0"/>
    <n v="1"/>
    <n v="1"/>
    <n v="0"/>
    <n v="0"/>
    <n v="1"/>
  </r>
  <r>
    <x v="0"/>
    <n v="37000"/>
    <n v="66000"/>
    <n v="51500"/>
    <s v="Andiamo_x000a_"/>
    <s v="New York, NY"/>
    <x v="38"/>
    <s v="201 to 500 employees"/>
    <x v="36"/>
    <s v="$1 to $5 million (USD)"/>
    <b v="0"/>
    <x v="1"/>
    <x v="0"/>
    <n v="0"/>
    <n v="0"/>
    <n v="0"/>
    <n v="1"/>
    <n v="1"/>
  </r>
  <r>
    <x v="0"/>
    <n v="37000"/>
    <n v="66000"/>
    <n v="51500"/>
    <s v="Advisor Group_x000a_"/>
    <s v="Jersey City, NJ"/>
    <x v="36"/>
    <s v="1001 to 5000 employees"/>
    <x v="54"/>
    <s v="$1 to $5 million (USD)"/>
    <b v="0"/>
    <x v="0"/>
    <x v="0"/>
    <n v="0"/>
    <n v="0"/>
    <n v="0"/>
    <n v="1"/>
    <n v="1"/>
  </r>
  <r>
    <x v="0"/>
    <n v="37000"/>
    <n v="66000"/>
    <n v="51500"/>
    <s v="FanDuel_x000a_"/>
    <s v="New York, NY"/>
    <x v="38"/>
    <s v="501 to 1000 employees"/>
    <x v="7"/>
    <s v="$100 to $500 million (USD)"/>
    <b v="1"/>
    <x v="1"/>
    <x v="1"/>
    <n v="0"/>
    <n v="1"/>
    <n v="0"/>
    <n v="1"/>
    <n v="0"/>
  </r>
  <r>
    <x v="0"/>
    <n v="37000"/>
    <n v="66000"/>
    <n v="51500"/>
    <s v="Point72_x000a_"/>
    <s v="New York, NY"/>
    <x v="38"/>
    <s v="1001 to 5000 employees"/>
    <x v="16"/>
    <s v="Unknown / Non-Applicable"/>
    <b v="0"/>
    <x v="0"/>
    <x v="0"/>
    <n v="0"/>
    <n v="0"/>
    <n v="0"/>
    <n v="1"/>
    <n v="1"/>
  </r>
  <r>
    <x v="0"/>
    <n v="37000"/>
    <n v="66000"/>
    <n v="51500"/>
    <s v="Two Sigma_x000a_"/>
    <s v="New York, NY"/>
    <x v="38"/>
    <s v="1001 to 5000 employees"/>
    <x v="16"/>
    <s v="Unknown / Non-Applicable"/>
    <b v="0"/>
    <x v="1"/>
    <x v="0"/>
    <n v="0"/>
    <n v="0"/>
    <n v="0"/>
    <n v="1"/>
    <n v="0"/>
  </r>
  <r>
    <x v="0"/>
    <n v="37000"/>
    <n v="66000"/>
    <n v="51500"/>
    <s v="Celerity_x000a_"/>
    <s v="New York, NY"/>
    <x v="38"/>
    <s v="201 to 500 employees"/>
    <x v="0"/>
    <s v="$50 to $100 million (USD)"/>
    <b v="0"/>
    <x v="0"/>
    <x v="0"/>
    <n v="0"/>
    <n v="0"/>
    <n v="0"/>
    <n v="1"/>
    <n v="0"/>
  </r>
  <r>
    <x v="0"/>
    <n v="37000"/>
    <n v="66000"/>
    <n v="51500"/>
    <s v="Vera Institute of Justice_x000a_"/>
    <s v="New York, NY"/>
    <x v="38"/>
    <s v="201 to 500 employees"/>
    <x v="28"/>
    <s v="$100 to $500 million (USD)"/>
    <b v="1"/>
    <x v="0"/>
    <x v="0"/>
    <n v="0"/>
    <n v="0"/>
    <n v="0"/>
    <n v="1"/>
    <n v="1"/>
  </r>
  <r>
    <x v="0"/>
    <n v="37000"/>
    <n v="66000"/>
    <n v="51500"/>
    <s v="Visiting Nurse Service of New York_x000a_"/>
    <s v="New York, NY"/>
    <x v="38"/>
    <s v="10000+ employees"/>
    <x v="3"/>
    <s v="$2 to $5 billion (USD)"/>
    <b v="0"/>
    <x v="0"/>
    <x v="0"/>
    <n v="0"/>
    <n v="0"/>
    <n v="0"/>
    <n v="1"/>
    <n v="1"/>
  </r>
  <r>
    <x v="0"/>
    <n v="37000"/>
    <n v="66000"/>
    <n v="51500"/>
    <s v="Squarespace_x000a_"/>
    <s v="New York, NY"/>
    <x v="38"/>
    <s v="1001 to 5000 employees"/>
    <x v="8"/>
    <s v="Unknown / Non-Applicable"/>
    <b v="0"/>
    <x v="1"/>
    <x v="0"/>
    <n v="0"/>
    <n v="1"/>
    <n v="0"/>
    <n v="1"/>
    <n v="1"/>
  </r>
  <r>
    <x v="0"/>
    <n v="37000"/>
    <n v="66000"/>
    <n v="51500"/>
    <s v="Montefiore Medical_x000a_"/>
    <s v="New York, NY"/>
    <x v="38"/>
    <s v="10000+ employees"/>
    <x v="3"/>
    <s v="$2 to $5 billion (USD)"/>
    <b v="0"/>
    <x v="1"/>
    <x v="0"/>
    <n v="0"/>
    <n v="0"/>
    <n v="0"/>
    <n v="0"/>
    <n v="1"/>
  </r>
  <r>
    <x v="0"/>
    <n v="37000"/>
    <n v="66000"/>
    <n v="51500"/>
    <s v="Known_x000a_"/>
    <s v="New York, NY"/>
    <x v="38"/>
    <s v="201 to 500 employees"/>
    <x v="18"/>
    <s v="$100 to $500 million (USD)"/>
    <b v="1"/>
    <x v="0"/>
    <x v="0"/>
    <n v="0"/>
    <n v="1"/>
    <n v="0"/>
    <n v="1"/>
    <n v="1"/>
  </r>
  <r>
    <x v="0"/>
    <n v="37000"/>
    <n v="66000"/>
    <n v="51500"/>
    <s v="NYU Langone Health_x000a_"/>
    <s v="New York, NY"/>
    <x v="38"/>
    <s v="10000+ employees"/>
    <x v="3"/>
    <s v="$5 to $10 billion (USD)"/>
    <b v="0"/>
    <x v="0"/>
    <x v="0"/>
    <n v="0"/>
    <n v="0"/>
    <n v="0"/>
    <n v="1"/>
    <n v="0"/>
  </r>
  <r>
    <x v="0"/>
    <n v="37000"/>
    <n v="66000"/>
    <n v="51500"/>
    <s v="GNY Insurance Companies_x000a_"/>
    <s v="New York, NY"/>
    <x v="38"/>
    <s v="201 to 500 employees"/>
    <x v="10"/>
    <s v="$100 to $500 million (USD)"/>
    <b v="1"/>
    <x v="0"/>
    <x v="0"/>
    <n v="0"/>
    <n v="0"/>
    <n v="0"/>
    <n v="1"/>
    <n v="0"/>
  </r>
  <r>
    <x v="0"/>
    <n v="37000"/>
    <n v="66000"/>
    <n v="51500"/>
    <s v="DMGT_x000a_"/>
    <s v="New York, NY"/>
    <x v="38"/>
    <s v="5001 to 10000 employees"/>
    <x v="55"/>
    <s v="$1 to $2 billion (USD)"/>
    <b v="0"/>
    <x v="1"/>
    <x v="0"/>
    <n v="0"/>
    <n v="0"/>
    <n v="0"/>
    <n v="1"/>
    <n v="1"/>
  </r>
  <r>
    <x v="0"/>
    <n v="37000"/>
    <n v="66000"/>
    <n v="51500"/>
    <s v="Riskified_x000a_"/>
    <s v="New York, NY"/>
    <x v="38"/>
    <s v="501 to 1000 employees"/>
    <x v="49"/>
    <s v="Unknown / Non-Applicable"/>
    <b v="0"/>
    <x v="0"/>
    <x v="0"/>
    <n v="0"/>
    <n v="1"/>
    <n v="0"/>
    <n v="0"/>
    <n v="1"/>
  </r>
  <r>
    <x v="0"/>
    <n v="37000"/>
    <n v="66000"/>
    <n v="51500"/>
    <s v="BlueLabs_x000a_"/>
    <s v="New York, NY"/>
    <x v="38"/>
    <s v="1 to 50 employees"/>
    <x v="49"/>
    <s v="Unknown / Non-Applicable"/>
    <b v="0"/>
    <x v="1"/>
    <x v="0"/>
    <n v="0"/>
    <n v="0"/>
    <n v="0"/>
    <n v="0"/>
    <n v="0"/>
  </r>
  <r>
    <x v="0"/>
    <n v="37000"/>
    <n v="70000"/>
    <n v="53500"/>
    <s v="Cedars-Sinai_x000a_"/>
    <s v="Los Angeles, CA"/>
    <x v="21"/>
    <s v="10000+ employees"/>
    <x v="3"/>
    <s v="$2 to $5 billion (USD)"/>
    <b v="0"/>
    <x v="1"/>
    <x v="1"/>
    <n v="0"/>
    <n v="1"/>
    <n v="1"/>
    <n v="0"/>
    <n v="1"/>
  </r>
  <r>
    <x v="0"/>
    <n v="37000"/>
    <n v="70000"/>
    <n v="53500"/>
    <s v="Capital Group_x000a_"/>
    <s v="Los Angeles, CA"/>
    <x v="21"/>
    <s v="5001 to 10000 employees"/>
    <x v="16"/>
    <s v="$1 to $2 billion (USD)"/>
    <b v="0"/>
    <x v="1"/>
    <x v="1"/>
    <n v="0"/>
    <n v="1"/>
    <n v="1"/>
    <n v="1"/>
    <n v="1"/>
  </r>
  <r>
    <x v="0"/>
    <n v="37000"/>
    <n v="70000"/>
    <n v="53500"/>
    <s v="Turner Broadcasting_x000a_"/>
    <s v="Burbank, CA"/>
    <x v="15"/>
    <s v="10000+ employees"/>
    <x v="13"/>
    <s v="$10+ billion (USD)"/>
    <b v="0"/>
    <x v="0"/>
    <x v="0"/>
    <n v="0"/>
    <n v="0"/>
    <n v="0"/>
    <n v="0"/>
    <n v="1"/>
  </r>
  <r>
    <x v="0"/>
    <n v="37000"/>
    <n v="70000"/>
    <n v="53500"/>
    <s v="Electronic Arts_x000a_"/>
    <s v="Los Angeles, CA"/>
    <x v="21"/>
    <s v="5001 to 10000 employees"/>
    <x v="17"/>
    <s v="$2 to $5 billion (USD)"/>
    <b v="0"/>
    <x v="1"/>
    <x v="1"/>
    <n v="0"/>
    <n v="1"/>
    <n v="0"/>
    <n v="0"/>
    <n v="1"/>
  </r>
  <r>
    <x v="0"/>
    <n v="37000"/>
    <n v="70000"/>
    <n v="53500"/>
    <s v="Warner Bros. Entertainment_x000a_"/>
    <s v="Burbank, CA"/>
    <x v="15"/>
    <s v="5001 to 10000 employees"/>
    <x v="12"/>
    <s v="$10+ billion (USD)"/>
    <b v="0"/>
    <x v="1"/>
    <x v="0"/>
    <n v="0"/>
    <n v="0"/>
    <n v="0"/>
    <n v="0"/>
    <n v="0"/>
  </r>
  <r>
    <x v="0"/>
    <n v="37000"/>
    <n v="70000"/>
    <n v="53500"/>
    <s v="Cenergy_x000a_"/>
    <s v="Irwindale, CA"/>
    <x v="92"/>
    <s v="51 to 200 employees"/>
    <x v="56"/>
    <s v="$10 to $25 million (USD)"/>
    <b v="0"/>
    <x v="0"/>
    <x v="0"/>
    <n v="0"/>
    <n v="0"/>
    <n v="0"/>
    <n v="1"/>
    <n v="1"/>
  </r>
  <r>
    <x v="0"/>
    <n v="37000"/>
    <n v="70000"/>
    <n v="53500"/>
    <s v="Computershare_x000a_"/>
    <s v="El Segundo, CA"/>
    <x v="13"/>
    <s v="10000+ employees"/>
    <x v="35"/>
    <s v="$2 to $5 billion (USD)"/>
    <b v="0"/>
    <x v="0"/>
    <x v="0"/>
    <n v="0"/>
    <n v="0"/>
    <n v="0"/>
    <n v="1"/>
    <n v="0"/>
  </r>
  <r>
    <x v="0"/>
    <n v="37000"/>
    <n v="70000"/>
    <n v="53500"/>
    <s v="Staffigo Technical Services, LLC_x000a_"/>
    <s v="Los Angeles, CA"/>
    <x v="21"/>
    <s v="51 to 200 employees"/>
    <x v="0"/>
    <s v="$50 to $100 million (USD)"/>
    <b v="0"/>
    <x v="0"/>
    <x v="0"/>
    <n v="0"/>
    <n v="0"/>
    <n v="1"/>
    <n v="1"/>
    <n v="1"/>
  </r>
  <r>
    <x v="0"/>
    <n v="37000"/>
    <n v="70000"/>
    <n v="53500"/>
    <s v="Arize Corporation_x000a_"/>
    <s v="Anaheim, CA"/>
    <x v="93"/>
    <s v="201 to 500 employees"/>
    <x v="29"/>
    <s v="$50 to $100 million (USD)"/>
    <b v="0"/>
    <x v="0"/>
    <x v="0"/>
    <n v="0"/>
    <n v="0"/>
    <n v="0"/>
    <n v="1"/>
    <n v="1"/>
  </r>
  <r>
    <x v="0"/>
    <n v="37000"/>
    <n v="70000"/>
    <n v="53500"/>
    <s v="AIDS Healthcare Foundation_x000a_"/>
    <s v="Los Angeles, CA"/>
    <x v="21"/>
    <s v="1001 to 5000 employees"/>
    <x v="3"/>
    <s v="$1 to $2 billion (USD)"/>
    <b v="0"/>
    <x v="0"/>
    <x v="0"/>
    <n v="0"/>
    <n v="0"/>
    <n v="0"/>
    <n v="0"/>
    <n v="1"/>
  </r>
  <r>
    <x v="0"/>
    <n v="37000"/>
    <n v="70000"/>
    <n v="53500"/>
    <s v="Lucky Day_x000a_"/>
    <s v="Los Angeles, CA"/>
    <x v="21"/>
    <s v="1 to 50 employees"/>
    <x v="8"/>
    <s v="Unknown / Non-Applicable"/>
    <b v="0"/>
    <x v="0"/>
    <x v="0"/>
    <n v="0"/>
    <n v="0"/>
    <n v="0"/>
    <n v="1"/>
    <n v="0"/>
  </r>
  <r>
    <x v="0"/>
    <n v="37000"/>
    <n v="70000"/>
    <n v="53500"/>
    <s v="LACERA_x000a_"/>
    <s v="Pasadena, CA"/>
    <x v="73"/>
    <s v="201 to 500 employees"/>
    <x v="16"/>
    <s v="$2 to $5 billion (USD)"/>
    <b v="0"/>
    <x v="1"/>
    <x v="1"/>
    <n v="0"/>
    <n v="0"/>
    <n v="0"/>
    <n v="0"/>
    <n v="1"/>
  </r>
  <r>
    <x v="0"/>
    <n v="37000"/>
    <n v="70000"/>
    <n v="53500"/>
    <s v="LiveGlam_x000a_"/>
    <s v="Los Angeles, CA"/>
    <x v="21"/>
    <s v="51 to 200 employees"/>
    <x v="50"/>
    <s v="Unknown / Non-Applicable"/>
    <b v="0"/>
    <x v="1"/>
    <x v="1"/>
    <n v="0"/>
    <n v="1"/>
    <n v="0"/>
    <n v="1"/>
    <n v="1"/>
  </r>
  <r>
    <x v="0"/>
    <n v="37000"/>
    <n v="70000"/>
    <n v="53500"/>
    <s v="iSpace, Inc_x000a_"/>
    <s v="Glendale, CA"/>
    <x v="94"/>
    <s v="51 to 200 employees"/>
    <x v="0"/>
    <s v="$5 to $10 million (USD)"/>
    <b v="0"/>
    <x v="1"/>
    <x v="0"/>
    <n v="0"/>
    <n v="0"/>
    <n v="0"/>
    <n v="1"/>
    <n v="1"/>
  </r>
  <r>
    <x v="0"/>
    <n v="37000"/>
    <n v="70000"/>
    <n v="53500"/>
    <s v="Cedars-Sinai_x000a_"/>
    <s v="Los Angeles, CA"/>
    <x v="21"/>
    <s v="10000+ employees"/>
    <x v="3"/>
    <s v="$2 to $5 billion (USD)"/>
    <b v="0"/>
    <x v="1"/>
    <x v="0"/>
    <n v="0"/>
    <n v="0"/>
    <n v="0"/>
    <n v="1"/>
    <n v="1"/>
  </r>
  <r>
    <x v="0"/>
    <n v="37000"/>
    <n v="70000"/>
    <n v="53500"/>
    <s v="Relevante, Inc._x000a_"/>
    <s v="Los Angeles, CA"/>
    <x v="21"/>
    <s v="51 to 200 employees"/>
    <x v="9"/>
    <s v="$10 to $25 million (USD)"/>
    <b v="0"/>
    <x v="1"/>
    <x v="0"/>
    <n v="0"/>
    <n v="0"/>
    <n v="0"/>
    <n v="0"/>
    <n v="1"/>
  </r>
  <r>
    <x v="0"/>
    <n v="37000"/>
    <n v="70000"/>
    <n v="53500"/>
    <s v="Center For Policing Equ"/>
    <s v="Los Angeles, CA"/>
    <x v="21"/>
    <s v="51 to 200 employees"/>
    <x v="26"/>
    <s v="Unknown / Non-Applicable"/>
    <b v="0"/>
    <x v="1"/>
    <x v="0"/>
    <n v="0"/>
    <n v="0"/>
    <n v="0"/>
    <n v="1"/>
    <n v="0"/>
  </r>
  <r>
    <x v="0"/>
    <n v="37000"/>
    <n v="70000"/>
    <n v="53500"/>
    <s v="Human Good_x000a_"/>
    <s v="Glendale, CA"/>
    <x v="94"/>
    <s v="1 to 50 employees"/>
    <x v="13"/>
    <s v="Unknown / Non-Applicable"/>
    <b v="0"/>
    <x v="1"/>
    <x v="1"/>
    <n v="0"/>
    <n v="1"/>
    <n v="0"/>
    <n v="1"/>
    <n v="1"/>
  </r>
  <r>
    <x v="0"/>
    <n v="37000"/>
    <n v="70000"/>
    <n v="53500"/>
    <s v="Swinerton Builders_x000a_"/>
    <s v="Los Angeles, CA"/>
    <x v="21"/>
    <s v="1001 to 5000 employees"/>
    <x v="56"/>
    <s v="$2 to $5 billion (USD)"/>
    <b v="0"/>
    <x v="1"/>
    <x v="0"/>
    <n v="0"/>
    <n v="0"/>
    <n v="0"/>
    <n v="1"/>
    <n v="1"/>
  </r>
  <r>
    <x v="0"/>
    <n v="37000"/>
    <n v="70000"/>
    <n v="53500"/>
    <s v="Login Consulting Services_x000a_"/>
    <s v="El Segundo, CA"/>
    <x v="13"/>
    <s v="51 to 200 employees"/>
    <x v="9"/>
    <s v="$5 to $10 million (USD)"/>
    <b v="0"/>
    <x v="1"/>
    <x v="0"/>
    <n v="0"/>
    <n v="0"/>
    <n v="0"/>
    <n v="1"/>
    <n v="0"/>
  </r>
  <r>
    <x v="0"/>
    <n v="37000"/>
    <n v="70000"/>
    <n v="53500"/>
    <s v="University of Southern California_x000a_"/>
    <s v="Los Angeles, CA"/>
    <x v="21"/>
    <s v="10000+ employees"/>
    <x v="26"/>
    <s v="$2 to $5 billion (USD)"/>
    <b v="0"/>
    <x v="1"/>
    <x v="1"/>
    <n v="0"/>
    <n v="0"/>
    <n v="0"/>
    <n v="0"/>
    <n v="0"/>
  </r>
  <r>
    <x v="0"/>
    <n v="37000"/>
    <n v="70000"/>
    <n v="53500"/>
    <s v="Delmarva Foundation_x000a_"/>
    <s v="Cerritos, CA"/>
    <x v="95"/>
    <s v="501 to 1000 employees"/>
    <x v="9"/>
    <s v="$50 to $100 million (USD)"/>
    <b v="0"/>
    <x v="0"/>
    <x v="0"/>
    <n v="0"/>
    <n v="0"/>
    <n v="0"/>
    <n v="1"/>
    <n v="1"/>
  </r>
  <r>
    <x v="0"/>
    <n v="37000"/>
    <n v="70000"/>
    <n v="53500"/>
    <s v="Hulu_x000a_"/>
    <s v="Santa Monica, CA"/>
    <x v="17"/>
    <s v="1001 to 5000 employees"/>
    <x v="13"/>
    <s v="$1 to $2 billion (USD)"/>
    <b v="0"/>
    <x v="0"/>
    <x v="0"/>
    <n v="0"/>
    <n v="0"/>
    <n v="0"/>
    <n v="1"/>
    <n v="0"/>
  </r>
  <r>
    <x v="0"/>
    <n v="37000"/>
    <n v="70000"/>
    <n v="53500"/>
    <s v="System1_x000a_"/>
    <s v="Venice, CA"/>
    <x v="96"/>
    <s v="201 to 500 employees"/>
    <x v="8"/>
    <s v="Unknown / Non-Applicable"/>
    <b v="0"/>
    <x v="1"/>
    <x v="0"/>
    <n v="0"/>
    <n v="1"/>
    <n v="0"/>
    <n v="1"/>
    <n v="1"/>
  </r>
  <r>
    <x v="0"/>
    <n v="37000"/>
    <n v="70000"/>
    <n v="53500"/>
    <s v="Western Asset_x000a_"/>
    <s v="Pasadena, CA"/>
    <x v="73"/>
    <s v="501 to 1000 employees"/>
    <x v="16"/>
    <s v="Unknown / Non-Applicable"/>
    <b v="0"/>
    <x v="1"/>
    <x v="0"/>
    <n v="0"/>
    <n v="0"/>
    <n v="0"/>
    <n v="1"/>
    <n v="1"/>
  </r>
  <r>
    <x v="0"/>
    <n v="38000"/>
    <n v="68000"/>
    <n v="53000"/>
    <s v="TechUSA_x000a_"/>
    <s v="Philadelphia, PA"/>
    <x v="78"/>
    <s v="1001 to 5000 employees"/>
    <x v="6"/>
    <s v="$100 to $500 million (USD)"/>
    <b v="0"/>
    <x v="1"/>
    <x v="0"/>
    <n v="0"/>
    <n v="0"/>
    <n v="0"/>
    <n v="1"/>
    <n v="0"/>
  </r>
  <r>
    <x v="0"/>
    <n v="38000"/>
    <n v="68000"/>
    <n v="53000"/>
    <s v="Mondo_x000a_"/>
    <s v="Philadelphia, PA"/>
    <x v="78"/>
    <s v="51 to 200 employees"/>
    <x v="6"/>
    <s v="$100 to $500 million (USD)"/>
    <b v="0"/>
    <x v="0"/>
    <x v="0"/>
    <n v="1"/>
    <n v="0"/>
    <n v="0"/>
    <n v="0"/>
    <n v="1"/>
  </r>
  <r>
    <x v="0"/>
    <n v="38000"/>
    <n v="68000"/>
    <n v="53000"/>
    <s v="ConnectiveRx_x000a_"/>
    <s v="King of Prussia, PA"/>
    <x v="97"/>
    <s v="1001 to 5000 employees"/>
    <x v="30"/>
    <s v="Unknown / Non-Applicable"/>
    <b v="0"/>
    <x v="1"/>
    <x v="0"/>
    <n v="0"/>
    <n v="0"/>
    <n v="0"/>
    <n v="1"/>
    <n v="1"/>
  </r>
  <r>
    <x v="0"/>
    <n v="38000"/>
    <n v="68000"/>
    <n v="53000"/>
    <s v="Vanguard_x000a_"/>
    <s v="Malvern, PA"/>
    <x v="88"/>
    <s v="10000+ employees"/>
    <x v="16"/>
    <s v="Unknown / Non-Applicable"/>
    <b v="0"/>
    <x v="1"/>
    <x v="1"/>
    <n v="0"/>
    <n v="0"/>
    <n v="0"/>
    <n v="1"/>
    <n v="0"/>
  </r>
  <r>
    <x v="0"/>
    <n v="38000"/>
    <n v="68000"/>
    <n v="53000"/>
    <s v="Bryn Mawr Communications LLC_x000a_"/>
    <s v="Wayne, PA"/>
    <x v="80"/>
    <s v="1 to 50 employees"/>
    <x v="29"/>
    <s v="$1 to $5 million (USD)"/>
    <b v="0"/>
    <x v="0"/>
    <x v="0"/>
    <n v="0"/>
    <n v="0"/>
    <n v="0"/>
    <n v="1"/>
    <n v="0"/>
  </r>
  <r>
    <x v="0"/>
    <n v="38000"/>
    <n v="68000"/>
    <n v="53000"/>
    <s v="Mondo_x000a_"/>
    <s v="Wilmington, DE"/>
    <x v="83"/>
    <s v="51 to 200 employees"/>
    <x v="6"/>
    <s v="$100 to $500 million (USD)"/>
    <b v="0"/>
    <x v="1"/>
    <x v="0"/>
    <n v="0"/>
    <n v="0"/>
    <n v="0"/>
    <n v="1"/>
    <n v="1"/>
  </r>
  <r>
    <x v="1"/>
    <n v="38000"/>
    <n v="68000"/>
    <n v="53000"/>
    <s v="Dextro Software Systems_x000a_"/>
    <s v="Bensalem, PA"/>
    <x v="98"/>
    <s v="51 to 200 employees"/>
    <x v="0"/>
    <s v="$10 to $25 million (USD)"/>
    <b v="1"/>
    <x v="1"/>
    <x v="0"/>
    <n v="0"/>
    <n v="0"/>
    <n v="0"/>
    <n v="1"/>
    <n v="0"/>
  </r>
  <r>
    <x v="0"/>
    <n v="38000"/>
    <n v="68000"/>
    <n v="53000"/>
    <s v="Genuent Global, LLC_x000a_"/>
    <s v="Wayne, PA"/>
    <x v="80"/>
    <s v="201 to 500 employees"/>
    <x v="6"/>
    <s v="$100 to $500 million (USD)"/>
    <b v="0"/>
    <x v="1"/>
    <x v="1"/>
    <n v="0"/>
    <n v="0"/>
    <n v="0"/>
    <n v="1"/>
    <n v="1"/>
  </r>
  <r>
    <x v="0"/>
    <n v="38000"/>
    <n v="68000"/>
    <n v="53000"/>
    <s v="Collabera_x000a_"/>
    <s v="Philadelphia, PA"/>
    <x v="78"/>
    <s v="10000+ employees"/>
    <x v="0"/>
    <s v="$500 million to $1 billion (USD)"/>
    <b v="0"/>
    <x v="1"/>
    <x v="1"/>
    <n v="0"/>
    <n v="1"/>
    <n v="0"/>
    <n v="0"/>
    <n v="0"/>
  </r>
  <r>
    <x v="0"/>
    <n v="38000"/>
    <n v="68000"/>
    <n v="53000"/>
    <s v="Piper Companies_x000a_"/>
    <s v="Horsham, PA"/>
    <x v="82"/>
    <s v="201 to 500 employees"/>
    <x v="6"/>
    <s v="Unknown / Non-Applicable"/>
    <b v="0"/>
    <x v="1"/>
    <x v="0"/>
    <n v="0"/>
    <n v="0"/>
    <n v="0"/>
    <n v="1"/>
    <n v="1"/>
  </r>
  <r>
    <x v="0"/>
    <n v="38000"/>
    <n v="68000"/>
    <n v="53000"/>
    <s v="Innovative Development, LLC_x000a_"/>
    <s v="Exton, PA"/>
    <x v="99"/>
    <s v="51 to 200 employees"/>
    <x v="9"/>
    <s v="$10 to $25 million (USD)"/>
    <b v="0"/>
    <x v="1"/>
    <x v="1"/>
    <n v="0"/>
    <n v="1"/>
    <n v="0"/>
    <n v="0"/>
    <n v="0"/>
  </r>
  <r>
    <x v="0"/>
    <n v="38000"/>
    <n v="68000"/>
    <n v="53000"/>
    <s v="Philabundance_x000a_"/>
    <s v="Philadelphia, PA"/>
    <x v="78"/>
    <s v="201 to 500 employees"/>
    <x v="28"/>
    <s v="Unknown / Non-Applicable"/>
    <b v="0"/>
    <x v="1"/>
    <x v="0"/>
    <n v="0"/>
    <n v="1"/>
    <n v="0"/>
    <n v="1"/>
    <n v="1"/>
  </r>
  <r>
    <x v="0"/>
    <n v="38000"/>
    <n v="68000"/>
    <n v="53000"/>
    <s v="Change Healthcare_x000a_"/>
    <s v="King of Prussia, PA"/>
    <x v="97"/>
    <s v="10000+ employees"/>
    <x v="0"/>
    <s v="Unknown / Non-Applicable"/>
    <b v="0"/>
    <x v="0"/>
    <x v="0"/>
    <n v="0"/>
    <n v="0"/>
    <n v="0"/>
    <n v="1"/>
    <n v="0"/>
  </r>
  <r>
    <x v="0"/>
    <n v="38000"/>
    <n v="68000"/>
    <n v="53000"/>
    <s v="Temple University Health System_x000a_"/>
    <s v="Philadelphia, PA"/>
    <x v="78"/>
    <s v="5001 to 10000 employees"/>
    <x v="3"/>
    <s v="$500 million to $1 billion (USD)"/>
    <b v="0"/>
    <x v="0"/>
    <x v="0"/>
    <n v="0"/>
    <n v="0"/>
    <n v="0"/>
    <n v="0"/>
    <n v="1"/>
  </r>
  <r>
    <x v="0"/>
    <n v="38000"/>
    <n v="68000"/>
    <n v="53000"/>
    <s v="JPMorgan Chase &amp; Co._x000a_"/>
    <s v="Wilmington, DE"/>
    <x v="83"/>
    <s v="10000+ employees"/>
    <x v="16"/>
    <s v="$10+ billion (USD)"/>
    <b v="0"/>
    <x v="0"/>
    <x v="0"/>
    <n v="0"/>
    <n v="0"/>
    <n v="0"/>
    <n v="1"/>
    <n v="1"/>
  </r>
  <r>
    <x v="0"/>
    <n v="38000"/>
    <n v="68000"/>
    <n v="53000"/>
    <s v="AmeriHealth Caritas_x000a_"/>
    <s v="Philadelphia, PA"/>
    <x v="78"/>
    <s v="5001 to 10000 employees"/>
    <x v="10"/>
    <s v="$5 to $10 billion (USD)"/>
    <b v="0"/>
    <x v="0"/>
    <x v="1"/>
    <n v="0"/>
    <n v="0"/>
    <n v="0"/>
    <n v="0"/>
    <n v="1"/>
  </r>
  <r>
    <x v="0"/>
    <n v="38000"/>
    <n v="68000"/>
    <n v="53000"/>
    <s v="IntegriChain_x000a_"/>
    <s v="Philadelphia, PA"/>
    <x v="78"/>
    <s v="201 to 500 employees"/>
    <x v="0"/>
    <s v="$10 to $25 million (USD)"/>
    <b v="0"/>
    <x v="0"/>
    <x v="0"/>
    <n v="0"/>
    <n v="0"/>
    <n v="0"/>
    <n v="0"/>
    <n v="1"/>
  </r>
  <r>
    <x v="0"/>
    <n v="38000"/>
    <n v="68000"/>
    <n v="53000"/>
    <s v="PMHCC Inc._x000a_"/>
    <s v="Philadelphia, PA"/>
    <x v="78"/>
    <s v="501 to 1000 employees"/>
    <x v="3"/>
    <s v="Unknown / Non-Applicable"/>
    <b v="0"/>
    <x v="0"/>
    <x v="0"/>
    <n v="0"/>
    <n v="0"/>
    <n v="0"/>
    <n v="0"/>
    <n v="1"/>
  </r>
  <r>
    <x v="0"/>
    <n v="38000"/>
    <n v="68000"/>
    <n v="53000"/>
    <s v="University of Pennsylvania_x000a_"/>
    <s v="Philadelphia, PA"/>
    <x v="78"/>
    <s v="10000+ employees"/>
    <x v="26"/>
    <s v="Unknown / Non-Applicable"/>
    <b v="0"/>
    <x v="0"/>
    <x v="0"/>
    <n v="0"/>
    <n v="1"/>
    <n v="1"/>
    <n v="1"/>
    <n v="0"/>
  </r>
  <r>
    <x v="0"/>
    <n v="38000"/>
    <n v="68000"/>
    <n v="53000"/>
    <s v="University of Pennsylvania_x000a_"/>
    <s v="Philadelphia, PA"/>
    <x v="78"/>
    <s v="10000+ employees"/>
    <x v="26"/>
    <s v="Unknown / Non-Applicable"/>
    <b v="0"/>
    <x v="1"/>
    <x v="1"/>
    <n v="1"/>
    <n v="0"/>
    <n v="0"/>
    <n v="1"/>
    <n v="1"/>
  </r>
  <r>
    <x v="0"/>
    <n v="38000"/>
    <n v="68000"/>
    <n v="53000"/>
    <s v="Amplify Syst"/>
    <s v="Malvern, PA"/>
    <x v="88"/>
    <s v="1 to 50 employees"/>
    <x v="0"/>
    <s v="Less than $1 million (USD)"/>
    <b v="0"/>
    <x v="0"/>
    <x v="0"/>
    <n v="0"/>
    <n v="0"/>
    <n v="0"/>
    <n v="1"/>
    <n v="1"/>
  </r>
  <r>
    <x v="0"/>
    <n v="38000"/>
    <n v="68000"/>
    <n v="53000"/>
    <s v="Tandigm Health LLC_x000a_"/>
    <s v="West Conshohocken, PA"/>
    <x v="100"/>
    <s v="51 to 200 employees"/>
    <x v="3"/>
    <s v="Unknown / Non-Applicable"/>
    <b v="0"/>
    <x v="0"/>
    <x v="0"/>
    <n v="0"/>
    <n v="0"/>
    <n v="0"/>
    <n v="1"/>
    <n v="1"/>
  </r>
  <r>
    <x v="0"/>
    <n v="38000"/>
    <n v="68000"/>
    <n v="53000"/>
    <s v="Staffigo Technical Services, LLC_x000a_"/>
    <s v="Philadelphia, PA"/>
    <x v="78"/>
    <s v="51 to 200 employees"/>
    <x v="0"/>
    <s v="$50 to $100 million (USD)"/>
    <b v="0"/>
    <x v="0"/>
    <x v="0"/>
    <n v="0"/>
    <n v="0"/>
    <n v="0"/>
    <n v="0"/>
    <n v="1"/>
  </r>
  <r>
    <x v="0"/>
    <n v="38000"/>
    <n v="68000"/>
    <n v="53000"/>
    <s v="Avantor_x000a_"/>
    <s v="Radnor, PA"/>
    <x v="101"/>
    <s v="10000+ employees"/>
    <x v="30"/>
    <s v="$2 to $5 billion (USD)"/>
    <b v="0"/>
    <x v="0"/>
    <x v="0"/>
    <n v="0"/>
    <n v="0"/>
    <n v="0"/>
    <n v="0"/>
    <n v="0"/>
  </r>
  <r>
    <x v="0"/>
    <n v="40000"/>
    <n v="74000"/>
    <n v="57000"/>
    <s v="MUFG_x000a_"/>
    <s v="Charlotte, NC"/>
    <x v="102"/>
    <s v="10000+ employees"/>
    <x v="19"/>
    <s v="$10+ billion (USD)"/>
    <b v="0"/>
    <x v="1"/>
    <x v="1"/>
    <n v="0"/>
    <n v="1"/>
    <n v="0"/>
    <n v="1"/>
    <n v="0"/>
  </r>
  <r>
    <x v="0"/>
    <n v="40000"/>
    <n v="74000"/>
    <n v="57000"/>
    <s v="Midan Marketing_x000a_"/>
    <s v="Mooresville, NC"/>
    <x v="103"/>
    <s v="1 to 50 employees"/>
    <x v="18"/>
    <s v="$1 to $5 million (USD)"/>
    <b v="0"/>
    <x v="1"/>
    <x v="0"/>
    <n v="0"/>
    <n v="1"/>
    <n v="0"/>
    <n v="1"/>
    <n v="0"/>
  </r>
  <r>
    <x v="0"/>
    <n v="40000"/>
    <n v="72000"/>
    <n v="56000"/>
    <s v="Diverse Lynx_x000a_"/>
    <s v="Jacksonville, FL"/>
    <x v="104"/>
    <s v="501 to 1000 employees"/>
    <x v="0"/>
    <s v="$100 to $500 million (USD)"/>
    <b v="0"/>
    <x v="1"/>
    <x v="0"/>
    <n v="0"/>
    <n v="1"/>
    <n v="0"/>
    <n v="1"/>
    <n v="0"/>
  </r>
  <r>
    <x v="0"/>
    <n v="40000"/>
    <n v="72000"/>
    <n v="56000"/>
    <s v="Kemper_x000a_"/>
    <s v="Jacksonville, FL"/>
    <x v="104"/>
    <s v="5001 to 10000 employees"/>
    <x v="10"/>
    <s v="$2 to $5 billion (USD)"/>
    <b v="0"/>
    <x v="1"/>
    <x v="1"/>
    <n v="0"/>
    <n v="0"/>
    <n v="0"/>
    <n v="0"/>
    <n v="0"/>
  </r>
  <r>
    <x v="0"/>
    <n v="40000"/>
    <n v="72000"/>
    <n v="56000"/>
    <s v="ARC Group_x000a_"/>
    <s v="Jacksonville, FL"/>
    <x v="104"/>
    <s v="51 to 200 employees"/>
    <x v="16"/>
    <s v="Unknown / Non-Applicable"/>
    <b v="0"/>
    <x v="1"/>
    <x v="0"/>
    <n v="0"/>
    <n v="0"/>
    <n v="0"/>
    <n v="1"/>
    <n v="1"/>
  </r>
  <r>
    <x v="0"/>
    <n v="40000"/>
    <n v="72000"/>
    <n v="56000"/>
    <s v="American Recruiting &amp; Consulting Group_x000a_"/>
    <s v="Jacksonville, FL"/>
    <x v="104"/>
    <s v="51 to 200 employees"/>
    <x v="6"/>
    <s v="Unknown / Non-Applicable"/>
    <b v="0"/>
    <x v="1"/>
    <x v="0"/>
    <n v="0"/>
    <n v="0"/>
    <n v="0"/>
    <n v="0"/>
    <n v="0"/>
  </r>
  <r>
    <x v="0"/>
    <n v="40000"/>
    <n v="74000"/>
    <n v="57000"/>
    <s v="Lowe's_x000a_"/>
    <s v="Mooresville, NC"/>
    <x v="103"/>
    <s v="10000+ employees"/>
    <x v="57"/>
    <s v="$10+ billion (USD)"/>
    <b v="0"/>
    <x v="1"/>
    <x v="1"/>
    <n v="0"/>
    <n v="0"/>
    <n v="0"/>
    <n v="0"/>
    <n v="1"/>
  </r>
  <r>
    <x v="0"/>
    <n v="40000"/>
    <n v="74000"/>
    <n v="57000"/>
    <s v="PruTech Solutions, Inc._x000a_"/>
    <s v="Charlotte, NC"/>
    <x v="102"/>
    <s v="201 to 500 employees"/>
    <x v="0"/>
    <s v="$25 to $50 million (USD)"/>
    <b v="0"/>
    <x v="1"/>
    <x v="0"/>
    <n v="0"/>
    <n v="0"/>
    <n v="0"/>
    <n v="1"/>
    <n v="1"/>
  </r>
  <r>
    <x v="0"/>
    <n v="40000"/>
    <n v="74000"/>
    <n v="57000"/>
    <s v="Lowe's_x000a_"/>
    <s v="Mooresville, NC"/>
    <x v="103"/>
    <s v="10000+ employees"/>
    <x v="57"/>
    <s v="$10+ billion (USD)"/>
    <b v="0"/>
    <x v="1"/>
    <x v="0"/>
    <n v="0"/>
    <n v="0"/>
    <n v="0"/>
    <n v="1"/>
    <n v="1"/>
  </r>
  <r>
    <x v="0"/>
    <n v="40000"/>
    <n v="74000"/>
    <n v="57000"/>
    <s v="Accenture Federal Services_x000a_"/>
    <s v="Charlotte, NC"/>
    <x v="102"/>
    <s v="1001 to 5000 employees"/>
    <x v="0"/>
    <s v="$100 to $500 million (USD)"/>
    <b v="0"/>
    <x v="0"/>
    <x v="1"/>
    <n v="1"/>
    <n v="0"/>
    <n v="0"/>
    <n v="0"/>
    <n v="0"/>
  </r>
  <r>
    <x v="0"/>
    <n v="40000"/>
    <n v="74000"/>
    <n v="57000"/>
    <s v="Signature Consultants_x000a_"/>
    <s v="Charlotte, NC"/>
    <x v="102"/>
    <s v="1001 to 5000 employees"/>
    <x v="6"/>
    <s v="$100 to $500 million (USD)"/>
    <b v="0"/>
    <x v="1"/>
    <x v="0"/>
    <n v="0"/>
    <n v="1"/>
    <n v="0"/>
    <n v="0"/>
    <n v="1"/>
  </r>
  <r>
    <x v="1"/>
    <n v="40000"/>
    <n v="74000"/>
    <n v="57000"/>
    <s v="Brighthouse Financial_x000a_"/>
    <s v="Charlotte, NC"/>
    <x v="102"/>
    <s v="1001 to 5000 employees"/>
    <x v="10"/>
    <s v="Unknown / Non-Applicable"/>
    <b v="0"/>
    <x v="1"/>
    <x v="0"/>
    <n v="0"/>
    <n v="0"/>
    <n v="1"/>
    <n v="1"/>
    <n v="0"/>
  </r>
  <r>
    <x v="0"/>
    <n v="40000"/>
    <n v="72000"/>
    <n v="56000"/>
    <s v="Staffigo Technical Services, LLC_x000a_"/>
    <s v="Jacksonville, FL"/>
    <x v="104"/>
    <s v="51 to 200 employees"/>
    <x v="0"/>
    <s v="$50 to $100 million (USD)"/>
    <b v="0"/>
    <x v="1"/>
    <x v="0"/>
    <n v="0"/>
    <n v="1"/>
    <n v="0"/>
    <n v="0"/>
    <n v="1"/>
  </r>
  <r>
    <x v="1"/>
    <n v="40000"/>
    <n v="72000"/>
    <n v="56000"/>
    <s v="SGA I"/>
    <s v="Jacksonville, FL"/>
    <x v="104"/>
    <s v="1 to 50 employees"/>
    <x v="58"/>
    <s v="$1 to $5 million (USD)"/>
    <b v="0"/>
    <x v="1"/>
    <x v="1"/>
    <n v="0"/>
    <n v="1"/>
    <n v="0"/>
    <n v="1"/>
    <n v="1"/>
  </r>
  <r>
    <x v="0"/>
    <n v="40000"/>
    <n v="72000"/>
    <n v="56000"/>
    <s v="SNI Technology_x000a_"/>
    <s v="Jacksonville, FL"/>
    <x v="104"/>
    <s v="201 to 500 employees"/>
    <x v="6"/>
    <s v="Unknown / Non-Applicable"/>
    <b v="0"/>
    <x v="0"/>
    <x v="0"/>
    <n v="0"/>
    <n v="0"/>
    <n v="0"/>
    <n v="0"/>
    <n v="0"/>
  </r>
  <r>
    <x v="1"/>
    <n v="40000"/>
    <n v="72000"/>
    <n v="56000"/>
    <s v="Software Guidance &amp; Assistance_x000a_"/>
    <s v="Jacksonville, FL"/>
    <x v="104"/>
    <s v="51 to 200 employees"/>
    <x v="6"/>
    <s v="$50 to $100 million (USD)"/>
    <b v="0"/>
    <x v="1"/>
    <x v="1"/>
    <n v="0"/>
    <n v="1"/>
    <n v="0"/>
    <n v="0"/>
    <n v="1"/>
  </r>
  <r>
    <x v="0"/>
    <n v="40000"/>
    <n v="72000"/>
    <n v="56000"/>
    <s v="CSI Tech Inc._x000a_"/>
    <s v="Jacksonville, FL"/>
    <x v="104"/>
    <s v="51 to 200 employees"/>
    <x v="6"/>
    <s v="$100 to $500 million (USD)"/>
    <b v="0"/>
    <x v="1"/>
    <x v="0"/>
    <n v="0"/>
    <n v="0"/>
    <n v="0"/>
    <n v="1"/>
    <n v="0"/>
  </r>
  <r>
    <x v="0"/>
    <n v="40000"/>
    <n v="72000"/>
    <n v="56000"/>
    <s v="Robert Half_x000a_"/>
    <s v="Jacksonville, FL"/>
    <x v="104"/>
    <s v="10000+ employees"/>
    <x v="6"/>
    <s v="$2 to $5 billion (USD)"/>
    <b v="0"/>
    <x v="1"/>
    <x v="0"/>
    <n v="0"/>
    <n v="0"/>
    <n v="0"/>
    <n v="1"/>
    <n v="1"/>
  </r>
  <r>
    <x v="0"/>
    <n v="40000"/>
    <n v="72000"/>
    <n v="56000"/>
    <s v="Deutsche Bank_x000a_"/>
    <s v="Jacksonville, FL"/>
    <x v="104"/>
    <s v="10000+ employees"/>
    <x v="16"/>
    <s v="$10+ billion (USD)"/>
    <b v="0"/>
    <x v="1"/>
    <x v="0"/>
    <n v="0"/>
    <n v="1"/>
    <n v="0"/>
    <n v="1"/>
    <n v="1"/>
  </r>
  <r>
    <x v="0"/>
    <n v="40000"/>
    <n v="72000"/>
    <n v="56000"/>
    <s v="Staffigo Technical Services, LLC_x000a_"/>
    <s v="Jacksonville, FL"/>
    <x v="104"/>
    <s v="51 to 200 employees"/>
    <x v="0"/>
    <s v="$50 to $100 million (USD)"/>
    <b v="0"/>
    <x v="1"/>
    <x v="0"/>
    <n v="0"/>
    <n v="1"/>
    <n v="0"/>
    <n v="1"/>
    <n v="1"/>
  </r>
  <r>
    <x v="0"/>
    <n v="40000"/>
    <n v="72000"/>
    <n v="56000"/>
    <s v="Deutsche Bank_x000a_"/>
    <s v="Jacksonville, FL"/>
    <x v="104"/>
    <s v="10000+ employees"/>
    <x v="16"/>
    <s v="$10+ billion (USD)"/>
    <b v="0"/>
    <x v="0"/>
    <x v="0"/>
    <n v="0"/>
    <n v="0"/>
    <n v="0"/>
    <n v="0"/>
    <n v="0"/>
  </r>
  <r>
    <x v="0"/>
    <n v="40000"/>
    <n v="72000"/>
    <n v="56000"/>
    <s v="Deutsche Bank_x000a_"/>
    <s v="Jacksonville, FL"/>
    <x v="104"/>
    <s v="10000+ employees"/>
    <x v="16"/>
    <s v="$10+ billion (USD)"/>
    <b v="0"/>
    <x v="0"/>
    <x v="0"/>
    <n v="0"/>
    <n v="0"/>
    <n v="0"/>
    <n v="1"/>
    <n v="0"/>
  </r>
  <r>
    <x v="0"/>
    <n v="40000"/>
    <n v="72000"/>
    <n v="56000"/>
    <s v="BTG_x000a_"/>
    <s v="Jacksonville, FL"/>
    <x v="104"/>
    <s v="1 to 50 employees"/>
    <x v="18"/>
    <s v="Less than $1 million (USD)"/>
    <b v="0"/>
    <x v="1"/>
    <x v="0"/>
    <n v="0"/>
    <n v="1"/>
    <n v="0"/>
    <n v="0"/>
    <n v="1"/>
  </r>
  <r>
    <x v="0"/>
    <n v="40000"/>
    <n v="72000"/>
    <n v="56000"/>
    <s v="Staffigo Technical Services, LLC_x000a_"/>
    <s v="Jacksonville, FL"/>
    <x v="104"/>
    <s v="51 to 200 employees"/>
    <x v="0"/>
    <s v="$50 to $100 million (USD)"/>
    <b v="0"/>
    <x v="1"/>
    <x v="1"/>
    <n v="0"/>
    <n v="1"/>
    <n v="1"/>
    <n v="1"/>
    <n v="1"/>
  </r>
  <r>
    <x v="0"/>
    <n v="41000"/>
    <n v="86000"/>
    <n v="63500"/>
    <s v="Mary Kay_x000a_"/>
    <s v="Lewisville, TX"/>
    <x v="105"/>
    <s v="5001 to 10000 employees"/>
    <x v="27"/>
    <s v="$2 to $5 billion (USD)"/>
    <b v="0"/>
    <x v="1"/>
    <x v="1"/>
    <n v="0"/>
    <n v="0"/>
    <n v="0"/>
    <n v="0"/>
    <n v="1"/>
  </r>
  <r>
    <x v="0"/>
    <n v="41000"/>
    <n v="86000"/>
    <n v="63500"/>
    <s v="Mobilityware_x000a_"/>
    <s v="Dallas, TX"/>
    <x v="23"/>
    <s v="51 to 200 employees"/>
    <x v="17"/>
    <s v="Unknown / Non-Applicable"/>
    <b v="0"/>
    <x v="0"/>
    <x v="0"/>
    <n v="0"/>
    <n v="0"/>
    <n v="0"/>
    <n v="1"/>
    <n v="1"/>
  </r>
  <r>
    <x v="0"/>
    <n v="41000"/>
    <n v="78000"/>
    <n v="59500"/>
    <s v="Robert Half_x000a_"/>
    <s v="Philadelphia, PA"/>
    <x v="78"/>
    <s v="10000+ employees"/>
    <x v="6"/>
    <s v="$2 to $5 billion (USD)"/>
    <b v="0"/>
    <x v="0"/>
    <x v="0"/>
    <n v="0"/>
    <n v="0"/>
    <n v="0"/>
    <n v="1"/>
    <n v="1"/>
  </r>
  <r>
    <x v="0"/>
    <n v="41000"/>
    <n v="78000"/>
    <n v="59500"/>
    <s v="EY_x000a_"/>
    <s v="Philadelphia, PA"/>
    <x v="78"/>
    <s v="10000+ employees"/>
    <x v="2"/>
    <s v="$10+ billion (USD)"/>
    <b v="0"/>
    <x v="1"/>
    <x v="0"/>
    <n v="0"/>
    <n v="0"/>
    <n v="0"/>
    <n v="1"/>
    <n v="0"/>
  </r>
  <r>
    <x v="0"/>
    <n v="41000"/>
    <n v="78000"/>
    <n v="59500"/>
    <s v="Red Tettemer_x000a_"/>
    <s v="Philadelphia, PA"/>
    <x v="78"/>
    <s v="51 to 200 employees"/>
    <x v="18"/>
    <s v="$10 to $25 million (USD)"/>
    <b v="1"/>
    <x v="1"/>
    <x v="0"/>
    <n v="0"/>
    <n v="1"/>
    <n v="0"/>
    <n v="0"/>
    <n v="1"/>
  </r>
  <r>
    <x v="0"/>
    <n v="41000"/>
    <n v="86000"/>
    <n v="63500"/>
    <s v="National NeuroMonitoring_x000a_"/>
    <s v="Addison, TX"/>
    <x v="106"/>
    <s v="51 to 200 employees"/>
    <x v="3"/>
    <s v="Unknown / Non-Applicable"/>
    <b v="0"/>
    <x v="0"/>
    <x v="0"/>
    <n v="0"/>
    <n v="0"/>
    <n v="0"/>
    <n v="1"/>
    <n v="1"/>
  </r>
  <r>
    <x v="0"/>
    <n v="41000"/>
    <n v="86000"/>
    <n v="63500"/>
    <s v="Mitchell Martin_x000a_"/>
    <s v="Plano, TX"/>
    <x v="27"/>
    <s v="501 to 1000 employees"/>
    <x v="6"/>
    <s v="$100 to $500 million (USD)"/>
    <b v="0"/>
    <x v="1"/>
    <x v="0"/>
    <n v="0"/>
    <n v="0"/>
    <n v="0"/>
    <n v="0"/>
    <n v="1"/>
  </r>
  <r>
    <x v="0"/>
    <n v="41000"/>
    <n v="86000"/>
    <n v="63500"/>
    <s v="AustinCSI_x000a_"/>
    <s v="Grapevine, TX"/>
    <x v="51"/>
    <s v="51 to 200 employees"/>
    <x v="9"/>
    <s v="Unknown / Non-Applicable"/>
    <b v="0"/>
    <x v="0"/>
    <x v="0"/>
    <n v="0"/>
    <n v="0"/>
    <n v="0"/>
    <n v="0"/>
    <n v="1"/>
  </r>
  <r>
    <x v="0"/>
    <n v="41000"/>
    <n v="86000"/>
    <n v="63500"/>
    <s v="Apptricity Corporation_x000a_"/>
    <s v="Irving, TX"/>
    <x v="26"/>
    <s v="51 to 200 employees"/>
    <x v="5"/>
    <s v="$5 to $10 million (USD)"/>
    <b v="0"/>
    <x v="1"/>
    <x v="0"/>
    <n v="0"/>
    <n v="1"/>
    <n v="0"/>
    <n v="1"/>
    <n v="0"/>
  </r>
  <r>
    <x v="0"/>
    <n v="41000"/>
    <n v="78000"/>
    <n v="59500"/>
    <s v="Eastern Metal Recycling_x000a_"/>
    <s v="Camden, NJ"/>
    <x v="107"/>
    <s v="1001 to 5000 employees"/>
    <x v="59"/>
    <s v="$2 to $5 billion (USD)"/>
    <b v="0"/>
    <x v="1"/>
    <x v="1"/>
    <n v="0"/>
    <n v="0"/>
    <n v="0"/>
    <n v="0"/>
    <n v="0"/>
  </r>
  <r>
    <x v="0"/>
    <n v="41000"/>
    <n v="78000"/>
    <n v="59500"/>
    <s v="Micro-Data Systems, Inc._x000a_"/>
    <s v="Philadelphia, PA"/>
    <x v="78"/>
    <s v="51 to 200 employees"/>
    <x v="0"/>
    <s v="$10 to $25 million (USD)"/>
    <b v="0"/>
    <x v="1"/>
    <x v="1"/>
    <n v="1"/>
    <n v="1"/>
    <n v="0"/>
    <n v="1"/>
    <n v="0"/>
  </r>
  <r>
    <x v="0"/>
    <n v="41000"/>
    <n v="78000"/>
    <n v="59500"/>
    <s v="Techligent_x000a_"/>
    <s v="Philadelphia, PA"/>
    <x v="78"/>
    <s v="1 to 50 employees"/>
    <x v="0"/>
    <s v="Less than $1 million (USD)"/>
    <b v="0"/>
    <x v="1"/>
    <x v="0"/>
    <n v="0"/>
    <n v="0"/>
    <n v="0"/>
    <n v="0"/>
    <n v="1"/>
  </r>
  <r>
    <x v="0"/>
    <n v="41000"/>
    <n v="78000"/>
    <n v="59500"/>
    <s v="Apex Systems_x000a_"/>
    <s v="Philadelphia, PA"/>
    <x v="78"/>
    <s v="1001 to 5000 employees"/>
    <x v="6"/>
    <s v="$2 to $5 billion (USD)"/>
    <b v="1"/>
    <x v="1"/>
    <x v="0"/>
    <n v="0"/>
    <n v="0"/>
    <n v="0"/>
    <n v="1"/>
    <n v="1"/>
  </r>
  <r>
    <x v="0"/>
    <n v="41000"/>
    <n v="78000"/>
    <n v="59500"/>
    <s v="The Judge Group, Inc._x000a_"/>
    <s v="Camden, NJ"/>
    <x v="107"/>
    <s v="1001 to 5000 employees"/>
    <x v="6"/>
    <s v="$100 to $500 million (USD)"/>
    <b v="0"/>
    <x v="1"/>
    <x v="0"/>
    <n v="0"/>
    <n v="1"/>
    <n v="0"/>
    <n v="1"/>
    <n v="1"/>
  </r>
  <r>
    <x v="0"/>
    <n v="41000"/>
    <n v="78000"/>
    <n v="59500"/>
    <s v="University of Pennsylvania_x000a_"/>
    <s v="Philadelphia, PA"/>
    <x v="78"/>
    <s v="10000+ employees"/>
    <x v="26"/>
    <s v="Unknown / Non-Applicable"/>
    <b v="0"/>
    <x v="0"/>
    <x v="0"/>
    <n v="0"/>
    <n v="0"/>
    <n v="0"/>
    <n v="1"/>
    <n v="1"/>
  </r>
  <r>
    <x v="0"/>
    <n v="41000"/>
    <n v="78000"/>
    <n v="59500"/>
    <s v="VSE, Inc._x000a_"/>
    <s v="Feasterville Trevose, PA"/>
    <x v="108"/>
    <s v="1 to 50 employees"/>
    <x v="60"/>
    <s v="$5 to $10 million (USD)"/>
    <b v="0"/>
    <x v="1"/>
    <x v="1"/>
    <n v="0"/>
    <n v="1"/>
    <n v="1"/>
    <n v="1"/>
    <n v="0"/>
  </r>
  <r>
    <x v="0"/>
    <n v="41000"/>
    <n v="78000"/>
    <n v="59500"/>
    <s v="Mondo_x000a_"/>
    <s v="Feasterville Trevose, PA"/>
    <x v="108"/>
    <s v="51 to 200 employees"/>
    <x v="6"/>
    <s v="$100 to $500 million (USD)"/>
    <b v="0"/>
    <x v="1"/>
    <x v="0"/>
    <n v="0"/>
    <n v="1"/>
    <n v="0"/>
    <n v="1"/>
    <n v="1"/>
  </r>
  <r>
    <x v="0"/>
    <n v="41000"/>
    <n v="78000"/>
    <n v="59500"/>
    <s v="Gopuff_x000a_"/>
    <s v="Philadelphia, PA"/>
    <x v="78"/>
    <s v="1001 to 5000 employees"/>
    <x v="61"/>
    <s v="Unknown / Non-Applicable"/>
    <b v="0"/>
    <x v="1"/>
    <x v="1"/>
    <n v="0"/>
    <n v="1"/>
    <n v="0"/>
    <n v="0"/>
    <n v="1"/>
  </r>
  <r>
    <x v="0"/>
    <n v="41000"/>
    <n v="78000"/>
    <n v="59500"/>
    <s v="Collabera_x000a_"/>
    <s v="Philadelphia, PA"/>
    <x v="78"/>
    <s v="10000+ employees"/>
    <x v="0"/>
    <s v="$500 million to $1 billion (USD)"/>
    <b v="0"/>
    <x v="0"/>
    <x v="0"/>
    <n v="0"/>
    <n v="0"/>
    <n v="0"/>
    <n v="1"/>
    <n v="0"/>
  </r>
  <r>
    <x v="0"/>
    <n v="41000"/>
    <n v="86000"/>
    <n v="63500"/>
    <s v="eDataForce consulting LLC_x000a_"/>
    <s v="Dallas, TX"/>
    <x v="23"/>
    <s v="1 to 50 employees"/>
    <x v="0"/>
    <s v="$1 to $5 million (USD)"/>
    <b v="0"/>
    <x v="1"/>
    <x v="0"/>
    <n v="0"/>
    <n v="0"/>
    <n v="1"/>
    <n v="1"/>
    <n v="1"/>
  </r>
  <r>
    <x v="0"/>
    <n v="41000"/>
    <n v="86000"/>
    <n v="63500"/>
    <s v="Pinnacle Technical Resources, Inc._x000a_"/>
    <s v="Dallas, TX"/>
    <x v="23"/>
    <s v="5001 to 10000 employees"/>
    <x v="6"/>
    <s v="$100 to $500 million (USD)"/>
    <b v="0"/>
    <x v="0"/>
    <x v="0"/>
    <n v="0"/>
    <n v="0"/>
    <n v="0"/>
    <n v="1"/>
    <n v="1"/>
  </r>
  <r>
    <x v="0"/>
    <n v="41000"/>
    <n v="86000"/>
    <n v="63500"/>
    <s v="PROLIM Global Corporation_x000a_"/>
    <s v="Dallas, TX"/>
    <x v="23"/>
    <s v="201 to 500 employees"/>
    <x v="4"/>
    <s v="$25 to $50 million (USD)"/>
    <b v="0"/>
    <x v="0"/>
    <x v="0"/>
    <n v="0"/>
    <n v="0"/>
    <n v="1"/>
    <n v="1"/>
    <n v="1"/>
  </r>
  <r>
    <x v="0"/>
    <n v="41000"/>
    <n v="86000"/>
    <n v="63500"/>
    <s v="ADT_x000a_"/>
    <s v="Irving, TX"/>
    <x v="26"/>
    <s v="10000+ employees"/>
    <x v="62"/>
    <s v="$2 to $5 billion (USD)"/>
    <b v="0"/>
    <x v="0"/>
    <x v="0"/>
    <n v="0"/>
    <n v="0"/>
    <n v="0"/>
    <n v="1"/>
    <n v="0"/>
  </r>
  <r>
    <x v="0"/>
    <n v="41000"/>
    <n v="86000"/>
    <n v="63500"/>
    <s v="Lightbeam Health Solutions_x000a_"/>
    <s v="Irving, TX"/>
    <x v="26"/>
    <s v="51 to 200 employees"/>
    <x v="3"/>
    <s v="$5 to $10 million (USD)"/>
    <b v="0"/>
    <x v="0"/>
    <x v="0"/>
    <n v="0"/>
    <n v="0"/>
    <n v="0"/>
    <n v="1"/>
    <n v="0"/>
  </r>
  <r>
    <x v="0"/>
    <n v="41000"/>
    <n v="86000"/>
    <n v="63500"/>
    <s v="Telnet (Rockville, MD)_x000a_"/>
    <s v="Dallas, TX"/>
    <x v="23"/>
    <s v="51 to 200 employees"/>
    <x v="9"/>
    <s v="$10 to $25 million (USD)"/>
    <b v="0"/>
    <x v="1"/>
    <x v="0"/>
    <n v="0"/>
    <n v="1"/>
    <n v="1"/>
    <n v="0"/>
    <n v="1"/>
  </r>
  <r>
    <x v="1"/>
    <n v="41000"/>
    <n v="86000"/>
    <n v="63500"/>
    <s v="ServiceLink, a Black Knight Company_x000a_"/>
    <s v="Dallas, TX"/>
    <x v="23"/>
    <s v="1001 to 5000 employees"/>
    <x v="32"/>
    <s v="$500 million to $1 billion (USD)"/>
    <b v="0"/>
    <x v="0"/>
    <x v="0"/>
    <n v="0"/>
    <n v="0"/>
    <n v="0"/>
    <n v="0"/>
    <n v="0"/>
  </r>
  <r>
    <x v="0"/>
    <n v="41000"/>
    <n v="86000"/>
    <n v="63500"/>
    <s v="Trinity Industries_x000a_"/>
    <s v="Dallas, TX"/>
    <x v="23"/>
    <s v="10000+ employees"/>
    <x v="1"/>
    <s v="$5 to $10 billion (USD)"/>
    <b v="0"/>
    <x v="1"/>
    <x v="1"/>
    <n v="0"/>
    <n v="1"/>
    <n v="1"/>
    <n v="1"/>
    <n v="0"/>
  </r>
  <r>
    <x v="0"/>
    <n v="41000"/>
    <n v="86000"/>
    <n v="63500"/>
    <s v="Excite Health Partners_x000a_"/>
    <s v="Dallas, TX"/>
    <x v="23"/>
    <s v="51 to 200 employees"/>
    <x v="6"/>
    <s v="Unknown / Non-Applicable"/>
    <b v="0"/>
    <x v="1"/>
    <x v="1"/>
    <n v="0"/>
    <n v="1"/>
    <n v="0"/>
    <n v="0"/>
    <n v="0"/>
  </r>
  <r>
    <x v="0"/>
    <n v="41000"/>
    <n v="86000"/>
    <n v="63500"/>
    <s v="Citi_x000a_"/>
    <s v="Irving, TX"/>
    <x v="26"/>
    <s v="10000+ employees"/>
    <x v="16"/>
    <s v="$10+ billion (USD)"/>
    <b v="0"/>
    <x v="1"/>
    <x v="1"/>
    <n v="0"/>
    <n v="0"/>
    <n v="1"/>
    <n v="1"/>
    <n v="1"/>
  </r>
  <r>
    <x v="0"/>
    <n v="41000"/>
    <n v="86000"/>
    <n v="63500"/>
    <s v="Precision technologies corp_x000a_"/>
    <s v="Plano, TX"/>
    <x v="27"/>
    <s v="201 to 500 employees"/>
    <x v="0"/>
    <s v="$10 to $25 million (USD)"/>
    <b v="0"/>
    <x v="0"/>
    <x v="0"/>
    <n v="0"/>
    <n v="0"/>
    <n v="0"/>
    <n v="0"/>
    <n v="0"/>
  </r>
  <r>
    <x v="1"/>
    <n v="41000"/>
    <n v="86000"/>
    <n v="63500"/>
    <s v="NTT DATA_x000a_"/>
    <s v="Irving, TX"/>
    <x v="26"/>
    <s v="10000+ employees"/>
    <x v="0"/>
    <s v="$10+ billion (USD)"/>
    <b v="0"/>
    <x v="1"/>
    <x v="0"/>
    <n v="0"/>
    <n v="1"/>
    <n v="0"/>
    <n v="1"/>
    <n v="0"/>
  </r>
  <r>
    <x v="0"/>
    <n v="41000"/>
    <n v="86000"/>
    <n v="63500"/>
    <s v="Ho Chunk_x000a_"/>
    <s v="Arlington, TX"/>
    <x v="25"/>
    <s v="201 to 500 employees"/>
    <x v="63"/>
    <s v="$100 to $500 million (USD)"/>
    <b v="0"/>
    <x v="1"/>
    <x v="0"/>
    <n v="0"/>
    <n v="0"/>
    <n v="0"/>
    <n v="0"/>
    <n v="1"/>
  </r>
  <r>
    <x v="0"/>
    <n v="41000"/>
    <n v="86000"/>
    <n v="63500"/>
    <s v="Daylight Solutions_x000a_"/>
    <s v="Dallas, TX"/>
    <x v="23"/>
    <s v="51 to 200 employees"/>
    <x v="44"/>
    <s v="$25 to $50 million (USD)"/>
    <b v="0"/>
    <x v="0"/>
    <x v="0"/>
    <n v="0"/>
    <n v="0"/>
    <n v="0"/>
    <n v="1"/>
    <n v="1"/>
  </r>
  <r>
    <x v="0"/>
    <n v="41000"/>
    <n v="86000"/>
    <n v="63500"/>
    <s v="Prudent Technologies &amp; Consulting_x000a_"/>
    <s v="Grapevine, TX"/>
    <x v="51"/>
    <s v="51 to 200 employees"/>
    <x v="0"/>
    <s v="$25 to $50 million (USD)"/>
    <b v="0"/>
    <x v="0"/>
    <x v="0"/>
    <n v="0"/>
    <n v="0"/>
    <n v="0"/>
    <n v="0"/>
    <n v="1"/>
  </r>
  <r>
    <x v="0"/>
    <n v="41000"/>
    <n v="86000"/>
    <n v="63500"/>
    <s v="Mosaic Sales Solutions_x000a_"/>
    <s v="Irving, TX"/>
    <x v="26"/>
    <s v="5001 to 10000 employees"/>
    <x v="18"/>
    <s v="$500 million to $1 billion (USD)"/>
    <b v="0"/>
    <x v="1"/>
    <x v="0"/>
    <n v="0"/>
    <n v="1"/>
    <n v="1"/>
    <n v="1"/>
    <n v="1"/>
  </r>
  <r>
    <x v="0"/>
    <n v="41000"/>
    <n v="86000"/>
    <n v="63500"/>
    <s v="One Call Claims, LLC_x000a_"/>
    <s v="Dallas, TX"/>
    <x v="23"/>
    <s v="201 to 500 employees"/>
    <x v="10"/>
    <s v="Unknown / Non-Applicable"/>
    <b v="0"/>
    <x v="1"/>
    <x v="1"/>
    <n v="0"/>
    <n v="1"/>
    <n v="0"/>
    <n v="1"/>
    <n v="1"/>
  </r>
  <r>
    <x v="0"/>
    <n v="41000"/>
    <n v="78000"/>
    <n v="59500"/>
    <s v="Source of Future Technology Inc_x000a_"/>
    <s v="New York, NY"/>
    <x v="38"/>
    <s v="1 to 50 employees"/>
    <x v="5"/>
    <s v="$5 to $10 million (USD)"/>
    <b v="0"/>
    <x v="1"/>
    <x v="0"/>
    <n v="0"/>
    <n v="1"/>
    <n v="0"/>
    <n v="1"/>
    <n v="1"/>
  </r>
  <r>
    <x v="0"/>
    <n v="41000"/>
    <n v="78000"/>
    <n v="59500"/>
    <s v="Eclaro_x000a_"/>
    <s v="New York, NY"/>
    <x v="38"/>
    <s v="501 to 1000 employees"/>
    <x v="6"/>
    <s v="$25 to $50 million (USD)"/>
    <b v="0"/>
    <x v="0"/>
    <x v="0"/>
    <n v="0"/>
    <n v="0"/>
    <n v="0"/>
    <n v="0"/>
    <n v="1"/>
  </r>
  <r>
    <x v="0"/>
    <n v="41000"/>
    <n v="78000"/>
    <n v="59500"/>
    <s v="Fidelis Group_x000a_"/>
    <s v="Little Ferry, NJ"/>
    <x v="109"/>
    <s v="51 to 200 employees"/>
    <x v="9"/>
    <s v="$10 to $25 million (USD)"/>
    <b v="0"/>
    <x v="1"/>
    <x v="1"/>
    <n v="0"/>
    <n v="1"/>
    <n v="0"/>
    <n v="1"/>
    <n v="0"/>
  </r>
  <r>
    <x v="0"/>
    <n v="41000"/>
    <n v="78000"/>
    <n v="59500"/>
    <s v="Mobilityware_x000a_"/>
    <s v="New York, NY"/>
    <x v="38"/>
    <s v="51 to 200 employees"/>
    <x v="17"/>
    <s v="Unknown / Non-Applicable"/>
    <b v="0"/>
    <x v="1"/>
    <x v="0"/>
    <n v="0"/>
    <n v="0"/>
    <n v="0"/>
    <n v="0"/>
    <n v="1"/>
  </r>
  <r>
    <x v="0"/>
    <n v="41000"/>
    <n v="78000"/>
    <n v="59500"/>
    <s v="TechProjects_x000a_"/>
    <s v="Jersey City, NJ"/>
    <x v="36"/>
    <s v="1 to 50 employees"/>
    <x v="0"/>
    <s v="Unknown / Non-Applicable"/>
    <b v="0"/>
    <x v="0"/>
    <x v="0"/>
    <n v="0"/>
    <n v="0"/>
    <n v="0"/>
    <n v="1"/>
    <n v="0"/>
  </r>
  <r>
    <x v="0"/>
    <n v="41000"/>
    <n v="78000"/>
    <n v="59500"/>
    <s v="Seven Seven Softwares_x000a_"/>
    <s v="Newark, NJ"/>
    <x v="4"/>
    <s v="201 to 500 employees"/>
    <x v="0"/>
    <s v="$10 to $25 million (USD)"/>
    <b v="0"/>
    <x v="0"/>
    <x v="0"/>
    <n v="0"/>
    <n v="0"/>
    <n v="0"/>
    <n v="0"/>
    <n v="1"/>
  </r>
  <r>
    <x v="0"/>
    <n v="41000"/>
    <n v="78000"/>
    <n v="59500"/>
    <s v="Brink's_x000a_"/>
    <s v="New York, NY"/>
    <x v="38"/>
    <s v="10000+ employees"/>
    <x v="62"/>
    <s v="$2 to $5 billion (USD)"/>
    <b v="0"/>
    <x v="1"/>
    <x v="0"/>
    <n v="0"/>
    <n v="1"/>
    <n v="1"/>
    <n v="0"/>
    <n v="0"/>
  </r>
  <r>
    <x v="0"/>
    <n v="41000"/>
    <n v="78000"/>
    <n v="59500"/>
    <s v="TSR, Inc._x000a_"/>
    <s v="Jersey City, NJ"/>
    <x v="36"/>
    <s v="201 to 500 employees"/>
    <x v="6"/>
    <s v="$50 to $100 million (USD)"/>
    <b v="0"/>
    <x v="1"/>
    <x v="0"/>
    <n v="0"/>
    <n v="1"/>
    <n v="0"/>
    <n v="0"/>
    <n v="1"/>
  </r>
  <r>
    <x v="0"/>
    <n v="41000"/>
    <n v="78000"/>
    <n v="59500"/>
    <s v="APN Software Services Inc._x000a_"/>
    <s v="New York, NY"/>
    <x v="38"/>
    <s v="51 to 200 employees"/>
    <x v="5"/>
    <s v="$25 to $50 million (USD)"/>
    <b v="0"/>
    <x v="1"/>
    <x v="1"/>
    <n v="0"/>
    <n v="0"/>
    <n v="0"/>
    <n v="0"/>
    <n v="0"/>
  </r>
  <r>
    <x v="0"/>
    <n v="41000"/>
    <n v="78000"/>
    <n v="59500"/>
    <s v="Acacia Network_x000a_"/>
    <s v="Bronx, NY"/>
    <x v="110"/>
    <s v="1001 to 5000 employees"/>
    <x v="28"/>
    <s v="$100 to $500 million (USD)"/>
    <b v="0"/>
    <x v="1"/>
    <x v="1"/>
    <n v="0"/>
    <n v="1"/>
    <n v="0"/>
    <n v="1"/>
    <n v="0"/>
  </r>
  <r>
    <x v="0"/>
    <n v="41000"/>
    <n v="78000"/>
    <n v="59500"/>
    <s v="Bloomberg_x000a_"/>
    <s v="New York, NY"/>
    <x v="38"/>
    <s v="10000+ employees"/>
    <x v="5"/>
    <s v="Unknown / Non-Applicable"/>
    <b v="0"/>
    <x v="0"/>
    <x v="0"/>
    <n v="0"/>
    <n v="1"/>
    <n v="0"/>
    <n v="1"/>
    <n v="1"/>
  </r>
  <r>
    <x v="0"/>
    <n v="41000"/>
    <n v="78000"/>
    <n v="59500"/>
    <s v="Staffigo Technical Services, LLC_x000a_"/>
    <s v="New York, NY"/>
    <x v="38"/>
    <s v="51 to 200 employees"/>
    <x v="0"/>
    <s v="$50 to $100 million (USD)"/>
    <b v="0"/>
    <x v="0"/>
    <x v="0"/>
    <n v="0"/>
    <n v="0"/>
    <n v="0"/>
    <n v="0"/>
    <n v="0"/>
  </r>
  <r>
    <x v="0"/>
    <n v="41000"/>
    <n v="78000"/>
    <n v="59500"/>
    <s v="Earnest Research_x000a_"/>
    <s v="New York, NY"/>
    <x v="38"/>
    <s v="51 to 200 employees"/>
    <x v="49"/>
    <s v="Unknown / Non-Applicable"/>
    <b v="0"/>
    <x v="1"/>
    <x v="1"/>
    <n v="0"/>
    <n v="0"/>
    <n v="0"/>
    <n v="0"/>
    <n v="1"/>
  </r>
  <r>
    <x v="0"/>
    <n v="41000"/>
    <n v="78000"/>
    <n v="59500"/>
    <s v="Walt Disney Co._x000a_"/>
    <s v="New York, NY"/>
    <x v="38"/>
    <s v="10000+ employees"/>
    <x v="12"/>
    <s v="$10+ billion (USD)"/>
    <b v="0"/>
    <x v="0"/>
    <x v="0"/>
    <n v="0"/>
    <n v="0"/>
    <n v="0"/>
    <n v="0"/>
    <n v="1"/>
  </r>
  <r>
    <x v="0"/>
    <n v="41000"/>
    <n v="78000"/>
    <n v="59500"/>
    <s v="NTT DATA_x000a_"/>
    <s v="New York, NY"/>
    <x v="38"/>
    <s v="10000+ employees"/>
    <x v="0"/>
    <s v="$10+ billion (USD)"/>
    <b v="0"/>
    <x v="1"/>
    <x v="0"/>
    <n v="0"/>
    <n v="0"/>
    <n v="0"/>
    <n v="0"/>
    <n v="1"/>
  </r>
  <r>
    <x v="1"/>
    <n v="41000"/>
    <n v="78000"/>
    <n v="59500"/>
    <s v="Citi_x000a_"/>
    <s v="New York, NY"/>
    <x v="38"/>
    <s v="10000+ employees"/>
    <x v="16"/>
    <s v="$10+ billion (USD)"/>
    <b v="0"/>
    <x v="1"/>
    <x v="0"/>
    <n v="0"/>
    <n v="0"/>
    <n v="0"/>
    <n v="0"/>
    <n v="1"/>
  </r>
  <r>
    <x v="0"/>
    <n v="41000"/>
    <n v="78000"/>
    <n v="59500"/>
    <s v="EDP World, Inc._x000a_"/>
    <s v="New York, NY"/>
    <x v="38"/>
    <s v="1 to 50 employees"/>
    <x v="6"/>
    <s v="$1 to $5 million (USD)"/>
    <b v="0"/>
    <x v="1"/>
    <x v="1"/>
    <n v="0"/>
    <n v="1"/>
    <n v="0"/>
    <n v="1"/>
    <n v="1"/>
  </r>
  <r>
    <x v="1"/>
    <n v="41000"/>
    <n v="78000"/>
    <n v="59500"/>
    <s v="Mitchell Martin_x000a_"/>
    <s v="Jersey City, NJ"/>
    <x v="36"/>
    <s v="501 to 1000 employees"/>
    <x v="6"/>
    <s v="$100 to $500 million (USD)"/>
    <b v="0"/>
    <x v="0"/>
    <x v="0"/>
    <n v="0"/>
    <n v="0"/>
    <n v="0"/>
    <n v="0"/>
    <n v="1"/>
  </r>
  <r>
    <x v="0"/>
    <n v="41000"/>
    <n v="78000"/>
    <n v="59500"/>
    <s v="Mondo_x000a_"/>
    <s v="Wilmington, DE"/>
    <x v="83"/>
    <s v="51 to 200 employees"/>
    <x v="6"/>
    <s v="$100 to $500 million (USD)"/>
    <b v="0"/>
    <x v="1"/>
    <x v="1"/>
    <n v="0"/>
    <n v="1"/>
    <n v="0"/>
    <n v="1"/>
    <n v="0"/>
  </r>
  <r>
    <x v="0"/>
    <n v="41000"/>
    <n v="78000"/>
    <n v="59500"/>
    <s v="Ampcus Incorporated_x000a_"/>
    <s v="Philadelphia, PA"/>
    <x v="78"/>
    <s v="501 to 1000 employees"/>
    <x v="9"/>
    <s v="$50 to $100 million (USD)"/>
    <b v="0"/>
    <x v="1"/>
    <x v="0"/>
    <n v="1"/>
    <n v="0"/>
    <n v="1"/>
    <n v="1"/>
    <n v="0"/>
  </r>
  <r>
    <x v="0"/>
    <n v="41000"/>
    <n v="78000"/>
    <n v="59500"/>
    <s v="Community Behavioral Health_x000a_"/>
    <s v="Philadelphia, PA"/>
    <x v="78"/>
    <s v="201 to 500 employees"/>
    <x v="3"/>
    <s v="$500 million to $1 billion (USD)"/>
    <b v="0"/>
    <x v="0"/>
    <x v="0"/>
    <n v="0"/>
    <n v="0"/>
    <n v="0"/>
    <n v="0"/>
    <n v="1"/>
  </r>
  <r>
    <x v="0"/>
    <n v="41000"/>
    <n v="78000"/>
    <n v="59500"/>
    <s v="STRATIS IoT Inc_x000a_"/>
    <s v="Philadelphia, PA"/>
    <x v="78"/>
    <s v="1 to 50 employees"/>
    <x v="4"/>
    <s v="Unknown / Non-Applicable"/>
    <b v="0"/>
    <x v="0"/>
    <x v="0"/>
    <n v="0"/>
    <n v="0"/>
    <n v="0"/>
    <n v="1"/>
    <n v="0"/>
  </r>
  <r>
    <x v="0"/>
    <n v="41000"/>
    <n v="78000"/>
    <n v="59500"/>
    <s v="Tetra Tech, Inc._x000a_"/>
    <s v="Philadelphia, PA"/>
    <x v="78"/>
    <s v="10000+ employees"/>
    <x v="58"/>
    <s v="$2 to $5 billion (USD)"/>
    <b v="0"/>
    <x v="0"/>
    <x v="0"/>
    <n v="0"/>
    <n v="0"/>
    <n v="0"/>
    <n v="1"/>
    <n v="1"/>
  </r>
  <r>
    <x v="0"/>
    <n v="41000"/>
    <n v="78000"/>
    <n v="59500"/>
    <s v="Staffigo Technical Services, LLC_x000a_"/>
    <s v="Philadelphia, PA"/>
    <x v="78"/>
    <s v="51 to 200 employees"/>
    <x v="0"/>
    <s v="$50 to $100 million (USD)"/>
    <b v="0"/>
    <x v="0"/>
    <x v="0"/>
    <n v="0"/>
    <n v="0"/>
    <n v="0"/>
    <n v="0"/>
    <n v="0"/>
  </r>
  <r>
    <x v="0"/>
    <n v="41000"/>
    <n v="78000"/>
    <n v="59500"/>
    <s v="Mondo_x000a_"/>
    <s v="Malvern, PA"/>
    <x v="88"/>
    <s v="51 to 200 employees"/>
    <x v="6"/>
    <s v="$100 to $500 million (USD)"/>
    <b v="0"/>
    <x v="1"/>
    <x v="1"/>
    <n v="0"/>
    <n v="0"/>
    <n v="0"/>
    <n v="1"/>
    <n v="0"/>
  </r>
  <r>
    <x v="0"/>
    <n v="41000"/>
    <n v="78000"/>
    <n v="59500"/>
    <s v="Seer Interactive_x000a_"/>
    <s v="Philadelphia, PA"/>
    <x v="78"/>
    <s v="51 to 200 employees"/>
    <x v="8"/>
    <s v="Unknown / Non-Applicable"/>
    <b v="0"/>
    <x v="0"/>
    <x v="0"/>
    <n v="0"/>
    <n v="0"/>
    <n v="0"/>
    <n v="1"/>
    <n v="1"/>
  </r>
  <r>
    <x v="0"/>
    <n v="41000"/>
    <n v="78000"/>
    <n v="59500"/>
    <s v="Revantage Corporate Services_x000a_"/>
    <s v="Fort Washington, PA"/>
    <x v="111"/>
    <s v="201 to 500 employees"/>
    <x v="39"/>
    <s v="Unknown / Non-Applicable"/>
    <b v="0"/>
    <x v="1"/>
    <x v="1"/>
    <n v="0"/>
    <n v="1"/>
    <n v="0"/>
    <n v="1"/>
    <n v="0"/>
  </r>
  <r>
    <x v="0"/>
    <n v="41000"/>
    <n v="78000"/>
    <n v="59500"/>
    <s v="Mount Sinai Medical Center_x000a_"/>
    <s v="New York, NY"/>
    <x v="38"/>
    <s v="1001 to 5000 employees"/>
    <x v="3"/>
    <s v="$500 million to $1 billion (USD)"/>
    <b v="0"/>
    <x v="1"/>
    <x v="0"/>
    <n v="0"/>
    <n v="1"/>
    <n v="0"/>
    <n v="1"/>
    <n v="0"/>
  </r>
  <r>
    <x v="0"/>
    <n v="41000"/>
    <n v="78000"/>
    <n v="59500"/>
    <s v="2U_x000a_"/>
    <s v="New York, NY"/>
    <x v="38"/>
    <s v="1001 to 5000 employees"/>
    <x v="4"/>
    <s v="$100 to $500 million (USD)"/>
    <b v="1"/>
    <x v="1"/>
    <x v="0"/>
    <n v="0"/>
    <n v="0"/>
    <n v="0"/>
    <n v="1"/>
    <n v="1"/>
  </r>
  <r>
    <x v="1"/>
    <n v="41000"/>
    <n v="78000"/>
    <n v="59500"/>
    <s v="RMS Computer Corporation_x000a_"/>
    <s v="Jersey City, NJ"/>
    <x v="36"/>
    <s v="201 to 500 employees"/>
    <x v="5"/>
    <s v="$25 to $50 million (USD)"/>
    <b v="0"/>
    <x v="1"/>
    <x v="0"/>
    <n v="0"/>
    <n v="1"/>
    <n v="0"/>
    <n v="0"/>
    <n v="0"/>
  </r>
  <r>
    <x v="0"/>
    <n v="41000"/>
    <n v="78000"/>
    <n v="59500"/>
    <s v="ProHEALTH Care_x000a_"/>
    <s v="Lake Success, NY"/>
    <x v="112"/>
    <s v="1001 to 5000 employees"/>
    <x v="3"/>
    <s v="Unknown / Non-Applicable"/>
    <b v="0"/>
    <x v="1"/>
    <x v="0"/>
    <n v="0"/>
    <n v="0"/>
    <n v="0"/>
    <n v="1"/>
    <n v="1"/>
  </r>
  <r>
    <x v="0"/>
    <n v="41000"/>
    <n v="78000"/>
    <n v="59500"/>
    <s v="ECRI_x000a_"/>
    <s v="Plymouth Meeting, PA"/>
    <x v="113"/>
    <s v="201 to 500 employees"/>
    <x v="3"/>
    <s v="Unknown / Non-Applicable"/>
    <b v="0"/>
    <x v="1"/>
    <x v="0"/>
    <n v="0"/>
    <n v="0"/>
    <n v="0"/>
    <n v="0"/>
    <n v="0"/>
  </r>
  <r>
    <x v="0"/>
    <n v="41000"/>
    <n v="78000"/>
    <n v="59500"/>
    <s v="United BioSource_x000a_"/>
    <s v="Blue Bell, PA"/>
    <x v="114"/>
    <s v="1001 to 5000 employees"/>
    <x v="30"/>
    <s v="$100 to $500 million (USD)"/>
    <b v="0"/>
    <x v="1"/>
    <x v="1"/>
    <n v="0"/>
    <n v="1"/>
    <n v="0"/>
    <n v="1"/>
    <n v="1"/>
  </r>
  <r>
    <x v="0"/>
    <n v="41000"/>
    <n v="78000"/>
    <n v="59500"/>
    <s v="Greenphire_x000a_"/>
    <s v="King of Prussia, PA"/>
    <x v="97"/>
    <s v="201 to 500 employees"/>
    <x v="5"/>
    <s v="$50 to $100 million (USD)"/>
    <b v="0"/>
    <x v="0"/>
    <x v="0"/>
    <n v="0"/>
    <n v="0"/>
    <n v="0"/>
    <n v="0"/>
    <n v="0"/>
  </r>
  <r>
    <x v="0"/>
    <n v="41000"/>
    <n v="78000"/>
    <n v="59500"/>
    <s v="Professional Resource Group_x000a_"/>
    <s v="Lake Success, NY"/>
    <x v="112"/>
    <s v="1 to 50 employees"/>
    <x v="18"/>
    <s v="Less than $1 million (USD)"/>
    <b v="0"/>
    <x v="0"/>
    <x v="0"/>
    <n v="0"/>
    <n v="0"/>
    <n v="0"/>
    <n v="0"/>
    <n v="1"/>
  </r>
  <r>
    <x v="1"/>
    <n v="41000"/>
    <n v="78000"/>
    <n v="59500"/>
    <s v="JPMorgan Chase_x000a_"/>
    <s v="New York, NY"/>
    <x v="38"/>
    <s v="10000+ employees"/>
    <x v="16"/>
    <s v="$10+ billion (USD)"/>
    <b v="0"/>
    <x v="1"/>
    <x v="0"/>
    <n v="0"/>
    <n v="1"/>
    <n v="0"/>
    <n v="0"/>
    <n v="1"/>
  </r>
  <r>
    <x v="0"/>
    <n v="42000"/>
    <n v="76000"/>
    <n v="59000"/>
    <s v="University of Illinois at Chicago_x000a_"/>
    <s v="Chicago, IL"/>
    <x v="115"/>
    <s v="Unknown"/>
    <x v="26"/>
    <s v="Unknown / Non-Applicable"/>
    <b v="0"/>
    <x v="0"/>
    <x v="0"/>
    <n v="0"/>
    <n v="0"/>
    <n v="0"/>
    <n v="0"/>
    <n v="1"/>
  </r>
  <r>
    <x v="0"/>
    <n v="42000"/>
    <n v="76000"/>
    <n v="59000"/>
    <s v="Northern Trust_x000a_"/>
    <s v="Chicago, IL"/>
    <x v="115"/>
    <s v="10000+ employees"/>
    <x v="19"/>
    <s v="$2 to $5 billion (USD)"/>
    <b v="0"/>
    <x v="0"/>
    <x v="0"/>
    <n v="0"/>
    <n v="0"/>
    <n v="0"/>
    <n v="1"/>
    <n v="0"/>
  </r>
  <r>
    <x v="0"/>
    <n v="42000"/>
    <n v="76000"/>
    <n v="59000"/>
    <s v="Foresight ROI_x000a_"/>
    <s v="Chicago, IL"/>
    <x v="115"/>
    <s v="1 to 50 employees"/>
    <x v="18"/>
    <s v="Less than $1 million (USD)"/>
    <b v="0"/>
    <x v="1"/>
    <x v="0"/>
    <n v="0"/>
    <n v="0"/>
    <n v="0"/>
    <n v="1"/>
    <n v="1"/>
  </r>
  <r>
    <x v="0"/>
    <n v="42000"/>
    <n v="76000"/>
    <n v="59000"/>
    <s v="Flagstone Foods_x000a_"/>
    <s v="Oak Brook, IL"/>
    <x v="116"/>
    <s v="501 to 1000 employees"/>
    <x v="64"/>
    <s v="$50 to $100 million (USD)"/>
    <b v="0"/>
    <x v="0"/>
    <x v="0"/>
    <n v="0"/>
    <n v="0"/>
    <n v="0"/>
    <n v="0"/>
    <n v="0"/>
  </r>
  <r>
    <x v="0"/>
    <n v="42000"/>
    <n v="76000"/>
    <n v="59000"/>
    <s v="Net2Source_x000a_"/>
    <s v="Northbrook, IL"/>
    <x v="117"/>
    <s v="1001 to 5000 employees"/>
    <x v="6"/>
    <s v="$100 to $500 million (USD)"/>
    <b v="0"/>
    <x v="0"/>
    <x v="0"/>
    <n v="0"/>
    <n v="0"/>
    <n v="0"/>
    <n v="1"/>
    <n v="0"/>
  </r>
  <r>
    <x v="0"/>
    <n v="42000"/>
    <n v="76000"/>
    <n v="59000"/>
    <s v="Ongig_x000a_"/>
    <s v="Woodridge, IL"/>
    <x v="118"/>
    <s v="1 to 50 employees"/>
    <x v="4"/>
    <s v="Less than $1 million (USD)"/>
    <b v="0"/>
    <x v="1"/>
    <x v="0"/>
    <n v="0"/>
    <n v="0"/>
    <n v="0"/>
    <n v="0"/>
    <n v="1"/>
  </r>
  <r>
    <x v="0"/>
    <n v="42000"/>
    <n v="76000"/>
    <n v="59000"/>
    <s v="HIMSS_x000a_"/>
    <s v="Chicago, IL"/>
    <x v="115"/>
    <s v="201 to 500 employees"/>
    <x v="3"/>
    <s v="$50 to $100 million (USD)"/>
    <b v="0"/>
    <x v="1"/>
    <x v="0"/>
    <n v="0"/>
    <n v="0"/>
    <n v="0"/>
    <n v="1"/>
    <n v="0"/>
  </r>
  <r>
    <x v="0"/>
    <n v="42000"/>
    <n v="76000"/>
    <n v="59000"/>
    <s v="Chicago Public Schools_x000a_"/>
    <s v="Chicago, IL"/>
    <x v="115"/>
    <s v="10000+ employees"/>
    <x v="65"/>
    <s v="Unknown / Non-Applicable"/>
    <b v="0"/>
    <x v="0"/>
    <x v="0"/>
    <n v="0"/>
    <n v="0"/>
    <n v="0"/>
    <n v="0"/>
    <n v="0"/>
  </r>
  <r>
    <x v="0"/>
    <n v="42000"/>
    <n v="76000"/>
    <n v="59000"/>
    <s v="Staffigo Technical Services, LLC_x000a_"/>
    <s v="Chicago, IL"/>
    <x v="115"/>
    <s v="51 to 200 employees"/>
    <x v="0"/>
    <s v="$50 to $100 million (USD)"/>
    <b v="0"/>
    <x v="1"/>
    <x v="0"/>
    <n v="0"/>
    <n v="0"/>
    <n v="0"/>
    <n v="1"/>
    <n v="0"/>
  </r>
  <r>
    <x v="0"/>
    <n v="42000"/>
    <n v="76000"/>
    <n v="59000"/>
    <s v="Avani Technology Solutions_x000a_"/>
    <s v="Chicago, IL"/>
    <x v="115"/>
    <s v="501 to 1000 employees"/>
    <x v="0"/>
    <s v="$50 to $100 million (USD)"/>
    <b v="0"/>
    <x v="0"/>
    <x v="0"/>
    <n v="0"/>
    <n v="0"/>
    <n v="0"/>
    <n v="0"/>
    <n v="1"/>
  </r>
  <r>
    <x v="0"/>
    <n v="42000"/>
    <n v="76000"/>
    <n v="59000"/>
    <s v="LEARN Charter School_x000a_"/>
    <s v="Chicago, IL"/>
    <x v="115"/>
    <s v="201 to 500 employees"/>
    <x v="65"/>
    <s v="$25 to $50 million (USD)"/>
    <b v="0"/>
    <x v="0"/>
    <x v="0"/>
    <n v="0"/>
    <n v="0"/>
    <n v="0"/>
    <n v="0"/>
    <n v="0"/>
  </r>
  <r>
    <x v="1"/>
    <n v="42000"/>
    <n v="76000"/>
    <n v="59000"/>
    <s v="BankFinancial Corporation_x000a_"/>
    <s v="Downers Grove, IL"/>
    <x v="119"/>
    <s v="201 to 500 employees"/>
    <x v="19"/>
    <s v="$50 to $100 million (USD)"/>
    <b v="0"/>
    <x v="0"/>
    <x v="0"/>
    <n v="0"/>
    <n v="0"/>
    <n v="0"/>
    <n v="1"/>
    <n v="1"/>
  </r>
  <r>
    <x v="0"/>
    <n v="42000"/>
    <n v="76000"/>
    <n v="59000"/>
    <s v="Sphinix Solutions_x000a_"/>
    <s v="Chicago, IL"/>
    <x v="115"/>
    <s v="1 to 50 employees"/>
    <x v="0"/>
    <s v="Less than $1 million (USD)"/>
    <b v="0"/>
    <x v="1"/>
    <x v="0"/>
    <n v="0"/>
    <n v="1"/>
    <n v="1"/>
    <n v="1"/>
    <n v="0"/>
  </r>
  <r>
    <x v="0"/>
    <n v="42000"/>
    <n v="76000"/>
    <n v="59000"/>
    <s v="The Chicago Lighthouse_x000a_"/>
    <s v="Chicago, IL"/>
    <x v="115"/>
    <s v="501 to 1000 employees"/>
    <x v="28"/>
    <s v="$25 to $50 million (USD)"/>
    <b v="0"/>
    <x v="1"/>
    <x v="0"/>
    <n v="0"/>
    <n v="0"/>
    <n v="0"/>
    <n v="1"/>
    <n v="1"/>
  </r>
  <r>
    <x v="0"/>
    <n v="42000"/>
    <n v="76000"/>
    <n v="59000"/>
    <s v="Genesys Talent_x000a_"/>
    <s v="Northbrook, IL"/>
    <x v="117"/>
    <s v="1 to 50 employees"/>
    <x v="6"/>
    <s v="Unknown / Non-Applicable"/>
    <b v="0"/>
    <x v="0"/>
    <x v="0"/>
    <n v="0"/>
    <n v="0"/>
    <n v="0"/>
    <n v="0"/>
    <n v="0"/>
  </r>
  <r>
    <x v="0"/>
    <n v="42000"/>
    <n v="76000"/>
    <n v="59000"/>
    <s v="Kforce_x000a_"/>
    <s v="Evanston, IL"/>
    <x v="120"/>
    <s v="10000+ employees"/>
    <x v="6"/>
    <s v="$1 to $2 billion (USD)"/>
    <b v="0"/>
    <x v="1"/>
    <x v="0"/>
    <n v="0"/>
    <n v="0"/>
    <n v="0"/>
    <n v="1"/>
    <n v="0"/>
  </r>
  <r>
    <x v="1"/>
    <n v="42000"/>
    <n v="76000"/>
    <n v="59000"/>
    <s v="Willis Towers Watson_x000a_"/>
    <s v="Chicago, IL"/>
    <x v="115"/>
    <s v="10000+ employees"/>
    <x v="9"/>
    <s v="$10+ billion (USD)"/>
    <b v="0"/>
    <x v="0"/>
    <x v="0"/>
    <n v="0"/>
    <n v="0"/>
    <n v="0"/>
    <n v="1"/>
    <n v="0"/>
  </r>
  <r>
    <x v="0"/>
    <n v="42000"/>
    <n v="76000"/>
    <n v="59000"/>
    <s v="TreeHouse Foods, Inc._x000a_"/>
    <s v="Oak Brook, IL"/>
    <x v="116"/>
    <s v="10000+ employees"/>
    <x v="66"/>
    <s v="$5 to $10 billion (USD)"/>
    <b v="0"/>
    <x v="0"/>
    <x v="0"/>
    <n v="0"/>
    <n v="0"/>
    <n v="0"/>
    <n v="1"/>
    <n v="0"/>
  </r>
  <r>
    <x v="0"/>
    <n v="42000"/>
    <n v="76000"/>
    <n v="59000"/>
    <s v="NJF Global Holdings_x000a_"/>
    <s v="Chicago, IL"/>
    <x v="115"/>
    <s v="51 to 200 employees"/>
    <x v="6"/>
    <s v="$10 to $25 million (USD)"/>
    <b v="1"/>
    <x v="1"/>
    <x v="0"/>
    <n v="0"/>
    <n v="0"/>
    <n v="0"/>
    <n v="1"/>
    <n v="1"/>
  </r>
  <r>
    <x v="0"/>
    <n v="42000"/>
    <n v="76000"/>
    <n v="59000"/>
    <s v="Chicago Public Schools_x000a_"/>
    <s v="Chicago, IL"/>
    <x v="115"/>
    <s v="10000+ employees"/>
    <x v="65"/>
    <s v="Unknown / Non-Applicable"/>
    <b v="0"/>
    <x v="1"/>
    <x v="1"/>
    <n v="0"/>
    <n v="1"/>
    <n v="0"/>
    <n v="1"/>
    <n v="1"/>
  </r>
  <r>
    <x v="0"/>
    <n v="42000"/>
    <n v="76000"/>
    <n v="59000"/>
    <s v="Stampede Meat, Inc._x000a_"/>
    <s v="Bridgeview, IL"/>
    <x v="121"/>
    <s v="1001 to 5000 employees"/>
    <x v="66"/>
    <s v="$100 to $500 million (USD)"/>
    <b v="0"/>
    <x v="1"/>
    <x v="1"/>
    <n v="0"/>
    <n v="1"/>
    <n v="0"/>
    <n v="1"/>
    <n v="0"/>
  </r>
  <r>
    <x v="0"/>
    <n v="42000"/>
    <n v="76000"/>
    <n v="59000"/>
    <s v="ALERE_x000a_"/>
    <s v="Chicago, IL"/>
    <x v="115"/>
    <s v="5001 to 10000 employees"/>
    <x v="30"/>
    <s v="$2 to $5 billion (USD)"/>
    <b v="0"/>
    <x v="0"/>
    <x v="0"/>
    <n v="0"/>
    <n v="0"/>
    <n v="0"/>
    <n v="0"/>
    <n v="1"/>
  </r>
  <r>
    <x v="0"/>
    <n v="42000"/>
    <n v="76000"/>
    <n v="59000"/>
    <s v="Kelly Mitchell Group_x000a_"/>
    <s v="Downers Grove, IL"/>
    <x v="119"/>
    <s v="1001 to 5000 employees"/>
    <x v="6"/>
    <s v="$50 to $100 million (USD)"/>
    <b v="0"/>
    <x v="1"/>
    <x v="0"/>
    <n v="0"/>
    <n v="1"/>
    <n v="0"/>
    <n v="1"/>
    <n v="1"/>
  </r>
  <r>
    <x v="0"/>
    <n v="42000"/>
    <n v="76000"/>
    <n v="59000"/>
    <s v="Capital Management_x000a_"/>
    <s v="Chicago, IL"/>
    <x v="115"/>
    <s v="1 to 50 employees"/>
    <x v="16"/>
    <s v="Less than $1 million (USD)"/>
    <b v="0"/>
    <x v="1"/>
    <x v="1"/>
    <n v="0"/>
    <n v="1"/>
    <n v="1"/>
    <n v="1"/>
    <n v="0"/>
  </r>
  <r>
    <x v="0"/>
    <n v="42000"/>
    <n v="76000"/>
    <n v="59000"/>
    <s v="Assembly_x000a_"/>
    <s v="Austin, TX"/>
    <x v="64"/>
    <s v="5001 to 10000 employees"/>
    <x v="18"/>
    <s v="$1 to $2 billion (USD)"/>
    <b v="0"/>
    <x v="1"/>
    <x v="0"/>
    <n v="0"/>
    <n v="0"/>
    <n v="0"/>
    <n v="0"/>
    <n v="0"/>
  </r>
  <r>
    <x v="0"/>
    <n v="42000"/>
    <n v="76000"/>
    <n v="59000"/>
    <s v="Pushnami_x000a_"/>
    <s v="Austin, TX"/>
    <x v="64"/>
    <s v="1 to 50 employees"/>
    <x v="18"/>
    <s v="$25 to $50 million (USD)"/>
    <b v="0"/>
    <x v="1"/>
    <x v="1"/>
    <n v="1"/>
    <n v="1"/>
    <n v="0"/>
    <n v="0"/>
    <n v="0"/>
  </r>
  <r>
    <x v="0"/>
    <n v="42000"/>
    <n v="76000"/>
    <n v="59000"/>
    <s v="Lightspeed Systems_x000a_"/>
    <s v="Austin, TX"/>
    <x v="64"/>
    <s v="51 to 200 employees"/>
    <x v="5"/>
    <s v="$25 to $50 million (USD)"/>
    <b v="1"/>
    <x v="1"/>
    <x v="0"/>
    <n v="0"/>
    <n v="0"/>
    <n v="0"/>
    <n v="1"/>
    <n v="0"/>
  </r>
  <r>
    <x v="0"/>
    <n v="42000"/>
    <n v="76000"/>
    <n v="59000"/>
    <s v="CYNET SYSTEMS_x000a_"/>
    <s v="Austin, TX"/>
    <x v="64"/>
    <s v="501 to 1000 employees"/>
    <x v="0"/>
    <s v="$50 to $100 million (USD)"/>
    <b v="0"/>
    <x v="1"/>
    <x v="0"/>
    <n v="0"/>
    <n v="1"/>
    <n v="0"/>
    <n v="0"/>
    <n v="1"/>
  </r>
  <r>
    <x v="0"/>
    <n v="42000"/>
    <n v="76000"/>
    <n v="59000"/>
    <s v="Central Health_x000a_"/>
    <s v="Austin, TX"/>
    <x v="64"/>
    <s v="51 to 200 employees"/>
    <x v="3"/>
    <s v="$5 to $10 million (USD)"/>
    <b v="0"/>
    <x v="0"/>
    <x v="0"/>
    <n v="0"/>
    <n v="0"/>
    <n v="0"/>
    <n v="1"/>
    <n v="0"/>
  </r>
  <r>
    <x v="1"/>
    <n v="42000"/>
    <n v="76000"/>
    <n v="59000"/>
    <s v="Teacher Retirement System of Texas_x000a_"/>
    <s v="Austin, TX"/>
    <x v="64"/>
    <s v="501 to 1000 employees"/>
    <x v="16"/>
    <s v="Unknown / Non-Applicable"/>
    <b v="0"/>
    <x v="1"/>
    <x v="1"/>
    <n v="0"/>
    <n v="0"/>
    <n v="0"/>
    <n v="1"/>
    <n v="0"/>
  </r>
  <r>
    <x v="0"/>
    <n v="42000"/>
    <n v="76000"/>
    <n v="59000"/>
    <s v="Texas Health &amp; Human Services Commission_x000a_"/>
    <s v="Austin, TX"/>
    <x v="64"/>
    <s v="10000+ employees"/>
    <x v="45"/>
    <s v="Unknown / Non-Applicable"/>
    <b v="0"/>
    <x v="0"/>
    <x v="0"/>
    <n v="0"/>
    <n v="1"/>
    <n v="0"/>
    <n v="1"/>
    <n v="1"/>
  </r>
  <r>
    <x v="0"/>
    <n v="42000"/>
    <n v="76000"/>
    <n v="59000"/>
    <s v="Staffigo Technical Services, LLC_x000a_"/>
    <s v="Austin, TX"/>
    <x v="64"/>
    <s v="51 to 200 employees"/>
    <x v="0"/>
    <s v="$50 to $100 million (USD)"/>
    <b v="0"/>
    <x v="1"/>
    <x v="0"/>
    <n v="0"/>
    <n v="0"/>
    <n v="1"/>
    <n v="1"/>
    <n v="1"/>
  </r>
  <r>
    <x v="1"/>
    <n v="42000"/>
    <n v="76000"/>
    <n v="59000"/>
    <s v="TalentCare_x000a_"/>
    <s v="Austin, TX"/>
    <x v="64"/>
    <s v="1 to 50 employees"/>
    <x v="3"/>
    <s v="Less than $1 million (USD)"/>
    <b v="0"/>
    <x v="1"/>
    <x v="1"/>
    <n v="1"/>
    <n v="1"/>
    <n v="0"/>
    <n v="0"/>
    <n v="0"/>
  </r>
  <r>
    <x v="0"/>
    <n v="42000"/>
    <n v="76000"/>
    <n v="59000"/>
    <s v="Robert Half_x000a_"/>
    <s v="Austin, TX"/>
    <x v="64"/>
    <s v="10000+ employees"/>
    <x v="6"/>
    <s v="$2 to $5 billion (USD)"/>
    <b v="0"/>
    <x v="0"/>
    <x v="1"/>
    <n v="1"/>
    <n v="0"/>
    <n v="0"/>
    <n v="1"/>
    <n v="1"/>
  </r>
  <r>
    <x v="0"/>
    <n v="42000"/>
    <n v="76000"/>
    <n v="59000"/>
    <s v="Wargaming_x000a_"/>
    <s v="Austin, TX"/>
    <x v="64"/>
    <s v="1001 to 5000 employees"/>
    <x v="17"/>
    <s v="Unknown / Non-Applicable"/>
    <b v="1"/>
    <x v="0"/>
    <x v="0"/>
    <n v="0"/>
    <n v="0"/>
    <n v="0"/>
    <n v="1"/>
    <n v="0"/>
  </r>
  <r>
    <x v="0"/>
    <n v="42000"/>
    <n v="76000"/>
    <n v="59000"/>
    <s v="Global Resale_x000a_"/>
    <s v="Austin, TX"/>
    <x v="64"/>
    <s v="1 to 50 employees"/>
    <x v="5"/>
    <s v="Unknown / Non-Applicable"/>
    <b v="0"/>
    <x v="0"/>
    <x v="0"/>
    <n v="0"/>
    <n v="0"/>
    <n v="0"/>
    <n v="1"/>
    <n v="1"/>
  </r>
  <r>
    <x v="0"/>
    <n v="42000"/>
    <n v="76000"/>
    <n v="59000"/>
    <s v="Staffigo Technical Services, LLC_x000a_"/>
    <s v="Austin, TX"/>
    <x v="64"/>
    <s v="51 to 200 employees"/>
    <x v="0"/>
    <s v="$50 to $100 million (USD)"/>
    <b v="0"/>
    <x v="0"/>
    <x v="0"/>
    <n v="0"/>
    <n v="0"/>
    <n v="0"/>
    <n v="1"/>
    <n v="0"/>
  </r>
  <r>
    <x v="0"/>
    <n v="42000"/>
    <n v="76000"/>
    <n v="59000"/>
    <s v="GroupBy Inc._x000a_"/>
    <s v="Austin, TX"/>
    <x v="64"/>
    <s v="51 to 200 employees"/>
    <x v="4"/>
    <s v="$10 to $25 million (USD)"/>
    <b v="0"/>
    <x v="0"/>
    <x v="0"/>
    <n v="0"/>
    <n v="0"/>
    <n v="0"/>
    <n v="1"/>
    <n v="0"/>
  </r>
  <r>
    <x v="0"/>
    <n v="42000"/>
    <n v="76000"/>
    <n v="59000"/>
    <s v="KGS_x000a_"/>
    <s v="Austin, TX"/>
    <x v="64"/>
    <s v="51 to 200 employees"/>
    <x v="16"/>
    <s v="$10 to $25 million (USD)"/>
    <b v="0"/>
    <x v="1"/>
    <x v="0"/>
    <n v="0"/>
    <n v="0"/>
    <n v="0"/>
    <n v="0"/>
    <n v="1"/>
  </r>
  <r>
    <x v="1"/>
    <n v="42000"/>
    <n v="76000"/>
    <n v="59000"/>
    <s v="Pushnami_x000a_"/>
    <s v="Austin, TX"/>
    <x v="64"/>
    <s v="1 to 50 employees"/>
    <x v="18"/>
    <s v="$25 to $50 million (USD)"/>
    <b v="0"/>
    <x v="1"/>
    <x v="0"/>
    <n v="0"/>
    <n v="0"/>
    <n v="0"/>
    <n v="1"/>
    <n v="1"/>
  </r>
  <r>
    <x v="0"/>
    <n v="42000"/>
    <n v="76000"/>
    <n v="59000"/>
    <s v="MedSeek_x000a_"/>
    <s v="Austin, TX"/>
    <x v="64"/>
    <s v="51 to 200 employees"/>
    <x v="5"/>
    <s v="$25 to $50 million (USD)"/>
    <b v="0"/>
    <x v="1"/>
    <x v="1"/>
    <n v="1"/>
    <n v="1"/>
    <n v="0"/>
    <n v="1"/>
    <n v="0"/>
  </r>
  <r>
    <x v="0"/>
    <n v="42000"/>
    <n v="76000"/>
    <n v="59000"/>
    <s v="TikTok_x000a_"/>
    <s v="Austin, TX"/>
    <x v="64"/>
    <s v="1001 to 5000 employees"/>
    <x v="8"/>
    <s v="Unknown / Non-Applicable"/>
    <b v="0"/>
    <x v="1"/>
    <x v="0"/>
    <n v="0"/>
    <n v="1"/>
    <n v="0"/>
    <n v="0"/>
    <n v="1"/>
  </r>
  <r>
    <x v="0"/>
    <n v="42000"/>
    <n v="76000"/>
    <n v="59000"/>
    <s v="Healthgrades_x000a_"/>
    <s v="Austin, TX"/>
    <x v="64"/>
    <s v="501 to 1000 employees"/>
    <x v="8"/>
    <s v="Unknown / Non-Applicable"/>
    <b v="0"/>
    <x v="1"/>
    <x v="1"/>
    <n v="0"/>
    <n v="1"/>
    <n v="0"/>
    <n v="1"/>
    <n v="1"/>
  </r>
  <r>
    <x v="0"/>
    <n v="42000"/>
    <n v="76000"/>
    <n v="59000"/>
    <s v="Nuveen_x000a_"/>
    <s v="Chicago, IL"/>
    <x v="115"/>
    <s v="1001 to 5000 employees"/>
    <x v="16"/>
    <s v="$1 to $2 billion (USD)"/>
    <b v="0"/>
    <x v="1"/>
    <x v="0"/>
    <n v="0"/>
    <n v="0"/>
    <n v="0"/>
    <n v="0"/>
    <n v="0"/>
  </r>
  <r>
    <x v="0"/>
    <n v="42000"/>
    <n v="76000"/>
    <n v="59000"/>
    <s v="eBay_x000a_"/>
    <s v="Austin, TX"/>
    <x v="64"/>
    <s v="10000+ employees"/>
    <x v="8"/>
    <s v="$10+ billion (USD)"/>
    <b v="0"/>
    <x v="1"/>
    <x v="0"/>
    <n v="0"/>
    <n v="0"/>
    <n v="0"/>
    <n v="0"/>
    <n v="1"/>
  </r>
  <r>
    <x v="0"/>
    <n v="42000"/>
    <n v="76000"/>
    <n v="59000"/>
    <s v="Texas Health and Human Services Commission_x000a_"/>
    <s v="Austin, TX"/>
    <x v="64"/>
    <s v="10000+ employees"/>
    <x v="45"/>
    <s v="Unknown / Non-Applicable"/>
    <b v="0"/>
    <x v="0"/>
    <x v="0"/>
    <n v="0"/>
    <n v="1"/>
    <n v="1"/>
    <n v="0"/>
    <n v="0"/>
  </r>
  <r>
    <x v="0"/>
    <n v="42000"/>
    <n v="76000"/>
    <n v="59000"/>
    <s v="Zynga_x000a_"/>
    <s v="Austin, TX"/>
    <x v="64"/>
    <s v="1001 to 5000 employees"/>
    <x v="17"/>
    <s v="$500 million to $1 billion (USD)"/>
    <b v="0"/>
    <x v="1"/>
    <x v="0"/>
    <n v="0"/>
    <n v="0"/>
    <n v="0"/>
    <n v="1"/>
    <n v="1"/>
  </r>
  <r>
    <x v="0"/>
    <n v="42000"/>
    <n v="76000"/>
    <n v="59000"/>
    <s v="Cypress HCM_x000a_"/>
    <s v="Austin, TX"/>
    <x v="64"/>
    <s v="51 to 200 employees"/>
    <x v="6"/>
    <s v="Unknown / Non-Applicable"/>
    <b v="0"/>
    <x v="1"/>
    <x v="0"/>
    <n v="0"/>
    <n v="0"/>
    <n v="0"/>
    <n v="1"/>
    <n v="0"/>
  </r>
  <r>
    <x v="0"/>
    <n v="42000"/>
    <n v="76000"/>
    <n v="59000"/>
    <s v="Taskrabbit_x000a_"/>
    <s v="Austin, TX"/>
    <x v="64"/>
    <s v="201 to 500 employees"/>
    <x v="8"/>
    <s v="Unknown / Non-Applicable"/>
    <b v="0"/>
    <x v="0"/>
    <x v="0"/>
    <n v="1"/>
    <n v="0"/>
    <n v="0"/>
    <n v="1"/>
    <n v="1"/>
  </r>
  <r>
    <x v="0"/>
    <n v="42000"/>
    <n v="76000"/>
    <n v="59000"/>
    <s v="Assembly_x000a_"/>
    <s v="Austin, TX"/>
    <x v="64"/>
    <s v="201 to 500 employees"/>
    <x v="18"/>
    <s v="Unknown / Non-Applicable"/>
    <b v="0"/>
    <x v="1"/>
    <x v="0"/>
    <n v="0"/>
    <n v="0"/>
    <n v="0"/>
    <n v="0"/>
    <n v="1"/>
  </r>
  <r>
    <x v="0"/>
    <n v="42000"/>
    <n v="76000"/>
    <n v="59000"/>
    <s v="Texas Health &amp; Human Services Commission_x000a_"/>
    <s v="Austin, TX"/>
    <x v="64"/>
    <s v="10000+ employees"/>
    <x v="45"/>
    <s v="Unknown / Non-Applicable"/>
    <b v="0"/>
    <x v="1"/>
    <x v="0"/>
    <n v="0"/>
    <n v="0"/>
    <n v="0"/>
    <n v="0"/>
    <n v="0"/>
  </r>
  <r>
    <x v="0"/>
    <n v="42000"/>
    <n v="76000"/>
    <n v="59000"/>
    <s v="OnlineMedEd_x000a_"/>
    <s v="Austin, TX"/>
    <x v="64"/>
    <s v="51 to 200 employees"/>
    <x v="26"/>
    <s v="Unknown / Non-Applicable"/>
    <b v="0"/>
    <x v="0"/>
    <x v="0"/>
    <n v="0"/>
    <n v="0"/>
    <n v="0"/>
    <n v="1"/>
    <n v="1"/>
  </r>
  <r>
    <x v="0"/>
    <n v="42000"/>
    <n v="74000"/>
    <n v="58000"/>
    <s v="Reliable Software Resources_x000a_"/>
    <s v="New York, NY"/>
    <x v="38"/>
    <s v="501 to 1000 employees"/>
    <x v="0"/>
    <s v="$50 to $100 million (USD)"/>
    <b v="0"/>
    <x v="1"/>
    <x v="0"/>
    <n v="0"/>
    <n v="1"/>
    <n v="0"/>
    <n v="1"/>
    <n v="1"/>
  </r>
  <r>
    <x v="0"/>
    <n v="42000"/>
    <n v="74000"/>
    <n v="58000"/>
    <s v="Reliable Software Resources_x000a_"/>
    <s v="New York, NY"/>
    <x v="38"/>
    <s v="501 to 1000 employees"/>
    <x v="0"/>
    <s v="$50 to $100 million (USD)"/>
    <b v="0"/>
    <x v="0"/>
    <x v="0"/>
    <n v="0"/>
    <n v="0"/>
    <n v="0"/>
    <n v="0"/>
    <n v="1"/>
  </r>
  <r>
    <x v="1"/>
    <n v="42000"/>
    <n v="74000"/>
    <n v="58000"/>
    <s v="Jackson Hewitt_x000a_"/>
    <s v="Jersey City, NJ"/>
    <x v="36"/>
    <s v="201 to 500 employees"/>
    <x v="67"/>
    <s v="Unknown / Non-Applicable"/>
    <b v="0"/>
    <x v="0"/>
    <x v="0"/>
    <n v="0"/>
    <n v="0"/>
    <n v="0"/>
    <n v="1"/>
    <n v="0"/>
  </r>
  <r>
    <x v="0"/>
    <n v="42000"/>
    <n v="74000"/>
    <n v="58000"/>
    <s v="EmblemHealth_x000a_"/>
    <s v="New York, NY"/>
    <x v="38"/>
    <s v="1001 to 5000 employees"/>
    <x v="10"/>
    <s v="$5 to $10 billion (USD)"/>
    <b v="0"/>
    <x v="1"/>
    <x v="1"/>
    <n v="0"/>
    <n v="1"/>
    <n v="0"/>
    <n v="0"/>
    <n v="0"/>
  </r>
  <r>
    <x v="0"/>
    <n v="42000"/>
    <n v="74000"/>
    <n v="58000"/>
    <s v="Disney Streaming Services_x000a_"/>
    <s v="New York, NY"/>
    <x v="38"/>
    <s v="501 to 1000 employees"/>
    <x v="8"/>
    <s v="Unknown / Non-Applicable"/>
    <b v="0"/>
    <x v="0"/>
    <x v="0"/>
    <n v="0"/>
    <n v="0"/>
    <n v="0"/>
    <n v="1"/>
    <n v="0"/>
  </r>
  <r>
    <x v="1"/>
    <n v="42000"/>
    <n v="74000"/>
    <n v="58000"/>
    <s v="J.P. Morgan_x000a_"/>
    <s v="New York, NY"/>
    <x v="38"/>
    <s v="10000+ employees"/>
    <x v="16"/>
    <s v="$10+ billion (USD)"/>
    <b v="0"/>
    <x v="1"/>
    <x v="1"/>
    <n v="0"/>
    <n v="1"/>
    <n v="0"/>
    <n v="0"/>
    <n v="0"/>
  </r>
  <r>
    <x v="0"/>
    <n v="42000"/>
    <n v="74000"/>
    <n v="58000"/>
    <s v="IPRO_x000a_"/>
    <s v="Lake Success, NY"/>
    <x v="112"/>
    <s v="201 to 500 employees"/>
    <x v="3"/>
    <s v="$50 to $100 million (USD)"/>
    <b v="0"/>
    <x v="1"/>
    <x v="1"/>
    <n v="0"/>
    <n v="1"/>
    <n v="0"/>
    <n v="0"/>
    <n v="1"/>
  </r>
  <r>
    <x v="0"/>
    <n v="42000"/>
    <n v="66000"/>
    <n v="54000"/>
    <s v="Tripalink_x000a_"/>
    <s v="Los Angeles, CA"/>
    <x v="21"/>
    <s v="1 to 50 employees"/>
    <x v="39"/>
    <s v="Unknown / Non-Applicable"/>
    <b v="0"/>
    <x v="1"/>
    <x v="1"/>
    <n v="0"/>
    <n v="0"/>
    <n v="0"/>
    <n v="0"/>
    <n v="1"/>
  </r>
  <r>
    <x v="0"/>
    <n v="42000"/>
    <n v="74000"/>
    <n v="58000"/>
    <s v="Horizon Blue Cross Blue Shield of New Jersey_x000a_"/>
    <s v="Newark, NJ"/>
    <x v="4"/>
    <s v="1001 to 5000 employees"/>
    <x v="10"/>
    <s v="$10+ billion (USD)"/>
    <b v="0"/>
    <x v="1"/>
    <x v="0"/>
    <n v="0"/>
    <n v="1"/>
    <n v="1"/>
    <n v="1"/>
    <n v="0"/>
  </r>
  <r>
    <x v="0"/>
    <n v="42000"/>
    <n v="74000"/>
    <n v="58000"/>
    <s v="Reliable Software Resources_x000a_"/>
    <s v="New York, NY"/>
    <x v="38"/>
    <s v="501 to 1000 employees"/>
    <x v="0"/>
    <s v="$50 to $100 million (USD)"/>
    <b v="0"/>
    <x v="1"/>
    <x v="1"/>
    <n v="0"/>
    <n v="1"/>
    <n v="0"/>
    <n v="1"/>
    <n v="1"/>
  </r>
  <r>
    <x v="0"/>
    <n v="42000"/>
    <n v="74000"/>
    <n v="58000"/>
    <s v="National Kidney Foundation_x000a_"/>
    <s v="New York, NY"/>
    <x v="38"/>
    <s v="51 to 200 employees"/>
    <x v="68"/>
    <s v="$25 to $50 million (USD)"/>
    <b v="1"/>
    <x v="1"/>
    <x v="0"/>
    <n v="0"/>
    <n v="1"/>
    <n v="0"/>
    <n v="1"/>
    <n v="0"/>
  </r>
  <r>
    <x v="0"/>
    <n v="42000"/>
    <n v="74000"/>
    <n v="58000"/>
    <s v="J.P. Morgan_x000a_"/>
    <s v="Newark, NJ"/>
    <x v="4"/>
    <s v="10000+ employees"/>
    <x v="16"/>
    <s v="$10+ billion (USD)"/>
    <b v="0"/>
    <x v="1"/>
    <x v="0"/>
    <n v="0"/>
    <n v="1"/>
    <n v="1"/>
    <n v="1"/>
    <n v="1"/>
  </r>
  <r>
    <x v="0"/>
    <n v="42000"/>
    <n v="74000"/>
    <n v="58000"/>
    <s v="Saratoga Medical Center_x000a_"/>
    <s v="New York, NY"/>
    <x v="38"/>
    <s v="201 to 500 employees"/>
    <x v="3"/>
    <s v="$10 to $25 million (USD)"/>
    <b v="0"/>
    <x v="1"/>
    <x v="1"/>
    <n v="1"/>
    <n v="1"/>
    <n v="2"/>
    <n v="1"/>
    <n v="0"/>
  </r>
  <r>
    <x v="0"/>
    <n v="42000"/>
    <n v="74000"/>
    <n v="58000"/>
    <s v="YAI/NIPD Network_x000a_"/>
    <s v="New York, NY"/>
    <x v="38"/>
    <s v="5001 to 10000 employees"/>
    <x v="28"/>
    <s v="$100 to $500 million (USD)"/>
    <b v="0"/>
    <x v="1"/>
    <x v="0"/>
    <n v="0"/>
    <n v="0"/>
    <n v="0"/>
    <n v="1"/>
    <n v="0"/>
  </r>
  <r>
    <x v="0"/>
    <n v="42000"/>
    <n v="74000"/>
    <n v="58000"/>
    <s v="Donnelly &amp; Moore Corporation_x000a_"/>
    <s v="New York, NY"/>
    <x v="38"/>
    <s v="1 to 50 employees"/>
    <x v="6"/>
    <s v="Unknown / Non-Applicable"/>
    <b v="0"/>
    <x v="1"/>
    <x v="0"/>
    <n v="0"/>
    <n v="1"/>
    <n v="0"/>
    <n v="1"/>
    <n v="0"/>
  </r>
  <r>
    <x v="0"/>
    <n v="42000"/>
    <n v="74000"/>
    <n v="58000"/>
    <s v="ProHEALTH Medical Management_x000a_"/>
    <s v="Lake Success, NY"/>
    <x v="112"/>
    <s v="1001 to 5000 employees"/>
    <x v="3"/>
    <s v="Unknown / Non-Applicable"/>
    <b v="0"/>
    <x v="0"/>
    <x v="0"/>
    <n v="0"/>
    <n v="0"/>
    <n v="0"/>
    <n v="0"/>
    <n v="1"/>
  </r>
  <r>
    <x v="0"/>
    <n v="42000"/>
    <n v="74000"/>
    <n v="58000"/>
    <s v="Reliable Software Resources_x000a_"/>
    <s v="New York, NY"/>
    <x v="38"/>
    <s v="501 to 1000 employees"/>
    <x v="0"/>
    <s v="$50 to $100 million (USD)"/>
    <b v="0"/>
    <x v="1"/>
    <x v="0"/>
    <n v="0"/>
    <n v="0"/>
    <n v="0"/>
    <n v="1"/>
    <n v="0"/>
  </r>
  <r>
    <x v="0"/>
    <n v="42000"/>
    <n v="74000"/>
    <n v="58000"/>
    <s v="1199SEIU Funds_x000a_"/>
    <s v="New York, NY"/>
    <x v="38"/>
    <s v="1001 to 5000 employees"/>
    <x v="10"/>
    <s v="$100 to $500 million (USD)"/>
    <b v="0"/>
    <x v="1"/>
    <x v="0"/>
    <n v="0"/>
    <n v="0"/>
    <n v="0"/>
    <n v="0"/>
    <n v="1"/>
  </r>
  <r>
    <x v="0"/>
    <n v="42000"/>
    <n v="74000"/>
    <n v="58000"/>
    <s v="Peloton Interactive_x000a_"/>
    <s v="New York, NY"/>
    <x v="38"/>
    <s v="1001 to 5000 employees"/>
    <x v="50"/>
    <s v="Unknown / Non-Applicable"/>
    <b v="0"/>
    <x v="0"/>
    <x v="0"/>
    <n v="0"/>
    <n v="0"/>
    <n v="0"/>
    <n v="0"/>
    <n v="1"/>
  </r>
  <r>
    <x v="0"/>
    <n v="42000"/>
    <n v="74000"/>
    <n v="58000"/>
    <s v="Genpact_x000a_"/>
    <s v="New York, NY"/>
    <x v="38"/>
    <s v="10000+ employees"/>
    <x v="0"/>
    <s v="$2 to $5 billion (USD)"/>
    <b v="0"/>
    <x v="1"/>
    <x v="1"/>
    <n v="0"/>
    <n v="1"/>
    <n v="0"/>
    <n v="1"/>
    <n v="1"/>
  </r>
  <r>
    <x v="0"/>
    <n v="42000"/>
    <n v="74000"/>
    <n v="58000"/>
    <s v="Competent Systems, Inc_x000a_"/>
    <s v="Jersey City, NJ"/>
    <x v="36"/>
    <s v="201 to 500 employees"/>
    <x v="4"/>
    <s v="$10 to $25 million (USD)"/>
    <b v="0"/>
    <x v="0"/>
    <x v="0"/>
    <n v="0"/>
    <n v="0"/>
    <n v="0"/>
    <n v="0"/>
    <n v="0"/>
  </r>
  <r>
    <x v="0"/>
    <n v="42000"/>
    <n v="74000"/>
    <n v="58000"/>
    <s v="Mount Sinai Medical Center_x000a_"/>
    <s v="New York, NY"/>
    <x v="38"/>
    <s v="1001 to 5000 employees"/>
    <x v="3"/>
    <s v="$500 million to $1 billion (USD)"/>
    <b v="0"/>
    <x v="1"/>
    <x v="0"/>
    <n v="0"/>
    <n v="1"/>
    <n v="0"/>
    <n v="0"/>
    <n v="0"/>
  </r>
  <r>
    <x v="0"/>
    <n v="42000"/>
    <n v="74000"/>
    <n v="58000"/>
    <s v="Diverse Lynx_x000a_"/>
    <s v="New York, NY"/>
    <x v="38"/>
    <s v="501 to 1000 employees"/>
    <x v="0"/>
    <s v="$100 to $500 million (USD)"/>
    <b v="0"/>
    <x v="1"/>
    <x v="0"/>
    <n v="0"/>
    <n v="0"/>
    <n v="1"/>
    <n v="0"/>
    <n v="0"/>
  </r>
  <r>
    <x v="0"/>
    <n v="42000"/>
    <n v="74000"/>
    <n v="58000"/>
    <s v="Quad Consultancy_x000a_"/>
    <s v="Mount Vernon, NY"/>
    <x v="122"/>
    <s v="1 to 50 employees"/>
    <x v="9"/>
    <s v="Unknown / Non-Applicable"/>
    <b v="0"/>
    <x v="0"/>
    <x v="0"/>
    <n v="0"/>
    <n v="0"/>
    <n v="0"/>
    <n v="1"/>
    <n v="0"/>
  </r>
  <r>
    <x v="0"/>
    <n v="42000"/>
    <n v="66000"/>
    <n v="54000"/>
    <s v="Ajilon_x000a_"/>
    <s v="Woodland Hills, CA"/>
    <x v="11"/>
    <s v="1001 to 5000 employees"/>
    <x v="6"/>
    <s v="$100 to $500 million (USD)"/>
    <b v="0"/>
    <x v="1"/>
    <x v="1"/>
    <n v="0"/>
    <n v="1"/>
    <n v="1"/>
    <n v="0"/>
    <n v="1"/>
  </r>
  <r>
    <x v="0"/>
    <n v="42000"/>
    <n v="66000"/>
    <n v="54000"/>
    <s v="TikTok_x000a_"/>
    <s v="Culver City, CA"/>
    <x v="123"/>
    <s v="1001 to 5000 employees"/>
    <x v="8"/>
    <s v="Unknown / Non-Applicable"/>
    <b v="0"/>
    <x v="1"/>
    <x v="1"/>
    <n v="0"/>
    <n v="1"/>
    <n v="1"/>
    <n v="1"/>
    <n v="1"/>
  </r>
  <r>
    <x v="0"/>
    <n v="42000"/>
    <n v="66000"/>
    <n v="54000"/>
    <s v="EMINENT, INC._x000a_"/>
    <s v="Cerritos, CA"/>
    <x v="95"/>
    <s v="1 to 50 employees"/>
    <x v="0"/>
    <s v="$1 to $5 million (USD)"/>
    <b v="0"/>
    <x v="0"/>
    <x v="0"/>
    <n v="0"/>
    <n v="0"/>
    <n v="0"/>
    <n v="0"/>
    <n v="1"/>
  </r>
  <r>
    <x v="0"/>
    <n v="42000"/>
    <n v="66000"/>
    <n v="54000"/>
    <s v="Dollar Shave Club_x000a_"/>
    <s v="Marina del Rey, CA"/>
    <x v="124"/>
    <s v="201 to 500 employees"/>
    <x v="69"/>
    <s v="Unknown / Non-Applicable"/>
    <b v="0"/>
    <x v="1"/>
    <x v="0"/>
    <n v="0"/>
    <n v="1"/>
    <n v="0"/>
    <n v="0"/>
    <n v="1"/>
  </r>
  <r>
    <x v="0"/>
    <n v="42000"/>
    <n v="66000"/>
    <n v="54000"/>
    <s v="Molina Healthcare_x000a_"/>
    <s v="Long Beach, CA"/>
    <x v="12"/>
    <s v="10000+ employees"/>
    <x v="10"/>
    <s v="$10+ billion (USD)"/>
    <b v="0"/>
    <x v="0"/>
    <x v="0"/>
    <n v="0"/>
    <n v="0"/>
    <n v="0"/>
    <n v="0"/>
    <n v="1"/>
  </r>
  <r>
    <x v="0"/>
    <n v="42000"/>
    <n v="66000"/>
    <n v="54000"/>
    <s v="City National Bank_x000a_"/>
    <s v="Beverly Hills, CA"/>
    <x v="125"/>
    <s v="1001 to 5000 employees"/>
    <x v="19"/>
    <s v="Unknown / Non-Applicable"/>
    <b v="0"/>
    <x v="0"/>
    <x v="0"/>
    <n v="0"/>
    <n v="0"/>
    <n v="0"/>
    <n v="0"/>
    <n v="0"/>
  </r>
  <r>
    <x v="0"/>
    <n v="42000"/>
    <n v="66000"/>
    <n v="54000"/>
    <s v="U.S. Auto Parts Network, Inc._x000a_"/>
    <s v="Torrance, CA"/>
    <x v="126"/>
    <s v="1001 to 5000 employees"/>
    <x v="70"/>
    <s v="$100 to $500 million (USD)"/>
    <b v="0"/>
    <x v="0"/>
    <x v="0"/>
    <n v="0"/>
    <n v="0"/>
    <n v="0"/>
    <n v="1"/>
    <n v="0"/>
  </r>
  <r>
    <x v="0"/>
    <n v="42000"/>
    <n v="66000"/>
    <n v="54000"/>
    <s v="MyLife.com_x000a_"/>
    <s v="Los Angeles, CA"/>
    <x v="21"/>
    <s v="1 to 50 employees"/>
    <x v="8"/>
    <s v="$10 to $25 million (USD)"/>
    <b v="0"/>
    <x v="0"/>
    <x v="0"/>
    <n v="0"/>
    <n v="0"/>
    <n v="0"/>
    <n v="0"/>
    <n v="1"/>
  </r>
  <r>
    <x v="0"/>
    <n v="42000"/>
    <n v="66000"/>
    <n v="54000"/>
    <s v="Apple_x000a_"/>
    <s v="Culver City, CA"/>
    <x v="123"/>
    <s v="10000+ employees"/>
    <x v="5"/>
    <s v="$10+ billion (USD)"/>
    <b v="0"/>
    <x v="1"/>
    <x v="1"/>
    <n v="0"/>
    <n v="1"/>
    <n v="0"/>
    <n v="1"/>
    <n v="1"/>
  </r>
  <r>
    <x v="0"/>
    <n v="42000"/>
    <n v="66000"/>
    <n v="54000"/>
    <s v="Prime MSO, LLC._x000a_"/>
    <s v="Glendale, CA"/>
    <x v="94"/>
    <s v="1 to 50 employees"/>
    <x v="3"/>
    <s v="$1 to $5 million (USD)"/>
    <b v="0"/>
    <x v="1"/>
    <x v="1"/>
    <n v="0"/>
    <n v="1"/>
    <n v="0"/>
    <n v="0"/>
    <n v="1"/>
  </r>
  <r>
    <x v="1"/>
    <n v="42000"/>
    <n v="66000"/>
    <n v="54000"/>
    <s v="KORE1 Technologies_x000a_"/>
    <s v="Santa Monica, CA"/>
    <x v="17"/>
    <s v="51 to 200 employees"/>
    <x v="6"/>
    <s v="$10 to $25 million (USD)"/>
    <b v="0"/>
    <x v="1"/>
    <x v="0"/>
    <n v="0"/>
    <n v="0"/>
    <n v="0"/>
    <n v="1"/>
    <n v="1"/>
  </r>
  <r>
    <x v="0"/>
    <n v="42000"/>
    <n v="66000"/>
    <n v="54000"/>
    <s v="Saicon Consultants Inc_x000a_"/>
    <s v="Burbank, CA"/>
    <x v="15"/>
    <s v="201 to 500 employees"/>
    <x v="5"/>
    <s v="$25 to $50 million (USD)"/>
    <b v="0"/>
    <x v="0"/>
    <x v="0"/>
    <n v="0"/>
    <n v="0"/>
    <n v="0"/>
    <n v="1"/>
    <n v="1"/>
  </r>
  <r>
    <x v="0"/>
    <n v="42000"/>
    <n v="66000"/>
    <n v="54000"/>
    <s v="Prosum_x000a_"/>
    <s v="Los Angeles, CA"/>
    <x v="21"/>
    <s v="201 to 500 employees"/>
    <x v="0"/>
    <s v="$25 to $50 million (USD)"/>
    <b v="0"/>
    <x v="1"/>
    <x v="1"/>
    <n v="0"/>
    <n v="0"/>
    <n v="1"/>
    <n v="1"/>
    <n v="0"/>
  </r>
  <r>
    <x v="0"/>
    <n v="42000"/>
    <n v="66000"/>
    <n v="54000"/>
    <s v="ConsultNet, LLC_x000a_"/>
    <s v="Burbank, CA"/>
    <x v="15"/>
    <s v="201 to 500 employees"/>
    <x v="6"/>
    <s v="$50 to $100 million (USD)"/>
    <b v="0"/>
    <x v="1"/>
    <x v="0"/>
    <n v="0"/>
    <n v="1"/>
    <n v="0"/>
    <n v="1"/>
    <n v="1"/>
  </r>
  <r>
    <x v="0"/>
    <n v="42000"/>
    <n v="66000"/>
    <n v="54000"/>
    <s v="Aviana Global Technologies, Inc_x000a_"/>
    <s v="Los Angeles, CA"/>
    <x v="21"/>
    <s v="1 to 50 employees"/>
    <x v="0"/>
    <s v="$10 to $25 million (USD)"/>
    <b v="0"/>
    <x v="0"/>
    <x v="0"/>
    <n v="0"/>
    <n v="0"/>
    <n v="0"/>
    <n v="1"/>
    <n v="0"/>
  </r>
  <r>
    <x v="0"/>
    <n v="42000"/>
    <n v="66000"/>
    <n v="54000"/>
    <s v="Jam City_x000a_"/>
    <s v="Culver City, CA"/>
    <x v="123"/>
    <s v="501 to 1000 employees"/>
    <x v="17"/>
    <s v="Unknown / Non-Applicable"/>
    <b v="0"/>
    <x v="1"/>
    <x v="1"/>
    <n v="0"/>
    <n v="0"/>
    <n v="0"/>
    <n v="1"/>
    <n v="1"/>
  </r>
  <r>
    <x v="0"/>
    <n v="42000"/>
    <n v="66000"/>
    <n v="54000"/>
    <s v="Northrop Grumman_x000a_"/>
    <s v="Woodland Hills, CA"/>
    <x v="11"/>
    <s v="10000+ employees"/>
    <x v="44"/>
    <s v="$10+ billion (USD)"/>
    <b v="0"/>
    <x v="1"/>
    <x v="1"/>
    <n v="0"/>
    <n v="0"/>
    <n v="0"/>
    <n v="1"/>
    <n v="0"/>
  </r>
  <r>
    <x v="0"/>
    <n v="42000"/>
    <n v="66000"/>
    <n v="54000"/>
    <s v="Axelon Services Corporation_x000a_"/>
    <s v="Pasadena, CA"/>
    <x v="73"/>
    <s v="501 to 1000 employees"/>
    <x v="6"/>
    <s v="$100 to $500 million (USD)"/>
    <b v="0"/>
    <x v="1"/>
    <x v="0"/>
    <n v="0"/>
    <n v="0"/>
    <n v="0"/>
    <n v="1"/>
    <n v="0"/>
  </r>
  <r>
    <x v="0"/>
    <n v="42000"/>
    <n v="66000"/>
    <n v="54000"/>
    <s v="City National Corporation_x000a_"/>
    <s v="Los Angeles, CA"/>
    <x v="21"/>
    <s v="1001 to 5000 employees"/>
    <x v="19"/>
    <s v="Unknown / Non-Applicable"/>
    <b v="0"/>
    <x v="1"/>
    <x v="1"/>
    <n v="0"/>
    <n v="0"/>
    <n v="1"/>
    <n v="1"/>
    <n v="0"/>
  </r>
  <r>
    <x v="0"/>
    <n v="42000"/>
    <n v="66000"/>
    <n v="54000"/>
    <s v="Pddn_x000a_"/>
    <s v="Pasadena, CA"/>
    <x v="73"/>
    <s v="51 to 200 employees"/>
    <x v="50"/>
    <s v="Less than $1 million (USD)"/>
    <b v="0"/>
    <x v="1"/>
    <x v="0"/>
    <n v="0"/>
    <n v="1"/>
    <n v="0"/>
    <n v="1"/>
    <n v="0"/>
  </r>
  <r>
    <x v="0"/>
    <n v="43000"/>
    <n v="94000"/>
    <n v="68500"/>
    <s v="TekCom Resources, Inc._x000a_"/>
    <s v="Phoenix, AZ"/>
    <x v="127"/>
    <s v="51 to 200 employees"/>
    <x v="6"/>
    <s v="$10 to $25 million (USD)"/>
    <b v="0"/>
    <x v="0"/>
    <x v="0"/>
    <n v="0"/>
    <n v="0"/>
    <n v="0"/>
    <n v="0"/>
    <n v="1"/>
  </r>
  <r>
    <x v="1"/>
    <n v="43000"/>
    <n v="94000"/>
    <n v="68500"/>
    <s v="Diverse Lynx_x000a_"/>
    <s v="Phoenix, AZ"/>
    <x v="127"/>
    <s v="501 to 1000 employees"/>
    <x v="0"/>
    <s v="$100 to $500 million (USD)"/>
    <b v="0"/>
    <x v="1"/>
    <x v="0"/>
    <n v="0"/>
    <n v="0"/>
    <n v="0"/>
    <n v="1"/>
    <n v="1"/>
  </r>
  <r>
    <x v="0"/>
    <n v="43000"/>
    <n v="94000"/>
    <n v="68500"/>
    <s v="The Accuro Group_x000a_"/>
    <s v="Tempe, AZ"/>
    <x v="128"/>
    <s v="201 to 500 employees"/>
    <x v="6"/>
    <s v="Unknown / Non-Applicable"/>
    <b v="0"/>
    <x v="1"/>
    <x v="0"/>
    <n v="0"/>
    <n v="0"/>
    <n v="0"/>
    <n v="0"/>
    <n v="1"/>
  </r>
  <r>
    <x v="0"/>
    <n v="43000"/>
    <n v="69000"/>
    <n v="56000"/>
    <s v="GStek, Inc._x000a_"/>
    <s v="Yorktown, VA"/>
    <x v="129"/>
    <s v="201 to 500 employees"/>
    <x v="44"/>
    <s v="$10 to $25 million (USD)"/>
    <b v="0"/>
    <x v="1"/>
    <x v="0"/>
    <n v="0"/>
    <n v="0"/>
    <n v="0"/>
    <n v="1"/>
    <n v="1"/>
  </r>
  <r>
    <x v="0"/>
    <n v="43000"/>
    <n v="69000"/>
    <n v="56000"/>
    <s v="Orbis, Inc._x000a_"/>
    <s v="Portsmouth, VA"/>
    <x v="130"/>
    <s v="201 to 500 employees"/>
    <x v="58"/>
    <s v="$10 to $25 million (USD)"/>
    <b v="0"/>
    <x v="0"/>
    <x v="0"/>
    <n v="0"/>
    <n v="0"/>
    <n v="0"/>
    <n v="1"/>
    <n v="1"/>
  </r>
  <r>
    <x v="0"/>
    <n v="43000"/>
    <n v="94000"/>
    <n v="68500"/>
    <s v="Na Ali'i_x000a_"/>
    <s v="DC Ranch, AZ"/>
    <x v="131"/>
    <s v="201 to 500 employees"/>
    <x v="9"/>
    <s v="Unknown / Non-Applicable"/>
    <b v="0"/>
    <x v="1"/>
    <x v="0"/>
    <n v="0"/>
    <n v="1"/>
    <n v="1"/>
    <n v="0"/>
    <n v="1"/>
  </r>
  <r>
    <x v="0"/>
    <n v="43000"/>
    <n v="94000"/>
    <n v="68500"/>
    <s v="Infotree Service Inc_x000a_"/>
    <s v="Chandler, AZ"/>
    <x v="132"/>
    <s v="51 to 200 employees"/>
    <x v="18"/>
    <s v="$1 to $5 million (USD)"/>
    <b v="0"/>
    <x v="1"/>
    <x v="1"/>
    <n v="1"/>
    <n v="0"/>
    <n v="0"/>
    <n v="1"/>
    <n v="1"/>
  </r>
  <r>
    <x v="0"/>
    <n v="43000"/>
    <n v="94000"/>
    <n v="68500"/>
    <s v="Minit Char"/>
    <s v="Tempe, AZ"/>
    <x v="128"/>
    <s v="1 to 50 employees"/>
    <x v="4"/>
    <s v="Unknown / Non-Applicable"/>
    <b v="0"/>
    <x v="1"/>
    <x v="0"/>
    <n v="0"/>
    <n v="1"/>
    <n v="1"/>
    <n v="1"/>
    <n v="0"/>
  </r>
  <r>
    <x v="0"/>
    <n v="43000"/>
    <n v="94000"/>
    <n v="68500"/>
    <s v="Mastech Digital_x000a_"/>
    <s v="Phoenix, AZ"/>
    <x v="127"/>
    <s v="1001 to 5000 employees"/>
    <x v="6"/>
    <s v="$100 to $500 million (USD)"/>
    <b v="0"/>
    <x v="1"/>
    <x v="0"/>
    <n v="0"/>
    <n v="0"/>
    <n v="0"/>
    <n v="1"/>
    <n v="0"/>
  </r>
  <r>
    <x v="0"/>
    <n v="43000"/>
    <n v="69000"/>
    <n v="56000"/>
    <s v="Analytical Mechanics Associates_x000a_"/>
    <s v="Hampton, VA"/>
    <x v="133"/>
    <s v="201 to 500 employees"/>
    <x v="9"/>
    <s v="$10 to $25 million (USD)"/>
    <b v="0"/>
    <x v="1"/>
    <x v="0"/>
    <n v="0"/>
    <n v="0"/>
    <n v="0"/>
    <n v="1"/>
    <n v="0"/>
  </r>
  <r>
    <x v="0"/>
    <n v="43000"/>
    <n v="69000"/>
    <n v="56000"/>
    <s v="ITA International_x000a_"/>
    <s v="Newport News, VA"/>
    <x v="134"/>
    <s v="201 to 500 employees"/>
    <x v="2"/>
    <s v="$10 to $25 million (USD)"/>
    <b v="0"/>
    <x v="0"/>
    <x v="0"/>
    <n v="0"/>
    <n v="0"/>
    <n v="0"/>
    <n v="1"/>
    <n v="1"/>
  </r>
  <r>
    <x v="0"/>
    <n v="43000"/>
    <n v="69000"/>
    <n v="56000"/>
    <s v="Oasis Systems_x000a_"/>
    <s v="Hampton, VA"/>
    <x v="133"/>
    <s v="1001 to 5000 employees"/>
    <x v="0"/>
    <s v="$100 to $500 million (USD)"/>
    <b v="0"/>
    <x v="1"/>
    <x v="0"/>
    <n v="0"/>
    <n v="0"/>
    <n v="0"/>
    <n v="0"/>
    <n v="1"/>
  </r>
  <r>
    <x v="0"/>
    <n v="43000"/>
    <n v="69000"/>
    <n v="56000"/>
    <s v="Staffigo Technical Services, LLC_x000a_"/>
    <s v="Hampton, VA"/>
    <x v="133"/>
    <s v="51 to 200 employees"/>
    <x v="0"/>
    <s v="$50 to $100 million (USD)"/>
    <b v="0"/>
    <x v="1"/>
    <x v="1"/>
    <n v="1"/>
    <n v="1"/>
    <n v="0"/>
    <n v="0"/>
    <n v="1"/>
  </r>
  <r>
    <x v="0"/>
    <n v="43000"/>
    <n v="69000"/>
    <n v="56000"/>
    <s v="Oasis Systems_x000a_"/>
    <s v="Hampton, VA"/>
    <x v="133"/>
    <s v="1001 to 5000 employees"/>
    <x v="0"/>
    <s v="$100 to $500 million (USD)"/>
    <b v="0"/>
    <x v="1"/>
    <x v="1"/>
    <n v="0"/>
    <n v="1"/>
    <n v="0"/>
    <n v="1"/>
    <n v="1"/>
  </r>
  <r>
    <x v="0"/>
    <n v="43000"/>
    <n v="69000"/>
    <n v="56000"/>
    <s v="Counter Threat Solutions_x000a_"/>
    <s v="Norfolk, VA"/>
    <x v="135"/>
    <s v="51 to 200 employees"/>
    <x v="9"/>
    <s v="Unknown / Non-Applicable"/>
    <b v="0"/>
    <x v="1"/>
    <x v="0"/>
    <n v="0"/>
    <n v="1"/>
    <n v="0"/>
    <n v="0"/>
    <n v="0"/>
  </r>
  <r>
    <x v="0"/>
    <n v="43000"/>
    <n v="69000"/>
    <n v="56000"/>
    <s v="Orbis, Inc._x000a_"/>
    <s v="Portsmouth, VA"/>
    <x v="130"/>
    <s v="201 to 500 employees"/>
    <x v="58"/>
    <s v="$10 to $25 million (USD)"/>
    <b v="0"/>
    <x v="1"/>
    <x v="1"/>
    <n v="0"/>
    <n v="0"/>
    <n v="0"/>
    <n v="0"/>
    <n v="0"/>
  </r>
  <r>
    <x v="0"/>
    <n v="43000"/>
    <n v="69000"/>
    <n v="56000"/>
    <s v="National Capitol Contracting (NCC)_x000a_"/>
    <s v="Norfolk, VA"/>
    <x v="135"/>
    <s v="51 to 200 employees"/>
    <x v="14"/>
    <s v="$10 to $25 million (USD)"/>
    <b v="0"/>
    <x v="1"/>
    <x v="1"/>
    <n v="0"/>
    <n v="0"/>
    <n v="0"/>
    <n v="1"/>
    <n v="0"/>
  </r>
  <r>
    <x v="0"/>
    <n v="43000"/>
    <n v="69000"/>
    <n v="56000"/>
    <s v="Occam Solutions Inc_x000a_"/>
    <s v="Virginia Beach, VA"/>
    <x v="136"/>
    <s v="1 to 50 employees"/>
    <x v="9"/>
    <s v="$5 to $10 million (USD)"/>
    <b v="0"/>
    <x v="1"/>
    <x v="0"/>
    <n v="0"/>
    <n v="0"/>
    <n v="0"/>
    <n v="1"/>
    <n v="0"/>
  </r>
  <r>
    <x v="0"/>
    <n v="43000"/>
    <n v="69000"/>
    <n v="56000"/>
    <s v="Oasis Systems, LLC_x000a_"/>
    <s v="Hampton, VA"/>
    <x v="133"/>
    <s v="1001 to 5000 employees"/>
    <x v="0"/>
    <s v="$100 to $500 million (USD)"/>
    <b v="0"/>
    <x v="1"/>
    <x v="1"/>
    <n v="0"/>
    <n v="0"/>
    <n v="0"/>
    <n v="1"/>
    <n v="1"/>
  </r>
  <r>
    <x v="0"/>
    <n v="43000"/>
    <n v="69000"/>
    <n v="56000"/>
    <s v="Liberty Source_x000a_"/>
    <s v="Hampton, VA"/>
    <x v="133"/>
    <s v="51 to 200 employees"/>
    <x v="6"/>
    <s v="$5 to $10 million (USD)"/>
    <b v="0"/>
    <x v="0"/>
    <x v="0"/>
    <n v="0"/>
    <n v="1"/>
    <n v="1"/>
    <n v="1"/>
    <n v="0"/>
  </r>
  <r>
    <x v="0"/>
    <n v="43000"/>
    <n v="94000"/>
    <n v="68500"/>
    <s v="CSAA Insurance Group_x000a_"/>
    <s v="Glendale, AZ"/>
    <x v="94"/>
    <s v="1001 to 5000 employees"/>
    <x v="10"/>
    <s v="Unknown / Non-Applicable"/>
    <b v="0"/>
    <x v="1"/>
    <x v="1"/>
    <n v="0"/>
    <n v="0"/>
    <n v="0"/>
    <n v="1"/>
    <n v="1"/>
  </r>
  <r>
    <x v="1"/>
    <n v="43000"/>
    <n v="94000"/>
    <n v="68500"/>
    <s v="Crisis Response Network_x000a_"/>
    <s v="Tempe, AZ"/>
    <x v="128"/>
    <s v="51 to 200 employees"/>
    <x v="3"/>
    <s v="$25 to $50 million (USD)"/>
    <b v="0"/>
    <x v="1"/>
    <x v="1"/>
    <n v="0"/>
    <n v="1"/>
    <n v="0"/>
    <n v="1"/>
    <n v="0"/>
  </r>
  <r>
    <x v="0"/>
    <n v="43000"/>
    <n v="94000"/>
    <n v="68500"/>
    <s v="Stantec_x000a_"/>
    <s v="Chandler, AZ"/>
    <x v="132"/>
    <s v="10000+ employees"/>
    <x v="58"/>
    <s v="$1 to $2 billion (USD)"/>
    <b v="0"/>
    <x v="1"/>
    <x v="0"/>
    <n v="0"/>
    <n v="0"/>
    <n v="0"/>
    <n v="1"/>
    <n v="1"/>
  </r>
  <r>
    <x v="0"/>
    <n v="43000"/>
    <n v="94000"/>
    <n v="68500"/>
    <s v="Equity Methods_x000a_"/>
    <s v="Scottsdale, AZ"/>
    <x v="137"/>
    <s v="51 to 200 employees"/>
    <x v="9"/>
    <s v="$10 to $25 million (USD)"/>
    <b v="0"/>
    <x v="1"/>
    <x v="1"/>
    <n v="1"/>
    <n v="0"/>
    <n v="0"/>
    <n v="1"/>
    <n v="0"/>
  </r>
  <r>
    <x v="0"/>
    <n v="43000"/>
    <n v="77000"/>
    <n v="60000"/>
    <s v="The Judge Group_x000a_"/>
    <s v="Round Rock, TX"/>
    <x v="67"/>
    <s v="1001 to 5000 employees"/>
    <x v="6"/>
    <s v="$100 to $500 million (USD)"/>
    <b v="0"/>
    <x v="1"/>
    <x v="1"/>
    <n v="1"/>
    <n v="0"/>
    <n v="0"/>
    <n v="1"/>
    <n v="0"/>
  </r>
  <r>
    <x v="0"/>
    <n v="43000"/>
    <n v="77000"/>
    <n v="60000"/>
    <s v="TEXAS DEPARTMENT OF PUBLIC SAFETY_x000a_"/>
    <s v="Austin, TX"/>
    <x v="64"/>
    <s v="1001 to 5000 employees"/>
    <x v="20"/>
    <s v="Unknown / Non-Applicable"/>
    <b v="0"/>
    <x v="1"/>
    <x v="1"/>
    <n v="0"/>
    <n v="0"/>
    <n v="0"/>
    <n v="0"/>
    <n v="1"/>
  </r>
  <r>
    <x v="0"/>
    <n v="43000"/>
    <n v="77000"/>
    <n v="60000"/>
    <s v="Texas Water Development Board_x000a_"/>
    <s v="Austin, TX"/>
    <x v="64"/>
    <s v="201 to 500 employees"/>
    <x v="45"/>
    <s v="Unknown / Non-Applicable"/>
    <b v="0"/>
    <x v="0"/>
    <x v="1"/>
    <n v="0"/>
    <n v="0"/>
    <n v="0"/>
    <n v="0"/>
    <n v="0"/>
  </r>
  <r>
    <x v="0"/>
    <n v="43000"/>
    <n v="94000"/>
    <n v="68500"/>
    <s v="Kforce_x000a_"/>
    <s v="Chandler, AZ"/>
    <x v="132"/>
    <s v="10000+ employees"/>
    <x v="6"/>
    <s v="$1 to $2 billion (USD)"/>
    <b v="0"/>
    <x v="0"/>
    <x v="1"/>
    <n v="0"/>
    <n v="1"/>
    <n v="1"/>
    <n v="1"/>
    <n v="0"/>
  </r>
  <r>
    <x v="0"/>
    <n v="43000"/>
    <n v="94000"/>
    <n v="68500"/>
    <s v="Kineticom_x000a_"/>
    <s v="Chandler, AZ"/>
    <x v="132"/>
    <s v="201 to 500 employees"/>
    <x v="6"/>
    <s v="$25 to $50 million (USD)"/>
    <b v="0"/>
    <x v="0"/>
    <x v="0"/>
    <n v="0"/>
    <n v="0"/>
    <n v="0"/>
    <n v="0"/>
    <n v="1"/>
  </r>
  <r>
    <x v="0"/>
    <n v="43000"/>
    <n v="94000"/>
    <n v="68500"/>
    <s v="ICST, LLC_x000a_"/>
    <s v="Glendale, AZ"/>
    <x v="94"/>
    <s v="501 to 1000 employees"/>
    <x v="6"/>
    <s v="Unknown / Non-Applicable"/>
    <b v="0"/>
    <x v="1"/>
    <x v="0"/>
    <n v="0"/>
    <n v="1"/>
    <n v="0"/>
    <n v="0"/>
    <n v="0"/>
  </r>
  <r>
    <x v="0"/>
    <n v="43000"/>
    <n v="94000"/>
    <n v="68500"/>
    <s v="AllianceRx Walgreens Prime_x000a_"/>
    <s v="Tempe, AZ"/>
    <x v="128"/>
    <s v="1001 to 5000 employees"/>
    <x v="30"/>
    <s v="Unknown / Non-Applicable"/>
    <b v="0"/>
    <x v="0"/>
    <x v="0"/>
    <n v="0"/>
    <n v="0"/>
    <n v="0"/>
    <n v="1"/>
    <n v="1"/>
  </r>
  <r>
    <x v="0"/>
    <n v="43000"/>
    <n v="94000"/>
    <n v="68500"/>
    <s v="Circle K Stores, Inc._x000a_"/>
    <s v="Tempe, AZ"/>
    <x v="128"/>
    <s v="10000+ employees"/>
    <x v="71"/>
    <s v="$2 to $5 billion (USD)"/>
    <b v="0"/>
    <x v="1"/>
    <x v="0"/>
    <n v="0"/>
    <n v="1"/>
    <n v="1"/>
    <n v="1"/>
    <n v="0"/>
  </r>
  <r>
    <x v="0"/>
    <n v="43000"/>
    <n v="94000"/>
    <n v="68500"/>
    <s v="Pegasus Knowledge Solutions_x000a_"/>
    <s v="Scottsdale, AZ"/>
    <x v="137"/>
    <s v="201 to 500 employees"/>
    <x v="2"/>
    <s v="$1 to $5 million (USD)"/>
    <b v="0"/>
    <x v="0"/>
    <x v="0"/>
    <n v="0"/>
    <n v="0"/>
    <n v="0"/>
    <n v="1"/>
    <n v="0"/>
  </r>
  <r>
    <x v="0"/>
    <n v="43000"/>
    <n v="94000"/>
    <n v="68500"/>
    <s v="Signature Consultants_x000a_"/>
    <s v="Chandler, AZ"/>
    <x v="132"/>
    <s v="1001 to 5000 employees"/>
    <x v="6"/>
    <s v="$100 to $500 million (USD)"/>
    <b v="0"/>
    <x v="0"/>
    <x v="0"/>
    <n v="0"/>
    <n v="0"/>
    <n v="0"/>
    <n v="0"/>
    <n v="1"/>
  </r>
  <r>
    <x v="0"/>
    <n v="43000"/>
    <n v="94000"/>
    <n v="68500"/>
    <s v="The Judge Group, Inc._x000a_"/>
    <s v="Tempe, AZ"/>
    <x v="128"/>
    <s v="1001 to 5000 employees"/>
    <x v="6"/>
    <s v="$100 to $500 million (USD)"/>
    <b v="0"/>
    <x v="1"/>
    <x v="0"/>
    <n v="0"/>
    <n v="1"/>
    <n v="0"/>
    <n v="1"/>
    <n v="1"/>
  </r>
  <r>
    <x v="1"/>
    <n v="43000"/>
    <n v="94000"/>
    <n v="68500"/>
    <s v="First American Financial Corporation_x000a_"/>
    <s v="Scottsdale, AZ"/>
    <x v="137"/>
    <s v="10000+ employees"/>
    <x v="10"/>
    <s v="$5 to $10 billion (USD)"/>
    <b v="0"/>
    <x v="0"/>
    <x v="0"/>
    <n v="0"/>
    <n v="0"/>
    <n v="0"/>
    <n v="1"/>
    <n v="1"/>
  </r>
  <r>
    <x v="0"/>
    <n v="43000"/>
    <n v="94000"/>
    <n v="68500"/>
    <s v="Softcom Systems_x000a_"/>
    <s v="Phoenix, AZ"/>
    <x v="127"/>
    <s v="1 to 50 employees"/>
    <x v="0"/>
    <s v="$1 to $5 million (USD)"/>
    <b v="0"/>
    <x v="1"/>
    <x v="0"/>
    <n v="0"/>
    <n v="1"/>
    <n v="0"/>
    <n v="0"/>
    <n v="1"/>
  </r>
  <r>
    <x v="0"/>
    <n v="43000"/>
    <n v="94000"/>
    <n v="68500"/>
    <s v="MUFG_x000a_"/>
    <s v="Tempe, AZ"/>
    <x v="128"/>
    <s v="10000+ employees"/>
    <x v="19"/>
    <s v="$10+ billion (USD)"/>
    <b v="0"/>
    <x v="1"/>
    <x v="0"/>
    <n v="0"/>
    <n v="1"/>
    <n v="0"/>
    <n v="1"/>
    <n v="1"/>
  </r>
  <r>
    <x v="0"/>
    <n v="43000"/>
    <n v="69000"/>
    <n v="56000"/>
    <s v="Epsilon Systems Solutions, Inc._x000a_"/>
    <s v="Norfolk, VA"/>
    <x v="135"/>
    <s v="501 to 1000 employees"/>
    <x v="11"/>
    <s v="$100 to $500 million (USD)"/>
    <b v="0"/>
    <x v="1"/>
    <x v="0"/>
    <n v="0"/>
    <n v="1"/>
    <n v="1"/>
    <n v="1"/>
    <n v="1"/>
  </r>
  <r>
    <x v="1"/>
    <n v="43000"/>
    <n v="76000"/>
    <n v="59500"/>
    <s v="Rockstar Games_x000a_"/>
    <s v="New York, NY"/>
    <x v="38"/>
    <s v="1001 to 5000 employees"/>
    <x v="17"/>
    <s v="$10 to $25 million (USD)"/>
    <b v="0"/>
    <x v="0"/>
    <x v="0"/>
    <n v="0"/>
    <n v="0"/>
    <n v="0"/>
    <n v="1"/>
    <n v="1"/>
  </r>
  <r>
    <x v="0"/>
    <n v="43000"/>
    <n v="76000"/>
    <n v="59500"/>
    <s v="Vericred_x000a_"/>
    <s v="New York, NY"/>
    <x v="38"/>
    <s v="1 to 50 employees"/>
    <x v="8"/>
    <s v="Unknown / Non-Applicable"/>
    <b v="0"/>
    <x v="1"/>
    <x v="0"/>
    <n v="0"/>
    <n v="0"/>
    <n v="0"/>
    <n v="1"/>
    <n v="1"/>
  </r>
  <r>
    <x v="0"/>
    <n v="43000"/>
    <n v="76000"/>
    <n v="59500"/>
    <s v="Halcyon Solutions, Inc._x000a_"/>
    <s v="New York, NY"/>
    <x v="38"/>
    <s v="51 to 200 employees"/>
    <x v="0"/>
    <s v="$10 to $25 million (USD)"/>
    <b v="0"/>
    <x v="1"/>
    <x v="1"/>
    <n v="0"/>
    <n v="1"/>
    <n v="0"/>
    <n v="1"/>
    <n v="1"/>
  </r>
  <r>
    <x v="0"/>
    <n v="43000"/>
    <n v="76000"/>
    <n v="59500"/>
    <s v="Amenity Analytics_x000a_"/>
    <s v="New York, NY"/>
    <x v="38"/>
    <s v="51 to 200 employees"/>
    <x v="4"/>
    <s v="Unknown / Non-Applicable"/>
    <b v="0"/>
    <x v="1"/>
    <x v="1"/>
    <n v="0"/>
    <n v="0"/>
    <n v="0"/>
    <n v="1"/>
    <n v="0"/>
  </r>
  <r>
    <x v="0"/>
    <n v="43000"/>
    <n v="76000"/>
    <n v="59500"/>
    <s v="Diverse Lynx_x000a_"/>
    <s v="New York, NY"/>
    <x v="38"/>
    <s v="501 to 1000 employees"/>
    <x v="0"/>
    <s v="$100 to $500 million (USD)"/>
    <b v="0"/>
    <x v="1"/>
    <x v="0"/>
    <n v="0"/>
    <n v="0"/>
    <n v="0"/>
    <n v="1"/>
    <n v="0"/>
  </r>
  <r>
    <x v="1"/>
    <n v="43000"/>
    <n v="76000"/>
    <n v="59500"/>
    <s v="Softcom Systems_x000a_"/>
    <s v="Weehawken, NJ"/>
    <x v="138"/>
    <s v="1 to 50 employees"/>
    <x v="0"/>
    <s v="$1 to $5 million (USD)"/>
    <b v="0"/>
    <x v="1"/>
    <x v="1"/>
    <n v="1"/>
    <n v="1"/>
    <n v="0"/>
    <n v="1"/>
    <n v="0"/>
  </r>
  <r>
    <x v="0"/>
    <n v="43000"/>
    <n v="76000"/>
    <n v="59500"/>
    <s v="APCO Worldwide_x000a_"/>
    <s v="New York, NY"/>
    <x v="38"/>
    <s v="501 to 1000 employees"/>
    <x v="9"/>
    <s v="$100 to $500 million (USD)"/>
    <b v="0"/>
    <x v="0"/>
    <x v="1"/>
    <n v="0"/>
    <n v="0"/>
    <n v="0"/>
    <n v="0"/>
    <n v="1"/>
  </r>
  <r>
    <x v="0"/>
    <n v="43000"/>
    <n v="76000"/>
    <n v="59500"/>
    <s v="Brooklyn Community Services_x000a_"/>
    <s v="Brooklyn, NY"/>
    <x v="35"/>
    <s v="201 to 500 employees"/>
    <x v="28"/>
    <s v="$25 to $50 million (USD)"/>
    <b v="0"/>
    <x v="1"/>
    <x v="0"/>
    <n v="0"/>
    <n v="0"/>
    <n v="0"/>
    <n v="1"/>
    <n v="1"/>
  </r>
  <r>
    <x v="0"/>
    <n v="43000"/>
    <n v="76000"/>
    <n v="59500"/>
    <s v="451 Research_x000a_"/>
    <s v="New York, NY"/>
    <x v="38"/>
    <s v="201 to 500 employees"/>
    <x v="49"/>
    <s v="Unknown / Non-Applicable"/>
    <b v="0"/>
    <x v="1"/>
    <x v="0"/>
    <n v="0"/>
    <n v="0"/>
    <n v="0"/>
    <n v="1"/>
    <n v="1"/>
  </r>
  <r>
    <x v="0"/>
    <n v="43000"/>
    <n v="76000"/>
    <n v="59500"/>
    <s v="Halcyon Solutions, Inc._x000a_"/>
    <s v="New York, NY"/>
    <x v="38"/>
    <s v="51 to 200 employees"/>
    <x v="0"/>
    <s v="$10 to $25 million (USD)"/>
    <b v="0"/>
    <x v="0"/>
    <x v="1"/>
    <n v="0"/>
    <n v="0"/>
    <n v="0"/>
    <n v="1"/>
    <n v="0"/>
  </r>
  <r>
    <x v="0"/>
    <n v="43000"/>
    <n v="76000"/>
    <n v="59500"/>
    <s v="Mount Sinai Health System_x000a_"/>
    <s v="New York, NY"/>
    <x v="38"/>
    <s v="10000+ employees"/>
    <x v="3"/>
    <s v="$1 to $2 billion (USD)"/>
    <b v="0"/>
    <x v="0"/>
    <x v="0"/>
    <n v="0"/>
    <n v="0"/>
    <n v="0"/>
    <n v="1"/>
    <n v="1"/>
  </r>
  <r>
    <x v="0"/>
    <n v="43000"/>
    <n v="76000"/>
    <n v="59500"/>
    <s v="NYU Langone Health_x000a_"/>
    <s v="New York, NY"/>
    <x v="38"/>
    <s v="10000+ employees"/>
    <x v="3"/>
    <s v="$5 to $10 billion (USD)"/>
    <b v="0"/>
    <x v="0"/>
    <x v="1"/>
    <n v="0"/>
    <n v="0"/>
    <n v="0"/>
    <n v="1"/>
    <n v="1"/>
  </r>
  <r>
    <x v="0"/>
    <n v="43000"/>
    <n v="76000"/>
    <n v="59500"/>
    <s v="HOMETEAM_x000a_"/>
    <s v="New York, NY"/>
    <x v="38"/>
    <s v="51 to 200 employees"/>
    <x v="3"/>
    <s v="Unknown / Non-Applicable"/>
    <b v="0"/>
    <x v="1"/>
    <x v="1"/>
    <n v="0"/>
    <n v="1"/>
    <n v="1"/>
    <n v="1"/>
    <n v="0"/>
  </r>
  <r>
    <x v="0"/>
    <n v="43000"/>
    <n v="76000"/>
    <n v="59500"/>
    <s v="Child Mind Institute_x000a_"/>
    <s v="New York, NY"/>
    <x v="38"/>
    <s v="201 to 500 employees"/>
    <x v="3"/>
    <s v="$25 to $50 million (USD)"/>
    <b v="0"/>
    <x v="1"/>
    <x v="0"/>
    <n v="0"/>
    <n v="0"/>
    <n v="0"/>
    <n v="1"/>
    <n v="1"/>
  </r>
  <r>
    <x v="0"/>
    <n v="43000"/>
    <n v="76000"/>
    <n v="59500"/>
    <s v="COOLSOFT_x000a_"/>
    <s v="Newark, NJ"/>
    <x v="4"/>
    <s v="51 to 200 employees"/>
    <x v="50"/>
    <s v="$10 to $25 million (USD)"/>
    <b v="0"/>
    <x v="1"/>
    <x v="1"/>
    <n v="0"/>
    <n v="0"/>
    <n v="0"/>
    <n v="1"/>
    <n v="1"/>
  </r>
  <r>
    <x v="0"/>
    <n v="43000"/>
    <n v="76000"/>
    <n v="59500"/>
    <s v="Mount Sinai Health System_x000a_"/>
    <s v="New York, NY"/>
    <x v="38"/>
    <s v="10000+ employees"/>
    <x v="3"/>
    <s v="$1 to $2 billion (USD)"/>
    <b v="0"/>
    <x v="1"/>
    <x v="0"/>
    <n v="0"/>
    <n v="0"/>
    <n v="0"/>
    <n v="1"/>
    <n v="0"/>
  </r>
  <r>
    <x v="0"/>
    <n v="43000"/>
    <n v="76000"/>
    <n v="59500"/>
    <s v="COUNCIL ON ACCREDITATION_x000a_"/>
    <s v="New York, NY"/>
    <x v="38"/>
    <s v="51 to 200 employees"/>
    <x v="28"/>
    <s v="$10 to $25 million (USD)"/>
    <b v="0"/>
    <x v="0"/>
    <x v="0"/>
    <n v="0"/>
    <n v="0"/>
    <n v="0"/>
    <n v="0"/>
    <n v="1"/>
  </r>
  <r>
    <x v="0"/>
    <n v="43000"/>
    <n v="69000"/>
    <n v="56000"/>
    <s v="ForKids, inc_x000a_"/>
    <s v="Norfolk, VA"/>
    <x v="135"/>
    <s v="51 to 200 employees"/>
    <x v="28"/>
    <s v="$5 to $10 million (USD)"/>
    <b v="0"/>
    <x v="1"/>
    <x v="1"/>
    <n v="0"/>
    <n v="0"/>
    <n v="0"/>
    <n v="1"/>
    <n v="1"/>
  </r>
  <r>
    <x v="0"/>
    <n v="43000"/>
    <n v="69000"/>
    <n v="56000"/>
    <s v="Staffigo Technical Services, LLC_x000a_"/>
    <s v="Hampton, VA"/>
    <x v="133"/>
    <s v="51 to 200 employees"/>
    <x v="0"/>
    <s v="$50 to $100 million (USD)"/>
    <b v="0"/>
    <x v="0"/>
    <x v="0"/>
    <n v="1"/>
    <n v="0"/>
    <n v="0"/>
    <n v="1"/>
    <n v="0"/>
  </r>
  <r>
    <x v="0"/>
    <n v="43000"/>
    <n v="69000"/>
    <n v="56000"/>
    <s v="Orbis, Inc._x000a_"/>
    <s v="Portsmouth, VA"/>
    <x v="130"/>
    <s v="201 to 500 employees"/>
    <x v="58"/>
    <s v="$10 to $25 million (USD)"/>
    <b v="0"/>
    <x v="0"/>
    <x v="0"/>
    <n v="0"/>
    <n v="0"/>
    <n v="0"/>
    <n v="1"/>
    <n v="1"/>
  </r>
  <r>
    <x v="0"/>
    <n v="43000"/>
    <n v="69000"/>
    <n v="56000"/>
    <s v="Staffigo Technical Services, LLC_x000a_"/>
    <s v="Hampton, VA"/>
    <x v="133"/>
    <s v="51 to 200 employees"/>
    <x v="0"/>
    <s v="$50 to $100 million (USD)"/>
    <b v="0"/>
    <x v="0"/>
    <x v="0"/>
    <n v="0"/>
    <n v="0"/>
    <n v="0"/>
    <n v="1"/>
    <n v="1"/>
  </r>
  <r>
    <x v="1"/>
    <n v="43000"/>
    <n v="69000"/>
    <n v="56000"/>
    <s v="Booz Allen Hamilton_x000a_"/>
    <s v="Suffolk, VA"/>
    <x v="139"/>
    <s v="10000+ employees"/>
    <x v="9"/>
    <s v="$5 to $10 billion (USD)"/>
    <b v="0"/>
    <x v="0"/>
    <x v="0"/>
    <n v="0"/>
    <n v="0"/>
    <n v="0"/>
    <n v="1"/>
    <n v="1"/>
  </r>
  <r>
    <x v="0"/>
    <n v="43000"/>
    <n v="69000"/>
    <n v="56000"/>
    <s v="EVMS_x000a_"/>
    <s v="Norfolk, VA"/>
    <x v="135"/>
    <s v="501 to 1000 employees"/>
    <x v="51"/>
    <s v="Unknown / Non-Applicable"/>
    <b v="0"/>
    <x v="1"/>
    <x v="0"/>
    <n v="0"/>
    <n v="0"/>
    <n v="1"/>
    <n v="0"/>
    <n v="1"/>
  </r>
  <r>
    <x v="0"/>
    <n v="43000"/>
    <n v="69000"/>
    <n v="56000"/>
    <s v="Smithfield_x000a_"/>
    <s v="Smithfield, VA"/>
    <x v="140"/>
    <s v="10000+ employees"/>
    <x v="66"/>
    <s v="$10+ billion (USD)"/>
    <b v="0"/>
    <x v="1"/>
    <x v="1"/>
    <n v="0"/>
    <n v="1"/>
    <n v="1"/>
    <n v="0"/>
    <n v="0"/>
  </r>
  <r>
    <x v="0"/>
    <n v="43000"/>
    <n v="69000"/>
    <n v="56000"/>
    <s v="Orbis, Inc._x000a_"/>
    <s v="Portsmouth, VA"/>
    <x v="130"/>
    <s v="201 to 500 employees"/>
    <x v="58"/>
    <s v="$10 to $25 million (USD)"/>
    <b v="0"/>
    <x v="1"/>
    <x v="1"/>
    <n v="1"/>
    <n v="0"/>
    <n v="0"/>
    <n v="0"/>
    <n v="1"/>
  </r>
  <r>
    <x v="0"/>
    <n v="43000"/>
    <n v="69000"/>
    <n v="56000"/>
    <s v="Dunhill Professional Search_x000a_"/>
    <s v="Chesapeake, VA"/>
    <x v="141"/>
    <s v="1 to 50 employees"/>
    <x v="6"/>
    <s v="Unknown / Non-Applicable"/>
    <b v="0"/>
    <x v="1"/>
    <x v="0"/>
    <n v="0"/>
    <n v="0"/>
    <n v="0"/>
    <n v="1"/>
    <n v="0"/>
  </r>
  <r>
    <x v="0"/>
    <n v="43000"/>
    <n v="69000"/>
    <n v="56000"/>
    <s v="Patient Advocate Foundation_x000a_"/>
    <s v="Hampton, VA"/>
    <x v="133"/>
    <s v="51 to 200 employees"/>
    <x v="28"/>
    <s v="$50 to $100 million (USD)"/>
    <b v="0"/>
    <x v="0"/>
    <x v="0"/>
    <n v="0"/>
    <n v="0"/>
    <n v="0"/>
    <n v="0"/>
    <n v="1"/>
  </r>
  <r>
    <x v="0"/>
    <n v="43000"/>
    <n v="76000"/>
    <n v="59500"/>
    <s v="Cross River Bank_x000a_"/>
    <s v="Fort Lee, NJ"/>
    <x v="142"/>
    <s v="201 to 500 employees"/>
    <x v="19"/>
    <s v="$50 to $100 million (USD)"/>
    <b v="0"/>
    <x v="0"/>
    <x v="0"/>
    <n v="0"/>
    <n v="0"/>
    <n v="0"/>
    <n v="1"/>
    <n v="1"/>
  </r>
  <r>
    <x v="0"/>
    <n v="43000"/>
    <n v="76000"/>
    <n v="59500"/>
    <s v="NBCUniversal_x000a_"/>
    <s v="New York, NY"/>
    <x v="38"/>
    <s v="10000+ employees"/>
    <x v="13"/>
    <s v="$10+ billion (USD)"/>
    <b v="0"/>
    <x v="0"/>
    <x v="0"/>
    <n v="0"/>
    <n v="0"/>
    <n v="0"/>
    <n v="1"/>
    <n v="1"/>
  </r>
  <r>
    <x v="0"/>
    <n v="43000"/>
    <n v="76000"/>
    <n v="59500"/>
    <s v="Workforce Logiq_x000a_"/>
    <s v="Haworth, NJ"/>
    <x v="143"/>
    <s v="501 to 1000 employees"/>
    <x v="9"/>
    <s v="$50 to $100 million (USD)"/>
    <b v="0"/>
    <x v="1"/>
    <x v="1"/>
    <n v="0"/>
    <n v="1"/>
    <n v="0"/>
    <n v="1"/>
    <n v="1"/>
  </r>
  <r>
    <x v="0"/>
    <n v="43000"/>
    <n v="76000"/>
    <n v="59500"/>
    <s v="UBS_x000a_"/>
    <s v="New York, NY"/>
    <x v="38"/>
    <s v="10000+ employees"/>
    <x v="16"/>
    <s v="$10+ billion (USD)"/>
    <b v="0"/>
    <x v="0"/>
    <x v="0"/>
    <n v="0"/>
    <n v="0"/>
    <n v="0"/>
    <n v="1"/>
    <n v="1"/>
  </r>
  <r>
    <x v="0"/>
    <n v="43000"/>
    <n v="76000"/>
    <n v="59500"/>
    <s v="Narrativ_x000a_"/>
    <s v="New York, NY"/>
    <x v="38"/>
    <s v="1 to 50 employees"/>
    <x v="8"/>
    <s v="Unknown / Non-Applicable"/>
    <b v="0"/>
    <x v="1"/>
    <x v="1"/>
    <n v="0"/>
    <n v="1"/>
    <n v="0"/>
    <n v="0"/>
    <n v="1"/>
  </r>
  <r>
    <x v="0"/>
    <n v="43000"/>
    <n v="69000"/>
    <n v="56000"/>
    <s v="Hampton University_x000a_"/>
    <s v="Hampton, VA"/>
    <x v="133"/>
    <s v="1001 to 5000 employees"/>
    <x v="26"/>
    <s v="$100 to $500 million (USD)"/>
    <b v="0"/>
    <x v="0"/>
    <x v="0"/>
    <n v="0"/>
    <n v="0"/>
    <n v="0"/>
    <n v="0"/>
    <n v="1"/>
  </r>
  <r>
    <x v="0"/>
    <n v="43000"/>
    <n v="69000"/>
    <n v="56000"/>
    <s v="Collins Consulting Inc_x000a_"/>
    <s v="Norfolk, VA"/>
    <x v="135"/>
    <s v="201 to 500 employees"/>
    <x v="9"/>
    <s v="$25 to $50 million (USD)"/>
    <b v="0"/>
    <x v="0"/>
    <x v="0"/>
    <n v="0"/>
    <n v="1"/>
    <n v="0"/>
    <n v="1"/>
    <n v="0"/>
  </r>
  <r>
    <x v="0"/>
    <n v="43000"/>
    <n v="69000"/>
    <n v="56000"/>
    <s v="USfalcon_x000a_"/>
    <s v="Hampton, VA"/>
    <x v="133"/>
    <s v="201 to 500 employees"/>
    <x v="44"/>
    <s v="$50 to $100 million (USD)"/>
    <b v="0"/>
    <x v="1"/>
    <x v="0"/>
    <n v="0"/>
    <n v="0"/>
    <n v="0"/>
    <n v="0"/>
    <n v="1"/>
  </r>
  <r>
    <x v="0"/>
    <n v="43000"/>
    <n v="76000"/>
    <n v="59500"/>
    <s v="Perficient_x000a_"/>
    <s v="New York, NY"/>
    <x v="38"/>
    <s v="1001 to 5000 employees"/>
    <x v="0"/>
    <s v="$500 million to $1 billion (USD)"/>
    <b v="0"/>
    <x v="1"/>
    <x v="0"/>
    <n v="0"/>
    <n v="0"/>
    <n v="0"/>
    <n v="0"/>
    <n v="0"/>
  </r>
  <r>
    <x v="0"/>
    <n v="44000"/>
    <n v="82000"/>
    <n v="63000"/>
    <s v="Home Point Financial_x000a_"/>
    <s v="Farmers Branch, TX"/>
    <x v="144"/>
    <s v="1001 to 5000 employees"/>
    <x v="32"/>
    <s v="Unknown / Non-Applicable"/>
    <b v="0"/>
    <x v="1"/>
    <x v="1"/>
    <n v="1"/>
    <n v="0"/>
    <n v="0"/>
    <n v="0"/>
    <n v="0"/>
  </r>
  <r>
    <x v="0"/>
    <n v="44000"/>
    <n v="82000"/>
    <n v="63000"/>
    <s v="Lorven Technologies Inc_x000a_"/>
    <s v="Richardson, TX"/>
    <x v="24"/>
    <s v="1 to 50 employees"/>
    <x v="2"/>
    <s v="Less than $1 million (USD)"/>
    <b v="0"/>
    <x v="1"/>
    <x v="0"/>
    <n v="0"/>
    <n v="0"/>
    <n v="0"/>
    <n v="1"/>
    <n v="1"/>
  </r>
  <r>
    <x v="0"/>
    <n v="44000"/>
    <n v="82000"/>
    <n v="63000"/>
    <s v="Horn Solutions Inc._x000a_"/>
    <s v="Dallas, TX"/>
    <x v="23"/>
    <s v="1 to 50 employees"/>
    <x v="9"/>
    <s v="$50 to $100 million (USD)"/>
    <b v="0"/>
    <x v="1"/>
    <x v="1"/>
    <n v="1"/>
    <n v="0"/>
    <n v="0"/>
    <n v="1"/>
    <n v="1"/>
  </r>
  <r>
    <x v="0"/>
    <n v="44000"/>
    <n v="78000"/>
    <n v="61000"/>
    <s v="ArcBest_x000a_"/>
    <s v="Plano, TX"/>
    <x v="27"/>
    <s v="10000+ employees"/>
    <x v="33"/>
    <s v="$2 to $5 billion (USD)"/>
    <b v="0"/>
    <x v="1"/>
    <x v="1"/>
    <n v="1"/>
    <n v="0"/>
    <n v="0"/>
    <n v="1"/>
    <n v="0"/>
  </r>
  <r>
    <x v="0"/>
    <n v="44000"/>
    <n v="78000"/>
    <n v="61000"/>
    <s v="FirstAmerica_x000a_"/>
    <s v="Arlington, TX"/>
    <x v="25"/>
    <s v="10000+ employees"/>
    <x v="46"/>
    <s v="$5 to $10 billion (USD)"/>
    <b v="0"/>
    <x v="1"/>
    <x v="0"/>
    <n v="0"/>
    <n v="0"/>
    <n v="0"/>
    <n v="1"/>
    <n v="0"/>
  </r>
  <r>
    <x v="0"/>
    <n v="44000"/>
    <n v="82000"/>
    <n v="63000"/>
    <s v="Analytical Mechanics Associates_x000a_"/>
    <s v="Dallas, TX"/>
    <x v="23"/>
    <s v="201 to 500 employees"/>
    <x v="9"/>
    <s v="$10 to $25 million (USD)"/>
    <b v="0"/>
    <x v="1"/>
    <x v="0"/>
    <n v="0"/>
    <n v="0"/>
    <n v="0"/>
    <n v="0"/>
    <n v="1"/>
  </r>
  <r>
    <x v="0"/>
    <n v="44000"/>
    <n v="82000"/>
    <n v="63000"/>
    <s v="CarOffer_x000a_"/>
    <s v="Plano, TX"/>
    <x v="27"/>
    <s v="51 to 200 employees"/>
    <x v="72"/>
    <s v="Unknown / Non-Applicable"/>
    <b v="0"/>
    <x v="0"/>
    <x v="0"/>
    <n v="0"/>
    <n v="1"/>
    <n v="0"/>
    <n v="1"/>
    <n v="1"/>
  </r>
  <r>
    <x v="0"/>
    <n v="44000"/>
    <n v="78000"/>
    <n v="61000"/>
    <s v="Frontend Arts_x000a_"/>
    <s v="Irving, TX"/>
    <x v="26"/>
    <s v="1 to 50 employees"/>
    <x v="4"/>
    <s v="$1 to $5 million (USD)"/>
    <b v="0"/>
    <x v="1"/>
    <x v="0"/>
    <n v="0"/>
    <n v="0"/>
    <n v="0"/>
    <n v="0"/>
    <n v="1"/>
  </r>
  <r>
    <x v="0"/>
    <n v="44000"/>
    <n v="78000"/>
    <n v="61000"/>
    <s v="Kforce_x000a_"/>
    <s v="Plano, TX"/>
    <x v="27"/>
    <s v="10000+ employees"/>
    <x v="6"/>
    <s v="$1 to $2 billion (USD)"/>
    <b v="0"/>
    <x v="0"/>
    <x v="0"/>
    <n v="0"/>
    <n v="0"/>
    <n v="0"/>
    <n v="0"/>
    <n v="0"/>
  </r>
  <r>
    <x v="0"/>
    <n v="44000"/>
    <n v="78000"/>
    <n v="61000"/>
    <s v="APN Software Services Inc._x000a_"/>
    <s v="Allen, TX"/>
    <x v="28"/>
    <s v="51 to 200 employees"/>
    <x v="5"/>
    <s v="$25 to $50 million (USD)"/>
    <b v="0"/>
    <x v="0"/>
    <x v="0"/>
    <n v="0"/>
    <n v="0"/>
    <n v="0"/>
    <n v="0"/>
    <n v="0"/>
  </r>
  <r>
    <x v="0"/>
    <n v="44000"/>
    <n v="78000"/>
    <n v="61000"/>
    <s v="OneMain Financial_x000a_"/>
    <s v="Irving, TX"/>
    <x v="26"/>
    <s v="10000+ employees"/>
    <x v="32"/>
    <s v="Unknown / Non-Applicable"/>
    <b v="0"/>
    <x v="0"/>
    <x v="0"/>
    <n v="0"/>
    <n v="0"/>
    <n v="0"/>
    <n v="1"/>
    <n v="1"/>
  </r>
  <r>
    <x v="0"/>
    <n v="44000"/>
    <n v="78000"/>
    <n v="61000"/>
    <s v="Lorven Technologies Inc_x000a_"/>
    <s v="Richardson, TX"/>
    <x v="24"/>
    <s v="1 to 50 employees"/>
    <x v="2"/>
    <s v="Less than $1 million (USD)"/>
    <b v="0"/>
    <x v="0"/>
    <x v="0"/>
    <n v="0"/>
    <n v="0"/>
    <n v="0"/>
    <n v="0"/>
    <n v="1"/>
  </r>
  <r>
    <x v="0"/>
    <n v="44000"/>
    <n v="78000"/>
    <n v="61000"/>
    <s v="Peyton Resource Group (PRG)_x000a_"/>
    <s v="Plano, TX"/>
    <x v="27"/>
    <s v="1 to 50 employees"/>
    <x v="6"/>
    <s v="$10 to $25 million (USD)"/>
    <b v="0"/>
    <x v="1"/>
    <x v="0"/>
    <n v="0"/>
    <n v="1"/>
    <n v="0"/>
    <n v="1"/>
    <n v="0"/>
  </r>
  <r>
    <x v="0"/>
    <n v="44000"/>
    <n v="78000"/>
    <n v="61000"/>
    <s v="Apex Systems_x000a_"/>
    <s v="Plano, TX"/>
    <x v="27"/>
    <s v="1001 to 5000 employees"/>
    <x v="6"/>
    <s v="$2 to $5 billion (USD)"/>
    <b v="1"/>
    <x v="0"/>
    <x v="0"/>
    <n v="0"/>
    <n v="0"/>
    <n v="0"/>
    <n v="1"/>
    <n v="0"/>
  </r>
  <r>
    <x v="0"/>
    <n v="44000"/>
    <n v="82000"/>
    <n v="63000"/>
    <s v="Fairway Independent Mortgage Corporation_x000a_"/>
    <s v="Carrollton, TX"/>
    <x v="145"/>
    <s v="5001 to 10000 employees"/>
    <x v="32"/>
    <s v="$10+ billion (USD)"/>
    <b v="0"/>
    <x v="1"/>
    <x v="1"/>
    <n v="0"/>
    <n v="0"/>
    <n v="0"/>
    <n v="0"/>
    <n v="1"/>
  </r>
  <r>
    <x v="0"/>
    <n v="44000"/>
    <n v="82000"/>
    <n v="63000"/>
    <s v="APN Software Services Inc._x000a_"/>
    <s v="Plano, TX"/>
    <x v="27"/>
    <s v="51 to 200 employees"/>
    <x v="5"/>
    <s v="$25 to $50 million (USD)"/>
    <b v="0"/>
    <x v="0"/>
    <x v="0"/>
    <n v="0"/>
    <n v="0"/>
    <n v="0"/>
    <n v="0"/>
    <n v="1"/>
  </r>
  <r>
    <x v="0"/>
    <n v="44000"/>
    <n v="82000"/>
    <n v="63000"/>
    <s v="Signify Health_x000a_"/>
    <s v="Dallas, TX"/>
    <x v="23"/>
    <s v="501 to 1000 employees"/>
    <x v="3"/>
    <s v="Unknown / Non-Applicable"/>
    <b v="1"/>
    <x v="1"/>
    <x v="1"/>
    <n v="1"/>
    <n v="0"/>
    <n v="0"/>
    <n v="1"/>
    <n v="1"/>
  </r>
  <r>
    <x v="0"/>
    <n v="44000"/>
    <n v="82000"/>
    <n v="63000"/>
    <s v="Colfax Corporation_x000a_"/>
    <s v="Dallas, TX"/>
    <x v="23"/>
    <s v="10000+ employees"/>
    <x v="23"/>
    <s v="$2 to $5 billion (USD)"/>
    <b v="0"/>
    <x v="1"/>
    <x v="0"/>
    <n v="0"/>
    <n v="1"/>
    <n v="0"/>
    <n v="1"/>
    <n v="1"/>
  </r>
  <r>
    <x v="0"/>
    <n v="44000"/>
    <n v="82000"/>
    <n v="63000"/>
    <s v="HCL America Inc._x000a_"/>
    <s v="Plano, TX"/>
    <x v="27"/>
    <s v="10000+ employees"/>
    <x v="5"/>
    <s v="$5 to $10 billion (USD)"/>
    <b v="0"/>
    <x v="1"/>
    <x v="0"/>
    <n v="0"/>
    <n v="0"/>
    <n v="0"/>
    <n v="1"/>
    <n v="0"/>
  </r>
  <r>
    <x v="0"/>
    <n v="44000"/>
    <n v="82000"/>
    <n v="63000"/>
    <s v="Diversant LLC_x000a_"/>
    <s v="Dallas, TX"/>
    <x v="23"/>
    <s v="1001 to 5000 employees"/>
    <x v="6"/>
    <s v="$100 to $500 million (USD)"/>
    <b v="0"/>
    <x v="0"/>
    <x v="0"/>
    <n v="0"/>
    <n v="1"/>
    <n v="0"/>
    <n v="0"/>
    <n v="1"/>
  </r>
  <r>
    <x v="0"/>
    <n v="44000"/>
    <n v="82000"/>
    <n v="63000"/>
    <s v="Tarrant County_x000a_"/>
    <s v="Tarrant, TX"/>
    <x v="146"/>
    <s v="1 to 50 employees"/>
    <x v="20"/>
    <s v="Less than $1 million (USD)"/>
    <b v="0"/>
    <x v="0"/>
    <x v="0"/>
    <n v="0"/>
    <n v="0"/>
    <n v="0"/>
    <n v="1"/>
    <n v="1"/>
  </r>
  <r>
    <x v="0"/>
    <n v="44000"/>
    <n v="82000"/>
    <n v="63000"/>
    <s v="Vastika_x000a_"/>
    <s v="Irving, TX"/>
    <x v="26"/>
    <s v="1 to 50 employees"/>
    <x v="50"/>
    <s v="Less than $1 million (USD)"/>
    <b v="0"/>
    <x v="0"/>
    <x v="0"/>
    <n v="0"/>
    <n v="0"/>
    <n v="0"/>
    <n v="0"/>
    <n v="1"/>
  </r>
  <r>
    <x v="0"/>
    <n v="44000"/>
    <n v="82000"/>
    <n v="63000"/>
    <s v="University of Texas at Arlington_x000a_"/>
    <s v="Arlington, TX"/>
    <x v="25"/>
    <s v="1001 to 5000 employees"/>
    <x v="26"/>
    <s v="$100 to $500 million (USD)"/>
    <b v="0"/>
    <x v="1"/>
    <x v="1"/>
    <n v="0"/>
    <n v="0"/>
    <n v="0"/>
    <n v="0"/>
    <n v="0"/>
  </r>
  <r>
    <x v="0"/>
    <n v="44000"/>
    <n v="82000"/>
    <n v="63000"/>
    <s v="JPMorgan Chase_x000a_"/>
    <s v="Lewisville, TX"/>
    <x v="105"/>
    <s v="10000+ employees"/>
    <x v="16"/>
    <s v="$10+ billion (USD)"/>
    <b v="0"/>
    <x v="1"/>
    <x v="1"/>
    <n v="0"/>
    <n v="0"/>
    <n v="0"/>
    <n v="0"/>
    <n v="1"/>
  </r>
  <r>
    <x v="1"/>
    <n v="44000"/>
    <n v="82000"/>
    <n v="63000"/>
    <s v="eTeam Inc._x000a_"/>
    <s v="Irving, TX"/>
    <x v="26"/>
    <s v="51 to 200 employees"/>
    <x v="6"/>
    <s v="$50 to $100 million (USD)"/>
    <b v="0"/>
    <x v="0"/>
    <x v="0"/>
    <n v="0"/>
    <n v="0"/>
    <n v="0"/>
    <n v="1"/>
    <n v="1"/>
  </r>
  <r>
    <x v="0"/>
    <n v="44000"/>
    <n v="82000"/>
    <n v="63000"/>
    <s v="Mindteck_x000a_"/>
    <s v="Coppell, TX"/>
    <x v="147"/>
    <s v="1001 to 5000 employees"/>
    <x v="0"/>
    <s v="$50 to $100 million (USD)"/>
    <b v="0"/>
    <x v="1"/>
    <x v="0"/>
    <n v="0"/>
    <n v="0"/>
    <n v="0"/>
    <n v="1"/>
    <n v="0"/>
  </r>
  <r>
    <x v="0"/>
    <n v="44000"/>
    <n v="82000"/>
    <n v="63000"/>
    <s v="BurnsSearch, "/>
    <s v="Dallas, TX"/>
    <x v="23"/>
    <s v="51 to 200 employees"/>
    <x v="6"/>
    <s v="Unknown / Non-Applicable"/>
    <b v="0"/>
    <x v="0"/>
    <x v="0"/>
    <n v="0"/>
    <n v="0"/>
    <n v="0"/>
    <n v="1"/>
    <n v="1"/>
  </r>
  <r>
    <x v="1"/>
    <n v="44000"/>
    <n v="82000"/>
    <n v="63000"/>
    <s v="ServiceLink_x000a_"/>
    <s v="Dallas, TX"/>
    <x v="23"/>
    <s v="1001 to 5000 employees"/>
    <x v="32"/>
    <s v="$500 million to $1 billion (USD)"/>
    <b v="0"/>
    <x v="0"/>
    <x v="0"/>
    <n v="0"/>
    <n v="0"/>
    <n v="0"/>
    <n v="1"/>
    <n v="1"/>
  </r>
  <r>
    <x v="0"/>
    <n v="44000"/>
    <n v="82000"/>
    <n v="63000"/>
    <s v="Bloomfield Homes_x000a_"/>
    <s v="Southlake, TX"/>
    <x v="148"/>
    <s v="1 to 50 employees"/>
    <x v="56"/>
    <s v="$100 to $500 million (USD)"/>
    <b v="0"/>
    <x v="0"/>
    <x v="0"/>
    <n v="0"/>
    <n v="0"/>
    <n v="0"/>
    <n v="0"/>
    <n v="1"/>
  </r>
  <r>
    <x v="0"/>
    <n v="44000"/>
    <n v="82000"/>
    <n v="63000"/>
    <s v="Onyx CenterSource_x000a_"/>
    <s v="Dallas, TX"/>
    <x v="23"/>
    <s v="201 to 500 employees"/>
    <x v="35"/>
    <s v="$50 to $100 million (USD)"/>
    <b v="0"/>
    <x v="0"/>
    <x v="0"/>
    <n v="0"/>
    <n v="0"/>
    <n v="0"/>
    <n v="1"/>
    <n v="1"/>
  </r>
  <r>
    <x v="0"/>
    <n v="44000"/>
    <n v="82000"/>
    <n v="63000"/>
    <s v="Fleishman-Hillard Inc_x000a_"/>
    <s v="Dallas, TX"/>
    <x v="23"/>
    <s v="1001 to 5000 employees"/>
    <x v="18"/>
    <s v="Unknown / Non-Applicable"/>
    <b v="0"/>
    <x v="1"/>
    <x v="1"/>
    <n v="0"/>
    <n v="0"/>
    <n v="0"/>
    <n v="0"/>
    <n v="0"/>
  </r>
  <r>
    <x v="0"/>
    <n v="45000"/>
    <n v="78000"/>
    <n v="61500"/>
    <s v="Circle K Stores, Inc._x000a_"/>
    <s v="Tempe, AZ"/>
    <x v="128"/>
    <s v="10000+ employees"/>
    <x v="71"/>
    <s v="$2 to $5 billion (USD)"/>
    <b v="0"/>
    <x v="1"/>
    <x v="0"/>
    <n v="0"/>
    <n v="0"/>
    <n v="1"/>
    <n v="0"/>
    <n v="1"/>
  </r>
  <r>
    <x v="0"/>
    <n v="45000"/>
    <n v="78000"/>
    <n v="61500"/>
    <s v="AOC Solutions, Inc._x000a_"/>
    <s v="DC Ranch, AZ"/>
    <x v="131"/>
    <s v="51 to 200 employees"/>
    <x v="5"/>
    <s v="$1 to $5 million (USD)"/>
    <b v="0"/>
    <x v="0"/>
    <x v="0"/>
    <n v="0"/>
    <n v="0"/>
    <n v="0"/>
    <n v="0"/>
    <n v="1"/>
  </r>
  <r>
    <x v="0"/>
    <n v="45000"/>
    <n v="78000"/>
    <n v="61500"/>
    <s v="InterSources Inc._x000a_"/>
    <s v="Mesa, AZ"/>
    <x v="149"/>
    <s v="51 to 200 employees"/>
    <x v="6"/>
    <s v="Unknown / Non-Applicable"/>
    <b v="0"/>
    <x v="1"/>
    <x v="0"/>
    <n v="0"/>
    <n v="0"/>
    <n v="0"/>
    <n v="1"/>
    <n v="1"/>
  </r>
  <r>
    <x v="0"/>
    <n v="45000"/>
    <n v="78000"/>
    <n v="61500"/>
    <s v="GTN Technical Staffing_x000a_"/>
    <s v="Tempe, AZ"/>
    <x v="128"/>
    <s v="201 to 500 employees"/>
    <x v="6"/>
    <s v="$25 to $50 million (USD)"/>
    <b v="0"/>
    <x v="1"/>
    <x v="0"/>
    <n v="0"/>
    <n v="1"/>
    <n v="1"/>
    <n v="0"/>
    <n v="0"/>
  </r>
  <r>
    <x v="0"/>
    <n v="45000"/>
    <n v="78000"/>
    <n v="61500"/>
    <s v="Blue Cross Blue Shield of Arizona_x000a_"/>
    <s v="Phoenix, AZ"/>
    <x v="127"/>
    <s v="1001 to 5000 employees"/>
    <x v="10"/>
    <s v="Unknown / Non-Applicable"/>
    <b v="0"/>
    <x v="1"/>
    <x v="0"/>
    <n v="0"/>
    <n v="0"/>
    <n v="0"/>
    <n v="1"/>
    <n v="1"/>
  </r>
  <r>
    <x v="0"/>
    <n v="45000"/>
    <n v="78000"/>
    <n v="61500"/>
    <s v="TransPerfect_x000a_"/>
    <s v="Tempe, AZ"/>
    <x v="128"/>
    <s v="1001 to 5000 employees"/>
    <x v="9"/>
    <s v="$500 million to $1 billion (USD)"/>
    <b v="0"/>
    <x v="1"/>
    <x v="0"/>
    <n v="0"/>
    <n v="0"/>
    <n v="0"/>
    <n v="1"/>
    <n v="1"/>
  </r>
  <r>
    <x v="0"/>
    <n v="45000"/>
    <n v="78000"/>
    <n v="61500"/>
    <s v="CVS Health_x000a_"/>
    <s v="Scottsdale, AZ"/>
    <x v="137"/>
    <s v="10000+ employees"/>
    <x v="3"/>
    <s v="$10+ billion (USD)"/>
    <b v="0"/>
    <x v="0"/>
    <x v="0"/>
    <n v="0"/>
    <n v="0"/>
    <n v="0"/>
    <n v="1"/>
    <n v="0"/>
  </r>
  <r>
    <x v="0"/>
    <n v="45000"/>
    <n v="78000"/>
    <n v="61500"/>
    <s v="Avani Technology Solutions_x000a_"/>
    <s v="Scottsdale, AZ"/>
    <x v="137"/>
    <s v="501 to 1000 employees"/>
    <x v="0"/>
    <s v="$50 to $100 million (USD)"/>
    <b v="0"/>
    <x v="1"/>
    <x v="0"/>
    <n v="0"/>
    <n v="0"/>
    <n v="1"/>
    <n v="0"/>
    <n v="0"/>
  </r>
  <r>
    <x v="0"/>
    <n v="45000"/>
    <n v="78000"/>
    <n v="61500"/>
    <s v="MUFG_x000a_"/>
    <s v="Tempe, AZ"/>
    <x v="128"/>
    <s v="10000+ employees"/>
    <x v="19"/>
    <s v="$10+ billion (USD)"/>
    <b v="0"/>
    <x v="0"/>
    <x v="0"/>
    <n v="0"/>
    <n v="0"/>
    <n v="0"/>
    <n v="0"/>
    <n v="1"/>
  </r>
  <r>
    <x v="0"/>
    <n v="45000"/>
    <n v="88000"/>
    <n v="66500"/>
    <s v="Brown Brothers Harriman_x000a_"/>
    <s v="New York, NY"/>
    <x v="38"/>
    <s v="1001 to 5000 employees"/>
    <x v="16"/>
    <s v="$2 to $5 billion (USD)"/>
    <b v="0"/>
    <x v="1"/>
    <x v="0"/>
    <n v="0"/>
    <n v="0"/>
    <n v="0"/>
    <n v="1"/>
    <n v="1"/>
  </r>
  <r>
    <x v="1"/>
    <n v="45000"/>
    <n v="88000"/>
    <n v="66500"/>
    <s v="NYC Health + Hospitals_x000a_"/>
    <s v="New York, NY"/>
    <x v="38"/>
    <s v="5001 to 10000 employees"/>
    <x v="3"/>
    <s v="Unknown / Non-Applicable"/>
    <b v="0"/>
    <x v="1"/>
    <x v="1"/>
    <n v="0"/>
    <n v="0"/>
    <n v="0"/>
    <n v="0"/>
    <n v="1"/>
  </r>
  <r>
    <x v="0"/>
    <n v="45000"/>
    <n v="88000"/>
    <n v="66500"/>
    <s v="Capgemini_x000a_"/>
    <s v="Jersey City, NJ"/>
    <x v="36"/>
    <s v="10000+ employees"/>
    <x v="4"/>
    <s v="$10+ billion (USD)"/>
    <b v="0"/>
    <x v="0"/>
    <x v="0"/>
    <n v="0"/>
    <n v="0"/>
    <n v="0"/>
    <n v="0"/>
    <n v="1"/>
  </r>
  <r>
    <x v="0"/>
    <n v="45000"/>
    <n v="88000"/>
    <n v="66500"/>
    <s v="IPRO_x000a_"/>
    <s v="Lake Success, NY"/>
    <x v="112"/>
    <s v="201 to 500 employees"/>
    <x v="3"/>
    <s v="$50 to $100 million (USD)"/>
    <b v="0"/>
    <x v="1"/>
    <x v="0"/>
    <n v="0"/>
    <n v="0"/>
    <n v="0"/>
    <n v="1"/>
    <n v="1"/>
  </r>
  <r>
    <x v="0"/>
    <n v="45000"/>
    <n v="88000"/>
    <n v="66500"/>
    <s v="Mount Sinai Medical Center_x000a_"/>
    <s v="New York, NY"/>
    <x v="38"/>
    <s v="1001 to 5000 employees"/>
    <x v="3"/>
    <s v="$500 million to $1 billion (USD)"/>
    <b v="0"/>
    <x v="1"/>
    <x v="0"/>
    <n v="0"/>
    <n v="1"/>
    <n v="1"/>
    <n v="1"/>
    <n v="1"/>
  </r>
  <r>
    <x v="0"/>
    <n v="45000"/>
    <n v="88000"/>
    <n v="66500"/>
    <s v="Walt Disney Company_x000a_"/>
    <s v="New York, NY"/>
    <x v="38"/>
    <s v="10000+ employees"/>
    <x v="12"/>
    <s v="$10+ billion (USD)"/>
    <b v="0"/>
    <x v="1"/>
    <x v="0"/>
    <n v="0"/>
    <n v="0"/>
    <n v="1"/>
    <n v="1"/>
    <n v="1"/>
  </r>
  <r>
    <x v="0"/>
    <n v="45000"/>
    <n v="88000"/>
    <n v="66500"/>
    <s v="Diverse Lynx_x000a_"/>
    <s v="New York, NY"/>
    <x v="38"/>
    <s v="501 to 1000 employees"/>
    <x v="0"/>
    <s v="$100 to $500 million (USD)"/>
    <b v="0"/>
    <x v="1"/>
    <x v="1"/>
    <n v="0"/>
    <n v="1"/>
    <n v="0"/>
    <n v="0"/>
    <n v="0"/>
  </r>
  <r>
    <x v="0"/>
    <n v="45000"/>
    <n v="88000"/>
    <n v="66500"/>
    <s v="Columbia University_x000a_"/>
    <s v="New York, NY"/>
    <x v="38"/>
    <s v="10000+ employees"/>
    <x v="26"/>
    <s v="$2 to $5 billion (USD)"/>
    <b v="0"/>
    <x v="1"/>
    <x v="0"/>
    <n v="0"/>
    <n v="0"/>
    <n v="0"/>
    <n v="0"/>
    <n v="1"/>
  </r>
  <r>
    <x v="0"/>
    <n v="45000"/>
    <n v="88000"/>
    <n v="66500"/>
    <s v="Horizon Blue Cross Blue Shield of New Jersey_x000a_"/>
    <s v="Newark, NJ"/>
    <x v="4"/>
    <s v="1001 to 5000 employees"/>
    <x v="10"/>
    <s v="$10+ billion (USD)"/>
    <b v="0"/>
    <x v="1"/>
    <x v="0"/>
    <n v="0"/>
    <n v="1"/>
    <n v="0"/>
    <n v="1"/>
    <n v="1"/>
  </r>
  <r>
    <x v="0"/>
    <n v="46000"/>
    <n v="102000"/>
    <n v="74000"/>
    <s v="Atos Syntel Inc._x000a_"/>
    <s v="Phoenix, AZ"/>
    <x v="127"/>
    <s v="10000+ employees"/>
    <x v="0"/>
    <s v="$1 to $2 billion (USD)"/>
    <b v="0"/>
    <x v="1"/>
    <x v="0"/>
    <n v="0"/>
    <n v="0"/>
    <n v="0"/>
    <n v="1"/>
    <n v="1"/>
  </r>
  <r>
    <x v="0"/>
    <n v="46000"/>
    <n v="102000"/>
    <n v="74000"/>
    <s v="Saviance Technologies_x000a_"/>
    <s v="Phoenix, AZ"/>
    <x v="127"/>
    <s v="201 to 500 employees"/>
    <x v="0"/>
    <s v="Unknown / Non-Applicable"/>
    <b v="0"/>
    <x v="0"/>
    <x v="0"/>
    <n v="0"/>
    <n v="0"/>
    <n v="1"/>
    <n v="0"/>
    <n v="1"/>
  </r>
  <r>
    <x v="0"/>
    <n v="46000"/>
    <n v="86000"/>
    <n v="66000"/>
    <s v="Creative Financial Staffing_x000a_"/>
    <s v="Westerville, OH"/>
    <x v="47"/>
    <s v="201 to 500 employees"/>
    <x v="6"/>
    <s v="$50 to $100 million (USD)"/>
    <b v="0"/>
    <x v="1"/>
    <x v="1"/>
    <n v="0"/>
    <n v="0"/>
    <n v="0"/>
    <n v="1"/>
    <n v="1"/>
  </r>
  <r>
    <x v="1"/>
    <n v="46000"/>
    <n v="86000"/>
    <n v="66000"/>
    <s v="addastaff_x000a_"/>
    <s v="San Francisco, CA"/>
    <x v="150"/>
    <s v="1 to 50 employees"/>
    <x v="6"/>
    <s v="Unknown / Non-Applicable"/>
    <b v="0"/>
    <x v="1"/>
    <x v="1"/>
    <n v="0"/>
    <n v="0"/>
    <n v="1"/>
    <n v="1"/>
    <n v="1"/>
  </r>
  <r>
    <x v="0"/>
    <n v="46000"/>
    <n v="86000"/>
    <n v="66000"/>
    <s v="JPMorgan Chase Bank, N.A._x000a_"/>
    <s v="Columbus, OH"/>
    <x v="45"/>
    <s v="10000+ employees"/>
    <x v="16"/>
    <s v="$10+ billion (USD)"/>
    <b v="0"/>
    <x v="1"/>
    <x v="0"/>
    <n v="0"/>
    <n v="0"/>
    <n v="0"/>
    <n v="1"/>
    <n v="1"/>
  </r>
  <r>
    <x v="0"/>
    <n v="46000"/>
    <n v="86000"/>
    <n v="66000"/>
    <s v="Buckeye Health Plan_x000a_"/>
    <s v="Columbus, OH"/>
    <x v="45"/>
    <s v="1001 to 5000 employees"/>
    <x v="3"/>
    <s v="Unknown / Non-Applicable"/>
    <b v="0"/>
    <x v="1"/>
    <x v="1"/>
    <n v="1"/>
    <n v="1"/>
    <n v="1"/>
    <n v="1"/>
    <n v="1"/>
  </r>
  <r>
    <x v="0"/>
    <n v="46000"/>
    <n v="86000"/>
    <n v="66000"/>
    <s v="Nationwide Childrens Hospital_x000a_"/>
    <s v="Columbus, OH"/>
    <x v="45"/>
    <s v="10000+ employees"/>
    <x v="3"/>
    <s v="$1 to $2 billion (USD)"/>
    <b v="0"/>
    <x v="1"/>
    <x v="1"/>
    <n v="0"/>
    <n v="1"/>
    <n v="1"/>
    <n v="0"/>
    <n v="0"/>
  </r>
  <r>
    <x v="0"/>
    <n v="46000"/>
    <n v="102000"/>
    <n v="74000"/>
    <s v="Nucleusteq_x000a_"/>
    <s v="Phoenix, AZ"/>
    <x v="127"/>
    <s v="201 to 500 employees"/>
    <x v="0"/>
    <s v="$10 to $25 million (USD)"/>
    <b v="0"/>
    <x v="0"/>
    <x v="0"/>
    <n v="0"/>
    <n v="0"/>
    <n v="0"/>
    <n v="1"/>
    <n v="1"/>
  </r>
  <r>
    <x v="0"/>
    <n v="46000"/>
    <n v="102000"/>
    <n v="74000"/>
    <s v="Kaygen Inc._x000a_"/>
    <s v="Phoenix, AZ"/>
    <x v="127"/>
    <s v="1 to 50 employees"/>
    <x v="9"/>
    <s v="$1 to $5 million (USD)"/>
    <b v="0"/>
    <x v="0"/>
    <x v="0"/>
    <n v="0"/>
    <n v="0"/>
    <n v="0"/>
    <n v="0"/>
    <n v="1"/>
  </r>
  <r>
    <x v="0"/>
    <n v="46000"/>
    <n v="102000"/>
    <n v="74000"/>
    <s v="Matrix Medical Network_x000a_"/>
    <s v="Scottsdale, AZ"/>
    <x v="137"/>
    <s v="1001 to 5000 employees"/>
    <x v="3"/>
    <s v="Unknown / Non-Applicable"/>
    <b v="0"/>
    <x v="0"/>
    <x v="0"/>
    <n v="0"/>
    <n v="0"/>
    <n v="0"/>
    <n v="0"/>
    <n v="0"/>
  </r>
  <r>
    <x v="1"/>
    <n v="46000"/>
    <n v="102000"/>
    <n v="74000"/>
    <s v="Avacend, Inc._x000a_"/>
    <s v="Tempe, AZ"/>
    <x v="128"/>
    <s v="51 to 200 employees"/>
    <x v="6"/>
    <s v="Unknown / Non-Applicable"/>
    <b v="0"/>
    <x v="1"/>
    <x v="0"/>
    <n v="0"/>
    <n v="0"/>
    <n v="0"/>
    <n v="1"/>
    <n v="1"/>
  </r>
  <r>
    <x v="0"/>
    <n v="46000"/>
    <n v="102000"/>
    <n v="74000"/>
    <s v="Strategic Systems_x000a_"/>
    <s v="Tempe, AZ"/>
    <x v="128"/>
    <s v="201 to 500 employees"/>
    <x v="0"/>
    <s v="$10 to $25 million (USD)"/>
    <b v="0"/>
    <x v="1"/>
    <x v="0"/>
    <n v="0"/>
    <n v="0"/>
    <n v="0"/>
    <n v="0"/>
    <n v="1"/>
  </r>
  <r>
    <x v="0"/>
    <n v="46000"/>
    <n v="102000"/>
    <n v="74000"/>
    <s v="Envision Healthcare_x000a_"/>
    <s v="Phoenix, AZ"/>
    <x v="127"/>
    <s v="10000+ employees"/>
    <x v="3"/>
    <s v="Unknown / Non-Applicable"/>
    <b v="0"/>
    <x v="1"/>
    <x v="0"/>
    <n v="0"/>
    <n v="0"/>
    <n v="0"/>
    <n v="1"/>
    <n v="1"/>
  </r>
  <r>
    <x v="0"/>
    <n v="46000"/>
    <n v="102000"/>
    <n v="74000"/>
    <s v="Bartech Gr"/>
    <s v="Chandler, AZ"/>
    <x v="132"/>
    <s v="51 to 200 employees"/>
    <x v="56"/>
    <s v="Unknown / Non-Applicable"/>
    <b v="0"/>
    <x v="1"/>
    <x v="1"/>
    <n v="0"/>
    <n v="0"/>
    <n v="0"/>
    <n v="0"/>
    <n v="1"/>
  </r>
  <r>
    <x v="0"/>
    <n v="46000"/>
    <n v="102000"/>
    <n v="74000"/>
    <s v="Efinancial_x000a_"/>
    <s v="Tempe, AZ"/>
    <x v="128"/>
    <s v="201 to 500 employees"/>
    <x v="43"/>
    <s v="$50 to $100 million (USD)"/>
    <b v="0"/>
    <x v="1"/>
    <x v="0"/>
    <n v="0"/>
    <n v="0"/>
    <n v="0"/>
    <n v="1"/>
    <n v="1"/>
  </r>
  <r>
    <x v="0"/>
    <n v="46000"/>
    <n v="102000"/>
    <n v="74000"/>
    <s v="Edupoint_x000a_"/>
    <s v="Mesa, AZ"/>
    <x v="149"/>
    <s v="1 to 50 employees"/>
    <x v="4"/>
    <s v="Less than $1 million (USD)"/>
    <b v="0"/>
    <x v="1"/>
    <x v="0"/>
    <n v="0"/>
    <n v="0"/>
    <n v="1"/>
    <n v="1"/>
    <n v="1"/>
  </r>
  <r>
    <x v="0"/>
    <n v="46000"/>
    <n v="102000"/>
    <n v="74000"/>
    <s v="Vanguard_x000a_"/>
    <s v="Scottsdale, AZ"/>
    <x v="137"/>
    <s v="10000+ employees"/>
    <x v="16"/>
    <s v="Unknown / Non-Applicable"/>
    <b v="0"/>
    <x v="0"/>
    <x v="0"/>
    <n v="0"/>
    <n v="1"/>
    <n v="0"/>
    <n v="0"/>
    <n v="1"/>
  </r>
  <r>
    <x v="0"/>
    <n v="46000"/>
    <n v="86000"/>
    <n v="66000"/>
    <s v="LiveCareer_x000a_"/>
    <s v="San Francisco, CA"/>
    <x v="150"/>
    <s v="501 to 1000 employees"/>
    <x v="8"/>
    <s v="Unknown / Non-Applicable"/>
    <b v="0"/>
    <x v="0"/>
    <x v="0"/>
    <n v="0"/>
    <n v="0"/>
    <n v="0"/>
    <n v="1"/>
    <n v="1"/>
  </r>
  <r>
    <x v="1"/>
    <n v="46000"/>
    <n v="86000"/>
    <n v="66000"/>
    <s v="Square Trade_x000a_"/>
    <s v="San Francisco, CA"/>
    <x v="150"/>
    <s v="201 to 500 employees"/>
    <x v="10"/>
    <s v="$2 to $5 billion (USD)"/>
    <b v="0"/>
    <x v="1"/>
    <x v="0"/>
    <n v="0"/>
    <n v="0"/>
    <n v="0"/>
    <n v="1"/>
    <n v="1"/>
  </r>
  <r>
    <x v="1"/>
    <n v="46000"/>
    <n v="86000"/>
    <n v="66000"/>
    <s v="Alliance IT_x000a_"/>
    <s v="San Ramon, CA"/>
    <x v="151"/>
    <s v="51 to 200 employees"/>
    <x v="0"/>
    <s v="$5 to $10 million (USD)"/>
    <b v="0"/>
    <x v="1"/>
    <x v="1"/>
    <n v="0"/>
    <n v="1"/>
    <n v="0"/>
    <n v="0"/>
    <n v="0"/>
  </r>
  <r>
    <x v="1"/>
    <n v="46000"/>
    <n v="86000"/>
    <n v="66000"/>
    <s v="Diverse Lynx_x000a_"/>
    <s v="San Francisco, CA"/>
    <x v="150"/>
    <s v="501 to 1000 employees"/>
    <x v="0"/>
    <s v="$100 to $500 million (USD)"/>
    <b v="0"/>
    <x v="1"/>
    <x v="0"/>
    <n v="0"/>
    <n v="0"/>
    <n v="0"/>
    <n v="0"/>
    <n v="1"/>
  </r>
  <r>
    <x v="0"/>
    <n v="46000"/>
    <n v="86000"/>
    <n v="66000"/>
    <s v="QuinStreet_x000a_"/>
    <s v="San Mateo, CA"/>
    <x v="152"/>
    <s v="501 to 1000 employees"/>
    <x v="18"/>
    <s v="$100 to $500 million (USD)"/>
    <b v="0"/>
    <x v="0"/>
    <x v="0"/>
    <n v="0"/>
    <n v="0"/>
    <n v="0"/>
    <n v="1"/>
    <n v="0"/>
  </r>
  <r>
    <x v="0"/>
    <n v="46000"/>
    <n v="86000"/>
    <n v="66000"/>
    <s v="BOLD_x000a_"/>
    <s v="San Francisco, CA"/>
    <x v="150"/>
    <s v="201 to 500 employees"/>
    <x v="8"/>
    <s v="Unknown / Non-Applicable"/>
    <b v="1"/>
    <x v="0"/>
    <x v="0"/>
    <n v="0"/>
    <n v="0"/>
    <n v="0"/>
    <n v="1"/>
    <n v="0"/>
  </r>
  <r>
    <x v="0"/>
    <n v="46000"/>
    <n v="86000"/>
    <n v="66000"/>
    <s v="GoAhead Solutions_x000a_"/>
    <s v="San Francisco, CA"/>
    <x v="150"/>
    <s v="1 to 50 employees"/>
    <x v="0"/>
    <s v="$10 to $25 million (USD)"/>
    <b v="0"/>
    <x v="0"/>
    <x v="0"/>
    <n v="0"/>
    <n v="1"/>
    <n v="0"/>
    <n v="1"/>
    <n v="0"/>
  </r>
  <r>
    <x v="1"/>
    <n v="46000"/>
    <n v="86000"/>
    <n v="66000"/>
    <s v="addastaff_x000a_"/>
    <s v="San Francisco, CA"/>
    <x v="150"/>
    <s v="1 to 50 employees"/>
    <x v="6"/>
    <s v="Unknown / Non-Applicable"/>
    <b v="0"/>
    <x v="0"/>
    <x v="0"/>
    <n v="0"/>
    <n v="0"/>
    <n v="0"/>
    <n v="0"/>
    <n v="1"/>
  </r>
  <r>
    <x v="0"/>
    <n v="46000"/>
    <n v="86000"/>
    <n v="66000"/>
    <s v="The Armada Group_x000a_"/>
    <s v="San Francisco, CA"/>
    <x v="150"/>
    <s v="51 to 200 employees"/>
    <x v="0"/>
    <s v="Unknown / Non-Applicable"/>
    <b v="0"/>
    <x v="1"/>
    <x v="0"/>
    <n v="0"/>
    <n v="0"/>
    <n v="0"/>
    <n v="1"/>
    <n v="0"/>
  </r>
  <r>
    <x v="0"/>
    <n v="46000"/>
    <n v="86000"/>
    <n v="66000"/>
    <s v="Staffigo Technical Services, LLC_x000a_"/>
    <s v="San Francisco, CA"/>
    <x v="150"/>
    <s v="51 to 200 employees"/>
    <x v="0"/>
    <s v="$50 to $100 million (USD)"/>
    <b v="0"/>
    <x v="1"/>
    <x v="0"/>
    <n v="0"/>
    <n v="1"/>
    <n v="0"/>
    <n v="0"/>
    <n v="0"/>
  </r>
  <r>
    <x v="0"/>
    <n v="46000"/>
    <n v="86000"/>
    <n v="66000"/>
    <s v="Next Level Business Services, Inc._x000a_"/>
    <s v="San Francisco, CA"/>
    <x v="150"/>
    <s v="5001 to 10000 employees"/>
    <x v="0"/>
    <s v="$100 to $500 million (USD)"/>
    <b v="0"/>
    <x v="1"/>
    <x v="0"/>
    <n v="0"/>
    <n v="1"/>
    <n v="0"/>
    <n v="1"/>
    <n v="1"/>
  </r>
  <r>
    <x v="0"/>
    <n v="46000"/>
    <n v="86000"/>
    <n v="66000"/>
    <s v="APN Software Services Inc._x000a_"/>
    <s v="Oakland, CA"/>
    <x v="153"/>
    <s v="51 to 200 employees"/>
    <x v="5"/>
    <s v="$25 to $50 million (USD)"/>
    <b v="0"/>
    <x v="1"/>
    <x v="1"/>
    <n v="0"/>
    <n v="1"/>
    <n v="0"/>
    <n v="1"/>
    <n v="1"/>
  </r>
  <r>
    <x v="0"/>
    <n v="46000"/>
    <n v="86000"/>
    <n v="66000"/>
    <s v="The Pill Club_x000a_"/>
    <s v="San Mateo, CA"/>
    <x v="152"/>
    <s v="201 to 500 employees"/>
    <x v="3"/>
    <s v="Unknown / Non-Applicable"/>
    <b v="0"/>
    <x v="0"/>
    <x v="1"/>
    <n v="0"/>
    <n v="0"/>
    <n v="1"/>
    <n v="0"/>
    <n v="1"/>
  </r>
  <r>
    <x v="1"/>
    <n v="46000"/>
    <n v="86000"/>
    <n v="66000"/>
    <s v="HireTalent_x000a_"/>
    <s v="San Francisco, CA"/>
    <x v="150"/>
    <s v="201 to 500 employees"/>
    <x v="6"/>
    <s v="$25 to $50 million (USD)"/>
    <b v="0"/>
    <x v="1"/>
    <x v="0"/>
    <n v="0"/>
    <n v="0"/>
    <n v="1"/>
    <n v="0"/>
    <n v="1"/>
  </r>
  <r>
    <x v="0"/>
    <n v="46000"/>
    <n v="86000"/>
    <n v="66000"/>
    <s v="Chime_x000a_"/>
    <s v="San Francisco, CA"/>
    <x v="150"/>
    <s v="201 to 500 employees"/>
    <x v="19"/>
    <s v="Unknown / Non-Applicable"/>
    <b v="1"/>
    <x v="1"/>
    <x v="0"/>
    <n v="0"/>
    <n v="0"/>
    <n v="1"/>
    <n v="1"/>
    <n v="0"/>
  </r>
  <r>
    <x v="0"/>
    <n v="46000"/>
    <n v="86000"/>
    <n v="66000"/>
    <s v="I.T. Solutions, Inc._x000a_"/>
    <s v="Foster City, CA"/>
    <x v="154"/>
    <s v="201 to 500 employees"/>
    <x v="0"/>
    <s v="Unknown / Non-Applicable"/>
    <b v="0"/>
    <x v="1"/>
    <x v="1"/>
    <n v="1"/>
    <n v="1"/>
    <n v="0"/>
    <n v="1"/>
    <n v="1"/>
  </r>
  <r>
    <x v="1"/>
    <n v="46000"/>
    <n v="86000"/>
    <n v="66000"/>
    <s v="Diverse Lynx_x000a_"/>
    <s v="San Francisco, CA"/>
    <x v="150"/>
    <s v="501 to 1000 employees"/>
    <x v="0"/>
    <s v="$100 to $500 million (USD)"/>
    <b v="0"/>
    <x v="1"/>
    <x v="1"/>
    <n v="0"/>
    <n v="1"/>
    <n v="0"/>
    <n v="0"/>
    <n v="1"/>
  </r>
  <r>
    <x v="1"/>
    <n v="46000"/>
    <n v="86000"/>
    <n v="66000"/>
    <s v="ZS Associates_x000a_"/>
    <s v="San Francisco, CA"/>
    <x v="150"/>
    <s v="5001 to 10000 employees"/>
    <x v="9"/>
    <s v="Unknown / Non-Applicable"/>
    <b v="0"/>
    <x v="1"/>
    <x v="0"/>
    <n v="0"/>
    <n v="0"/>
    <n v="0"/>
    <n v="1"/>
    <n v="0"/>
  </r>
  <r>
    <x v="1"/>
    <n v="46000"/>
    <n v="86000"/>
    <n v="66000"/>
    <s v="TalentBurst, Inc._x000a_"/>
    <s v="San Francisco, CA"/>
    <x v="150"/>
    <s v="501 to 1000 employees"/>
    <x v="0"/>
    <s v="$50 to $100 million (USD)"/>
    <b v="0"/>
    <x v="0"/>
    <x v="0"/>
    <n v="0"/>
    <n v="0"/>
    <n v="0"/>
    <n v="0"/>
    <n v="0"/>
  </r>
  <r>
    <x v="0"/>
    <n v="46000"/>
    <n v="86000"/>
    <n v="66000"/>
    <s v="Qualys_x000a_"/>
    <s v="Foster City, CA"/>
    <x v="154"/>
    <s v="501 to 1000 employees"/>
    <x v="5"/>
    <s v="$100 to $500 million (USD)"/>
    <b v="0"/>
    <x v="1"/>
    <x v="1"/>
    <n v="0"/>
    <n v="1"/>
    <n v="0"/>
    <n v="1"/>
    <n v="0"/>
  </r>
  <r>
    <x v="0"/>
    <n v="46000"/>
    <n v="87000"/>
    <n v="66500"/>
    <s v="Vettery_x000a_"/>
    <s v="New York, NY"/>
    <x v="38"/>
    <s v="201 to 500 employees"/>
    <x v="8"/>
    <s v="Unknown / Non-Applicable"/>
    <b v="0"/>
    <x v="0"/>
    <x v="0"/>
    <n v="0"/>
    <n v="0"/>
    <n v="0"/>
    <n v="0"/>
    <n v="1"/>
  </r>
  <r>
    <x v="0"/>
    <n v="46000"/>
    <n v="87000"/>
    <n v="66500"/>
    <s v="Nesco Resource, LLC_x000a_"/>
    <s v="New York, NY"/>
    <x v="38"/>
    <s v="1001 to 5000 employees"/>
    <x v="6"/>
    <s v="$500 million to $1 billion (USD)"/>
    <b v="0"/>
    <x v="0"/>
    <x v="1"/>
    <n v="0"/>
    <n v="0"/>
    <n v="0"/>
    <n v="0"/>
    <n v="1"/>
  </r>
  <r>
    <x v="0"/>
    <n v="46000"/>
    <n v="87000"/>
    <n v="66500"/>
    <s v="Two95 International Inc._x000a_"/>
    <s v="New York, NY"/>
    <x v="38"/>
    <s v="1 to 50 employees"/>
    <x v="6"/>
    <s v="$1 to $5 million (USD)"/>
    <b v="0"/>
    <x v="0"/>
    <x v="0"/>
    <n v="0"/>
    <n v="0"/>
    <n v="0"/>
    <n v="0"/>
    <n v="0"/>
  </r>
  <r>
    <x v="0"/>
    <n v="46000"/>
    <n v="87000"/>
    <n v="66500"/>
    <s v="Hearst Communications_x000a_"/>
    <s v="New York, NY"/>
    <x v="38"/>
    <s v="1 to 50 employees"/>
    <x v="18"/>
    <s v="Less than $1 million (USD)"/>
    <b v="0"/>
    <x v="0"/>
    <x v="0"/>
    <n v="0"/>
    <n v="0"/>
    <n v="0"/>
    <n v="0"/>
    <n v="0"/>
  </r>
  <r>
    <x v="0"/>
    <n v="46000"/>
    <n v="87000"/>
    <n v="66500"/>
    <s v="Walt Disney Co._x000a_"/>
    <s v="New York, NY"/>
    <x v="38"/>
    <s v="10000+ employees"/>
    <x v="12"/>
    <s v="$10+ billion (USD)"/>
    <b v="0"/>
    <x v="1"/>
    <x v="0"/>
    <n v="0"/>
    <n v="1"/>
    <n v="0"/>
    <n v="0"/>
    <n v="1"/>
  </r>
  <r>
    <x v="0"/>
    <n v="46000"/>
    <n v="87000"/>
    <n v="66500"/>
    <s v="Roku_x000a_"/>
    <s v="New York, NY"/>
    <x v="38"/>
    <s v="1001 to 5000 employees"/>
    <x v="0"/>
    <s v="$500 million to $1 billion (USD)"/>
    <b v="0"/>
    <x v="1"/>
    <x v="0"/>
    <n v="0"/>
    <n v="0"/>
    <n v="0"/>
    <n v="1"/>
    <n v="1"/>
  </r>
  <r>
    <x v="0"/>
    <n v="46000"/>
    <n v="87000"/>
    <n v="66500"/>
    <s v="MediaMath_x000a_"/>
    <s v="New York, NY"/>
    <x v="38"/>
    <s v="501 to 1000 employees"/>
    <x v="18"/>
    <s v="$100 to $500 million (USD)"/>
    <b v="1"/>
    <x v="0"/>
    <x v="0"/>
    <n v="0"/>
    <n v="0"/>
    <n v="0"/>
    <n v="1"/>
    <n v="1"/>
  </r>
  <r>
    <x v="0"/>
    <n v="46000"/>
    <n v="87000"/>
    <n v="66500"/>
    <s v="Jordan &amp; Jordan_x000a_"/>
    <s v="New York, NY"/>
    <x v="38"/>
    <s v="1 to 50 employees"/>
    <x v="54"/>
    <s v="Unknown / Non-Applicable"/>
    <b v="0"/>
    <x v="1"/>
    <x v="1"/>
    <n v="0"/>
    <n v="0"/>
    <n v="0"/>
    <n v="0"/>
    <n v="1"/>
  </r>
  <r>
    <x v="0"/>
    <n v="46000"/>
    <n v="87000"/>
    <n v="66500"/>
    <s v="SoFi_x000a_"/>
    <s v="New York, NY"/>
    <x v="38"/>
    <s v="1001 to 5000 employees"/>
    <x v="32"/>
    <s v="Unknown / Non-Applicable"/>
    <b v="0"/>
    <x v="0"/>
    <x v="0"/>
    <n v="0"/>
    <n v="0"/>
    <n v="0"/>
    <n v="1"/>
    <n v="1"/>
  </r>
  <r>
    <x v="0"/>
    <n v="46000"/>
    <n v="87000"/>
    <n v="66500"/>
    <s v="Revel_x000a_"/>
    <s v="Brooklyn, NY"/>
    <x v="35"/>
    <s v="51 to 200 employees"/>
    <x v="9"/>
    <s v="$25 to $50 million (USD)"/>
    <b v="1"/>
    <x v="1"/>
    <x v="0"/>
    <n v="0"/>
    <n v="1"/>
    <n v="1"/>
    <n v="1"/>
    <n v="1"/>
  </r>
  <r>
    <x v="0"/>
    <n v="46000"/>
    <n v="87000"/>
    <n v="66500"/>
    <s v="NALLAS CORPORATION_x000a_"/>
    <s v="Jersey City, NJ"/>
    <x v="36"/>
    <s v="1 to 50 employees"/>
    <x v="4"/>
    <s v="$1 to $5 million (USD)"/>
    <b v="0"/>
    <x v="0"/>
    <x v="0"/>
    <n v="0"/>
    <n v="0"/>
    <n v="0"/>
    <n v="0"/>
    <n v="1"/>
  </r>
  <r>
    <x v="0"/>
    <n v="46000"/>
    <n v="87000"/>
    <n v="66500"/>
    <s v="Bank of America_x000a_"/>
    <s v="New York, NY"/>
    <x v="38"/>
    <s v="10000+ employees"/>
    <x v="19"/>
    <s v="$10+ billion (USD)"/>
    <b v="0"/>
    <x v="0"/>
    <x v="0"/>
    <n v="0"/>
    <n v="0"/>
    <n v="0"/>
    <n v="1"/>
    <n v="1"/>
  </r>
  <r>
    <x v="0"/>
    <n v="46000"/>
    <n v="87000"/>
    <n v="66500"/>
    <s v="The Trevor Project_x000a_"/>
    <s v="New York, NY"/>
    <x v="38"/>
    <s v="51 to 200 employees"/>
    <x v="28"/>
    <s v="$10 to $25 million (USD)"/>
    <b v="0"/>
    <x v="1"/>
    <x v="0"/>
    <n v="0"/>
    <n v="0"/>
    <n v="0"/>
    <n v="1"/>
    <n v="1"/>
  </r>
  <r>
    <x v="0"/>
    <n v="46000"/>
    <n v="87000"/>
    <n v="66500"/>
    <s v="NYU Langone Health_x000a_"/>
    <s v="New York, NY"/>
    <x v="38"/>
    <s v="10000+ employees"/>
    <x v="3"/>
    <s v="$5 to $10 billion (USD)"/>
    <b v="0"/>
    <x v="0"/>
    <x v="0"/>
    <n v="0"/>
    <n v="0"/>
    <n v="0"/>
    <n v="0"/>
    <n v="1"/>
  </r>
  <r>
    <x v="0"/>
    <n v="46000"/>
    <n v="87000"/>
    <n v="66500"/>
    <s v="Nutech Information Systems_x000a_"/>
    <s v="New York, NY"/>
    <x v="38"/>
    <s v="1 to 50 employees"/>
    <x v="5"/>
    <s v="Less than $1 million (USD)"/>
    <b v="0"/>
    <x v="0"/>
    <x v="0"/>
    <n v="0"/>
    <n v="0"/>
    <n v="0"/>
    <n v="0"/>
    <n v="1"/>
  </r>
  <r>
    <x v="0"/>
    <n v="46000"/>
    <n v="102000"/>
    <n v="74000"/>
    <s v="Circle K Stores, Inc._x000a_"/>
    <s v="Tempe, AZ"/>
    <x v="128"/>
    <s v="10000+ employees"/>
    <x v="71"/>
    <s v="$2 to $5 billion (USD)"/>
    <b v="0"/>
    <x v="0"/>
    <x v="0"/>
    <n v="0"/>
    <n v="0"/>
    <n v="0"/>
    <n v="1"/>
    <n v="0"/>
  </r>
  <r>
    <x v="1"/>
    <n v="46000"/>
    <n v="102000"/>
    <n v="74000"/>
    <s v="Shamrock Foods_x000a_"/>
    <s v="Phoenix, AZ"/>
    <x v="127"/>
    <s v="1001 to 5000 employees"/>
    <x v="66"/>
    <s v="$2 to $5 billion (USD)"/>
    <b v="0"/>
    <x v="0"/>
    <x v="0"/>
    <n v="0"/>
    <n v="0"/>
    <n v="0"/>
    <n v="1"/>
    <n v="0"/>
  </r>
  <r>
    <x v="0"/>
    <n v="46000"/>
    <n v="102000"/>
    <n v="74000"/>
    <s v="IntraEdge_x000a_"/>
    <s v="Tempe, AZ"/>
    <x v="128"/>
    <s v="501 to 1000 employees"/>
    <x v="0"/>
    <s v="$50 to $100 million (USD)"/>
    <b v="0"/>
    <x v="1"/>
    <x v="0"/>
    <n v="0"/>
    <n v="0"/>
    <n v="1"/>
    <n v="1"/>
    <n v="1"/>
  </r>
  <r>
    <x v="0"/>
    <n v="46000"/>
    <n v="102000"/>
    <n v="74000"/>
    <s v="PK_x000a_"/>
    <s v="Phoenix, AZ"/>
    <x v="127"/>
    <s v="1001 to 5000 employees"/>
    <x v="0"/>
    <s v="$100 to $500 million (USD)"/>
    <b v="0"/>
    <x v="1"/>
    <x v="1"/>
    <n v="0"/>
    <n v="1"/>
    <n v="0"/>
    <n v="1"/>
    <n v="0"/>
  </r>
  <r>
    <x v="0"/>
    <n v="46000"/>
    <n v="102000"/>
    <n v="74000"/>
    <s v="Mondo_x000a_"/>
    <s v="Phoenix, AZ"/>
    <x v="127"/>
    <s v="51 to 200 employees"/>
    <x v="6"/>
    <s v="$100 to $500 million (USD)"/>
    <b v="0"/>
    <x v="0"/>
    <x v="0"/>
    <n v="0"/>
    <n v="0"/>
    <n v="0"/>
    <n v="1"/>
    <n v="1"/>
  </r>
  <r>
    <x v="0"/>
    <n v="46000"/>
    <n v="102000"/>
    <n v="74000"/>
    <s v="Tech Finders_x000a_"/>
    <s v="Phoenix, AZ"/>
    <x v="127"/>
    <s v="1 to 50 employees"/>
    <x v="6"/>
    <s v="Unknown / Non-Applicable"/>
    <b v="0"/>
    <x v="1"/>
    <x v="0"/>
    <n v="0"/>
    <n v="0"/>
    <n v="0"/>
    <n v="0"/>
    <n v="1"/>
  </r>
  <r>
    <x v="1"/>
    <n v="46000"/>
    <n v="102000"/>
    <n v="74000"/>
    <s v="Uhaul_x000a_"/>
    <s v="Phoenix, AZ"/>
    <x v="127"/>
    <s v="10000+ employees"/>
    <x v="73"/>
    <s v="$10+ billion (USD)"/>
    <b v="0"/>
    <x v="0"/>
    <x v="0"/>
    <n v="0"/>
    <n v="1"/>
    <n v="1"/>
    <n v="1"/>
    <n v="1"/>
  </r>
  <r>
    <x v="0"/>
    <n v="46000"/>
    <n v="102000"/>
    <n v="74000"/>
    <s v="MUFG_x000a_"/>
    <s v="Tempe, AZ"/>
    <x v="128"/>
    <s v="10000+ employees"/>
    <x v="19"/>
    <s v="$10+ billion (USD)"/>
    <b v="0"/>
    <x v="1"/>
    <x v="0"/>
    <n v="0"/>
    <n v="0"/>
    <n v="0"/>
    <n v="1"/>
    <n v="1"/>
  </r>
  <r>
    <x v="0"/>
    <n v="46000"/>
    <n v="102000"/>
    <n v="74000"/>
    <s v="Infotree Service Inc_x000a_"/>
    <s v="Chandler, AZ"/>
    <x v="132"/>
    <s v="51 to 200 employees"/>
    <x v="18"/>
    <s v="$1 to $5 million (USD)"/>
    <b v="0"/>
    <x v="1"/>
    <x v="1"/>
    <n v="1"/>
    <n v="1"/>
    <n v="0"/>
    <n v="0"/>
    <n v="1"/>
  </r>
  <r>
    <x v="0"/>
    <n v="46000"/>
    <n v="102000"/>
    <n v="74000"/>
    <s v="O'Reilly Automotive_x000a_"/>
    <s v="Phoenix, AZ"/>
    <x v="127"/>
    <s v="10000+ employees"/>
    <x v="70"/>
    <s v="$5 to $10 billion (USD)"/>
    <b v="0"/>
    <x v="0"/>
    <x v="0"/>
    <n v="0"/>
    <n v="0"/>
    <n v="0"/>
    <n v="1"/>
    <n v="1"/>
  </r>
  <r>
    <x v="0"/>
    <n v="46000"/>
    <n v="87000"/>
    <n v="66500"/>
    <s v="Walt Disney Co._x000a_"/>
    <s v="New York, NY"/>
    <x v="38"/>
    <s v="10000+ employees"/>
    <x v="12"/>
    <s v="$10+ billion (USD)"/>
    <b v="0"/>
    <x v="1"/>
    <x v="1"/>
    <n v="0"/>
    <n v="1"/>
    <n v="1"/>
    <n v="0"/>
    <n v="1"/>
  </r>
  <r>
    <x v="0"/>
    <n v="46000"/>
    <n v="87000"/>
    <n v="66500"/>
    <s v="TSR, Inc._x000a_"/>
    <s v="Weehawken, NJ"/>
    <x v="138"/>
    <s v="201 to 500 employees"/>
    <x v="6"/>
    <s v="$50 to $100 million (USD)"/>
    <b v="0"/>
    <x v="1"/>
    <x v="0"/>
    <n v="0"/>
    <n v="1"/>
    <n v="1"/>
    <n v="1"/>
    <n v="1"/>
  </r>
  <r>
    <x v="1"/>
    <n v="46000"/>
    <n v="87000"/>
    <n v="66500"/>
    <s v="Xoriant Corporation_x000a_"/>
    <s v="Jersey City, NJ"/>
    <x v="36"/>
    <s v="1001 to 5000 employees"/>
    <x v="0"/>
    <s v="$100 to $500 million (USD)"/>
    <b v="0"/>
    <x v="1"/>
    <x v="0"/>
    <n v="0"/>
    <n v="0"/>
    <n v="0"/>
    <n v="1"/>
    <n v="1"/>
  </r>
  <r>
    <x v="0"/>
    <n v="46000"/>
    <n v="87000"/>
    <n v="66500"/>
    <s v="Gemini_x000a_"/>
    <s v="New York, NY"/>
    <x v="38"/>
    <s v="51 to 200 employees"/>
    <x v="54"/>
    <s v="Unknown / Non-Applicable"/>
    <b v="0"/>
    <x v="0"/>
    <x v="0"/>
    <n v="0"/>
    <n v="0"/>
    <n v="0"/>
    <n v="0"/>
    <n v="1"/>
  </r>
  <r>
    <x v="0"/>
    <n v="46000"/>
    <n v="87000"/>
    <n v="66500"/>
    <s v="Fragomen Worldwide_x000a_"/>
    <s v="New York, NY"/>
    <x v="38"/>
    <s v="1001 to 5000 employees"/>
    <x v="38"/>
    <s v="$500 million to $1 billion (USD)"/>
    <b v="0"/>
    <x v="1"/>
    <x v="0"/>
    <n v="0"/>
    <n v="0"/>
    <n v="0"/>
    <n v="0"/>
    <n v="0"/>
  </r>
  <r>
    <x v="0"/>
    <n v="46000"/>
    <n v="102000"/>
    <n v="74000"/>
    <s v="Arizona State University_x000a_"/>
    <s v="Tempe, AZ"/>
    <x v="128"/>
    <s v="5001 to 10000 employees"/>
    <x v="26"/>
    <s v="$1 to $2 billion (USD)"/>
    <b v="0"/>
    <x v="0"/>
    <x v="0"/>
    <n v="0"/>
    <n v="0"/>
    <n v="0"/>
    <n v="1"/>
    <n v="1"/>
  </r>
  <r>
    <x v="0"/>
    <n v="46000"/>
    <n v="87000"/>
    <n v="66500"/>
    <s v="Bloomberg_x000a_"/>
    <s v="New York, NY"/>
    <x v="38"/>
    <s v="10000+ employees"/>
    <x v="5"/>
    <s v="Unknown / Non-Applicable"/>
    <b v="0"/>
    <x v="0"/>
    <x v="0"/>
    <n v="0"/>
    <n v="0"/>
    <n v="0"/>
    <n v="0"/>
    <n v="1"/>
  </r>
  <r>
    <x v="0"/>
    <n v="46000"/>
    <n v="87000"/>
    <n v="66500"/>
    <s v="Real Capital Analytics_x000a_"/>
    <s v="New York, NY"/>
    <x v="38"/>
    <s v="51 to 200 employees"/>
    <x v="39"/>
    <s v="$25 to $50 million (USD)"/>
    <b v="0"/>
    <x v="1"/>
    <x v="1"/>
    <n v="0"/>
    <n v="1"/>
    <n v="0"/>
    <n v="1"/>
    <n v="1"/>
  </r>
  <r>
    <x v="0"/>
    <n v="47000"/>
    <n v="74000"/>
    <n v="60500"/>
    <s v="Ascent_x000a_"/>
    <s v="Alameda, CA"/>
    <x v="155"/>
    <s v="1001 to 5000 employees"/>
    <x v="6"/>
    <s v="$100 to $500 million (USD)"/>
    <b v="0"/>
    <x v="0"/>
    <x v="0"/>
    <n v="0"/>
    <n v="0"/>
    <n v="0"/>
    <n v="1"/>
    <n v="1"/>
  </r>
  <r>
    <x v="0"/>
    <n v="47000"/>
    <n v="74000"/>
    <n v="60500"/>
    <s v="I.T. Solutions, Inc._x000a_"/>
    <s v="Foster City, CA"/>
    <x v="154"/>
    <s v="201 to 500 employees"/>
    <x v="0"/>
    <s v="Unknown / Non-Applicable"/>
    <b v="0"/>
    <x v="1"/>
    <x v="0"/>
    <n v="0"/>
    <n v="0"/>
    <n v="0"/>
    <n v="1"/>
    <n v="1"/>
  </r>
  <r>
    <x v="0"/>
    <n v="47000"/>
    <n v="74000"/>
    <n v="60500"/>
    <s v="Incedo Inc_x000a_"/>
    <s v="South San Francisco, CA"/>
    <x v="156"/>
    <s v="1001 to 5000 employees"/>
    <x v="0"/>
    <s v="$100 to $500 million (USD)"/>
    <b v="0"/>
    <x v="0"/>
    <x v="0"/>
    <n v="0"/>
    <n v="0"/>
    <n v="0"/>
    <n v="1"/>
    <n v="0"/>
  </r>
  <r>
    <x v="0"/>
    <n v="47000"/>
    <n v="74000"/>
    <n v="60500"/>
    <s v="Impaq International, Llc_x000a_"/>
    <s v="Oakland, CA"/>
    <x v="153"/>
    <s v="201 to 500 employees"/>
    <x v="9"/>
    <s v="$50 to $100 million (USD)"/>
    <b v="0"/>
    <x v="0"/>
    <x v="0"/>
    <n v="0"/>
    <n v="0"/>
    <n v="0"/>
    <n v="1"/>
    <n v="1"/>
  </r>
  <r>
    <x v="0"/>
    <n v="47000"/>
    <n v="74000"/>
    <n v="60500"/>
    <s v="Acumen_x000a_"/>
    <s v="Burlingame, CA"/>
    <x v="75"/>
    <s v="201 to 500 employees"/>
    <x v="42"/>
    <s v="$10 to $25 million (USD)"/>
    <b v="0"/>
    <x v="1"/>
    <x v="0"/>
    <n v="0"/>
    <n v="0"/>
    <n v="0"/>
    <n v="1"/>
    <n v="1"/>
  </r>
  <r>
    <x v="1"/>
    <n v="47000"/>
    <n v="74000"/>
    <n v="60500"/>
    <s v="Wells Fargo_x000a_"/>
    <s v="San Francisco, CA"/>
    <x v="150"/>
    <s v="10000+ employees"/>
    <x v="19"/>
    <s v="$10+ billion (USD)"/>
    <b v="0"/>
    <x v="0"/>
    <x v="0"/>
    <n v="0"/>
    <n v="0"/>
    <n v="0"/>
    <n v="0"/>
    <n v="1"/>
  </r>
  <r>
    <x v="1"/>
    <n v="47000"/>
    <n v="74000"/>
    <n v="60500"/>
    <s v="Central Business Solutions, Inc_x000a_"/>
    <s v="Walnut Creek, CA"/>
    <x v="157"/>
    <s v="51 to 200 employees"/>
    <x v="9"/>
    <s v="$5 to $10 million (USD)"/>
    <b v="0"/>
    <x v="1"/>
    <x v="1"/>
    <n v="0"/>
    <n v="1"/>
    <n v="0"/>
    <n v="1"/>
    <n v="1"/>
  </r>
  <r>
    <x v="0"/>
    <n v="47000"/>
    <n v="74000"/>
    <n v="60500"/>
    <s v="Abacus Service Corporation_x000a_"/>
    <s v="Oakland, CA"/>
    <x v="153"/>
    <s v="501 to 1000 employees"/>
    <x v="6"/>
    <s v="Unknown / Non-Applicable"/>
    <b v="0"/>
    <x v="1"/>
    <x v="0"/>
    <n v="0"/>
    <n v="0"/>
    <n v="0"/>
    <n v="1"/>
    <n v="1"/>
  </r>
  <r>
    <x v="0"/>
    <n v="47000"/>
    <n v="76000"/>
    <n v="61500"/>
    <s v="Kelsey Seybold Clinic_x000a_"/>
    <s v="Pearland, TX"/>
    <x v="49"/>
    <s v="1001 to 5000 employees"/>
    <x v="3"/>
    <s v="$100 to $500 million (USD)"/>
    <b v="0"/>
    <x v="0"/>
    <x v="0"/>
    <n v="0"/>
    <n v="0"/>
    <n v="0"/>
    <n v="1"/>
    <n v="0"/>
  </r>
  <r>
    <x v="0"/>
    <n v="47000"/>
    <n v="76000"/>
    <n v="61500"/>
    <s v="Virtus Partners LLC_x000a_"/>
    <s v="Houston, TX"/>
    <x v="48"/>
    <s v="201 to 500 employees"/>
    <x v="16"/>
    <s v="$10 to $25 million (USD)"/>
    <b v="0"/>
    <x v="0"/>
    <x v="0"/>
    <n v="0"/>
    <n v="0"/>
    <n v="0"/>
    <n v="1"/>
    <n v="1"/>
  </r>
  <r>
    <x v="1"/>
    <n v="47000"/>
    <n v="74000"/>
    <n v="60500"/>
    <s v="Franklin Templeton Investments_x000a_"/>
    <s v="San Mateo, CA"/>
    <x v="152"/>
    <s v="5001 to 10000 employees"/>
    <x v="16"/>
    <s v="$5 to $10 billion (USD)"/>
    <b v="0"/>
    <x v="1"/>
    <x v="0"/>
    <n v="0"/>
    <n v="0"/>
    <n v="1"/>
    <n v="0"/>
    <n v="0"/>
  </r>
  <r>
    <x v="0"/>
    <n v="47000"/>
    <n v="74000"/>
    <n v="60500"/>
    <s v="Parker Institute for Cancer Immunother"/>
    <s v="San Francisco, CA"/>
    <x v="150"/>
    <s v="51 to 200 employees"/>
    <x v="68"/>
    <s v="Unknown / Non-Applicable"/>
    <b v="0"/>
    <x v="1"/>
    <x v="0"/>
    <n v="0"/>
    <n v="0"/>
    <n v="0"/>
    <n v="1"/>
    <n v="1"/>
  </r>
  <r>
    <x v="0"/>
    <n v="47000"/>
    <n v="74000"/>
    <n v="60500"/>
    <s v="Chime_x000a_"/>
    <s v="San Francisco, CA"/>
    <x v="150"/>
    <s v="201 to 500 employees"/>
    <x v="19"/>
    <s v="Unknown / Non-Applicable"/>
    <b v="1"/>
    <x v="0"/>
    <x v="0"/>
    <n v="0"/>
    <n v="0"/>
    <n v="0"/>
    <n v="0"/>
    <n v="1"/>
  </r>
  <r>
    <x v="0"/>
    <n v="47000"/>
    <n v="74000"/>
    <n v="60500"/>
    <s v="Sutter Health System_x000a_"/>
    <s v="Oakland, CA"/>
    <x v="153"/>
    <s v="10000+ employees"/>
    <x v="3"/>
    <s v="$5 to $10 billion (USD)"/>
    <b v="0"/>
    <x v="1"/>
    <x v="0"/>
    <n v="0"/>
    <n v="1"/>
    <n v="0"/>
    <n v="0"/>
    <n v="0"/>
  </r>
  <r>
    <x v="1"/>
    <n v="47000"/>
    <n v="74000"/>
    <n v="60500"/>
    <s v="Ascent_x000a_"/>
    <s v="South San Francisco, CA"/>
    <x v="156"/>
    <s v="1001 to 5000 employees"/>
    <x v="6"/>
    <s v="$100 to $500 million (USD)"/>
    <b v="0"/>
    <x v="0"/>
    <x v="0"/>
    <n v="0"/>
    <n v="0"/>
    <n v="0"/>
    <n v="1"/>
    <n v="1"/>
  </r>
  <r>
    <x v="0"/>
    <n v="47000"/>
    <n v="74000"/>
    <n v="60500"/>
    <s v="Central Garden &amp; Pet Company_x000a_"/>
    <s v="Walnut Creek, CA"/>
    <x v="157"/>
    <s v="1001 to 5000 employees"/>
    <x v="27"/>
    <s v="$2 to $5 billion (USD)"/>
    <b v="0"/>
    <x v="0"/>
    <x v="0"/>
    <n v="0"/>
    <n v="0"/>
    <n v="0"/>
    <n v="0"/>
    <n v="1"/>
  </r>
  <r>
    <x v="0"/>
    <n v="47000"/>
    <n v="74000"/>
    <n v="60500"/>
    <s v="The Ascent Services Group_x000a_"/>
    <s v="San Rafael, CA"/>
    <x v="158"/>
    <s v="1001 to 5000 employees"/>
    <x v="6"/>
    <s v="$100 to $500 million (USD)"/>
    <b v="0"/>
    <x v="1"/>
    <x v="0"/>
    <n v="0"/>
    <n v="0"/>
    <n v="0"/>
    <n v="0"/>
    <n v="0"/>
  </r>
  <r>
    <x v="0"/>
    <n v="47000"/>
    <n v="74000"/>
    <n v="60500"/>
    <s v="Concept Software &amp; Services Inc_x000a_"/>
    <s v="San Francisco, CA"/>
    <x v="150"/>
    <s v="1 to 50 employees"/>
    <x v="9"/>
    <s v="$1 to $5 million (USD)"/>
    <b v="0"/>
    <x v="0"/>
    <x v="0"/>
    <n v="0"/>
    <n v="0"/>
    <n v="0"/>
    <n v="1"/>
    <n v="0"/>
  </r>
  <r>
    <x v="0"/>
    <n v="47000"/>
    <n v="74000"/>
    <n v="60500"/>
    <s v="APN Software Services Inc._x000a_"/>
    <s v="Redwood City, CA"/>
    <x v="6"/>
    <s v="51 to 200 employees"/>
    <x v="5"/>
    <s v="$25 to $50 million (USD)"/>
    <b v="0"/>
    <x v="0"/>
    <x v="0"/>
    <n v="0"/>
    <n v="0"/>
    <n v="0"/>
    <n v="0"/>
    <n v="0"/>
  </r>
  <r>
    <x v="0"/>
    <n v="47000"/>
    <n v="74000"/>
    <n v="60500"/>
    <s v="Epikso_x000a_"/>
    <s v="South San Francisco, CA"/>
    <x v="156"/>
    <s v="51 to 200 employees"/>
    <x v="49"/>
    <s v="Unknown / Non-Applicable"/>
    <b v="0"/>
    <x v="0"/>
    <x v="0"/>
    <n v="0"/>
    <n v="0"/>
    <n v="0"/>
    <n v="0"/>
    <n v="0"/>
  </r>
  <r>
    <x v="1"/>
    <n v="47000"/>
    <n v="74000"/>
    <n v="60500"/>
    <s v="Saama Technologies Inc_x000a_"/>
    <s v="South San Francisco, CA"/>
    <x v="156"/>
    <s v="501 to 1000 employees"/>
    <x v="30"/>
    <s v="Unknown / Non-Applicable"/>
    <b v="0"/>
    <x v="1"/>
    <x v="0"/>
    <n v="0"/>
    <n v="0"/>
    <n v="0"/>
    <n v="1"/>
    <n v="0"/>
  </r>
  <r>
    <x v="0"/>
    <n v="47000"/>
    <n v="74000"/>
    <n v="60500"/>
    <s v="The Ascent Services Group_x000a_"/>
    <s v="San Ramon, CA"/>
    <x v="151"/>
    <s v="1001 to 5000 employees"/>
    <x v="6"/>
    <s v="$100 to $500 million (USD)"/>
    <b v="0"/>
    <x v="0"/>
    <x v="0"/>
    <n v="0"/>
    <n v="0"/>
    <n v="0"/>
    <n v="1"/>
    <n v="1"/>
  </r>
  <r>
    <x v="1"/>
    <n v="47000"/>
    <n v="74000"/>
    <n v="60500"/>
    <s v="Epikso Inc_x000a_"/>
    <s v="Foster City, CA"/>
    <x v="154"/>
    <s v="51 to 200 employees"/>
    <x v="49"/>
    <s v="Unknown / Non-Applicable"/>
    <b v="0"/>
    <x v="1"/>
    <x v="0"/>
    <n v="0"/>
    <n v="1"/>
    <n v="0"/>
    <n v="1"/>
    <n v="1"/>
  </r>
  <r>
    <x v="0"/>
    <n v="47000"/>
    <n v="74000"/>
    <n v="60500"/>
    <s v="City and County of San Francisco_x000a_"/>
    <s v="San Francisco, CA"/>
    <x v="150"/>
    <s v="5001 to 10000 employees"/>
    <x v="42"/>
    <s v="Unknown / Non-Applicable"/>
    <b v="0"/>
    <x v="1"/>
    <x v="1"/>
    <n v="0"/>
    <n v="1"/>
    <n v="0"/>
    <n v="1"/>
    <n v="1"/>
  </r>
  <r>
    <x v="0"/>
    <n v="47000"/>
    <n v="74000"/>
    <n v="60500"/>
    <s v="The Accuro Group_x000a_"/>
    <s v="San Francisco, CA"/>
    <x v="150"/>
    <s v="201 to 500 employees"/>
    <x v="6"/>
    <s v="Unknown / Non-Applicable"/>
    <b v="0"/>
    <x v="1"/>
    <x v="1"/>
    <n v="0"/>
    <n v="0"/>
    <n v="0"/>
    <n v="1"/>
    <n v="0"/>
  </r>
  <r>
    <x v="0"/>
    <n v="47000"/>
    <n v="76000"/>
    <n v="61500"/>
    <s v="Centene Corporation_x000a_"/>
    <s v="Houston, TX"/>
    <x v="48"/>
    <s v="10000+ employees"/>
    <x v="10"/>
    <s v="$10+ billion (USD)"/>
    <b v="0"/>
    <x v="0"/>
    <x v="0"/>
    <n v="0"/>
    <n v="0"/>
    <n v="0"/>
    <n v="1"/>
    <n v="1"/>
  </r>
  <r>
    <x v="0"/>
    <n v="47000"/>
    <n v="76000"/>
    <n v="61500"/>
    <s v="GeoDigital_x000a_"/>
    <s v="Houston, TX"/>
    <x v="48"/>
    <s v="51 to 200 employees"/>
    <x v="5"/>
    <s v="$25 to $50 million (USD)"/>
    <b v="0"/>
    <x v="1"/>
    <x v="0"/>
    <n v="0"/>
    <n v="1"/>
    <n v="1"/>
    <n v="0"/>
    <n v="1"/>
  </r>
  <r>
    <x v="0"/>
    <n v="47000"/>
    <n v="76000"/>
    <n v="61500"/>
    <s v="InvenTech Info_x000a_"/>
    <s v="Houston, TX"/>
    <x v="48"/>
    <s v="201 to 500 employees"/>
    <x v="0"/>
    <s v="$1 to $5 million (USD)"/>
    <b v="0"/>
    <x v="1"/>
    <x v="0"/>
    <n v="0"/>
    <n v="0"/>
    <n v="0"/>
    <n v="1"/>
    <n v="0"/>
  </r>
  <r>
    <x v="0"/>
    <n v="47000"/>
    <n v="76000"/>
    <n v="61500"/>
    <s v="Andiamo_x000a_"/>
    <s v="Houston, TX"/>
    <x v="48"/>
    <s v="201 to 500 employees"/>
    <x v="36"/>
    <s v="$1 to $5 million (USD)"/>
    <b v="0"/>
    <x v="1"/>
    <x v="1"/>
    <n v="0"/>
    <n v="1"/>
    <n v="0"/>
    <n v="0"/>
    <n v="0"/>
  </r>
  <r>
    <x v="0"/>
    <n v="47000"/>
    <n v="76000"/>
    <n v="61500"/>
    <s v="ICF_x000a_"/>
    <s v="Houston, TX"/>
    <x v="48"/>
    <s v="5001 to 10000 employees"/>
    <x v="9"/>
    <s v="$1 to $2 billion (USD)"/>
    <b v="0"/>
    <x v="1"/>
    <x v="1"/>
    <n v="0"/>
    <n v="0"/>
    <n v="1"/>
    <n v="0"/>
    <n v="1"/>
  </r>
  <r>
    <x v="0"/>
    <n v="47000"/>
    <n v="76000"/>
    <n v="61500"/>
    <s v="Capgemini_x000a_"/>
    <s v="Houston, TX"/>
    <x v="48"/>
    <s v="10000+ employees"/>
    <x v="4"/>
    <s v="$10+ billion (USD)"/>
    <b v="0"/>
    <x v="1"/>
    <x v="1"/>
    <n v="0"/>
    <n v="0"/>
    <n v="1"/>
    <n v="0"/>
    <n v="1"/>
  </r>
  <r>
    <x v="0"/>
    <n v="47000"/>
    <n v="81000"/>
    <n v="64000"/>
    <s v="Public Health Foundation Enterprises, In_x000a_"/>
    <s v="Hanford, CA"/>
    <x v="159"/>
    <s v="1001 to 5000 employees"/>
    <x v="28"/>
    <s v="$50 to $100 million (USD)"/>
    <b v="0"/>
    <x v="1"/>
    <x v="0"/>
    <n v="0"/>
    <n v="0"/>
    <n v="0"/>
    <n v="0"/>
    <n v="0"/>
  </r>
  <r>
    <x v="0"/>
    <n v="47000"/>
    <n v="81000"/>
    <n v="64000"/>
    <s v="TCOE_x000a_"/>
    <s v="Visalia, CA"/>
    <x v="160"/>
    <s v="1 to 50 employees"/>
    <x v="41"/>
    <s v="$1 to $5 million (USD)"/>
    <b v="0"/>
    <x v="0"/>
    <x v="0"/>
    <n v="0"/>
    <n v="0"/>
    <n v="0"/>
    <n v="1"/>
    <n v="1"/>
  </r>
  <r>
    <x v="0"/>
    <n v="47000"/>
    <n v="81000"/>
    <n v="64000"/>
    <s v="Robert Half_x000a_"/>
    <s v="Reedley, CA"/>
    <x v="161"/>
    <s v="10000+ employees"/>
    <x v="6"/>
    <s v="$2 to $5 billion (USD)"/>
    <b v="0"/>
    <x v="0"/>
    <x v="1"/>
    <n v="0"/>
    <n v="0"/>
    <n v="0"/>
    <n v="0"/>
    <n v="1"/>
  </r>
  <r>
    <x v="0"/>
    <n v="47000"/>
    <n v="76000"/>
    <n v="61500"/>
    <s v="Centraprise_x000a_"/>
    <s v="Houston, TX"/>
    <x v="48"/>
    <s v="51 to 200 employees"/>
    <x v="0"/>
    <s v="Less than $1 million (USD)"/>
    <b v="0"/>
    <x v="1"/>
    <x v="0"/>
    <n v="0"/>
    <n v="0"/>
    <n v="0"/>
    <n v="1"/>
    <n v="0"/>
  </r>
  <r>
    <x v="0"/>
    <n v="47000"/>
    <n v="76000"/>
    <n v="61500"/>
    <s v="HealthHelp_x000a_"/>
    <s v="Houston, TX"/>
    <x v="48"/>
    <s v="201 to 500 employees"/>
    <x v="3"/>
    <s v="$50 to $100 million (USD)"/>
    <b v="0"/>
    <x v="1"/>
    <x v="0"/>
    <n v="0"/>
    <n v="0"/>
    <n v="0"/>
    <n v="0"/>
    <n v="1"/>
  </r>
  <r>
    <x v="0"/>
    <n v="47000"/>
    <n v="76000"/>
    <n v="61500"/>
    <s v="National Computing Group_x000a_"/>
    <s v="Houston, TX"/>
    <x v="48"/>
    <s v="1 to 50 employees"/>
    <x v="0"/>
    <s v="Unknown / Non-Applicable"/>
    <b v="0"/>
    <x v="0"/>
    <x v="0"/>
    <n v="0"/>
    <n v="0"/>
    <n v="0"/>
    <n v="1"/>
    <n v="1"/>
  </r>
  <r>
    <x v="0"/>
    <n v="47000"/>
    <n v="76000"/>
    <n v="61500"/>
    <s v="Staffigo Technical Services, LLC_x000a_"/>
    <s v="Houston, TX"/>
    <x v="48"/>
    <s v="51 to 200 employees"/>
    <x v="0"/>
    <s v="$50 to $100 million (USD)"/>
    <b v="0"/>
    <x v="0"/>
    <x v="0"/>
    <n v="0"/>
    <n v="0"/>
    <n v="0"/>
    <n v="1"/>
    <n v="1"/>
  </r>
  <r>
    <x v="0"/>
    <n v="47000"/>
    <n v="76000"/>
    <n v="61500"/>
    <s v="Army Houston Recruiting Battalion_x000a_"/>
    <s v="Houston, TX"/>
    <x v="48"/>
    <s v="201 to 500 employees"/>
    <x v="42"/>
    <s v="Unknown / Non-Applicable"/>
    <b v="0"/>
    <x v="0"/>
    <x v="0"/>
    <n v="0"/>
    <n v="0"/>
    <n v="0"/>
    <n v="0"/>
    <n v="0"/>
  </r>
  <r>
    <x v="0"/>
    <n v="47000"/>
    <n v="76000"/>
    <n v="61500"/>
    <s v="Simplex info systems Inc,_x000a_"/>
    <s v="Houston, TX"/>
    <x v="48"/>
    <s v="1 to 50 employees"/>
    <x v="0"/>
    <s v="Less than $1 million (USD)"/>
    <b v="0"/>
    <x v="0"/>
    <x v="0"/>
    <n v="0"/>
    <n v="0"/>
    <n v="0"/>
    <n v="0"/>
    <n v="1"/>
  </r>
  <r>
    <x v="0"/>
    <n v="47000"/>
    <n v="76000"/>
    <n v="61500"/>
    <s v="Harris County_x000a_"/>
    <s v="Houston, TX"/>
    <x v="48"/>
    <s v="5001 to 10000 employees"/>
    <x v="3"/>
    <s v="$100 to $500 million (USD)"/>
    <b v="0"/>
    <x v="0"/>
    <x v="0"/>
    <n v="0"/>
    <n v="0"/>
    <n v="0"/>
    <n v="1"/>
    <n v="0"/>
  </r>
  <r>
    <x v="0"/>
    <n v="47000"/>
    <n v="76000"/>
    <n v="61500"/>
    <s v="Wellcare_x000a_"/>
    <s v="Houston, TX"/>
    <x v="48"/>
    <s v="5001 to 10000 employees"/>
    <x v="10"/>
    <s v="$10+ billion (USD)"/>
    <b v="0"/>
    <x v="1"/>
    <x v="0"/>
    <n v="0"/>
    <n v="0"/>
    <n v="0"/>
    <n v="1"/>
    <n v="1"/>
  </r>
  <r>
    <x v="0"/>
    <n v="47000"/>
    <n v="76000"/>
    <n v="61500"/>
    <s v="TechUSA_x000a_"/>
    <s v="Pasadena, TX"/>
    <x v="73"/>
    <s v="1001 to 5000 employees"/>
    <x v="6"/>
    <s v="$100 to $500 million (USD)"/>
    <b v="0"/>
    <x v="1"/>
    <x v="1"/>
    <n v="0"/>
    <n v="1"/>
    <n v="1"/>
    <n v="1"/>
    <n v="1"/>
  </r>
  <r>
    <x v="0"/>
    <n v="47000"/>
    <n v="76000"/>
    <n v="61500"/>
    <s v="Yochana_x000a_"/>
    <s v="Houston, TX"/>
    <x v="48"/>
    <s v="201 to 500 employees"/>
    <x v="6"/>
    <s v="$50 to $100 million (USD)"/>
    <b v="0"/>
    <x v="1"/>
    <x v="0"/>
    <n v="0"/>
    <n v="0"/>
    <n v="0"/>
    <n v="1"/>
    <n v="1"/>
  </r>
  <r>
    <x v="0"/>
    <n v="47000"/>
    <n v="76000"/>
    <n v="61500"/>
    <s v="G.A.S. Global_x000a_"/>
    <s v="Houston, TX"/>
    <x v="48"/>
    <s v="10000+ employees"/>
    <x v="9"/>
    <s v="$100 to $500 million (USD)"/>
    <b v="0"/>
    <x v="0"/>
    <x v="0"/>
    <n v="0"/>
    <n v="0"/>
    <n v="1"/>
    <n v="0"/>
    <n v="1"/>
  </r>
  <r>
    <x v="0"/>
    <n v="47000"/>
    <n v="76000"/>
    <n v="61500"/>
    <s v="Robert Half_x000a_"/>
    <s v="Houston, TX"/>
    <x v="48"/>
    <s v="10000+ employees"/>
    <x v="6"/>
    <s v="$2 to $5 billion (USD)"/>
    <b v="0"/>
    <x v="0"/>
    <x v="0"/>
    <n v="0"/>
    <n v="0"/>
    <n v="0"/>
    <n v="1"/>
    <n v="1"/>
  </r>
  <r>
    <x v="0"/>
    <n v="47000"/>
    <n v="76000"/>
    <n v="61500"/>
    <s v="Sun and Ski Sports_x000a_"/>
    <s v="Houston, TX"/>
    <x v="48"/>
    <s v="501 to 1000 employees"/>
    <x v="74"/>
    <s v="Less than $1 million (USD)"/>
    <b v="0"/>
    <x v="0"/>
    <x v="0"/>
    <n v="0"/>
    <n v="0"/>
    <n v="0"/>
    <n v="1"/>
    <n v="1"/>
  </r>
  <r>
    <x v="0"/>
    <n v="47000"/>
    <n v="76000"/>
    <n v="61500"/>
    <s v="EAG Services_x000a_"/>
    <s v="Houston, TX"/>
    <x v="48"/>
    <s v="1 to 50 employees"/>
    <x v="9"/>
    <s v="$1 to $5 million (USD)"/>
    <b v="0"/>
    <x v="1"/>
    <x v="0"/>
    <n v="0"/>
    <n v="1"/>
    <n v="0"/>
    <n v="1"/>
    <n v="1"/>
  </r>
  <r>
    <x v="0"/>
    <n v="47000"/>
    <n v="76000"/>
    <n v="61500"/>
    <s v="Arthur Lawrence_x000a_"/>
    <s v="Houston, TX"/>
    <x v="48"/>
    <s v="201 to 500 employees"/>
    <x v="9"/>
    <s v="Less than $1 million (USD)"/>
    <b v="0"/>
    <x v="1"/>
    <x v="0"/>
    <n v="0"/>
    <n v="0"/>
    <n v="0"/>
    <n v="1"/>
    <n v="1"/>
  </r>
  <r>
    <x v="0"/>
    <n v="48000"/>
    <n v="88000"/>
    <n v="68000"/>
    <s v="PeopleNTech LLC_x000a_"/>
    <s v="Dallas, TX"/>
    <x v="23"/>
    <s v="1 to 50 employees"/>
    <x v="0"/>
    <s v="$1 to $5 million (USD)"/>
    <b v="0"/>
    <x v="1"/>
    <x v="1"/>
    <n v="0"/>
    <n v="0"/>
    <n v="2"/>
    <n v="0"/>
    <n v="1"/>
  </r>
  <r>
    <x v="0"/>
    <n v="48000"/>
    <n v="88000"/>
    <n v="68000"/>
    <s v="Vastika_x000a_"/>
    <s v="Irving, TX"/>
    <x v="26"/>
    <s v="1 to 50 employees"/>
    <x v="50"/>
    <s v="Less than $1 million (USD)"/>
    <b v="0"/>
    <x v="1"/>
    <x v="0"/>
    <n v="0"/>
    <n v="0"/>
    <n v="0"/>
    <n v="1"/>
    <n v="0"/>
  </r>
  <r>
    <x v="0"/>
    <n v="48000"/>
    <n v="88000"/>
    <n v="68000"/>
    <s v="Molex_x000a_"/>
    <s v="Dallas, TX"/>
    <x v="23"/>
    <s v="10000+ employees"/>
    <x v="25"/>
    <s v="$2 to $5 billion (USD)"/>
    <b v="0"/>
    <x v="1"/>
    <x v="0"/>
    <n v="0"/>
    <n v="0"/>
    <n v="0"/>
    <n v="1"/>
    <n v="0"/>
  </r>
  <r>
    <x v="0"/>
    <n v="48000"/>
    <n v="88000"/>
    <n v="68000"/>
    <s v="Ava Consulting_x000a_"/>
    <s v="Irving, TX"/>
    <x v="26"/>
    <s v="1 to 50 employees"/>
    <x v="0"/>
    <s v="Less than $1 million (USD)"/>
    <b v="0"/>
    <x v="1"/>
    <x v="1"/>
    <n v="0"/>
    <n v="1"/>
    <n v="0"/>
    <n v="1"/>
    <n v="1"/>
  </r>
  <r>
    <x v="0"/>
    <n v="48000"/>
    <n v="88000"/>
    <n v="68000"/>
    <s v="eTeam Inc._x000a_"/>
    <s v="Irving, TX"/>
    <x v="26"/>
    <s v="51 to 200 employees"/>
    <x v="6"/>
    <s v="$50 to $100 million (USD)"/>
    <b v="0"/>
    <x v="1"/>
    <x v="1"/>
    <n v="0"/>
    <n v="0"/>
    <n v="0"/>
    <n v="1"/>
    <n v="0"/>
  </r>
  <r>
    <x v="0"/>
    <n v="48000"/>
    <n v="88000"/>
    <n v="68000"/>
    <s v="Citi_x000a_"/>
    <s v="Irving, TX"/>
    <x v="26"/>
    <s v="10000+ employees"/>
    <x v="16"/>
    <s v="$10+ billion (USD)"/>
    <b v="0"/>
    <x v="1"/>
    <x v="0"/>
    <n v="0"/>
    <n v="0"/>
    <n v="0"/>
    <n v="1"/>
    <n v="0"/>
  </r>
  <r>
    <x v="0"/>
    <n v="48000"/>
    <n v="88000"/>
    <n v="68000"/>
    <s v="Community Hospital Corporation_x000a_"/>
    <s v="Plano, TX"/>
    <x v="27"/>
    <s v="1001 to 5000 employees"/>
    <x v="3"/>
    <s v="Unknown / Non-Applicable"/>
    <b v="0"/>
    <x v="1"/>
    <x v="1"/>
    <n v="0"/>
    <n v="0"/>
    <n v="1"/>
    <n v="0"/>
    <n v="0"/>
  </r>
  <r>
    <x v="0"/>
    <n v="48000"/>
    <n v="88000"/>
    <n v="68000"/>
    <s v="Kforce_x000a_"/>
    <s v="Plano, TX"/>
    <x v="27"/>
    <s v="10000+ employees"/>
    <x v="6"/>
    <s v="$1 to $2 billion (USD)"/>
    <b v="0"/>
    <x v="1"/>
    <x v="0"/>
    <n v="0"/>
    <n v="1"/>
    <n v="2"/>
    <n v="0"/>
    <n v="1"/>
  </r>
  <r>
    <x v="1"/>
    <n v="48000"/>
    <n v="88000"/>
    <n v="68000"/>
    <s v="University of Texas at Arlington_x000a_"/>
    <s v="Arlington, TX"/>
    <x v="25"/>
    <s v="1001 to 5000 employees"/>
    <x v="26"/>
    <s v="$100 to $500 million (USD)"/>
    <b v="0"/>
    <x v="1"/>
    <x v="0"/>
    <n v="0"/>
    <n v="0"/>
    <n v="0"/>
    <n v="1"/>
    <n v="1"/>
  </r>
  <r>
    <x v="0"/>
    <n v="48000"/>
    <n v="88000"/>
    <n v="68000"/>
    <s v="Two95 International Inc._x000a_"/>
    <s v="Irving, TX"/>
    <x v="26"/>
    <s v="1 to 50 employees"/>
    <x v="6"/>
    <s v="$1 to $5 million (USD)"/>
    <b v="0"/>
    <x v="1"/>
    <x v="1"/>
    <n v="0"/>
    <n v="1"/>
    <n v="1"/>
    <n v="0"/>
    <n v="0"/>
  </r>
  <r>
    <x v="0"/>
    <n v="48000"/>
    <n v="88000"/>
    <n v="68000"/>
    <s v="TECHNOCRAFT Solutions_x000a_"/>
    <s v="Richardson, TX"/>
    <x v="24"/>
    <s v="1 to 50 employees"/>
    <x v="18"/>
    <s v="$1 to $5 million (USD)"/>
    <b v="0"/>
    <x v="1"/>
    <x v="0"/>
    <n v="0"/>
    <n v="0"/>
    <n v="1"/>
    <n v="1"/>
    <n v="1"/>
  </r>
  <r>
    <x v="0"/>
    <n v="48000"/>
    <n v="88000"/>
    <n v="68000"/>
    <s v="Community Hospital_x000a_"/>
    <s v="Plano, TX"/>
    <x v="27"/>
    <s v="201 to 500 employees"/>
    <x v="3"/>
    <s v="$25 to $50 million (USD)"/>
    <b v="0"/>
    <x v="1"/>
    <x v="0"/>
    <n v="0"/>
    <n v="0"/>
    <n v="0"/>
    <n v="0"/>
    <n v="1"/>
  </r>
  <r>
    <x v="0"/>
    <n v="48000"/>
    <n v="88000"/>
    <n v="68000"/>
    <s v="Net2Source_x000a_"/>
    <s v="Richardson, TX"/>
    <x v="24"/>
    <s v="1001 to 5000 employees"/>
    <x v="6"/>
    <s v="$100 to $500 million (USD)"/>
    <b v="0"/>
    <x v="0"/>
    <x v="0"/>
    <n v="0"/>
    <n v="0"/>
    <n v="0"/>
    <n v="1"/>
    <n v="1"/>
  </r>
  <r>
    <x v="0"/>
    <n v="48000"/>
    <n v="88000"/>
    <n v="68000"/>
    <s v="Employbridge_x000a_"/>
    <s v="Irving, TX"/>
    <x v="26"/>
    <s v="1001 to 5000 employees"/>
    <x v="6"/>
    <s v="$2 to $5 billion (USD)"/>
    <b v="0"/>
    <x v="0"/>
    <x v="0"/>
    <n v="0"/>
    <n v="0"/>
    <n v="0"/>
    <n v="0"/>
    <n v="0"/>
  </r>
  <r>
    <x v="0"/>
    <n v="48000"/>
    <n v="88000"/>
    <n v="68000"/>
    <s v="Mill Creek Residential Trust_x000a_"/>
    <s v="Dallas, TX"/>
    <x v="23"/>
    <s v="501 to 1000 employees"/>
    <x v="39"/>
    <s v="Unknown / Non-Applicable"/>
    <b v="0"/>
    <x v="1"/>
    <x v="0"/>
    <n v="0"/>
    <n v="1"/>
    <n v="0"/>
    <n v="1"/>
    <n v="1"/>
  </r>
  <r>
    <x v="0"/>
    <n v="48000"/>
    <n v="88000"/>
    <n v="68000"/>
    <s v="Lorven Technologies Inc_x000a_"/>
    <s v="Richardson, TX"/>
    <x v="24"/>
    <s v="1 to 50 employees"/>
    <x v="2"/>
    <s v="Less than $1 million (USD)"/>
    <b v="0"/>
    <x v="0"/>
    <x v="1"/>
    <n v="0"/>
    <n v="0"/>
    <n v="0"/>
    <n v="1"/>
    <n v="1"/>
  </r>
  <r>
    <x v="0"/>
    <n v="48000"/>
    <n v="88000"/>
    <n v="68000"/>
    <s v="Ho Chunk_x000a_"/>
    <s v="Arlington, TX"/>
    <x v="25"/>
    <s v="201 to 500 employees"/>
    <x v="63"/>
    <s v="$100 to $500 million (USD)"/>
    <b v="0"/>
    <x v="1"/>
    <x v="0"/>
    <n v="0"/>
    <n v="0"/>
    <n v="1"/>
    <n v="1"/>
    <n v="1"/>
  </r>
  <r>
    <x v="0"/>
    <n v="48000"/>
    <n v="88000"/>
    <n v="68000"/>
    <s v="ClientSolv Technologies_x000a_"/>
    <s v="Allen, TX"/>
    <x v="28"/>
    <s v="51 to 200 employees"/>
    <x v="0"/>
    <s v="$10 to $25 million (USD)"/>
    <b v="0"/>
    <x v="1"/>
    <x v="1"/>
    <n v="1"/>
    <n v="1"/>
    <n v="1"/>
    <n v="1"/>
    <n v="0"/>
  </r>
  <r>
    <x v="0"/>
    <n v="48000"/>
    <n v="88000"/>
    <n v="68000"/>
    <s v="Net2Source_x000a_"/>
    <s v="Richardson, TX"/>
    <x v="24"/>
    <s v="1001 to 5000 employees"/>
    <x v="6"/>
    <s v="$100 to $500 million (USD)"/>
    <b v="0"/>
    <x v="1"/>
    <x v="0"/>
    <n v="0"/>
    <n v="0"/>
    <n v="1"/>
    <n v="0"/>
    <n v="0"/>
  </r>
  <r>
    <x v="0"/>
    <n v="48000"/>
    <n v="88000"/>
    <n v="68000"/>
    <s v="Diverse Lynx_x000a_"/>
    <s v="Plano, TX"/>
    <x v="27"/>
    <s v="501 to 1000 employees"/>
    <x v="0"/>
    <s v="$100 to $500 million (USD)"/>
    <b v="0"/>
    <x v="0"/>
    <x v="0"/>
    <n v="0"/>
    <n v="0"/>
    <n v="0"/>
    <n v="0"/>
    <n v="1"/>
  </r>
  <r>
    <x v="0"/>
    <n v="48000"/>
    <n v="88000"/>
    <n v="68000"/>
    <s v="Mosaic Sales Solutions_x000a_"/>
    <s v="Irving, TX"/>
    <x v="26"/>
    <s v="5001 to 10000 employees"/>
    <x v="18"/>
    <s v="$500 million to $1 billion (USD)"/>
    <b v="0"/>
    <x v="1"/>
    <x v="1"/>
    <n v="0"/>
    <n v="1"/>
    <n v="1"/>
    <n v="0"/>
    <n v="1"/>
  </r>
  <r>
    <x v="0"/>
    <n v="48000"/>
    <n v="88000"/>
    <n v="68000"/>
    <s v="Lorven Technologies Inc_x000a_"/>
    <s v="Richardson, TX"/>
    <x v="24"/>
    <s v="1 to 50 employees"/>
    <x v="2"/>
    <s v="Less than $1 million (USD)"/>
    <b v="0"/>
    <x v="1"/>
    <x v="1"/>
    <n v="1"/>
    <n v="1"/>
    <n v="0"/>
    <n v="1"/>
    <n v="1"/>
  </r>
  <r>
    <x v="0"/>
    <n v="48000"/>
    <n v="88000"/>
    <n v="68000"/>
    <s v="silverXis inc_x000a_"/>
    <s v="Irving, TX"/>
    <x v="26"/>
    <s v="1 to 50 employees"/>
    <x v="0"/>
    <s v="Unknown / Non-Applicable"/>
    <b v="0"/>
    <x v="0"/>
    <x v="0"/>
    <n v="0"/>
    <n v="0"/>
    <n v="0"/>
    <n v="0"/>
    <n v="1"/>
  </r>
  <r>
    <x v="0"/>
    <n v="48000"/>
    <n v="96000"/>
    <n v="72000"/>
    <s v="Norgate Technology Inc_x000a_"/>
    <s v="Jersey City, NJ"/>
    <x v="36"/>
    <s v="51 to 200 employees"/>
    <x v="6"/>
    <s v="$10 to $25 million (USD)"/>
    <b v="0"/>
    <x v="0"/>
    <x v="0"/>
    <n v="0"/>
    <n v="0"/>
    <n v="0"/>
    <n v="1"/>
    <n v="1"/>
  </r>
  <r>
    <x v="0"/>
    <n v="48000"/>
    <n v="96000"/>
    <n v="72000"/>
    <s v="BNY Mellon_x000a_"/>
    <s v="Florham Park, NJ"/>
    <x v="162"/>
    <s v="10000+ employees"/>
    <x v="16"/>
    <s v="$10+ billion (USD)"/>
    <b v="0"/>
    <x v="0"/>
    <x v="0"/>
    <n v="0"/>
    <n v="0"/>
    <n v="0"/>
    <n v="1"/>
    <n v="1"/>
  </r>
  <r>
    <x v="1"/>
    <n v="48000"/>
    <n v="96000"/>
    <n v="72000"/>
    <s v="Lorven Technologies Inc_x000a_"/>
    <s v="Harrison, NY"/>
    <x v="163"/>
    <s v="1 to 50 employees"/>
    <x v="2"/>
    <s v="Less than $1 million (USD)"/>
    <b v="0"/>
    <x v="0"/>
    <x v="0"/>
    <n v="0"/>
    <n v="0"/>
    <n v="0"/>
    <n v="1"/>
    <n v="1"/>
  </r>
  <r>
    <x v="0"/>
    <n v="48000"/>
    <n v="96000"/>
    <n v="72000"/>
    <s v="The Bank of New York Mellon_x000a_"/>
    <s v="New York, NY"/>
    <x v="38"/>
    <s v="10000+ employees"/>
    <x v="16"/>
    <s v="$10+ billion (USD)"/>
    <b v="0"/>
    <x v="0"/>
    <x v="0"/>
    <n v="0"/>
    <n v="0"/>
    <n v="0"/>
    <n v="0"/>
    <n v="1"/>
  </r>
  <r>
    <x v="0"/>
    <n v="48000"/>
    <n v="96000"/>
    <n v="72000"/>
    <s v="Staffigo Technical Services, LLC_x000a_"/>
    <s v="New York, NY"/>
    <x v="38"/>
    <s v="51 to 200 employees"/>
    <x v="0"/>
    <s v="$50 to $100 million (USD)"/>
    <b v="0"/>
    <x v="0"/>
    <x v="0"/>
    <n v="0"/>
    <n v="1"/>
    <n v="0"/>
    <n v="1"/>
    <n v="1"/>
  </r>
  <r>
    <x v="0"/>
    <n v="48000"/>
    <n v="96000"/>
    <n v="72000"/>
    <s v="Centers Plan for Healthy Living_x000a_"/>
    <s v="Staten Island, NY"/>
    <x v="164"/>
    <s v="501 to 1000 employees"/>
    <x v="3"/>
    <s v="Unknown / Non-Applicable"/>
    <b v="0"/>
    <x v="0"/>
    <x v="0"/>
    <n v="0"/>
    <n v="0"/>
    <n v="0"/>
    <n v="1"/>
    <n v="0"/>
  </r>
  <r>
    <x v="0"/>
    <n v="48000"/>
    <n v="96000"/>
    <n v="72000"/>
    <s v="Capgemini_x000a_"/>
    <s v="Jersey City, NJ"/>
    <x v="36"/>
    <s v="10000+ employees"/>
    <x v="4"/>
    <s v="$10+ billion (USD)"/>
    <b v="0"/>
    <x v="1"/>
    <x v="1"/>
    <n v="0"/>
    <n v="1"/>
    <n v="0"/>
    <n v="1"/>
    <n v="0"/>
  </r>
  <r>
    <x v="1"/>
    <n v="48000"/>
    <n v="96000"/>
    <n v="72000"/>
    <s v="MVP Consulting Plus Inc_x000a_"/>
    <s v="New York, NY"/>
    <x v="38"/>
    <s v="201 to 500 employees"/>
    <x v="27"/>
    <s v="$5 to $10 million (USD)"/>
    <b v="0"/>
    <x v="0"/>
    <x v="0"/>
    <n v="0"/>
    <n v="0"/>
    <n v="0"/>
    <n v="0"/>
    <n v="1"/>
  </r>
  <r>
    <x v="0"/>
    <n v="48000"/>
    <n v="96000"/>
    <n v="72000"/>
    <s v="RN Staff_x000a_"/>
    <s v="New York, NY"/>
    <x v="38"/>
    <s v="Unknown"/>
    <x v="6"/>
    <s v="Unknown / Non-Applicable"/>
    <b v="0"/>
    <x v="1"/>
    <x v="0"/>
    <n v="0"/>
    <n v="0"/>
    <n v="0"/>
    <n v="1"/>
    <n v="0"/>
  </r>
  <r>
    <x v="0"/>
    <n v="48000"/>
    <n v="96000"/>
    <n v="72000"/>
    <s v="ACT Consulting_x000a_"/>
    <s v="Parsippany, NJ"/>
    <x v="165"/>
    <s v="1 to 50 employees"/>
    <x v="9"/>
    <s v="Unknown / Non-Applicable"/>
    <b v="0"/>
    <x v="1"/>
    <x v="0"/>
    <n v="0"/>
    <n v="0"/>
    <n v="0"/>
    <n v="1"/>
    <n v="1"/>
  </r>
  <r>
    <x v="0"/>
    <n v="48000"/>
    <n v="96000"/>
    <n v="72000"/>
    <s v="Care Design New York_x000a_"/>
    <s v="Bronx, NY"/>
    <x v="110"/>
    <s v="1001 to 5000 employees"/>
    <x v="3"/>
    <s v="Unknown / Non-Applicable"/>
    <b v="0"/>
    <x v="1"/>
    <x v="0"/>
    <n v="1"/>
    <n v="1"/>
    <n v="0"/>
    <n v="1"/>
    <n v="0"/>
  </r>
  <r>
    <x v="1"/>
    <n v="48000"/>
    <n v="88000"/>
    <n v="68000"/>
    <s v="Kforce_x000a_"/>
    <s v="Plano, TX"/>
    <x v="27"/>
    <s v="10000+ employees"/>
    <x v="6"/>
    <s v="$1 to $2 billion (USD)"/>
    <b v="0"/>
    <x v="1"/>
    <x v="0"/>
    <n v="0"/>
    <n v="1"/>
    <n v="0"/>
    <n v="1"/>
    <n v="0"/>
  </r>
  <r>
    <x v="0"/>
    <n v="48000"/>
    <n v="88000"/>
    <n v="68000"/>
    <s v="DJO Global_x000a_"/>
    <s v="Dallas, TX"/>
    <x v="23"/>
    <s v="5001 to 10000 employees"/>
    <x v="75"/>
    <s v="$1 to $2 billion (USD)"/>
    <b v="0"/>
    <x v="1"/>
    <x v="0"/>
    <n v="0"/>
    <n v="0"/>
    <n v="0"/>
    <n v="1"/>
    <n v="1"/>
  </r>
  <r>
    <x v="0"/>
    <n v="48000"/>
    <n v="96000"/>
    <n v="72000"/>
    <s v="EVERSANA_x000a_"/>
    <s v="New York, NY"/>
    <x v="38"/>
    <s v="1001 to 5000 employees"/>
    <x v="30"/>
    <s v="Unknown / Non-Applicable"/>
    <b v="0"/>
    <x v="0"/>
    <x v="0"/>
    <n v="0"/>
    <n v="0"/>
    <n v="0"/>
    <n v="0"/>
    <n v="1"/>
  </r>
  <r>
    <x v="0"/>
    <n v="48000"/>
    <n v="96000"/>
    <n v="72000"/>
    <s v="Sharp Electronics Corporation_x000a_"/>
    <s v="Montvale, NJ"/>
    <x v="166"/>
    <s v="1001 to 5000 employees"/>
    <x v="0"/>
    <s v="$1 to $2 billion (USD)"/>
    <b v="0"/>
    <x v="1"/>
    <x v="1"/>
    <n v="0"/>
    <n v="1"/>
    <n v="0"/>
    <n v="1"/>
    <n v="1"/>
  </r>
  <r>
    <x v="0"/>
    <n v="48000"/>
    <n v="96000"/>
    <n v="72000"/>
    <s v="HomeBridge Financial Services_x000a_"/>
    <s v="Iselin, NJ"/>
    <x v="167"/>
    <s v="1001 to 5000 employees"/>
    <x v="32"/>
    <s v="$10+ billion (USD)"/>
    <b v="0"/>
    <x v="1"/>
    <x v="0"/>
    <n v="0"/>
    <n v="1"/>
    <n v="0"/>
    <n v="1"/>
    <n v="0"/>
  </r>
  <r>
    <x v="0"/>
    <n v="48000"/>
    <n v="96000"/>
    <n v="72000"/>
    <s v="Avani Technology Solutions_x000a_"/>
    <s v="Brooklyn, NY"/>
    <x v="35"/>
    <s v="501 to 1000 employees"/>
    <x v="0"/>
    <s v="$50 to $100 million (USD)"/>
    <b v="0"/>
    <x v="1"/>
    <x v="0"/>
    <n v="0"/>
    <n v="0"/>
    <n v="0"/>
    <n v="0"/>
    <n v="0"/>
  </r>
  <r>
    <x v="0"/>
    <n v="48000"/>
    <n v="96000"/>
    <n v="72000"/>
    <s v="Praescient Analytics_x000a_"/>
    <s v="New York, NY"/>
    <x v="38"/>
    <s v="51 to 200 employees"/>
    <x v="9"/>
    <s v="$10 to $25 million (USD)"/>
    <b v="0"/>
    <x v="1"/>
    <x v="0"/>
    <n v="0"/>
    <n v="0"/>
    <n v="1"/>
    <n v="1"/>
    <n v="0"/>
  </r>
  <r>
    <x v="0"/>
    <n v="48000"/>
    <n v="96000"/>
    <n v="72000"/>
    <s v="Avacend, Inc._x000a_"/>
    <s v="Woodcliff Lake, NJ"/>
    <x v="168"/>
    <s v="51 to 200 employees"/>
    <x v="6"/>
    <s v="Unknown / Non-Applicable"/>
    <b v="0"/>
    <x v="1"/>
    <x v="0"/>
    <n v="0"/>
    <n v="0"/>
    <n v="0"/>
    <n v="1"/>
    <n v="0"/>
  </r>
  <r>
    <x v="0"/>
    <n v="49000"/>
    <n v="91000"/>
    <n v="70000"/>
    <s v="Century Communities_x000a_"/>
    <s v="Greenwood Village, Arapahoe, CO"/>
    <x v="169"/>
    <s v="501 to 1000 employees"/>
    <x v="56"/>
    <s v="$500 million to $1 billion (USD)"/>
    <b v="0"/>
    <x v="0"/>
    <x v="0"/>
    <n v="0"/>
    <n v="0"/>
    <n v="0"/>
    <n v="1"/>
    <n v="0"/>
  </r>
  <r>
    <x v="0"/>
    <n v="49000"/>
    <n v="91000"/>
    <n v="70000"/>
    <s v="Government Accountability Office_x000a_"/>
    <s v="Denver, CO"/>
    <x v="170"/>
    <s v="1001 to 5000 employees"/>
    <x v="42"/>
    <s v="Unknown / Non-Applicable"/>
    <b v="0"/>
    <x v="1"/>
    <x v="0"/>
    <n v="0"/>
    <n v="1"/>
    <n v="0"/>
    <n v="1"/>
    <n v="1"/>
  </r>
  <r>
    <x v="0"/>
    <n v="49000"/>
    <n v="91000"/>
    <n v="70000"/>
    <s v="Weston Solutions_x000a_"/>
    <s v="Lakewood, CO"/>
    <x v="171"/>
    <s v="1001 to 5000 employees"/>
    <x v="34"/>
    <s v="$500 million to $1 billion (USD)"/>
    <b v="0"/>
    <x v="1"/>
    <x v="0"/>
    <n v="0"/>
    <n v="0"/>
    <n v="0"/>
    <n v="1"/>
    <n v="1"/>
  </r>
  <r>
    <x v="0"/>
    <n v="49000"/>
    <n v="91000"/>
    <n v="70000"/>
    <s v="RxRevu_x000a_"/>
    <s v="Denver, CO"/>
    <x v="170"/>
    <s v="1 to 50 employees"/>
    <x v="3"/>
    <s v="Unknown / Non-Applicable"/>
    <b v="0"/>
    <x v="1"/>
    <x v="0"/>
    <n v="1"/>
    <n v="0"/>
    <n v="0"/>
    <n v="1"/>
    <n v="0"/>
  </r>
  <r>
    <x v="0"/>
    <n v="49000"/>
    <n v="91000"/>
    <n v="70000"/>
    <s v="Voca_x000a_"/>
    <s v="Centennial, CO"/>
    <x v="172"/>
    <s v="201 to 500 employees"/>
    <x v="6"/>
    <s v="Unknown / Non-Applicable"/>
    <b v="0"/>
    <x v="1"/>
    <x v="0"/>
    <n v="0"/>
    <n v="0"/>
    <n v="0"/>
    <n v="0"/>
    <n v="1"/>
  </r>
  <r>
    <x v="0"/>
    <n v="49000"/>
    <n v="91000"/>
    <n v="70000"/>
    <s v="Kforce_x000a_"/>
    <s v="Denver, CO"/>
    <x v="170"/>
    <s v="10000+ employees"/>
    <x v="6"/>
    <s v="$1 to $2 billion (USD)"/>
    <b v="0"/>
    <x v="1"/>
    <x v="0"/>
    <n v="0"/>
    <n v="0"/>
    <n v="0"/>
    <n v="0"/>
    <n v="0"/>
  </r>
  <r>
    <x v="0"/>
    <n v="49000"/>
    <n v="91000"/>
    <n v="70000"/>
    <s v="Lockheed Martin_x000a_"/>
    <s v="Englewood, CO"/>
    <x v="173"/>
    <s v="10000+ employees"/>
    <x v="44"/>
    <s v="$10+ billion (USD)"/>
    <b v="0"/>
    <x v="0"/>
    <x v="1"/>
    <n v="0"/>
    <n v="0"/>
    <n v="0"/>
    <n v="1"/>
    <n v="1"/>
  </r>
  <r>
    <x v="0"/>
    <n v="49000"/>
    <n v="91000"/>
    <n v="70000"/>
    <s v="Quicksilver Scientific, Inc_x000a_"/>
    <s v="Louisville, CO"/>
    <x v="174"/>
    <s v="51 to 200 employees"/>
    <x v="75"/>
    <s v="$25 to $50 million (USD)"/>
    <b v="0"/>
    <x v="1"/>
    <x v="0"/>
    <n v="0"/>
    <n v="0"/>
    <n v="0"/>
    <n v="1"/>
    <n v="1"/>
  </r>
  <r>
    <x v="0"/>
    <n v="49000"/>
    <n v="91000"/>
    <n v="70000"/>
    <s v="Broadridge_x000a_"/>
    <s v="Denver, CO"/>
    <x v="170"/>
    <s v="10000+ employees"/>
    <x v="35"/>
    <s v="$5 to $10 billion (USD)"/>
    <b v="0"/>
    <x v="0"/>
    <x v="0"/>
    <n v="0"/>
    <n v="0"/>
    <n v="0"/>
    <n v="1"/>
    <n v="0"/>
  </r>
  <r>
    <x v="0"/>
    <n v="49000"/>
    <n v="91000"/>
    <n v="70000"/>
    <s v="xentity corporation_x000a_"/>
    <s v="Denver, CO"/>
    <x v="170"/>
    <s v="51 to 200 employees"/>
    <x v="0"/>
    <s v="$5 to $10 million (USD)"/>
    <b v="0"/>
    <x v="1"/>
    <x v="1"/>
    <n v="0"/>
    <n v="1"/>
    <n v="0"/>
    <n v="1"/>
    <n v="0"/>
  </r>
  <r>
    <x v="1"/>
    <n v="49000"/>
    <n v="91000"/>
    <n v="70000"/>
    <s v="Recondo Technology_x000a_"/>
    <s v="Denver, CO"/>
    <x v="170"/>
    <s v="51 to 200 employees"/>
    <x v="4"/>
    <s v="$25 to $50 million (USD)"/>
    <b v="0"/>
    <x v="1"/>
    <x v="0"/>
    <n v="0"/>
    <n v="0"/>
    <n v="0"/>
    <n v="1"/>
    <n v="1"/>
  </r>
  <r>
    <x v="0"/>
    <n v="49000"/>
    <n v="91000"/>
    <n v="70000"/>
    <s v="xentity corporation_x000a_"/>
    <s v="Denver, CO"/>
    <x v="170"/>
    <s v="51 to 200 employees"/>
    <x v="0"/>
    <s v="$5 to $10 million (USD)"/>
    <b v="0"/>
    <x v="1"/>
    <x v="0"/>
    <n v="0"/>
    <n v="0"/>
    <n v="0"/>
    <n v="0"/>
    <n v="0"/>
  </r>
  <r>
    <x v="0"/>
    <n v="49000"/>
    <n v="91000"/>
    <n v="70000"/>
    <s v="Goldstone Partners_x000a_"/>
    <s v="Boulder, CO"/>
    <x v="175"/>
    <s v="1 to 50 employees"/>
    <x v="6"/>
    <s v="Less than $1 million (USD)"/>
    <b v="0"/>
    <x v="1"/>
    <x v="0"/>
    <n v="0"/>
    <n v="0"/>
    <n v="1"/>
    <n v="1"/>
    <n v="0"/>
  </r>
  <r>
    <x v="0"/>
    <n v="49000"/>
    <n v="91000"/>
    <n v="70000"/>
    <s v="Infotree Service Inc_x000a_"/>
    <s v="Englewood, CO"/>
    <x v="173"/>
    <s v="51 to 200 employees"/>
    <x v="18"/>
    <s v="$1 to $5 million (USD)"/>
    <b v="0"/>
    <x v="0"/>
    <x v="0"/>
    <n v="0"/>
    <n v="0"/>
    <n v="0"/>
    <n v="0"/>
    <n v="1"/>
  </r>
  <r>
    <x v="0"/>
    <n v="49000"/>
    <n v="91000"/>
    <n v="70000"/>
    <s v="Legislative Branch_x000a_"/>
    <s v="Denver, CO"/>
    <x v="170"/>
    <s v="501 to 1000 employees"/>
    <x v="45"/>
    <s v="Unknown / Non-Applicable"/>
    <b v="0"/>
    <x v="0"/>
    <x v="0"/>
    <n v="0"/>
    <n v="0"/>
    <n v="0"/>
    <n v="0"/>
    <n v="1"/>
  </r>
  <r>
    <x v="0"/>
    <n v="49000"/>
    <n v="91000"/>
    <n v="70000"/>
    <s v="Avacend, Inc._x000a_"/>
    <s v="Denver, CO"/>
    <x v="170"/>
    <s v="51 to 200 employees"/>
    <x v="6"/>
    <s v="Unknown / Non-Applicable"/>
    <b v="0"/>
    <x v="1"/>
    <x v="0"/>
    <n v="0"/>
    <n v="0"/>
    <n v="0"/>
    <n v="1"/>
    <n v="0"/>
  </r>
  <r>
    <x v="0"/>
    <n v="49000"/>
    <n v="91000"/>
    <n v="70000"/>
    <s v="Y-Axis Inc_x000a_"/>
    <s v="Denver, CO"/>
    <x v="170"/>
    <s v="1 to 50 employees"/>
    <x v="9"/>
    <s v="Less than $1 million (USD)"/>
    <b v="0"/>
    <x v="1"/>
    <x v="0"/>
    <n v="0"/>
    <n v="0"/>
    <n v="1"/>
    <n v="1"/>
    <n v="0"/>
  </r>
  <r>
    <x v="0"/>
    <n v="49000"/>
    <n v="91000"/>
    <n v="70000"/>
    <s v="State of Colorado_x000a_"/>
    <s v="Lakewood, CO"/>
    <x v="171"/>
    <s v="10000+ employees"/>
    <x v="45"/>
    <s v="Unknown / Non-Applicable"/>
    <b v="0"/>
    <x v="1"/>
    <x v="1"/>
    <n v="0"/>
    <n v="0"/>
    <n v="0"/>
    <n v="0"/>
    <n v="1"/>
  </r>
  <r>
    <x v="0"/>
    <n v="49000"/>
    <n v="91000"/>
    <n v="70000"/>
    <s v="ClientSolv Technologies_x000a_"/>
    <s v="Broomfield, CO"/>
    <x v="176"/>
    <s v="51 to 200 employees"/>
    <x v="0"/>
    <s v="$10 to $25 million (USD)"/>
    <b v="0"/>
    <x v="0"/>
    <x v="0"/>
    <n v="0"/>
    <n v="0"/>
    <n v="0"/>
    <n v="1"/>
    <n v="1"/>
  </r>
  <r>
    <x v="0"/>
    <n v="49000"/>
    <n v="112000"/>
    <n v="80500"/>
    <s v="AXSEUM Inc_x000a_"/>
    <s v="Fort Eustis, VA"/>
    <x v="177"/>
    <s v="51 to 200 employees"/>
    <x v="9"/>
    <s v="$10 to $25 million (USD)"/>
    <b v="0"/>
    <x v="0"/>
    <x v="0"/>
    <n v="0"/>
    <n v="0"/>
    <n v="0"/>
    <n v="1"/>
    <n v="0"/>
  </r>
  <r>
    <x v="0"/>
    <n v="49000"/>
    <n v="112000"/>
    <n v="80500"/>
    <s v="Guidehouse_x000a_"/>
    <s v="Norfolk, VA"/>
    <x v="135"/>
    <s v="5001 to 10000 employees"/>
    <x v="9"/>
    <s v="Unknown / Non-Applicable"/>
    <b v="0"/>
    <x v="0"/>
    <x v="0"/>
    <n v="0"/>
    <n v="0"/>
    <n v="0"/>
    <n v="1"/>
    <n v="1"/>
  </r>
  <r>
    <x v="0"/>
    <n v="49000"/>
    <n v="112000"/>
    <n v="80500"/>
    <s v="Epsilon Systems Solutions, Inc._x000a_"/>
    <s v="Norfolk, VA"/>
    <x v="135"/>
    <s v="501 to 1000 employees"/>
    <x v="11"/>
    <s v="$100 to $500 million (USD)"/>
    <b v="0"/>
    <x v="1"/>
    <x v="0"/>
    <n v="0"/>
    <n v="0"/>
    <n v="1"/>
    <n v="1"/>
    <n v="1"/>
  </r>
  <r>
    <x v="0"/>
    <n v="49000"/>
    <n v="112000"/>
    <n v="80500"/>
    <s v="Guidehouse_x000a_"/>
    <s v="Norfolk, VA"/>
    <x v="135"/>
    <s v="5001 to 10000 employees"/>
    <x v="9"/>
    <s v="Unknown / Non-Applicable"/>
    <b v="0"/>
    <x v="1"/>
    <x v="0"/>
    <n v="0"/>
    <n v="0"/>
    <n v="0"/>
    <n v="1"/>
    <n v="1"/>
  </r>
  <r>
    <x v="0"/>
    <n v="49000"/>
    <n v="112000"/>
    <n v="80500"/>
    <s v="National Capitol Contracting (NCC)_x000a_"/>
    <s v="Norfolk, VA"/>
    <x v="135"/>
    <s v="51 to 200 employees"/>
    <x v="14"/>
    <s v="$10 to $25 million (USD)"/>
    <b v="0"/>
    <x v="1"/>
    <x v="0"/>
    <n v="0"/>
    <n v="1"/>
    <n v="0"/>
    <n v="1"/>
    <n v="0"/>
  </r>
  <r>
    <x v="1"/>
    <n v="49000"/>
    <n v="112000"/>
    <n v="80500"/>
    <s v="CBRE_x000a_"/>
    <s v="Chesapeake, VA"/>
    <x v="141"/>
    <s v="10000+ employees"/>
    <x v="39"/>
    <s v="Unknown / Non-Applicable"/>
    <b v="0"/>
    <x v="1"/>
    <x v="0"/>
    <n v="0"/>
    <n v="0"/>
    <n v="0"/>
    <n v="1"/>
    <n v="1"/>
  </r>
  <r>
    <x v="0"/>
    <n v="49000"/>
    <n v="112000"/>
    <n v="80500"/>
    <s v="Oasis Systems_x000a_"/>
    <s v="Hampton, VA"/>
    <x v="133"/>
    <s v="1001 to 5000 employees"/>
    <x v="0"/>
    <s v="$100 to $500 million (USD)"/>
    <b v="0"/>
    <x v="0"/>
    <x v="0"/>
    <n v="0"/>
    <n v="0"/>
    <n v="0"/>
    <n v="1"/>
    <n v="1"/>
  </r>
  <r>
    <x v="0"/>
    <n v="49000"/>
    <n v="112000"/>
    <n v="80500"/>
    <s v="Analytical Mechanics Associates_x000a_"/>
    <s v="Hampton, VA"/>
    <x v="133"/>
    <s v="201 to 500 employees"/>
    <x v="9"/>
    <s v="$10 to $25 million (USD)"/>
    <b v="0"/>
    <x v="1"/>
    <x v="0"/>
    <n v="0"/>
    <n v="0"/>
    <n v="0"/>
    <n v="1"/>
    <n v="1"/>
  </r>
  <r>
    <x v="0"/>
    <n v="49000"/>
    <n v="112000"/>
    <n v="80500"/>
    <s v="Counter Threat Solutions_x000a_"/>
    <s v="Norfolk, VA"/>
    <x v="135"/>
    <s v="51 to 200 employees"/>
    <x v="9"/>
    <s v="Unknown / Non-Applicable"/>
    <b v="0"/>
    <x v="1"/>
    <x v="0"/>
    <n v="0"/>
    <n v="1"/>
    <n v="0"/>
    <n v="1"/>
    <n v="1"/>
  </r>
  <r>
    <x v="0"/>
    <n v="49000"/>
    <n v="112000"/>
    <n v="80500"/>
    <s v="CACI International_x000a_"/>
    <s v="Norfolk, VA"/>
    <x v="135"/>
    <s v="10000+ employees"/>
    <x v="44"/>
    <s v="$2 to $5 billion (USD)"/>
    <b v="0"/>
    <x v="1"/>
    <x v="1"/>
    <n v="1"/>
    <n v="1"/>
    <n v="0"/>
    <n v="0"/>
    <n v="1"/>
  </r>
  <r>
    <x v="0"/>
    <n v="49000"/>
    <n v="91000"/>
    <n v="70000"/>
    <s v="TA Digital_x000a_"/>
    <s v="Centennial, CO"/>
    <x v="172"/>
    <s v="501 to 1000 employees"/>
    <x v="5"/>
    <s v="$25 to $50 million (USD)"/>
    <b v="0"/>
    <x v="1"/>
    <x v="0"/>
    <n v="0"/>
    <n v="1"/>
    <n v="1"/>
    <n v="1"/>
    <n v="0"/>
  </r>
  <r>
    <x v="0"/>
    <n v="49000"/>
    <n v="91000"/>
    <n v="70000"/>
    <s v="Ibotta_x000a_"/>
    <s v="Denver, CO"/>
    <x v="170"/>
    <s v="501 to 1000 employees"/>
    <x v="8"/>
    <s v="Unknown / Non-Applicable"/>
    <b v="1"/>
    <x v="1"/>
    <x v="0"/>
    <n v="0"/>
    <n v="0"/>
    <n v="0"/>
    <n v="0"/>
    <n v="0"/>
  </r>
  <r>
    <x v="0"/>
    <n v="49000"/>
    <n v="91000"/>
    <n v="70000"/>
    <s v="State of Colorado_x000a_"/>
    <s v="Denver, CO"/>
    <x v="170"/>
    <s v="10000+ employees"/>
    <x v="45"/>
    <s v="Unknown / Non-Applicable"/>
    <b v="0"/>
    <x v="1"/>
    <x v="0"/>
    <n v="0"/>
    <n v="0"/>
    <n v="0"/>
    <n v="0"/>
    <n v="1"/>
  </r>
  <r>
    <x v="0"/>
    <n v="49000"/>
    <n v="91000"/>
    <n v="70000"/>
    <s v="Charles Schwab Corporation_x000a_"/>
    <s v="Lone Tree, CO"/>
    <x v="178"/>
    <s v="10000+ employees"/>
    <x v="16"/>
    <s v="$5 to $10 billion (USD)"/>
    <b v="0"/>
    <x v="0"/>
    <x v="0"/>
    <n v="0"/>
    <n v="0"/>
    <n v="0"/>
    <n v="1"/>
    <n v="1"/>
  </r>
  <r>
    <x v="0"/>
    <n v="49000"/>
    <n v="91000"/>
    <n v="70000"/>
    <s v="Collabera_x000a_"/>
    <s v="Greenwood Village, Arapahoe, CO"/>
    <x v="169"/>
    <s v="10000+ employees"/>
    <x v="0"/>
    <s v="$500 million to $1 billion (USD)"/>
    <b v="0"/>
    <x v="0"/>
    <x v="0"/>
    <n v="0"/>
    <n v="0"/>
    <n v="0"/>
    <n v="0"/>
    <n v="0"/>
  </r>
  <r>
    <x v="0"/>
    <n v="49000"/>
    <n v="112000"/>
    <n v="80500"/>
    <s v="Universal Consulting Services, Inc._x000a_"/>
    <s v="Norfolk, VA"/>
    <x v="135"/>
    <s v="201 to 500 employees"/>
    <x v="0"/>
    <s v="$25 to $50 million (USD)"/>
    <b v="0"/>
    <x v="1"/>
    <x v="0"/>
    <n v="0"/>
    <n v="0"/>
    <n v="0"/>
    <n v="1"/>
    <n v="0"/>
  </r>
  <r>
    <x v="1"/>
    <n v="49000"/>
    <n v="112000"/>
    <n v="80500"/>
    <s v="PROSOFT_x000a_"/>
    <s v="Norfolk, VA"/>
    <x v="135"/>
    <s v="201 to 500 employees"/>
    <x v="0"/>
    <s v="Unknown / Non-Applicable"/>
    <b v="0"/>
    <x v="1"/>
    <x v="1"/>
    <n v="0"/>
    <n v="0"/>
    <n v="0"/>
    <n v="0"/>
    <n v="1"/>
  </r>
  <r>
    <x v="1"/>
    <n v="49000"/>
    <n v="112000"/>
    <n v="80500"/>
    <s v="FacilitySource_x000a_"/>
    <s v="Chesapeake, VA"/>
    <x v="141"/>
    <s v="1001 to 5000 employees"/>
    <x v="53"/>
    <s v="$100 to $500 million (USD)"/>
    <b v="0"/>
    <x v="0"/>
    <x v="0"/>
    <n v="0"/>
    <n v="0"/>
    <n v="0"/>
    <n v="0"/>
    <n v="0"/>
  </r>
  <r>
    <x v="0"/>
    <n v="49000"/>
    <n v="112000"/>
    <n v="80500"/>
    <s v="Universal Consulting Services_x000a_"/>
    <s v="Norfolk, VA"/>
    <x v="135"/>
    <s v="201 to 500 employees"/>
    <x v="0"/>
    <s v="$25 to $50 million (USD)"/>
    <b v="0"/>
    <x v="1"/>
    <x v="1"/>
    <n v="0"/>
    <n v="1"/>
    <n v="1"/>
    <n v="0"/>
    <n v="1"/>
  </r>
  <r>
    <x v="0"/>
    <n v="50000"/>
    <n v="86000"/>
    <n v="68000"/>
    <s v="Artech LLC_x000a_"/>
    <s v="Charlotte, NC"/>
    <x v="102"/>
    <s v="5001 to 10000 employees"/>
    <x v="6"/>
    <s v="$500 million to $1 billion (USD)"/>
    <b v="0"/>
    <x v="0"/>
    <x v="0"/>
    <n v="0"/>
    <n v="0"/>
    <n v="0"/>
    <n v="1"/>
    <n v="1"/>
  </r>
  <r>
    <x v="0"/>
    <n v="50000"/>
    <n v="86000"/>
    <n v="68000"/>
    <s v="TEKsystems_x000a_"/>
    <s v="Charlotte, NC"/>
    <x v="102"/>
    <s v="1001 to 5000 employees"/>
    <x v="6"/>
    <s v="$2 to $5 billion (USD)"/>
    <b v="0"/>
    <x v="0"/>
    <x v="0"/>
    <n v="0"/>
    <n v="0"/>
    <n v="0"/>
    <n v="0"/>
    <n v="0"/>
  </r>
  <r>
    <x v="0"/>
    <n v="50000"/>
    <n v="86000"/>
    <n v="68000"/>
    <s v="Collabera_x000a_"/>
    <s v="Charlotte, NC"/>
    <x v="102"/>
    <s v="10000+ employees"/>
    <x v="0"/>
    <s v="$500 million to $1 billion (USD)"/>
    <b v="0"/>
    <x v="1"/>
    <x v="0"/>
    <n v="0"/>
    <n v="0"/>
    <n v="0"/>
    <n v="0"/>
    <n v="1"/>
  </r>
  <r>
    <x v="0"/>
    <n v="50000"/>
    <n v="86000"/>
    <n v="68000"/>
    <s v="Randstad_x000a_"/>
    <s v="Charlotte, NC"/>
    <x v="102"/>
    <s v="1001 to 5000 employees"/>
    <x v="6"/>
    <s v="Unknown / Non-Applicable"/>
    <b v="0"/>
    <x v="0"/>
    <x v="0"/>
    <n v="0"/>
    <n v="0"/>
    <n v="0"/>
    <n v="1"/>
    <n v="0"/>
  </r>
  <r>
    <x v="0"/>
    <n v="50000"/>
    <n v="86000"/>
    <n v="68000"/>
    <s v="Diversant LLC_x000a_"/>
    <s v="Charlotte, NC"/>
    <x v="102"/>
    <s v="1001 to 5000 employees"/>
    <x v="6"/>
    <s v="$100 to $500 million (USD)"/>
    <b v="0"/>
    <x v="1"/>
    <x v="0"/>
    <n v="0"/>
    <n v="0"/>
    <n v="0"/>
    <n v="1"/>
    <n v="1"/>
  </r>
  <r>
    <x v="0"/>
    <n v="50000"/>
    <n v="86000"/>
    <n v="68000"/>
    <s v="Randstad_x000a_"/>
    <s v="Charlotte, NC"/>
    <x v="102"/>
    <s v="1001 to 5000 employees"/>
    <x v="6"/>
    <s v="Unknown / Non-Applicable"/>
    <b v="0"/>
    <x v="0"/>
    <x v="0"/>
    <n v="0"/>
    <n v="0"/>
    <n v="0"/>
    <n v="1"/>
    <n v="1"/>
  </r>
  <r>
    <x v="0"/>
    <n v="50000"/>
    <n v="86000"/>
    <n v="68000"/>
    <s v="Matlen Silver_x000a_"/>
    <s v="Charlotte, NC"/>
    <x v="102"/>
    <s v="201 to 500 employees"/>
    <x v="0"/>
    <s v="$50 to $100 million (USD)"/>
    <b v="0"/>
    <x v="0"/>
    <x v="0"/>
    <n v="0"/>
    <n v="0"/>
    <n v="0"/>
    <n v="0"/>
    <n v="1"/>
  </r>
  <r>
    <x v="0"/>
    <n v="50000"/>
    <n v="86000"/>
    <n v="68000"/>
    <s v="Kforce_x000a_"/>
    <s v="Charlotte, NC"/>
    <x v="102"/>
    <s v="10000+ employees"/>
    <x v="6"/>
    <s v="$1 to $2 billion (USD)"/>
    <b v="0"/>
    <x v="0"/>
    <x v="1"/>
    <n v="1"/>
    <n v="0"/>
    <n v="0"/>
    <n v="1"/>
    <n v="0"/>
  </r>
  <r>
    <x v="0"/>
    <n v="50000"/>
    <n v="86000"/>
    <n v="68000"/>
    <s v="Brighthouse Financial_x000a_"/>
    <s v="Charlotte, NC"/>
    <x v="102"/>
    <s v="1001 to 5000 employees"/>
    <x v="10"/>
    <s v="Unknown / Non-Applicable"/>
    <b v="0"/>
    <x v="0"/>
    <x v="1"/>
    <n v="0"/>
    <n v="0"/>
    <n v="0"/>
    <n v="0"/>
    <n v="1"/>
  </r>
  <r>
    <x v="0"/>
    <n v="50000"/>
    <n v="86000"/>
    <n v="68000"/>
    <s v="Wells Fargo_x000a_"/>
    <s v="Charlotte, NC"/>
    <x v="102"/>
    <s v="10000+ employees"/>
    <x v="19"/>
    <s v="$10+ billion (USD)"/>
    <b v="0"/>
    <x v="0"/>
    <x v="0"/>
    <n v="0"/>
    <n v="0"/>
    <n v="0"/>
    <n v="1"/>
    <n v="0"/>
  </r>
  <r>
    <x v="0"/>
    <n v="50000"/>
    <n v="86000"/>
    <n v="68000"/>
    <s v="Accenture_x000a_"/>
    <s v="Charlotte, NC"/>
    <x v="102"/>
    <s v="10000+ employees"/>
    <x v="9"/>
    <s v="$10+ billion (USD)"/>
    <b v="0"/>
    <x v="1"/>
    <x v="1"/>
    <n v="0"/>
    <n v="0"/>
    <n v="0"/>
    <n v="1"/>
    <n v="1"/>
  </r>
  <r>
    <x v="0"/>
    <n v="50000"/>
    <n v="86000"/>
    <n v="68000"/>
    <s v="pureIntegration_x000a_"/>
    <s v="Charlotte, NC"/>
    <x v="102"/>
    <s v="51 to 200 employees"/>
    <x v="4"/>
    <s v="$10 to $25 million (USD)"/>
    <b v="0"/>
    <x v="1"/>
    <x v="0"/>
    <n v="0"/>
    <n v="1"/>
    <n v="0"/>
    <n v="1"/>
    <n v="1"/>
  </r>
  <r>
    <x v="0"/>
    <n v="50000"/>
    <n v="86000"/>
    <n v="68000"/>
    <s v="Trivest_x000a_"/>
    <s v="Mooresville, NC"/>
    <x v="103"/>
    <s v="1 to 50 employees"/>
    <x v="55"/>
    <s v="Unknown / Non-Applicable"/>
    <b v="0"/>
    <x v="1"/>
    <x v="1"/>
    <n v="0"/>
    <n v="1"/>
    <n v="0"/>
    <n v="0"/>
    <n v="1"/>
  </r>
  <r>
    <x v="0"/>
    <n v="50000"/>
    <n v="86000"/>
    <n v="68000"/>
    <s v="Tata Consultancy Services_x000a_"/>
    <s v="Charlotte, NC"/>
    <x v="102"/>
    <s v="10000+ employees"/>
    <x v="5"/>
    <s v="$10+ billion (USD)"/>
    <b v="0"/>
    <x v="0"/>
    <x v="0"/>
    <n v="0"/>
    <n v="0"/>
    <n v="0"/>
    <n v="1"/>
    <n v="0"/>
  </r>
  <r>
    <x v="0"/>
    <n v="50000"/>
    <n v="86000"/>
    <n v="68000"/>
    <s v="TEKsystems, Inc_x000a_"/>
    <s v="Charlotte, NC"/>
    <x v="102"/>
    <s v="1001 to 5000 employees"/>
    <x v="6"/>
    <s v="$2 to $5 billion (USD)"/>
    <b v="0"/>
    <x v="0"/>
    <x v="0"/>
    <n v="0"/>
    <n v="0"/>
    <n v="0"/>
    <n v="0"/>
    <n v="1"/>
  </r>
  <r>
    <x v="0"/>
    <n v="50000"/>
    <n v="86000"/>
    <n v="68000"/>
    <s v="Neo Prism Solutions_x000a_"/>
    <s v="Charlotte, NC"/>
    <x v="102"/>
    <s v="51 to 200 employees"/>
    <x v="2"/>
    <s v="$1 to $5 million (USD)"/>
    <b v="0"/>
    <x v="0"/>
    <x v="0"/>
    <n v="0"/>
    <n v="0"/>
    <n v="0"/>
    <n v="0"/>
    <n v="1"/>
  </r>
  <r>
    <x v="0"/>
    <n v="50000"/>
    <n v="86000"/>
    <n v="68000"/>
    <s v="Resource Logistics, Inc._x000a_"/>
    <s v="Charlotte, NC"/>
    <x v="102"/>
    <s v="51 to 200 employees"/>
    <x v="33"/>
    <s v="$10 to $25 million (USD)"/>
    <b v="0"/>
    <x v="0"/>
    <x v="0"/>
    <n v="0"/>
    <n v="1"/>
    <n v="0"/>
    <n v="0"/>
    <n v="0"/>
  </r>
  <r>
    <x v="0"/>
    <n v="50000"/>
    <n v="86000"/>
    <n v="68000"/>
    <s v="Vaco Technology_x000a_"/>
    <s v="Charlotte, NC"/>
    <x v="102"/>
    <s v="501 to 1000 employees"/>
    <x v="9"/>
    <s v="$500 million to $1 billion (USD)"/>
    <b v="0"/>
    <x v="0"/>
    <x v="0"/>
    <n v="0"/>
    <n v="0"/>
    <n v="0"/>
    <n v="1"/>
    <n v="0"/>
  </r>
  <r>
    <x v="0"/>
    <n v="50000"/>
    <n v="86000"/>
    <n v="68000"/>
    <s v="Vanguard_x000a_"/>
    <s v="Charlotte, NC"/>
    <x v="102"/>
    <s v="10000+ employees"/>
    <x v="16"/>
    <s v="Unknown / Non-Applicable"/>
    <b v="0"/>
    <x v="0"/>
    <x v="0"/>
    <n v="0"/>
    <n v="0"/>
    <n v="0"/>
    <n v="0"/>
    <n v="0"/>
  </r>
  <r>
    <x v="0"/>
    <n v="50000"/>
    <n v="86000"/>
    <n v="68000"/>
    <s v="Diverse Lynx_x000a_"/>
    <s v="Charlotte, NC"/>
    <x v="102"/>
    <s v="501 to 1000 employees"/>
    <x v="0"/>
    <s v="$100 to $500 million (USD)"/>
    <b v="0"/>
    <x v="1"/>
    <x v="0"/>
    <n v="0"/>
    <n v="0"/>
    <n v="0"/>
    <n v="0"/>
    <n v="1"/>
  </r>
  <r>
    <x v="0"/>
    <n v="50000"/>
    <n v="86000"/>
    <n v="68000"/>
    <s v="Conch Technologies, Inc_x000a_"/>
    <s v="Charlotte, NC"/>
    <x v="102"/>
    <s v="51 to 200 employees"/>
    <x v="9"/>
    <s v="$5 to $10 million (USD)"/>
    <b v="0"/>
    <x v="1"/>
    <x v="0"/>
    <n v="0"/>
    <n v="0"/>
    <n v="1"/>
    <n v="0"/>
    <n v="1"/>
  </r>
  <r>
    <x v="0"/>
    <n v="50000"/>
    <n v="86000"/>
    <n v="68000"/>
    <s v="Tata Consultancy Services (North America)_x000a_"/>
    <s v="Charlotte, NC"/>
    <x v="102"/>
    <s v="10000+ employees"/>
    <x v="0"/>
    <s v="$10+ billion (USD)"/>
    <b v="0"/>
    <x v="0"/>
    <x v="0"/>
    <n v="0"/>
    <n v="1"/>
    <n v="0"/>
    <n v="1"/>
    <n v="0"/>
  </r>
  <r>
    <x v="0"/>
    <n v="50000"/>
    <n v="86000"/>
    <n v="68000"/>
    <s v="Sysmind LLC_x000a_"/>
    <s v="Charlotte, NC"/>
    <x v="102"/>
    <s v="51 to 200 employees"/>
    <x v="4"/>
    <s v="$25 to $50 million (USD)"/>
    <b v="0"/>
    <x v="1"/>
    <x v="1"/>
    <n v="0"/>
    <n v="1"/>
    <n v="1"/>
    <n v="1"/>
    <n v="1"/>
  </r>
  <r>
    <x v="0"/>
    <n v="50000"/>
    <n v="86000"/>
    <n v="68000"/>
    <s v="Signature Consultants_x000a_"/>
    <s v="Charlotte, NC"/>
    <x v="102"/>
    <s v="1001 to 5000 employees"/>
    <x v="6"/>
    <s v="$100 to $500 million (USD)"/>
    <b v="0"/>
    <x v="0"/>
    <x v="0"/>
    <n v="0"/>
    <n v="0"/>
    <n v="0"/>
    <n v="0"/>
    <n v="1"/>
  </r>
  <r>
    <x v="1"/>
    <n v="50000"/>
    <n v="86000"/>
    <n v="68000"/>
    <s v="Robert Half_x000a_"/>
    <s v="Charlotte, NC"/>
    <x v="102"/>
    <s v="10000+ employees"/>
    <x v="6"/>
    <s v="$2 to $5 billion (USD)"/>
    <b v="0"/>
    <x v="1"/>
    <x v="1"/>
    <n v="0"/>
    <n v="1"/>
    <n v="0"/>
    <n v="0"/>
    <n v="1"/>
  </r>
  <r>
    <x v="0"/>
    <n v="50000"/>
    <n v="86000"/>
    <n v="68000"/>
    <s v="Staffigo Technical Services, LLC_x000a_"/>
    <s v="Charlotte, NC"/>
    <x v="102"/>
    <s v="51 to 200 employees"/>
    <x v="0"/>
    <s v="$50 to $100 million (USD)"/>
    <b v="0"/>
    <x v="0"/>
    <x v="1"/>
    <n v="0"/>
    <n v="0"/>
    <n v="0"/>
    <n v="0"/>
    <n v="1"/>
  </r>
  <r>
    <x v="1"/>
    <n v="50000"/>
    <n v="86000"/>
    <n v="68000"/>
    <s v="TEKsystems_x000a_"/>
    <s v="Charlotte, NC"/>
    <x v="102"/>
    <s v="1001 to 5000 employees"/>
    <x v="6"/>
    <s v="$2 to $5 billion (USD)"/>
    <b v="0"/>
    <x v="0"/>
    <x v="0"/>
    <n v="0"/>
    <n v="0"/>
    <n v="0"/>
    <n v="1"/>
    <n v="0"/>
  </r>
  <r>
    <x v="0"/>
    <n v="50000"/>
    <n v="86000"/>
    <n v="68000"/>
    <s v="Kforce_x000a_"/>
    <s v="Charlotte, NC"/>
    <x v="102"/>
    <s v="10000+ employees"/>
    <x v="6"/>
    <s v="$1 to $2 billion (USD)"/>
    <b v="0"/>
    <x v="1"/>
    <x v="0"/>
    <n v="0"/>
    <n v="0"/>
    <n v="1"/>
    <n v="0"/>
    <n v="1"/>
  </r>
  <r>
    <x v="0"/>
    <n v="50000"/>
    <n v="93000"/>
    <n v="71500"/>
    <s v="AmeriHealth Caritas_x000a_"/>
    <s v="Philadelphia, PA"/>
    <x v="78"/>
    <s v="5001 to 10000 employees"/>
    <x v="10"/>
    <s v="$5 to $10 billion (USD)"/>
    <b v="0"/>
    <x v="1"/>
    <x v="0"/>
    <n v="0"/>
    <n v="1"/>
    <n v="0"/>
    <n v="0"/>
    <n v="1"/>
  </r>
  <r>
    <x v="1"/>
    <n v="50000"/>
    <n v="93000"/>
    <n v="71500"/>
    <s v="Freedom Mortgage_x000a_"/>
    <s v="Marlton, NJ"/>
    <x v="179"/>
    <s v="1001 to 5000 employees"/>
    <x v="16"/>
    <s v="$1 to $2 billion (USD)"/>
    <b v="0"/>
    <x v="1"/>
    <x v="0"/>
    <n v="0"/>
    <n v="0"/>
    <n v="0"/>
    <n v="1"/>
    <n v="1"/>
  </r>
  <r>
    <x v="1"/>
    <n v="50000"/>
    <n v="93000"/>
    <n v="71500"/>
    <s v="TE Connectivity_x000a_"/>
    <s v="Berwyn, PA"/>
    <x v="77"/>
    <s v="10000+ employees"/>
    <x v="25"/>
    <s v="$10+ billion (USD)"/>
    <b v="0"/>
    <x v="1"/>
    <x v="0"/>
    <n v="0"/>
    <n v="0"/>
    <n v="0"/>
    <n v="1"/>
    <n v="0"/>
  </r>
  <r>
    <x v="0"/>
    <n v="50000"/>
    <n v="93000"/>
    <n v="71500"/>
    <s v="Management Decisions, Inc._x000a_"/>
    <s v="Philadelphia, PA"/>
    <x v="78"/>
    <s v="1 to 50 employees"/>
    <x v="18"/>
    <s v="$1 to $5 million (USD)"/>
    <b v="0"/>
    <x v="0"/>
    <x v="0"/>
    <n v="0"/>
    <n v="0"/>
    <n v="1"/>
    <n v="1"/>
    <n v="1"/>
  </r>
  <r>
    <x v="0"/>
    <n v="50000"/>
    <n v="93000"/>
    <n v="71500"/>
    <s v="BNY Mellon_x000a_"/>
    <s v="Wilmington, DE"/>
    <x v="83"/>
    <s v="10000+ employees"/>
    <x v="16"/>
    <s v="$10+ billion (USD)"/>
    <b v="0"/>
    <x v="0"/>
    <x v="0"/>
    <n v="0"/>
    <n v="0"/>
    <n v="0"/>
    <n v="1"/>
    <n v="1"/>
  </r>
  <r>
    <x v="0"/>
    <n v="50000"/>
    <n v="93000"/>
    <n v="71500"/>
    <s v="Future Technologies Inc._x000a_"/>
    <s v="Moorestown, NJ"/>
    <x v="180"/>
    <s v="1001 to 5000 employees"/>
    <x v="2"/>
    <s v="$5 to $10 million (USD)"/>
    <b v="0"/>
    <x v="1"/>
    <x v="1"/>
    <n v="0"/>
    <n v="0"/>
    <n v="0"/>
    <n v="1"/>
    <n v="1"/>
  </r>
  <r>
    <x v="1"/>
    <n v="50000"/>
    <n v="93000"/>
    <n v="71500"/>
    <s v="Piper Companies_x000a_"/>
    <s v="Horsham, PA"/>
    <x v="82"/>
    <s v="201 to 500 employees"/>
    <x v="6"/>
    <s v="Unknown / Non-Applicable"/>
    <b v="0"/>
    <x v="1"/>
    <x v="1"/>
    <n v="0"/>
    <n v="0"/>
    <n v="2"/>
    <n v="0"/>
    <n v="1"/>
  </r>
  <r>
    <x v="0"/>
    <n v="50000"/>
    <n v="93000"/>
    <n v="71500"/>
    <s v="Staffigo Technical Services, LLC_x000a_"/>
    <s v="Wilmington, DE"/>
    <x v="83"/>
    <s v="51 to 200 employees"/>
    <x v="0"/>
    <s v="$50 to $100 million (USD)"/>
    <b v="0"/>
    <x v="1"/>
    <x v="0"/>
    <n v="0"/>
    <n v="0"/>
    <n v="0"/>
    <n v="1"/>
    <n v="1"/>
  </r>
  <r>
    <x v="0"/>
    <n v="50000"/>
    <n v="93000"/>
    <n v="71500"/>
    <s v="Adaptimmune Ltd_x000a_"/>
    <s v="Philadelphia, PA"/>
    <x v="78"/>
    <s v="201 to 500 employees"/>
    <x v="30"/>
    <s v="Unknown / Non-Applicable"/>
    <b v="0"/>
    <x v="1"/>
    <x v="0"/>
    <n v="0"/>
    <n v="0"/>
    <n v="0"/>
    <n v="1"/>
    <n v="1"/>
  </r>
  <r>
    <x v="0"/>
    <n v="50000"/>
    <n v="93000"/>
    <n v="71500"/>
    <s v="Login Consulting Services, Inc_x000a_"/>
    <s v="Allegheny West, PA"/>
    <x v="84"/>
    <s v="51 to 200 employees"/>
    <x v="9"/>
    <s v="$5 to $10 million (USD)"/>
    <b v="0"/>
    <x v="1"/>
    <x v="0"/>
    <n v="0"/>
    <n v="1"/>
    <n v="0"/>
    <n v="1"/>
    <n v="0"/>
  </r>
  <r>
    <x v="0"/>
    <n v="50000"/>
    <n v="93000"/>
    <n v="71500"/>
    <s v="SRG Woolf_x000a_"/>
    <s v="King of Prussia, PA"/>
    <x v="97"/>
    <s v="1 to 50 employees"/>
    <x v="6"/>
    <s v="$10 to $25 million (USD)"/>
    <b v="0"/>
    <x v="1"/>
    <x v="1"/>
    <n v="0"/>
    <n v="0"/>
    <n v="0"/>
    <n v="0"/>
    <n v="1"/>
  </r>
  <r>
    <x v="1"/>
    <n v="50000"/>
    <n v="93000"/>
    <n v="71500"/>
    <s v="Trillium Solutions Group_x000a_"/>
    <s v="Horsham, PA"/>
    <x v="82"/>
    <s v="1 to 50 employees"/>
    <x v="0"/>
    <s v="$1 to $5 million (USD)"/>
    <b v="0"/>
    <x v="0"/>
    <x v="0"/>
    <n v="0"/>
    <n v="0"/>
    <n v="0"/>
    <n v="0"/>
    <n v="0"/>
  </r>
  <r>
    <x v="1"/>
    <n v="50000"/>
    <n v="93000"/>
    <n v="71500"/>
    <s v="The Judge Group_x000a_"/>
    <s v="Wilmington, DE"/>
    <x v="83"/>
    <s v="1001 to 5000 employees"/>
    <x v="6"/>
    <s v="$100 to $500 million (USD)"/>
    <b v="0"/>
    <x v="1"/>
    <x v="0"/>
    <n v="0"/>
    <n v="0"/>
    <n v="0"/>
    <n v="1"/>
    <n v="1"/>
  </r>
  <r>
    <x v="0"/>
    <n v="50000"/>
    <n v="86000"/>
    <n v="68000"/>
    <s v="InfoVision, Inc._x000a_"/>
    <s v="Irving, TX"/>
    <x v="26"/>
    <s v="1001 to 5000 employees"/>
    <x v="0"/>
    <s v="$100 to $500 million (USD)"/>
    <b v="0"/>
    <x v="0"/>
    <x v="0"/>
    <n v="0"/>
    <n v="0"/>
    <n v="0"/>
    <n v="1"/>
    <n v="0"/>
  </r>
  <r>
    <x v="0"/>
    <n v="50000"/>
    <n v="86000"/>
    <n v="68000"/>
    <s v="E Business International_x000a_"/>
    <s v="Fort Worth, TX"/>
    <x v="62"/>
    <s v="51 to 200 employees"/>
    <x v="0"/>
    <s v="$1 to $5 million (USD)"/>
    <b v="0"/>
    <x v="0"/>
    <x v="0"/>
    <n v="0"/>
    <n v="0"/>
    <n v="0"/>
    <n v="0"/>
    <n v="1"/>
  </r>
  <r>
    <x v="0"/>
    <n v="50000"/>
    <n v="86000"/>
    <n v="68000"/>
    <s v="Bell Helicopter_x000a_"/>
    <s v="Fort Worth, TX"/>
    <x v="62"/>
    <s v="5001 to 10000 employees"/>
    <x v="44"/>
    <s v="$2 to $5 billion (USD)"/>
    <b v="0"/>
    <x v="1"/>
    <x v="0"/>
    <n v="0"/>
    <n v="1"/>
    <n v="1"/>
    <n v="1"/>
    <n v="1"/>
  </r>
  <r>
    <x v="0"/>
    <n v="50000"/>
    <n v="86000"/>
    <n v="68000"/>
    <s v="Company Confidenital_x000a_"/>
    <s v="Fort Worth, TX"/>
    <x v="62"/>
    <s v="51 to 200 employees"/>
    <x v="6"/>
    <s v="Unknown / Non-Applicable"/>
    <b v="0"/>
    <x v="0"/>
    <x v="0"/>
    <n v="0"/>
    <n v="0"/>
    <n v="0"/>
    <n v="1"/>
    <n v="0"/>
  </r>
  <r>
    <x v="0"/>
    <n v="50000"/>
    <n v="86000"/>
    <n v="68000"/>
    <s v="Samsung H"/>
    <s v="Roanoke, TX"/>
    <x v="181"/>
    <s v="51 to 200 employees"/>
    <x v="11"/>
    <s v="Unknown / Non-Applicable"/>
    <b v="0"/>
    <x v="0"/>
    <x v="0"/>
    <n v="0"/>
    <n v="1"/>
    <n v="0"/>
    <n v="1"/>
    <n v="0"/>
  </r>
  <r>
    <x v="0"/>
    <n v="50000"/>
    <n v="86000"/>
    <n v="68000"/>
    <s v="GM Financial_x000a_"/>
    <s v="Fort Worth, TX"/>
    <x v="62"/>
    <s v="5001 to 10000 employees"/>
    <x v="32"/>
    <s v="$5 to $10 billion (USD)"/>
    <b v="0"/>
    <x v="1"/>
    <x v="0"/>
    <n v="0"/>
    <n v="1"/>
    <n v="1"/>
    <n v="1"/>
    <n v="0"/>
  </r>
  <r>
    <x v="0"/>
    <n v="50000"/>
    <n v="86000"/>
    <n v="68000"/>
    <s v="Lockheed Martin_x000a_"/>
    <s v="Fort Worth, TX"/>
    <x v="62"/>
    <s v="10000+ employees"/>
    <x v="44"/>
    <s v="$10+ billion (USD)"/>
    <b v="0"/>
    <x v="1"/>
    <x v="0"/>
    <n v="0"/>
    <n v="1"/>
    <n v="1"/>
    <n v="1"/>
    <n v="0"/>
  </r>
  <r>
    <x v="0"/>
    <n v="50000"/>
    <n v="86000"/>
    <n v="68000"/>
    <s v="Thinkfind Corporat"/>
    <s v="Fort Worth, TX"/>
    <x v="62"/>
    <s v="1 to 50 employees"/>
    <x v="0"/>
    <s v="Unknown / Non-Applicable"/>
    <b v="0"/>
    <x v="1"/>
    <x v="1"/>
    <n v="0"/>
    <n v="1"/>
    <n v="0"/>
    <n v="1"/>
    <n v="1"/>
  </r>
  <r>
    <x v="0"/>
    <n v="50000"/>
    <n v="93000"/>
    <n v="71500"/>
    <s v="Kforce_x000a_"/>
    <s v="Wilmington, DE"/>
    <x v="83"/>
    <s v="10000+ employees"/>
    <x v="6"/>
    <s v="$1 to $2 billion (USD)"/>
    <b v="0"/>
    <x v="1"/>
    <x v="1"/>
    <n v="0"/>
    <n v="1"/>
    <n v="0"/>
    <n v="1"/>
    <n v="0"/>
  </r>
  <r>
    <x v="0"/>
    <n v="50000"/>
    <n v="93000"/>
    <n v="71500"/>
    <s v="Fox Chase Cancer Center_x000a_"/>
    <s v="Philadelphia, PA"/>
    <x v="78"/>
    <s v="1001 to 5000 employees"/>
    <x v="3"/>
    <s v="$100 to $500 million (USD)"/>
    <b v="0"/>
    <x v="1"/>
    <x v="0"/>
    <n v="0"/>
    <n v="1"/>
    <n v="1"/>
    <n v="1"/>
    <n v="0"/>
  </r>
  <r>
    <x v="1"/>
    <n v="50000"/>
    <n v="93000"/>
    <n v="71500"/>
    <s v="Zachary Piper Solutions, LLC_x000a_"/>
    <s v="Horsham, PA"/>
    <x v="82"/>
    <s v="51 to 200 employees"/>
    <x v="4"/>
    <s v="$10 to $25 million (USD)"/>
    <b v="0"/>
    <x v="1"/>
    <x v="0"/>
    <n v="0"/>
    <n v="0"/>
    <n v="1"/>
    <n v="1"/>
    <n v="1"/>
  </r>
  <r>
    <x v="0"/>
    <n v="50000"/>
    <n v="86000"/>
    <n v="68000"/>
    <s v="CornerStone Staffing_x000a_"/>
    <s v="Fort Worth, TX"/>
    <x v="62"/>
    <s v="51 to 200 employees"/>
    <x v="6"/>
    <s v="$50 to $100 million (USD)"/>
    <b v="0"/>
    <x v="0"/>
    <x v="1"/>
    <n v="0"/>
    <n v="0"/>
    <n v="1"/>
    <n v="0"/>
    <n v="1"/>
  </r>
  <r>
    <x v="0"/>
    <n v="50000"/>
    <n v="86000"/>
    <n v="68000"/>
    <s v="Textron_x000a_"/>
    <s v="Fort Worth, TX"/>
    <x v="62"/>
    <s v="10000+ employees"/>
    <x v="44"/>
    <s v="$10+ billion (USD)"/>
    <b v="0"/>
    <x v="1"/>
    <x v="0"/>
    <n v="0"/>
    <n v="0"/>
    <n v="0"/>
    <n v="0"/>
    <n v="1"/>
  </r>
  <r>
    <x v="0"/>
    <n v="51000"/>
    <n v="87000"/>
    <n v="69000"/>
    <s v="1199SEIU Funds_x000a_"/>
    <s v="New York, NY"/>
    <x v="38"/>
    <s v="1001 to 5000 employees"/>
    <x v="10"/>
    <s v="$100 to $500 million (USD)"/>
    <b v="0"/>
    <x v="1"/>
    <x v="1"/>
    <n v="0"/>
    <n v="1"/>
    <n v="0"/>
    <n v="1"/>
    <n v="1"/>
  </r>
  <r>
    <x v="0"/>
    <n v="51000"/>
    <n v="93000"/>
    <n v="72000"/>
    <s v="Zoom_x000a_"/>
    <s v="San Jose, CA"/>
    <x v="0"/>
    <s v="1001 to 5000 employees"/>
    <x v="0"/>
    <s v="Unknown / Non-Applicable"/>
    <b v="0"/>
    <x v="1"/>
    <x v="0"/>
    <n v="0"/>
    <n v="1"/>
    <n v="0"/>
    <n v="1"/>
    <n v="1"/>
  </r>
  <r>
    <x v="0"/>
    <n v="51000"/>
    <n v="87000"/>
    <n v="69000"/>
    <s v="Vesta Healthc"/>
    <s v="New York, NY"/>
    <x v="38"/>
    <s v="1 to 50 employees"/>
    <x v="3"/>
    <s v="Unknown / Non-Applicable"/>
    <b v="0"/>
    <x v="0"/>
    <x v="0"/>
    <n v="0"/>
    <n v="0"/>
    <n v="0"/>
    <n v="1"/>
    <n v="1"/>
  </r>
  <r>
    <x v="0"/>
    <n v="51000"/>
    <n v="87000"/>
    <n v="69000"/>
    <s v="Wildlife Conservation Society_x000a_"/>
    <s v="New York, NY"/>
    <x v="38"/>
    <s v="1001 to 5000 employees"/>
    <x v="28"/>
    <s v="$100 to $500 million (USD)"/>
    <b v="0"/>
    <x v="1"/>
    <x v="1"/>
    <n v="0"/>
    <n v="0"/>
    <n v="0"/>
    <n v="1"/>
    <n v="0"/>
  </r>
  <r>
    <x v="0"/>
    <n v="51000"/>
    <n v="87000"/>
    <n v="69000"/>
    <s v="Asembia_x000a_"/>
    <s v="Florham Park, NJ"/>
    <x v="162"/>
    <s v="501 to 1000 employees"/>
    <x v="30"/>
    <s v="$5 to $10 million (USD)"/>
    <b v="0"/>
    <x v="1"/>
    <x v="0"/>
    <n v="0"/>
    <n v="0"/>
    <n v="0"/>
    <n v="1"/>
    <n v="0"/>
  </r>
  <r>
    <x v="0"/>
    <n v="51000"/>
    <n v="93000"/>
    <n v="72000"/>
    <s v="Enjoy Technology_x000a_"/>
    <s v="Palo Alto, CA"/>
    <x v="3"/>
    <s v="1001 to 5000 employees"/>
    <x v="76"/>
    <s v="Unknown / Non-Applicable"/>
    <b v="1"/>
    <x v="0"/>
    <x v="0"/>
    <n v="0"/>
    <n v="0"/>
    <n v="0"/>
    <n v="0"/>
    <n v="0"/>
  </r>
  <r>
    <x v="0"/>
    <n v="51000"/>
    <n v="93000"/>
    <n v="72000"/>
    <s v="Verb Surgical_x000a_"/>
    <s v="Mountain View, CA"/>
    <x v="10"/>
    <s v="201 to 500 employees"/>
    <x v="3"/>
    <s v="Unknown / Non-Applicable"/>
    <b v="0"/>
    <x v="0"/>
    <x v="0"/>
    <n v="0"/>
    <n v="0"/>
    <n v="0"/>
    <n v="1"/>
    <n v="1"/>
  </r>
  <r>
    <x v="0"/>
    <n v="51000"/>
    <n v="93000"/>
    <n v="72000"/>
    <s v="Cadence Design Systems_x000a_"/>
    <s v="San Jose, CA"/>
    <x v="0"/>
    <s v="5001 to 10000 employees"/>
    <x v="5"/>
    <s v="$1 to $2 billion (USD)"/>
    <b v="0"/>
    <x v="0"/>
    <x v="0"/>
    <n v="0"/>
    <n v="0"/>
    <n v="0"/>
    <n v="1"/>
    <n v="1"/>
  </r>
  <r>
    <x v="1"/>
    <n v="51000"/>
    <n v="93000"/>
    <n v="72000"/>
    <s v="Apple_x000a_"/>
    <s v="Santa Clara, CA"/>
    <x v="2"/>
    <s v="10000+ employees"/>
    <x v="5"/>
    <s v="$10+ billion (USD)"/>
    <b v="0"/>
    <x v="1"/>
    <x v="1"/>
    <n v="0"/>
    <n v="1"/>
    <n v="0"/>
    <n v="1"/>
    <n v="1"/>
  </r>
  <r>
    <x v="0"/>
    <n v="51000"/>
    <n v="93000"/>
    <n v="72000"/>
    <s v="Apex Systems_x000a_"/>
    <s v="Menlo Park, CA"/>
    <x v="9"/>
    <s v="1001 to 5000 employees"/>
    <x v="6"/>
    <s v="$2 to $5 billion (USD)"/>
    <b v="1"/>
    <x v="1"/>
    <x v="1"/>
    <n v="0"/>
    <n v="0"/>
    <n v="1"/>
    <n v="0"/>
    <n v="0"/>
  </r>
  <r>
    <x v="0"/>
    <n v="51000"/>
    <n v="87000"/>
    <n v="69000"/>
    <s v="Reliable Software Resources_x000a_"/>
    <s v="New York, NY"/>
    <x v="38"/>
    <s v="501 to 1000 employees"/>
    <x v="0"/>
    <s v="$50 to $100 million (USD)"/>
    <b v="0"/>
    <x v="0"/>
    <x v="0"/>
    <n v="0"/>
    <n v="0"/>
    <n v="0"/>
    <n v="0"/>
    <n v="1"/>
  </r>
  <r>
    <x v="0"/>
    <n v="51000"/>
    <n v="87000"/>
    <n v="69000"/>
    <s v="Crossfire Consulting Corporation_x000a_"/>
    <s v="New York, NY"/>
    <x v="38"/>
    <s v="51 to 200 employees"/>
    <x v="9"/>
    <s v="$5 to $10 million (USD)"/>
    <b v="0"/>
    <x v="0"/>
    <x v="0"/>
    <n v="1"/>
    <n v="0"/>
    <n v="0"/>
    <n v="1"/>
    <n v="1"/>
  </r>
  <r>
    <x v="0"/>
    <n v="51000"/>
    <n v="87000"/>
    <n v="69000"/>
    <s v="My Job Tank_x000a_"/>
    <s v="Jersey City, NJ"/>
    <x v="36"/>
    <s v="51 to 200 employees"/>
    <x v="0"/>
    <s v="Unknown / Non-Applicable"/>
    <b v="1"/>
    <x v="1"/>
    <x v="0"/>
    <n v="0"/>
    <n v="0"/>
    <n v="0"/>
    <n v="1"/>
    <n v="0"/>
  </r>
  <r>
    <x v="0"/>
    <n v="51000"/>
    <n v="87000"/>
    <n v="69000"/>
    <s v="Averity_x000a_"/>
    <s v="New York, NY"/>
    <x v="38"/>
    <s v="1 to 50 employees"/>
    <x v="6"/>
    <s v="Unknown / Non-Applicable"/>
    <b v="0"/>
    <x v="0"/>
    <x v="0"/>
    <n v="0"/>
    <n v="0"/>
    <n v="0"/>
    <n v="1"/>
    <n v="0"/>
  </r>
  <r>
    <x v="0"/>
    <n v="51000"/>
    <n v="87000"/>
    <n v="69000"/>
    <s v="Capgemini_x000a_"/>
    <s v="Jersey City, NJ"/>
    <x v="36"/>
    <s v="10000+ employees"/>
    <x v="4"/>
    <s v="$10+ billion (USD)"/>
    <b v="0"/>
    <x v="1"/>
    <x v="0"/>
    <n v="0"/>
    <n v="0"/>
    <n v="0"/>
    <n v="1"/>
    <n v="0"/>
  </r>
  <r>
    <x v="0"/>
    <n v="51000"/>
    <n v="87000"/>
    <n v="69000"/>
    <s v="FJA-US Inc._x000a_"/>
    <s v="New York, NY"/>
    <x v="38"/>
    <s v="51 to 200 employees"/>
    <x v="5"/>
    <s v="$25 to $50 million (USD)"/>
    <b v="0"/>
    <x v="0"/>
    <x v="0"/>
    <n v="0"/>
    <n v="0"/>
    <n v="0"/>
    <n v="0"/>
    <n v="1"/>
  </r>
  <r>
    <x v="0"/>
    <n v="51000"/>
    <n v="87000"/>
    <n v="69000"/>
    <s v="Cowen_x000a_"/>
    <s v="New York, NY"/>
    <x v="38"/>
    <s v="501 to 1000 employees"/>
    <x v="16"/>
    <s v="$100 to $500 million (USD)"/>
    <b v="0"/>
    <x v="0"/>
    <x v="0"/>
    <n v="1"/>
    <n v="0"/>
    <n v="0"/>
    <n v="1"/>
    <n v="1"/>
  </r>
  <r>
    <x v="0"/>
    <n v="51000"/>
    <n v="87000"/>
    <n v="69000"/>
    <s v="Robert Half_x000a_"/>
    <s v="New York, NY"/>
    <x v="38"/>
    <s v="10000+ employees"/>
    <x v="6"/>
    <s v="$2 to $5 billion (USD)"/>
    <b v="0"/>
    <x v="1"/>
    <x v="1"/>
    <n v="0"/>
    <n v="0"/>
    <n v="0"/>
    <n v="1"/>
    <n v="1"/>
  </r>
  <r>
    <x v="0"/>
    <n v="51000"/>
    <n v="93000"/>
    <n v="72000"/>
    <s v="Armada Group, Inc._x000a_"/>
    <s v="San Jose, CA"/>
    <x v="0"/>
    <s v="51 to 200 employees"/>
    <x v="0"/>
    <s v="Unknown / Non-Applicable"/>
    <b v="0"/>
    <x v="1"/>
    <x v="0"/>
    <n v="0"/>
    <n v="0"/>
    <n v="0"/>
    <n v="1"/>
    <n v="1"/>
  </r>
  <r>
    <x v="0"/>
    <n v="51000"/>
    <n v="93000"/>
    <n v="72000"/>
    <s v="Vaco_x000a_"/>
    <s v="Palo Alto, CA"/>
    <x v="3"/>
    <s v="501 to 1000 employees"/>
    <x v="9"/>
    <s v="$500 million to $1 billion (USD)"/>
    <b v="0"/>
    <x v="1"/>
    <x v="1"/>
    <n v="0"/>
    <n v="1"/>
    <n v="0"/>
    <n v="1"/>
    <n v="1"/>
  </r>
  <r>
    <x v="0"/>
    <n v="51000"/>
    <n v="93000"/>
    <n v="72000"/>
    <s v="Course Hero_x000a_"/>
    <s v="Redwood City, CA"/>
    <x v="6"/>
    <s v="201 to 500 employees"/>
    <x v="26"/>
    <s v="Unknown / Non-Applicable"/>
    <b v="1"/>
    <x v="1"/>
    <x v="0"/>
    <n v="0"/>
    <n v="0"/>
    <n v="1"/>
    <n v="1"/>
    <n v="1"/>
  </r>
  <r>
    <x v="0"/>
    <n v="51000"/>
    <n v="93000"/>
    <n v="72000"/>
    <s v="Splunk_x000a_"/>
    <s v="San Jose, CA"/>
    <x v="0"/>
    <s v="1001 to 5000 employees"/>
    <x v="4"/>
    <s v="$1 to $2 billion (USD)"/>
    <b v="0"/>
    <x v="1"/>
    <x v="1"/>
    <n v="0"/>
    <n v="1"/>
    <n v="0"/>
    <n v="0"/>
    <n v="1"/>
  </r>
  <r>
    <x v="1"/>
    <n v="51000"/>
    <n v="93000"/>
    <n v="72000"/>
    <s v="Intuit_x000a_"/>
    <s v="Mountain View, CA"/>
    <x v="10"/>
    <s v="5001 to 10000 employees"/>
    <x v="5"/>
    <s v="$2 to $5 billion (USD)"/>
    <b v="0"/>
    <x v="0"/>
    <x v="0"/>
    <n v="0"/>
    <n v="0"/>
    <n v="0"/>
    <n v="0"/>
    <n v="0"/>
  </r>
  <r>
    <x v="0"/>
    <n v="51000"/>
    <n v="93000"/>
    <n v="72000"/>
    <s v="Vaco_x000a_"/>
    <s v="Palo Alto, CA"/>
    <x v="3"/>
    <s v="501 to 1000 employees"/>
    <x v="9"/>
    <s v="$500 million to $1 billion (USD)"/>
    <b v="0"/>
    <x v="0"/>
    <x v="0"/>
    <n v="0"/>
    <n v="0"/>
    <n v="0"/>
    <n v="0"/>
    <n v="1"/>
  </r>
  <r>
    <x v="0"/>
    <n v="51000"/>
    <n v="93000"/>
    <n v="72000"/>
    <s v="Kelly IT_x000a_"/>
    <s v="Cupertino, CA"/>
    <x v="5"/>
    <s v="501 to 1000 employees"/>
    <x v="6"/>
    <s v="Unknown / Non-Applicable"/>
    <b v="0"/>
    <x v="1"/>
    <x v="0"/>
    <n v="0"/>
    <n v="0"/>
    <n v="0"/>
    <n v="1"/>
    <n v="1"/>
  </r>
  <r>
    <x v="0"/>
    <n v="51000"/>
    <n v="93000"/>
    <n v="72000"/>
    <s v="Kaygen Inc._x000a_"/>
    <s v="Milpitas, CA"/>
    <x v="182"/>
    <s v="1 to 50 employees"/>
    <x v="9"/>
    <s v="$1 to $5 million (USD)"/>
    <b v="0"/>
    <x v="0"/>
    <x v="0"/>
    <n v="0"/>
    <n v="0"/>
    <n v="0"/>
    <n v="1"/>
    <n v="0"/>
  </r>
  <r>
    <x v="0"/>
    <n v="51000"/>
    <n v="93000"/>
    <n v="72000"/>
    <s v="Stanford Health Care_x000a_"/>
    <s v="Palo Alto, CA"/>
    <x v="3"/>
    <s v="10000+ employees"/>
    <x v="3"/>
    <s v="$2 to $5 billion (USD)"/>
    <b v="0"/>
    <x v="1"/>
    <x v="1"/>
    <n v="0"/>
    <n v="1"/>
    <n v="0"/>
    <n v="1"/>
    <n v="1"/>
  </r>
  <r>
    <x v="0"/>
    <n v="51000"/>
    <n v="93000"/>
    <n v="72000"/>
    <s v="Cepheid_x000a_"/>
    <s v="Sunnyvale, CA"/>
    <x v="8"/>
    <s v="1001 to 5000 employees"/>
    <x v="30"/>
    <s v="$500 million to $1 billion (USD)"/>
    <b v="0"/>
    <x v="1"/>
    <x v="0"/>
    <n v="0"/>
    <n v="0"/>
    <n v="0"/>
    <n v="1"/>
    <n v="1"/>
  </r>
  <r>
    <x v="0"/>
    <n v="51000"/>
    <n v="93000"/>
    <n v="72000"/>
    <s v="Amazon_x000a_"/>
    <s v="East Palo Alto, CA"/>
    <x v="183"/>
    <s v="10000+ employees"/>
    <x v="8"/>
    <s v="$10+ billion (USD)"/>
    <b v="0"/>
    <x v="1"/>
    <x v="0"/>
    <n v="0"/>
    <n v="0"/>
    <n v="0"/>
    <n v="1"/>
    <n v="0"/>
  </r>
  <r>
    <x v="0"/>
    <n v="51000"/>
    <n v="93000"/>
    <n v="72000"/>
    <s v="AbbVie_x000a_"/>
    <s v="Sunnyvale, CA"/>
    <x v="8"/>
    <s v="10000+ employees"/>
    <x v="30"/>
    <s v="$10+ billion (USD)"/>
    <b v="0"/>
    <x v="1"/>
    <x v="0"/>
    <n v="0"/>
    <n v="0"/>
    <n v="0"/>
    <n v="1"/>
    <n v="1"/>
  </r>
  <r>
    <x v="0"/>
    <n v="51000"/>
    <n v="93000"/>
    <n v="72000"/>
    <s v="Introlligent Inc._x000a_"/>
    <s v="Cupertino, CA"/>
    <x v="5"/>
    <s v="1 to 50 employees"/>
    <x v="18"/>
    <s v="$1 to $5 million (USD)"/>
    <b v="0"/>
    <x v="0"/>
    <x v="0"/>
    <n v="0"/>
    <n v="0"/>
    <n v="0"/>
    <n v="0"/>
    <n v="1"/>
  </r>
  <r>
    <x v="0"/>
    <n v="51000"/>
    <n v="93000"/>
    <n v="72000"/>
    <s v="IT Coalition_x000a_"/>
    <s v="Pleasanton, CA"/>
    <x v="184"/>
    <s v="1 to 50 employees"/>
    <x v="2"/>
    <s v="$10 to $25 million (USD)"/>
    <b v="0"/>
    <x v="0"/>
    <x v="0"/>
    <n v="0"/>
    <n v="0"/>
    <n v="0"/>
    <n v="1"/>
    <n v="0"/>
  </r>
  <r>
    <x v="0"/>
    <n v="51000"/>
    <n v="93000"/>
    <n v="72000"/>
    <s v="Lark Health_x000a_"/>
    <s v="Mountain View, CA"/>
    <x v="10"/>
    <s v="51 to 200 employees"/>
    <x v="3"/>
    <s v="$25 to $50 million (USD)"/>
    <b v="0"/>
    <x v="0"/>
    <x v="0"/>
    <n v="1"/>
    <n v="0"/>
    <n v="0"/>
    <n v="1"/>
    <n v="1"/>
  </r>
  <r>
    <x v="0"/>
    <n v="51000"/>
    <n v="93000"/>
    <n v="72000"/>
    <s v="Mizuho OSI_x000a_"/>
    <s v="Union City, CA"/>
    <x v="185"/>
    <s v="201 to 500 employees"/>
    <x v="23"/>
    <s v="Unknown / Non-Applicable"/>
    <b v="0"/>
    <x v="0"/>
    <x v="0"/>
    <n v="0"/>
    <n v="0"/>
    <n v="0"/>
    <n v="1"/>
    <n v="1"/>
  </r>
  <r>
    <x v="1"/>
    <n v="51000"/>
    <n v="93000"/>
    <n v="72000"/>
    <s v="Mackin_x000a_"/>
    <s v="Sunnyvale, CA"/>
    <x v="8"/>
    <s v="51 to 200 employees"/>
    <x v="58"/>
    <s v="$10 to $25 million (USD)"/>
    <b v="0"/>
    <x v="1"/>
    <x v="0"/>
    <n v="0"/>
    <n v="1"/>
    <n v="1"/>
    <n v="0"/>
    <n v="1"/>
  </r>
  <r>
    <x v="0"/>
    <n v="51000"/>
    <n v="93000"/>
    <n v="72000"/>
    <s v="Lorven Technologies Inc_x000a_"/>
    <s v="Pleasanton, CA"/>
    <x v="184"/>
    <s v="1 to 50 employees"/>
    <x v="2"/>
    <s v="Less than $1 million (USD)"/>
    <b v="0"/>
    <x v="1"/>
    <x v="1"/>
    <n v="0"/>
    <n v="0"/>
    <n v="0"/>
    <n v="1"/>
    <n v="0"/>
  </r>
  <r>
    <x v="0"/>
    <n v="51000"/>
    <n v="93000"/>
    <n v="72000"/>
    <s v="Tachyon Technologies LLC_x000a_"/>
    <s v="San Jose, CA"/>
    <x v="0"/>
    <s v="201 to 500 employees"/>
    <x v="0"/>
    <s v="$10 to $25 million (USD)"/>
    <b v="0"/>
    <x v="1"/>
    <x v="0"/>
    <n v="0"/>
    <n v="0"/>
    <n v="0"/>
    <n v="0"/>
    <n v="1"/>
  </r>
  <r>
    <x v="0"/>
    <n v="51000"/>
    <n v="87000"/>
    <n v="69000"/>
    <s v="Fund for Public Health_x000a_"/>
    <s v="Long Island City, NY"/>
    <x v="186"/>
    <s v="201 to 500 employees"/>
    <x v="28"/>
    <s v="$25 to $50 million (USD)"/>
    <b v="0"/>
    <x v="0"/>
    <x v="0"/>
    <n v="0"/>
    <n v="0"/>
    <n v="0"/>
    <n v="1"/>
    <n v="1"/>
  </r>
  <r>
    <x v="1"/>
    <n v="51000"/>
    <n v="88000"/>
    <n v="69500"/>
    <s v="Axelon Services Corporation_x000a_"/>
    <s v="New York, NY"/>
    <x v="38"/>
    <s v="501 to 1000 employees"/>
    <x v="6"/>
    <s v="$100 to $500 million (USD)"/>
    <b v="0"/>
    <x v="1"/>
    <x v="0"/>
    <n v="0"/>
    <n v="0"/>
    <n v="0"/>
    <n v="1"/>
    <n v="0"/>
  </r>
  <r>
    <x v="0"/>
    <n v="51000"/>
    <n v="88000"/>
    <n v="69500"/>
    <s v="United Nations_x000a_"/>
    <s v="New York, NY"/>
    <x v="38"/>
    <s v="10000+ employees"/>
    <x v="42"/>
    <s v="Unknown / Non-Applicable"/>
    <b v="0"/>
    <x v="0"/>
    <x v="0"/>
    <n v="0"/>
    <n v="0"/>
    <n v="0"/>
    <n v="1"/>
    <n v="0"/>
  </r>
  <r>
    <x v="0"/>
    <n v="51000"/>
    <n v="88000"/>
    <n v="69500"/>
    <s v="Citi_x000a_"/>
    <s v="New York, NY"/>
    <x v="38"/>
    <s v="10000+ employees"/>
    <x v="16"/>
    <s v="$10+ billion (USD)"/>
    <b v="0"/>
    <x v="1"/>
    <x v="0"/>
    <n v="0"/>
    <n v="0"/>
    <n v="0"/>
    <n v="1"/>
    <n v="1"/>
  </r>
  <r>
    <x v="0"/>
    <n v="51000"/>
    <n v="88000"/>
    <n v="69500"/>
    <s v="impakt Advis"/>
    <s v="New York, NY"/>
    <x v="38"/>
    <s v="1 to 50 employees"/>
    <x v="9"/>
    <s v="Unknown / Non-Applicable"/>
    <b v="0"/>
    <x v="0"/>
    <x v="0"/>
    <n v="1"/>
    <n v="0"/>
    <n v="0"/>
    <n v="1"/>
    <n v="1"/>
  </r>
  <r>
    <x v="0"/>
    <n v="51000"/>
    <n v="88000"/>
    <n v="69500"/>
    <s v="Discovery Communications, Inc._x000a_"/>
    <s v="New York, NY"/>
    <x v="38"/>
    <s v="10000+ employees"/>
    <x v="13"/>
    <s v="$5 to $10 billion (USD)"/>
    <b v="0"/>
    <x v="1"/>
    <x v="1"/>
    <n v="0"/>
    <n v="1"/>
    <n v="1"/>
    <n v="1"/>
    <n v="1"/>
  </r>
  <r>
    <x v="0"/>
    <n v="51000"/>
    <n v="88000"/>
    <n v="69500"/>
    <s v="EDO, Inc._x000a_"/>
    <s v="New York, NY"/>
    <x v="38"/>
    <s v="1 to 50 employees"/>
    <x v="8"/>
    <s v="Unknown / Non-Applicable"/>
    <b v="0"/>
    <x v="1"/>
    <x v="1"/>
    <n v="0"/>
    <n v="0"/>
    <n v="0"/>
    <n v="0"/>
    <n v="1"/>
  </r>
  <r>
    <x v="0"/>
    <n v="51000"/>
    <n v="88000"/>
    <n v="69500"/>
    <s v="Two95 International Inc._x000a_"/>
    <s v="New York, NY"/>
    <x v="38"/>
    <s v="1 to 50 employees"/>
    <x v="6"/>
    <s v="$1 to $5 million (USD)"/>
    <b v="0"/>
    <x v="0"/>
    <x v="0"/>
    <n v="0"/>
    <n v="0"/>
    <n v="0"/>
    <n v="1"/>
    <n v="1"/>
  </r>
  <r>
    <x v="0"/>
    <n v="51000"/>
    <n v="88000"/>
    <n v="69500"/>
    <s v="Randstad_x000a_"/>
    <s v="Jersey City, NJ"/>
    <x v="36"/>
    <s v="1001 to 5000 employees"/>
    <x v="6"/>
    <s v="Unknown / Non-Applicable"/>
    <b v="0"/>
    <x v="0"/>
    <x v="0"/>
    <n v="0"/>
    <n v="0"/>
    <n v="0"/>
    <n v="0"/>
    <n v="1"/>
  </r>
  <r>
    <x v="0"/>
    <n v="51000"/>
    <n v="88000"/>
    <n v="69500"/>
    <s v="Perficient_x000a_"/>
    <s v="New York, NY"/>
    <x v="38"/>
    <s v="1001 to 5000 employees"/>
    <x v="0"/>
    <s v="$500 million to $1 billion (USD)"/>
    <b v="0"/>
    <x v="1"/>
    <x v="0"/>
    <n v="0"/>
    <n v="1"/>
    <n v="0"/>
    <n v="0"/>
    <n v="1"/>
  </r>
  <r>
    <x v="0"/>
    <n v="51000"/>
    <n v="88000"/>
    <n v="69500"/>
    <s v="Kforce_x000a_"/>
    <s v="New York, NY"/>
    <x v="38"/>
    <s v="10000+ employees"/>
    <x v="6"/>
    <s v="$1 to $2 billion (USD)"/>
    <b v="0"/>
    <x v="0"/>
    <x v="0"/>
    <n v="0"/>
    <n v="0"/>
    <n v="0"/>
    <n v="1"/>
    <n v="0"/>
  </r>
  <r>
    <x v="0"/>
    <n v="51000"/>
    <n v="88000"/>
    <n v="69500"/>
    <s v="Perficient_x000a_"/>
    <s v="New York, NY"/>
    <x v="38"/>
    <s v="1001 to 5000 employees"/>
    <x v="0"/>
    <s v="$500 million to $1 billion (USD)"/>
    <b v="0"/>
    <x v="0"/>
    <x v="0"/>
    <n v="0"/>
    <n v="1"/>
    <n v="0"/>
    <n v="0"/>
    <n v="0"/>
  </r>
  <r>
    <x v="0"/>
    <n v="51000"/>
    <n v="88000"/>
    <n v="69500"/>
    <s v="Ro_x000a_"/>
    <s v="New York, NY"/>
    <x v="38"/>
    <s v="51 to 200 employees"/>
    <x v="3"/>
    <s v="Unknown / Non-Applicable"/>
    <b v="0"/>
    <x v="1"/>
    <x v="0"/>
    <n v="0"/>
    <n v="0"/>
    <n v="0"/>
    <n v="0"/>
    <n v="1"/>
  </r>
  <r>
    <x v="0"/>
    <n v="51000"/>
    <n v="88000"/>
    <n v="69500"/>
    <s v="Perficient_x000a_"/>
    <s v="New York, NY"/>
    <x v="38"/>
    <s v="1001 to 5000 employees"/>
    <x v="0"/>
    <s v="$500 million to $1 billion (USD)"/>
    <b v="0"/>
    <x v="0"/>
    <x v="0"/>
    <n v="0"/>
    <n v="0"/>
    <n v="0"/>
    <n v="1"/>
    <n v="1"/>
  </r>
  <r>
    <x v="0"/>
    <n v="51000"/>
    <n v="88000"/>
    <n v="69500"/>
    <s v="Criteo_x000a_"/>
    <s v="New York, NY"/>
    <x v="38"/>
    <s v="1001 to 5000 employees"/>
    <x v="8"/>
    <s v="$2 to $5 billion (USD)"/>
    <b v="0"/>
    <x v="1"/>
    <x v="0"/>
    <n v="0"/>
    <n v="0"/>
    <n v="0"/>
    <n v="1"/>
    <n v="1"/>
  </r>
  <r>
    <x v="0"/>
    <n v="51000"/>
    <n v="88000"/>
    <n v="69500"/>
    <s v="Diverse Lynx_x000a_"/>
    <s v="New York, NY"/>
    <x v="38"/>
    <s v="501 to 1000 employees"/>
    <x v="0"/>
    <s v="$100 to $500 million (USD)"/>
    <b v="0"/>
    <x v="0"/>
    <x v="0"/>
    <n v="0"/>
    <n v="0"/>
    <n v="0"/>
    <n v="0"/>
    <n v="0"/>
  </r>
  <r>
    <x v="0"/>
    <n v="51000"/>
    <n v="88000"/>
    <n v="69500"/>
    <s v="eTeam Inc._x000a_"/>
    <s v="New York, NY"/>
    <x v="38"/>
    <s v="51 to 200 employees"/>
    <x v="6"/>
    <s v="$50 to $100 million (USD)"/>
    <b v="0"/>
    <x v="0"/>
    <x v="0"/>
    <n v="0"/>
    <n v="0"/>
    <n v="0"/>
    <n v="1"/>
    <n v="0"/>
  </r>
  <r>
    <x v="0"/>
    <n v="51000"/>
    <n v="88000"/>
    <n v="69500"/>
    <s v="Royal Communications_x000a_"/>
    <s v="New York, NY"/>
    <x v="38"/>
    <s v="1 to 50 employees"/>
    <x v="0"/>
    <s v="$1 to $5 million (USD)"/>
    <b v="0"/>
    <x v="1"/>
    <x v="1"/>
    <n v="0"/>
    <n v="1"/>
    <n v="1"/>
    <n v="1"/>
    <n v="1"/>
  </r>
  <r>
    <x v="0"/>
    <n v="51000"/>
    <n v="88000"/>
    <n v="69500"/>
    <s v="Neuberger Berman_x000a_"/>
    <s v="New York, NY"/>
    <x v="38"/>
    <s v="1001 to 5000 employees"/>
    <x v="16"/>
    <s v="$500 million to $1 billion (USD)"/>
    <b v="0"/>
    <x v="1"/>
    <x v="1"/>
    <n v="0"/>
    <n v="0"/>
    <n v="0"/>
    <n v="0"/>
    <n v="1"/>
  </r>
  <r>
    <x v="0"/>
    <n v="51000"/>
    <n v="87000"/>
    <n v="69000"/>
    <s v="Gainful Hea"/>
    <s v="New York, NY"/>
    <x v="38"/>
    <s v="1 to 50 employees"/>
    <x v="77"/>
    <s v="Unknown / Non-Applicable"/>
    <b v="0"/>
    <x v="0"/>
    <x v="0"/>
    <n v="0"/>
    <n v="0"/>
    <n v="0"/>
    <n v="1"/>
    <n v="1"/>
  </r>
  <r>
    <x v="1"/>
    <n v="51000"/>
    <n v="87000"/>
    <n v="69000"/>
    <s v="Cortex consultants LLC_x000a_"/>
    <s v="New York, NY"/>
    <x v="38"/>
    <s v="501 to 1000 employees"/>
    <x v="9"/>
    <s v="Unknown / Non-Applicable"/>
    <b v="0"/>
    <x v="0"/>
    <x v="0"/>
    <n v="0"/>
    <n v="0"/>
    <n v="0"/>
    <n v="0"/>
    <n v="1"/>
  </r>
  <r>
    <x v="0"/>
    <n v="51000"/>
    <n v="87000"/>
    <n v="69000"/>
    <s v="Hagerty Consulting_x000a_"/>
    <s v="New York, NY"/>
    <x v="38"/>
    <s v="1 to 50 employees"/>
    <x v="9"/>
    <s v="$1 to $5 million (USD)"/>
    <b v="0"/>
    <x v="0"/>
    <x v="0"/>
    <n v="0"/>
    <n v="0"/>
    <n v="0"/>
    <n v="0"/>
    <n v="1"/>
  </r>
  <r>
    <x v="0"/>
    <n v="51000"/>
    <n v="87000"/>
    <n v="69000"/>
    <s v="Tachyon Technologies_x000a_"/>
    <s v="New York, NY"/>
    <x v="38"/>
    <s v="201 to 500 employees"/>
    <x v="0"/>
    <s v="$10 to $25 million (USD)"/>
    <b v="0"/>
    <x v="1"/>
    <x v="0"/>
    <n v="0"/>
    <n v="1"/>
    <n v="0"/>
    <n v="1"/>
    <n v="0"/>
  </r>
  <r>
    <x v="0"/>
    <n v="51000"/>
    <n v="87000"/>
    <n v="69000"/>
    <s v="Apex Systems_x000a_"/>
    <s v="Jersey City, NJ"/>
    <x v="36"/>
    <s v="1001 to 5000 employees"/>
    <x v="6"/>
    <s v="$2 to $5 billion (USD)"/>
    <b v="1"/>
    <x v="0"/>
    <x v="0"/>
    <n v="0"/>
    <n v="0"/>
    <n v="0"/>
    <n v="0"/>
    <n v="1"/>
  </r>
  <r>
    <x v="0"/>
    <n v="51000"/>
    <n v="87000"/>
    <n v="69000"/>
    <s v="Medly Pharmacy_x000a_"/>
    <s v="Brooklyn, NY"/>
    <x v="35"/>
    <s v="201 to 500 employees"/>
    <x v="3"/>
    <s v="Unknown / Non-Applicable"/>
    <b v="0"/>
    <x v="1"/>
    <x v="0"/>
    <n v="0"/>
    <n v="1"/>
    <n v="0"/>
    <n v="0"/>
    <n v="1"/>
  </r>
  <r>
    <x v="0"/>
    <n v="51000"/>
    <n v="87000"/>
    <n v="69000"/>
    <s v="Premier, Inc._x000a_"/>
    <s v="New York, NY"/>
    <x v="38"/>
    <s v="1001 to 5000 employees"/>
    <x v="3"/>
    <s v="$1 to $2 billion (USD)"/>
    <b v="0"/>
    <x v="0"/>
    <x v="0"/>
    <n v="0"/>
    <n v="0"/>
    <n v="0"/>
    <n v="0"/>
    <n v="0"/>
  </r>
  <r>
    <x v="0"/>
    <n v="51000"/>
    <n v="87000"/>
    <n v="69000"/>
    <s v="JPMorgan Chase_x000a_"/>
    <s v="New York, NY"/>
    <x v="38"/>
    <s v="10000+ employees"/>
    <x v="16"/>
    <s v="$10+ billion (USD)"/>
    <b v="0"/>
    <x v="0"/>
    <x v="0"/>
    <n v="0"/>
    <n v="0"/>
    <n v="0"/>
    <n v="0"/>
    <n v="1"/>
  </r>
  <r>
    <x v="0"/>
    <n v="51000"/>
    <n v="87000"/>
    <n v="69000"/>
    <s v="ektello_x000a_"/>
    <s v="New York, NY"/>
    <x v="38"/>
    <s v="201 to 500 employees"/>
    <x v="6"/>
    <s v="$10 to $25 million (USD)"/>
    <b v="0"/>
    <x v="0"/>
    <x v="0"/>
    <n v="0"/>
    <n v="0"/>
    <n v="0"/>
    <n v="0"/>
    <n v="0"/>
  </r>
  <r>
    <x v="0"/>
    <n v="51000"/>
    <n v="87000"/>
    <n v="69000"/>
    <s v="Peloton Interactive_x000a_"/>
    <s v="New York, NY"/>
    <x v="38"/>
    <s v="1001 to 5000 employees"/>
    <x v="50"/>
    <s v="Unknown / Non-Applicable"/>
    <b v="1"/>
    <x v="1"/>
    <x v="1"/>
    <n v="0"/>
    <n v="0"/>
    <n v="0"/>
    <n v="1"/>
    <n v="0"/>
  </r>
  <r>
    <x v="0"/>
    <n v="51000"/>
    <n v="88000"/>
    <n v="69500"/>
    <s v="Sphinix Network Solutions Inc._x000a_"/>
    <s v="New York, NY"/>
    <x v="38"/>
    <s v="1 to 50 employees"/>
    <x v="0"/>
    <s v="Less than $1 million (USD)"/>
    <b v="0"/>
    <x v="1"/>
    <x v="1"/>
    <n v="0"/>
    <n v="0"/>
    <n v="0"/>
    <n v="1"/>
    <n v="0"/>
  </r>
  <r>
    <x v="0"/>
    <n v="51000"/>
    <n v="88000"/>
    <n v="69500"/>
    <s v="Lorven Technologies Inc_x000a_"/>
    <s v="New York, NY"/>
    <x v="38"/>
    <s v="1 to 50 employees"/>
    <x v="2"/>
    <s v="Less than $1 million (USD)"/>
    <b v="0"/>
    <x v="0"/>
    <x v="0"/>
    <n v="0"/>
    <n v="0"/>
    <n v="0"/>
    <n v="0"/>
    <n v="1"/>
  </r>
  <r>
    <x v="0"/>
    <n v="51000"/>
    <n v="88000"/>
    <n v="69500"/>
    <s v="Guidepoint_x000a_"/>
    <s v="New York, NY"/>
    <x v="38"/>
    <s v="501 to 1000 employees"/>
    <x v="49"/>
    <s v="Unknown / Non-Applicable"/>
    <b v="1"/>
    <x v="1"/>
    <x v="1"/>
    <n v="0"/>
    <n v="1"/>
    <n v="0"/>
    <n v="1"/>
    <n v="0"/>
  </r>
  <r>
    <x v="0"/>
    <n v="51000"/>
    <n v="88000"/>
    <n v="69500"/>
    <s v="Mitchell Martin_x000a_"/>
    <s v="New York, NY"/>
    <x v="38"/>
    <s v="501 to 1000 employees"/>
    <x v="6"/>
    <s v="$100 to $500 million (USD)"/>
    <b v="0"/>
    <x v="1"/>
    <x v="1"/>
    <n v="1"/>
    <n v="0"/>
    <n v="0"/>
    <n v="1"/>
    <n v="1"/>
  </r>
  <r>
    <x v="0"/>
    <n v="51000"/>
    <n v="88000"/>
    <n v="69500"/>
    <s v="Praescient Analytics_x000a_"/>
    <s v="New York, NY"/>
    <x v="38"/>
    <s v="51 to 200 employees"/>
    <x v="9"/>
    <s v="$10 to $25 million (USD)"/>
    <b v="0"/>
    <x v="1"/>
    <x v="0"/>
    <n v="0"/>
    <n v="0"/>
    <n v="0"/>
    <n v="1"/>
    <n v="0"/>
  </r>
  <r>
    <x v="0"/>
    <n v="51000"/>
    <n v="87000"/>
    <n v="69000"/>
    <s v="Jefferies_x000a_"/>
    <s v="New York, NY"/>
    <x v="38"/>
    <s v="1001 to 5000 employees"/>
    <x v="16"/>
    <s v="$2 to $5 billion (USD)"/>
    <b v="0"/>
    <x v="0"/>
    <x v="0"/>
    <n v="0"/>
    <n v="0"/>
    <n v="0"/>
    <n v="1"/>
    <n v="0"/>
  </r>
  <r>
    <x v="0"/>
    <n v="51000"/>
    <n v="87000"/>
    <n v="69000"/>
    <s v="RGP_x000a_"/>
    <s v="New York, NY"/>
    <x v="38"/>
    <s v="1001 to 5000 employees"/>
    <x v="9"/>
    <s v="$500 million to $1 billion (USD)"/>
    <b v="0"/>
    <x v="0"/>
    <x v="0"/>
    <n v="1"/>
    <n v="0"/>
    <n v="0"/>
    <n v="1"/>
    <n v="0"/>
  </r>
  <r>
    <x v="0"/>
    <n v="51000"/>
    <n v="88000"/>
    <n v="69500"/>
    <s v="Global Atlantic Financial Group_x000a_"/>
    <s v="New York, NY"/>
    <x v="38"/>
    <s v="1001 to 5000 employees"/>
    <x v="10"/>
    <s v="Unknown / Non-Applicable"/>
    <b v="1"/>
    <x v="0"/>
    <x v="0"/>
    <n v="0"/>
    <n v="0"/>
    <n v="0"/>
    <n v="1"/>
    <n v="1"/>
  </r>
  <r>
    <x v="0"/>
    <n v="51000"/>
    <n v="88000"/>
    <n v="69500"/>
    <s v="FINRA_x000a_"/>
    <s v="New York, NY"/>
    <x v="38"/>
    <s v="1001 to 5000 employees"/>
    <x v="54"/>
    <s v="$500 million to $1 billion (USD)"/>
    <b v="0"/>
    <x v="0"/>
    <x v="0"/>
    <n v="0"/>
    <n v="0"/>
    <n v="0"/>
    <n v="1"/>
    <n v="1"/>
  </r>
  <r>
    <x v="0"/>
    <n v="53000"/>
    <n v="104000"/>
    <n v="78500"/>
    <s v="CloudFlare_x000a_"/>
    <s v="Austin, TX"/>
    <x v="64"/>
    <s v="1001 to 5000 employees"/>
    <x v="8"/>
    <s v="Unknown / Non-Applicable"/>
    <b v="0"/>
    <x v="0"/>
    <x v="0"/>
    <n v="0"/>
    <n v="0"/>
    <n v="0"/>
    <n v="1"/>
    <n v="1"/>
  </r>
  <r>
    <x v="0"/>
    <n v="53000"/>
    <n v="99000"/>
    <n v="76000"/>
    <s v="Collabera_x000a_"/>
    <s v="Fort Mill, SC"/>
    <x v="187"/>
    <s v="10000+ employees"/>
    <x v="0"/>
    <s v="$500 million to $1 billion (USD)"/>
    <b v="0"/>
    <x v="1"/>
    <x v="0"/>
    <n v="0"/>
    <n v="0"/>
    <n v="1"/>
    <n v="1"/>
    <n v="0"/>
  </r>
  <r>
    <x v="0"/>
    <n v="53000"/>
    <n v="104000"/>
    <n v="78500"/>
    <s v="Gemalto_x000a_"/>
    <s v="Austin, TX"/>
    <x v="64"/>
    <s v="10000+ employees"/>
    <x v="5"/>
    <s v="$2 to $5 billion (USD)"/>
    <b v="0"/>
    <x v="1"/>
    <x v="0"/>
    <n v="0"/>
    <n v="0"/>
    <n v="0"/>
    <n v="1"/>
    <n v="0"/>
  </r>
  <r>
    <x v="0"/>
    <n v="53000"/>
    <n v="104000"/>
    <n v="78500"/>
    <s v="Lawnstarter_x000a_"/>
    <s v="Austin, TX"/>
    <x v="64"/>
    <s v="1 to 50 employees"/>
    <x v="8"/>
    <s v="Less than $1 million (USD)"/>
    <b v="0"/>
    <x v="1"/>
    <x v="0"/>
    <n v="0"/>
    <n v="0"/>
    <n v="0"/>
    <n v="1"/>
    <n v="1"/>
  </r>
  <r>
    <x v="0"/>
    <n v="53000"/>
    <n v="99000"/>
    <n v="76000"/>
    <s v="Vaco Technology_x000a_"/>
    <s v="Charlotte, NC"/>
    <x v="102"/>
    <s v="501 to 1000 employees"/>
    <x v="9"/>
    <s v="$500 million to $1 billion (USD)"/>
    <b v="0"/>
    <x v="1"/>
    <x v="0"/>
    <n v="0"/>
    <n v="0"/>
    <n v="0"/>
    <n v="1"/>
    <n v="1"/>
  </r>
  <r>
    <x v="0"/>
    <n v="53000"/>
    <n v="99000"/>
    <n v="76000"/>
    <s v="DATA Inc._x000a_"/>
    <s v="Charlotte, NC"/>
    <x v="102"/>
    <s v="501 to 1000 employees"/>
    <x v="0"/>
    <s v="$50 to $100 million (USD)"/>
    <b v="0"/>
    <x v="0"/>
    <x v="0"/>
    <n v="0"/>
    <n v="0"/>
    <n v="0"/>
    <n v="1"/>
    <n v="1"/>
  </r>
  <r>
    <x v="1"/>
    <n v="53000"/>
    <n v="99000"/>
    <n v="76000"/>
    <s v="Kforce_x000a_"/>
    <s v="Charlotte, NC"/>
    <x v="102"/>
    <s v="10000+ employees"/>
    <x v="6"/>
    <s v="$1 to $2 billion (USD)"/>
    <b v="0"/>
    <x v="1"/>
    <x v="0"/>
    <n v="0"/>
    <n v="0"/>
    <n v="0"/>
    <n v="0"/>
    <n v="1"/>
  </r>
  <r>
    <x v="1"/>
    <n v="53000"/>
    <n v="99000"/>
    <n v="76000"/>
    <s v="PCR Staffing_x000a_"/>
    <s v="Huntersville, NC"/>
    <x v="188"/>
    <s v="1 to 50 employees"/>
    <x v="5"/>
    <s v="$5 to $10 million (USD)"/>
    <b v="0"/>
    <x v="1"/>
    <x v="0"/>
    <n v="0"/>
    <n v="1"/>
    <n v="0"/>
    <n v="0"/>
    <n v="0"/>
  </r>
  <r>
    <x v="0"/>
    <n v="53000"/>
    <n v="99000"/>
    <n v="76000"/>
    <s v="Randstad_x000a_"/>
    <s v="Charlotte, NC"/>
    <x v="102"/>
    <s v="1001 to 5000 employees"/>
    <x v="6"/>
    <s v="Unknown / Non-Applicable"/>
    <b v="0"/>
    <x v="0"/>
    <x v="0"/>
    <n v="1"/>
    <n v="1"/>
    <n v="0"/>
    <n v="1"/>
    <n v="1"/>
  </r>
  <r>
    <x v="0"/>
    <n v="53000"/>
    <n v="104000"/>
    <n v="78500"/>
    <s v="Texas Health &amp; Human Services Commission_x000a_"/>
    <s v="Austin, TX"/>
    <x v="64"/>
    <s v="10000+ employees"/>
    <x v="45"/>
    <s v="Unknown / Non-Applicable"/>
    <b v="0"/>
    <x v="0"/>
    <x v="0"/>
    <n v="0"/>
    <n v="0"/>
    <n v="0"/>
    <n v="0"/>
    <n v="1"/>
  </r>
  <r>
    <x v="0"/>
    <n v="53000"/>
    <n v="104000"/>
    <n v="78500"/>
    <s v="Centene Corporation_x000a_"/>
    <s v="Austin, TX"/>
    <x v="64"/>
    <s v="10000+ employees"/>
    <x v="10"/>
    <s v="$10+ billion (USD)"/>
    <b v="0"/>
    <x v="1"/>
    <x v="0"/>
    <n v="0"/>
    <n v="0"/>
    <n v="0"/>
    <n v="1"/>
    <n v="1"/>
  </r>
  <r>
    <x v="0"/>
    <n v="53000"/>
    <n v="104000"/>
    <n v="78500"/>
    <s v="ARK Solutions, Inc._x000a_"/>
    <s v="Austin, TX"/>
    <x v="64"/>
    <s v="1 to 50 employees"/>
    <x v="9"/>
    <s v="Unknown / Non-Applicable"/>
    <b v="0"/>
    <x v="0"/>
    <x v="0"/>
    <n v="0"/>
    <n v="0"/>
    <n v="1"/>
    <n v="0"/>
    <n v="0"/>
  </r>
  <r>
    <x v="0"/>
    <n v="53000"/>
    <n v="104000"/>
    <n v="78500"/>
    <s v="Vsion Technologies Inc_x000a_"/>
    <s v="Austin, TX"/>
    <x v="64"/>
    <s v="51 to 200 employees"/>
    <x v="0"/>
    <s v="Unknown / Non-Applicable"/>
    <b v="0"/>
    <x v="1"/>
    <x v="1"/>
    <n v="0"/>
    <n v="1"/>
    <n v="0"/>
    <n v="1"/>
    <n v="1"/>
  </r>
  <r>
    <x v="0"/>
    <n v="53000"/>
    <n v="104000"/>
    <n v="78500"/>
    <s v="NVIDIA_x000a_"/>
    <s v="Austin, TX"/>
    <x v="64"/>
    <s v="10000+ employees"/>
    <x v="5"/>
    <s v="$5 to $10 billion (USD)"/>
    <b v="0"/>
    <x v="1"/>
    <x v="1"/>
    <n v="0"/>
    <n v="0"/>
    <n v="0"/>
    <n v="1"/>
    <n v="1"/>
  </r>
  <r>
    <x v="0"/>
    <n v="53000"/>
    <n v="104000"/>
    <n v="78500"/>
    <s v="Bazaarvoice_x000a_"/>
    <s v="Austin, TX"/>
    <x v="64"/>
    <s v="501 to 1000 employees"/>
    <x v="4"/>
    <s v="$100 to $500 million (USD)"/>
    <b v="0"/>
    <x v="0"/>
    <x v="0"/>
    <n v="0"/>
    <n v="0"/>
    <n v="0"/>
    <n v="1"/>
    <n v="1"/>
  </r>
  <r>
    <x v="0"/>
    <n v="53000"/>
    <n v="104000"/>
    <n v="78500"/>
    <s v="MedSeek_x000a_"/>
    <s v="Austin, TX"/>
    <x v="64"/>
    <s v="51 to 200 employees"/>
    <x v="5"/>
    <s v="$25 to $50 million (USD)"/>
    <b v="0"/>
    <x v="1"/>
    <x v="0"/>
    <n v="0"/>
    <n v="0"/>
    <n v="0"/>
    <n v="1"/>
    <n v="1"/>
  </r>
  <r>
    <x v="0"/>
    <n v="53000"/>
    <n v="104000"/>
    <n v="78500"/>
    <s v="Avacend, Inc._x000a_"/>
    <s v="Austin, TX"/>
    <x v="64"/>
    <s v="51 to 200 employees"/>
    <x v="6"/>
    <s v="Unknown / Non-Applicable"/>
    <b v="0"/>
    <x v="1"/>
    <x v="0"/>
    <n v="0"/>
    <n v="0"/>
    <n v="0"/>
    <n v="0"/>
    <n v="0"/>
  </r>
  <r>
    <x v="0"/>
    <n v="53000"/>
    <n v="104000"/>
    <n v="78500"/>
    <s v="Avacend, Inc._x000a_"/>
    <s v="Austin, TX"/>
    <x v="64"/>
    <s v="51 to 200 employees"/>
    <x v="6"/>
    <s v="Unknown / Non-Applicable"/>
    <b v="0"/>
    <x v="1"/>
    <x v="0"/>
    <n v="0"/>
    <n v="0"/>
    <n v="0"/>
    <n v="1"/>
    <n v="1"/>
  </r>
  <r>
    <x v="0"/>
    <n v="53000"/>
    <n v="99000"/>
    <n v="76000"/>
    <s v="Canvas InfoTech Inc._x000a_"/>
    <s v="Charlotte, NC"/>
    <x v="102"/>
    <s v="1 to 50 employees"/>
    <x v="6"/>
    <s v="$1 to $5 million (USD)"/>
    <b v="0"/>
    <x v="1"/>
    <x v="0"/>
    <n v="0"/>
    <n v="1"/>
    <n v="2"/>
    <n v="1"/>
    <n v="1"/>
  </r>
  <r>
    <x v="0"/>
    <n v="53000"/>
    <n v="99000"/>
    <n v="76000"/>
    <s v="Lowe's_x000a_"/>
    <s v="Mooresville, NC"/>
    <x v="103"/>
    <s v="10000+ employees"/>
    <x v="57"/>
    <s v="$10+ billion (USD)"/>
    <b v="0"/>
    <x v="0"/>
    <x v="1"/>
    <n v="0"/>
    <n v="1"/>
    <n v="0"/>
    <n v="1"/>
    <n v="1"/>
  </r>
  <r>
    <x v="0"/>
    <n v="53000"/>
    <n v="99000"/>
    <n v="76000"/>
    <s v="Bank of America_x000a_"/>
    <s v="Charlotte, NC"/>
    <x v="102"/>
    <s v="10000+ employees"/>
    <x v="19"/>
    <s v="$10+ billion (USD)"/>
    <b v="0"/>
    <x v="1"/>
    <x v="0"/>
    <n v="0"/>
    <n v="0"/>
    <n v="0"/>
    <n v="0"/>
    <n v="0"/>
  </r>
  <r>
    <x v="0"/>
    <n v="53000"/>
    <n v="99000"/>
    <n v="76000"/>
    <s v="Transportation Insight_x000a_"/>
    <s v="Charlotte, NC"/>
    <x v="102"/>
    <s v="51 to 200 employees"/>
    <x v="33"/>
    <s v="$500 million to $1 billion (USD)"/>
    <b v="0"/>
    <x v="0"/>
    <x v="0"/>
    <n v="0"/>
    <n v="0"/>
    <n v="1"/>
    <n v="1"/>
    <n v="1"/>
  </r>
  <r>
    <x v="0"/>
    <n v="53000"/>
    <n v="99000"/>
    <n v="76000"/>
    <s v="DATA Inc._x000a_"/>
    <s v="Charlotte, NC"/>
    <x v="102"/>
    <s v="501 to 1000 employees"/>
    <x v="0"/>
    <s v="$50 to $100 million (USD)"/>
    <b v="0"/>
    <x v="0"/>
    <x v="0"/>
    <n v="0"/>
    <n v="0"/>
    <n v="0"/>
    <n v="1"/>
    <n v="1"/>
  </r>
  <r>
    <x v="0"/>
    <n v="53000"/>
    <n v="99000"/>
    <n v="76000"/>
    <s v="PruTech Solutions, Inc._x000a_"/>
    <s v="Charlotte, NC"/>
    <x v="102"/>
    <s v="201 to 500 employees"/>
    <x v="0"/>
    <s v="$25 to $50 million (USD)"/>
    <b v="0"/>
    <x v="0"/>
    <x v="0"/>
    <n v="0"/>
    <n v="0"/>
    <n v="0"/>
    <n v="1"/>
    <n v="0"/>
  </r>
  <r>
    <x v="0"/>
    <n v="53000"/>
    <n v="99000"/>
    <n v="76000"/>
    <s v="Lowe's_x000a_"/>
    <s v="Mooresville, NC"/>
    <x v="103"/>
    <s v="10000+ employees"/>
    <x v="57"/>
    <s v="$10+ billion (USD)"/>
    <b v="0"/>
    <x v="1"/>
    <x v="0"/>
    <n v="0"/>
    <n v="0"/>
    <n v="0"/>
    <n v="1"/>
    <n v="0"/>
  </r>
  <r>
    <x v="0"/>
    <n v="53000"/>
    <n v="99000"/>
    <n v="76000"/>
    <s v="SGA I"/>
    <s v="Charlotte, NC"/>
    <x v="102"/>
    <s v="1 to 50 employees"/>
    <x v="58"/>
    <s v="$1 to $5 million (USD)"/>
    <b v="0"/>
    <x v="0"/>
    <x v="0"/>
    <n v="1"/>
    <n v="1"/>
    <n v="0"/>
    <n v="1"/>
    <n v="0"/>
  </r>
  <r>
    <x v="0"/>
    <n v="53000"/>
    <n v="99000"/>
    <n v="76000"/>
    <s v="Open Systems Technologies (NYC)_x000a_"/>
    <s v="Charlotte, NC"/>
    <x v="102"/>
    <s v="51 to 200 employees"/>
    <x v="6"/>
    <s v="Unknown / Non-Applicable"/>
    <b v="1"/>
    <x v="0"/>
    <x v="0"/>
    <n v="0"/>
    <n v="0"/>
    <n v="0"/>
    <n v="0"/>
    <n v="0"/>
  </r>
  <r>
    <x v="0"/>
    <n v="53000"/>
    <n v="99000"/>
    <n v="76000"/>
    <s v="Infovisa, Inc._x000a_"/>
    <s v="Charlotte, NC"/>
    <x v="102"/>
    <s v="1 to 50 employees"/>
    <x v="5"/>
    <s v="$5 to $10 million (USD)"/>
    <b v="0"/>
    <x v="1"/>
    <x v="0"/>
    <n v="0"/>
    <n v="1"/>
    <n v="1"/>
    <n v="1"/>
    <n v="0"/>
  </r>
  <r>
    <x v="0"/>
    <n v="53000"/>
    <n v="99000"/>
    <n v="76000"/>
    <s v="Driven Brands_x000a_"/>
    <s v="Charlotte, NC"/>
    <x v="102"/>
    <s v="1001 to 5000 employees"/>
    <x v="70"/>
    <s v="$2 to $5 billion (USD)"/>
    <b v="0"/>
    <x v="1"/>
    <x v="0"/>
    <n v="0"/>
    <n v="0"/>
    <n v="0"/>
    <n v="1"/>
    <n v="0"/>
  </r>
  <r>
    <x v="1"/>
    <n v="53000"/>
    <n v="99000"/>
    <n v="76000"/>
    <s v="Tachyon Technologies LLC_x000a_"/>
    <s v="Charlotte, NC"/>
    <x v="102"/>
    <s v="201 to 500 employees"/>
    <x v="0"/>
    <s v="$10 to $25 million (USD)"/>
    <b v="0"/>
    <x v="1"/>
    <x v="0"/>
    <n v="0"/>
    <n v="0"/>
    <n v="0"/>
    <n v="1"/>
    <n v="1"/>
  </r>
  <r>
    <x v="0"/>
    <n v="53000"/>
    <n v="99000"/>
    <n v="76000"/>
    <s v="Staffigo Technical Services, LLC_x000a_"/>
    <s v="Charlotte, NC"/>
    <x v="102"/>
    <s v="51 to 200 employees"/>
    <x v="0"/>
    <s v="$50 to $100 million (USD)"/>
    <b v="0"/>
    <x v="0"/>
    <x v="0"/>
    <n v="0"/>
    <n v="0"/>
    <n v="0"/>
    <n v="1"/>
    <n v="0"/>
  </r>
  <r>
    <x v="0"/>
    <n v="53000"/>
    <n v="99000"/>
    <n v="76000"/>
    <s v="American Tire Distributors_x000a_"/>
    <s v="Huntersville, NC"/>
    <x v="188"/>
    <s v="1001 to 5000 employees"/>
    <x v="33"/>
    <s v="$5 to $10 billion (USD)"/>
    <b v="0"/>
    <x v="1"/>
    <x v="1"/>
    <n v="0"/>
    <n v="1"/>
    <n v="0"/>
    <n v="0"/>
    <n v="1"/>
  </r>
  <r>
    <x v="0"/>
    <n v="53000"/>
    <n v="94000"/>
    <n v="73500"/>
    <s v="Modis_x000a_"/>
    <s v="Phoenix, AZ"/>
    <x v="127"/>
    <s v="5001 to 10000 employees"/>
    <x v="6"/>
    <s v="$500 million to $1 billion (USD)"/>
    <b v="0"/>
    <x v="0"/>
    <x v="1"/>
    <n v="0"/>
    <n v="0"/>
    <n v="0"/>
    <n v="0"/>
    <n v="0"/>
  </r>
  <r>
    <x v="0"/>
    <n v="53000"/>
    <n v="94000"/>
    <n v="73500"/>
    <s v="Gatestone &amp; Co. Inc_x000a_"/>
    <s v="Phoenix, AZ"/>
    <x v="127"/>
    <s v="1001 to 5000 employees"/>
    <x v="6"/>
    <s v="Unknown / Non-Applicable"/>
    <b v="0"/>
    <x v="1"/>
    <x v="0"/>
    <n v="0"/>
    <n v="0"/>
    <n v="0"/>
    <n v="1"/>
    <n v="0"/>
  </r>
  <r>
    <x v="0"/>
    <n v="53000"/>
    <n v="94000"/>
    <n v="73500"/>
    <s v="The Accuro Group_x000a_"/>
    <s v="Tempe, AZ"/>
    <x v="128"/>
    <s v="201 to 500 employees"/>
    <x v="6"/>
    <s v="Unknown / Non-Applicable"/>
    <b v="0"/>
    <x v="0"/>
    <x v="0"/>
    <n v="0"/>
    <n v="1"/>
    <n v="0"/>
    <n v="1"/>
    <n v="1"/>
  </r>
  <r>
    <x v="1"/>
    <n v="53000"/>
    <n v="94000"/>
    <n v="73500"/>
    <s v="National Education Partners_x000a_"/>
    <s v="Scottsdale, AZ"/>
    <x v="137"/>
    <s v="201 to 500 employees"/>
    <x v="26"/>
    <s v="$100 to $500 million (USD)"/>
    <b v="0"/>
    <x v="0"/>
    <x v="1"/>
    <n v="0"/>
    <n v="0"/>
    <n v="0"/>
    <n v="0"/>
    <n v="1"/>
  </r>
  <r>
    <x v="0"/>
    <n v="53000"/>
    <n v="94000"/>
    <n v="73500"/>
    <s v="Parker &amp; Lynch_x000a_"/>
    <s v="Phoenix, AZ"/>
    <x v="127"/>
    <s v="501 to 1000 employees"/>
    <x v="6"/>
    <s v="Unknown / Non-Applicable"/>
    <b v="0"/>
    <x v="1"/>
    <x v="1"/>
    <n v="0"/>
    <n v="0"/>
    <n v="0"/>
    <n v="0"/>
    <n v="1"/>
  </r>
  <r>
    <x v="0"/>
    <n v="53000"/>
    <n v="94000"/>
    <n v="73500"/>
    <s v="ON Semiconductor_x000a_"/>
    <s v="Phoenix, AZ"/>
    <x v="127"/>
    <s v="10000+ employees"/>
    <x v="25"/>
    <s v="$5 to $10 billion (USD)"/>
    <b v="0"/>
    <x v="0"/>
    <x v="0"/>
    <n v="0"/>
    <n v="0"/>
    <n v="0"/>
    <n v="1"/>
    <n v="1"/>
  </r>
  <r>
    <x v="0"/>
    <n v="53000"/>
    <n v="94000"/>
    <n v="73500"/>
    <s v="Charles Schwab_x000a_"/>
    <s v="Phoenix, AZ"/>
    <x v="127"/>
    <s v="10000+ employees"/>
    <x v="16"/>
    <s v="$5 to $10 billion (USD)"/>
    <b v="0"/>
    <x v="0"/>
    <x v="0"/>
    <n v="0"/>
    <n v="0"/>
    <n v="0"/>
    <n v="1"/>
    <n v="1"/>
  </r>
  <r>
    <x v="0"/>
    <n v="53000"/>
    <n v="94000"/>
    <n v="73500"/>
    <s v="Diverse Lynx_x000a_"/>
    <s v="Tempe, AZ"/>
    <x v="128"/>
    <s v="501 to 1000 employees"/>
    <x v="0"/>
    <s v="$100 to $500 million (USD)"/>
    <b v="0"/>
    <x v="1"/>
    <x v="1"/>
    <n v="0"/>
    <n v="0"/>
    <n v="0"/>
    <n v="1"/>
    <n v="1"/>
  </r>
  <r>
    <x v="0"/>
    <n v="53000"/>
    <n v="94000"/>
    <n v="73500"/>
    <s v="FAMILY INVOLVEMENT CENTER_x000a_"/>
    <s v="Phoenix, AZ"/>
    <x v="127"/>
    <s v="1 to 50 employees"/>
    <x v="28"/>
    <s v="$1 to $5 million (USD)"/>
    <b v="0"/>
    <x v="1"/>
    <x v="1"/>
    <n v="0"/>
    <n v="0"/>
    <n v="1"/>
    <n v="1"/>
    <n v="1"/>
  </r>
  <r>
    <x v="0"/>
    <n v="53000"/>
    <n v="94000"/>
    <n v="73500"/>
    <s v="Corbins Electric_x000a_"/>
    <s v="Phoenix, AZ"/>
    <x v="127"/>
    <s v="501 to 1000 employees"/>
    <x v="56"/>
    <s v="$100 to $500 million (USD)"/>
    <b v="0"/>
    <x v="0"/>
    <x v="0"/>
    <n v="0"/>
    <n v="0"/>
    <n v="0"/>
    <n v="0"/>
    <n v="1"/>
  </r>
  <r>
    <x v="0"/>
    <n v="53000"/>
    <n v="94000"/>
    <n v="73500"/>
    <s v="The Judge Group, Inc._x000a_"/>
    <s v="Phoenix, AZ"/>
    <x v="127"/>
    <s v="1001 to 5000 employees"/>
    <x v="6"/>
    <s v="$100 to $500 million (USD)"/>
    <b v="0"/>
    <x v="0"/>
    <x v="1"/>
    <n v="0"/>
    <n v="0"/>
    <n v="0"/>
    <n v="0"/>
    <n v="1"/>
  </r>
  <r>
    <x v="0"/>
    <n v="53000"/>
    <n v="94000"/>
    <n v="73500"/>
    <s v="Desert Financial Credit Union_x000a_"/>
    <s v="Phoenix, AZ"/>
    <x v="127"/>
    <s v="1001 to 5000 employees"/>
    <x v="19"/>
    <s v="$50 to $100 million (USD)"/>
    <b v="0"/>
    <x v="1"/>
    <x v="1"/>
    <n v="1"/>
    <n v="1"/>
    <n v="0"/>
    <n v="0"/>
    <n v="1"/>
  </r>
  <r>
    <x v="0"/>
    <n v="53000"/>
    <n v="94000"/>
    <n v="73500"/>
    <s v="MUFG_x000a_"/>
    <s v="Tempe, AZ"/>
    <x v="128"/>
    <s v="10000+ employees"/>
    <x v="19"/>
    <s v="$10+ billion (USD)"/>
    <b v="0"/>
    <x v="1"/>
    <x v="0"/>
    <n v="0"/>
    <n v="0"/>
    <n v="0"/>
    <n v="1"/>
    <n v="0"/>
  </r>
  <r>
    <x v="0"/>
    <n v="53000"/>
    <n v="94000"/>
    <n v="73500"/>
    <s v="Integrate_x000a_"/>
    <s v="Phoenix, AZ"/>
    <x v="127"/>
    <s v="201 to 500 employees"/>
    <x v="4"/>
    <s v="$25 to $50 million (USD)"/>
    <b v="0"/>
    <x v="0"/>
    <x v="0"/>
    <n v="0"/>
    <n v="0"/>
    <n v="0"/>
    <n v="0"/>
    <n v="1"/>
  </r>
  <r>
    <x v="0"/>
    <n v="53000"/>
    <n v="94000"/>
    <n v="73500"/>
    <s v="TekCom Resources, Inc._x000a_"/>
    <s v="Phoenix, AZ"/>
    <x v="127"/>
    <s v="51 to 200 employees"/>
    <x v="6"/>
    <s v="$10 to $25 million (USD)"/>
    <b v="0"/>
    <x v="1"/>
    <x v="1"/>
    <n v="0"/>
    <n v="1"/>
    <n v="1"/>
    <n v="0"/>
    <n v="1"/>
  </r>
  <r>
    <x v="0"/>
    <n v="53000"/>
    <n v="94000"/>
    <n v="73500"/>
    <s v="Viasat_x000a_"/>
    <s v="Phoenix, AZ"/>
    <x v="127"/>
    <s v="5001 to 10000 employees"/>
    <x v="14"/>
    <s v="$1 to $2 billion (USD)"/>
    <b v="0"/>
    <x v="1"/>
    <x v="1"/>
    <n v="0"/>
    <n v="0"/>
    <n v="0"/>
    <n v="1"/>
    <n v="1"/>
  </r>
  <r>
    <x v="0"/>
    <n v="53000"/>
    <n v="94000"/>
    <n v="73500"/>
    <s v="Robert Half_x000a_"/>
    <s v="Phoenix, AZ"/>
    <x v="127"/>
    <s v="10000+ employees"/>
    <x v="6"/>
    <s v="$2 to $5 billion (USD)"/>
    <b v="0"/>
    <x v="0"/>
    <x v="0"/>
    <n v="0"/>
    <n v="1"/>
    <n v="0"/>
    <n v="0"/>
    <n v="1"/>
  </r>
  <r>
    <x v="0"/>
    <n v="53000"/>
    <n v="94000"/>
    <n v="73500"/>
    <s v="Discount Tire_x000a_"/>
    <s v="Scottsdale, AZ"/>
    <x v="137"/>
    <s v="10000+ employees"/>
    <x v="70"/>
    <s v="$2 to $5 billion (USD)"/>
    <b v="0"/>
    <x v="1"/>
    <x v="0"/>
    <n v="0"/>
    <n v="0"/>
    <n v="0"/>
    <n v="1"/>
    <n v="0"/>
  </r>
  <r>
    <x v="0"/>
    <n v="53000"/>
    <n v="94000"/>
    <n v="73500"/>
    <s v="Desert Financial Credit Union_x000a_"/>
    <s v="Phoenix, AZ"/>
    <x v="127"/>
    <s v="1001 to 5000 employees"/>
    <x v="19"/>
    <s v="$50 to $100 million (USD)"/>
    <b v="0"/>
    <x v="0"/>
    <x v="0"/>
    <n v="0"/>
    <n v="0"/>
    <n v="0"/>
    <n v="0"/>
    <n v="0"/>
  </r>
  <r>
    <x v="0"/>
    <n v="53000"/>
    <n v="104000"/>
    <n v="78500"/>
    <s v="Texas Health &amp; Human Services Commission_x000a_"/>
    <s v="Austin, TX"/>
    <x v="64"/>
    <s v="10000+ employees"/>
    <x v="45"/>
    <s v="Unknown / Non-Applicable"/>
    <b v="0"/>
    <x v="0"/>
    <x v="0"/>
    <n v="0"/>
    <n v="0"/>
    <n v="0"/>
    <n v="0"/>
    <n v="0"/>
  </r>
  <r>
    <x v="0"/>
    <n v="53000"/>
    <n v="104000"/>
    <n v="78500"/>
    <s v="911 Datamaster "/>
    <s v="Austin, TX"/>
    <x v="64"/>
    <s v="1 to 50 employees"/>
    <x v="5"/>
    <s v="$1 to $5 million (USD)"/>
    <b v="0"/>
    <x v="1"/>
    <x v="1"/>
    <n v="1"/>
    <n v="0"/>
    <n v="0"/>
    <n v="1"/>
    <n v="0"/>
  </r>
  <r>
    <x v="0"/>
    <n v="53000"/>
    <n v="104000"/>
    <n v="78500"/>
    <s v="Texas Facilities Commission_x000a_"/>
    <s v="Austin, TX"/>
    <x v="64"/>
    <s v="501 to 1000 employees"/>
    <x v="45"/>
    <s v="Unknown / Non-Applicable"/>
    <b v="0"/>
    <x v="1"/>
    <x v="0"/>
    <n v="0"/>
    <n v="0"/>
    <n v="0"/>
    <n v="0"/>
    <n v="1"/>
  </r>
  <r>
    <x v="0"/>
    <n v="53000"/>
    <n v="104000"/>
    <n v="78500"/>
    <s v="Tech Firefly_x000a_"/>
    <s v="Austin, TX"/>
    <x v="64"/>
    <s v="51 to 200 employees"/>
    <x v="0"/>
    <s v="Unknown / Non-Applicable"/>
    <b v="0"/>
    <x v="0"/>
    <x v="0"/>
    <n v="1"/>
    <n v="1"/>
    <n v="0"/>
    <n v="1"/>
    <n v="1"/>
  </r>
  <r>
    <x v="0"/>
    <n v="53000"/>
    <n v="104000"/>
    <n v="78500"/>
    <s v="Superior HealthPlan_x000a_"/>
    <s v="Austin, TX"/>
    <x v="64"/>
    <s v="1001 to 5000 employees"/>
    <x v="3"/>
    <s v="Unknown / Non-Applicable"/>
    <b v="0"/>
    <x v="1"/>
    <x v="0"/>
    <n v="0"/>
    <n v="0"/>
    <n v="0"/>
    <n v="0"/>
    <n v="1"/>
  </r>
  <r>
    <x v="0"/>
    <n v="53000"/>
    <n v="104000"/>
    <n v="78500"/>
    <s v="Healthgrades_x000a_"/>
    <s v="Austin, TX"/>
    <x v="64"/>
    <s v="501 to 1000 employees"/>
    <x v="8"/>
    <s v="Unknown / Non-Applicable"/>
    <b v="0"/>
    <x v="0"/>
    <x v="1"/>
    <n v="0"/>
    <n v="0"/>
    <n v="1"/>
    <n v="0"/>
    <n v="1"/>
  </r>
  <r>
    <x v="0"/>
    <n v="53000"/>
    <n v="104000"/>
    <n v="78500"/>
    <s v="TEXAS EDUCATION AGENCY_x000a_"/>
    <s v="Austin, TX"/>
    <x v="64"/>
    <s v="501 to 1000 employees"/>
    <x v="45"/>
    <s v="$100 to $500 million (USD)"/>
    <b v="0"/>
    <x v="1"/>
    <x v="0"/>
    <n v="0"/>
    <n v="1"/>
    <n v="0"/>
    <n v="0"/>
    <n v="0"/>
  </r>
  <r>
    <x v="0"/>
    <n v="53000"/>
    <n v="104000"/>
    <n v="78500"/>
    <s v="Santanna Energy Services_x000a_"/>
    <s v="Austin, TX"/>
    <x v="64"/>
    <s v="1 to 50 employees"/>
    <x v="24"/>
    <s v="Unknown / Non-Applicable"/>
    <b v="0"/>
    <x v="1"/>
    <x v="0"/>
    <n v="0"/>
    <n v="0"/>
    <n v="1"/>
    <n v="1"/>
    <n v="0"/>
  </r>
  <r>
    <x v="0"/>
    <n v="53000"/>
    <n v="104000"/>
    <n v="78500"/>
    <s v="Q2eBanking_x000a_"/>
    <s v="Austin, TX"/>
    <x v="64"/>
    <s v="1001 to 5000 employees"/>
    <x v="16"/>
    <s v="$100 to $500 million (USD)"/>
    <b v="0"/>
    <x v="0"/>
    <x v="0"/>
    <n v="0"/>
    <n v="0"/>
    <n v="0"/>
    <n v="1"/>
    <n v="1"/>
  </r>
  <r>
    <x v="1"/>
    <n v="53000"/>
    <n v="94000"/>
    <n v="73500"/>
    <s v="MUFG_x000a_"/>
    <s v="Tempe, AZ"/>
    <x v="128"/>
    <s v="10000+ employees"/>
    <x v="19"/>
    <s v="$10+ billion (USD)"/>
    <b v="0"/>
    <x v="1"/>
    <x v="0"/>
    <n v="0"/>
    <n v="0"/>
    <n v="0"/>
    <n v="0"/>
    <n v="1"/>
  </r>
  <r>
    <x v="0"/>
    <n v="53000"/>
    <n v="94000"/>
    <n v="73500"/>
    <s v="MUFG_x000a_"/>
    <s v="Tempe, AZ"/>
    <x v="128"/>
    <s v="10000+ employees"/>
    <x v="19"/>
    <s v="$10+ billion (USD)"/>
    <b v="0"/>
    <x v="1"/>
    <x v="1"/>
    <n v="0"/>
    <n v="0"/>
    <n v="0"/>
    <n v="0"/>
    <n v="0"/>
  </r>
  <r>
    <x v="0"/>
    <n v="53000"/>
    <n v="94000"/>
    <n v="73500"/>
    <s v="National Education Partners_x000a_"/>
    <s v="Scottsdale, AZ"/>
    <x v="137"/>
    <s v="201 to 500 employees"/>
    <x v="26"/>
    <s v="$100 to $500 million (USD)"/>
    <b v="0"/>
    <x v="0"/>
    <x v="0"/>
    <n v="0"/>
    <n v="0"/>
    <n v="1"/>
    <n v="1"/>
    <n v="0"/>
  </r>
  <r>
    <x v="0"/>
    <n v="53000"/>
    <n v="94000"/>
    <n v="73500"/>
    <s v="Softcom Systems_x000a_"/>
    <s v="Tempe, AZ"/>
    <x v="128"/>
    <s v="1 to 50 employees"/>
    <x v="0"/>
    <s v="$1 to $5 million (USD)"/>
    <b v="0"/>
    <x v="0"/>
    <x v="0"/>
    <n v="0"/>
    <n v="0"/>
    <n v="0"/>
    <n v="1"/>
    <n v="1"/>
  </r>
  <r>
    <x v="0"/>
    <n v="53000"/>
    <n v="104000"/>
    <n v="78500"/>
    <s v="Facebook_x000a_"/>
    <s v="Austin, TX"/>
    <x v="64"/>
    <s v="10000+ employees"/>
    <x v="8"/>
    <s v="$5 to $10 billion (USD)"/>
    <b v="0"/>
    <x v="1"/>
    <x v="1"/>
    <n v="0"/>
    <n v="1"/>
    <n v="1"/>
    <n v="0"/>
    <n v="0"/>
  </r>
  <r>
    <x v="0"/>
    <n v="53000"/>
    <n v="94000"/>
    <n v="73500"/>
    <s v="Amazon_x000a_"/>
    <s v="Tempe, AZ"/>
    <x v="128"/>
    <s v="10000+ employees"/>
    <x v="8"/>
    <s v="$10+ billion (USD)"/>
    <b v="0"/>
    <x v="1"/>
    <x v="1"/>
    <n v="1"/>
    <n v="0"/>
    <n v="0"/>
    <n v="1"/>
    <n v="0"/>
  </r>
  <r>
    <x v="0"/>
    <n v="53000"/>
    <n v="94000"/>
    <n v="73500"/>
    <s v="Alaska USA_x000a_"/>
    <s v="Glendale, AZ"/>
    <x v="94"/>
    <s v="1001 to 5000 employees"/>
    <x v="19"/>
    <s v="$100 to $500 million (USD)"/>
    <b v="0"/>
    <x v="1"/>
    <x v="0"/>
    <n v="0"/>
    <n v="0"/>
    <n v="1"/>
    <n v="1"/>
    <n v="1"/>
  </r>
  <r>
    <x v="0"/>
    <n v="53000"/>
    <n v="94000"/>
    <n v="73500"/>
    <s v="The Paragon Group_x000a_"/>
    <s v="Scottsdale, AZ"/>
    <x v="137"/>
    <s v="1001 to 5000 employees"/>
    <x v="19"/>
    <s v="$500 million to $1 billion (USD)"/>
    <b v="0"/>
    <x v="1"/>
    <x v="0"/>
    <n v="0"/>
    <n v="1"/>
    <n v="1"/>
    <n v="0"/>
    <n v="1"/>
  </r>
  <r>
    <x v="0"/>
    <n v="54000"/>
    <n v="75000"/>
    <n v="64500"/>
    <s v="Staffigo Technical Services, LLC_x000a_"/>
    <s v="Charlotte, NC"/>
    <x v="102"/>
    <s v="51 to 200 employees"/>
    <x v="0"/>
    <s v="$50 to $100 million (USD)"/>
    <b v="0"/>
    <x v="0"/>
    <x v="0"/>
    <n v="0"/>
    <n v="1"/>
    <n v="1"/>
    <n v="0"/>
    <n v="0"/>
  </r>
  <r>
    <x v="0"/>
    <n v="54000"/>
    <n v="75000"/>
    <n v="64500"/>
    <s v="London Stock Exchange Group_x000a_"/>
    <s v="Charlotte, NC"/>
    <x v="102"/>
    <s v="1001 to 5000 employees"/>
    <x v="78"/>
    <s v="$50 to $100 million (USD)"/>
    <b v="0"/>
    <x v="1"/>
    <x v="1"/>
    <n v="1"/>
    <n v="0"/>
    <n v="0"/>
    <n v="1"/>
    <n v="1"/>
  </r>
  <r>
    <x v="0"/>
    <n v="54000"/>
    <n v="75000"/>
    <n v="64500"/>
    <s v="DATA Inc._x000a_"/>
    <s v="Charlotte, NC"/>
    <x v="102"/>
    <s v="501 to 1000 employees"/>
    <x v="0"/>
    <s v="$50 to $100 million (USD)"/>
    <b v="0"/>
    <x v="1"/>
    <x v="0"/>
    <n v="0"/>
    <n v="1"/>
    <n v="1"/>
    <n v="1"/>
    <n v="0"/>
  </r>
  <r>
    <x v="0"/>
    <n v="54000"/>
    <n v="75000"/>
    <n v="64500"/>
    <s v="Conch Technologies, Inc_x000a_"/>
    <s v="Charlotte, NC"/>
    <x v="102"/>
    <s v="51 to 200 employees"/>
    <x v="9"/>
    <s v="$5 to $10 million (USD)"/>
    <b v="0"/>
    <x v="1"/>
    <x v="0"/>
    <n v="0"/>
    <n v="1"/>
    <n v="1"/>
    <n v="0"/>
    <n v="1"/>
  </r>
  <r>
    <x v="0"/>
    <n v="54000"/>
    <n v="75000"/>
    <n v="64500"/>
    <s v="PCR Staffing_x000a_"/>
    <s v="Huntersville, NC"/>
    <x v="188"/>
    <s v="1 to 50 employees"/>
    <x v="5"/>
    <s v="$5 to $10 million (USD)"/>
    <b v="0"/>
    <x v="1"/>
    <x v="0"/>
    <n v="0"/>
    <n v="1"/>
    <n v="0"/>
    <n v="0"/>
    <n v="1"/>
  </r>
  <r>
    <x v="0"/>
    <n v="54000"/>
    <n v="75000"/>
    <n v="64500"/>
    <s v="Tek Leaders_x000a_"/>
    <s v="Charlotte, NC"/>
    <x v="102"/>
    <s v="501 to 1000 employees"/>
    <x v="0"/>
    <s v="$50 to $100 million (USD)"/>
    <b v="0"/>
    <x v="1"/>
    <x v="0"/>
    <n v="0"/>
    <n v="1"/>
    <n v="0"/>
    <n v="1"/>
    <n v="0"/>
  </r>
  <r>
    <x v="0"/>
    <n v="54000"/>
    <n v="75000"/>
    <n v="64500"/>
    <s v="Cardinal Innovations Healthcare_x000a_"/>
    <s v="Charlotte, NC"/>
    <x v="102"/>
    <s v="501 to 1000 employees"/>
    <x v="3"/>
    <s v="$50 to $100 million (USD)"/>
    <b v="0"/>
    <x v="0"/>
    <x v="0"/>
    <n v="0"/>
    <n v="0"/>
    <n v="0"/>
    <n v="1"/>
    <n v="1"/>
  </r>
  <r>
    <x v="0"/>
    <n v="54000"/>
    <n v="75000"/>
    <n v="64500"/>
    <s v="CYNET SYSTEMS_x000a_"/>
    <s v="Charlotte, NC"/>
    <x v="102"/>
    <s v="501 to 1000 employees"/>
    <x v="0"/>
    <s v="$50 to $100 million (USD)"/>
    <b v="0"/>
    <x v="1"/>
    <x v="0"/>
    <n v="0"/>
    <n v="0"/>
    <n v="0"/>
    <n v="0"/>
    <n v="1"/>
  </r>
  <r>
    <x v="0"/>
    <n v="54000"/>
    <n v="75000"/>
    <n v="64500"/>
    <s v="TEKsystems, Inc_x000a_"/>
    <s v="Charlotte, NC"/>
    <x v="102"/>
    <s v="1001 to 5000 employees"/>
    <x v="6"/>
    <s v="$2 to $5 billion (USD)"/>
    <b v="0"/>
    <x v="1"/>
    <x v="0"/>
    <n v="0"/>
    <n v="0"/>
    <n v="0"/>
    <n v="0"/>
    <n v="1"/>
  </r>
  <r>
    <x v="0"/>
    <n v="54000"/>
    <n v="75000"/>
    <n v="64500"/>
    <s v="Kforce_x000a_"/>
    <s v="Charlotte, NC"/>
    <x v="102"/>
    <s v="10000+ employees"/>
    <x v="6"/>
    <s v="$1 to $2 billion (USD)"/>
    <b v="0"/>
    <x v="1"/>
    <x v="0"/>
    <n v="0"/>
    <n v="1"/>
    <n v="1"/>
    <n v="1"/>
    <n v="0"/>
  </r>
  <r>
    <x v="0"/>
    <n v="54000"/>
    <n v="75000"/>
    <n v="64500"/>
    <s v="NTT DATA Services_x000a_"/>
    <s v="Charlotte, NC"/>
    <x v="102"/>
    <s v="10000+ employees"/>
    <x v="0"/>
    <s v="$10+ billion (USD)"/>
    <b v="0"/>
    <x v="0"/>
    <x v="0"/>
    <n v="0"/>
    <n v="0"/>
    <n v="0"/>
    <n v="1"/>
    <n v="0"/>
  </r>
  <r>
    <x v="0"/>
    <n v="54000"/>
    <n v="75000"/>
    <n v="64500"/>
    <s v="Apex Systems_x000a_"/>
    <s v="Charlotte, NC"/>
    <x v="102"/>
    <s v="1001 to 5000 employees"/>
    <x v="6"/>
    <s v="$2 to $5 billion (USD)"/>
    <b v="1"/>
    <x v="0"/>
    <x v="0"/>
    <n v="0"/>
    <n v="1"/>
    <n v="0"/>
    <n v="1"/>
    <n v="0"/>
  </r>
  <r>
    <x v="1"/>
    <n v="54000"/>
    <n v="75000"/>
    <n v="64500"/>
    <s v="Signature Consultants_x000a_"/>
    <s v="Charlotte, NC"/>
    <x v="102"/>
    <s v="1001 to 5000 employees"/>
    <x v="6"/>
    <s v="$100 to $500 million (USD)"/>
    <b v="0"/>
    <x v="1"/>
    <x v="0"/>
    <n v="0"/>
    <n v="0"/>
    <n v="0"/>
    <n v="1"/>
    <n v="1"/>
  </r>
  <r>
    <x v="0"/>
    <n v="54000"/>
    <n v="75000"/>
    <n v="64500"/>
    <s v="eTeam Inc._x000a_"/>
    <s v="Charlotte, NC"/>
    <x v="102"/>
    <s v="51 to 200 employees"/>
    <x v="6"/>
    <s v="$50 to $100 million (USD)"/>
    <b v="0"/>
    <x v="0"/>
    <x v="0"/>
    <n v="0"/>
    <n v="0"/>
    <n v="0"/>
    <n v="0"/>
    <n v="1"/>
  </r>
  <r>
    <x v="0"/>
    <n v="54000"/>
    <n v="75000"/>
    <n v="64500"/>
    <s v="NTT DATA Corporation_x000a_"/>
    <s v="Charlotte, NC"/>
    <x v="102"/>
    <s v="10000+ employees"/>
    <x v="0"/>
    <s v="$10+ billion (USD)"/>
    <b v="0"/>
    <x v="1"/>
    <x v="0"/>
    <n v="0"/>
    <n v="0"/>
    <n v="0"/>
    <n v="1"/>
    <n v="0"/>
  </r>
  <r>
    <x v="0"/>
    <n v="54000"/>
    <n v="75000"/>
    <n v="64500"/>
    <s v="OrthoCarolina_x000a_"/>
    <s v="Charlotte, NC"/>
    <x v="102"/>
    <s v="501 to 1000 employees"/>
    <x v="3"/>
    <s v="$100 to $500 million (USD)"/>
    <b v="0"/>
    <x v="1"/>
    <x v="1"/>
    <n v="0"/>
    <n v="1"/>
    <n v="0"/>
    <n v="1"/>
    <n v="1"/>
  </r>
  <r>
    <x v="0"/>
    <n v="54000"/>
    <n v="75000"/>
    <n v="64500"/>
    <s v="American Tire Distributors_x000a_"/>
    <s v="Huntersville, NC"/>
    <x v="188"/>
    <s v="1001 to 5000 employees"/>
    <x v="33"/>
    <s v="$5 to $10 billion (USD)"/>
    <b v="0"/>
    <x v="1"/>
    <x v="0"/>
    <n v="0"/>
    <n v="0"/>
    <n v="0"/>
    <n v="1"/>
    <n v="1"/>
  </r>
  <r>
    <x v="0"/>
    <n v="54000"/>
    <n v="75000"/>
    <n v="64500"/>
    <s v="Parks Heating &amp; Cool"/>
    <s v="Indian Trail, NC"/>
    <x v="189"/>
    <s v="51 to 200 employees"/>
    <x v="79"/>
    <s v="$10 to $25 million (USD)"/>
    <b v="0"/>
    <x v="0"/>
    <x v="0"/>
    <n v="0"/>
    <n v="0"/>
    <n v="0"/>
    <n v="0"/>
    <n v="1"/>
  </r>
  <r>
    <x v="0"/>
    <n v="54000"/>
    <n v="75000"/>
    <n v="64500"/>
    <s v="Randstad_x000a_"/>
    <s v="Charlotte, NC"/>
    <x v="102"/>
    <s v="1001 to 5000 employees"/>
    <x v="6"/>
    <s v="Unknown / Non-Applicable"/>
    <b v="0"/>
    <x v="0"/>
    <x v="0"/>
    <n v="0"/>
    <n v="0"/>
    <n v="0"/>
    <n v="0"/>
    <n v="1"/>
  </r>
  <r>
    <x v="0"/>
    <n v="54000"/>
    <n v="75000"/>
    <n v="64500"/>
    <s v="Truist_x000a_"/>
    <s v="Charlotte, NC"/>
    <x v="102"/>
    <s v="10000+ employees"/>
    <x v="16"/>
    <s v="Unknown / Non-Applicable"/>
    <b v="0"/>
    <x v="1"/>
    <x v="1"/>
    <n v="0"/>
    <n v="0"/>
    <n v="0"/>
    <n v="1"/>
    <n v="1"/>
  </r>
  <r>
    <x v="0"/>
    <n v="54000"/>
    <n v="75000"/>
    <n v="64500"/>
    <s v="Nesco Resource, LLC_x000a_"/>
    <s v="Fort Mill, SC"/>
    <x v="187"/>
    <s v="1001 to 5000 employees"/>
    <x v="6"/>
    <s v="$500 million to $1 billion (USD)"/>
    <b v="0"/>
    <x v="0"/>
    <x v="1"/>
    <n v="0"/>
    <n v="0"/>
    <n v="0"/>
    <n v="1"/>
    <n v="0"/>
  </r>
  <r>
    <x v="0"/>
    <n v="54000"/>
    <n v="75000"/>
    <n v="64500"/>
    <s v="RGP_x000a_"/>
    <s v="Charlotte, NC"/>
    <x v="102"/>
    <s v="1001 to 5000 employees"/>
    <x v="9"/>
    <s v="$500 million to $1 billion (USD)"/>
    <b v="0"/>
    <x v="0"/>
    <x v="0"/>
    <n v="0"/>
    <n v="0"/>
    <n v="0"/>
    <n v="1"/>
    <n v="1"/>
  </r>
  <r>
    <x v="0"/>
    <n v="55000"/>
    <n v="101000"/>
    <n v="78000"/>
    <s v="Zen3 Infosolutions America Inc_x000a_"/>
    <s v="Redmond, WA"/>
    <x v="66"/>
    <s v="1001 to 5000 employees"/>
    <x v="5"/>
    <s v="$100 to $500 million (USD)"/>
    <b v="0"/>
    <x v="1"/>
    <x v="1"/>
    <n v="0"/>
    <n v="1"/>
    <n v="1"/>
    <n v="0"/>
    <n v="1"/>
  </r>
  <r>
    <x v="0"/>
    <n v="55000"/>
    <n v="101000"/>
    <n v="78000"/>
    <s v="Costco Wholesale Corporation_x000a_"/>
    <s v="Issaquah, WA"/>
    <x v="71"/>
    <s v="10000+ employees"/>
    <x v="48"/>
    <s v="$10+ billion (USD)"/>
    <b v="0"/>
    <x v="1"/>
    <x v="0"/>
    <n v="0"/>
    <n v="1"/>
    <n v="0"/>
    <n v="1"/>
    <n v="1"/>
  </r>
  <r>
    <x v="0"/>
    <n v="55000"/>
    <n v="101000"/>
    <n v="78000"/>
    <s v="eTeam Inc._x000a_"/>
    <s v="Redmond, WA"/>
    <x v="66"/>
    <s v="51 to 200 employees"/>
    <x v="6"/>
    <s v="$50 to $100 million (USD)"/>
    <b v="0"/>
    <x v="0"/>
    <x v="1"/>
    <n v="1"/>
    <n v="0"/>
    <n v="0"/>
    <n v="0"/>
    <n v="1"/>
  </r>
  <r>
    <x v="0"/>
    <n v="55000"/>
    <n v="101000"/>
    <n v="78000"/>
    <s v="Microsoft Corporation_x000a_"/>
    <s v="Redmond, WA"/>
    <x v="66"/>
    <s v="10000+ employees"/>
    <x v="5"/>
    <s v="$10+ billion (USD)"/>
    <b v="0"/>
    <x v="0"/>
    <x v="0"/>
    <n v="0"/>
    <n v="0"/>
    <n v="0"/>
    <n v="1"/>
    <n v="0"/>
  </r>
  <r>
    <x v="0"/>
    <n v="55000"/>
    <n v="101000"/>
    <n v="78000"/>
    <s v="Akraya Inc._x000a_"/>
    <s v="Seattle, WA"/>
    <x v="65"/>
    <s v="51 to 200 employees"/>
    <x v="6"/>
    <s v="$25 to $50 million (USD)"/>
    <b v="0"/>
    <x v="1"/>
    <x v="0"/>
    <n v="0"/>
    <n v="0"/>
    <n v="0"/>
    <n v="0"/>
    <n v="1"/>
  </r>
  <r>
    <x v="0"/>
    <n v="55000"/>
    <n v="101000"/>
    <n v="78000"/>
    <s v="Microsoft Corporation_x000a_"/>
    <s v="Redmond, WA"/>
    <x v="66"/>
    <s v="10000+ employees"/>
    <x v="5"/>
    <s v="$10+ billion (USD)"/>
    <b v="0"/>
    <x v="1"/>
    <x v="0"/>
    <n v="0"/>
    <n v="0"/>
    <n v="0"/>
    <n v="0"/>
    <n v="1"/>
  </r>
  <r>
    <x v="0"/>
    <n v="55000"/>
    <n v="101000"/>
    <n v="78000"/>
    <s v="Protingent_x000a_"/>
    <s v="Kent, WA"/>
    <x v="72"/>
    <s v="51 to 200 employees"/>
    <x v="6"/>
    <s v="$25 to $50 million (USD)"/>
    <b v="0"/>
    <x v="1"/>
    <x v="0"/>
    <n v="0"/>
    <n v="0"/>
    <n v="0"/>
    <n v="1"/>
    <n v="0"/>
  </r>
  <r>
    <x v="0"/>
    <n v="55000"/>
    <n v="101000"/>
    <n v="78000"/>
    <s v="Microsoft Corporation_x000a_"/>
    <s v="Redmond, WA"/>
    <x v="66"/>
    <s v="10000+ employees"/>
    <x v="5"/>
    <s v="$10+ billion (USD)"/>
    <b v="0"/>
    <x v="0"/>
    <x v="0"/>
    <n v="0"/>
    <n v="0"/>
    <n v="0"/>
    <n v="1"/>
    <n v="0"/>
  </r>
  <r>
    <x v="0"/>
    <n v="55000"/>
    <n v="103000"/>
    <n v="79000"/>
    <s v="Didi Hirsch Mental Health Services_x000a_"/>
    <s v="Inglewood, CA"/>
    <x v="190"/>
    <s v="201 to 500 employees"/>
    <x v="3"/>
    <s v="Unknown / Non-Applicable"/>
    <b v="0"/>
    <x v="0"/>
    <x v="0"/>
    <n v="0"/>
    <n v="0"/>
    <n v="0"/>
    <n v="0"/>
    <n v="1"/>
  </r>
  <r>
    <x v="0"/>
    <n v="55000"/>
    <n v="101000"/>
    <n v="78000"/>
    <s v="Fred Hutch_x000a_"/>
    <s v="Seattle, WA"/>
    <x v="65"/>
    <s v="1001 to 5000 employees"/>
    <x v="28"/>
    <s v="$100 to $500 million (USD)"/>
    <b v="0"/>
    <x v="1"/>
    <x v="0"/>
    <n v="0"/>
    <n v="1"/>
    <n v="0"/>
    <n v="1"/>
    <n v="0"/>
  </r>
  <r>
    <x v="0"/>
    <n v="55000"/>
    <n v="101000"/>
    <n v="78000"/>
    <s v="Nintendo_x000a_"/>
    <s v="Redmond, WA"/>
    <x v="66"/>
    <s v="5001 to 10000 employees"/>
    <x v="17"/>
    <s v="$10+ billion (USD)"/>
    <b v="0"/>
    <x v="0"/>
    <x v="0"/>
    <n v="0"/>
    <n v="0"/>
    <n v="0"/>
    <n v="0"/>
    <n v="0"/>
  </r>
  <r>
    <x v="0"/>
    <n v="55000"/>
    <n v="101000"/>
    <n v="78000"/>
    <s v="eTeam Inc._x000a_"/>
    <s v="Kirkland, WA"/>
    <x v="191"/>
    <s v="51 to 200 employees"/>
    <x v="6"/>
    <s v="$50 to $100 million (USD)"/>
    <b v="0"/>
    <x v="0"/>
    <x v="0"/>
    <n v="0"/>
    <n v="0"/>
    <n v="0"/>
    <n v="0"/>
    <n v="0"/>
  </r>
  <r>
    <x v="0"/>
    <n v="55000"/>
    <n v="101000"/>
    <n v="78000"/>
    <s v="Kelly IT_x000a_"/>
    <s v="Seattle, WA"/>
    <x v="65"/>
    <s v="501 to 1000 employees"/>
    <x v="6"/>
    <s v="Unknown / Non-Applicable"/>
    <b v="0"/>
    <x v="0"/>
    <x v="0"/>
    <n v="0"/>
    <n v="0"/>
    <n v="0"/>
    <n v="1"/>
    <n v="1"/>
  </r>
  <r>
    <x v="0"/>
    <n v="55000"/>
    <n v="101000"/>
    <n v="78000"/>
    <s v="Xoriant Corporation_x000a_"/>
    <s v="Kirkland, WA"/>
    <x v="191"/>
    <s v="1001 to 5000 employees"/>
    <x v="0"/>
    <s v="$100 to $500 million (USD)"/>
    <b v="0"/>
    <x v="0"/>
    <x v="0"/>
    <n v="0"/>
    <n v="0"/>
    <n v="0"/>
    <n v="1"/>
    <n v="0"/>
  </r>
  <r>
    <x v="0"/>
    <n v="55000"/>
    <n v="101000"/>
    <n v="78000"/>
    <s v="Johns Hopkins University_x000a_"/>
    <s v="Seattle, WA"/>
    <x v="65"/>
    <s v="10000+ employees"/>
    <x v="26"/>
    <s v="$2 to $5 billion (USD)"/>
    <b v="0"/>
    <x v="1"/>
    <x v="1"/>
    <n v="1"/>
    <n v="1"/>
    <n v="1"/>
    <n v="0"/>
    <n v="1"/>
  </r>
  <r>
    <x v="0"/>
    <n v="55000"/>
    <n v="101000"/>
    <n v="78000"/>
    <s v="Protingent Staffing_x000a_"/>
    <s v="Renton, WA"/>
    <x v="70"/>
    <s v="51 to 200 employees"/>
    <x v="6"/>
    <s v="$25 to $50 million (USD)"/>
    <b v="0"/>
    <x v="1"/>
    <x v="1"/>
    <n v="1"/>
    <n v="1"/>
    <n v="1"/>
    <n v="1"/>
    <n v="1"/>
  </r>
  <r>
    <x v="0"/>
    <n v="55000"/>
    <n v="101000"/>
    <n v="78000"/>
    <s v="NuWest Group_x000a_"/>
    <s v="Kent, WA"/>
    <x v="72"/>
    <s v="51 to 200 employees"/>
    <x v="6"/>
    <s v="$25 to $50 million (USD)"/>
    <b v="0"/>
    <x v="0"/>
    <x v="0"/>
    <n v="0"/>
    <n v="0"/>
    <n v="0"/>
    <n v="1"/>
    <n v="1"/>
  </r>
  <r>
    <x v="0"/>
    <n v="55000"/>
    <n v="101000"/>
    <n v="78000"/>
    <s v="Serverlogic_x000a_"/>
    <s v="Seattle, WA"/>
    <x v="65"/>
    <s v="1 to 50 employees"/>
    <x v="0"/>
    <s v="$10 to $25 million (USD)"/>
    <b v="0"/>
    <x v="0"/>
    <x v="0"/>
    <n v="0"/>
    <n v="0"/>
    <n v="1"/>
    <n v="1"/>
    <n v="1"/>
  </r>
  <r>
    <x v="0"/>
    <n v="55000"/>
    <n v="101000"/>
    <n v="78000"/>
    <s v="Staffigo Technical Services, LLC_x000a_"/>
    <s v="Seattle, WA"/>
    <x v="65"/>
    <s v="51 to 200 employees"/>
    <x v="0"/>
    <s v="$50 to $100 million (USD)"/>
    <b v="0"/>
    <x v="1"/>
    <x v="0"/>
    <n v="0"/>
    <n v="0"/>
    <n v="0"/>
    <n v="0"/>
    <n v="0"/>
  </r>
  <r>
    <x v="0"/>
    <n v="55000"/>
    <n v="101000"/>
    <n v="78000"/>
    <s v="W3Global_x000a_"/>
    <s v="Seattle, WA"/>
    <x v="65"/>
    <s v="201 to 500 employees"/>
    <x v="6"/>
    <s v="$10 to $25 million (USD)"/>
    <b v="0"/>
    <x v="1"/>
    <x v="0"/>
    <n v="0"/>
    <n v="0"/>
    <n v="0"/>
    <n v="1"/>
    <n v="0"/>
  </r>
  <r>
    <x v="0"/>
    <n v="55000"/>
    <n v="101000"/>
    <n v="78000"/>
    <s v="Resource Informatics Group_x000a_"/>
    <s v="Seattle, WA"/>
    <x v="65"/>
    <s v="1 to 50 employees"/>
    <x v="0"/>
    <s v="$5 to $10 million (USD)"/>
    <b v="0"/>
    <x v="0"/>
    <x v="0"/>
    <n v="0"/>
    <n v="0"/>
    <n v="0"/>
    <n v="0"/>
    <n v="0"/>
  </r>
  <r>
    <x v="0"/>
    <n v="55000"/>
    <n v="103000"/>
    <n v="79000"/>
    <s v="ConsultNet, LLC_x000a_"/>
    <s v="Burbank, CA"/>
    <x v="15"/>
    <s v="201 to 500 employees"/>
    <x v="6"/>
    <s v="$50 to $100 million (USD)"/>
    <b v="0"/>
    <x v="1"/>
    <x v="0"/>
    <n v="0"/>
    <n v="1"/>
    <n v="1"/>
    <n v="1"/>
    <n v="0"/>
  </r>
  <r>
    <x v="0"/>
    <n v="55000"/>
    <n v="103000"/>
    <n v="79000"/>
    <s v="Steady_x000a_"/>
    <s v="Los Angeles, CA"/>
    <x v="21"/>
    <s v="1 to 50 employees"/>
    <x v="8"/>
    <s v="Unknown / Non-Applicable"/>
    <b v="1"/>
    <x v="1"/>
    <x v="0"/>
    <n v="0"/>
    <n v="0"/>
    <n v="0"/>
    <n v="1"/>
    <n v="0"/>
  </r>
  <r>
    <x v="0"/>
    <n v="55000"/>
    <n v="103000"/>
    <n v="79000"/>
    <s v="First Professional Services_x000a_"/>
    <s v="Los Angeles, CA"/>
    <x v="21"/>
    <s v="51 to 200 employees"/>
    <x v="8"/>
    <s v="$1 to $5 million (USD)"/>
    <b v="0"/>
    <x v="1"/>
    <x v="1"/>
    <n v="1"/>
    <n v="1"/>
    <n v="0"/>
    <n v="1"/>
    <n v="0"/>
  </r>
  <r>
    <x v="0"/>
    <n v="55000"/>
    <n v="103000"/>
    <n v="79000"/>
    <s v="Signal Sciences_x000a_"/>
    <s v="Los Angeles, CA"/>
    <x v="21"/>
    <s v="51 to 200 employees"/>
    <x v="4"/>
    <s v="Unknown / Non-Applicable"/>
    <b v="0"/>
    <x v="0"/>
    <x v="1"/>
    <n v="0"/>
    <n v="1"/>
    <n v="0"/>
    <n v="1"/>
    <n v="0"/>
  </r>
  <r>
    <x v="0"/>
    <n v="55000"/>
    <n v="103000"/>
    <n v="79000"/>
    <s v="Dave_x000a_"/>
    <s v="Los Angeles, CA"/>
    <x v="21"/>
    <s v="1 to 50 employees"/>
    <x v="19"/>
    <s v="Unknown / Non-Applicable"/>
    <b v="0"/>
    <x v="0"/>
    <x v="0"/>
    <n v="0"/>
    <n v="0"/>
    <n v="0"/>
    <n v="1"/>
    <n v="1"/>
  </r>
  <r>
    <x v="0"/>
    <n v="55000"/>
    <n v="103000"/>
    <n v="79000"/>
    <s v="HireTalent_x000a_"/>
    <s v="Los Angeles, CA"/>
    <x v="21"/>
    <s v="201 to 500 employees"/>
    <x v="6"/>
    <s v="$25 to $50 million (USD)"/>
    <b v="0"/>
    <x v="1"/>
    <x v="1"/>
    <n v="0"/>
    <n v="1"/>
    <n v="0"/>
    <n v="1"/>
    <n v="0"/>
  </r>
  <r>
    <x v="0"/>
    <n v="55000"/>
    <n v="103000"/>
    <n v="79000"/>
    <s v="Acumen_x000a_"/>
    <s v="Los Angeles, CA"/>
    <x v="21"/>
    <s v="201 to 500 employees"/>
    <x v="42"/>
    <s v="$10 to $25 million (USD)"/>
    <b v="0"/>
    <x v="1"/>
    <x v="0"/>
    <n v="0"/>
    <n v="1"/>
    <n v="0"/>
    <n v="0"/>
    <n v="1"/>
  </r>
  <r>
    <x v="0"/>
    <n v="55000"/>
    <n v="103000"/>
    <n v="79000"/>
    <s v="Neustar_x000a_"/>
    <s v="Los Angeles, CA"/>
    <x v="21"/>
    <s v="1001 to 5000 employees"/>
    <x v="8"/>
    <s v="$500 million to $1 billion (USD)"/>
    <b v="0"/>
    <x v="1"/>
    <x v="0"/>
    <n v="0"/>
    <n v="1"/>
    <n v="0"/>
    <n v="1"/>
    <n v="0"/>
  </r>
  <r>
    <x v="0"/>
    <n v="55000"/>
    <n v="103000"/>
    <n v="79000"/>
    <s v="Headspace_x000a_"/>
    <s v="Santa Monica, CA"/>
    <x v="17"/>
    <s v="201 to 500 employees"/>
    <x v="8"/>
    <s v="Unknown / Non-Applicable"/>
    <b v="0"/>
    <x v="1"/>
    <x v="0"/>
    <n v="0"/>
    <n v="0"/>
    <n v="1"/>
    <n v="1"/>
    <n v="0"/>
  </r>
  <r>
    <x v="0"/>
    <n v="55000"/>
    <n v="103000"/>
    <n v="79000"/>
    <s v="Stamps.com_x000a_"/>
    <s v="El Segundo, CA"/>
    <x v="13"/>
    <s v="1001 to 5000 employees"/>
    <x v="5"/>
    <s v="$100 to $500 million (USD)"/>
    <b v="0"/>
    <x v="1"/>
    <x v="0"/>
    <n v="0"/>
    <n v="1"/>
    <n v="0"/>
    <n v="1"/>
    <n v="0"/>
  </r>
  <r>
    <x v="0"/>
    <n v="55000"/>
    <n v="103000"/>
    <n v="79000"/>
    <s v="Wellth Inc._x000a_"/>
    <s v="Los Angeles, CA"/>
    <x v="21"/>
    <s v="1 to 50 employees"/>
    <x v="4"/>
    <s v="$1 to $5 million (USD)"/>
    <b v="0"/>
    <x v="1"/>
    <x v="1"/>
    <n v="0"/>
    <n v="1"/>
    <n v="1"/>
    <n v="1"/>
    <n v="0"/>
  </r>
  <r>
    <x v="0"/>
    <n v="55000"/>
    <n v="103000"/>
    <n v="79000"/>
    <s v="Staffigo Technical Services, LLC_x000a_"/>
    <s v="Los Angeles, CA"/>
    <x v="21"/>
    <s v="51 to 200 employees"/>
    <x v="0"/>
    <s v="$50 to $100 million (USD)"/>
    <b v="0"/>
    <x v="0"/>
    <x v="0"/>
    <n v="0"/>
    <n v="0"/>
    <n v="0"/>
    <n v="0"/>
    <n v="1"/>
  </r>
  <r>
    <x v="0"/>
    <n v="55000"/>
    <n v="103000"/>
    <n v="79000"/>
    <s v="People T"/>
    <s v="Hermosa Beach, CA"/>
    <x v="192"/>
    <s v="1 to 50 employees"/>
    <x v="6"/>
    <s v="Unknown / Non-Applicable"/>
    <b v="0"/>
    <x v="1"/>
    <x v="0"/>
    <n v="0"/>
    <n v="1"/>
    <n v="1"/>
    <n v="1"/>
    <n v="1"/>
  </r>
  <r>
    <x v="0"/>
    <n v="55000"/>
    <n v="103000"/>
    <n v="79000"/>
    <s v="Robert Half_x000a_"/>
    <s v="El Segundo, CA"/>
    <x v="13"/>
    <s v="10000+ employees"/>
    <x v="6"/>
    <s v="$2 to $5 billion (USD)"/>
    <b v="0"/>
    <x v="0"/>
    <x v="0"/>
    <n v="0"/>
    <n v="0"/>
    <n v="0"/>
    <n v="1"/>
    <n v="1"/>
  </r>
  <r>
    <x v="0"/>
    <n v="55000"/>
    <n v="103000"/>
    <n v="79000"/>
    <s v="Cedars-Sinai_x000a_"/>
    <s v="Los Angeles, CA"/>
    <x v="21"/>
    <s v="10000+ employees"/>
    <x v="3"/>
    <s v="$2 to $5 billion (USD)"/>
    <b v="0"/>
    <x v="1"/>
    <x v="0"/>
    <n v="0"/>
    <n v="0"/>
    <n v="0"/>
    <n v="1"/>
    <n v="0"/>
  </r>
  <r>
    <x v="0"/>
    <n v="55000"/>
    <n v="103000"/>
    <n v="79000"/>
    <s v="Radiology Partners_x000a_"/>
    <s v="El Segundo, CA"/>
    <x v="13"/>
    <s v="1001 to 5000 employees"/>
    <x v="3"/>
    <s v="Unknown / Non-Applicable"/>
    <b v="0"/>
    <x v="1"/>
    <x v="1"/>
    <n v="0"/>
    <n v="1"/>
    <n v="1"/>
    <n v="1"/>
    <n v="1"/>
  </r>
  <r>
    <x v="0"/>
    <n v="55000"/>
    <n v="103000"/>
    <n v="79000"/>
    <s v="Lucky Day_x000a_"/>
    <s v="Los Angeles, CA"/>
    <x v="21"/>
    <s v="1 to 50 employees"/>
    <x v="8"/>
    <s v="Unknown / Non-Applicable"/>
    <b v="0"/>
    <x v="1"/>
    <x v="0"/>
    <n v="0"/>
    <n v="0"/>
    <n v="0"/>
    <n v="0"/>
    <n v="1"/>
  </r>
  <r>
    <x v="0"/>
    <n v="55000"/>
    <n v="103000"/>
    <n v="79000"/>
    <s v="PlayQ_x000a_"/>
    <s v="Santa Monica, CA"/>
    <x v="17"/>
    <s v="51 to 200 employees"/>
    <x v="17"/>
    <s v="Unknown / Non-Applicable"/>
    <b v="0"/>
    <x v="1"/>
    <x v="1"/>
    <n v="1"/>
    <n v="1"/>
    <n v="0"/>
    <n v="1"/>
    <n v="0"/>
  </r>
  <r>
    <x v="0"/>
    <n v="55000"/>
    <n v="103000"/>
    <n v="79000"/>
    <s v="PeerStreet_x000a_"/>
    <s v="El Segundo, CA"/>
    <x v="13"/>
    <s v="51 to 200 employees"/>
    <x v="39"/>
    <s v="Unknown / Non-Applicable"/>
    <b v="0"/>
    <x v="1"/>
    <x v="1"/>
    <n v="0"/>
    <n v="1"/>
    <n v="0"/>
    <n v="0"/>
    <n v="1"/>
  </r>
  <r>
    <x v="0"/>
    <n v="55000"/>
    <n v="103000"/>
    <n v="79000"/>
    <s v="Eleven Recruiting - CH"/>
    <s v="Los Angeles, CA"/>
    <x v="21"/>
    <s v="1 to 50 employees"/>
    <x v="0"/>
    <s v="Unknown / Non-Applicable"/>
    <b v="0"/>
    <x v="1"/>
    <x v="0"/>
    <n v="0"/>
    <n v="0"/>
    <n v="0"/>
    <n v="0"/>
    <n v="0"/>
  </r>
  <r>
    <x v="0"/>
    <n v="55000"/>
    <n v="103000"/>
    <n v="79000"/>
    <s v="Lorven Technologies Inc_x000a_"/>
    <s v="Los Angeles, CA"/>
    <x v="21"/>
    <s v="1 to 50 employees"/>
    <x v="2"/>
    <s v="Less than $1 million (USD)"/>
    <b v="0"/>
    <x v="1"/>
    <x v="0"/>
    <n v="0"/>
    <n v="0"/>
    <n v="0"/>
    <n v="1"/>
    <n v="0"/>
  </r>
  <r>
    <x v="0"/>
    <n v="55000"/>
    <n v="103000"/>
    <n v="79000"/>
    <s v="ICONMA_x000a_"/>
    <s v="Culver City, CA"/>
    <x v="123"/>
    <s v="1001 to 5000 employees"/>
    <x v="6"/>
    <s v="$100 to $500 million (USD)"/>
    <b v="0"/>
    <x v="1"/>
    <x v="0"/>
    <n v="0"/>
    <n v="0"/>
    <n v="0"/>
    <n v="0"/>
    <n v="1"/>
  </r>
  <r>
    <x v="0"/>
    <n v="55000"/>
    <n v="103000"/>
    <n v="79000"/>
    <s v="DatamanUSA_x000a_"/>
    <s v="Los Angeles, CA"/>
    <x v="21"/>
    <s v="51 to 200 employees"/>
    <x v="0"/>
    <s v="$5 to $10 million (USD)"/>
    <b v="0"/>
    <x v="0"/>
    <x v="0"/>
    <n v="0"/>
    <n v="0"/>
    <n v="0"/>
    <n v="1"/>
    <n v="1"/>
  </r>
  <r>
    <x v="0"/>
    <n v="55000"/>
    <n v="103000"/>
    <n v="79000"/>
    <s v="Dot818_x000a_"/>
    <s v="Glendale, CA"/>
    <x v="94"/>
    <s v="1 to 50 employees"/>
    <x v="18"/>
    <s v="Unknown / Non-Applicable"/>
    <b v="0"/>
    <x v="1"/>
    <x v="1"/>
    <n v="0"/>
    <n v="1"/>
    <n v="0"/>
    <n v="0"/>
    <n v="1"/>
  </r>
  <r>
    <x v="0"/>
    <n v="57000"/>
    <n v="67000"/>
    <n v="62000"/>
    <s v="PROLIM Global Corporation_x000a_"/>
    <s v="Denver, CO"/>
    <x v="170"/>
    <s v="201 to 500 employees"/>
    <x v="4"/>
    <s v="$25 to $50 million (USD)"/>
    <b v="0"/>
    <x v="1"/>
    <x v="0"/>
    <n v="0"/>
    <n v="0"/>
    <n v="0"/>
    <n v="0"/>
    <n v="0"/>
  </r>
  <r>
    <x v="0"/>
    <n v="57000"/>
    <n v="67000"/>
    <n v="62000"/>
    <s v="Staffigo Technical Services, LLC_x000a_"/>
    <s v="Denver, CO"/>
    <x v="170"/>
    <s v="51 to 200 employees"/>
    <x v="0"/>
    <s v="$50 to $100 million (USD)"/>
    <b v="0"/>
    <x v="0"/>
    <x v="1"/>
    <n v="0"/>
    <n v="0"/>
    <n v="0"/>
    <n v="0"/>
    <n v="1"/>
  </r>
  <r>
    <x v="0"/>
    <n v="57000"/>
    <n v="67000"/>
    <n v="62000"/>
    <s v="Xcel Energy_x000a_"/>
    <s v="Henderson, CO"/>
    <x v="193"/>
    <s v="10000+ employees"/>
    <x v="80"/>
    <s v="$10+ billion (USD)"/>
    <b v="0"/>
    <x v="0"/>
    <x v="0"/>
    <n v="0"/>
    <n v="0"/>
    <n v="0"/>
    <n v="1"/>
    <n v="0"/>
  </r>
  <r>
    <x v="0"/>
    <n v="57000"/>
    <n v="67000"/>
    <n v="62000"/>
    <s v="Gloo_x000a_"/>
    <s v="Boulder, CO"/>
    <x v="175"/>
    <s v="51 to 200 employees"/>
    <x v="4"/>
    <s v="$1 to $5 million (USD)"/>
    <b v="0"/>
    <x v="0"/>
    <x v="0"/>
    <n v="0"/>
    <n v="0"/>
    <n v="0"/>
    <n v="1"/>
    <n v="0"/>
  </r>
  <r>
    <x v="0"/>
    <n v="57000"/>
    <n v="67000"/>
    <n v="62000"/>
    <s v="Advent Global Solutions_x000a_"/>
    <s v="Denver, CO"/>
    <x v="170"/>
    <s v="501 to 1000 employees"/>
    <x v="0"/>
    <s v="$100 to $500 million (USD)"/>
    <b v="0"/>
    <x v="0"/>
    <x v="1"/>
    <n v="0"/>
    <n v="0"/>
    <n v="0"/>
    <n v="0"/>
    <n v="0"/>
  </r>
  <r>
    <x v="0"/>
    <n v="57000"/>
    <n v="67000"/>
    <n v="62000"/>
    <s v="Hotel Engine_x000a_"/>
    <s v="Denver, CO"/>
    <x v="170"/>
    <s v="51 to 200 employees"/>
    <x v="81"/>
    <s v="Unknown / Non-Applicable"/>
    <b v="0"/>
    <x v="1"/>
    <x v="1"/>
    <n v="0"/>
    <n v="1"/>
    <n v="0"/>
    <n v="0"/>
    <n v="1"/>
  </r>
  <r>
    <x v="0"/>
    <n v="57000"/>
    <n v="67000"/>
    <n v="62000"/>
    <s v="Boeing_x000a_"/>
    <s v="Englewood, CO"/>
    <x v="173"/>
    <s v="10000+ employees"/>
    <x v="44"/>
    <s v="$10+ billion (USD)"/>
    <b v="0"/>
    <x v="1"/>
    <x v="0"/>
    <n v="0"/>
    <n v="1"/>
    <n v="1"/>
    <n v="1"/>
    <n v="0"/>
  </r>
  <r>
    <x v="0"/>
    <n v="57000"/>
    <n v="67000"/>
    <n v="62000"/>
    <s v="Staffigo Technical Services, LLC_x000a_"/>
    <s v="Denver, CO"/>
    <x v="170"/>
    <s v="51 to 200 employees"/>
    <x v="0"/>
    <s v="$50 to $100 million (USD)"/>
    <b v="0"/>
    <x v="0"/>
    <x v="0"/>
    <n v="0"/>
    <n v="0"/>
    <n v="0"/>
    <n v="0"/>
    <n v="1"/>
  </r>
  <r>
    <x v="1"/>
    <n v="57000"/>
    <n v="67000"/>
    <n v="62000"/>
    <s v="MIRACORP_x000a_"/>
    <s v="Lakewood, CO"/>
    <x v="171"/>
    <s v="51 to 200 employees"/>
    <x v="9"/>
    <s v="$5 to $10 million (USD)"/>
    <b v="0"/>
    <x v="0"/>
    <x v="0"/>
    <n v="0"/>
    <n v="1"/>
    <n v="0"/>
    <n v="0"/>
    <n v="0"/>
  </r>
  <r>
    <x v="0"/>
    <n v="57000"/>
    <n v="67000"/>
    <n v="62000"/>
    <s v="Edison Software, Inc._x000a_"/>
    <s v="Denver, CO"/>
    <x v="170"/>
    <s v="51 to 200 employees"/>
    <x v="5"/>
    <s v="$1 to $5 million (USD)"/>
    <b v="0"/>
    <x v="0"/>
    <x v="0"/>
    <n v="0"/>
    <n v="0"/>
    <n v="0"/>
    <n v="0"/>
    <n v="1"/>
  </r>
  <r>
    <x v="0"/>
    <n v="57000"/>
    <n v="67000"/>
    <n v="62000"/>
    <s v="Infotree Service Inc_x000a_"/>
    <s v="Denver, CO"/>
    <x v="170"/>
    <s v="51 to 200 employees"/>
    <x v="18"/>
    <s v="$1 to $5 million (USD)"/>
    <b v="0"/>
    <x v="1"/>
    <x v="1"/>
    <n v="0"/>
    <n v="0"/>
    <n v="0"/>
    <n v="1"/>
    <n v="1"/>
  </r>
  <r>
    <x v="0"/>
    <n v="57000"/>
    <n v="67000"/>
    <n v="62000"/>
    <s v="CitiusTech_x000a_"/>
    <s v="Denver, CO"/>
    <x v="170"/>
    <s v="1001 to 5000 employees"/>
    <x v="0"/>
    <s v="$100 to $500 million (USD)"/>
    <b v="0"/>
    <x v="1"/>
    <x v="1"/>
    <n v="1"/>
    <n v="1"/>
    <n v="0"/>
    <n v="1"/>
    <n v="1"/>
  </r>
  <r>
    <x v="0"/>
    <n v="57000"/>
    <n v="67000"/>
    <n v="62000"/>
    <s v="Apex Systems_x000a_"/>
    <s v="Greenwood Village, Arapahoe, CO"/>
    <x v="169"/>
    <s v="1001 to 5000 employees"/>
    <x v="6"/>
    <s v="$2 to $5 billion (USD)"/>
    <b v="1"/>
    <x v="1"/>
    <x v="1"/>
    <n v="0"/>
    <n v="1"/>
    <n v="0"/>
    <n v="1"/>
    <n v="1"/>
  </r>
  <r>
    <x v="0"/>
    <n v="57000"/>
    <n v="67000"/>
    <n v="62000"/>
    <s v="Collabera_x000a_"/>
    <s v="Greenwood Village, Arapahoe, CO"/>
    <x v="169"/>
    <s v="10000+ employees"/>
    <x v="0"/>
    <s v="$500 million to $1 billion (USD)"/>
    <b v="0"/>
    <x v="0"/>
    <x v="0"/>
    <n v="0"/>
    <n v="0"/>
    <n v="0"/>
    <n v="0"/>
    <n v="0"/>
  </r>
  <r>
    <x v="0"/>
    <n v="57000"/>
    <n v="67000"/>
    <n v="62000"/>
    <s v="Autodesk_x000a_"/>
    <s v="Denver, CO"/>
    <x v="170"/>
    <s v="5001 to 10000 employees"/>
    <x v="5"/>
    <s v="$2 to $5 billion (USD)"/>
    <b v="0"/>
    <x v="1"/>
    <x v="1"/>
    <n v="0"/>
    <n v="1"/>
    <n v="0"/>
    <n v="1"/>
    <n v="1"/>
  </r>
  <r>
    <x v="0"/>
    <n v="57000"/>
    <n v="67000"/>
    <n v="62000"/>
    <s v="Dire Wolf Digital_x000a_"/>
    <s v="Denver, CO"/>
    <x v="170"/>
    <s v="51 to 200 employees"/>
    <x v="5"/>
    <s v="Unknown / Non-Applicable"/>
    <b v="0"/>
    <x v="0"/>
    <x v="0"/>
    <n v="0"/>
    <n v="0"/>
    <n v="0"/>
    <n v="1"/>
    <n v="1"/>
  </r>
  <r>
    <x v="0"/>
    <n v="57000"/>
    <n v="67000"/>
    <n v="62000"/>
    <s v="Twilio_x000a_"/>
    <s v="Denver, CO"/>
    <x v="170"/>
    <s v="1001 to 5000 employees"/>
    <x v="8"/>
    <s v="$1 to $2 billion (USD)"/>
    <b v="1"/>
    <x v="0"/>
    <x v="0"/>
    <n v="0"/>
    <n v="0"/>
    <n v="0"/>
    <n v="0"/>
    <n v="1"/>
  </r>
  <r>
    <x v="0"/>
    <n v="57000"/>
    <n v="104000"/>
    <n v="80500"/>
    <s v="Duetto_x000a_"/>
    <s v="San Francisco, CA"/>
    <x v="150"/>
    <s v="51 to 200 employees"/>
    <x v="4"/>
    <s v="$25 to $50 million (USD)"/>
    <b v="1"/>
    <x v="0"/>
    <x v="0"/>
    <n v="0"/>
    <n v="0"/>
    <n v="0"/>
    <n v="0"/>
    <n v="1"/>
  </r>
  <r>
    <x v="0"/>
    <n v="57000"/>
    <n v="104000"/>
    <n v="80500"/>
    <s v="Rodan and Fields, LLC_x000a_"/>
    <s v="San Francisco, CA"/>
    <x v="150"/>
    <s v="501 to 1000 employees"/>
    <x v="69"/>
    <s v="Unknown / Non-Applicable"/>
    <b v="0"/>
    <x v="1"/>
    <x v="1"/>
    <n v="0"/>
    <n v="1"/>
    <n v="0"/>
    <n v="0"/>
    <n v="0"/>
  </r>
  <r>
    <x v="0"/>
    <n v="57000"/>
    <n v="67000"/>
    <n v="62000"/>
    <s v="CoreSite_x000a_"/>
    <s v="Denver, CO"/>
    <x v="170"/>
    <s v="201 to 500 employees"/>
    <x v="0"/>
    <s v="$100 to $500 million (USD)"/>
    <b v="0"/>
    <x v="1"/>
    <x v="1"/>
    <n v="1"/>
    <n v="1"/>
    <n v="0"/>
    <n v="1"/>
    <n v="1"/>
  </r>
  <r>
    <x v="0"/>
    <n v="57000"/>
    <n v="67000"/>
    <n v="62000"/>
    <s v="BridgeView IT_x000a_"/>
    <s v="Denver, CO"/>
    <x v="170"/>
    <s v="1 to 50 employees"/>
    <x v="0"/>
    <s v="$10 to $25 million (USD)"/>
    <b v="0"/>
    <x v="0"/>
    <x v="0"/>
    <n v="0"/>
    <n v="0"/>
    <n v="0"/>
    <n v="1"/>
    <n v="0"/>
  </r>
  <r>
    <x v="0"/>
    <n v="57000"/>
    <n v="67000"/>
    <n v="62000"/>
    <s v="GDKN_x000a_"/>
    <s v="Centennial, CO"/>
    <x v="172"/>
    <s v="201 to 500 employees"/>
    <x v="6"/>
    <s v="$5 to $10 million (USD)"/>
    <b v="0"/>
    <x v="0"/>
    <x v="0"/>
    <n v="0"/>
    <n v="0"/>
    <n v="0"/>
    <n v="1"/>
    <n v="0"/>
  </r>
  <r>
    <x v="0"/>
    <n v="57000"/>
    <n v="67000"/>
    <n v="62000"/>
    <s v="Mondo_x000a_"/>
    <s v="Boulder, CO"/>
    <x v="175"/>
    <s v="51 to 200 employees"/>
    <x v="6"/>
    <s v="$100 to $500 million (USD)"/>
    <b v="0"/>
    <x v="0"/>
    <x v="0"/>
    <n v="0"/>
    <n v="1"/>
    <n v="0"/>
    <n v="0"/>
    <n v="1"/>
  </r>
  <r>
    <x v="0"/>
    <n v="57000"/>
    <n v="67000"/>
    <n v="62000"/>
    <s v="Strive Health_x000a_"/>
    <s v="Denver, CO"/>
    <x v="170"/>
    <s v="1 to 50 employees"/>
    <x v="3"/>
    <s v="Unknown / Non-Applicable"/>
    <b v="0"/>
    <x v="0"/>
    <x v="0"/>
    <n v="0"/>
    <n v="0"/>
    <n v="0"/>
    <n v="1"/>
    <n v="0"/>
  </r>
  <r>
    <x v="0"/>
    <n v="57000"/>
    <n v="67000"/>
    <n v="62000"/>
    <s v="Integrated Resources_x000a_"/>
    <s v="Denver, CO"/>
    <x v="170"/>
    <s v="201 to 500 employees"/>
    <x v="6"/>
    <s v="$25 to $50 million (USD)"/>
    <b v="0"/>
    <x v="1"/>
    <x v="0"/>
    <n v="0"/>
    <n v="0"/>
    <n v="0"/>
    <n v="1"/>
    <n v="0"/>
  </r>
  <r>
    <x v="0"/>
    <n v="57000"/>
    <n v="67000"/>
    <n v="62000"/>
    <s v="Paramount Software Solutions, Inc_x000a_"/>
    <s v="Denver, CO"/>
    <x v="170"/>
    <s v="51 to 200 employees"/>
    <x v="0"/>
    <s v="$10 to $25 million (USD)"/>
    <b v="0"/>
    <x v="1"/>
    <x v="1"/>
    <n v="0"/>
    <n v="1"/>
    <n v="1"/>
    <n v="1"/>
    <n v="0"/>
  </r>
  <r>
    <x v="0"/>
    <n v="57000"/>
    <n v="67000"/>
    <n v="62000"/>
    <s v="Wipro Ltd._x000a_"/>
    <s v="Denver, CO"/>
    <x v="170"/>
    <s v="10000+ employees"/>
    <x v="0"/>
    <s v="$5 to $10 billion (USD)"/>
    <b v="0"/>
    <x v="1"/>
    <x v="1"/>
    <n v="0"/>
    <n v="0"/>
    <n v="0"/>
    <n v="1"/>
    <n v="1"/>
  </r>
  <r>
    <x v="0"/>
    <n v="57000"/>
    <n v="67000"/>
    <n v="62000"/>
    <s v="The Motley Fool_x000a_"/>
    <s v="Lakewood, CO"/>
    <x v="171"/>
    <s v="201 to 500 employees"/>
    <x v="8"/>
    <s v="Unknown / Non-Applicable"/>
    <b v="0"/>
    <x v="1"/>
    <x v="1"/>
    <n v="0"/>
    <n v="1"/>
    <n v="0"/>
    <n v="0"/>
    <n v="1"/>
  </r>
  <r>
    <x v="1"/>
    <n v="57000"/>
    <n v="100000"/>
    <n v="78500"/>
    <s v="TechUSA_x000a_"/>
    <s v="Englewood, CO"/>
    <x v="173"/>
    <s v="1001 to 5000 employees"/>
    <x v="6"/>
    <s v="$100 to $500 million (USD)"/>
    <b v="0"/>
    <x v="0"/>
    <x v="1"/>
    <n v="0"/>
    <n v="0"/>
    <n v="0"/>
    <n v="1"/>
    <n v="1"/>
  </r>
  <r>
    <x v="0"/>
    <n v="57000"/>
    <n v="100000"/>
    <n v="78500"/>
    <s v="Apex Systems_x000a_"/>
    <s v="Greenwood Village, Arapahoe, CO"/>
    <x v="169"/>
    <s v="1001 to 5000 employees"/>
    <x v="6"/>
    <s v="$2 to $5 billion (USD)"/>
    <b v="1"/>
    <x v="0"/>
    <x v="0"/>
    <n v="0"/>
    <n v="0"/>
    <n v="0"/>
    <n v="1"/>
    <n v="1"/>
  </r>
  <r>
    <x v="0"/>
    <n v="57000"/>
    <n v="100000"/>
    <n v="78500"/>
    <s v="CenturyLink_x000a_"/>
    <s v="Broomfield, CO"/>
    <x v="176"/>
    <s v="10000+ employees"/>
    <x v="60"/>
    <s v="$10+ billion (USD)"/>
    <b v="0"/>
    <x v="0"/>
    <x v="0"/>
    <n v="0"/>
    <n v="0"/>
    <n v="0"/>
    <n v="0"/>
    <n v="0"/>
  </r>
  <r>
    <x v="0"/>
    <n v="57000"/>
    <n v="100000"/>
    <n v="78500"/>
    <s v="Global Healthcare Exchange_x000a_"/>
    <s v="Louisville, CO"/>
    <x v="174"/>
    <s v="501 to 1000 employees"/>
    <x v="4"/>
    <s v="$10 to $25 million (USD)"/>
    <b v="0"/>
    <x v="0"/>
    <x v="0"/>
    <n v="0"/>
    <n v="0"/>
    <n v="0"/>
    <n v="1"/>
    <n v="0"/>
  </r>
  <r>
    <x v="0"/>
    <n v="57000"/>
    <n v="100000"/>
    <n v="78500"/>
    <s v="Staffigo Technical Services, LLC_x000a_"/>
    <s v="Denver, CO"/>
    <x v="170"/>
    <s v="51 to 200 employees"/>
    <x v="0"/>
    <s v="$50 to $100 million (USD)"/>
    <b v="0"/>
    <x v="1"/>
    <x v="1"/>
    <n v="0"/>
    <n v="1"/>
    <n v="0"/>
    <n v="0"/>
    <n v="1"/>
  </r>
  <r>
    <x v="0"/>
    <n v="57000"/>
    <n v="100000"/>
    <n v="78500"/>
    <s v="V.L.S. Systems_x000a_"/>
    <s v="Denver, CO"/>
    <x v="170"/>
    <s v="201 to 500 employees"/>
    <x v="9"/>
    <s v="$25 to $50 million (USD)"/>
    <b v="0"/>
    <x v="0"/>
    <x v="0"/>
    <n v="0"/>
    <n v="0"/>
    <n v="0"/>
    <n v="0"/>
    <n v="1"/>
  </r>
  <r>
    <x v="0"/>
    <n v="57000"/>
    <n v="100000"/>
    <n v="78500"/>
    <s v="GHX_x000a_"/>
    <s v="Louisville, CO"/>
    <x v="174"/>
    <s v="501 to 1000 employees"/>
    <x v="37"/>
    <s v="$100 to $500 million (USD)"/>
    <b v="0"/>
    <x v="0"/>
    <x v="1"/>
    <n v="0"/>
    <n v="1"/>
    <n v="0"/>
    <n v="1"/>
    <n v="1"/>
  </r>
  <r>
    <x v="0"/>
    <n v="57000"/>
    <n v="100000"/>
    <n v="78500"/>
    <s v="22nd Century Staffing_x000a_"/>
    <s v="Denver, CO"/>
    <x v="170"/>
    <s v="51 to 200 employees"/>
    <x v="6"/>
    <s v="$5 to $10 million (USD)"/>
    <b v="1"/>
    <x v="0"/>
    <x v="0"/>
    <n v="0"/>
    <n v="0"/>
    <n v="0"/>
    <n v="1"/>
    <n v="1"/>
  </r>
  <r>
    <x v="0"/>
    <n v="57000"/>
    <n v="100000"/>
    <n v="78500"/>
    <s v="Telligen_x000a_"/>
    <s v="Greenwood Village, Arapahoe, CO"/>
    <x v="169"/>
    <s v="501 to 1000 employees"/>
    <x v="3"/>
    <s v="$50 to $100 million (USD)"/>
    <b v="0"/>
    <x v="1"/>
    <x v="0"/>
    <n v="0"/>
    <n v="0"/>
    <n v="0"/>
    <n v="0"/>
    <n v="0"/>
  </r>
  <r>
    <x v="0"/>
    <n v="57000"/>
    <n v="100000"/>
    <n v="78500"/>
    <s v="ClientSolv Technologies_x000a_"/>
    <s v="Greenwood Village, Arapahoe, CO"/>
    <x v="169"/>
    <s v="51 to 200 employees"/>
    <x v="0"/>
    <s v="$10 to $25 million (USD)"/>
    <b v="0"/>
    <x v="0"/>
    <x v="0"/>
    <n v="0"/>
    <n v="1"/>
    <n v="1"/>
    <n v="0"/>
    <n v="1"/>
  </r>
  <r>
    <x v="1"/>
    <n v="57000"/>
    <n v="100000"/>
    <n v="78500"/>
    <s v="Avacend, Inc._x000a_"/>
    <s v="Denver, CO"/>
    <x v="170"/>
    <s v="51 to 200 employees"/>
    <x v="6"/>
    <s v="Unknown / Non-Applicable"/>
    <b v="0"/>
    <x v="1"/>
    <x v="1"/>
    <n v="0"/>
    <n v="1"/>
    <n v="0"/>
    <n v="1"/>
    <n v="0"/>
  </r>
  <r>
    <x v="0"/>
    <n v="57000"/>
    <n v="100000"/>
    <n v="78500"/>
    <s v="Lockheed Martin_x000a_"/>
    <s v="Littleton, CO"/>
    <x v="194"/>
    <s v="10000+ employees"/>
    <x v="44"/>
    <s v="$10+ billion (USD)"/>
    <b v="0"/>
    <x v="1"/>
    <x v="1"/>
    <n v="0"/>
    <n v="0"/>
    <n v="0"/>
    <n v="1"/>
    <n v="1"/>
  </r>
  <r>
    <x v="0"/>
    <n v="57000"/>
    <n v="100000"/>
    <n v="78500"/>
    <s v="Mavensoft Technologies, LLC._x000a_"/>
    <s v="Denver, CO"/>
    <x v="170"/>
    <s v="1 to 50 employees"/>
    <x v="0"/>
    <s v="Less than $1 million (USD)"/>
    <b v="0"/>
    <x v="1"/>
    <x v="1"/>
    <n v="0"/>
    <n v="0"/>
    <n v="0"/>
    <n v="1"/>
    <n v="1"/>
  </r>
  <r>
    <x v="0"/>
    <n v="57000"/>
    <n v="100000"/>
    <n v="78500"/>
    <s v="Avacend, Inc._x000a_"/>
    <s v="Denver, CO"/>
    <x v="170"/>
    <s v="51 to 200 employees"/>
    <x v="6"/>
    <s v="Unknown / Non-Applicable"/>
    <b v="0"/>
    <x v="0"/>
    <x v="1"/>
    <n v="0"/>
    <n v="0"/>
    <n v="0"/>
    <n v="0"/>
    <n v="1"/>
  </r>
  <r>
    <x v="0"/>
    <n v="57000"/>
    <n v="100000"/>
    <n v="78500"/>
    <s v="WellDyneRx LLC_x000a_"/>
    <s v="Englewood, CO"/>
    <x v="173"/>
    <s v="501 to 1000 employees"/>
    <x v="3"/>
    <s v="Unknown / Non-Applicable"/>
    <b v="0"/>
    <x v="1"/>
    <x v="1"/>
    <n v="1"/>
    <n v="0"/>
    <n v="0"/>
    <n v="0"/>
    <n v="0"/>
  </r>
  <r>
    <x v="0"/>
    <n v="57000"/>
    <n v="100000"/>
    <n v="78500"/>
    <s v="DW Simpson_x000a_"/>
    <s v="Denver, CO"/>
    <x v="170"/>
    <s v="51 to 200 employees"/>
    <x v="6"/>
    <s v="$10 to $25 million (USD)"/>
    <b v="0"/>
    <x v="0"/>
    <x v="0"/>
    <n v="0"/>
    <n v="0"/>
    <n v="0"/>
    <n v="1"/>
    <n v="1"/>
  </r>
  <r>
    <x v="0"/>
    <n v="57000"/>
    <n v="100000"/>
    <n v="78500"/>
    <s v="CenturyLink_x000a_"/>
    <s v="Broomfield, CO"/>
    <x v="176"/>
    <s v="10000+ employees"/>
    <x v="60"/>
    <s v="$10+ billion (USD)"/>
    <b v="0"/>
    <x v="0"/>
    <x v="0"/>
    <n v="0"/>
    <n v="0"/>
    <n v="0"/>
    <n v="1"/>
    <n v="0"/>
  </r>
  <r>
    <x v="0"/>
    <n v="57000"/>
    <n v="100000"/>
    <n v="78500"/>
    <s v="22nd Century Technologies_x000a_"/>
    <s v="Denver, CO"/>
    <x v="170"/>
    <s v="1001 to 5000 employees"/>
    <x v="0"/>
    <s v="$25 to $50 million (USD)"/>
    <b v="1"/>
    <x v="0"/>
    <x v="0"/>
    <n v="0"/>
    <n v="0"/>
    <n v="0"/>
    <n v="1"/>
    <n v="1"/>
  </r>
  <r>
    <x v="0"/>
    <n v="57000"/>
    <n v="100000"/>
    <n v="78500"/>
    <s v="Source of Future Technology Inc_x000a_"/>
    <s v="Denver, CO"/>
    <x v="170"/>
    <s v="1 to 50 employees"/>
    <x v="5"/>
    <s v="$5 to $10 million (USD)"/>
    <b v="0"/>
    <x v="0"/>
    <x v="0"/>
    <n v="0"/>
    <n v="0"/>
    <n v="0"/>
    <n v="1"/>
    <n v="1"/>
  </r>
  <r>
    <x v="0"/>
    <n v="57000"/>
    <n v="100000"/>
    <n v="78500"/>
    <s v="Staffigo Technical Services, LLC_x000a_"/>
    <s v="Denver, CO"/>
    <x v="170"/>
    <s v="51 to 200 employees"/>
    <x v="0"/>
    <s v="$50 to $100 million (USD)"/>
    <b v="0"/>
    <x v="1"/>
    <x v="0"/>
    <n v="0"/>
    <n v="1"/>
    <n v="0"/>
    <n v="1"/>
    <n v="1"/>
  </r>
  <r>
    <x v="0"/>
    <n v="57000"/>
    <n v="100000"/>
    <n v="78500"/>
    <s v="22nd Century Staffing_x000a_"/>
    <s v="Denver, CO"/>
    <x v="170"/>
    <s v="51 to 200 employees"/>
    <x v="6"/>
    <s v="$5 to $10 million (USD)"/>
    <b v="1"/>
    <x v="1"/>
    <x v="1"/>
    <n v="0"/>
    <n v="0"/>
    <n v="0"/>
    <n v="0"/>
    <n v="1"/>
  </r>
  <r>
    <x v="0"/>
    <n v="57000"/>
    <n v="100000"/>
    <n v="78500"/>
    <s v="Signature Retail Services_x000a_"/>
    <s v="Aurora, CO"/>
    <x v="195"/>
    <s v="501 to 1000 employees"/>
    <x v="57"/>
    <s v="Unknown / Non-Applicable"/>
    <b v="0"/>
    <x v="1"/>
    <x v="0"/>
    <n v="0"/>
    <n v="0"/>
    <n v="0"/>
    <n v="1"/>
    <n v="0"/>
  </r>
  <r>
    <x v="0"/>
    <n v="57000"/>
    <n v="100000"/>
    <n v="78500"/>
    <s v="Kaiser Permanente_x000a_"/>
    <s v="Aurora, CO"/>
    <x v="195"/>
    <s v="10000+ employees"/>
    <x v="3"/>
    <s v="$10+ billion (USD)"/>
    <b v="0"/>
    <x v="0"/>
    <x v="0"/>
    <n v="0"/>
    <n v="0"/>
    <n v="0"/>
    <n v="0"/>
    <n v="1"/>
  </r>
  <r>
    <x v="0"/>
    <n v="57000"/>
    <n v="100000"/>
    <n v="78500"/>
    <s v="Black Knight Financial Services_x000a_"/>
    <s v="Lakewood, CO"/>
    <x v="171"/>
    <s v="5001 to 10000 employees"/>
    <x v="0"/>
    <s v="Less than $1 million (USD)"/>
    <b v="0"/>
    <x v="0"/>
    <x v="0"/>
    <n v="0"/>
    <n v="0"/>
    <n v="0"/>
    <n v="0"/>
    <n v="0"/>
  </r>
  <r>
    <x v="0"/>
    <n v="57000"/>
    <n v="104000"/>
    <n v="80500"/>
    <s v="CBRE_x000a_"/>
    <s v="San Francisco, CA"/>
    <x v="150"/>
    <s v="10000+ employees"/>
    <x v="39"/>
    <s v="Unknown / Non-Applicable"/>
    <b v="0"/>
    <x v="1"/>
    <x v="0"/>
    <n v="0"/>
    <n v="0"/>
    <n v="0"/>
    <n v="1"/>
    <n v="1"/>
  </r>
  <r>
    <x v="0"/>
    <n v="57000"/>
    <n v="103000"/>
    <n v="80000"/>
    <s v="Tarzana_x000a_"/>
    <s v="Northridge, CA"/>
    <x v="196"/>
    <s v="501 to 1000 employees"/>
    <x v="30"/>
    <s v="$25 to $50 million (USD)"/>
    <b v="0"/>
    <x v="1"/>
    <x v="0"/>
    <n v="0"/>
    <n v="0"/>
    <n v="0"/>
    <n v="0"/>
    <n v="1"/>
  </r>
  <r>
    <x v="0"/>
    <n v="57000"/>
    <n v="103000"/>
    <n v="80000"/>
    <s v="STAND 8 Technology Services_x000a_"/>
    <s v="Los Angeles, CA"/>
    <x v="21"/>
    <s v="51 to 200 employees"/>
    <x v="9"/>
    <s v="$10 to $25 million (USD)"/>
    <b v="0"/>
    <x v="1"/>
    <x v="1"/>
    <n v="0"/>
    <n v="0"/>
    <n v="0"/>
    <n v="0"/>
    <n v="1"/>
  </r>
  <r>
    <x v="0"/>
    <n v="57000"/>
    <n v="103000"/>
    <n v="80000"/>
    <s v="Internet Brands_x000a_"/>
    <s v="Los Angeles, CA"/>
    <x v="21"/>
    <s v="1001 to 5000 employees"/>
    <x v="8"/>
    <s v="$1 to $2 billion (USD)"/>
    <b v="0"/>
    <x v="0"/>
    <x v="0"/>
    <n v="0"/>
    <n v="0"/>
    <n v="0"/>
    <n v="0"/>
    <n v="1"/>
  </r>
  <r>
    <x v="0"/>
    <n v="57000"/>
    <n v="103000"/>
    <n v="80000"/>
    <s v="Century Group (CA)_x000a_"/>
    <s v="El Segundo, CA"/>
    <x v="13"/>
    <s v="51 to 200 employees"/>
    <x v="6"/>
    <s v="Unknown / Non-Applicable"/>
    <b v="0"/>
    <x v="1"/>
    <x v="1"/>
    <n v="0"/>
    <n v="1"/>
    <n v="0"/>
    <n v="0"/>
    <n v="1"/>
  </r>
  <r>
    <x v="0"/>
    <n v="57000"/>
    <n v="103000"/>
    <n v="80000"/>
    <s v="Netflix, Inc._x000a_"/>
    <s v="Los Angeles, CA"/>
    <x v="21"/>
    <s v="1001 to 5000 employees"/>
    <x v="8"/>
    <s v="$5 to $10 billion (USD)"/>
    <b v="0"/>
    <x v="0"/>
    <x v="1"/>
    <n v="0"/>
    <n v="1"/>
    <n v="0"/>
    <n v="1"/>
    <n v="0"/>
  </r>
  <r>
    <x v="0"/>
    <n v="57000"/>
    <n v="103000"/>
    <n v="80000"/>
    <s v="UC Davis Medical Center_x000a_"/>
    <s v="Los Angeles, CA"/>
    <x v="21"/>
    <s v="10000+ employees"/>
    <x v="3"/>
    <s v="$2 to $5 billion (USD)"/>
    <b v="0"/>
    <x v="1"/>
    <x v="1"/>
    <n v="0"/>
    <n v="1"/>
    <n v="0"/>
    <n v="1"/>
    <n v="0"/>
  </r>
  <r>
    <x v="0"/>
    <n v="57000"/>
    <n v="103000"/>
    <n v="80000"/>
    <s v="Robert Half_x000a_"/>
    <s v="Los Angeles, CA"/>
    <x v="21"/>
    <s v="10000+ employees"/>
    <x v="6"/>
    <s v="$2 to $5 billion (USD)"/>
    <b v="0"/>
    <x v="1"/>
    <x v="0"/>
    <n v="0"/>
    <n v="0"/>
    <n v="0"/>
    <n v="1"/>
    <n v="1"/>
  </r>
  <r>
    <x v="0"/>
    <n v="57000"/>
    <n v="103000"/>
    <n v="80000"/>
    <s v="UCLA Health_x000a_"/>
    <s v="Los Angeles, CA"/>
    <x v="21"/>
    <s v="5001 to 10000 employees"/>
    <x v="3"/>
    <s v="Unknown / Non-Applicable"/>
    <b v="0"/>
    <x v="1"/>
    <x v="1"/>
    <n v="0"/>
    <n v="0"/>
    <n v="0"/>
    <n v="1"/>
    <n v="1"/>
  </r>
  <r>
    <x v="0"/>
    <n v="57000"/>
    <n v="103000"/>
    <n v="80000"/>
    <s v="Robert Half_x000a_"/>
    <s v="Los Angeles, CA"/>
    <x v="21"/>
    <s v="10000+ employees"/>
    <x v="6"/>
    <s v="$2 to $5 billion (USD)"/>
    <b v="0"/>
    <x v="1"/>
    <x v="1"/>
    <n v="0"/>
    <n v="1"/>
    <n v="0"/>
    <n v="0"/>
    <n v="0"/>
  </r>
  <r>
    <x v="0"/>
    <n v="57000"/>
    <n v="103000"/>
    <n v="80000"/>
    <s v="Activision Blizzard_x000a_"/>
    <s v="El Segundo, CA"/>
    <x v="13"/>
    <s v="10000+ employees"/>
    <x v="17"/>
    <s v="$5 to $10 billion (USD)"/>
    <b v="0"/>
    <x v="1"/>
    <x v="1"/>
    <n v="0"/>
    <n v="1"/>
    <n v="0"/>
    <n v="0"/>
    <n v="0"/>
  </r>
  <r>
    <x v="0"/>
    <n v="57000"/>
    <n v="103000"/>
    <n v="80000"/>
    <s v="Fox Corporation_x000a_"/>
    <s v="Los Angeles, CA"/>
    <x v="21"/>
    <s v="5001 to 10000 employees"/>
    <x v="13"/>
    <s v="Unknown / Non-Applicable"/>
    <b v="0"/>
    <x v="1"/>
    <x v="0"/>
    <n v="0"/>
    <n v="0"/>
    <n v="0"/>
    <n v="1"/>
    <n v="1"/>
  </r>
  <r>
    <x v="1"/>
    <n v="57000"/>
    <n v="103000"/>
    <n v="80000"/>
    <s v="PUBG Santa Monica_x000a_"/>
    <s v="Los Angeles, CA"/>
    <x v="21"/>
    <s v="501 to 1000 employees"/>
    <x v="17"/>
    <s v="Unknown / Non-Applicable"/>
    <b v="0"/>
    <x v="0"/>
    <x v="0"/>
    <n v="0"/>
    <n v="0"/>
    <n v="0"/>
    <n v="1"/>
    <n v="1"/>
  </r>
  <r>
    <x v="0"/>
    <n v="57000"/>
    <n v="103000"/>
    <n v="80000"/>
    <s v="TutorMe_x000a_"/>
    <s v="Los Angeles, CA"/>
    <x v="21"/>
    <s v="51 to 200 employees"/>
    <x v="26"/>
    <s v="Unknown / Non-Applicable"/>
    <b v="0"/>
    <x v="1"/>
    <x v="0"/>
    <n v="0"/>
    <n v="1"/>
    <n v="0"/>
    <n v="1"/>
    <n v="1"/>
  </r>
  <r>
    <x v="0"/>
    <n v="57000"/>
    <n v="103000"/>
    <n v="80000"/>
    <s v="Cedars-Sinai_x000a_"/>
    <s v="Beverly Hills, CA"/>
    <x v="125"/>
    <s v="10000+ employees"/>
    <x v="3"/>
    <s v="$2 to $5 billion (USD)"/>
    <b v="0"/>
    <x v="1"/>
    <x v="1"/>
    <n v="1"/>
    <n v="1"/>
    <n v="0"/>
    <n v="0"/>
    <n v="0"/>
  </r>
  <r>
    <x v="0"/>
    <n v="57000"/>
    <n v="103000"/>
    <n v="80000"/>
    <s v="Mobilityware_x000a_"/>
    <s v="Los Angeles, CA"/>
    <x v="21"/>
    <s v="51 to 200 employees"/>
    <x v="17"/>
    <s v="Unknown / Non-Applicable"/>
    <b v="0"/>
    <x v="0"/>
    <x v="1"/>
    <n v="0"/>
    <n v="0"/>
    <n v="0"/>
    <n v="1"/>
    <n v="1"/>
  </r>
  <r>
    <x v="0"/>
    <n v="57000"/>
    <n v="103000"/>
    <n v="80000"/>
    <s v="Cenergy International_x000a_"/>
    <s v="Irwindale, CA"/>
    <x v="92"/>
    <s v="51 to 200 employees"/>
    <x v="9"/>
    <s v="$10 to $25 million (USD)"/>
    <b v="0"/>
    <x v="1"/>
    <x v="0"/>
    <n v="0"/>
    <n v="1"/>
    <n v="0"/>
    <n v="0"/>
    <n v="1"/>
  </r>
  <r>
    <x v="0"/>
    <n v="57000"/>
    <n v="103000"/>
    <n v="80000"/>
    <s v="Scale Media_x000a_"/>
    <s v="Los Angeles, CA"/>
    <x v="21"/>
    <s v="1 to 50 employees"/>
    <x v="18"/>
    <s v="Unknown / Non-Applicable"/>
    <b v="0"/>
    <x v="1"/>
    <x v="0"/>
    <n v="0"/>
    <n v="1"/>
    <n v="0"/>
    <n v="0"/>
    <n v="1"/>
  </r>
  <r>
    <x v="0"/>
    <n v="57000"/>
    <n v="103000"/>
    <n v="80000"/>
    <s v="Acumen_x000a_"/>
    <s v="Los Angeles, CA"/>
    <x v="21"/>
    <s v="201 to 500 employees"/>
    <x v="42"/>
    <s v="$10 to $25 million (USD)"/>
    <b v="0"/>
    <x v="0"/>
    <x v="0"/>
    <n v="0"/>
    <n v="0"/>
    <n v="0"/>
    <n v="1"/>
    <n v="1"/>
  </r>
  <r>
    <x v="0"/>
    <n v="57000"/>
    <n v="103000"/>
    <n v="80000"/>
    <s v="Acorns_x000a_"/>
    <s v="Anaheim, CA"/>
    <x v="93"/>
    <s v="201 to 500 employees"/>
    <x v="54"/>
    <s v="Unknown / Non-Applicable"/>
    <b v="0"/>
    <x v="0"/>
    <x v="0"/>
    <n v="0"/>
    <n v="0"/>
    <n v="0"/>
    <n v="0"/>
    <n v="0"/>
  </r>
  <r>
    <x v="0"/>
    <n v="57000"/>
    <n v="103000"/>
    <n v="80000"/>
    <s v="Superior Court of California County of Los Angeles_x000a_"/>
    <s v="Los Angeles, CA"/>
    <x v="21"/>
    <s v="1001 to 5000 employees"/>
    <x v="20"/>
    <s v="Unknown / Non-Applicable"/>
    <b v="0"/>
    <x v="0"/>
    <x v="1"/>
    <n v="1"/>
    <n v="1"/>
    <n v="0"/>
    <n v="1"/>
    <n v="1"/>
  </r>
  <r>
    <x v="0"/>
    <n v="57000"/>
    <n v="103000"/>
    <n v="80000"/>
    <s v="Tillster_x000a_"/>
    <s v="Los Angeles, CA"/>
    <x v="21"/>
    <s v="51 to 200 employees"/>
    <x v="4"/>
    <s v="$25 to $50 million (USD)"/>
    <b v="0"/>
    <x v="1"/>
    <x v="1"/>
    <n v="0"/>
    <n v="1"/>
    <n v="1"/>
    <n v="1"/>
    <n v="0"/>
  </r>
  <r>
    <x v="0"/>
    <n v="57000"/>
    <n v="103000"/>
    <n v="80000"/>
    <s v="Tripalink_x000a_"/>
    <s v="Los Angeles, CA"/>
    <x v="21"/>
    <s v="1 to 50 employees"/>
    <x v="39"/>
    <s v="Unknown / Non-Applicable"/>
    <b v="0"/>
    <x v="0"/>
    <x v="0"/>
    <n v="0"/>
    <n v="0"/>
    <n v="0"/>
    <n v="1"/>
    <n v="0"/>
  </r>
  <r>
    <x v="0"/>
    <n v="57000"/>
    <n v="103000"/>
    <n v="80000"/>
    <s v="L.A. Care Health Plan_x000a_"/>
    <s v="Los Angeles, CA"/>
    <x v="21"/>
    <s v="1001 to 5000 employees"/>
    <x v="3"/>
    <s v="Unknown / Non-Applicable"/>
    <b v="0"/>
    <x v="0"/>
    <x v="1"/>
    <n v="0"/>
    <n v="0"/>
    <n v="0"/>
    <n v="1"/>
    <n v="0"/>
  </r>
  <r>
    <x v="0"/>
    <n v="57000"/>
    <n v="103000"/>
    <n v="80000"/>
    <s v="The Loot Company_x000a_"/>
    <s v="Los Angeles, CA"/>
    <x v="21"/>
    <s v="201 to 500 employees"/>
    <x v="67"/>
    <s v="Unknown / Non-Applicable"/>
    <b v="0"/>
    <x v="1"/>
    <x v="1"/>
    <n v="0"/>
    <n v="1"/>
    <n v="0"/>
    <n v="1"/>
    <n v="1"/>
  </r>
  <r>
    <x v="0"/>
    <n v="57000"/>
    <n v="104000"/>
    <n v="80500"/>
    <s v="Perficient_x000a_"/>
    <s v="San Francisco, CA"/>
    <x v="150"/>
    <s v="1001 to 5000 employees"/>
    <x v="0"/>
    <s v="$500 million to $1 billion (USD)"/>
    <b v="0"/>
    <x v="0"/>
    <x v="0"/>
    <n v="0"/>
    <n v="0"/>
    <n v="0"/>
    <n v="1"/>
    <n v="1"/>
  </r>
  <r>
    <x v="0"/>
    <n v="57000"/>
    <n v="104000"/>
    <n v="80500"/>
    <s v="Mindstrong_x000a_"/>
    <s v="San Francisco, CA"/>
    <x v="150"/>
    <s v="51 to 200 employees"/>
    <x v="0"/>
    <s v="Unknown / Non-Applicable"/>
    <b v="0"/>
    <x v="1"/>
    <x v="0"/>
    <n v="0"/>
    <n v="0"/>
    <n v="0"/>
    <n v="0"/>
    <n v="0"/>
  </r>
  <r>
    <x v="0"/>
    <n v="57000"/>
    <n v="104000"/>
    <n v="80500"/>
    <s v="LiveCareer_x000a_"/>
    <s v="San Francisco, CA"/>
    <x v="150"/>
    <s v="501 to 1000 employees"/>
    <x v="8"/>
    <s v="Unknown / Non-Applicable"/>
    <b v="0"/>
    <x v="0"/>
    <x v="0"/>
    <n v="0"/>
    <n v="1"/>
    <n v="0"/>
    <n v="0"/>
    <n v="1"/>
  </r>
  <r>
    <x v="0"/>
    <n v="57000"/>
    <n v="104000"/>
    <n v="80500"/>
    <s v="Giving Assistant_x000a_"/>
    <s v="San Francisco, CA"/>
    <x v="150"/>
    <s v="1 to 50 employees"/>
    <x v="18"/>
    <s v="$10 to $25 million (USD)"/>
    <b v="0"/>
    <x v="0"/>
    <x v="1"/>
    <n v="0"/>
    <n v="0"/>
    <n v="0"/>
    <n v="0"/>
    <n v="0"/>
  </r>
  <r>
    <x v="0"/>
    <n v="57000"/>
    <n v="104000"/>
    <n v="80500"/>
    <s v="nWay_x000a_"/>
    <s v="San Francisco, CA"/>
    <x v="150"/>
    <s v="1 to 50 employees"/>
    <x v="5"/>
    <s v="Unknown / Non-Applicable"/>
    <b v="0"/>
    <x v="1"/>
    <x v="1"/>
    <n v="0"/>
    <n v="0"/>
    <n v="0"/>
    <n v="1"/>
    <n v="1"/>
  </r>
  <r>
    <x v="0"/>
    <n v="57000"/>
    <n v="104000"/>
    <n v="80500"/>
    <s v="Mondo_x000a_"/>
    <s v="San Francisco, CA"/>
    <x v="150"/>
    <s v="51 to 200 employees"/>
    <x v="6"/>
    <s v="$100 to $500 million (USD)"/>
    <b v="0"/>
    <x v="1"/>
    <x v="1"/>
    <n v="0"/>
    <n v="1"/>
    <n v="0"/>
    <n v="0"/>
    <n v="0"/>
  </r>
  <r>
    <x v="0"/>
    <n v="57000"/>
    <n v="104000"/>
    <n v="80500"/>
    <s v="Angaza_x000a_"/>
    <s v="San Francisco, CA"/>
    <x v="150"/>
    <s v="51 to 200 employees"/>
    <x v="4"/>
    <s v="Unknown / Non-Applicable"/>
    <b v="0"/>
    <x v="1"/>
    <x v="0"/>
    <n v="0"/>
    <n v="0"/>
    <n v="0"/>
    <n v="0"/>
    <n v="0"/>
  </r>
  <r>
    <x v="0"/>
    <n v="57000"/>
    <n v="104000"/>
    <n v="80500"/>
    <s v="Mondo_x000a_"/>
    <s v="San Francisco, CA"/>
    <x v="150"/>
    <s v="51 to 200 employees"/>
    <x v="6"/>
    <s v="$100 to $500 million (USD)"/>
    <b v="0"/>
    <x v="1"/>
    <x v="1"/>
    <n v="0"/>
    <n v="1"/>
    <n v="0"/>
    <n v="0"/>
    <n v="0"/>
  </r>
  <r>
    <x v="0"/>
    <n v="57000"/>
    <n v="104000"/>
    <n v="80500"/>
    <s v="Snowflake Computing_x000a_"/>
    <s v="San Mateo, CA"/>
    <x v="152"/>
    <s v="1001 to 5000 employees"/>
    <x v="4"/>
    <s v="Unknown / Non-Applicable"/>
    <b v="0"/>
    <x v="0"/>
    <x v="0"/>
    <n v="0"/>
    <n v="0"/>
    <n v="0"/>
    <n v="1"/>
    <n v="0"/>
  </r>
  <r>
    <x v="0"/>
    <n v="57000"/>
    <n v="104000"/>
    <n v="80500"/>
    <s v="Spin_x000a_"/>
    <s v="San Francisco, CA"/>
    <x v="150"/>
    <s v="501 to 1000 employees"/>
    <x v="5"/>
    <s v="Unknown / Non-Applicable"/>
    <b v="0"/>
    <x v="0"/>
    <x v="1"/>
    <n v="0"/>
    <n v="0"/>
    <n v="0"/>
    <n v="1"/>
    <n v="1"/>
  </r>
  <r>
    <x v="0"/>
    <n v="57000"/>
    <n v="104000"/>
    <n v="80500"/>
    <s v="Elevate Labs_x000a_"/>
    <s v="San Francisco, CA"/>
    <x v="150"/>
    <s v="1 to 50 employees"/>
    <x v="5"/>
    <s v="Unknown / Non-Applicable"/>
    <b v="0"/>
    <x v="1"/>
    <x v="1"/>
    <n v="0"/>
    <n v="1"/>
    <n v="0"/>
    <n v="1"/>
    <n v="1"/>
  </r>
  <r>
    <x v="0"/>
    <n v="57000"/>
    <n v="104000"/>
    <n v="80500"/>
    <s v="Deliverr Inc_x000a_"/>
    <s v="San Francisco, CA"/>
    <x v="150"/>
    <s v="51 to 200 employees"/>
    <x v="33"/>
    <s v="Unknown / Non-Applicable"/>
    <b v="0"/>
    <x v="1"/>
    <x v="0"/>
    <n v="0"/>
    <n v="0"/>
    <n v="0"/>
    <n v="1"/>
    <n v="1"/>
  </r>
  <r>
    <x v="0"/>
    <n v="57000"/>
    <n v="104000"/>
    <n v="80500"/>
    <s v="PubNub_x000a_"/>
    <s v="San Francisco, CA"/>
    <x v="150"/>
    <s v="51 to 200 employees"/>
    <x v="8"/>
    <s v="$10 to $25 million (USD)"/>
    <b v="1"/>
    <x v="1"/>
    <x v="1"/>
    <n v="0"/>
    <n v="1"/>
    <n v="0"/>
    <n v="1"/>
    <n v="0"/>
  </r>
  <r>
    <x v="0"/>
    <n v="57000"/>
    <n v="104000"/>
    <n v="80500"/>
    <s v="Autodesk_x000a_"/>
    <s v="San Francisco, CA"/>
    <x v="150"/>
    <s v="5001 to 10000 employees"/>
    <x v="5"/>
    <s v="$2 to $5 billion (USD)"/>
    <b v="0"/>
    <x v="0"/>
    <x v="0"/>
    <n v="0"/>
    <n v="0"/>
    <n v="0"/>
    <n v="0"/>
    <n v="1"/>
  </r>
  <r>
    <x v="0"/>
    <n v="57000"/>
    <n v="104000"/>
    <n v="80500"/>
    <s v="Vionic Group_x000a_"/>
    <s v="San Rafael, CA"/>
    <x v="158"/>
    <s v="51 to 200 employees"/>
    <x v="31"/>
    <s v="$100 to $500 million (USD)"/>
    <b v="0"/>
    <x v="1"/>
    <x v="0"/>
    <n v="0"/>
    <n v="1"/>
    <n v="1"/>
    <n v="0"/>
    <n v="1"/>
  </r>
  <r>
    <x v="0"/>
    <n v="57000"/>
    <n v="104000"/>
    <n v="80500"/>
    <s v="Life360_x000a_"/>
    <s v="San Francisco, CA"/>
    <x v="150"/>
    <s v="51 to 200 employees"/>
    <x v="8"/>
    <s v="Unknown / Non-Applicable"/>
    <b v="1"/>
    <x v="1"/>
    <x v="1"/>
    <n v="0"/>
    <n v="1"/>
    <n v="0"/>
    <n v="1"/>
    <n v="1"/>
  </r>
  <r>
    <x v="0"/>
    <n v="57000"/>
    <n v="103000"/>
    <n v="80000"/>
    <s v="System1_x000a_"/>
    <s v="Venice, CA"/>
    <x v="96"/>
    <s v="201 to 500 employees"/>
    <x v="8"/>
    <s v="Unknown / Non-Applicable"/>
    <b v="0"/>
    <x v="0"/>
    <x v="0"/>
    <n v="0"/>
    <n v="0"/>
    <n v="0"/>
    <n v="1"/>
    <n v="1"/>
  </r>
  <r>
    <x v="0"/>
    <n v="57000"/>
    <n v="70000"/>
    <n v="63500"/>
    <s v="InfoQuest Consulting Group_x000a_"/>
    <s v="Fort Worth, TX"/>
    <x v="62"/>
    <s v="1 to 50 employees"/>
    <x v="5"/>
    <s v="Less than $1 million (USD)"/>
    <b v="0"/>
    <x v="0"/>
    <x v="0"/>
    <n v="0"/>
    <n v="0"/>
    <n v="0"/>
    <n v="0"/>
    <n v="0"/>
  </r>
  <r>
    <x v="0"/>
    <n v="57000"/>
    <n v="70000"/>
    <n v="63500"/>
    <s v="Global Technical Talent, LLC_x000a_"/>
    <s v="Westlake, TX"/>
    <x v="63"/>
    <s v="501 to 1000 employees"/>
    <x v="0"/>
    <s v="$25 to $50 million (USD)"/>
    <b v="0"/>
    <x v="0"/>
    <x v="0"/>
    <n v="0"/>
    <n v="0"/>
    <n v="0"/>
    <n v="0"/>
    <n v="1"/>
  </r>
  <r>
    <x v="0"/>
    <n v="57000"/>
    <n v="104000"/>
    <n v="80500"/>
    <s v="NCSOFT_x000a_"/>
    <s v="San Mateo, CA"/>
    <x v="152"/>
    <s v="1001 to 5000 employees"/>
    <x v="17"/>
    <s v="$10+ billion (USD)"/>
    <b v="1"/>
    <x v="1"/>
    <x v="0"/>
    <n v="0"/>
    <n v="0"/>
    <n v="0"/>
    <n v="0"/>
    <n v="1"/>
  </r>
  <r>
    <x v="0"/>
    <n v="57000"/>
    <n v="104000"/>
    <n v="80500"/>
    <s v="Doximity_x000a_"/>
    <s v="San Francisco, CA"/>
    <x v="150"/>
    <s v="201 to 500 employees"/>
    <x v="4"/>
    <s v="Unknown / Non-Applicable"/>
    <b v="0"/>
    <x v="1"/>
    <x v="0"/>
    <n v="0"/>
    <n v="0"/>
    <n v="0"/>
    <n v="0"/>
    <n v="1"/>
  </r>
  <r>
    <x v="0"/>
    <n v="57000"/>
    <n v="104000"/>
    <n v="80500"/>
    <s v="Freedom Financial Network_x000a_"/>
    <s v="San Mateo, CA"/>
    <x v="152"/>
    <s v="1001 to 5000 employees"/>
    <x v="16"/>
    <s v="$500 million to $1 billion (USD)"/>
    <b v="0"/>
    <x v="0"/>
    <x v="0"/>
    <n v="0"/>
    <n v="0"/>
    <n v="0"/>
    <n v="0"/>
    <n v="0"/>
  </r>
  <r>
    <x v="0"/>
    <n v="57000"/>
    <n v="104000"/>
    <n v="80500"/>
    <s v="AppleOne_x000a_"/>
    <s v="San Francisco, CA"/>
    <x v="150"/>
    <s v="1001 to 5000 employees"/>
    <x v="6"/>
    <s v="$1 to $2 billion (USD)"/>
    <b v="0"/>
    <x v="1"/>
    <x v="1"/>
    <n v="0"/>
    <n v="0"/>
    <n v="0"/>
    <n v="0"/>
    <n v="1"/>
  </r>
  <r>
    <x v="0"/>
    <n v="57000"/>
    <n v="104000"/>
    <n v="80500"/>
    <s v="Autodesk_x000a_"/>
    <s v="San Francisco, CA"/>
    <x v="150"/>
    <s v="5001 to 10000 employees"/>
    <x v="5"/>
    <s v="$2 to $5 billion (USD)"/>
    <b v="0"/>
    <x v="1"/>
    <x v="0"/>
    <n v="0"/>
    <n v="1"/>
    <n v="1"/>
    <n v="0"/>
    <n v="0"/>
  </r>
  <r>
    <x v="0"/>
    <n v="57000"/>
    <n v="104000"/>
    <n v="80500"/>
    <s v="LaunchDarkly_x000a_"/>
    <s v="Oakland, CA"/>
    <x v="153"/>
    <s v="51 to 200 employees"/>
    <x v="4"/>
    <s v="Unknown / Non-Applicable"/>
    <b v="0"/>
    <x v="1"/>
    <x v="0"/>
    <n v="0"/>
    <n v="0"/>
    <n v="0"/>
    <n v="0"/>
    <n v="0"/>
  </r>
  <r>
    <x v="0"/>
    <n v="57000"/>
    <n v="104000"/>
    <n v="80500"/>
    <s v="Edmodo_x000a_"/>
    <s v="San Mateo, CA"/>
    <x v="152"/>
    <s v="51 to 200 employees"/>
    <x v="82"/>
    <s v="$5 to $10 million (USD)"/>
    <b v="0"/>
    <x v="1"/>
    <x v="0"/>
    <n v="0"/>
    <n v="1"/>
    <n v="1"/>
    <n v="0"/>
    <n v="1"/>
  </r>
  <r>
    <x v="0"/>
    <n v="58000"/>
    <n v="93000"/>
    <n v="75500"/>
    <s v="Apple_x000a_"/>
    <s v="Santa Clara, CA"/>
    <x v="2"/>
    <s v="10000+ employees"/>
    <x v="5"/>
    <s v="$10+ billion (USD)"/>
    <b v="0"/>
    <x v="1"/>
    <x v="0"/>
    <n v="0"/>
    <n v="1"/>
    <n v="1"/>
    <n v="0"/>
    <n v="1"/>
  </r>
  <r>
    <x v="0"/>
    <n v="58000"/>
    <n v="93000"/>
    <n v="75500"/>
    <s v="Vaco_x000a_"/>
    <s v="Palo Alto, CA"/>
    <x v="3"/>
    <s v="501 to 1000 employees"/>
    <x v="9"/>
    <s v="$500 million to $1 billion (USD)"/>
    <b v="0"/>
    <x v="1"/>
    <x v="1"/>
    <n v="0"/>
    <n v="1"/>
    <n v="0"/>
    <n v="1"/>
    <n v="0"/>
  </r>
  <r>
    <x v="0"/>
    <n v="58000"/>
    <n v="93000"/>
    <n v="75500"/>
    <s v="Cloudious LLC_x000a_"/>
    <s v="Milpitas, CA"/>
    <x v="182"/>
    <s v="1 to 50 employees"/>
    <x v="0"/>
    <s v="$10 to $25 million (USD)"/>
    <b v="0"/>
    <x v="1"/>
    <x v="1"/>
    <n v="0"/>
    <n v="0"/>
    <n v="0"/>
    <n v="0"/>
    <n v="1"/>
  </r>
  <r>
    <x v="0"/>
    <n v="58000"/>
    <n v="93000"/>
    <n v="75500"/>
    <s v="Crystal Equation_x000a_"/>
    <s v="Menlo Park, CA"/>
    <x v="9"/>
    <s v="51 to 200 employees"/>
    <x v="0"/>
    <s v="$25 to $50 million (USD)"/>
    <b v="0"/>
    <x v="1"/>
    <x v="0"/>
    <n v="0"/>
    <n v="1"/>
    <n v="0"/>
    <n v="0"/>
    <n v="1"/>
  </r>
  <r>
    <x v="0"/>
    <n v="58000"/>
    <n v="93000"/>
    <n v="75500"/>
    <s v="Creative Circle_x000a_"/>
    <s v="Sunnyvale, CA"/>
    <x v="8"/>
    <s v="201 to 500 employees"/>
    <x v="6"/>
    <s v="Unknown / Non-Applicable"/>
    <b v="0"/>
    <x v="0"/>
    <x v="0"/>
    <n v="0"/>
    <n v="0"/>
    <n v="0"/>
    <n v="0"/>
    <n v="1"/>
  </r>
  <r>
    <x v="0"/>
    <n v="58000"/>
    <n v="93000"/>
    <n v="75500"/>
    <s v="Staffigo Technical Services, LLC_x000a_"/>
    <s v="San Jose, CA"/>
    <x v="0"/>
    <s v="51 to 200 employees"/>
    <x v="0"/>
    <s v="$50 to $100 million (USD)"/>
    <b v="0"/>
    <x v="1"/>
    <x v="0"/>
    <n v="0"/>
    <n v="0"/>
    <n v="0"/>
    <n v="1"/>
    <n v="1"/>
  </r>
  <r>
    <x v="0"/>
    <n v="58000"/>
    <n v="93000"/>
    <n v="75500"/>
    <s v="Fortinet_x000a_"/>
    <s v="Sunnyvale, CA"/>
    <x v="8"/>
    <s v="10000+ employees"/>
    <x v="5"/>
    <s v="$2 to $5 billion (USD)"/>
    <b v="0"/>
    <x v="0"/>
    <x v="0"/>
    <n v="0"/>
    <n v="1"/>
    <n v="0"/>
    <n v="1"/>
    <n v="1"/>
  </r>
  <r>
    <x v="0"/>
    <n v="58000"/>
    <n v="93000"/>
    <n v="75500"/>
    <s v="Akorbi_x000a_"/>
    <s v="Mountain View, CA"/>
    <x v="10"/>
    <s v="201 to 500 employees"/>
    <x v="9"/>
    <s v="$25 to $50 million (USD)"/>
    <b v="0"/>
    <x v="1"/>
    <x v="0"/>
    <n v="0"/>
    <n v="1"/>
    <n v="1"/>
    <n v="1"/>
    <n v="1"/>
  </r>
  <r>
    <x v="0"/>
    <n v="58000"/>
    <n v="93000"/>
    <n v="75500"/>
    <s v="Omega Solutions_x000a_"/>
    <s v="Santa Clara, CA"/>
    <x v="2"/>
    <s v="1 to 50 employees"/>
    <x v="0"/>
    <s v="Unknown / Non-Applicable"/>
    <b v="0"/>
    <x v="0"/>
    <x v="1"/>
    <n v="0"/>
    <n v="0"/>
    <n v="0"/>
    <n v="0"/>
    <n v="1"/>
  </r>
  <r>
    <x v="0"/>
    <n v="58000"/>
    <n v="93000"/>
    <n v="75500"/>
    <s v="Cadence Design Systems, Inc._x000a_"/>
    <s v="San Jose, CA"/>
    <x v="0"/>
    <s v="5001 to 10000 employees"/>
    <x v="5"/>
    <s v="$1 to $2 billion (USD)"/>
    <b v="0"/>
    <x v="0"/>
    <x v="0"/>
    <n v="0"/>
    <n v="1"/>
    <n v="0"/>
    <n v="0"/>
    <n v="1"/>
  </r>
  <r>
    <x v="0"/>
    <n v="58000"/>
    <n v="93000"/>
    <n v="75500"/>
    <s v="Lorven Technologies Inc_x000a_"/>
    <s v="Pleasanton, CA"/>
    <x v="184"/>
    <s v="1 to 50 employees"/>
    <x v="2"/>
    <s v="Less than $1 million (USD)"/>
    <b v="0"/>
    <x v="0"/>
    <x v="0"/>
    <n v="0"/>
    <n v="0"/>
    <n v="0"/>
    <n v="1"/>
    <n v="1"/>
  </r>
  <r>
    <x v="0"/>
    <n v="58000"/>
    <n v="93000"/>
    <n v="75500"/>
    <s v="Anzu Global_x000a_"/>
    <s v="Cupertino, CA"/>
    <x v="5"/>
    <s v="1 to 50 employees"/>
    <x v="9"/>
    <s v="Less than $1 million (USD)"/>
    <b v="0"/>
    <x v="0"/>
    <x v="0"/>
    <n v="0"/>
    <n v="0"/>
    <n v="0"/>
    <n v="1"/>
    <n v="0"/>
  </r>
  <r>
    <x v="0"/>
    <n v="58000"/>
    <n v="93000"/>
    <n v="75500"/>
    <s v="Google_x000a_"/>
    <s v="Mountain View, CA"/>
    <x v="10"/>
    <s v="10000+ employees"/>
    <x v="8"/>
    <s v="$10+ billion (USD)"/>
    <b v="0"/>
    <x v="1"/>
    <x v="0"/>
    <n v="0"/>
    <n v="0"/>
    <n v="0"/>
    <n v="0"/>
    <n v="0"/>
  </r>
  <r>
    <x v="0"/>
    <n v="58000"/>
    <n v="93000"/>
    <n v="75500"/>
    <s v="ICONMA, LLC_x000a_"/>
    <s v="Redwood City, CA"/>
    <x v="6"/>
    <s v="1001 to 5000 employees"/>
    <x v="6"/>
    <s v="$100 to $500 million (USD)"/>
    <b v="0"/>
    <x v="0"/>
    <x v="0"/>
    <n v="0"/>
    <n v="0"/>
    <n v="0"/>
    <n v="1"/>
    <n v="1"/>
  </r>
  <r>
    <x v="0"/>
    <n v="58000"/>
    <n v="93000"/>
    <n v="75500"/>
    <s v="International Consulting Group (San Jo"/>
    <s v="Cupertino, CA"/>
    <x v="5"/>
    <s v="1 to 50 employees"/>
    <x v="18"/>
    <s v="Unknown / Non-Applicable"/>
    <b v="0"/>
    <x v="0"/>
    <x v="0"/>
    <n v="0"/>
    <n v="0"/>
    <n v="0"/>
    <n v="1"/>
    <n v="0"/>
  </r>
  <r>
    <x v="1"/>
    <n v="58000"/>
    <n v="93000"/>
    <n v="75500"/>
    <s v="DynPro Inc._x000a_"/>
    <s v="San Jose, CA"/>
    <x v="0"/>
    <s v="51 to 200 employees"/>
    <x v="0"/>
    <s v="$10 to $25 million (USD)"/>
    <b v="0"/>
    <x v="1"/>
    <x v="1"/>
    <n v="0"/>
    <n v="1"/>
    <n v="0"/>
    <n v="1"/>
    <n v="0"/>
  </r>
  <r>
    <x v="0"/>
    <n v="58000"/>
    <n v="93000"/>
    <n v="75500"/>
    <s v="Enquero Inc_x000a_"/>
    <s v="Milpitas, CA"/>
    <x v="182"/>
    <s v="501 to 1000 employees"/>
    <x v="4"/>
    <s v="$50 to $100 million (USD)"/>
    <b v="0"/>
    <x v="1"/>
    <x v="0"/>
    <n v="0"/>
    <n v="1"/>
    <n v="0"/>
    <n v="0"/>
    <n v="0"/>
  </r>
  <r>
    <x v="0"/>
    <n v="58000"/>
    <n v="93000"/>
    <n v="75500"/>
    <s v="Kelly_x000a_"/>
    <s v="Cupertino, CA"/>
    <x v="5"/>
    <s v="5001 to 10000 employees"/>
    <x v="6"/>
    <s v="$5 to $10 billion (USD)"/>
    <b v="0"/>
    <x v="0"/>
    <x v="0"/>
    <n v="0"/>
    <n v="0"/>
    <n v="0"/>
    <n v="1"/>
    <n v="0"/>
  </r>
  <r>
    <x v="0"/>
    <n v="58000"/>
    <n v="93000"/>
    <n v="75500"/>
    <s v="Kaiser Permanente_x000a_"/>
    <s v="Union City, CA"/>
    <x v="185"/>
    <s v="10000+ employees"/>
    <x v="3"/>
    <s v="$10+ billion (USD)"/>
    <b v="0"/>
    <x v="1"/>
    <x v="1"/>
    <n v="0"/>
    <n v="0"/>
    <n v="0"/>
    <n v="0"/>
    <n v="1"/>
  </r>
  <r>
    <x v="0"/>
    <n v="58000"/>
    <n v="93000"/>
    <n v="75500"/>
    <s v="Lodestone_x000a_"/>
    <s v="Menlo Park, CA"/>
    <x v="9"/>
    <s v="201 to 500 employees"/>
    <x v="8"/>
    <s v="Unknown / Non-Applicable"/>
    <b v="0"/>
    <x v="0"/>
    <x v="0"/>
    <n v="0"/>
    <n v="0"/>
    <n v="0"/>
    <n v="1"/>
    <n v="1"/>
  </r>
  <r>
    <x v="0"/>
    <n v="58000"/>
    <n v="93000"/>
    <n v="75500"/>
    <s v="eHealth_x000a_"/>
    <s v="Santa Clara, CA"/>
    <x v="2"/>
    <s v="1001 to 5000 employees"/>
    <x v="43"/>
    <s v="$100 to $500 million (USD)"/>
    <b v="0"/>
    <x v="0"/>
    <x v="0"/>
    <n v="0"/>
    <n v="0"/>
    <n v="0"/>
    <n v="1"/>
    <n v="1"/>
  </r>
  <r>
    <x v="0"/>
    <n v="58000"/>
    <n v="93000"/>
    <n v="75500"/>
    <s v="Mizuho OSI_x000a_"/>
    <s v="Union City, CA"/>
    <x v="185"/>
    <s v="201 to 500 employees"/>
    <x v="23"/>
    <s v="Unknown / Non-Applicable"/>
    <b v="0"/>
    <x v="0"/>
    <x v="0"/>
    <n v="0"/>
    <n v="0"/>
    <n v="0"/>
    <n v="1"/>
    <n v="1"/>
  </r>
  <r>
    <x v="0"/>
    <n v="58000"/>
    <n v="93000"/>
    <n v="75500"/>
    <s v="eTeam Inc._x000a_"/>
    <s v="Mountain View, CA"/>
    <x v="10"/>
    <s v="51 to 200 employees"/>
    <x v="6"/>
    <s v="$50 to $100 million (USD)"/>
    <b v="0"/>
    <x v="0"/>
    <x v="1"/>
    <n v="0"/>
    <n v="1"/>
    <n v="0"/>
    <n v="1"/>
    <n v="1"/>
  </r>
  <r>
    <x v="0"/>
    <n v="58000"/>
    <n v="93000"/>
    <n v="75500"/>
    <s v="SOFTHQ INC_x000a_"/>
    <s v="Sunnyvale, CA"/>
    <x v="8"/>
    <s v="51 to 200 employees"/>
    <x v="5"/>
    <s v="$5 to $10 million (USD)"/>
    <b v="0"/>
    <x v="0"/>
    <x v="1"/>
    <n v="0"/>
    <n v="1"/>
    <n v="0"/>
    <n v="1"/>
    <n v="1"/>
  </r>
  <r>
    <x v="0"/>
    <n v="58000"/>
    <n v="93000"/>
    <n v="75500"/>
    <s v="Creative Circle_x000a_"/>
    <s v="Mountain View, CA"/>
    <x v="10"/>
    <s v="201 to 500 employees"/>
    <x v="6"/>
    <s v="Unknown / Non-Applicable"/>
    <b v="0"/>
    <x v="1"/>
    <x v="0"/>
    <n v="0"/>
    <n v="1"/>
    <n v="1"/>
    <n v="1"/>
    <n v="0"/>
  </r>
  <r>
    <x v="0"/>
    <n v="58000"/>
    <n v="93000"/>
    <n v="75500"/>
    <s v="Centrillion_x000a_"/>
    <s v="Palo Alto, CA"/>
    <x v="3"/>
    <s v="1 to 50 employees"/>
    <x v="30"/>
    <s v="$1 to $5 million (USD)"/>
    <b v="0"/>
    <x v="0"/>
    <x v="0"/>
    <n v="0"/>
    <n v="0"/>
    <n v="0"/>
    <n v="0"/>
    <n v="0"/>
  </r>
  <r>
    <x v="0"/>
    <n v="58000"/>
    <n v="93000"/>
    <n v="75500"/>
    <s v="Enquero Inc_x000a_"/>
    <s v="Milpitas, CA"/>
    <x v="182"/>
    <s v="501 to 1000 employees"/>
    <x v="4"/>
    <s v="$50 to $100 million (USD)"/>
    <b v="0"/>
    <x v="0"/>
    <x v="0"/>
    <n v="0"/>
    <n v="0"/>
    <n v="0"/>
    <n v="0"/>
    <n v="0"/>
  </r>
  <r>
    <x v="0"/>
    <n v="59000"/>
    <n v="85000"/>
    <n v="72000"/>
    <s v="NTT DATA, Inc._x000a_"/>
    <s v="New York, NY"/>
    <x v="38"/>
    <s v="201 to 500 employees"/>
    <x v="2"/>
    <s v="Unknown / Non-Applicable"/>
    <b v="0"/>
    <x v="1"/>
    <x v="0"/>
    <n v="0"/>
    <n v="1"/>
    <n v="1"/>
    <n v="1"/>
    <n v="1"/>
  </r>
  <r>
    <x v="0"/>
    <n v="59000"/>
    <n v="85000"/>
    <n v="72000"/>
    <s v="Columbia University_x000a_"/>
    <s v="New York, NY"/>
    <x v="38"/>
    <s v="10000+ employees"/>
    <x v="26"/>
    <s v="$2 to $5 billion (USD)"/>
    <b v="0"/>
    <x v="0"/>
    <x v="0"/>
    <n v="0"/>
    <n v="0"/>
    <n v="0"/>
    <n v="0"/>
    <n v="1"/>
  </r>
  <r>
    <x v="0"/>
    <n v="59000"/>
    <n v="85000"/>
    <n v="72000"/>
    <s v="Decision Resources Group_x000a_"/>
    <s v="New York, NY"/>
    <x v="38"/>
    <s v="1001 to 5000 employees"/>
    <x v="0"/>
    <s v="$100 to $500 million (USD)"/>
    <b v="0"/>
    <x v="0"/>
    <x v="0"/>
    <n v="0"/>
    <n v="0"/>
    <n v="0"/>
    <n v="0"/>
    <n v="1"/>
  </r>
  <r>
    <x v="0"/>
    <n v="59000"/>
    <n v="85000"/>
    <n v="72000"/>
    <s v="William Hill US_x000a_"/>
    <s v="Jersey City, NJ"/>
    <x v="36"/>
    <s v="10000+ employees"/>
    <x v="83"/>
    <s v="$2 to $5 billion (USD)"/>
    <b v="1"/>
    <x v="0"/>
    <x v="0"/>
    <n v="0"/>
    <n v="0"/>
    <n v="0"/>
    <n v="1"/>
    <n v="1"/>
  </r>
  <r>
    <x v="0"/>
    <n v="59000"/>
    <n v="85000"/>
    <n v="72000"/>
    <s v="Rockstar Games_x000a_"/>
    <s v="New York, NY"/>
    <x v="38"/>
    <s v="1001 to 5000 employees"/>
    <x v="17"/>
    <s v="$10 to $25 million (USD)"/>
    <b v="0"/>
    <x v="0"/>
    <x v="0"/>
    <n v="0"/>
    <n v="0"/>
    <n v="0"/>
    <n v="0"/>
    <e v="#VALUE!"/>
  </r>
  <r>
    <x v="0"/>
    <n v="59000"/>
    <n v="85000"/>
    <n v="72000"/>
    <s v="Precision technologies corp_x000a_"/>
    <s v="New York, NY"/>
    <x v="38"/>
    <s v="201 to 500 employees"/>
    <x v="0"/>
    <s v="$10 to $25 million (USD)"/>
    <b v="0"/>
    <x v="0"/>
    <x v="0"/>
    <n v="0"/>
    <n v="0"/>
    <n v="0"/>
    <n v="1"/>
    <n v="0"/>
  </r>
  <r>
    <x v="1"/>
    <n v="59000"/>
    <n v="85000"/>
    <n v="72000"/>
    <s v="Amazon_x000a_"/>
    <s v="New York, NY"/>
    <x v="38"/>
    <s v="10000+ employees"/>
    <x v="8"/>
    <s v="$10+ billion (USD)"/>
    <b v="0"/>
    <x v="1"/>
    <x v="0"/>
    <n v="0"/>
    <n v="0"/>
    <n v="0"/>
    <n v="1"/>
    <n v="0"/>
  </r>
  <r>
    <x v="0"/>
    <n v="59000"/>
    <n v="85000"/>
    <n v="72000"/>
    <s v="NTT DATA, Inc._x000a_"/>
    <s v="New York, NY"/>
    <x v="38"/>
    <s v="201 to 500 employees"/>
    <x v="2"/>
    <s v="Unknown / Non-Applicable"/>
    <b v="0"/>
    <x v="0"/>
    <x v="0"/>
    <n v="0"/>
    <n v="0"/>
    <n v="0"/>
    <n v="0"/>
    <n v="1"/>
  </r>
  <r>
    <x v="0"/>
    <n v="59000"/>
    <n v="85000"/>
    <n v="72000"/>
    <s v="Crossfire Consulting Corporation_x000a_"/>
    <s v="New York, NY"/>
    <x v="38"/>
    <s v="51 to 200 employees"/>
    <x v="9"/>
    <s v="$5 to $10 million (USD)"/>
    <b v="0"/>
    <x v="1"/>
    <x v="0"/>
    <n v="0"/>
    <n v="0"/>
    <n v="0"/>
    <n v="0"/>
    <n v="0"/>
  </r>
  <r>
    <x v="0"/>
    <n v="59000"/>
    <n v="85000"/>
    <n v="72000"/>
    <s v="Cactus Holdings_x000a_"/>
    <s v="Queens Village, NY"/>
    <x v="197"/>
    <s v="1001 to 5000 employees"/>
    <x v="49"/>
    <s v="Unknown / Non-Applicable"/>
    <b v="0"/>
    <x v="1"/>
    <x v="0"/>
    <n v="0"/>
    <n v="1"/>
    <n v="1"/>
    <n v="1"/>
    <n v="1"/>
  </r>
  <r>
    <x v="0"/>
    <n v="59000"/>
    <n v="85000"/>
    <n v="72000"/>
    <s v="Cuny Research Foundation_x000a_"/>
    <s v="New York, NY"/>
    <x v="38"/>
    <s v="10000+ employees"/>
    <x v="26"/>
    <s v="$100 to $500 million (USD)"/>
    <b v="0"/>
    <x v="1"/>
    <x v="1"/>
    <n v="0"/>
    <n v="0"/>
    <n v="0"/>
    <n v="1"/>
    <n v="0"/>
  </r>
  <r>
    <x v="0"/>
    <n v="59000"/>
    <n v="85000"/>
    <n v="72000"/>
    <s v="SGA I"/>
    <s v="New York, NY"/>
    <x v="38"/>
    <s v="1 to 50 employees"/>
    <x v="58"/>
    <s v="$1 to $5 million (USD)"/>
    <b v="0"/>
    <x v="1"/>
    <x v="1"/>
    <n v="0"/>
    <n v="1"/>
    <n v="1"/>
    <n v="0"/>
    <n v="1"/>
  </r>
  <r>
    <x v="0"/>
    <n v="59000"/>
    <n v="85000"/>
    <n v="72000"/>
    <s v="Staffigo Technical Services, LLC_x000a_"/>
    <s v="New York, NY"/>
    <x v="38"/>
    <s v="51 to 200 employees"/>
    <x v="0"/>
    <s v="$50 to $100 million (USD)"/>
    <b v="0"/>
    <x v="0"/>
    <x v="0"/>
    <n v="0"/>
    <n v="0"/>
    <n v="0"/>
    <n v="1"/>
    <n v="0"/>
  </r>
  <r>
    <x v="0"/>
    <n v="59000"/>
    <n v="85000"/>
    <n v="72000"/>
    <s v="IBM_x000a_"/>
    <s v="New York, NY"/>
    <x v="38"/>
    <s v="10000+ employees"/>
    <x v="0"/>
    <s v="$10+ billion (USD)"/>
    <b v="0"/>
    <x v="1"/>
    <x v="0"/>
    <n v="0"/>
    <n v="1"/>
    <n v="1"/>
    <n v="0"/>
    <n v="0"/>
  </r>
  <r>
    <x v="0"/>
    <n v="59000"/>
    <n v="85000"/>
    <n v="72000"/>
    <s v="Northwell Health_x000a_"/>
    <s v="Manhasset, NY"/>
    <x v="198"/>
    <s v="10000+ employees"/>
    <x v="3"/>
    <s v="$10+ billion (USD)"/>
    <b v="0"/>
    <x v="0"/>
    <x v="0"/>
    <n v="0"/>
    <n v="0"/>
    <n v="0"/>
    <n v="0"/>
    <n v="1"/>
  </r>
  <r>
    <x v="0"/>
    <n v="59000"/>
    <n v="85000"/>
    <n v="72000"/>
    <s v="Nutrafol_x000a_"/>
    <s v="New York, NY"/>
    <x v="38"/>
    <s v="51 to 200 employees"/>
    <x v="50"/>
    <s v="Unknown / Non-Applicable"/>
    <b v="0"/>
    <x v="1"/>
    <x v="0"/>
    <n v="0"/>
    <n v="0"/>
    <n v="0"/>
    <n v="1"/>
    <n v="0"/>
  </r>
  <r>
    <x v="0"/>
    <n v="59000"/>
    <n v="85000"/>
    <n v="72000"/>
    <s v="New York Life Insurance Co_x000a_"/>
    <s v="New York, NY"/>
    <x v="38"/>
    <s v="10000+ employees"/>
    <x v="43"/>
    <s v="$10+ billion (USD)"/>
    <b v="0"/>
    <x v="1"/>
    <x v="0"/>
    <n v="0"/>
    <n v="0"/>
    <n v="0"/>
    <n v="1"/>
    <n v="1"/>
  </r>
  <r>
    <x v="0"/>
    <n v="59000"/>
    <n v="85000"/>
    <n v="72000"/>
    <s v="EDP World, Inc._x000a_"/>
    <s v="New York, NY"/>
    <x v="38"/>
    <s v="1 to 50 employees"/>
    <x v="6"/>
    <s v="$1 to $5 million (USD)"/>
    <b v="0"/>
    <x v="1"/>
    <x v="0"/>
    <n v="0"/>
    <n v="1"/>
    <n v="0"/>
    <n v="1"/>
    <n v="1"/>
  </r>
  <r>
    <x v="1"/>
    <n v="59000"/>
    <n v="85000"/>
    <n v="72000"/>
    <s v="Huxley_x000a_"/>
    <s v="New York, NY"/>
    <x v="38"/>
    <s v="201 to 500 employees"/>
    <x v="6"/>
    <s v="$25 to $50 million (USD)"/>
    <b v="0"/>
    <x v="1"/>
    <x v="1"/>
    <n v="0"/>
    <n v="0"/>
    <n v="0"/>
    <n v="0"/>
    <n v="0"/>
  </r>
  <r>
    <x v="1"/>
    <n v="59000"/>
    <n v="85000"/>
    <n v="72000"/>
    <s v="Asset Staffing_x000a_"/>
    <s v="Newark, NJ"/>
    <x v="4"/>
    <s v="201 to 500 employees"/>
    <x v="6"/>
    <s v="Unknown / Non-Applicable"/>
    <b v="0"/>
    <x v="0"/>
    <x v="0"/>
    <n v="0"/>
    <n v="0"/>
    <n v="0"/>
    <n v="0"/>
    <n v="1"/>
  </r>
  <r>
    <x v="0"/>
    <n v="59000"/>
    <n v="85000"/>
    <n v="72000"/>
    <s v="Reliable Software Resources_x000a_"/>
    <s v="New York, NY"/>
    <x v="38"/>
    <s v="501 to 1000 employees"/>
    <x v="0"/>
    <s v="$50 to $100 million (USD)"/>
    <b v="0"/>
    <x v="1"/>
    <x v="0"/>
    <n v="0"/>
    <n v="0"/>
    <n v="0"/>
    <n v="0"/>
    <n v="1"/>
  </r>
  <r>
    <x v="0"/>
    <n v="59000"/>
    <n v="85000"/>
    <n v="72000"/>
    <s v="Hearst Television, Inc_x000a_"/>
    <s v="New York, NY"/>
    <x v="38"/>
    <s v="51 to 200 employees"/>
    <x v="13"/>
    <s v="$5 to $10 million (USD)"/>
    <b v="0"/>
    <x v="1"/>
    <x v="1"/>
    <n v="0"/>
    <n v="0"/>
    <n v="0"/>
    <n v="0"/>
    <n v="1"/>
  </r>
  <r>
    <x v="0"/>
    <n v="59000"/>
    <n v="85000"/>
    <n v="72000"/>
    <s v="Balance Innovations_x000a_"/>
    <s v="New York, NY"/>
    <x v="38"/>
    <s v="51 to 200 employees"/>
    <x v="5"/>
    <s v="$1 to $5 million (USD)"/>
    <b v="0"/>
    <x v="0"/>
    <x v="0"/>
    <n v="0"/>
    <n v="0"/>
    <n v="0"/>
    <n v="0"/>
    <n v="1"/>
  </r>
  <r>
    <x v="0"/>
    <n v="59000"/>
    <n v="85000"/>
    <n v="72000"/>
    <s v="Vericred_x000a_"/>
    <s v="New York, NY"/>
    <x v="38"/>
    <s v="1 to 50 employees"/>
    <x v="8"/>
    <s v="Unknown / Non-Applicable"/>
    <b v="0"/>
    <x v="1"/>
    <x v="0"/>
    <n v="0"/>
    <n v="1"/>
    <n v="1"/>
    <n v="1"/>
    <n v="1"/>
  </r>
  <r>
    <x v="0"/>
    <n v="59000"/>
    <n v="85000"/>
    <n v="72000"/>
    <s v="Scotiabank_x000a_"/>
    <s v="New York, NY"/>
    <x v="38"/>
    <s v="10000+ employees"/>
    <x v="16"/>
    <s v="$10+ billion (USD)"/>
    <b v="0"/>
    <x v="1"/>
    <x v="1"/>
    <n v="0"/>
    <n v="0"/>
    <n v="0"/>
    <n v="0"/>
    <n v="1"/>
  </r>
  <r>
    <x v="0"/>
    <n v="59000"/>
    <n v="85000"/>
    <n v="72000"/>
    <s v="Child Mind Institute_x000a_"/>
    <s v="New York, NY"/>
    <x v="38"/>
    <s v="201 to 500 employees"/>
    <x v="3"/>
    <s v="$25 to $50 million (USD)"/>
    <b v="0"/>
    <x v="0"/>
    <x v="0"/>
    <n v="0"/>
    <n v="0"/>
    <n v="0"/>
    <n v="1"/>
    <n v="0"/>
  </r>
  <r>
    <x v="0"/>
    <n v="60000"/>
    <n v="124000"/>
    <n v="92000"/>
    <s v="Vertex Pharmaceuticals_x000a_"/>
    <s v="San Diego, CA"/>
    <x v="61"/>
    <s v="1001 to 5000 employees"/>
    <x v="30"/>
    <s v="$2 to $5 billion (USD)"/>
    <b v="0"/>
    <x v="0"/>
    <x v="0"/>
    <n v="0"/>
    <n v="0"/>
    <n v="0"/>
    <n v="0"/>
    <n v="1"/>
  </r>
  <r>
    <x v="0"/>
    <n v="60000"/>
    <n v="124000"/>
    <n v="92000"/>
    <s v="Kelly_x000a_"/>
    <s v="San Diego, CA"/>
    <x v="61"/>
    <s v="5001 to 10000 employees"/>
    <x v="6"/>
    <s v="$5 to $10 billion (USD)"/>
    <b v="0"/>
    <x v="1"/>
    <x v="1"/>
    <n v="0"/>
    <n v="1"/>
    <n v="1"/>
    <n v="1"/>
    <n v="1"/>
  </r>
  <r>
    <x v="0"/>
    <n v="60000"/>
    <n v="66000"/>
    <n v="63000"/>
    <s v="BMO_x000a_"/>
    <s v="Chicago, IL"/>
    <x v="115"/>
    <s v="10000+ employees"/>
    <x v="19"/>
    <s v="$2 to $5 billion (USD)"/>
    <b v="0"/>
    <x v="0"/>
    <x v="0"/>
    <n v="0"/>
    <n v="1"/>
    <n v="0"/>
    <n v="1"/>
    <n v="0"/>
  </r>
  <r>
    <x v="0"/>
    <n v="60000"/>
    <n v="66000"/>
    <n v="63000"/>
    <s v="Milliman_x000a_"/>
    <s v="Chicago, IL"/>
    <x v="115"/>
    <s v="1001 to 5000 employees"/>
    <x v="9"/>
    <s v="$1 to $2 billion (USD)"/>
    <b v="0"/>
    <x v="1"/>
    <x v="0"/>
    <n v="0"/>
    <n v="1"/>
    <n v="0"/>
    <n v="1"/>
    <n v="0"/>
  </r>
  <r>
    <x v="0"/>
    <n v="60000"/>
    <n v="66000"/>
    <n v="63000"/>
    <s v="BMO Financial Group_x000a_"/>
    <s v="Chicago, IL"/>
    <x v="115"/>
    <s v="10000+ employees"/>
    <x v="19"/>
    <s v="$10+ billion (USD)"/>
    <b v="0"/>
    <x v="1"/>
    <x v="0"/>
    <n v="0"/>
    <n v="0"/>
    <n v="0"/>
    <n v="0"/>
    <n v="1"/>
  </r>
  <r>
    <x v="0"/>
    <n v="60000"/>
    <n v="124000"/>
    <n v="92000"/>
    <s v="Kaiser Permanente_x000a_"/>
    <s v="San Diego, CA"/>
    <x v="61"/>
    <s v="10000+ employees"/>
    <x v="3"/>
    <s v="$10+ billion (USD)"/>
    <b v="0"/>
    <x v="1"/>
    <x v="0"/>
    <n v="0"/>
    <n v="0"/>
    <n v="0"/>
    <n v="0"/>
    <n v="0"/>
  </r>
  <r>
    <x v="0"/>
    <n v="60000"/>
    <n v="124000"/>
    <n v="92000"/>
    <s v="Housecall Pro_x000a_"/>
    <s v="San Diego, CA"/>
    <x v="61"/>
    <s v="51 to 200 employees"/>
    <x v="5"/>
    <s v="Unknown / Non-Applicable"/>
    <b v="0"/>
    <x v="0"/>
    <x v="0"/>
    <n v="0"/>
    <n v="0"/>
    <n v="0"/>
    <n v="0"/>
    <n v="1"/>
  </r>
  <r>
    <x v="0"/>
    <n v="60000"/>
    <n v="124000"/>
    <n v="92000"/>
    <s v="Intuit_x000a_"/>
    <s v="San Diego, CA"/>
    <x v="61"/>
    <s v="5001 to 10000 employees"/>
    <x v="5"/>
    <s v="$2 to $5 billion (USD)"/>
    <b v="0"/>
    <x v="1"/>
    <x v="0"/>
    <n v="0"/>
    <n v="0"/>
    <n v="0"/>
    <n v="1"/>
    <n v="1"/>
  </r>
  <r>
    <x v="0"/>
    <n v="60000"/>
    <n v="124000"/>
    <n v="92000"/>
    <s v="Web Shop Manager_x000a_"/>
    <s v="San Diego, CA"/>
    <x v="61"/>
    <s v="1 to 50 employees"/>
    <x v="5"/>
    <s v="$1 to $5 million (USD)"/>
    <b v="0"/>
    <x v="0"/>
    <x v="0"/>
    <n v="0"/>
    <n v="0"/>
    <n v="0"/>
    <n v="0"/>
    <n v="1"/>
  </r>
  <r>
    <x v="0"/>
    <n v="60000"/>
    <n v="124000"/>
    <n v="92000"/>
    <s v="Illumina_x000a_"/>
    <s v="San Diego, CA"/>
    <x v="61"/>
    <s v="5001 to 10000 employees"/>
    <x v="30"/>
    <s v="$2 to $5 billion (USD)"/>
    <b v="0"/>
    <x v="1"/>
    <x v="0"/>
    <n v="0"/>
    <n v="0"/>
    <n v="1"/>
    <n v="1"/>
    <n v="0"/>
  </r>
  <r>
    <x v="0"/>
    <n v="60000"/>
    <n v="124000"/>
    <n v="92000"/>
    <s v="UC San Diego_x000a_"/>
    <s v="San Diego, CA"/>
    <x v="61"/>
    <s v="10000+ employees"/>
    <x v="26"/>
    <s v="Unknown / Non-Applicable"/>
    <b v="0"/>
    <x v="0"/>
    <x v="0"/>
    <n v="0"/>
    <n v="0"/>
    <n v="0"/>
    <n v="0"/>
    <n v="0"/>
  </r>
  <r>
    <x v="0"/>
    <n v="60000"/>
    <n v="66000"/>
    <n v="63000"/>
    <s v="CRS Group_x000a_"/>
    <s v="Chicago, IL"/>
    <x v="115"/>
    <s v="51 to 200 employees"/>
    <x v="6"/>
    <s v="$10 to $25 million (USD)"/>
    <b v="0"/>
    <x v="0"/>
    <x v="0"/>
    <n v="0"/>
    <n v="0"/>
    <n v="0"/>
    <n v="0"/>
    <n v="0"/>
  </r>
  <r>
    <x v="0"/>
    <n v="60000"/>
    <n v="66000"/>
    <n v="63000"/>
    <s v="Peterson Technology Partners_x000a_"/>
    <s v="Chicago, IL"/>
    <x v="115"/>
    <s v="201 to 500 employees"/>
    <x v="5"/>
    <s v="$25 to $50 million (USD)"/>
    <b v="0"/>
    <x v="0"/>
    <x v="0"/>
    <n v="0"/>
    <n v="0"/>
    <n v="0"/>
    <n v="0"/>
    <n v="0"/>
  </r>
  <r>
    <x v="1"/>
    <n v="60000"/>
    <n v="66000"/>
    <n v="63000"/>
    <s v="Feeding America_x000a_"/>
    <s v="Chicago, IL"/>
    <x v="115"/>
    <s v="51 to 200 employees"/>
    <x v="28"/>
    <s v="$2 to $5 billion (USD)"/>
    <b v="0"/>
    <x v="1"/>
    <x v="0"/>
    <n v="0"/>
    <n v="0"/>
    <n v="0"/>
    <n v="0"/>
    <n v="1"/>
  </r>
  <r>
    <x v="0"/>
    <n v="60000"/>
    <n v="66000"/>
    <n v="63000"/>
    <s v="Bosch Group_x000a_"/>
    <s v="Broadview, IL"/>
    <x v="199"/>
    <s v="10000+ employees"/>
    <x v="84"/>
    <s v="$10+ billion (USD)"/>
    <b v="0"/>
    <x v="1"/>
    <x v="0"/>
    <n v="0"/>
    <n v="1"/>
    <n v="0"/>
    <n v="0"/>
    <n v="1"/>
  </r>
  <r>
    <x v="0"/>
    <n v="60000"/>
    <n v="66000"/>
    <n v="63000"/>
    <s v="Tempus_x000a_"/>
    <s v="Chicago, IL"/>
    <x v="115"/>
    <s v="51 to 200 employees"/>
    <x v="35"/>
    <s v="$1 to $2 billion (USD)"/>
    <b v="0"/>
    <x v="1"/>
    <x v="0"/>
    <n v="0"/>
    <n v="0"/>
    <n v="0"/>
    <n v="1"/>
    <n v="0"/>
  </r>
  <r>
    <x v="0"/>
    <n v="60000"/>
    <n v="66000"/>
    <n v="63000"/>
    <s v="BMO_x000a_"/>
    <s v="Chicago, IL"/>
    <x v="115"/>
    <s v="10000+ employees"/>
    <x v="19"/>
    <s v="$2 to $5 billion (USD)"/>
    <b v="0"/>
    <x v="1"/>
    <x v="1"/>
    <n v="0"/>
    <n v="0"/>
    <n v="0"/>
    <n v="0"/>
    <n v="1"/>
  </r>
  <r>
    <x v="0"/>
    <n v="60000"/>
    <n v="66000"/>
    <n v="63000"/>
    <s v="Chicago_x000a_"/>
    <s v="Chicago, IL"/>
    <x v="115"/>
    <s v="10000+ employees"/>
    <x v="20"/>
    <s v="Unknown / Non-Applicable"/>
    <b v="0"/>
    <x v="0"/>
    <x v="0"/>
    <n v="0"/>
    <n v="0"/>
    <n v="0"/>
    <n v="1"/>
    <n v="1"/>
  </r>
  <r>
    <x v="0"/>
    <n v="60000"/>
    <n v="66000"/>
    <n v="63000"/>
    <s v="Guggenheim Partners_x000a_"/>
    <s v="Chicago, IL"/>
    <x v="115"/>
    <s v="1001 to 5000 employees"/>
    <x v="16"/>
    <s v="Unknown / Non-Applicable"/>
    <b v="0"/>
    <x v="1"/>
    <x v="1"/>
    <n v="1"/>
    <n v="1"/>
    <n v="0"/>
    <n v="0"/>
    <n v="1"/>
  </r>
  <r>
    <x v="0"/>
    <n v="60000"/>
    <n v="66000"/>
    <n v="63000"/>
    <s v="Chicago Public Schools_x000a_"/>
    <s v="Chicago, IL"/>
    <x v="115"/>
    <s v="10000+ employees"/>
    <x v="65"/>
    <s v="Unknown / Non-Applicable"/>
    <b v="0"/>
    <x v="0"/>
    <x v="0"/>
    <n v="0"/>
    <n v="0"/>
    <n v="0"/>
    <n v="0"/>
    <n v="1"/>
  </r>
  <r>
    <x v="0"/>
    <n v="60000"/>
    <n v="66000"/>
    <n v="63000"/>
    <s v="AppleOne_x000a_"/>
    <s v="Downers Grove, IL"/>
    <x v="119"/>
    <s v="1001 to 5000 employees"/>
    <x v="6"/>
    <s v="$1 to $2 billion (USD)"/>
    <b v="0"/>
    <x v="1"/>
    <x v="0"/>
    <n v="0"/>
    <n v="1"/>
    <n v="0"/>
    <n v="1"/>
    <n v="1"/>
  </r>
  <r>
    <x v="0"/>
    <n v="60000"/>
    <n v="66000"/>
    <n v="63000"/>
    <s v="Robert Bosch Tool Corporation_x000a_"/>
    <s v="Broadview, IL"/>
    <x v="199"/>
    <s v="1001 to 5000 employees"/>
    <x v="27"/>
    <s v="$500 million to $1 billion (USD)"/>
    <b v="0"/>
    <x v="0"/>
    <x v="0"/>
    <n v="0"/>
    <n v="0"/>
    <n v="0"/>
    <n v="1"/>
    <n v="0"/>
  </r>
  <r>
    <x v="0"/>
    <n v="60000"/>
    <n v="124000"/>
    <n v="92000"/>
    <s v="Sycuan Casino_x000a_"/>
    <s v="El Cajon, CA"/>
    <x v="200"/>
    <s v="1001 to 5000 employees"/>
    <x v="83"/>
    <s v="$100 to $500 million (USD)"/>
    <b v="0"/>
    <x v="1"/>
    <x v="0"/>
    <n v="0"/>
    <n v="0"/>
    <n v="0"/>
    <n v="1"/>
    <n v="1"/>
  </r>
  <r>
    <x v="0"/>
    <n v="60000"/>
    <n v="124000"/>
    <n v="92000"/>
    <s v="MedImpact_x000a_"/>
    <s v="San Diego, CA"/>
    <x v="61"/>
    <s v="1001 to 5000 employees"/>
    <x v="37"/>
    <s v="$10 to $25 million (USD)"/>
    <b v="0"/>
    <x v="1"/>
    <x v="1"/>
    <n v="0"/>
    <n v="0"/>
    <n v="0"/>
    <n v="0"/>
    <n v="1"/>
  </r>
  <r>
    <x v="0"/>
    <n v="60000"/>
    <n v="124000"/>
    <n v="92000"/>
    <s v="Perspecta_x000a_"/>
    <s v="San Diego, CA"/>
    <x v="61"/>
    <s v="10000+ employees"/>
    <x v="44"/>
    <s v="Unknown / Non-Applicable"/>
    <b v="0"/>
    <x v="0"/>
    <x v="0"/>
    <n v="0"/>
    <n v="0"/>
    <n v="0"/>
    <n v="1"/>
    <n v="1"/>
  </r>
  <r>
    <x v="0"/>
    <n v="60000"/>
    <n v="124000"/>
    <n v="92000"/>
    <s v="UC San Diego_x000a_"/>
    <s v="San Diego, CA"/>
    <x v="61"/>
    <s v="10000+ employees"/>
    <x v="26"/>
    <s v="Unknown / Non-Applicable"/>
    <b v="0"/>
    <x v="1"/>
    <x v="1"/>
    <n v="0"/>
    <n v="1"/>
    <n v="0"/>
    <n v="1"/>
    <n v="1"/>
  </r>
  <r>
    <x v="0"/>
    <n v="60000"/>
    <n v="124000"/>
    <n v="92000"/>
    <s v="California State University_x000a_"/>
    <s v="San Diego, CA"/>
    <x v="61"/>
    <s v="10000+ employees"/>
    <x v="26"/>
    <s v="$2 to $5 billion (USD)"/>
    <b v="0"/>
    <x v="1"/>
    <x v="1"/>
    <n v="0"/>
    <n v="1"/>
    <n v="1"/>
    <n v="1"/>
    <n v="1"/>
  </r>
  <r>
    <x v="0"/>
    <n v="60000"/>
    <n v="124000"/>
    <n v="92000"/>
    <s v="The Carrera Agency_x000a_"/>
    <s v="San Diego, CA"/>
    <x v="61"/>
    <s v="51 to 200 employees"/>
    <x v="6"/>
    <s v="$10 to $25 million (USD)"/>
    <b v="0"/>
    <x v="0"/>
    <x v="0"/>
    <n v="0"/>
    <n v="1"/>
    <n v="0"/>
    <n v="1"/>
    <n v="1"/>
  </r>
  <r>
    <x v="0"/>
    <n v="60000"/>
    <n v="124000"/>
    <n v="92000"/>
    <s v="General Dynamics Information Technology_x000a_"/>
    <s v="San Diego, CA"/>
    <x v="61"/>
    <s v="10000+ employees"/>
    <x v="0"/>
    <s v="$10+ billion (USD)"/>
    <b v="0"/>
    <x v="1"/>
    <x v="0"/>
    <n v="0"/>
    <n v="0"/>
    <n v="0"/>
    <n v="0"/>
    <n v="1"/>
  </r>
  <r>
    <x v="0"/>
    <n v="60000"/>
    <n v="124000"/>
    <n v="92000"/>
    <s v="World Wide Technology_x000a_"/>
    <s v="San Diego, CA"/>
    <x v="61"/>
    <s v="5001 to 10000 employees"/>
    <x v="5"/>
    <s v="$10+ billion (USD)"/>
    <b v="0"/>
    <x v="0"/>
    <x v="0"/>
    <n v="0"/>
    <n v="0"/>
    <n v="0"/>
    <n v="0"/>
    <n v="1"/>
  </r>
  <r>
    <x v="0"/>
    <n v="60000"/>
    <n v="124000"/>
    <n v="92000"/>
    <s v="Sunrise Systems, Inc._x000a_"/>
    <s v="San Diego, CA"/>
    <x v="61"/>
    <s v="501 to 1000 employees"/>
    <x v="0"/>
    <s v="$25 to $50 million (USD)"/>
    <b v="0"/>
    <x v="1"/>
    <x v="0"/>
    <n v="0"/>
    <n v="0"/>
    <n v="0"/>
    <n v="1"/>
    <n v="0"/>
  </r>
  <r>
    <x v="0"/>
    <n v="60000"/>
    <n v="124000"/>
    <n v="92000"/>
    <s v="University of California - San Diego Medical Centers_x000a_"/>
    <s v="San Diego, CA"/>
    <x v="61"/>
    <s v="10000+ employees"/>
    <x v="3"/>
    <s v="Unknown / Non-Applicable"/>
    <b v="0"/>
    <x v="1"/>
    <x v="0"/>
    <n v="0"/>
    <n v="0"/>
    <n v="0"/>
    <n v="1"/>
    <n v="1"/>
  </r>
  <r>
    <x v="0"/>
    <n v="60000"/>
    <n v="124000"/>
    <n v="92000"/>
    <s v="Centene Corporation_x000a_"/>
    <s v="San Diego, CA"/>
    <x v="61"/>
    <s v="10000+ employees"/>
    <x v="10"/>
    <s v="$10+ billion (USD)"/>
    <b v="0"/>
    <x v="1"/>
    <x v="1"/>
    <n v="0"/>
    <n v="0"/>
    <n v="0"/>
    <n v="0"/>
    <n v="1"/>
  </r>
  <r>
    <x v="0"/>
    <n v="60000"/>
    <n v="124000"/>
    <n v="92000"/>
    <s v="Verity, A HealthStream Company_x000a_"/>
    <s v="San Diego, CA"/>
    <x v="61"/>
    <s v="201 to 500 employees"/>
    <x v="5"/>
    <s v="Unknown / Non-Applicable"/>
    <b v="0"/>
    <x v="0"/>
    <x v="0"/>
    <n v="0"/>
    <n v="0"/>
    <n v="0"/>
    <n v="0"/>
    <n v="1"/>
  </r>
  <r>
    <x v="1"/>
    <n v="60000"/>
    <n v="124000"/>
    <n v="92000"/>
    <s v="Intuit_x000a_"/>
    <s v="San Diego, CA"/>
    <x v="61"/>
    <s v="5001 to 10000 employees"/>
    <x v="5"/>
    <s v="$2 to $5 billion (USD)"/>
    <b v="0"/>
    <x v="1"/>
    <x v="0"/>
    <n v="0"/>
    <n v="0"/>
    <n v="0"/>
    <n v="1"/>
    <n v="1"/>
  </r>
  <r>
    <x v="0"/>
    <n v="60000"/>
    <n v="124000"/>
    <n v="92000"/>
    <s v="University of California - San Diego Medical Centers_x000a_"/>
    <s v="San Diego, CA"/>
    <x v="61"/>
    <s v="10000+ employees"/>
    <x v="3"/>
    <s v="Unknown / Non-Applicable"/>
    <b v="0"/>
    <x v="1"/>
    <x v="1"/>
    <n v="0"/>
    <n v="1"/>
    <n v="0"/>
    <n v="1"/>
    <n v="1"/>
  </r>
  <r>
    <x v="0"/>
    <n v="60000"/>
    <n v="124000"/>
    <n v="92000"/>
    <s v="Web Shop Manager_x000a_"/>
    <s v="San Diego, CA"/>
    <x v="61"/>
    <s v="1 to 50 employees"/>
    <x v="5"/>
    <s v="$1 to $5 million (USD)"/>
    <b v="0"/>
    <x v="1"/>
    <x v="0"/>
    <n v="0"/>
    <n v="0"/>
    <n v="0"/>
    <n v="1"/>
    <n v="1"/>
  </r>
  <r>
    <x v="1"/>
    <n v="60000"/>
    <n v="124000"/>
    <n v="92000"/>
    <s v="Russell Tobin &amp; Associates_x000a_"/>
    <s v="San Diego, CA"/>
    <x v="61"/>
    <s v="51 to 200 employees"/>
    <x v="6"/>
    <s v="$10 to $25 million (USD)"/>
    <b v="0"/>
    <x v="1"/>
    <x v="0"/>
    <n v="0"/>
    <n v="0"/>
    <n v="0"/>
    <n v="0"/>
    <n v="0"/>
  </r>
  <r>
    <x v="0"/>
    <n v="60000"/>
    <n v="124000"/>
    <n v="92000"/>
    <s v="Staffigo Technical Services, LLC_x000a_"/>
    <s v="San Diego, CA"/>
    <x v="61"/>
    <s v="51 to 200 employees"/>
    <x v="0"/>
    <s v="$50 to $100 million (USD)"/>
    <b v="0"/>
    <x v="0"/>
    <x v="1"/>
    <n v="0"/>
    <n v="0"/>
    <n v="0"/>
    <n v="0"/>
    <n v="1"/>
  </r>
  <r>
    <x v="0"/>
    <n v="60000"/>
    <n v="124000"/>
    <n v="92000"/>
    <s v="UC San Diego_x000a_"/>
    <s v="San Diego, CA"/>
    <x v="61"/>
    <s v="10000+ employees"/>
    <x v="26"/>
    <s v="Unknown / Non-Applicable"/>
    <b v="0"/>
    <x v="1"/>
    <x v="1"/>
    <n v="0"/>
    <n v="0"/>
    <n v="0"/>
    <n v="1"/>
    <n v="0"/>
  </r>
  <r>
    <x v="0"/>
    <n v="60000"/>
    <n v="66000"/>
    <n v="63000"/>
    <s v="Swoon_x000a_"/>
    <s v="Downers Grove, IL"/>
    <x v="119"/>
    <s v="201 to 500 employees"/>
    <x v="6"/>
    <s v="$50 to $100 million (USD)"/>
    <b v="0"/>
    <x v="0"/>
    <x v="0"/>
    <n v="0"/>
    <n v="0"/>
    <n v="0"/>
    <n v="0"/>
    <n v="1"/>
  </r>
  <r>
    <x v="0"/>
    <n v="60000"/>
    <n v="110000"/>
    <n v="85000"/>
    <s v="Morgan Stanley_x000a_"/>
    <s v="New York, NY"/>
    <x v="38"/>
    <s v="10000+ employees"/>
    <x v="16"/>
    <s v="$10+ billion (USD)"/>
    <b v="0"/>
    <x v="1"/>
    <x v="1"/>
    <n v="1"/>
    <n v="1"/>
    <n v="0"/>
    <n v="0"/>
    <n v="0"/>
  </r>
  <r>
    <x v="0"/>
    <n v="60000"/>
    <n v="110000"/>
    <n v="85000"/>
    <s v="ICAP at Columbia University_x000a_"/>
    <s v="New York, NY"/>
    <x v="38"/>
    <s v="501 to 1000 employees"/>
    <x v="3"/>
    <s v="Unknown / Non-Applicable"/>
    <b v="0"/>
    <x v="1"/>
    <x v="1"/>
    <n v="1"/>
    <n v="0"/>
    <n v="0"/>
    <n v="1"/>
    <n v="0"/>
  </r>
  <r>
    <x v="0"/>
    <n v="60000"/>
    <n v="110000"/>
    <n v="85000"/>
    <s v="Take-Two Interactive Software, Inc._x000a_"/>
    <s v="New York, NY"/>
    <x v="38"/>
    <s v="1001 to 5000 employees"/>
    <x v="17"/>
    <s v="$1 to $2 billion (USD)"/>
    <b v="0"/>
    <x v="1"/>
    <x v="1"/>
    <n v="0"/>
    <n v="0"/>
    <n v="0"/>
    <n v="0"/>
    <n v="1"/>
  </r>
  <r>
    <x v="0"/>
    <n v="60000"/>
    <n v="110000"/>
    <n v="85000"/>
    <s v="Praescient Analytics_x000a_"/>
    <s v="New York, NY"/>
    <x v="38"/>
    <s v="51 to 200 employees"/>
    <x v="9"/>
    <s v="$10 to $25 million (USD)"/>
    <b v="0"/>
    <x v="1"/>
    <x v="0"/>
    <n v="0"/>
    <n v="1"/>
    <n v="0"/>
    <n v="1"/>
    <n v="0"/>
  </r>
  <r>
    <x v="0"/>
    <n v="60000"/>
    <n v="110000"/>
    <n v="85000"/>
    <s v="Columbia University Medical Center_x000a_"/>
    <s v="New York, NY"/>
    <x v="38"/>
    <s v="5001 to 10000 employees"/>
    <x v="3"/>
    <s v="$500 million to $1 billion (USD)"/>
    <b v="0"/>
    <x v="0"/>
    <x v="0"/>
    <n v="0"/>
    <n v="0"/>
    <n v="0"/>
    <n v="1"/>
    <n v="1"/>
  </r>
  <r>
    <x v="0"/>
    <n v="60000"/>
    <n v="110000"/>
    <n v="85000"/>
    <s v="Cedent Consulting_x000a_"/>
    <s v="New York, NY"/>
    <x v="38"/>
    <s v="1 to 50 employees"/>
    <x v="9"/>
    <s v="Less than $1 million (USD)"/>
    <b v="0"/>
    <x v="0"/>
    <x v="0"/>
    <n v="0"/>
    <n v="0"/>
    <n v="0"/>
    <n v="1"/>
    <n v="1"/>
  </r>
  <r>
    <x v="0"/>
    <n v="60000"/>
    <n v="110000"/>
    <n v="85000"/>
    <s v="ACS_x000a_"/>
    <s v="New York, NY"/>
    <x v="38"/>
    <s v="1 to 50 employees"/>
    <x v="79"/>
    <s v="$1 to $5 million (USD)"/>
    <b v="0"/>
    <x v="1"/>
    <x v="0"/>
    <n v="0"/>
    <n v="1"/>
    <n v="0"/>
    <n v="1"/>
    <n v="0"/>
  </r>
  <r>
    <x v="0"/>
    <n v="60000"/>
    <n v="110000"/>
    <n v="85000"/>
    <s v="Montefiore Medical_x000a_"/>
    <s v="New York, NY"/>
    <x v="38"/>
    <s v="10000+ employees"/>
    <x v="3"/>
    <s v="$2 to $5 billion (USD)"/>
    <b v="0"/>
    <x v="1"/>
    <x v="1"/>
    <n v="1"/>
    <n v="0"/>
    <n v="0"/>
    <n v="1"/>
    <n v="1"/>
  </r>
  <r>
    <x v="1"/>
    <n v="60000"/>
    <n v="110000"/>
    <n v="85000"/>
    <s v="Xoriant Corporation_x000a_"/>
    <s v="Jersey City, NJ"/>
    <x v="36"/>
    <s v="1001 to 5000 employees"/>
    <x v="0"/>
    <s v="$100 to $500 million (USD)"/>
    <b v="0"/>
    <x v="1"/>
    <x v="0"/>
    <n v="0"/>
    <n v="0"/>
    <n v="0"/>
    <n v="1"/>
    <n v="1"/>
  </r>
  <r>
    <x v="0"/>
    <n v="60000"/>
    <n v="110000"/>
    <n v="85000"/>
    <s v="22nd Century Technologies_x000a_"/>
    <s v="New York, NY"/>
    <x v="38"/>
    <s v="1001 to 5000 employees"/>
    <x v="0"/>
    <s v="$25 to $50 million (USD)"/>
    <b v="1"/>
    <x v="0"/>
    <x v="0"/>
    <n v="0"/>
    <n v="0"/>
    <n v="0"/>
    <n v="0"/>
    <n v="0"/>
  </r>
  <r>
    <x v="0"/>
    <n v="60000"/>
    <n v="110000"/>
    <n v="85000"/>
    <s v="Praescient Analytics_x000a_"/>
    <s v="New York, NY"/>
    <x v="38"/>
    <s v="51 to 200 employees"/>
    <x v="9"/>
    <s v="$10 to $25 million (USD)"/>
    <b v="0"/>
    <x v="1"/>
    <x v="1"/>
    <n v="0"/>
    <n v="0"/>
    <n v="0"/>
    <n v="0"/>
    <n v="1"/>
  </r>
  <r>
    <x v="0"/>
    <n v="60000"/>
    <n v="110000"/>
    <n v="85000"/>
    <s v="Green Key Resources_x000a_"/>
    <s v="New York, NY"/>
    <x v="38"/>
    <s v="201 to 500 employees"/>
    <x v="6"/>
    <s v="Unknown / Non-Applicable"/>
    <b v="0"/>
    <x v="0"/>
    <x v="0"/>
    <n v="0"/>
    <n v="0"/>
    <n v="0"/>
    <n v="1"/>
    <n v="1"/>
  </r>
  <r>
    <x v="0"/>
    <n v="60000"/>
    <n v="110000"/>
    <n v="85000"/>
    <s v="Lorven Technologies Inc_x000a_"/>
    <s v="New York, NY"/>
    <x v="38"/>
    <s v="1 to 50 employees"/>
    <x v="2"/>
    <s v="Less than $1 million (USD)"/>
    <b v="0"/>
    <x v="0"/>
    <x v="0"/>
    <n v="0"/>
    <n v="0"/>
    <n v="0"/>
    <n v="0"/>
    <n v="0"/>
  </r>
  <r>
    <x v="0"/>
    <n v="60000"/>
    <n v="110000"/>
    <n v="85000"/>
    <s v="Bounce Exchange_x000a_"/>
    <s v="New York, NY"/>
    <x v="38"/>
    <s v="201 to 500 employees"/>
    <x v="18"/>
    <s v="Unknown / Non-Applicable"/>
    <b v="0"/>
    <x v="1"/>
    <x v="1"/>
    <n v="0"/>
    <n v="0"/>
    <n v="0"/>
    <n v="0"/>
    <n v="0"/>
  </r>
  <r>
    <x v="0"/>
    <n v="60000"/>
    <n v="110000"/>
    <n v="85000"/>
    <s v="TSR Consulting_x000a_"/>
    <s v="New York, NY"/>
    <x v="38"/>
    <s v="201 to 500 employees"/>
    <x v="6"/>
    <s v="$50 to $100 million (USD)"/>
    <b v="0"/>
    <x v="1"/>
    <x v="0"/>
    <n v="0"/>
    <n v="1"/>
    <n v="0"/>
    <n v="1"/>
    <n v="1"/>
  </r>
  <r>
    <x v="0"/>
    <n v="60000"/>
    <n v="110000"/>
    <n v="85000"/>
    <s v="UBS_x000a_"/>
    <s v="Weehawken, NJ"/>
    <x v="138"/>
    <s v="10000+ employees"/>
    <x v="16"/>
    <s v="$10+ billion (USD)"/>
    <b v="0"/>
    <x v="1"/>
    <x v="0"/>
    <n v="0"/>
    <n v="0"/>
    <n v="0"/>
    <n v="0"/>
    <n v="0"/>
  </r>
  <r>
    <x v="0"/>
    <n v="60000"/>
    <n v="110000"/>
    <n v="85000"/>
    <s v="Metropolitan Council on Jewish Poverty_x000a_"/>
    <s v="New York, NY"/>
    <x v="38"/>
    <s v="201 to 500 employees"/>
    <x v="28"/>
    <s v="$25 to $50 million (USD)"/>
    <b v="0"/>
    <x v="1"/>
    <x v="0"/>
    <n v="0"/>
    <n v="1"/>
    <n v="0"/>
    <n v="1"/>
    <n v="0"/>
  </r>
  <r>
    <x v="0"/>
    <n v="60000"/>
    <n v="110000"/>
    <n v="85000"/>
    <s v="Software Guidance &amp; Assistance_x000a_"/>
    <s v="Jersey City, NJ"/>
    <x v="36"/>
    <s v="51 to 200 employees"/>
    <x v="6"/>
    <s v="$50 to $100 million (USD)"/>
    <b v="0"/>
    <x v="1"/>
    <x v="1"/>
    <n v="0"/>
    <n v="1"/>
    <n v="1"/>
    <n v="1"/>
    <n v="0"/>
  </r>
  <r>
    <x v="0"/>
    <n v="60000"/>
    <n v="110000"/>
    <n v="85000"/>
    <s v="Citi_x000a_"/>
    <s v="New York, NY"/>
    <x v="38"/>
    <s v="10000+ employees"/>
    <x v="16"/>
    <s v="$10+ billion (USD)"/>
    <b v="0"/>
    <x v="1"/>
    <x v="0"/>
    <n v="0"/>
    <n v="0"/>
    <n v="0"/>
    <n v="0"/>
    <n v="1"/>
  </r>
  <r>
    <x v="0"/>
    <n v="60000"/>
    <n v="110000"/>
    <n v="85000"/>
    <s v="NADAP_x000a_"/>
    <s v="New York, NY"/>
    <x v="38"/>
    <s v="201 to 500 employees"/>
    <x v="28"/>
    <s v="Unknown / Non-Applicable"/>
    <b v="0"/>
    <x v="1"/>
    <x v="1"/>
    <n v="0"/>
    <n v="1"/>
    <n v="1"/>
    <n v="1"/>
    <n v="0"/>
  </r>
  <r>
    <x v="0"/>
    <n v="60000"/>
    <n v="66000"/>
    <n v="63000"/>
    <s v="Undertone_x000a_"/>
    <s v="Chicago, IL"/>
    <x v="115"/>
    <s v="201 to 500 employees"/>
    <x v="18"/>
    <s v="Unknown / Non-Applicable"/>
    <b v="1"/>
    <x v="1"/>
    <x v="1"/>
    <n v="0"/>
    <n v="0"/>
    <n v="0"/>
    <n v="1"/>
    <n v="1"/>
  </r>
  <r>
    <x v="1"/>
    <n v="60000"/>
    <n v="66000"/>
    <n v="63000"/>
    <s v="Mike's Hard Lemonade_x000a_"/>
    <s v="Chicago, IL"/>
    <x v="115"/>
    <s v="201 to 500 employees"/>
    <x v="66"/>
    <s v="Unknown / Non-Applicable"/>
    <b v="0"/>
    <x v="1"/>
    <x v="0"/>
    <n v="0"/>
    <n v="0"/>
    <n v="0"/>
    <n v="0"/>
    <n v="0"/>
  </r>
  <r>
    <x v="0"/>
    <n v="60000"/>
    <n v="66000"/>
    <n v="63000"/>
    <s v="Kelly_x000a_"/>
    <s v="Chicago, IL"/>
    <x v="115"/>
    <s v="5001 to 10000 employees"/>
    <x v="6"/>
    <s v="$5 to $10 billion (USD)"/>
    <b v="0"/>
    <x v="0"/>
    <x v="0"/>
    <n v="0"/>
    <n v="0"/>
    <n v="0"/>
    <n v="1"/>
    <n v="1"/>
  </r>
  <r>
    <x v="0"/>
    <n v="60000"/>
    <n v="66000"/>
    <n v="63000"/>
    <s v="GoHealth_x000a_"/>
    <s v="Chicago, IL"/>
    <x v="115"/>
    <s v="501 to 1000 employees"/>
    <x v="3"/>
    <s v="Unknown / Non-Applicable"/>
    <b v="1"/>
    <x v="0"/>
    <x v="0"/>
    <n v="0"/>
    <n v="0"/>
    <n v="0"/>
    <n v="0"/>
    <n v="0"/>
  </r>
  <r>
    <x v="0"/>
    <n v="60000"/>
    <n v="66000"/>
    <n v="63000"/>
    <s v="Kelly_x000a_"/>
    <s v="Downers Grove, IL"/>
    <x v="119"/>
    <s v="5001 to 10000 employees"/>
    <x v="6"/>
    <s v="$5 to $10 billion (USD)"/>
    <b v="0"/>
    <x v="1"/>
    <x v="1"/>
    <n v="0"/>
    <n v="0"/>
    <n v="0"/>
    <n v="1"/>
    <n v="1"/>
  </r>
  <r>
    <x v="0"/>
    <n v="60000"/>
    <n v="66000"/>
    <n v="63000"/>
    <s v="Allscripts_x000a_"/>
    <s v="Chicago, IL"/>
    <x v="115"/>
    <s v="5001 to 10000 employees"/>
    <x v="5"/>
    <s v="$1 to $2 billion (USD)"/>
    <b v="0"/>
    <x v="1"/>
    <x v="0"/>
    <n v="0"/>
    <n v="0"/>
    <n v="0"/>
    <n v="1"/>
    <n v="0"/>
  </r>
  <r>
    <x v="0"/>
    <n v="60000"/>
    <n v="66000"/>
    <n v="63000"/>
    <s v="Swoon_x000a_"/>
    <s v="Downers Grove, IL"/>
    <x v="119"/>
    <s v="201 to 500 employees"/>
    <x v="6"/>
    <s v="$50 to $100 million (USD)"/>
    <b v="0"/>
    <x v="1"/>
    <x v="1"/>
    <n v="0"/>
    <n v="0"/>
    <n v="0"/>
    <n v="1"/>
    <n v="0"/>
  </r>
  <r>
    <x v="0"/>
    <n v="60000"/>
    <n v="66000"/>
    <n v="63000"/>
    <s v="Mondo_x000a_"/>
    <s v="Chicago, IL"/>
    <x v="115"/>
    <s v="51 to 200 employees"/>
    <x v="6"/>
    <s v="$100 to $500 million (USD)"/>
    <b v="0"/>
    <x v="0"/>
    <x v="0"/>
    <n v="0"/>
    <n v="0"/>
    <n v="0"/>
    <n v="0"/>
    <n v="1"/>
  </r>
  <r>
    <x v="0"/>
    <n v="60000"/>
    <n v="66000"/>
    <n v="63000"/>
    <s v="Circle Logistics_x000a_"/>
    <s v="Chicago, IL"/>
    <x v="115"/>
    <s v="201 to 500 employees"/>
    <x v="46"/>
    <s v="$100 to $500 million (USD)"/>
    <b v="0"/>
    <x v="1"/>
    <x v="0"/>
    <n v="0"/>
    <n v="0"/>
    <n v="0"/>
    <n v="0"/>
    <n v="1"/>
  </r>
  <r>
    <x v="0"/>
    <n v="60000"/>
    <n v="66000"/>
    <n v="63000"/>
    <s v="University of Chicago_x000a_"/>
    <s v="Chicago, IL"/>
    <x v="115"/>
    <s v="10000+ employees"/>
    <x v="26"/>
    <s v="$2 to $5 billion (USD)"/>
    <b v="0"/>
    <x v="1"/>
    <x v="0"/>
    <n v="0"/>
    <n v="0"/>
    <n v="0"/>
    <n v="0"/>
    <n v="1"/>
  </r>
  <r>
    <x v="0"/>
    <n v="60000"/>
    <n v="110000"/>
    <n v="85000"/>
    <s v="Disney Streaming Services_x000a_"/>
    <s v="New York, NY"/>
    <x v="38"/>
    <s v="501 to 1000 employees"/>
    <x v="8"/>
    <s v="Unknown / Non-Applicable"/>
    <b v="0"/>
    <x v="1"/>
    <x v="1"/>
    <n v="1"/>
    <n v="1"/>
    <n v="1"/>
    <n v="1"/>
    <n v="0"/>
  </r>
  <r>
    <x v="0"/>
    <n v="60000"/>
    <n v="110000"/>
    <n v="85000"/>
    <s v="Royal Communications Consultants Inc_x000a_"/>
    <s v="New York, NY"/>
    <x v="38"/>
    <s v="1 to 50 employees"/>
    <x v="0"/>
    <s v="$1 to $5 million (USD)"/>
    <b v="1"/>
    <x v="1"/>
    <x v="0"/>
    <n v="0"/>
    <n v="1"/>
    <n v="0"/>
    <n v="1"/>
    <n v="1"/>
  </r>
  <r>
    <x v="0"/>
    <n v="60000"/>
    <n v="110000"/>
    <n v="85000"/>
    <s v="VISTRADA_x000a_"/>
    <s v="New York, NY"/>
    <x v="38"/>
    <s v="1 to 50 employees"/>
    <x v="18"/>
    <s v="$1 to $5 million (USD)"/>
    <b v="0"/>
    <x v="1"/>
    <x v="0"/>
    <n v="0"/>
    <n v="0"/>
    <n v="0"/>
    <n v="1"/>
    <n v="1"/>
  </r>
  <r>
    <x v="0"/>
    <n v="60000"/>
    <n v="110000"/>
    <n v="85000"/>
    <s v="SGA I"/>
    <s v="New York, NY"/>
    <x v="38"/>
    <s v="1 to 50 employees"/>
    <x v="58"/>
    <s v="$1 to $5 million (USD)"/>
    <b v="0"/>
    <x v="1"/>
    <x v="1"/>
    <n v="0"/>
    <n v="1"/>
    <n v="0"/>
    <n v="0"/>
    <n v="1"/>
  </r>
  <r>
    <x v="0"/>
    <n v="60000"/>
    <n v="110000"/>
    <n v="85000"/>
    <s v="CASES_x000a_"/>
    <s v="New York, NY"/>
    <x v="38"/>
    <s v="201 to 500 employees"/>
    <x v="28"/>
    <s v="$10 to $25 million (USD)"/>
    <b v="0"/>
    <x v="1"/>
    <x v="0"/>
    <n v="0"/>
    <n v="0"/>
    <n v="0"/>
    <n v="1"/>
    <n v="1"/>
  </r>
  <r>
    <x v="0"/>
    <n v="60000"/>
    <n v="66000"/>
    <n v="63000"/>
    <s v="Riskonnect_x000a_"/>
    <s v="Chicago, IL"/>
    <x v="115"/>
    <s v="201 to 500 employees"/>
    <x v="4"/>
    <s v="$100 to $500 million (USD)"/>
    <b v="0"/>
    <x v="0"/>
    <x v="0"/>
    <n v="0"/>
    <n v="0"/>
    <n v="0"/>
    <n v="0"/>
    <n v="0"/>
  </r>
  <r>
    <x v="0"/>
    <n v="60000"/>
    <n v="66000"/>
    <n v="63000"/>
    <s v="Centric Consulting_x000a_"/>
    <s v="Chicago, IL"/>
    <x v="115"/>
    <s v="501 to 1000 employees"/>
    <x v="9"/>
    <s v="$100 to $500 million (USD)"/>
    <b v="0"/>
    <x v="1"/>
    <x v="0"/>
    <n v="0"/>
    <n v="0"/>
    <n v="0"/>
    <n v="1"/>
    <n v="0"/>
  </r>
  <r>
    <x v="0"/>
    <n v="60000"/>
    <n v="66000"/>
    <n v="63000"/>
    <s v="NCSA - Next College Student Athlete_x000a_"/>
    <s v="Chicago, IL"/>
    <x v="115"/>
    <s v="501 to 1000 employees"/>
    <x v="7"/>
    <s v="Unknown / Non-Applicable"/>
    <b v="0"/>
    <x v="1"/>
    <x v="1"/>
    <n v="0"/>
    <n v="1"/>
    <n v="0"/>
    <n v="1"/>
    <n v="1"/>
  </r>
  <r>
    <x v="1"/>
    <n v="60000"/>
    <n v="110000"/>
    <n v="85000"/>
    <s v="Sphinix Network Solutions Inc._x000a_"/>
    <s v="New York, NY"/>
    <x v="38"/>
    <s v="1 to 50 employees"/>
    <x v="0"/>
    <s v="Less than $1 million (USD)"/>
    <b v="0"/>
    <x v="0"/>
    <x v="0"/>
    <n v="0"/>
    <n v="0"/>
    <n v="0"/>
    <n v="0"/>
    <n v="1"/>
  </r>
  <r>
    <x v="0"/>
    <n v="60000"/>
    <n v="66000"/>
    <n v="63000"/>
    <s v="Wintrust Financial_x000a_"/>
    <s v="Chicago, IL"/>
    <x v="115"/>
    <s v="1001 to 5000 employees"/>
    <x v="19"/>
    <s v="$500 million to $1 billion (USD)"/>
    <b v="0"/>
    <x v="1"/>
    <x v="0"/>
    <n v="0"/>
    <n v="0"/>
    <n v="0"/>
    <n v="1"/>
    <n v="1"/>
  </r>
  <r>
    <x v="0"/>
    <n v="63000"/>
    <n v="116000"/>
    <n v="89500"/>
    <s v="Bill.Com_x000a_"/>
    <s v="Palo Alto, CA"/>
    <x v="3"/>
    <s v="501 to 1000 employees"/>
    <x v="35"/>
    <s v="$50 to $100 million (USD)"/>
    <b v="0"/>
    <x v="1"/>
    <x v="0"/>
    <n v="0"/>
    <n v="0"/>
    <n v="0"/>
    <n v="1"/>
    <n v="0"/>
  </r>
  <r>
    <x v="1"/>
    <n v="63000"/>
    <n v="116000"/>
    <n v="89500"/>
    <s v="Yochana_x000a_"/>
    <s v="Mountain View, CA"/>
    <x v="10"/>
    <s v="201 to 500 employees"/>
    <x v="6"/>
    <s v="$50 to $100 million (USD)"/>
    <b v="0"/>
    <x v="1"/>
    <x v="0"/>
    <n v="0"/>
    <n v="0"/>
    <n v="0"/>
    <n v="1"/>
    <n v="0"/>
  </r>
  <r>
    <x v="1"/>
    <n v="63000"/>
    <n v="116000"/>
    <n v="89500"/>
    <s v="Infotree Service Inc_x000a_"/>
    <s v="Palo Alto, CA"/>
    <x v="3"/>
    <s v="51 to 200 employees"/>
    <x v="18"/>
    <s v="$1 to $5 million (USD)"/>
    <b v="0"/>
    <x v="0"/>
    <x v="0"/>
    <n v="0"/>
    <n v="0"/>
    <n v="0"/>
    <n v="1"/>
    <n v="1"/>
  </r>
  <r>
    <x v="0"/>
    <n v="63000"/>
    <n v="116000"/>
    <n v="89500"/>
    <s v="APN Software Services Inc._x000a_"/>
    <s v="Redwood City, CA"/>
    <x v="6"/>
    <s v="51 to 200 employees"/>
    <x v="5"/>
    <s v="$25 to $50 million (USD)"/>
    <b v="0"/>
    <x v="0"/>
    <x v="0"/>
    <n v="0"/>
    <n v="0"/>
    <n v="0"/>
    <n v="1"/>
    <n v="1"/>
  </r>
  <r>
    <x v="0"/>
    <n v="63000"/>
    <n v="116000"/>
    <n v="89500"/>
    <s v="Apple_x000a_"/>
    <s v="Santa Clara, CA"/>
    <x v="2"/>
    <s v="10000+ employees"/>
    <x v="5"/>
    <s v="$10+ billion (USD)"/>
    <b v="0"/>
    <x v="0"/>
    <x v="0"/>
    <n v="0"/>
    <n v="0"/>
    <n v="0"/>
    <n v="1"/>
    <n v="0"/>
  </r>
  <r>
    <x v="0"/>
    <n v="63000"/>
    <n v="116000"/>
    <n v="89500"/>
    <s v="Diverse Lynx_x000a_"/>
    <s v="Santa Clara, CA"/>
    <x v="2"/>
    <s v="501 to 1000 employees"/>
    <x v="0"/>
    <s v="$100 to $500 million (USD)"/>
    <b v="0"/>
    <x v="1"/>
    <x v="0"/>
    <n v="0"/>
    <n v="0"/>
    <n v="0"/>
    <n v="1"/>
    <n v="0"/>
  </r>
  <r>
    <x v="0"/>
    <n v="63000"/>
    <n v="116000"/>
    <n v="89500"/>
    <s v="Lorven Technologies Inc_x000a_"/>
    <s v="Pleasanton, CA"/>
    <x v="184"/>
    <s v="1 to 50 employees"/>
    <x v="2"/>
    <s v="Less than $1 million (USD)"/>
    <b v="0"/>
    <x v="1"/>
    <x v="0"/>
    <n v="0"/>
    <n v="0"/>
    <n v="0"/>
    <n v="1"/>
    <n v="0"/>
  </r>
  <r>
    <x v="0"/>
    <n v="63000"/>
    <n v="116000"/>
    <n v="89500"/>
    <s v="i-CST_x000a_"/>
    <s v="Campbell, CA"/>
    <x v="201"/>
    <s v="501 to 1000 employees"/>
    <x v="6"/>
    <s v="Unknown / Non-Applicable"/>
    <b v="0"/>
    <x v="1"/>
    <x v="0"/>
    <n v="0"/>
    <n v="0"/>
    <n v="0"/>
    <n v="1"/>
    <n v="1"/>
  </r>
  <r>
    <x v="0"/>
    <n v="63000"/>
    <n v="116000"/>
    <n v="89500"/>
    <s v="Apex Systems_x000a_"/>
    <s v="Menlo Park, CA"/>
    <x v="9"/>
    <s v="1001 to 5000 employees"/>
    <x v="6"/>
    <s v="$2 to $5 billion (USD)"/>
    <b v="1"/>
    <x v="1"/>
    <x v="0"/>
    <n v="0"/>
    <n v="0"/>
    <n v="0"/>
    <n v="1"/>
    <n v="1"/>
  </r>
  <r>
    <x v="0"/>
    <n v="63000"/>
    <n v="116000"/>
    <n v="89500"/>
    <s v="Optima Global Solutions_x000a_"/>
    <s v="San Jose, CA"/>
    <x v="0"/>
    <s v="1 to 50 employees"/>
    <x v="0"/>
    <s v="$1 to $5 million (USD)"/>
    <b v="0"/>
    <x v="1"/>
    <x v="0"/>
    <n v="0"/>
    <n v="0"/>
    <n v="0"/>
    <n v="1"/>
    <n v="1"/>
  </r>
  <r>
    <x v="0"/>
    <n v="63000"/>
    <n v="116000"/>
    <n v="89500"/>
    <s v="GenapSys, Inc._x000a_"/>
    <s v="Redwood City, CA"/>
    <x v="6"/>
    <s v="51 to 200 employees"/>
    <x v="30"/>
    <s v="Less than $1 million (USD)"/>
    <b v="1"/>
    <x v="1"/>
    <x v="0"/>
    <n v="0"/>
    <n v="0"/>
    <n v="0"/>
    <n v="1"/>
    <n v="1"/>
  </r>
  <r>
    <x v="0"/>
    <n v="63000"/>
    <n v="116000"/>
    <n v="89500"/>
    <s v="Vaco_x000a_"/>
    <s v="Palo Alto, CA"/>
    <x v="3"/>
    <s v="501 to 1000 employees"/>
    <x v="9"/>
    <s v="$500 million to $1 billion (USD)"/>
    <b v="0"/>
    <x v="0"/>
    <x v="0"/>
    <n v="0"/>
    <n v="0"/>
    <n v="0"/>
    <n v="1"/>
    <n v="1"/>
  </r>
  <r>
    <x v="0"/>
    <n v="63000"/>
    <n v="116000"/>
    <n v="89500"/>
    <s v="Vaco_x000a_"/>
    <s v="Palo Alto, CA"/>
    <x v="3"/>
    <s v="501 to 1000 employees"/>
    <x v="9"/>
    <s v="$500 million to $1 billion (USD)"/>
    <b v="0"/>
    <x v="1"/>
    <x v="0"/>
    <n v="0"/>
    <n v="0"/>
    <n v="0"/>
    <n v="1"/>
    <n v="0"/>
  </r>
  <r>
    <x v="0"/>
    <n v="63000"/>
    <n v="116000"/>
    <n v="89500"/>
    <s v="Kaygen Inc._x000a_"/>
    <s v="Santa Clara, CA"/>
    <x v="2"/>
    <s v="1 to 50 employees"/>
    <x v="9"/>
    <s v="$1 to $5 million (USD)"/>
    <b v="0"/>
    <x v="0"/>
    <x v="0"/>
    <n v="1"/>
    <n v="1"/>
    <n v="0"/>
    <n v="0"/>
    <n v="1"/>
  </r>
  <r>
    <x v="0"/>
    <n v="63000"/>
    <n v="116000"/>
    <n v="89500"/>
    <s v="Ampcus Incorporated_x000a_"/>
    <s v="San Jose, CA"/>
    <x v="0"/>
    <s v="501 to 1000 employees"/>
    <x v="9"/>
    <s v="$50 to $100 million (USD)"/>
    <b v="0"/>
    <x v="1"/>
    <x v="0"/>
    <n v="0"/>
    <n v="0"/>
    <n v="0"/>
    <n v="0"/>
    <n v="0"/>
  </r>
  <r>
    <x v="0"/>
    <n v="63000"/>
    <n v="116000"/>
    <n v="89500"/>
    <s v="Alexza Pharmaceuticals_x000a_"/>
    <s v="Mountain View, CA"/>
    <x v="10"/>
    <s v="1 to 50 employees"/>
    <x v="30"/>
    <s v="$5 to $10 million (USD)"/>
    <b v="0"/>
    <x v="1"/>
    <x v="0"/>
    <n v="0"/>
    <n v="0"/>
    <n v="1"/>
    <n v="0"/>
    <n v="1"/>
  </r>
  <r>
    <x v="0"/>
    <n v="63000"/>
    <n v="116000"/>
    <n v="89500"/>
    <s v="Infotech Sourcing_x000a_"/>
    <s v="Fremont, CA"/>
    <x v="1"/>
    <s v="51 to 200 employees"/>
    <x v="50"/>
    <s v="$5 to $10 million (USD)"/>
    <b v="0"/>
    <x v="0"/>
    <x v="0"/>
    <n v="0"/>
    <n v="1"/>
    <n v="0"/>
    <n v="0"/>
    <n v="1"/>
  </r>
  <r>
    <x v="0"/>
    <n v="64000"/>
    <n v="113000"/>
    <n v="88500"/>
    <s v="Eurofins_x000a_"/>
    <s v="West Point, PA"/>
    <x v="202"/>
    <s v="10000+ employees"/>
    <x v="30"/>
    <s v="$2 to $5 billion (USD)"/>
    <b v="0"/>
    <x v="1"/>
    <x v="1"/>
    <n v="0"/>
    <n v="1"/>
    <n v="0"/>
    <n v="0"/>
    <n v="0"/>
  </r>
  <r>
    <x v="0"/>
    <n v="64000"/>
    <n v="113000"/>
    <n v="88500"/>
    <s v="Freedom Mortgage_x000a_"/>
    <s v="Marlton, NJ"/>
    <x v="179"/>
    <s v="1001 to 5000 employees"/>
    <x v="16"/>
    <s v="$1 to $2 billion (USD)"/>
    <b v="0"/>
    <x v="1"/>
    <x v="0"/>
    <n v="0"/>
    <n v="0"/>
    <n v="0"/>
    <n v="1"/>
    <n v="0"/>
  </r>
  <r>
    <x v="0"/>
    <n v="64000"/>
    <n v="113000"/>
    <n v="88500"/>
    <s v="Cambridge Advisory Group_x000a_"/>
    <s v="King of Prussia, PA"/>
    <x v="97"/>
    <s v="1 to 50 employees"/>
    <x v="9"/>
    <s v="$1 to $5 million (USD)"/>
    <b v="0"/>
    <x v="1"/>
    <x v="1"/>
    <n v="0"/>
    <n v="1"/>
    <n v="0"/>
    <n v="1"/>
    <n v="0"/>
  </r>
  <r>
    <x v="0"/>
    <n v="64000"/>
    <n v="113000"/>
    <n v="88500"/>
    <s v="Eurofins_x000a_"/>
    <s v="West Point, PA"/>
    <x v="202"/>
    <s v="10000+ employees"/>
    <x v="30"/>
    <s v="$2 to $5 billion (USD)"/>
    <b v="0"/>
    <x v="1"/>
    <x v="1"/>
    <n v="1"/>
    <n v="1"/>
    <n v="0"/>
    <n v="1"/>
    <n v="1"/>
  </r>
  <r>
    <x v="0"/>
    <n v="64000"/>
    <n v="113000"/>
    <n v="88500"/>
    <s v="A2C Consulting_x000a_"/>
    <s v="Philadelphia, PA"/>
    <x v="78"/>
    <s v="1 to 50 employees"/>
    <x v="9"/>
    <s v="Unknown / Non-Applicable"/>
    <b v="0"/>
    <x v="1"/>
    <x v="0"/>
    <n v="1"/>
    <n v="0"/>
    <n v="0"/>
    <n v="0"/>
    <n v="1"/>
  </r>
  <r>
    <x v="0"/>
    <n v="64000"/>
    <n v="113000"/>
    <n v="88500"/>
    <s v="Forfeiture Support Associates_x000a_"/>
    <s v="Philadelphia, PA"/>
    <x v="78"/>
    <s v="1001 to 5000 employees"/>
    <x v="6"/>
    <s v="$50 to $100 million (USD)"/>
    <b v="0"/>
    <x v="1"/>
    <x v="0"/>
    <n v="0"/>
    <n v="0"/>
    <n v="0"/>
    <n v="1"/>
    <n v="1"/>
  </r>
  <r>
    <x v="0"/>
    <n v="64000"/>
    <n v="113000"/>
    <n v="88500"/>
    <s v="Management Decisions, Inc._x000a_"/>
    <s v="Philadelphia, PA"/>
    <x v="78"/>
    <s v="1 to 50 employees"/>
    <x v="18"/>
    <s v="$1 to $5 million (USD)"/>
    <b v="0"/>
    <x v="1"/>
    <x v="0"/>
    <n v="0"/>
    <n v="0"/>
    <n v="0"/>
    <n v="1"/>
    <n v="1"/>
  </r>
  <r>
    <x v="0"/>
    <n v="64000"/>
    <n v="113000"/>
    <n v="88500"/>
    <s v="TechUSA_x000a_"/>
    <s v="Philadelphia, PA"/>
    <x v="78"/>
    <s v="1001 to 5000 employees"/>
    <x v="6"/>
    <s v="$100 to $500 million (USD)"/>
    <b v="0"/>
    <x v="0"/>
    <x v="0"/>
    <n v="0"/>
    <n v="0"/>
    <n v="0"/>
    <n v="0"/>
    <n v="1"/>
  </r>
  <r>
    <x v="1"/>
    <n v="64000"/>
    <n v="113000"/>
    <n v="88500"/>
    <s v="Cooper University Health Care_x000a_"/>
    <s v="Camden, NJ"/>
    <x v="107"/>
    <s v="5001 to 10000 employees"/>
    <x v="3"/>
    <s v="Unknown / Non-Applicable"/>
    <b v="0"/>
    <x v="0"/>
    <x v="0"/>
    <n v="0"/>
    <n v="0"/>
    <n v="0"/>
    <n v="0"/>
    <n v="1"/>
  </r>
  <r>
    <x v="0"/>
    <n v="64000"/>
    <n v="113000"/>
    <n v="88500"/>
    <s v="Diverse Lynx_x000a_"/>
    <s v="Malvern, PA"/>
    <x v="88"/>
    <s v="501 to 1000 employees"/>
    <x v="0"/>
    <s v="$100 to $500 million (USD)"/>
    <b v="0"/>
    <x v="1"/>
    <x v="0"/>
    <n v="0"/>
    <n v="0"/>
    <n v="0"/>
    <n v="1"/>
    <n v="0"/>
  </r>
  <r>
    <x v="0"/>
    <n v="64000"/>
    <n v="113000"/>
    <n v="88500"/>
    <s v="amerihealth_x000a_"/>
    <s v="Philadelphia, PA"/>
    <x v="78"/>
    <s v="5001 to 10000 employees"/>
    <x v="10"/>
    <s v="$25 to $50 million (USD)"/>
    <b v="0"/>
    <x v="1"/>
    <x v="1"/>
    <n v="0"/>
    <n v="0"/>
    <n v="0"/>
    <n v="1"/>
    <n v="1"/>
  </r>
  <r>
    <x v="1"/>
    <n v="64000"/>
    <n v="113000"/>
    <n v="88500"/>
    <s v="Versant Health_x000a_"/>
    <s v="Newtown Square, PA"/>
    <x v="203"/>
    <s v="1001 to 5000 employees"/>
    <x v="10"/>
    <s v="Unknown / Non-Applicable"/>
    <b v="0"/>
    <x v="1"/>
    <x v="0"/>
    <n v="0"/>
    <n v="0"/>
    <n v="0"/>
    <n v="0"/>
    <n v="1"/>
  </r>
  <r>
    <x v="0"/>
    <n v="64000"/>
    <n v="113000"/>
    <n v="88500"/>
    <s v="Micro-Data Systems Inc._x000a_"/>
    <s v="Philadelphia, PA"/>
    <x v="78"/>
    <s v="51 to 200 employees"/>
    <x v="0"/>
    <s v="$10 to $25 million (USD)"/>
    <b v="0"/>
    <x v="0"/>
    <x v="0"/>
    <n v="0"/>
    <n v="0"/>
    <n v="0"/>
    <n v="1"/>
    <n v="0"/>
  </r>
  <r>
    <x v="0"/>
    <n v="64000"/>
    <n v="113000"/>
    <n v="88500"/>
    <s v="Avantor_x000a_"/>
    <s v="Wayne, PA"/>
    <x v="80"/>
    <s v="10000+ employees"/>
    <x v="30"/>
    <s v="$2 to $5 billion (USD)"/>
    <b v="0"/>
    <x v="0"/>
    <x v="1"/>
    <n v="0"/>
    <n v="0"/>
    <n v="0"/>
    <n v="0"/>
    <n v="0"/>
  </r>
  <r>
    <x v="0"/>
    <n v="64000"/>
    <n v="113000"/>
    <n v="88500"/>
    <s v="The Judge Group_x000a_"/>
    <s v="Wayne, PA"/>
    <x v="80"/>
    <s v="1001 to 5000 employees"/>
    <x v="6"/>
    <s v="$100 to $500 million (USD)"/>
    <b v="0"/>
    <x v="1"/>
    <x v="0"/>
    <n v="0"/>
    <n v="1"/>
    <n v="1"/>
    <n v="0"/>
    <n v="0"/>
  </r>
  <r>
    <x v="0"/>
    <n v="64000"/>
    <n v="113000"/>
    <n v="88500"/>
    <s v="Community Behavioral Health_x000a_"/>
    <s v="Philadelphia, PA"/>
    <x v="78"/>
    <s v="201 to 500 employees"/>
    <x v="3"/>
    <s v="$500 million to $1 billion (USD)"/>
    <b v="0"/>
    <x v="0"/>
    <x v="0"/>
    <n v="0"/>
    <n v="0"/>
    <n v="0"/>
    <n v="0"/>
    <n v="0"/>
  </r>
  <r>
    <x v="0"/>
    <n v="64000"/>
    <n v="113000"/>
    <n v="88500"/>
    <s v="APN Software Services Inc._x000a_"/>
    <s v="Plymouth Meeting, PA"/>
    <x v="113"/>
    <s v="51 to 200 employees"/>
    <x v="5"/>
    <s v="$25 to $50 million (USD)"/>
    <b v="0"/>
    <x v="0"/>
    <x v="1"/>
    <n v="0"/>
    <n v="1"/>
    <n v="1"/>
    <n v="0"/>
    <n v="1"/>
  </r>
  <r>
    <x v="0"/>
    <n v="64000"/>
    <n v="113000"/>
    <n v="88500"/>
    <s v="Contemporary Staffing Solutions_x000a_"/>
    <s v="Philadelphia, PA"/>
    <x v="78"/>
    <s v="1001 to 5000 employees"/>
    <x v="6"/>
    <s v="$100 to $500 million (USD)"/>
    <b v="0"/>
    <x v="0"/>
    <x v="0"/>
    <n v="0"/>
    <n v="0"/>
    <n v="0"/>
    <n v="1"/>
    <n v="0"/>
  </r>
  <r>
    <x v="0"/>
    <n v="64000"/>
    <n v="113000"/>
    <n v="88500"/>
    <s v="Tetra Tech_x000a_"/>
    <s v="Philadelphia, PA"/>
    <x v="78"/>
    <s v="10000+ employees"/>
    <x v="58"/>
    <s v="$2 to $5 billion (USD)"/>
    <b v="0"/>
    <x v="0"/>
    <x v="1"/>
    <n v="1"/>
    <n v="1"/>
    <n v="1"/>
    <n v="0"/>
    <n v="0"/>
  </r>
  <r>
    <x v="0"/>
    <n v="64000"/>
    <n v="113000"/>
    <n v="88500"/>
    <s v="The Judge Group_x000a_"/>
    <s v="Boothwyn, PA"/>
    <x v="204"/>
    <s v="1001 to 5000 employees"/>
    <x v="6"/>
    <s v="$100 to $500 million (USD)"/>
    <b v="0"/>
    <x v="0"/>
    <x v="0"/>
    <n v="0"/>
    <n v="0"/>
    <n v="0"/>
    <n v="1"/>
    <n v="0"/>
  </r>
  <r>
    <x v="0"/>
    <n v="64000"/>
    <n v="113000"/>
    <n v="88500"/>
    <s v="amerihealth_x000a_"/>
    <s v="Philadelphia, PA"/>
    <x v="78"/>
    <s v="5001 to 10000 employees"/>
    <x v="10"/>
    <s v="$25 to $50 million (USD)"/>
    <b v="0"/>
    <x v="0"/>
    <x v="0"/>
    <n v="0"/>
    <n v="0"/>
    <n v="0"/>
    <n v="1"/>
    <n v="0"/>
  </r>
  <r>
    <x v="0"/>
    <n v="64000"/>
    <n v="113000"/>
    <n v="88500"/>
    <s v="GSK_x000a_"/>
    <s v="Philadelphia, PA"/>
    <x v="78"/>
    <s v="10000+ employees"/>
    <x v="30"/>
    <s v="$10+ billion (USD)"/>
    <b v="0"/>
    <x v="0"/>
    <x v="0"/>
    <n v="0"/>
    <n v="0"/>
    <n v="0"/>
    <n v="1"/>
    <n v="0"/>
  </r>
  <r>
    <x v="0"/>
    <n v="64000"/>
    <n v="113000"/>
    <n v="88500"/>
    <s v="Vanguard_x000a_"/>
    <s v="Malvern, PA"/>
    <x v="88"/>
    <s v="10000+ employees"/>
    <x v="16"/>
    <s v="Unknown / Non-Applicable"/>
    <b v="0"/>
    <x v="1"/>
    <x v="0"/>
    <n v="1"/>
    <n v="0"/>
    <n v="0"/>
    <n v="0"/>
    <n v="0"/>
  </r>
  <r>
    <x v="0"/>
    <n v="64000"/>
    <n v="113000"/>
    <n v="88500"/>
    <s v="Freedom Mortgage_x000a_"/>
    <s v="Mount Laurel, NJ"/>
    <x v="81"/>
    <s v="1001 to 5000 employees"/>
    <x v="16"/>
    <s v="$1 to $2 billion (USD)"/>
    <b v="0"/>
    <x v="0"/>
    <x v="0"/>
    <n v="0"/>
    <n v="0"/>
    <n v="0"/>
    <n v="1"/>
    <n v="0"/>
  </r>
  <r>
    <x v="0"/>
    <n v="64000"/>
    <n v="113000"/>
    <n v="88500"/>
    <s v="NextGen Global Resources LLC_x000a_"/>
    <s v="Philadelphia, PA"/>
    <x v="78"/>
    <s v="501 to 1000 employees"/>
    <x v="60"/>
    <s v="$100 to $500 million (USD)"/>
    <b v="0"/>
    <x v="0"/>
    <x v="0"/>
    <n v="0"/>
    <n v="0"/>
    <n v="0"/>
    <n v="0"/>
    <n v="1"/>
  </r>
  <r>
    <x v="0"/>
    <n v="65000"/>
    <n v="120000"/>
    <n v="92500"/>
    <s v="Enclipse_x000a_"/>
    <s v="Oakland, CA"/>
    <x v="153"/>
    <s v="51 to 200 employees"/>
    <x v="0"/>
    <s v="$5 to $10 million (USD)"/>
    <b v="0"/>
    <x v="1"/>
    <x v="1"/>
    <n v="0"/>
    <n v="1"/>
    <n v="0"/>
    <n v="1"/>
    <n v="1"/>
  </r>
  <r>
    <x v="0"/>
    <n v="65000"/>
    <n v="120000"/>
    <n v="92500"/>
    <s v="Two95 International Inc._x000a_"/>
    <s v="San Mateo, CA"/>
    <x v="152"/>
    <s v="1 to 50 employees"/>
    <x v="6"/>
    <s v="$1 to $5 million (USD)"/>
    <b v="0"/>
    <x v="1"/>
    <x v="0"/>
    <n v="0"/>
    <n v="0"/>
    <n v="0"/>
    <n v="0"/>
    <n v="0"/>
  </r>
  <r>
    <x v="0"/>
    <n v="65000"/>
    <n v="120000"/>
    <n v="92500"/>
    <s v="Bank of the West_x000a_"/>
    <s v="San Francisco, CA"/>
    <x v="150"/>
    <s v="10000+ employees"/>
    <x v="19"/>
    <s v="$2 to $5 billion (USD)"/>
    <b v="0"/>
    <x v="1"/>
    <x v="1"/>
    <n v="0"/>
    <n v="0"/>
    <n v="0"/>
    <n v="1"/>
    <n v="1"/>
  </r>
  <r>
    <x v="1"/>
    <n v="65000"/>
    <n v="120000"/>
    <n v="92500"/>
    <s v="PRIMUS Global Services, Inc_x000a_"/>
    <s v="San Francisco, CA"/>
    <x v="150"/>
    <s v="501 to 1000 employees"/>
    <x v="9"/>
    <s v="$10 to $25 million (USD)"/>
    <b v="0"/>
    <x v="1"/>
    <x v="0"/>
    <n v="0"/>
    <n v="0"/>
    <n v="0"/>
    <n v="0"/>
    <n v="0"/>
  </r>
  <r>
    <x v="0"/>
    <n v="65000"/>
    <n v="120000"/>
    <n v="92500"/>
    <s v="Redfin_x000a_"/>
    <s v="San Francisco, CA"/>
    <x v="150"/>
    <s v="1001 to 5000 employees"/>
    <x v="39"/>
    <s v="Unknown / Non-Applicable"/>
    <b v="0"/>
    <x v="0"/>
    <x v="0"/>
    <n v="0"/>
    <n v="0"/>
    <n v="1"/>
    <n v="0"/>
    <n v="0"/>
  </r>
  <r>
    <x v="1"/>
    <n v="65000"/>
    <n v="120000"/>
    <n v="92500"/>
    <s v="Akraya Inc._x000a_"/>
    <s v="San Francisco, CA"/>
    <x v="150"/>
    <s v="51 to 200 employees"/>
    <x v="6"/>
    <s v="$25 to $50 million (USD)"/>
    <b v="0"/>
    <x v="1"/>
    <x v="0"/>
    <n v="0"/>
    <n v="0"/>
    <n v="0"/>
    <n v="0"/>
    <n v="1"/>
  </r>
  <r>
    <x v="0"/>
    <n v="65000"/>
    <n v="120000"/>
    <n v="92500"/>
    <s v="Stem Inc_x000a_"/>
    <s v="Millbrae, CA"/>
    <x v="205"/>
    <s v="51 to 200 employees"/>
    <x v="24"/>
    <s v="$25 to $50 million (USD)"/>
    <b v="0"/>
    <x v="1"/>
    <x v="0"/>
    <n v="0"/>
    <n v="0"/>
    <n v="0"/>
    <n v="0"/>
    <n v="0"/>
  </r>
  <r>
    <x v="0"/>
    <n v="65000"/>
    <n v="120000"/>
    <n v="92500"/>
    <s v="Arkhya Tech_x000a_"/>
    <s v="San Francisco, CA"/>
    <x v="150"/>
    <s v="1 to 50 employees"/>
    <x v="0"/>
    <s v="Unknown / Non-Applicable"/>
    <b v="0"/>
    <x v="0"/>
    <x v="0"/>
    <n v="0"/>
    <n v="0"/>
    <n v="0"/>
    <n v="1"/>
    <n v="1"/>
  </r>
  <r>
    <x v="0"/>
    <n v="65000"/>
    <n v="120000"/>
    <n v="92500"/>
    <s v="Redolent, Inc_x000a_"/>
    <s v="San Mateo, CA"/>
    <x v="152"/>
    <s v="1 to 50 employees"/>
    <x v="50"/>
    <s v="Less than $1 million (USD)"/>
    <b v="0"/>
    <x v="1"/>
    <x v="0"/>
    <n v="0"/>
    <n v="0"/>
    <n v="0"/>
    <n v="0"/>
    <n v="1"/>
  </r>
  <r>
    <x v="0"/>
    <n v="65000"/>
    <n v="120000"/>
    <n v="92500"/>
    <s v="Staffigo Technical Services, LLC_x000a_"/>
    <s v="San Francisco, CA"/>
    <x v="150"/>
    <s v="51 to 200 employees"/>
    <x v="0"/>
    <s v="$50 to $100 million (USD)"/>
    <b v="0"/>
    <x v="1"/>
    <x v="0"/>
    <n v="0"/>
    <n v="0"/>
    <n v="0"/>
    <n v="0"/>
    <n v="1"/>
  </r>
  <r>
    <x v="0"/>
    <n v="65000"/>
    <n v="120000"/>
    <n v="92500"/>
    <s v="Lorven Technologies Inc_x000a_"/>
    <s v="San Francisco, CA"/>
    <x v="150"/>
    <s v="1 to 50 employees"/>
    <x v="2"/>
    <s v="Less than $1 million (USD)"/>
    <b v="0"/>
    <x v="1"/>
    <x v="0"/>
    <n v="0"/>
    <n v="0"/>
    <n v="2"/>
    <n v="1"/>
    <n v="0"/>
  </r>
  <r>
    <x v="1"/>
    <n v="65000"/>
    <n v="120000"/>
    <n v="92500"/>
    <s v="VLink Inc._x000a_"/>
    <s v="San Francisco, CA"/>
    <x v="150"/>
    <s v="201 to 500 employees"/>
    <x v="0"/>
    <s v="$25 to $50 million (USD)"/>
    <b v="0"/>
    <x v="1"/>
    <x v="0"/>
    <n v="0"/>
    <n v="0"/>
    <n v="0"/>
    <n v="1"/>
    <n v="0"/>
  </r>
  <r>
    <x v="1"/>
    <n v="65000"/>
    <n v="120000"/>
    <n v="92500"/>
    <s v="Apex Systems_x000a_"/>
    <s v="San Francisco, CA"/>
    <x v="150"/>
    <s v="1001 to 5000 employees"/>
    <x v="6"/>
    <s v="$2 to $5 billion (USD)"/>
    <b v="1"/>
    <x v="1"/>
    <x v="1"/>
    <n v="0"/>
    <n v="1"/>
    <n v="0"/>
    <n v="1"/>
    <n v="1"/>
  </r>
  <r>
    <x v="0"/>
    <n v="65000"/>
    <n v="120000"/>
    <n v="92500"/>
    <s v="Diverse Lynx_x000a_"/>
    <s v="San Francisco, CA"/>
    <x v="150"/>
    <s v="501 to 1000 employees"/>
    <x v="0"/>
    <s v="$100 to $500 million (USD)"/>
    <b v="0"/>
    <x v="1"/>
    <x v="0"/>
    <n v="0"/>
    <n v="0"/>
    <n v="0"/>
    <n v="0"/>
    <n v="1"/>
  </r>
  <r>
    <x v="1"/>
    <n v="65000"/>
    <n v="120000"/>
    <n v="92500"/>
    <s v="Hazelcast_x000a_"/>
    <s v="San Mateo, CA"/>
    <x v="152"/>
    <s v="51 to 200 employees"/>
    <x v="5"/>
    <s v="$10 to $25 million (USD)"/>
    <b v="0"/>
    <x v="0"/>
    <x v="0"/>
    <n v="0"/>
    <n v="0"/>
    <n v="0"/>
    <n v="0"/>
    <n v="0"/>
  </r>
  <r>
    <x v="0"/>
    <n v="65000"/>
    <n v="120000"/>
    <n v="92500"/>
    <s v="University of California Berkeley_x000a_"/>
    <s v="Berkeley, CA"/>
    <x v="206"/>
    <s v="10000+ employees"/>
    <x v="26"/>
    <s v="$500 million to $1 billion (USD)"/>
    <b v="0"/>
    <x v="1"/>
    <x v="0"/>
    <n v="0"/>
    <n v="0"/>
    <n v="0"/>
    <n v="0"/>
    <n v="0"/>
  </r>
  <r>
    <x v="0"/>
    <n v="65000"/>
    <n v="120000"/>
    <n v="92500"/>
    <s v="Parker Institute for Cancer Immunother"/>
    <s v="San Francisco, CA"/>
    <x v="150"/>
    <s v="51 to 200 employees"/>
    <x v="68"/>
    <s v="Unknown / Non-Applicable"/>
    <b v="0"/>
    <x v="1"/>
    <x v="1"/>
    <n v="0"/>
    <n v="0"/>
    <n v="0"/>
    <n v="1"/>
    <n v="1"/>
  </r>
  <r>
    <x v="0"/>
    <n v="65000"/>
    <n v="120000"/>
    <n v="92500"/>
    <s v="LeadStack, Inc._x000a_"/>
    <s v="Foster City, CA"/>
    <x v="154"/>
    <s v="51 to 200 employees"/>
    <x v="0"/>
    <s v="Unknown / Non-Applicable"/>
    <b v="0"/>
    <x v="0"/>
    <x v="0"/>
    <n v="0"/>
    <n v="0"/>
    <n v="0"/>
    <n v="1"/>
    <n v="0"/>
  </r>
  <r>
    <x v="0"/>
    <n v="65000"/>
    <n v="120000"/>
    <n v="92500"/>
    <s v="Kforce_x000a_"/>
    <s v="San Ramon, CA"/>
    <x v="151"/>
    <s v="10000+ employees"/>
    <x v="6"/>
    <s v="$1 to $2 billion (USD)"/>
    <b v="0"/>
    <x v="1"/>
    <x v="0"/>
    <n v="0"/>
    <n v="0"/>
    <n v="0"/>
    <n v="0"/>
    <n v="1"/>
  </r>
  <r>
    <x v="0"/>
    <n v="65000"/>
    <n v="120000"/>
    <n v="92500"/>
    <s v="Square_x000a_"/>
    <s v="San Francisco, CA"/>
    <x v="150"/>
    <s v="1001 to 5000 employees"/>
    <x v="5"/>
    <s v="$1 to $2 billion (USD)"/>
    <b v="0"/>
    <x v="1"/>
    <x v="0"/>
    <n v="0"/>
    <n v="0"/>
    <n v="0"/>
    <n v="1"/>
    <n v="0"/>
  </r>
  <r>
    <x v="0"/>
    <n v="65000"/>
    <n v="120000"/>
    <n v="92500"/>
    <s v="Flexport_x000a_"/>
    <s v="San Francisco, CA"/>
    <x v="150"/>
    <s v="1001 to 5000 employees"/>
    <x v="33"/>
    <s v="$500 million to $1 billion (USD)"/>
    <b v="0"/>
    <x v="1"/>
    <x v="1"/>
    <n v="0"/>
    <n v="0"/>
    <n v="0"/>
    <n v="1"/>
    <n v="1"/>
  </r>
  <r>
    <x v="0"/>
    <n v="65000"/>
    <n v="120000"/>
    <n v="92500"/>
    <s v="Bio-Rad_x000a_"/>
    <s v="Hercules, CA"/>
    <x v="207"/>
    <s v="5001 to 10000 employees"/>
    <x v="30"/>
    <s v="$2 to $5 billion (USD)"/>
    <b v="0"/>
    <x v="1"/>
    <x v="0"/>
    <n v="0"/>
    <n v="1"/>
    <n v="0"/>
    <n v="0"/>
    <n v="1"/>
  </r>
  <r>
    <x v="0"/>
    <n v="65000"/>
    <n v="120000"/>
    <n v="92500"/>
    <s v="Kins"/>
    <s v="San Francisco, CA"/>
    <x v="150"/>
    <s v="1 to 50 employees"/>
    <x v="18"/>
    <s v="Unknown / Non-Applicable"/>
    <b v="0"/>
    <x v="0"/>
    <x v="0"/>
    <n v="0"/>
    <n v="0"/>
    <n v="0"/>
    <n v="1"/>
    <n v="1"/>
  </r>
  <r>
    <x v="0"/>
    <n v="65000"/>
    <n v="120000"/>
    <n v="92500"/>
    <s v="OKCoin_x000a_"/>
    <s v="San Francisco, CA"/>
    <x v="150"/>
    <s v="501 to 1000 employees"/>
    <x v="8"/>
    <s v="Unknown / Non-Applicable"/>
    <b v="0"/>
    <x v="1"/>
    <x v="0"/>
    <n v="0"/>
    <n v="0"/>
    <n v="0"/>
    <n v="1"/>
    <n v="1"/>
  </r>
  <r>
    <x v="1"/>
    <n v="65000"/>
    <n v="120000"/>
    <n v="92500"/>
    <s v="Saama_x000a_"/>
    <s v="South San Francisco, CA"/>
    <x v="156"/>
    <s v="1 to 50 employees"/>
    <x v="5"/>
    <s v="Unknown / Non-Applicable"/>
    <b v="0"/>
    <x v="0"/>
    <x v="0"/>
    <n v="0"/>
    <n v="0"/>
    <n v="0"/>
    <n v="1"/>
    <n v="1"/>
  </r>
  <r>
    <x v="0"/>
    <n v="65000"/>
    <n v="81000"/>
    <n v="73000"/>
    <s v="Unilever_x000a_"/>
    <s v="Marina del Rey, CA"/>
    <x v="124"/>
    <s v="10000+ employees"/>
    <x v="27"/>
    <s v="$10+ billion (USD)"/>
    <b v="0"/>
    <x v="1"/>
    <x v="0"/>
    <n v="0"/>
    <n v="0"/>
    <n v="0"/>
    <n v="0"/>
    <n v="0"/>
  </r>
  <r>
    <x v="0"/>
    <n v="65000"/>
    <n v="81000"/>
    <n v="73000"/>
    <s v="Login Consulting Services_x000a_"/>
    <s v="El Segundo, CA"/>
    <x v="13"/>
    <s v="51 to 200 employees"/>
    <x v="9"/>
    <s v="$5 to $10 million (USD)"/>
    <b v="0"/>
    <x v="0"/>
    <x v="0"/>
    <n v="0"/>
    <n v="0"/>
    <n v="1"/>
    <n v="0"/>
    <n v="1"/>
  </r>
  <r>
    <x v="0"/>
    <n v="65000"/>
    <n v="81000"/>
    <n v="73000"/>
    <s v="Odesus_x000a_"/>
    <s v="Burbank, CA"/>
    <x v="15"/>
    <s v="51 to 200 employees"/>
    <x v="9"/>
    <s v="$5 to $10 million (USD)"/>
    <b v="0"/>
    <x v="0"/>
    <x v="0"/>
    <n v="0"/>
    <n v="0"/>
    <n v="0"/>
    <n v="1"/>
    <n v="0"/>
  </r>
  <r>
    <x v="0"/>
    <n v="65000"/>
    <n v="81000"/>
    <n v="73000"/>
    <s v="Blue Shield of California_x000a_"/>
    <s v="Woodland Hills, CA"/>
    <x v="11"/>
    <s v="5001 to 10000 employees"/>
    <x v="10"/>
    <s v="$10+ billion (USD)"/>
    <b v="0"/>
    <x v="1"/>
    <x v="0"/>
    <n v="0"/>
    <n v="0"/>
    <n v="0"/>
    <n v="1"/>
    <n v="1"/>
  </r>
  <r>
    <x v="0"/>
    <n v="65000"/>
    <n v="81000"/>
    <n v="73000"/>
    <s v="Apollo Global Management_x000a_"/>
    <s v="El Segundo, CA"/>
    <x v="13"/>
    <s v="1001 to 5000 employees"/>
    <x v="55"/>
    <s v="$1 to $2 billion (USD)"/>
    <b v="0"/>
    <x v="0"/>
    <x v="0"/>
    <n v="0"/>
    <n v="0"/>
    <n v="0"/>
    <n v="0"/>
    <n v="0"/>
  </r>
  <r>
    <x v="0"/>
    <n v="65000"/>
    <n v="81000"/>
    <n v="73000"/>
    <s v="Airgas_x000a_"/>
    <s v="Long Beach, CA"/>
    <x v="12"/>
    <s v="10000+ employees"/>
    <x v="85"/>
    <s v="$5 to $10 billion (USD)"/>
    <b v="0"/>
    <x v="1"/>
    <x v="1"/>
    <n v="0"/>
    <n v="0"/>
    <n v="0"/>
    <n v="0"/>
    <n v="0"/>
  </r>
  <r>
    <x v="0"/>
    <n v="65000"/>
    <n v="81000"/>
    <n v="73000"/>
    <s v="DISQO_x000a_"/>
    <s v="Glendale, CA"/>
    <x v="94"/>
    <s v="51 to 200 employees"/>
    <x v="49"/>
    <s v="Unknown / Non-Applicable"/>
    <b v="0"/>
    <x v="1"/>
    <x v="0"/>
    <n v="0"/>
    <n v="0"/>
    <n v="0"/>
    <n v="1"/>
    <n v="1"/>
  </r>
  <r>
    <x v="0"/>
    <n v="65000"/>
    <n v="81000"/>
    <n v="73000"/>
    <s v="Midcom_x000a_"/>
    <s v="Azusa, CA"/>
    <x v="208"/>
    <s v="51 to 200 employees"/>
    <x v="9"/>
    <s v="$10 to $25 million (USD)"/>
    <b v="0"/>
    <x v="0"/>
    <x v="0"/>
    <n v="0"/>
    <n v="0"/>
    <n v="0"/>
    <n v="1"/>
    <n v="0"/>
  </r>
  <r>
    <x v="0"/>
    <n v="65000"/>
    <n v="81000"/>
    <n v="73000"/>
    <s v="Network Medical Management Inc_x000a_"/>
    <s v="Alhambra, CA"/>
    <x v="209"/>
    <s v="501 to 1000 employees"/>
    <x v="3"/>
    <s v="Unknown / Non-Applicable"/>
    <b v="0"/>
    <x v="1"/>
    <x v="0"/>
    <n v="0"/>
    <n v="0"/>
    <n v="0"/>
    <n v="1"/>
    <n v="1"/>
  </r>
  <r>
    <x v="0"/>
    <n v="65000"/>
    <n v="81000"/>
    <n v="73000"/>
    <s v="Tech Air_x000a_"/>
    <s v="Long Beach, CA"/>
    <x v="12"/>
    <s v="201 to 500 employees"/>
    <x v="23"/>
    <s v="$100 to $500 million (USD)"/>
    <b v="0"/>
    <x v="1"/>
    <x v="0"/>
    <n v="0"/>
    <n v="0"/>
    <n v="0"/>
    <n v="1"/>
    <n v="0"/>
  </r>
  <r>
    <x v="0"/>
    <n v="65000"/>
    <n v="81000"/>
    <n v="73000"/>
    <s v="PlayQ_x000a_"/>
    <s v="Santa Monica, CA"/>
    <x v="17"/>
    <s v="51 to 200 employees"/>
    <x v="17"/>
    <s v="Unknown / Non-Applicable"/>
    <b v="0"/>
    <x v="1"/>
    <x v="0"/>
    <n v="0"/>
    <n v="0"/>
    <n v="0"/>
    <n v="1"/>
    <n v="1"/>
  </r>
  <r>
    <x v="0"/>
    <n v="65000"/>
    <n v="81000"/>
    <n v="73000"/>
    <s v="SCAN Health Plan_x000a_"/>
    <s v="Long Beach, CA"/>
    <x v="12"/>
    <s v="501 to 1000 employees"/>
    <x v="10"/>
    <s v="$2 to $5 billion (USD)"/>
    <b v="0"/>
    <x v="0"/>
    <x v="0"/>
    <n v="0"/>
    <n v="1"/>
    <n v="0"/>
    <n v="1"/>
    <n v="1"/>
  </r>
  <r>
    <x v="0"/>
    <n v="65000"/>
    <n v="81000"/>
    <n v="73000"/>
    <s v="Molina Healthcare_x000a_"/>
    <s v="Long Beach, CA"/>
    <x v="12"/>
    <s v="10000+ employees"/>
    <x v="10"/>
    <s v="$10+ billion (USD)"/>
    <b v="0"/>
    <x v="0"/>
    <x v="0"/>
    <n v="0"/>
    <n v="0"/>
    <n v="0"/>
    <n v="0"/>
    <n v="1"/>
  </r>
  <r>
    <x v="0"/>
    <n v="65000"/>
    <n v="81000"/>
    <n v="73000"/>
    <s v="Quinn Group, Inc._x000a_"/>
    <s v="City of Industry, CA"/>
    <x v="16"/>
    <s v="501 to 1000 employees"/>
    <x v="11"/>
    <s v="Unknown / Non-Applicable"/>
    <b v="0"/>
    <x v="0"/>
    <x v="0"/>
    <n v="0"/>
    <n v="0"/>
    <n v="0"/>
    <n v="0"/>
    <n v="0"/>
  </r>
  <r>
    <x v="0"/>
    <n v="65000"/>
    <n v="81000"/>
    <n v="73000"/>
    <s v="NetSource, Inc._x000a_"/>
    <s v="Los Angeles, CA"/>
    <x v="21"/>
    <s v="51 to 200 employees"/>
    <x v="27"/>
    <s v="$10 to $25 million (USD)"/>
    <b v="0"/>
    <x v="0"/>
    <x v="0"/>
    <n v="0"/>
    <n v="0"/>
    <n v="0"/>
    <n v="1"/>
    <n v="0"/>
  </r>
  <r>
    <x v="0"/>
    <n v="65000"/>
    <n v="81000"/>
    <n v="73000"/>
    <s v="Revolve_x000a_"/>
    <s v="Cerritos, CA"/>
    <x v="95"/>
    <s v="201 to 500 employees"/>
    <x v="31"/>
    <s v="Unknown / Non-Applicable"/>
    <b v="0"/>
    <x v="1"/>
    <x v="0"/>
    <n v="0"/>
    <n v="0"/>
    <n v="0"/>
    <n v="0"/>
    <n v="0"/>
  </r>
  <r>
    <x v="0"/>
    <n v="65000"/>
    <n v="81000"/>
    <n v="73000"/>
    <s v="Apollo Global Management_x000a_"/>
    <s v="El Segundo, CA"/>
    <x v="13"/>
    <s v="1001 to 5000 employees"/>
    <x v="55"/>
    <s v="$1 to $2 billion (USD)"/>
    <b v="0"/>
    <x v="1"/>
    <x v="0"/>
    <n v="0"/>
    <n v="0"/>
    <n v="0"/>
    <n v="1"/>
    <n v="0"/>
  </r>
  <r>
    <x v="0"/>
    <n v="65000"/>
    <n v="81000"/>
    <n v="73000"/>
    <s v="Genuent_x000a_"/>
    <s v="Glendale, CA"/>
    <x v="94"/>
    <s v="201 to 500 employees"/>
    <x v="6"/>
    <s v="$100 to $500 million (USD)"/>
    <b v="0"/>
    <x v="1"/>
    <x v="0"/>
    <n v="0"/>
    <n v="0"/>
    <n v="0"/>
    <n v="1"/>
    <n v="1"/>
  </r>
  <r>
    <x v="0"/>
    <n v="65000"/>
    <n v="81000"/>
    <n v="73000"/>
    <s v="KIPP SoCal Public Schools_x000a_"/>
    <s v="Los Angeles, CA"/>
    <x v="21"/>
    <s v="1001 to 5000 employees"/>
    <x v="65"/>
    <s v="$50 to $100 million (USD)"/>
    <b v="0"/>
    <x v="1"/>
    <x v="0"/>
    <n v="0"/>
    <n v="0"/>
    <n v="0"/>
    <n v="1"/>
    <n v="1"/>
  </r>
  <r>
    <x v="0"/>
    <n v="67000"/>
    <n v="92000"/>
    <n v="79500"/>
    <s v="Mondo_x000a_"/>
    <s v="Chicago, IL"/>
    <x v="115"/>
    <s v="51 to 200 employees"/>
    <x v="6"/>
    <s v="$100 to $500 million (USD)"/>
    <b v="0"/>
    <x v="1"/>
    <x v="0"/>
    <n v="0"/>
    <n v="0"/>
    <n v="0"/>
    <n v="0"/>
    <n v="1"/>
  </r>
  <r>
    <x v="0"/>
    <n v="67000"/>
    <n v="92000"/>
    <n v="79500"/>
    <s v="Empire Today_x000a_"/>
    <s v="Northlake, IL"/>
    <x v="210"/>
    <s v="1001 to 5000 employees"/>
    <x v="67"/>
    <s v="$500 million to $1 billion (USD)"/>
    <b v="0"/>
    <x v="0"/>
    <x v="0"/>
    <n v="0"/>
    <n v="0"/>
    <n v="0"/>
    <n v="1"/>
    <n v="0"/>
  </r>
  <r>
    <x v="0"/>
    <n v="67000"/>
    <n v="92000"/>
    <n v="79500"/>
    <s v="Numerator_x000a_"/>
    <s v="Chicago, IL"/>
    <x v="115"/>
    <s v="1001 to 5000 employees"/>
    <x v="0"/>
    <s v="$100 to $500 million (USD)"/>
    <b v="0"/>
    <x v="1"/>
    <x v="0"/>
    <n v="0"/>
    <n v="0"/>
    <n v="0"/>
    <n v="1"/>
    <n v="0"/>
  </r>
  <r>
    <x v="0"/>
    <n v="67000"/>
    <n v="92000"/>
    <n v="79500"/>
    <s v="Ferrara Candy Company_x000a_"/>
    <s v="Chicago, IL"/>
    <x v="115"/>
    <s v="5001 to 10000 employees"/>
    <x v="66"/>
    <s v="Unknown / Non-Applicable"/>
    <b v="0"/>
    <x v="1"/>
    <x v="0"/>
    <n v="0"/>
    <n v="0"/>
    <n v="0"/>
    <n v="0"/>
    <n v="1"/>
  </r>
  <r>
    <x v="0"/>
    <n v="67000"/>
    <n v="92000"/>
    <n v="79500"/>
    <s v="The Accuro Group_x000a_"/>
    <s v="Chicago, IL"/>
    <x v="115"/>
    <s v="201 to 500 employees"/>
    <x v="6"/>
    <s v="Unknown / Non-Applicable"/>
    <b v="0"/>
    <x v="0"/>
    <x v="0"/>
    <n v="0"/>
    <n v="0"/>
    <n v="0"/>
    <n v="1"/>
    <n v="1"/>
  </r>
  <r>
    <x v="0"/>
    <n v="67000"/>
    <n v="92000"/>
    <n v="79500"/>
    <s v="BDP International_x000a_"/>
    <s v="Chicago, IL"/>
    <x v="115"/>
    <s v="1001 to 5000 employees"/>
    <x v="33"/>
    <s v="$1 to $2 billion (USD)"/>
    <b v="0"/>
    <x v="0"/>
    <x v="0"/>
    <n v="0"/>
    <n v="0"/>
    <n v="0"/>
    <n v="0"/>
    <n v="1"/>
  </r>
  <r>
    <x v="0"/>
    <n v="67000"/>
    <n v="92000"/>
    <n v="79500"/>
    <s v="PEAK6 Investments_x000a_"/>
    <s v="Chicago, IL"/>
    <x v="115"/>
    <s v="1001 to 5000 employees"/>
    <x v="55"/>
    <s v="$100 to $500 million (USD)"/>
    <b v="0"/>
    <x v="1"/>
    <x v="0"/>
    <n v="0"/>
    <n v="0"/>
    <n v="0"/>
    <n v="0"/>
    <n v="0"/>
  </r>
  <r>
    <x v="0"/>
    <n v="67000"/>
    <n v="92000"/>
    <n v="79500"/>
    <s v="ABS Graphics_x000a_"/>
    <s v="Itasca, IL"/>
    <x v="211"/>
    <s v="51 to 200 employees"/>
    <x v="18"/>
    <s v="$25 to $50 million (USD)"/>
    <b v="0"/>
    <x v="1"/>
    <x v="0"/>
    <n v="0"/>
    <n v="0"/>
    <n v="0"/>
    <n v="1"/>
    <n v="0"/>
  </r>
  <r>
    <x v="0"/>
    <n v="67000"/>
    <n v="92000"/>
    <n v="79500"/>
    <s v="Epiq Systems_x000a_"/>
    <s v="Chicago, IL"/>
    <x v="115"/>
    <s v="5001 to 10000 employees"/>
    <x v="38"/>
    <s v="$1 to $2 billion (USD)"/>
    <b v="0"/>
    <x v="1"/>
    <x v="1"/>
    <n v="0"/>
    <n v="0"/>
    <n v="0"/>
    <n v="1"/>
    <n v="0"/>
  </r>
  <r>
    <x v="0"/>
    <n v="67000"/>
    <n v="92000"/>
    <n v="79500"/>
    <s v="Fast Switch, LTD_x000a_"/>
    <s v="Northbrook, IL"/>
    <x v="117"/>
    <s v="501 to 1000 employees"/>
    <x v="0"/>
    <s v="$100 to $500 million (USD)"/>
    <b v="0"/>
    <x v="1"/>
    <x v="0"/>
    <n v="0"/>
    <n v="0"/>
    <n v="0"/>
    <n v="1"/>
    <n v="0"/>
  </r>
  <r>
    <x v="0"/>
    <n v="67000"/>
    <n v="92000"/>
    <n v="79500"/>
    <s v="Sphinix Solutions_x000a_"/>
    <s v="Chicago, IL"/>
    <x v="115"/>
    <s v="1 to 50 employees"/>
    <x v="0"/>
    <s v="Less than $1 million (USD)"/>
    <b v="0"/>
    <x v="1"/>
    <x v="0"/>
    <n v="0"/>
    <n v="0"/>
    <n v="0"/>
    <n v="1"/>
    <n v="1"/>
  </r>
  <r>
    <x v="0"/>
    <n v="67000"/>
    <n v="92000"/>
    <n v="79500"/>
    <s v="BMO Financial Group_x000a_"/>
    <s v="Chicago, IL"/>
    <x v="115"/>
    <s v="10000+ employees"/>
    <x v="19"/>
    <s v="$10+ billion (USD)"/>
    <b v="0"/>
    <x v="1"/>
    <x v="0"/>
    <n v="0"/>
    <n v="0"/>
    <n v="0"/>
    <n v="0"/>
    <n v="1"/>
  </r>
  <r>
    <x v="1"/>
    <n v="67000"/>
    <n v="92000"/>
    <n v="79500"/>
    <s v="WIN Home Inspection_x000a_"/>
    <s v="Chicago, IL"/>
    <x v="115"/>
    <s v="1 to 50 employees"/>
    <x v="56"/>
    <s v="Less than $1 million (USD)"/>
    <b v="0"/>
    <x v="1"/>
    <x v="0"/>
    <n v="0"/>
    <n v="0"/>
    <n v="0"/>
    <n v="1"/>
    <n v="1"/>
  </r>
  <r>
    <x v="0"/>
    <n v="67000"/>
    <n v="92000"/>
    <n v="79500"/>
    <s v="Alliant Credit Union_x000a_"/>
    <s v="Rolling Meadows, IL"/>
    <x v="212"/>
    <s v="501 to 1000 employees"/>
    <x v="19"/>
    <s v="$100 to $500 million (USD)"/>
    <b v="0"/>
    <x v="0"/>
    <x v="0"/>
    <n v="0"/>
    <n v="1"/>
    <n v="1"/>
    <n v="1"/>
    <n v="0"/>
  </r>
  <r>
    <x v="0"/>
    <n v="67000"/>
    <n v="92000"/>
    <n v="79500"/>
    <s v="Green Key Resources_x000a_"/>
    <s v="Chicago, IL"/>
    <x v="115"/>
    <s v="201 to 500 employees"/>
    <x v="6"/>
    <s v="Unknown / Non-Applicable"/>
    <b v="0"/>
    <x v="1"/>
    <x v="0"/>
    <n v="0"/>
    <n v="1"/>
    <n v="1"/>
    <n v="1"/>
    <n v="0"/>
  </r>
  <r>
    <x v="0"/>
    <n v="67000"/>
    <n v="92000"/>
    <n v="79500"/>
    <s v="University of Chicago_x000a_"/>
    <s v="Chicago, IL"/>
    <x v="115"/>
    <s v="10000+ employees"/>
    <x v="26"/>
    <s v="$2 to $5 billion (USD)"/>
    <b v="0"/>
    <x v="0"/>
    <x v="0"/>
    <n v="0"/>
    <n v="0"/>
    <n v="0"/>
    <n v="0"/>
    <n v="1"/>
  </r>
  <r>
    <x v="0"/>
    <n v="67000"/>
    <n v="92000"/>
    <n v="79500"/>
    <s v="TechUSA_x000a_"/>
    <s v="Chicago, IL"/>
    <x v="115"/>
    <s v="1001 to 5000 employees"/>
    <x v="6"/>
    <s v="$100 to $500 million (USD)"/>
    <b v="0"/>
    <x v="1"/>
    <x v="0"/>
    <n v="0"/>
    <n v="0"/>
    <n v="0"/>
    <n v="1"/>
    <n v="1"/>
  </r>
  <r>
    <x v="0"/>
    <n v="67000"/>
    <n v="92000"/>
    <n v="79500"/>
    <s v="Bartech Gr"/>
    <s v="Burr Ridge, IL"/>
    <x v="213"/>
    <s v="51 to 200 employees"/>
    <x v="56"/>
    <s v="Unknown / Non-Applicable"/>
    <b v="0"/>
    <x v="0"/>
    <x v="0"/>
    <n v="0"/>
    <n v="0"/>
    <n v="0"/>
    <n v="0"/>
    <n v="1"/>
  </r>
  <r>
    <x v="0"/>
    <n v="67000"/>
    <n v="92000"/>
    <n v="79500"/>
    <s v="Lorven Technologies Inc_x000a_"/>
    <s v="Chicago, IL"/>
    <x v="115"/>
    <s v="1 to 50 employees"/>
    <x v="2"/>
    <s v="Less than $1 million (USD)"/>
    <b v="0"/>
    <x v="1"/>
    <x v="1"/>
    <n v="0"/>
    <n v="1"/>
    <n v="0"/>
    <n v="1"/>
    <n v="1"/>
  </r>
  <r>
    <x v="0"/>
    <n v="67000"/>
    <n v="92000"/>
    <n v="79500"/>
    <s v="Rush University Medical Center_x000a_"/>
    <s v="Chicago, IL"/>
    <x v="115"/>
    <s v="5001 to 10000 employees"/>
    <x v="3"/>
    <s v="$1 to $2 billion (USD)"/>
    <b v="0"/>
    <x v="1"/>
    <x v="0"/>
    <n v="0"/>
    <n v="0"/>
    <n v="0"/>
    <n v="1"/>
    <n v="0"/>
  </r>
  <r>
    <x v="0"/>
    <n v="67000"/>
    <n v="92000"/>
    <n v="79500"/>
    <s v="TalentD"/>
    <s v="Chicago, IL"/>
    <x v="115"/>
    <s v="1 to 50 employees"/>
    <x v="4"/>
    <s v="Unknown / Non-Applicable"/>
    <b v="0"/>
    <x v="1"/>
    <x v="1"/>
    <n v="0"/>
    <n v="1"/>
    <n v="0"/>
    <n v="1"/>
    <n v="1"/>
  </r>
  <r>
    <x v="0"/>
    <n v="67000"/>
    <n v="92000"/>
    <n v="79500"/>
    <s v="Invenergy_x000a_"/>
    <s v="Chicago, IL"/>
    <x v="115"/>
    <s v="501 to 1000 employees"/>
    <x v="24"/>
    <s v="$50 to $100 million (USD)"/>
    <b v="0"/>
    <x v="1"/>
    <x v="1"/>
    <n v="0"/>
    <n v="0"/>
    <n v="0"/>
    <n v="0"/>
    <n v="1"/>
  </r>
  <r>
    <x v="0"/>
    <n v="67000"/>
    <n v="92000"/>
    <n v="79500"/>
    <s v="EY_x000a_"/>
    <s v="Chicago, IL"/>
    <x v="115"/>
    <s v="10000+ employees"/>
    <x v="2"/>
    <s v="$10+ billion (USD)"/>
    <b v="0"/>
    <x v="0"/>
    <x v="0"/>
    <n v="0"/>
    <n v="0"/>
    <n v="0"/>
    <n v="0"/>
    <n v="0"/>
  </r>
  <r>
    <x v="0"/>
    <n v="67000"/>
    <n v="92000"/>
    <n v="79500"/>
    <s v="PDI Software_x000a_"/>
    <s v="Chicago, IL"/>
    <x v="115"/>
    <s v="501 to 1000 employees"/>
    <x v="4"/>
    <s v="Unknown / Non-Applicable"/>
    <b v="1"/>
    <x v="0"/>
    <x v="1"/>
    <n v="0"/>
    <n v="1"/>
    <n v="0"/>
    <n v="0"/>
    <n v="0"/>
  </r>
  <r>
    <x v="0"/>
    <n v="67000"/>
    <n v="92000"/>
    <n v="79500"/>
    <s v="Roig Lawyers_x000a_"/>
    <s v="Deerfield, IL"/>
    <x v="214"/>
    <s v="201 to 500 employees"/>
    <x v="38"/>
    <s v="Unknown / Non-Applicable"/>
    <b v="0"/>
    <x v="1"/>
    <x v="0"/>
    <n v="0"/>
    <n v="0"/>
    <n v="0"/>
    <n v="1"/>
    <n v="0"/>
  </r>
  <r>
    <x v="0"/>
    <n v="67000"/>
    <n v="92000"/>
    <n v="79500"/>
    <s v="PrivateBancorp, Inc._x000a_"/>
    <s v="Chicago, IL"/>
    <x v="115"/>
    <s v="10000+ employees"/>
    <x v="19"/>
    <s v="Unknown / Non-Applicable"/>
    <b v="0"/>
    <x v="0"/>
    <x v="0"/>
    <n v="0"/>
    <n v="0"/>
    <n v="0"/>
    <n v="1"/>
    <n v="1"/>
  </r>
  <r>
    <x v="1"/>
    <n v="68000"/>
    <n v="87000"/>
    <n v="77500"/>
    <s v="RiverPoint_x000a_"/>
    <s v="Chicago, IL"/>
    <x v="115"/>
    <s v="1 to 50 employees"/>
    <x v="2"/>
    <s v="$5 to $10 million (USD)"/>
    <b v="0"/>
    <x v="0"/>
    <x v="0"/>
    <n v="0"/>
    <n v="0"/>
    <n v="0"/>
    <n v="0"/>
    <n v="1"/>
  </r>
  <r>
    <x v="0"/>
    <n v="68000"/>
    <n v="87000"/>
    <n v="77500"/>
    <s v="Lorven Technologies Inc_x000a_"/>
    <s v="Arlington Heights, IL"/>
    <x v="215"/>
    <s v="1 to 50 employees"/>
    <x v="2"/>
    <s v="Less than $1 million (USD)"/>
    <b v="0"/>
    <x v="0"/>
    <x v="0"/>
    <n v="0"/>
    <n v="0"/>
    <n v="0"/>
    <n v="0"/>
    <n v="1"/>
  </r>
  <r>
    <x v="0"/>
    <n v="68000"/>
    <n v="87000"/>
    <n v="77500"/>
    <s v="Retail Business Services, LLC_x000a_"/>
    <s v="Chicago, IL"/>
    <x v="115"/>
    <s v="1001 to 5000 employees"/>
    <x v="77"/>
    <s v="Unknown / Non-Applicable"/>
    <b v="0"/>
    <x v="1"/>
    <x v="0"/>
    <n v="0"/>
    <n v="0"/>
    <n v="0"/>
    <n v="1"/>
    <n v="0"/>
  </r>
  <r>
    <x v="0"/>
    <n v="68000"/>
    <n v="87000"/>
    <n v="77500"/>
    <s v="22nd Century Technologies_x000a_"/>
    <s v="Chicago, IL"/>
    <x v="115"/>
    <s v="1001 to 5000 employees"/>
    <x v="0"/>
    <s v="$25 to $50 million (USD)"/>
    <b v="1"/>
    <x v="1"/>
    <x v="1"/>
    <n v="0"/>
    <n v="0"/>
    <n v="0"/>
    <n v="1"/>
    <n v="1"/>
  </r>
  <r>
    <x v="0"/>
    <n v="68000"/>
    <n v="87000"/>
    <n v="77500"/>
    <s v="PNC Financial Services Group_x000a_"/>
    <s v="Downers Grove, IL"/>
    <x v="119"/>
    <s v="10000+ employees"/>
    <x v="19"/>
    <s v="$10+ billion (USD)"/>
    <b v="0"/>
    <x v="0"/>
    <x v="0"/>
    <n v="0"/>
    <n v="0"/>
    <n v="0"/>
    <n v="0"/>
    <n v="1"/>
  </r>
  <r>
    <x v="0"/>
    <n v="68000"/>
    <n v="87000"/>
    <n v="77500"/>
    <s v="Lorven Technologies Inc_x000a_"/>
    <s v="Chicago, IL"/>
    <x v="115"/>
    <s v="1 to 50 employees"/>
    <x v="2"/>
    <s v="Less than $1 million (USD)"/>
    <b v="0"/>
    <x v="0"/>
    <x v="0"/>
    <n v="0"/>
    <n v="0"/>
    <n v="0"/>
    <n v="0"/>
    <n v="1"/>
  </r>
  <r>
    <x v="1"/>
    <n v="68000"/>
    <n v="87000"/>
    <n v="77500"/>
    <s v="Walgreens_x000a_"/>
    <s v="Deerfield, IL"/>
    <x v="214"/>
    <s v="10000+ employees"/>
    <x v="86"/>
    <s v="$10+ billion (USD)"/>
    <b v="0"/>
    <x v="0"/>
    <x v="0"/>
    <n v="0"/>
    <n v="0"/>
    <n v="0"/>
    <n v="1"/>
    <n v="1"/>
  </r>
  <r>
    <x v="0"/>
    <n v="68000"/>
    <n v="87000"/>
    <n v="77500"/>
    <s v="University of Illinois Hospital &amp; Health Sciences System_x000a_"/>
    <s v="Chicago, IL"/>
    <x v="115"/>
    <s v="1001 to 5000 employees"/>
    <x v="3"/>
    <s v="Unknown / Non-Applicable"/>
    <b v="0"/>
    <x v="1"/>
    <x v="0"/>
    <n v="0"/>
    <n v="0"/>
    <n v="0"/>
    <n v="1"/>
    <n v="0"/>
  </r>
  <r>
    <x v="0"/>
    <n v="68000"/>
    <n v="87000"/>
    <n v="77500"/>
    <s v="Centene Corporation_x000a_"/>
    <s v="Chicago, IL"/>
    <x v="115"/>
    <s v="10000+ employees"/>
    <x v="10"/>
    <s v="$10+ billion (USD)"/>
    <b v="0"/>
    <x v="1"/>
    <x v="0"/>
    <n v="0"/>
    <n v="0"/>
    <n v="0"/>
    <n v="0"/>
    <n v="0"/>
  </r>
  <r>
    <x v="0"/>
    <n v="68000"/>
    <n v="87000"/>
    <n v="77500"/>
    <s v="TechUSA_x000a_"/>
    <s v="Chicago, IL"/>
    <x v="115"/>
    <s v="1001 to 5000 employees"/>
    <x v="6"/>
    <s v="$100 to $500 million (USD)"/>
    <b v="0"/>
    <x v="0"/>
    <x v="0"/>
    <n v="0"/>
    <n v="0"/>
    <n v="0"/>
    <n v="0"/>
    <n v="1"/>
  </r>
  <r>
    <x v="0"/>
    <n v="68000"/>
    <n v="87000"/>
    <n v="77500"/>
    <s v="TalentD"/>
    <s v="Chicago, IL"/>
    <x v="115"/>
    <s v="1 to 50 employees"/>
    <x v="4"/>
    <s v="Unknown / Non-Applicable"/>
    <b v="0"/>
    <x v="1"/>
    <x v="0"/>
    <n v="0"/>
    <n v="0"/>
    <n v="0"/>
    <n v="0"/>
    <n v="1"/>
  </r>
  <r>
    <x v="0"/>
    <n v="68000"/>
    <n v="87000"/>
    <n v="77500"/>
    <s v="University of Illinois at Chicago_x000a_"/>
    <s v="Chicago, IL"/>
    <x v="115"/>
    <s v="Unknown"/>
    <x v="26"/>
    <s v="Unknown / Non-Applicable"/>
    <b v="0"/>
    <x v="0"/>
    <x v="0"/>
    <n v="0"/>
    <n v="0"/>
    <n v="0"/>
    <n v="0"/>
    <n v="1"/>
  </r>
  <r>
    <x v="1"/>
    <n v="68000"/>
    <n v="87000"/>
    <n v="77500"/>
    <s v="RiverPoint_x000a_"/>
    <s v="Chicago, IL"/>
    <x v="115"/>
    <s v="1 to 50 employees"/>
    <x v="18"/>
    <s v="Unknown / Non-Applicable"/>
    <b v="0"/>
    <x v="1"/>
    <x v="0"/>
    <n v="0"/>
    <n v="0"/>
    <n v="0"/>
    <n v="0"/>
    <n v="0"/>
  </r>
  <r>
    <x v="0"/>
    <n v="69000"/>
    <n v="127000"/>
    <n v="98000"/>
    <s v="Milestone Technologies Inc._x000a_"/>
    <s v="Fremont, CA"/>
    <x v="1"/>
    <s v="1001 to 5000 employees"/>
    <x v="0"/>
    <s v="$100 to $500 million (USD)"/>
    <b v="0"/>
    <x v="1"/>
    <x v="1"/>
    <n v="0"/>
    <n v="0"/>
    <n v="0"/>
    <n v="0"/>
    <n v="1"/>
  </r>
  <r>
    <x v="0"/>
    <n v="69000"/>
    <n v="127000"/>
    <n v="98000"/>
    <s v="Stanford University School of Medicine_x000a_"/>
    <s v="Stanford, CA"/>
    <x v="216"/>
    <s v="5001 to 10000 employees"/>
    <x v="26"/>
    <s v="Unknown / Non-Applicable"/>
    <b v="0"/>
    <x v="1"/>
    <x v="1"/>
    <n v="0"/>
    <n v="0"/>
    <n v="0"/>
    <n v="1"/>
    <n v="0"/>
  </r>
  <r>
    <x v="0"/>
    <n v="69000"/>
    <n v="127000"/>
    <n v="98000"/>
    <s v="Russell Tobin &amp; Associates_x000a_"/>
    <s v="Cupertino, CA"/>
    <x v="5"/>
    <s v="51 to 200 employees"/>
    <x v="6"/>
    <s v="$10 to $25 million (USD)"/>
    <b v="0"/>
    <x v="1"/>
    <x v="1"/>
    <n v="0"/>
    <n v="0"/>
    <n v="0"/>
    <n v="0"/>
    <n v="1"/>
  </r>
  <r>
    <x v="0"/>
    <n v="69000"/>
    <n v="127000"/>
    <n v="98000"/>
    <s v="TalentBurst, Inc._x000a_"/>
    <s v="Mountain View, CA"/>
    <x v="10"/>
    <s v="501 to 1000 employees"/>
    <x v="0"/>
    <s v="$50 to $100 million (USD)"/>
    <b v="0"/>
    <x v="0"/>
    <x v="0"/>
    <n v="0"/>
    <n v="0"/>
    <n v="0"/>
    <n v="1"/>
    <n v="0"/>
  </r>
  <r>
    <x v="0"/>
    <n v="69000"/>
    <n v="127000"/>
    <n v="98000"/>
    <s v="US Tech Solutions, Inc_x000a_"/>
    <s v="Sunnyvale, CA"/>
    <x v="8"/>
    <s v="1001 to 5000 employees"/>
    <x v="6"/>
    <s v="$100 to $500 million (USD)"/>
    <b v="0"/>
    <x v="1"/>
    <x v="1"/>
    <n v="0"/>
    <n v="1"/>
    <n v="0"/>
    <n v="1"/>
    <n v="1"/>
  </r>
  <r>
    <x v="0"/>
    <n v="69000"/>
    <n v="127000"/>
    <n v="98000"/>
    <s v="Robert Half_x000a_"/>
    <s v="Sunnyvale, CA"/>
    <x v="8"/>
    <s v="10000+ employees"/>
    <x v="6"/>
    <s v="$2 to $5 billion (USD)"/>
    <b v="0"/>
    <x v="1"/>
    <x v="1"/>
    <n v="0"/>
    <n v="1"/>
    <n v="0"/>
    <n v="1"/>
    <n v="0"/>
  </r>
  <r>
    <x v="1"/>
    <n v="69000"/>
    <n v="127000"/>
    <n v="98000"/>
    <s v="Adwait Algorithm_x000a_"/>
    <s v="Santa Clara, CA"/>
    <x v="2"/>
    <s v="51 to 200 employees"/>
    <x v="0"/>
    <s v="Unknown / Non-Applicable"/>
    <b v="0"/>
    <x v="1"/>
    <x v="1"/>
    <n v="0"/>
    <n v="1"/>
    <n v="0"/>
    <n v="1"/>
    <n v="1"/>
  </r>
  <r>
    <x v="0"/>
    <n v="69000"/>
    <n v="127000"/>
    <n v="98000"/>
    <s v="Apple_x000a_"/>
    <s v="Santa Clara, CA"/>
    <x v="2"/>
    <s v="10000+ employees"/>
    <x v="5"/>
    <s v="$10+ billion (USD)"/>
    <b v="0"/>
    <x v="1"/>
    <x v="0"/>
    <n v="0"/>
    <n v="0"/>
    <n v="0"/>
    <n v="1"/>
    <n v="1"/>
  </r>
  <r>
    <x v="0"/>
    <n v="69000"/>
    <n v="127000"/>
    <n v="98000"/>
    <s v="Armada Group, Inc._x000a_"/>
    <s v="San Jose, CA"/>
    <x v="0"/>
    <s v="51 to 200 employees"/>
    <x v="0"/>
    <s v="Unknown / Non-Applicable"/>
    <b v="0"/>
    <x v="1"/>
    <x v="1"/>
    <n v="0"/>
    <n v="1"/>
    <n v="0"/>
    <n v="1"/>
    <n v="0"/>
  </r>
  <r>
    <x v="0"/>
    <n v="69000"/>
    <n v="127000"/>
    <n v="98000"/>
    <s v="SRA OSS_x000a_"/>
    <s v="San Jose, CA"/>
    <x v="0"/>
    <s v="51 to 200 employees"/>
    <x v="0"/>
    <s v="$10 to $25 million (USD)"/>
    <b v="0"/>
    <x v="1"/>
    <x v="1"/>
    <n v="1"/>
    <n v="1"/>
    <n v="0"/>
    <n v="1"/>
    <n v="1"/>
  </r>
  <r>
    <x v="0"/>
    <n v="69000"/>
    <n v="127000"/>
    <n v="98000"/>
    <s v="Technosoft Corporation_x000a_"/>
    <s v="San Jose, CA"/>
    <x v="0"/>
    <s v="1001 to 5000 employees"/>
    <x v="0"/>
    <s v="$100 to $500 million (USD)"/>
    <b v="0"/>
    <x v="1"/>
    <x v="1"/>
    <n v="0"/>
    <n v="1"/>
    <n v="0"/>
    <n v="1"/>
    <n v="1"/>
  </r>
  <r>
    <x v="0"/>
    <n v="69000"/>
    <n v="127000"/>
    <n v="98000"/>
    <s v="AbbVie_x000a_"/>
    <s v="Sunnyvale, CA"/>
    <x v="8"/>
    <s v="10000+ employees"/>
    <x v="30"/>
    <s v="$10+ billion (USD)"/>
    <b v="0"/>
    <x v="1"/>
    <x v="1"/>
    <n v="0"/>
    <n v="1"/>
    <n v="0"/>
    <n v="1"/>
    <n v="0"/>
  </r>
  <r>
    <x v="0"/>
    <n v="69000"/>
    <n v="127000"/>
    <n v="98000"/>
    <s v="Method360_x000a_"/>
    <s v="San Jose, CA"/>
    <x v="0"/>
    <s v="51 to 200 employees"/>
    <x v="0"/>
    <s v="Unknown / Non-Applicable"/>
    <b v="0"/>
    <x v="1"/>
    <x v="1"/>
    <n v="0"/>
    <n v="0"/>
    <n v="0"/>
    <n v="0"/>
    <n v="1"/>
  </r>
  <r>
    <x v="0"/>
    <n v="69000"/>
    <n v="127000"/>
    <n v="98000"/>
    <s v="Tech Firefly_x000a_"/>
    <s v="Palo Alto, CA"/>
    <x v="3"/>
    <s v="51 to 200 employees"/>
    <x v="0"/>
    <s v="Unknown / Non-Applicable"/>
    <b v="0"/>
    <x v="1"/>
    <x v="0"/>
    <n v="0"/>
    <n v="0"/>
    <n v="0"/>
    <n v="1"/>
    <n v="1"/>
  </r>
  <r>
    <x v="0"/>
    <n v="69000"/>
    <n v="127000"/>
    <n v="98000"/>
    <s v="Apple_x000a_"/>
    <s v="Santa Clara, CA"/>
    <x v="2"/>
    <s v="10000+ employees"/>
    <x v="5"/>
    <s v="$10+ billion (USD)"/>
    <b v="0"/>
    <x v="0"/>
    <x v="0"/>
    <n v="0"/>
    <n v="0"/>
    <n v="0"/>
    <n v="0"/>
    <n v="0"/>
  </r>
  <r>
    <x v="0"/>
    <n v="69000"/>
    <n v="127000"/>
    <n v="98000"/>
    <s v="Cadence Design Systems_x000a_"/>
    <s v="San Jose, CA"/>
    <x v="0"/>
    <s v="5001 to 10000 employees"/>
    <x v="5"/>
    <s v="$1 to $2 billion (USD)"/>
    <b v="0"/>
    <x v="0"/>
    <x v="0"/>
    <n v="0"/>
    <n v="0"/>
    <n v="0"/>
    <n v="0"/>
    <n v="0"/>
  </r>
  <r>
    <x v="0"/>
    <n v="69000"/>
    <n v="127000"/>
    <n v="98000"/>
    <s v="Stanford University_x000a_"/>
    <s v="Stanford, CA"/>
    <x v="216"/>
    <s v="10000+ employees"/>
    <x v="26"/>
    <s v="$10+ billion (USD)"/>
    <b v="0"/>
    <x v="0"/>
    <x v="0"/>
    <n v="0"/>
    <n v="0"/>
    <n v="0"/>
    <n v="0"/>
    <n v="1"/>
  </r>
  <r>
    <x v="0"/>
    <n v="69000"/>
    <n v="127000"/>
    <n v="98000"/>
    <s v="Softcom Systems_x000a_"/>
    <s v="San Jose, CA"/>
    <x v="0"/>
    <s v="1 to 50 employees"/>
    <x v="0"/>
    <s v="$1 to $5 million (USD)"/>
    <b v="0"/>
    <x v="1"/>
    <x v="0"/>
    <n v="0"/>
    <n v="0"/>
    <n v="0"/>
    <n v="1"/>
    <n v="1"/>
  </r>
  <r>
    <x v="0"/>
    <n v="69000"/>
    <n v="127000"/>
    <n v="98000"/>
    <s v="John Wiley &amp; Sons, Inc._x000a_"/>
    <s v="Los Gatos, CA"/>
    <x v="7"/>
    <s v="5001 to 10000 employees"/>
    <x v="29"/>
    <s v="$1 to $2 billion (USD)"/>
    <b v="0"/>
    <x v="0"/>
    <x v="0"/>
    <n v="0"/>
    <n v="0"/>
    <n v="0"/>
    <n v="0"/>
    <n v="1"/>
  </r>
  <r>
    <x v="0"/>
    <n v="69000"/>
    <n v="127000"/>
    <n v="98000"/>
    <s v="Robinhood_x000a_"/>
    <s v="Menlo Park, CA"/>
    <x v="9"/>
    <s v="501 to 1000 employees"/>
    <x v="54"/>
    <s v="Unknown / Non-Applicable"/>
    <b v="0"/>
    <x v="0"/>
    <x v="0"/>
    <n v="0"/>
    <n v="0"/>
    <n v="0"/>
    <n v="0"/>
    <n v="1"/>
  </r>
  <r>
    <x v="0"/>
    <n v="69000"/>
    <n v="127000"/>
    <n v="98000"/>
    <s v="CyberCoders_x000a_"/>
    <s v="Redwood City, CA"/>
    <x v="6"/>
    <s v="201 to 500 employees"/>
    <x v="6"/>
    <s v="$100 to $500 million (USD)"/>
    <b v="0"/>
    <x v="1"/>
    <x v="0"/>
    <n v="0"/>
    <n v="0"/>
    <n v="0"/>
    <n v="1"/>
    <n v="1"/>
  </r>
  <r>
    <x v="0"/>
    <n v="69000"/>
    <n v="127000"/>
    <n v="98000"/>
    <s v="Beezwax Datatools_x000a_"/>
    <s v="Cupertino, CA"/>
    <x v="5"/>
    <s v="1 to 50 employees"/>
    <x v="5"/>
    <s v="Unknown / Non-Applicable"/>
    <b v="0"/>
    <x v="0"/>
    <x v="0"/>
    <n v="0"/>
    <n v="0"/>
    <n v="0"/>
    <n v="0"/>
    <n v="0"/>
  </r>
  <r>
    <x v="0"/>
    <n v="69000"/>
    <n v="127000"/>
    <n v="98000"/>
    <s v="APN Software Services Inc._x000a_"/>
    <s v="Redwood City, CA"/>
    <x v="6"/>
    <s v="51 to 200 employees"/>
    <x v="5"/>
    <s v="$25 to $50 million (USD)"/>
    <b v="0"/>
    <x v="1"/>
    <x v="1"/>
    <n v="0"/>
    <n v="1"/>
    <n v="0"/>
    <n v="1"/>
    <n v="1"/>
  </r>
  <r>
    <x v="0"/>
    <n v="69000"/>
    <n v="127000"/>
    <n v="98000"/>
    <s v="Apple_x000a_"/>
    <s v="Santa Clara, CA"/>
    <x v="2"/>
    <s v="10000+ employees"/>
    <x v="5"/>
    <s v="$10+ billion (USD)"/>
    <b v="0"/>
    <x v="0"/>
    <x v="0"/>
    <n v="0"/>
    <n v="0"/>
    <n v="0"/>
    <n v="0"/>
    <n v="0"/>
  </r>
  <r>
    <x v="0"/>
    <n v="69000"/>
    <n v="127000"/>
    <n v="98000"/>
    <s v="Stanford School of Medicine_x000a_"/>
    <s v="Stanford, CA"/>
    <x v="216"/>
    <s v="5001 to 10000 employees"/>
    <x v="26"/>
    <s v="Unknown / Non-Applicable"/>
    <b v="0"/>
    <x v="1"/>
    <x v="1"/>
    <n v="0"/>
    <n v="1"/>
    <n v="0"/>
    <n v="1"/>
    <n v="0"/>
  </r>
  <r>
    <x v="0"/>
    <n v="73000"/>
    <n v="82000"/>
    <n v="77500"/>
    <s v="Leap_x000a_"/>
    <s v="Chicago, IL"/>
    <x v="115"/>
    <s v="51 to 200 employees"/>
    <x v="28"/>
    <s v="Unknown / Non-Applicable"/>
    <b v="0"/>
    <x v="1"/>
    <x v="0"/>
    <n v="0"/>
    <n v="1"/>
    <n v="0"/>
    <n v="0"/>
    <n v="1"/>
  </r>
  <r>
    <x v="0"/>
    <n v="73000"/>
    <n v="82000"/>
    <n v="77500"/>
    <s v="TEKsystems, Inc_x000a_"/>
    <s v="Chicago, IL"/>
    <x v="115"/>
    <s v="1001 to 5000 employees"/>
    <x v="6"/>
    <s v="$2 to $5 billion (USD)"/>
    <b v="0"/>
    <x v="1"/>
    <x v="1"/>
    <n v="0"/>
    <n v="1"/>
    <n v="0"/>
    <n v="1"/>
    <n v="0"/>
  </r>
  <r>
    <x v="0"/>
    <n v="73000"/>
    <n v="82000"/>
    <n v="77500"/>
    <s v="360pi_x000a_"/>
    <s v="Chicago, IL"/>
    <x v="115"/>
    <s v="1 to 50 employees"/>
    <x v="4"/>
    <s v="$1 to $5 million (USD)"/>
    <b v="0"/>
    <x v="1"/>
    <x v="0"/>
    <n v="0"/>
    <n v="0"/>
    <n v="0"/>
    <n v="1"/>
    <n v="1"/>
  </r>
  <r>
    <x v="1"/>
    <n v="73000"/>
    <n v="82000"/>
    <n v="77500"/>
    <s v="Braviant Holdings_x000a_"/>
    <s v="Chicago, IL"/>
    <x v="115"/>
    <s v="51 to 200 employees"/>
    <x v="32"/>
    <s v="$50 to $100 million (USD)"/>
    <b v="0"/>
    <x v="1"/>
    <x v="1"/>
    <n v="0"/>
    <n v="1"/>
    <n v="1"/>
    <n v="0"/>
    <n v="0"/>
  </r>
  <r>
    <x v="0"/>
    <n v="73000"/>
    <n v="89000"/>
    <n v="81000"/>
    <s v="nana_x000a_"/>
    <s v="San Antonio, TX"/>
    <x v="90"/>
    <s v="1001 to 5000 employees"/>
    <x v="28"/>
    <s v="$2 to $5 billion (USD)"/>
    <b v="0"/>
    <x v="0"/>
    <x v="0"/>
    <n v="0"/>
    <n v="0"/>
    <n v="0"/>
    <n v="1"/>
    <n v="0"/>
  </r>
  <r>
    <x v="0"/>
    <n v="73000"/>
    <n v="89000"/>
    <n v="81000"/>
    <s v="Cyber Warrior Netw"/>
    <s v="San Antonio, TX"/>
    <x v="90"/>
    <s v="1 to 50 employees"/>
    <x v="0"/>
    <s v="Unknown / Non-Applicable"/>
    <b v="0"/>
    <x v="1"/>
    <x v="0"/>
    <n v="0"/>
    <n v="1"/>
    <n v="0"/>
    <n v="0"/>
    <n v="0"/>
  </r>
  <r>
    <x v="0"/>
    <n v="73000"/>
    <n v="89000"/>
    <n v="81000"/>
    <s v="Convene Technologies_x000a_"/>
    <s v="San Antonio, TX"/>
    <x v="90"/>
    <s v="51 to 200 employees"/>
    <x v="0"/>
    <s v="Unknown / Non-Applicable"/>
    <b v="0"/>
    <x v="1"/>
    <x v="0"/>
    <n v="0"/>
    <n v="1"/>
    <n v="1"/>
    <n v="1"/>
    <n v="0"/>
  </r>
  <r>
    <x v="0"/>
    <n v="73000"/>
    <n v="82000"/>
    <n v="77500"/>
    <s v="VIVA USA INC_x000a_"/>
    <s v="Chicago, IL"/>
    <x v="115"/>
    <s v="51 to 200 employees"/>
    <x v="0"/>
    <s v="$25 to $50 million (USD)"/>
    <b v="0"/>
    <x v="0"/>
    <x v="0"/>
    <n v="0"/>
    <n v="0"/>
    <n v="0"/>
    <n v="1"/>
    <n v="1"/>
  </r>
  <r>
    <x v="0"/>
    <n v="73000"/>
    <n v="82000"/>
    <n v="77500"/>
    <s v="Staffigo Technical Services, LLC_x000a_"/>
    <s v="Chicago, IL"/>
    <x v="115"/>
    <s v="51 to 200 employees"/>
    <x v="0"/>
    <s v="$50 to $100 million (USD)"/>
    <b v="0"/>
    <x v="1"/>
    <x v="1"/>
    <n v="1"/>
    <n v="1"/>
    <n v="0"/>
    <n v="1"/>
    <n v="0"/>
  </r>
  <r>
    <x v="0"/>
    <n v="73000"/>
    <n v="82000"/>
    <n v="77500"/>
    <s v="Diverse Lynx_x000a_"/>
    <s v="Chicago, IL"/>
    <x v="115"/>
    <s v="501 to 1000 employees"/>
    <x v="0"/>
    <s v="$100 to $500 million (USD)"/>
    <b v="0"/>
    <x v="1"/>
    <x v="0"/>
    <n v="0"/>
    <n v="0"/>
    <n v="0"/>
    <n v="1"/>
    <n v="0"/>
  </r>
  <r>
    <x v="0"/>
    <n v="73000"/>
    <n v="82000"/>
    <n v="77500"/>
    <s v="CRS Group_x000a_"/>
    <s v="Chicago, IL"/>
    <x v="115"/>
    <s v="51 to 200 employees"/>
    <x v="6"/>
    <s v="$10 to $25 million (USD)"/>
    <b v="0"/>
    <x v="1"/>
    <x v="1"/>
    <n v="0"/>
    <n v="0"/>
    <n v="0"/>
    <n v="0"/>
    <n v="0"/>
  </r>
  <r>
    <x v="0"/>
    <n v="73000"/>
    <n v="82000"/>
    <n v="77500"/>
    <s v="Tempus Labs_x000a_"/>
    <s v="Chicago, IL"/>
    <x v="115"/>
    <s v="501 to 1000 employees"/>
    <x v="30"/>
    <s v="Unknown / Non-Applicable"/>
    <b v="1"/>
    <x v="1"/>
    <x v="0"/>
    <n v="0"/>
    <n v="1"/>
    <n v="0"/>
    <n v="1"/>
    <n v="1"/>
  </r>
  <r>
    <x v="0"/>
    <n v="73000"/>
    <n v="82000"/>
    <n v="77500"/>
    <s v="Chicago Public Schools_x000a_"/>
    <s v="Chicago, IL"/>
    <x v="115"/>
    <s v="10000+ employees"/>
    <x v="65"/>
    <s v="Unknown / Non-Applicable"/>
    <b v="0"/>
    <x v="1"/>
    <x v="1"/>
    <n v="0"/>
    <n v="1"/>
    <n v="0"/>
    <n v="1"/>
    <n v="1"/>
  </r>
  <r>
    <x v="0"/>
    <n v="73000"/>
    <n v="89000"/>
    <n v="81000"/>
    <s v="Softcom Systems_x000a_"/>
    <s v="San Antonio, TX"/>
    <x v="90"/>
    <s v="1 to 50 employees"/>
    <x v="0"/>
    <s v="$1 to $5 million (USD)"/>
    <b v="0"/>
    <x v="1"/>
    <x v="0"/>
    <n v="0"/>
    <n v="0"/>
    <n v="0"/>
    <n v="1"/>
    <n v="0"/>
  </r>
  <r>
    <x v="0"/>
    <n v="73000"/>
    <n v="89000"/>
    <n v="81000"/>
    <s v="Peyton Resource Group_x000a_"/>
    <s v="San Antonio, TX"/>
    <x v="90"/>
    <s v="1 to 50 employees"/>
    <x v="6"/>
    <s v="$10 to $25 million (USD)"/>
    <b v="0"/>
    <x v="1"/>
    <x v="1"/>
    <n v="1"/>
    <n v="0"/>
    <n v="0"/>
    <n v="1"/>
    <n v="0"/>
  </r>
  <r>
    <x v="0"/>
    <n v="73000"/>
    <n v="89000"/>
    <n v="81000"/>
    <s v="Cherokee Fede"/>
    <s v="San Antonio, TX"/>
    <x v="90"/>
    <s v="1 to 50 employees"/>
    <x v="19"/>
    <s v="Unknown / Non-Applicable"/>
    <b v="0"/>
    <x v="1"/>
    <x v="0"/>
    <n v="0"/>
    <n v="1"/>
    <n v="0"/>
    <n v="1"/>
    <n v="1"/>
  </r>
  <r>
    <x v="0"/>
    <n v="73000"/>
    <n v="89000"/>
    <n v="81000"/>
    <s v="CDO Technologies Inc_x000a_"/>
    <s v="San Antonio, TX"/>
    <x v="90"/>
    <s v="201 to 500 employees"/>
    <x v="5"/>
    <s v="$50 to $100 million (USD)"/>
    <b v="0"/>
    <x v="1"/>
    <x v="1"/>
    <n v="0"/>
    <n v="1"/>
    <n v="0"/>
    <n v="0"/>
    <n v="1"/>
  </r>
  <r>
    <x v="0"/>
    <n v="73000"/>
    <n v="89000"/>
    <n v="81000"/>
    <s v="Strategic Staffing Solutions_x000a_"/>
    <s v="San Antonio, TX"/>
    <x v="90"/>
    <s v="1001 to 5000 employees"/>
    <x v="6"/>
    <s v="$100 to $500 million (USD)"/>
    <b v="0"/>
    <x v="1"/>
    <x v="1"/>
    <n v="0"/>
    <n v="0"/>
    <n v="0"/>
    <n v="1"/>
    <n v="1"/>
  </r>
  <r>
    <x v="0"/>
    <n v="73000"/>
    <n v="89000"/>
    <n v="81000"/>
    <s v="Strategic Staffing Solutions_x000a_"/>
    <s v="San Antonio, TX"/>
    <x v="90"/>
    <s v="1001 to 5000 employees"/>
    <x v="6"/>
    <s v="$100 to $500 million (USD)"/>
    <b v="0"/>
    <x v="0"/>
    <x v="0"/>
    <n v="0"/>
    <n v="0"/>
    <n v="0"/>
    <n v="0"/>
    <n v="1"/>
  </r>
  <r>
    <x v="0"/>
    <n v="73000"/>
    <n v="89000"/>
    <n v="81000"/>
    <s v="Cherokee Fede"/>
    <s v="Fort Sam Houston, TX"/>
    <x v="217"/>
    <s v="1 to 50 employees"/>
    <x v="19"/>
    <s v="Unknown / Non-Applicable"/>
    <b v="0"/>
    <x v="1"/>
    <x v="0"/>
    <n v="0"/>
    <n v="0"/>
    <n v="0"/>
    <n v="1"/>
    <n v="1"/>
  </r>
  <r>
    <x v="0"/>
    <n v="73000"/>
    <n v="89000"/>
    <n v="81000"/>
    <s v="Amyx, Inc._x000a_"/>
    <s v="San Antonio, TX"/>
    <x v="90"/>
    <s v="501 to 1000 employees"/>
    <x v="0"/>
    <s v="$50 to $100 million (USD)"/>
    <b v="0"/>
    <x v="1"/>
    <x v="1"/>
    <n v="1"/>
    <n v="1"/>
    <n v="0"/>
    <n v="1"/>
    <n v="1"/>
  </r>
  <r>
    <x v="0"/>
    <n v="73000"/>
    <n v="89000"/>
    <n v="81000"/>
    <s v="Diverse Lynx_x000a_"/>
    <s v="San Antonio, TX"/>
    <x v="90"/>
    <s v="501 to 1000 employees"/>
    <x v="0"/>
    <s v="$100 to $500 million (USD)"/>
    <b v="0"/>
    <x v="1"/>
    <x v="0"/>
    <n v="0"/>
    <n v="1"/>
    <n v="0"/>
    <n v="1"/>
    <n v="1"/>
  </r>
  <r>
    <x v="0"/>
    <n v="73000"/>
    <n v="89000"/>
    <n v="81000"/>
    <s v="Akima Management Services_x000a_"/>
    <s v="San Antonio, TX"/>
    <x v="90"/>
    <s v="5001 to 10000 employees"/>
    <x v="44"/>
    <s v="$1 to $2 billion (USD)"/>
    <b v="0"/>
    <x v="1"/>
    <x v="0"/>
    <n v="0"/>
    <n v="1"/>
    <n v="0"/>
    <n v="1"/>
    <n v="1"/>
  </r>
  <r>
    <x v="0"/>
    <n v="73000"/>
    <n v="89000"/>
    <n v="81000"/>
    <s v="Chenega Healthcare Services_x000a_"/>
    <s v="San Antonio, TX"/>
    <x v="90"/>
    <s v="501 to 1000 employees"/>
    <x v="6"/>
    <s v="Unknown / Non-Applicable"/>
    <b v="0"/>
    <x v="1"/>
    <x v="0"/>
    <n v="0"/>
    <n v="0"/>
    <n v="0"/>
    <n v="0"/>
    <n v="0"/>
  </r>
  <r>
    <x v="0"/>
    <n v="73000"/>
    <n v="89000"/>
    <n v="81000"/>
    <s v="Spectrum Comm_x000a_"/>
    <s v="Lackland AFB, TX"/>
    <x v="91"/>
    <s v="51 to 200 employees"/>
    <x v="44"/>
    <s v="$25 to $50 million (USD)"/>
    <b v="1"/>
    <x v="1"/>
    <x v="1"/>
    <n v="1"/>
    <n v="0"/>
    <n v="0"/>
    <n v="0"/>
    <n v="1"/>
  </r>
  <r>
    <x v="0"/>
    <n v="73000"/>
    <n v="89000"/>
    <n v="81000"/>
    <s v="Cherokee Nation Businesses, LLC_x000a_"/>
    <s v="San Antonio, TX"/>
    <x v="90"/>
    <s v="1001 to 5000 employees"/>
    <x v="2"/>
    <s v="$500 million to $1 billion (USD)"/>
    <b v="0"/>
    <x v="1"/>
    <x v="1"/>
    <n v="0"/>
    <n v="1"/>
    <n v="0"/>
    <n v="1"/>
    <n v="1"/>
  </r>
  <r>
    <x v="0"/>
    <n v="73000"/>
    <n v="89000"/>
    <n v="81000"/>
    <s v="Kforce_x000a_"/>
    <s v="San Antonio, TX"/>
    <x v="90"/>
    <s v="10000+ employees"/>
    <x v="6"/>
    <s v="$1 to $2 billion (USD)"/>
    <b v="0"/>
    <x v="1"/>
    <x v="1"/>
    <n v="0"/>
    <n v="1"/>
    <n v="0"/>
    <n v="1"/>
    <n v="1"/>
  </r>
  <r>
    <x v="0"/>
    <n v="73000"/>
    <n v="127000"/>
    <n v="100000"/>
    <s v="Siri InfoSolutions_x000a_"/>
    <s v="Summit, NJ"/>
    <x v="42"/>
    <s v="51 to 200 employees"/>
    <x v="9"/>
    <s v="$10 to $25 million (USD)"/>
    <b v="0"/>
    <x v="0"/>
    <x v="0"/>
    <n v="0"/>
    <n v="0"/>
    <n v="0"/>
    <n v="1"/>
    <n v="1"/>
  </r>
  <r>
    <x v="0"/>
    <n v="73000"/>
    <n v="127000"/>
    <n v="100000"/>
    <s v="APN Consulting_x000a_"/>
    <s v="New York, NY"/>
    <x v="38"/>
    <s v="1 to 50 employees"/>
    <x v="18"/>
    <s v="$1 to $5 million (USD)"/>
    <b v="0"/>
    <x v="1"/>
    <x v="1"/>
    <n v="1"/>
    <n v="1"/>
    <n v="0"/>
    <n v="0"/>
    <n v="0"/>
  </r>
  <r>
    <x v="0"/>
    <n v="73000"/>
    <n v="127000"/>
    <n v="100000"/>
    <s v="Kins"/>
    <s v="New York, NY"/>
    <x v="38"/>
    <s v="1 to 50 employees"/>
    <x v="18"/>
    <s v="Unknown / Non-Applicable"/>
    <b v="0"/>
    <x v="1"/>
    <x v="1"/>
    <n v="1"/>
    <n v="1"/>
    <n v="0"/>
    <n v="1"/>
    <n v="0"/>
  </r>
  <r>
    <x v="0"/>
    <n v="73000"/>
    <n v="127000"/>
    <n v="100000"/>
    <s v="Integrated Resources_x000a_"/>
    <s v="New York, NY"/>
    <x v="38"/>
    <s v="201 to 500 employees"/>
    <x v="6"/>
    <s v="$25 to $50 million (USD)"/>
    <b v="0"/>
    <x v="1"/>
    <x v="0"/>
    <n v="0"/>
    <n v="0"/>
    <n v="0"/>
    <n v="0"/>
    <n v="1"/>
  </r>
  <r>
    <x v="0"/>
    <n v="73000"/>
    <n v="82000"/>
    <n v="77500"/>
    <s v="UST Global_x000a_"/>
    <s v="Chicago, IL"/>
    <x v="115"/>
    <s v="10000+ employees"/>
    <x v="0"/>
    <s v="$1 to $2 billion (USD)"/>
    <b v="0"/>
    <x v="1"/>
    <x v="0"/>
    <n v="0"/>
    <n v="0"/>
    <n v="0"/>
    <n v="1"/>
    <n v="1"/>
  </r>
  <r>
    <x v="0"/>
    <n v="73000"/>
    <n v="127000"/>
    <n v="100000"/>
    <s v="Avani Technology Solutions_x000a_"/>
    <s v="New York, NY"/>
    <x v="38"/>
    <s v="501 to 1000 employees"/>
    <x v="0"/>
    <s v="$50 to $100 million (USD)"/>
    <b v="0"/>
    <x v="1"/>
    <x v="0"/>
    <n v="0"/>
    <n v="0"/>
    <n v="0"/>
    <n v="1"/>
    <n v="1"/>
  </r>
  <r>
    <x v="0"/>
    <n v="73000"/>
    <n v="127000"/>
    <n v="100000"/>
    <s v="Roar Digital_x000a_"/>
    <s v="New York, NY"/>
    <x v="38"/>
    <s v="51 to 200 employees"/>
    <x v="83"/>
    <s v="Unknown / Non-Applicable"/>
    <b v="0"/>
    <x v="1"/>
    <x v="0"/>
    <n v="0"/>
    <n v="1"/>
    <n v="0"/>
    <n v="0"/>
    <n v="0"/>
  </r>
  <r>
    <x v="1"/>
    <n v="73000"/>
    <n v="127000"/>
    <n v="100000"/>
    <s v="Capgemini_x000a_"/>
    <s v="New York, NY"/>
    <x v="38"/>
    <s v="10000+ employees"/>
    <x v="4"/>
    <s v="$10+ billion (USD)"/>
    <b v="0"/>
    <x v="1"/>
    <x v="1"/>
    <n v="0"/>
    <n v="1"/>
    <n v="0"/>
    <n v="1"/>
    <n v="1"/>
  </r>
  <r>
    <x v="0"/>
    <n v="73000"/>
    <n v="127000"/>
    <n v="100000"/>
    <s v="Perficient_x000a_"/>
    <s v="New York, NY"/>
    <x v="38"/>
    <s v="1001 to 5000 employees"/>
    <x v="0"/>
    <s v="$500 million to $1 billion (USD)"/>
    <b v="0"/>
    <x v="1"/>
    <x v="1"/>
    <n v="1"/>
    <n v="0"/>
    <n v="0"/>
    <n v="1"/>
    <n v="1"/>
  </r>
  <r>
    <x v="0"/>
    <n v="73000"/>
    <n v="127000"/>
    <n v="100000"/>
    <s v="Nesco Resource, LLC_x000a_"/>
    <s v="New York, NY"/>
    <x v="38"/>
    <s v="1001 to 5000 employees"/>
    <x v="6"/>
    <s v="$500 million to $1 billion (USD)"/>
    <b v="0"/>
    <x v="1"/>
    <x v="0"/>
    <n v="0"/>
    <n v="1"/>
    <n v="0"/>
    <n v="0"/>
    <n v="0"/>
  </r>
  <r>
    <x v="0"/>
    <n v="73000"/>
    <n v="127000"/>
    <n v="100000"/>
    <s v="The Bank of New York Mellon_x000a_"/>
    <s v="New York, NY"/>
    <x v="38"/>
    <s v="10000+ employees"/>
    <x v="16"/>
    <s v="$10+ billion (USD)"/>
    <b v="0"/>
    <x v="1"/>
    <x v="1"/>
    <n v="0"/>
    <n v="0"/>
    <n v="0"/>
    <n v="1"/>
    <n v="1"/>
  </r>
  <r>
    <x v="0"/>
    <n v="73000"/>
    <n v="82000"/>
    <n v="77500"/>
    <s v="Randstad_x000a_"/>
    <s v="Downers Grove, IL"/>
    <x v="119"/>
    <s v="1001 to 5000 employees"/>
    <x v="6"/>
    <s v="Unknown / Non-Applicable"/>
    <b v="0"/>
    <x v="0"/>
    <x v="0"/>
    <n v="0"/>
    <n v="0"/>
    <n v="0"/>
    <n v="1"/>
    <n v="1"/>
  </r>
  <r>
    <x v="0"/>
    <n v="73000"/>
    <n v="82000"/>
    <n v="77500"/>
    <s v="Flexport_x000a_"/>
    <s v="Chicago, IL"/>
    <x v="115"/>
    <s v="1001 to 5000 employees"/>
    <x v="33"/>
    <s v="$500 million to $1 billion (USD)"/>
    <b v="0"/>
    <x v="1"/>
    <x v="1"/>
    <n v="0"/>
    <n v="0"/>
    <n v="0"/>
    <n v="0"/>
    <n v="1"/>
  </r>
  <r>
    <x v="0"/>
    <n v="73000"/>
    <n v="82000"/>
    <n v="77500"/>
    <s v="Staffigo Technical Services, LLC_x000a_"/>
    <s v="Chicago, IL"/>
    <x v="115"/>
    <s v="51 to 200 employees"/>
    <x v="0"/>
    <s v="$50 to $100 million (USD)"/>
    <b v="0"/>
    <x v="1"/>
    <x v="1"/>
    <n v="0"/>
    <n v="1"/>
    <n v="0"/>
    <n v="0"/>
    <n v="0"/>
  </r>
  <r>
    <x v="0"/>
    <n v="73000"/>
    <n v="82000"/>
    <n v="77500"/>
    <s v="Lantana Consulting Group_x000a_"/>
    <s v="Chicago, IL"/>
    <x v="115"/>
    <s v="1 to 50 employees"/>
    <x v="9"/>
    <s v="Unknown / Non-Applicable"/>
    <b v="0"/>
    <x v="0"/>
    <x v="0"/>
    <n v="0"/>
    <n v="0"/>
    <n v="0"/>
    <n v="0"/>
    <n v="0"/>
  </r>
  <r>
    <x v="0"/>
    <n v="73000"/>
    <n v="82000"/>
    <n v="77500"/>
    <s v="Chicago Teachers Pension Fund_x000a_"/>
    <s v="Chicago, IL"/>
    <x v="115"/>
    <s v="201 to 500 employees"/>
    <x v="20"/>
    <s v="Unknown / Non-Applicable"/>
    <b v="0"/>
    <x v="1"/>
    <x v="0"/>
    <n v="0"/>
    <n v="0"/>
    <n v="0"/>
    <n v="0"/>
    <n v="1"/>
  </r>
  <r>
    <x v="0"/>
    <n v="73000"/>
    <n v="82000"/>
    <n v="77500"/>
    <s v="Level Ex, Inc._x000a_"/>
    <s v="Chicago, IL"/>
    <x v="115"/>
    <s v="51 to 200 employees"/>
    <x v="17"/>
    <s v="Unknown / Non-Applicable"/>
    <b v="0"/>
    <x v="1"/>
    <x v="0"/>
    <n v="0"/>
    <n v="0"/>
    <n v="0"/>
    <n v="0"/>
    <n v="1"/>
  </r>
  <r>
    <x v="0"/>
    <n v="73000"/>
    <n v="82000"/>
    <n v="77500"/>
    <s v="SkySource Solutions_x000a_"/>
    <s v="Downers Grove, IL"/>
    <x v="119"/>
    <s v="1 to 50 employees"/>
    <x v="6"/>
    <s v="$5 to $10 million (USD)"/>
    <b v="0"/>
    <x v="1"/>
    <x v="1"/>
    <n v="0"/>
    <n v="0"/>
    <n v="0"/>
    <n v="1"/>
    <n v="1"/>
  </r>
  <r>
    <x v="0"/>
    <n v="73000"/>
    <n v="82000"/>
    <n v="77500"/>
    <s v="Care Advisors Inc_x000a_"/>
    <s v="Chicago, IL"/>
    <x v="115"/>
    <s v="1 to 50 employees"/>
    <x v="5"/>
    <s v="Unknown / Non-Applicable"/>
    <b v="0"/>
    <x v="1"/>
    <x v="1"/>
    <n v="0"/>
    <n v="1"/>
    <n v="0"/>
    <n v="1"/>
    <n v="1"/>
  </r>
  <r>
    <x v="0"/>
    <n v="73000"/>
    <n v="82000"/>
    <n v="77500"/>
    <s v="MeadWestVaco_x000a_"/>
    <s v="Woodridge, IL"/>
    <x v="118"/>
    <s v="10000+ employees"/>
    <x v="84"/>
    <s v="$10+ billion (USD)"/>
    <b v="0"/>
    <x v="1"/>
    <x v="1"/>
    <n v="0"/>
    <n v="1"/>
    <n v="0"/>
    <n v="0"/>
    <n v="1"/>
  </r>
  <r>
    <x v="0"/>
    <n v="73000"/>
    <n v="82000"/>
    <n v="77500"/>
    <s v="First Stop Health_x000a_"/>
    <s v="Chicago, IL"/>
    <x v="115"/>
    <s v="1 to 50 employees"/>
    <x v="3"/>
    <s v="Unknown / Non-Applicable"/>
    <b v="0"/>
    <x v="1"/>
    <x v="1"/>
    <n v="0"/>
    <n v="1"/>
    <n v="1"/>
    <n v="0"/>
    <n v="1"/>
  </r>
  <r>
    <x v="0"/>
    <n v="73000"/>
    <n v="82000"/>
    <n v="77500"/>
    <s v="Ann &amp; Robert H. Lurie Children's Hospital of Chicago_x000a_"/>
    <s v="Chicago, IL"/>
    <x v="115"/>
    <s v="1001 to 5000 employees"/>
    <x v="3"/>
    <s v="$500 million to $1 billion (USD)"/>
    <b v="0"/>
    <x v="1"/>
    <x v="1"/>
    <n v="0"/>
    <n v="0"/>
    <n v="0"/>
    <n v="0"/>
    <n v="1"/>
  </r>
  <r>
    <x v="0"/>
    <n v="73000"/>
    <n v="82000"/>
    <n v="77500"/>
    <s v="HNI_x000a_"/>
    <s v="Chicago, IL"/>
    <x v="115"/>
    <s v="5001 to 10000 employees"/>
    <x v="27"/>
    <s v="$2 to $5 billion (USD)"/>
    <b v="0"/>
    <x v="1"/>
    <x v="0"/>
    <n v="0"/>
    <n v="0"/>
    <n v="0"/>
    <n v="1"/>
    <n v="1"/>
  </r>
  <r>
    <x v="0"/>
    <n v="73000"/>
    <n v="82000"/>
    <n v="77500"/>
    <s v="TEKsystems, Inc_x000a_"/>
    <s v="Chicago, IL"/>
    <x v="115"/>
    <s v="1001 to 5000 employees"/>
    <x v="6"/>
    <s v="$2 to $5 billion (USD)"/>
    <b v="0"/>
    <x v="1"/>
    <x v="0"/>
    <n v="0"/>
    <n v="1"/>
    <n v="1"/>
    <n v="1"/>
    <n v="1"/>
  </r>
  <r>
    <x v="0"/>
    <n v="74000"/>
    <n v="123000"/>
    <n v="98500"/>
    <s v="Crawford Thomas Recruiting_x000a_"/>
    <s v="Houston, TX"/>
    <x v="48"/>
    <s v="51 to 200 employees"/>
    <x v="6"/>
    <s v="$10 to $25 million (USD)"/>
    <b v="0"/>
    <x v="0"/>
    <x v="0"/>
    <n v="0"/>
    <n v="0"/>
    <n v="0"/>
    <n v="0"/>
    <n v="1"/>
  </r>
  <r>
    <x v="0"/>
    <n v="74000"/>
    <n v="123000"/>
    <n v="98500"/>
    <s v="Jobot_x000a_"/>
    <s v="Sugar Land, TX"/>
    <x v="218"/>
    <s v="51 to 200 employees"/>
    <x v="6"/>
    <s v="$25 to $50 million (USD)"/>
    <b v="0"/>
    <x v="1"/>
    <x v="1"/>
    <n v="0"/>
    <n v="0"/>
    <n v="0"/>
    <n v="0"/>
    <n v="1"/>
  </r>
  <r>
    <x v="0"/>
    <n v="74000"/>
    <n v="123000"/>
    <n v="98500"/>
    <s v="Talbridge Corporat"/>
    <s v="Houston, TX"/>
    <x v="48"/>
    <s v="51 to 200 employees"/>
    <x v="6"/>
    <s v="$1 to $5 million (USD)"/>
    <b v="0"/>
    <x v="0"/>
    <x v="0"/>
    <n v="0"/>
    <n v="0"/>
    <n v="0"/>
    <n v="0"/>
    <n v="1"/>
  </r>
  <r>
    <x v="0"/>
    <n v="74000"/>
    <n v="123000"/>
    <n v="98500"/>
    <s v="Kelsey-Seybold Medical Group_x000a_"/>
    <s v="Pearland, TX"/>
    <x v="49"/>
    <s v="1001 to 5000 employees"/>
    <x v="3"/>
    <s v="$100 to $500 million (USD)"/>
    <b v="0"/>
    <x v="1"/>
    <x v="0"/>
    <n v="0"/>
    <n v="1"/>
    <n v="0"/>
    <n v="1"/>
    <n v="0"/>
  </r>
  <r>
    <x v="0"/>
    <n v="74000"/>
    <n v="123000"/>
    <n v="98500"/>
    <s v="Kelsey Seybold Clinic_x000a_"/>
    <s v="Pearland, TX"/>
    <x v="49"/>
    <s v="1001 to 5000 employees"/>
    <x v="3"/>
    <s v="$100 to $500 million (USD)"/>
    <b v="0"/>
    <x v="0"/>
    <x v="0"/>
    <n v="0"/>
    <n v="1"/>
    <n v="0"/>
    <n v="1"/>
    <n v="1"/>
  </r>
  <r>
    <x v="1"/>
    <n v="74000"/>
    <n v="123000"/>
    <n v="98500"/>
    <s v="Radiology Partners_x000a_"/>
    <s v="Houston, TX"/>
    <x v="48"/>
    <s v="1001 to 5000 employees"/>
    <x v="3"/>
    <s v="Unknown / Non-Applicable"/>
    <b v="0"/>
    <x v="1"/>
    <x v="1"/>
    <n v="0"/>
    <n v="0"/>
    <n v="0"/>
    <n v="0"/>
    <n v="0"/>
  </r>
  <r>
    <x v="0"/>
    <n v="74000"/>
    <n v="123000"/>
    <n v="98500"/>
    <s v="The Jupiter Group_x000a_"/>
    <s v="Spring, TX"/>
    <x v="219"/>
    <s v="51 to 200 employees"/>
    <x v="6"/>
    <s v="Less than $1 million (USD)"/>
    <b v="0"/>
    <x v="1"/>
    <x v="1"/>
    <n v="1"/>
    <n v="1"/>
    <n v="0"/>
    <n v="0"/>
    <n v="1"/>
  </r>
  <r>
    <x v="0"/>
    <n v="74000"/>
    <n v="123000"/>
    <n v="98500"/>
    <s v="Texas Dow Employees Credit Union_x000a_"/>
    <s v="Sugar Land, TX"/>
    <x v="218"/>
    <s v="501 to 1000 employees"/>
    <x v="19"/>
    <s v="$100 to $500 million (USD)"/>
    <b v="0"/>
    <x v="0"/>
    <x v="1"/>
    <n v="0"/>
    <n v="1"/>
    <n v="0"/>
    <n v="1"/>
    <n v="1"/>
  </r>
  <r>
    <x v="0"/>
    <n v="74000"/>
    <n v="123000"/>
    <n v="98500"/>
    <s v="InvenTech Info_x000a_"/>
    <s v="Houston, TX"/>
    <x v="48"/>
    <s v="201 to 500 employees"/>
    <x v="0"/>
    <s v="$1 to $5 million (USD)"/>
    <b v="0"/>
    <x v="1"/>
    <x v="1"/>
    <n v="0"/>
    <n v="0"/>
    <n v="0"/>
    <n v="0"/>
    <n v="1"/>
  </r>
  <r>
    <x v="0"/>
    <n v="74000"/>
    <n v="123000"/>
    <n v="98500"/>
    <s v="Harris County Appraisal District_x000a_"/>
    <s v="Houston, TX"/>
    <x v="48"/>
    <s v="501 to 1000 employees"/>
    <x v="20"/>
    <s v="$50 to $100 million (USD)"/>
    <b v="0"/>
    <x v="0"/>
    <x v="0"/>
    <n v="0"/>
    <n v="0"/>
    <n v="0"/>
    <n v="0"/>
    <n v="0"/>
  </r>
  <r>
    <x v="0"/>
    <n v="74000"/>
    <n v="123000"/>
    <n v="98500"/>
    <s v="eTeam Inc._x000a_"/>
    <s v="Houston, TX"/>
    <x v="48"/>
    <s v="51 to 200 employees"/>
    <x v="6"/>
    <s v="$50 to $100 million (USD)"/>
    <b v="0"/>
    <x v="1"/>
    <x v="1"/>
    <n v="0"/>
    <n v="1"/>
    <n v="0"/>
    <n v="0"/>
    <n v="1"/>
  </r>
  <r>
    <x v="0"/>
    <n v="74000"/>
    <n v="123000"/>
    <n v="98500"/>
    <s v="LanceSoft Inc_x000a_"/>
    <s v="Houston, TX"/>
    <x v="48"/>
    <s v="1001 to 5000 employees"/>
    <x v="6"/>
    <s v="$100 to $500 million (USD)"/>
    <b v="0"/>
    <x v="0"/>
    <x v="0"/>
    <n v="0"/>
    <n v="0"/>
    <n v="0"/>
    <n v="0"/>
    <n v="0"/>
  </r>
  <r>
    <x v="0"/>
    <n v="74000"/>
    <n v="123000"/>
    <n v="98500"/>
    <s v="Central Business Solutions, Inc_x000a_"/>
    <s v="Houston, TX"/>
    <x v="48"/>
    <s v="51 to 200 employees"/>
    <x v="9"/>
    <s v="$5 to $10 million (USD)"/>
    <b v="0"/>
    <x v="1"/>
    <x v="0"/>
    <n v="0"/>
    <n v="0"/>
    <n v="0"/>
    <n v="1"/>
    <n v="0"/>
  </r>
  <r>
    <x v="0"/>
    <n v="74000"/>
    <n v="123000"/>
    <n v="98500"/>
    <s v="National Computing Group_x000a_"/>
    <s v="Houston, TX"/>
    <x v="48"/>
    <s v="1 to 50 employees"/>
    <x v="0"/>
    <s v="Unknown / Non-Applicable"/>
    <b v="0"/>
    <x v="0"/>
    <x v="0"/>
    <n v="0"/>
    <n v="0"/>
    <n v="0"/>
    <n v="0"/>
    <n v="0"/>
  </r>
  <r>
    <x v="0"/>
    <n v="74000"/>
    <n v="123000"/>
    <n v="98500"/>
    <s v="Crown Castle USA Inc_x000a_"/>
    <s v="Houston, TX"/>
    <x v="48"/>
    <s v="1001 to 5000 employees"/>
    <x v="14"/>
    <s v="$2 to $5 billion (USD)"/>
    <b v="0"/>
    <x v="1"/>
    <x v="1"/>
    <n v="0"/>
    <n v="1"/>
    <n v="1"/>
    <n v="0"/>
    <n v="1"/>
  </r>
  <r>
    <x v="0"/>
    <n v="74000"/>
    <n v="123000"/>
    <n v="98500"/>
    <s v="Smith Hanley Associates_x000a_"/>
    <s v="Houston, TX"/>
    <x v="48"/>
    <s v="1 to 50 employees"/>
    <x v="6"/>
    <s v="Unknown / Non-Applicable"/>
    <b v="0"/>
    <x v="1"/>
    <x v="1"/>
    <n v="0"/>
    <n v="1"/>
    <n v="1"/>
    <n v="1"/>
    <n v="0"/>
  </r>
  <r>
    <x v="0"/>
    <n v="74000"/>
    <n v="123000"/>
    <n v="98500"/>
    <s v="Harris Health System_x000a_"/>
    <s v="Houston, TX"/>
    <x v="48"/>
    <s v="5001 to 10000 employees"/>
    <x v="3"/>
    <s v="$100 to $500 million (USD)"/>
    <b v="0"/>
    <x v="0"/>
    <x v="0"/>
    <n v="0"/>
    <n v="0"/>
    <n v="0"/>
    <n v="0"/>
    <n v="0"/>
  </r>
  <r>
    <x v="0"/>
    <n v="74000"/>
    <n v="123000"/>
    <n v="98500"/>
    <s v="Delphi-US_x000a_"/>
    <s v="Houston, TX"/>
    <x v="48"/>
    <s v="1 to 50 employees"/>
    <x v="6"/>
    <s v="Less than $1 million (USD)"/>
    <b v="0"/>
    <x v="0"/>
    <x v="1"/>
    <n v="0"/>
    <n v="0"/>
    <n v="0"/>
    <n v="1"/>
    <n v="0"/>
  </r>
  <r>
    <x v="0"/>
    <n v="74000"/>
    <n v="123000"/>
    <n v="98500"/>
    <s v="Sharpedge Solutions Inc_x000a_"/>
    <s v="Houston, TX"/>
    <x v="48"/>
    <s v="Unknown"/>
    <x v="29"/>
    <s v="Less than $1 million (USD)"/>
    <b v="0"/>
    <x v="1"/>
    <x v="0"/>
    <n v="0"/>
    <n v="1"/>
    <n v="0"/>
    <n v="1"/>
    <n v="1"/>
  </r>
  <r>
    <x v="1"/>
    <n v="74000"/>
    <n v="123000"/>
    <n v="98500"/>
    <s v="Icon Consultants_x000a_"/>
    <s v="Houston, TX"/>
    <x v="48"/>
    <s v="1001 to 5000 employees"/>
    <x v="6"/>
    <s v="$100 to $500 million (USD)"/>
    <b v="0"/>
    <x v="1"/>
    <x v="0"/>
    <n v="0"/>
    <n v="1"/>
    <n v="0"/>
    <n v="1"/>
    <n v="0"/>
  </r>
  <r>
    <x v="0"/>
    <n v="74000"/>
    <n v="123000"/>
    <n v="98500"/>
    <s v="UTHealth Houston_x000a_"/>
    <s v="Houston, TX"/>
    <x v="48"/>
    <s v="5001 to 10000 employees"/>
    <x v="26"/>
    <s v="$1 to $2 billion (USD)"/>
    <b v="0"/>
    <x v="1"/>
    <x v="1"/>
    <n v="0"/>
    <n v="1"/>
    <n v="0"/>
    <n v="0"/>
    <n v="0"/>
  </r>
  <r>
    <x v="0"/>
    <n v="74000"/>
    <n v="123000"/>
    <n v="98500"/>
    <s v="The Bank of New York Mellon_x000a_"/>
    <s v="Houston, TX"/>
    <x v="48"/>
    <s v="10000+ employees"/>
    <x v="16"/>
    <s v="$10+ billion (USD)"/>
    <b v="0"/>
    <x v="1"/>
    <x v="0"/>
    <n v="0"/>
    <n v="0"/>
    <n v="0"/>
    <n v="1"/>
    <n v="0"/>
  </r>
  <r>
    <x v="0"/>
    <n v="74000"/>
    <n v="123000"/>
    <n v="98500"/>
    <s v="Infomerica, Inc_x000a_"/>
    <s v="Houston, TX"/>
    <x v="48"/>
    <s v="501 to 1000 employees"/>
    <x v="0"/>
    <s v="$100 to $500 million (USD)"/>
    <b v="0"/>
    <x v="1"/>
    <x v="0"/>
    <n v="0"/>
    <n v="1"/>
    <n v="0"/>
    <n v="1"/>
    <n v="0"/>
  </r>
  <r>
    <x v="0"/>
    <n v="74000"/>
    <n v="123000"/>
    <n v="98500"/>
    <s v="Servient_x000a_"/>
    <s v="Houston, TX"/>
    <x v="48"/>
    <s v="51 to 200 employees"/>
    <x v="4"/>
    <s v="$10 to $25 million (USD)"/>
    <b v="0"/>
    <x v="1"/>
    <x v="0"/>
    <n v="0"/>
    <n v="0"/>
    <n v="0"/>
    <n v="1"/>
    <n v="0"/>
  </r>
  <r>
    <x v="0"/>
    <n v="74000"/>
    <n v="123000"/>
    <n v="98500"/>
    <s v="Kelsey Seybold Clinic_x000a_"/>
    <s v="Pearland, TX"/>
    <x v="49"/>
    <s v="1001 to 5000 employees"/>
    <x v="3"/>
    <s v="$100 to $500 million (USD)"/>
    <b v="0"/>
    <x v="1"/>
    <x v="1"/>
    <n v="0"/>
    <n v="1"/>
    <n v="0"/>
    <n v="1"/>
    <n v="1"/>
  </r>
  <r>
    <x v="0"/>
    <n v="76000"/>
    <n v="122000"/>
    <n v="99000"/>
    <s v="Stem_x000a_"/>
    <s v="San Diego, CA"/>
    <x v="61"/>
    <s v="51 to 200 employees"/>
    <x v="24"/>
    <s v="$25 to $50 million (USD)"/>
    <b v="0"/>
    <x v="1"/>
    <x v="1"/>
    <n v="0"/>
    <n v="0"/>
    <n v="0"/>
    <n v="0"/>
    <n v="1"/>
  </r>
  <r>
    <x v="0"/>
    <n v="76000"/>
    <n v="122000"/>
    <n v="99000"/>
    <s v="Tandem Diabetes_x000a_"/>
    <s v="San Diego, CA"/>
    <x v="61"/>
    <s v="1001 to 5000 employees"/>
    <x v="75"/>
    <s v="$50 to $100 million (USD)"/>
    <b v="0"/>
    <x v="1"/>
    <x v="0"/>
    <n v="0"/>
    <n v="0"/>
    <n v="0"/>
    <n v="0"/>
    <n v="1"/>
  </r>
  <r>
    <x v="0"/>
    <n v="76000"/>
    <n v="122000"/>
    <n v="99000"/>
    <s v="Illumina_x000a_"/>
    <s v="San Diego, CA"/>
    <x v="61"/>
    <s v="5001 to 10000 employees"/>
    <x v="30"/>
    <s v="$2 to $5 billion (USD)"/>
    <b v="0"/>
    <x v="1"/>
    <x v="0"/>
    <n v="0"/>
    <n v="1"/>
    <n v="1"/>
    <n v="1"/>
    <n v="0"/>
  </r>
  <r>
    <x v="0"/>
    <n v="76000"/>
    <n v="122000"/>
    <n v="99000"/>
    <s v="ProMedia_x000a_"/>
    <s v="San Diego, CA"/>
    <x v="61"/>
    <s v="1 to 50 employees"/>
    <x v="18"/>
    <s v="Unknown / Non-Applicable"/>
    <b v="0"/>
    <x v="1"/>
    <x v="0"/>
    <n v="0"/>
    <n v="1"/>
    <n v="0"/>
    <n v="0"/>
    <n v="1"/>
  </r>
  <r>
    <x v="0"/>
    <n v="76000"/>
    <n v="122000"/>
    <n v="99000"/>
    <s v="Axos Bank_x000a_"/>
    <s v="San Diego, CA"/>
    <x v="61"/>
    <s v="1001 to 5000 employees"/>
    <x v="19"/>
    <s v="$500 million to $1 billion (USD)"/>
    <b v="0"/>
    <x v="1"/>
    <x v="1"/>
    <n v="0"/>
    <n v="1"/>
    <n v="1"/>
    <n v="1"/>
    <n v="0"/>
  </r>
  <r>
    <x v="1"/>
    <n v="76000"/>
    <n v="122000"/>
    <n v="99000"/>
    <s v="Sayva Solutions_x000a_"/>
    <s v="San Diego, CA"/>
    <x v="61"/>
    <s v="51 to 200 employees"/>
    <x v="6"/>
    <s v="Unknown / Non-Applicable"/>
    <b v="0"/>
    <x v="1"/>
    <x v="1"/>
    <n v="0"/>
    <n v="1"/>
    <n v="0"/>
    <n v="1"/>
    <n v="0"/>
  </r>
  <r>
    <x v="0"/>
    <n v="76000"/>
    <n v="122000"/>
    <n v="99000"/>
    <s v="Dexcom, Inc._x000a_"/>
    <s v="San Diego, CA"/>
    <x v="61"/>
    <s v="1001 to 5000 employees"/>
    <x v="30"/>
    <s v="$1 to $2 billion (USD)"/>
    <b v="0"/>
    <x v="0"/>
    <x v="0"/>
    <n v="0"/>
    <n v="0"/>
    <n v="0"/>
    <n v="1"/>
    <n v="0"/>
  </r>
  <r>
    <x v="0"/>
    <n v="76000"/>
    <n v="122000"/>
    <n v="99000"/>
    <s v="BD_x000a_"/>
    <s v="San Diego, CA"/>
    <x v="61"/>
    <s v="10000+ employees"/>
    <x v="75"/>
    <s v="$10+ billion (USD)"/>
    <b v="0"/>
    <x v="0"/>
    <x v="0"/>
    <n v="0"/>
    <n v="0"/>
    <n v="0"/>
    <n v="1"/>
    <n v="1"/>
  </r>
  <r>
    <x v="0"/>
    <n v="76000"/>
    <n v="122000"/>
    <n v="99000"/>
    <s v="Forfeiture Support Associates_x000a_"/>
    <s v="San Diego, CA"/>
    <x v="61"/>
    <s v="1001 to 5000 employees"/>
    <x v="6"/>
    <s v="$50 to $100 million (USD)"/>
    <b v="0"/>
    <x v="0"/>
    <x v="0"/>
    <n v="0"/>
    <n v="0"/>
    <n v="0"/>
    <n v="0"/>
    <n v="1"/>
  </r>
  <r>
    <x v="0"/>
    <n v="76000"/>
    <n v="122000"/>
    <n v="99000"/>
    <s v="General Dynamics_x000a_"/>
    <s v="San Diego, CA"/>
    <x v="61"/>
    <s v="10000+ employees"/>
    <x v="44"/>
    <s v="$10+ billion (USD)"/>
    <b v="0"/>
    <x v="1"/>
    <x v="1"/>
    <n v="0"/>
    <n v="1"/>
    <n v="0"/>
    <n v="1"/>
    <n v="1"/>
  </r>
  <r>
    <x v="0"/>
    <n v="76000"/>
    <n v="122000"/>
    <n v="99000"/>
    <s v="Staffigo Technical Services, LLC_x000a_"/>
    <s v="San Diego, CA"/>
    <x v="61"/>
    <s v="51 to 200 employees"/>
    <x v="0"/>
    <s v="$50 to $100 million (USD)"/>
    <b v="0"/>
    <x v="1"/>
    <x v="1"/>
    <n v="0"/>
    <n v="1"/>
    <n v="0"/>
    <n v="1"/>
    <n v="1"/>
  </r>
  <r>
    <x v="0"/>
    <n v="76000"/>
    <n v="122000"/>
    <n v="99000"/>
    <s v="Conflux Systems Inc._x000a_"/>
    <s v="San Diego, CA"/>
    <x v="61"/>
    <s v="1 to 50 employees"/>
    <x v="2"/>
    <s v="Less than $1 million (USD)"/>
    <b v="0"/>
    <x v="1"/>
    <x v="1"/>
    <n v="0"/>
    <n v="1"/>
    <n v="0"/>
    <n v="0"/>
    <n v="0"/>
  </r>
  <r>
    <x v="0"/>
    <n v="76000"/>
    <n v="122000"/>
    <n v="99000"/>
    <s v="22nd Century Technologies_x000a_"/>
    <s v="San Diego, CA"/>
    <x v="61"/>
    <s v="1001 to 5000 employees"/>
    <x v="0"/>
    <s v="$25 to $50 million (USD)"/>
    <b v="1"/>
    <x v="1"/>
    <x v="1"/>
    <n v="0"/>
    <n v="1"/>
    <n v="0"/>
    <n v="1"/>
    <n v="0"/>
  </r>
  <r>
    <x v="0"/>
    <n v="76000"/>
    <n v="122000"/>
    <n v="99000"/>
    <s v="University of California_x000a_"/>
    <s v="San Diego, CA"/>
    <x v="61"/>
    <s v="10000+ employees"/>
    <x v="26"/>
    <s v="$5 to $10 billion (USD)"/>
    <b v="0"/>
    <x v="0"/>
    <x v="0"/>
    <n v="0"/>
    <n v="0"/>
    <n v="0"/>
    <n v="0"/>
    <n v="0"/>
  </r>
  <r>
    <x v="0"/>
    <n v="76000"/>
    <n v="122000"/>
    <n v="99000"/>
    <s v="HealthStream_x000a_"/>
    <s v="San Diego, CA"/>
    <x v="61"/>
    <s v="501 to 1000 employees"/>
    <x v="82"/>
    <s v="$100 to $500 million (USD)"/>
    <b v="0"/>
    <x v="0"/>
    <x v="0"/>
    <n v="0"/>
    <n v="0"/>
    <n v="0"/>
    <n v="0"/>
    <n v="1"/>
  </r>
  <r>
    <x v="0"/>
    <n v="76000"/>
    <n v="122000"/>
    <n v="99000"/>
    <s v="CACI International_x000a_"/>
    <s v="San Diego, CA"/>
    <x v="61"/>
    <s v="10000+ employees"/>
    <x v="44"/>
    <s v="$2 to $5 billion (USD)"/>
    <b v="0"/>
    <x v="0"/>
    <x v="0"/>
    <n v="0"/>
    <n v="0"/>
    <n v="0"/>
    <n v="1"/>
    <n v="1"/>
  </r>
  <r>
    <x v="0"/>
    <n v="76000"/>
    <n v="122000"/>
    <n v="99000"/>
    <s v="Midland Credit Management_x000a_"/>
    <s v="San Diego, CA"/>
    <x v="61"/>
    <s v="1001 to 5000 employees"/>
    <x v="19"/>
    <s v="$1 to $2 billion (USD)"/>
    <b v="0"/>
    <x v="1"/>
    <x v="0"/>
    <n v="0"/>
    <n v="0"/>
    <n v="0"/>
    <n v="1"/>
    <n v="1"/>
  </r>
  <r>
    <x v="0"/>
    <n v="76000"/>
    <n v="122000"/>
    <n v="99000"/>
    <s v="UC San Diego_x000a_"/>
    <s v="San Diego, CA"/>
    <x v="61"/>
    <s v="10000+ employees"/>
    <x v="26"/>
    <s v="Unknown / Non-Applicable"/>
    <b v="0"/>
    <x v="1"/>
    <x v="1"/>
    <n v="0"/>
    <n v="1"/>
    <n v="0"/>
    <n v="0"/>
    <n v="0"/>
  </r>
  <r>
    <x v="0"/>
    <n v="76000"/>
    <n v="122000"/>
    <n v="99000"/>
    <s v="Staffigo Technical Services, LLC_x000a_"/>
    <s v="San Diego, CA"/>
    <x v="61"/>
    <s v="51 to 200 employees"/>
    <x v="0"/>
    <s v="$50 to $100 million (USD)"/>
    <b v="0"/>
    <x v="0"/>
    <x v="0"/>
    <n v="0"/>
    <n v="0"/>
    <n v="0"/>
    <n v="0"/>
    <n v="0"/>
  </r>
  <r>
    <x v="0"/>
    <n v="76000"/>
    <n v="122000"/>
    <n v="99000"/>
    <s v="Encore Capital Group_x000a_"/>
    <s v="San Diego, CA"/>
    <x v="61"/>
    <s v="5001 to 10000 employees"/>
    <x v="21"/>
    <s v="$1 to $2 billion (USD)"/>
    <b v="0"/>
    <x v="1"/>
    <x v="0"/>
    <n v="0"/>
    <n v="0"/>
    <n v="0"/>
    <n v="1"/>
    <n v="0"/>
  </r>
  <r>
    <x v="0"/>
    <n v="76000"/>
    <n v="122000"/>
    <n v="99000"/>
    <s v="HealthStream_x000a_"/>
    <s v="San Diego, CA"/>
    <x v="61"/>
    <s v="501 to 1000 employees"/>
    <x v="82"/>
    <s v="$100 to $500 million (USD)"/>
    <b v="0"/>
    <x v="0"/>
    <x v="0"/>
    <n v="0"/>
    <n v="1"/>
    <n v="0"/>
    <n v="1"/>
    <n v="0"/>
  </r>
  <r>
    <x v="0"/>
    <n v="76000"/>
    <n v="122000"/>
    <n v="99000"/>
    <s v="Cue_x000a_"/>
    <s v="San Diego, CA"/>
    <x v="61"/>
    <s v="51 to 200 employees"/>
    <x v="30"/>
    <s v="Unknown / Non-Applicable"/>
    <b v="0"/>
    <x v="1"/>
    <x v="0"/>
    <n v="0"/>
    <n v="0"/>
    <n v="0"/>
    <n v="1"/>
    <n v="1"/>
  </r>
  <r>
    <x v="0"/>
    <n v="76000"/>
    <n v="122000"/>
    <n v="99000"/>
    <s v="University of California - San Diego Medical Centers_x000a_"/>
    <s v="San Diego, CA"/>
    <x v="61"/>
    <s v="10000+ employees"/>
    <x v="3"/>
    <s v="Unknown / Non-Applicable"/>
    <b v="0"/>
    <x v="0"/>
    <x v="0"/>
    <n v="0"/>
    <n v="0"/>
    <n v="0"/>
    <n v="0"/>
    <n v="1"/>
  </r>
  <r>
    <x v="0"/>
    <n v="76000"/>
    <n v="122000"/>
    <n v="99000"/>
    <s v="Client Solution Architects_x000a_"/>
    <s v="San Diego, CA"/>
    <x v="61"/>
    <s v="201 to 500 employees"/>
    <x v="44"/>
    <s v="$50 to $100 million (USD)"/>
    <b v="0"/>
    <x v="1"/>
    <x v="0"/>
    <n v="0"/>
    <n v="0"/>
    <n v="0"/>
    <n v="1"/>
    <n v="0"/>
  </r>
  <r>
    <x v="1"/>
    <n v="77000"/>
    <n v="132000"/>
    <n v="104500"/>
    <s v="Aegis Media_x000a_"/>
    <s v="New York, NY"/>
    <x v="38"/>
    <s v="1001 to 5000 employees"/>
    <x v="18"/>
    <s v="$2 to $5 billion (USD)"/>
    <b v="0"/>
    <x v="1"/>
    <x v="1"/>
    <n v="0"/>
    <n v="1"/>
    <n v="0"/>
    <n v="1"/>
    <n v="1"/>
  </r>
  <r>
    <x v="1"/>
    <n v="77000"/>
    <n v="132000"/>
    <n v="104500"/>
    <s v="RMS Computer Corporation_x000a_"/>
    <s v="Jersey City, NJ"/>
    <x v="36"/>
    <s v="201 to 500 employees"/>
    <x v="5"/>
    <s v="$25 to $50 million (USD)"/>
    <b v="0"/>
    <x v="1"/>
    <x v="0"/>
    <n v="0"/>
    <n v="0"/>
    <n v="0"/>
    <n v="1"/>
    <n v="0"/>
  </r>
  <r>
    <x v="0"/>
    <n v="77000"/>
    <n v="132000"/>
    <n v="104500"/>
    <s v="National Grid USA_x000a_"/>
    <s v="Brooklyn, NY"/>
    <x v="35"/>
    <s v="10000+ employees"/>
    <x v="80"/>
    <s v="$5 to $10 billion (USD)"/>
    <b v="0"/>
    <x v="1"/>
    <x v="1"/>
    <n v="0"/>
    <n v="1"/>
    <n v="0"/>
    <n v="1"/>
    <n v="1"/>
  </r>
  <r>
    <x v="0"/>
    <n v="77000"/>
    <n v="132000"/>
    <n v="104500"/>
    <s v="Creative Data Resources_x000a_"/>
    <s v="New York, NY"/>
    <x v="38"/>
    <s v="1 to 50 employees"/>
    <x v="6"/>
    <s v="Unknown / Non-Applicable"/>
    <b v="0"/>
    <x v="1"/>
    <x v="1"/>
    <n v="1"/>
    <n v="0"/>
    <n v="0"/>
    <n v="0"/>
    <n v="1"/>
  </r>
  <r>
    <x v="1"/>
    <n v="77000"/>
    <n v="132000"/>
    <n v="104500"/>
    <s v="EVERSANA_x000a_"/>
    <s v="New York, NY"/>
    <x v="38"/>
    <s v="1001 to 5000 employees"/>
    <x v="30"/>
    <s v="Unknown / Non-Applicable"/>
    <b v="0"/>
    <x v="1"/>
    <x v="0"/>
    <n v="0"/>
    <n v="0"/>
    <n v="0"/>
    <n v="0"/>
    <n v="0"/>
  </r>
  <r>
    <x v="0"/>
    <n v="77000"/>
    <n v="132000"/>
    <n v="104500"/>
    <s v="Professional Resource Group_x000a_"/>
    <s v="Lake Success, NY"/>
    <x v="112"/>
    <s v="1 to 50 employees"/>
    <x v="18"/>
    <s v="Less than $1 million (USD)"/>
    <b v="0"/>
    <x v="1"/>
    <x v="0"/>
    <n v="0"/>
    <n v="1"/>
    <n v="1"/>
    <n v="0"/>
    <n v="0"/>
  </r>
  <r>
    <x v="0"/>
    <n v="77000"/>
    <n v="132000"/>
    <n v="104500"/>
    <s v="Sumitomo Mitsui Banking Corporation (SMBC)_x000a_"/>
    <s v="Jersey City, NJ"/>
    <x v="36"/>
    <s v="10000+ employees"/>
    <x v="16"/>
    <s v="$10+ billion (USD)"/>
    <b v="0"/>
    <x v="1"/>
    <x v="0"/>
    <n v="0"/>
    <n v="0"/>
    <n v="0"/>
    <n v="1"/>
    <n v="1"/>
  </r>
  <r>
    <x v="0"/>
    <n v="77000"/>
    <n v="132000"/>
    <n v="104500"/>
    <s v="NYU Langone Health_x000a_"/>
    <s v="New York, NY"/>
    <x v="38"/>
    <s v="10000+ employees"/>
    <x v="3"/>
    <s v="$5 to $10 billion (USD)"/>
    <b v="0"/>
    <x v="1"/>
    <x v="0"/>
    <n v="0"/>
    <n v="0"/>
    <n v="0"/>
    <n v="1"/>
    <n v="1"/>
  </r>
  <r>
    <x v="0"/>
    <n v="77000"/>
    <n v="132000"/>
    <n v="104500"/>
    <s v="J.P. Morgan_x000a_"/>
    <s v="Newark, NJ"/>
    <x v="4"/>
    <s v="10000+ employees"/>
    <x v="16"/>
    <s v="$10+ billion (USD)"/>
    <b v="0"/>
    <x v="1"/>
    <x v="0"/>
    <n v="0"/>
    <n v="1"/>
    <n v="0"/>
    <n v="1"/>
    <n v="1"/>
  </r>
  <r>
    <x v="0"/>
    <n v="77000"/>
    <n v="132000"/>
    <n v="104500"/>
    <s v="RAMPS International Inc_x000a_"/>
    <s v="New York, NY"/>
    <x v="38"/>
    <s v="51 to 200 employees"/>
    <x v="9"/>
    <s v="$5 to $10 million (USD)"/>
    <b v="0"/>
    <x v="1"/>
    <x v="0"/>
    <n v="0"/>
    <n v="1"/>
    <n v="0"/>
    <n v="1"/>
    <n v="1"/>
  </r>
  <r>
    <x v="0"/>
    <n v="77000"/>
    <n v="132000"/>
    <n v="104500"/>
    <s v="Tekfortune Inc._x000a_"/>
    <s v="New York, NY"/>
    <x v="38"/>
    <s v="1 to 50 employees"/>
    <x v="0"/>
    <s v="Unknown / Non-Applicable"/>
    <b v="0"/>
    <x v="1"/>
    <x v="0"/>
    <n v="0"/>
    <n v="1"/>
    <n v="0"/>
    <n v="0"/>
    <n v="0"/>
  </r>
  <r>
    <x v="0"/>
    <n v="77000"/>
    <n v="132000"/>
    <n v="104500"/>
    <s v="Intercontinental Exchange, Inc._x000a_"/>
    <s v="New York, NY"/>
    <x v="38"/>
    <s v="1001 to 5000 employees"/>
    <x v="16"/>
    <s v="$5 to $10 billion (USD)"/>
    <b v="0"/>
    <x v="1"/>
    <x v="0"/>
    <n v="0"/>
    <n v="1"/>
    <n v="0"/>
    <n v="0"/>
    <n v="1"/>
  </r>
  <r>
    <x v="0"/>
    <n v="77000"/>
    <n v="132000"/>
    <n v="104500"/>
    <s v="Staffigo Technical Services, LLC_x000a_"/>
    <s v="New York, NY"/>
    <x v="38"/>
    <s v="51 to 200 employees"/>
    <x v="0"/>
    <s v="$50 to $100 million (USD)"/>
    <b v="0"/>
    <x v="1"/>
    <x v="0"/>
    <n v="0"/>
    <n v="1"/>
    <n v="0"/>
    <n v="0"/>
    <n v="1"/>
  </r>
  <r>
    <x v="0"/>
    <n v="77000"/>
    <n v="132000"/>
    <n v="104500"/>
    <s v="ACT Consulting_x000a_"/>
    <s v="New York, NY"/>
    <x v="38"/>
    <s v="1 to 50 employees"/>
    <x v="9"/>
    <s v="Unknown / Non-Applicable"/>
    <b v="0"/>
    <x v="1"/>
    <x v="0"/>
    <n v="0"/>
    <n v="0"/>
    <n v="0"/>
    <n v="1"/>
    <n v="1"/>
  </r>
  <r>
    <x v="0"/>
    <n v="77000"/>
    <n v="132000"/>
    <n v="104500"/>
    <s v="Criteo_x000a_"/>
    <s v="New York, NY"/>
    <x v="38"/>
    <s v="1001 to 5000 employees"/>
    <x v="8"/>
    <s v="$2 to $5 billion (USD)"/>
    <b v="0"/>
    <x v="1"/>
    <x v="0"/>
    <n v="0"/>
    <n v="1"/>
    <n v="0"/>
    <n v="1"/>
    <n v="1"/>
  </r>
  <r>
    <x v="0"/>
    <n v="77000"/>
    <n v="132000"/>
    <n v="104500"/>
    <s v="EmblemHealth_x000a_"/>
    <s v="New York, NY"/>
    <x v="38"/>
    <s v="1001 to 5000 employees"/>
    <x v="10"/>
    <s v="$5 to $10 billion (USD)"/>
    <b v="0"/>
    <x v="0"/>
    <x v="0"/>
    <n v="0"/>
    <n v="0"/>
    <n v="0"/>
    <n v="0"/>
    <n v="1"/>
  </r>
  <r>
    <x v="0"/>
    <n v="77000"/>
    <n v="132000"/>
    <n v="104500"/>
    <s v="ERGO_x000a_"/>
    <s v="New York, NY"/>
    <x v="38"/>
    <s v="1 to 50 employees"/>
    <x v="18"/>
    <s v="Unknown / Non-Applicable"/>
    <b v="1"/>
    <x v="0"/>
    <x v="0"/>
    <n v="0"/>
    <n v="1"/>
    <n v="0"/>
    <n v="0"/>
    <n v="1"/>
  </r>
  <r>
    <x v="0"/>
    <n v="77000"/>
    <n v="132000"/>
    <n v="104500"/>
    <s v="Robert Half_x000a_"/>
    <s v="Jersey City, NJ"/>
    <x v="36"/>
    <s v="10000+ employees"/>
    <x v="6"/>
    <s v="$2 to $5 billion (USD)"/>
    <b v="0"/>
    <x v="1"/>
    <x v="0"/>
    <n v="0"/>
    <n v="0"/>
    <n v="0"/>
    <n v="1"/>
    <n v="1"/>
  </r>
  <r>
    <x v="0"/>
    <n v="77000"/>
    <n v="132000"/>
    <n v="104500"/>
    <s v="Village Care_x000a_"/>
    <s v="New York, NY"/>
    <x v="38"/>
    <s v="501 to 1000 employees"/>
    <x v="3"/>
    <s v="$100 to $500 million (USD)"/>
    <b v="0"/>
    <x v="0"/>
    <x v="0"/>
    <n v="0"/>
    <n v="0"/>
    <n v="0"/>
    <n v="1"/>
    <n v="0"/>
  </r>
  <r>
    <x v="0"/>
    <n v="77000"/>
    <n v="132000"/>
    <n v="104500"/>
    <s v="Quest Diagnostics_x000a_"/>
    <s v="Secaucus, NJ"/>
    <x v="220"/>
    <s v="10000+ employees"/>
    <x v="3"/>
    <s v="$5 to $10 billion (USD)"/>
    <b v="0"/>
    <x v="0"/>
    <x v="0"/>
    <n v="0"/>
    <n v="1"/>
    <n v="1"/>
    <n v="0"/>
    <n v="0"/>
  </r>
  <r>
    <x v="0"/>
    <n v="77000"/>
    <n v="132000"/>
    <n v="104500"/>
    <s v="8K Miles Software Services, Inc._x000a_"/>
    <s v="New York, NY"/>
    <x v="38"/>
    <s v="201 to 500 employees"/>
    <x v="5"/>
    <s v="$1 to $5 million (USD)"/>
    <b v="0"/>
    <x v="0"/>
    <x v="0"/>
    <n v="0"/>
    <n v="0"/>
    <n v="0"/>
    <n v="1"/>
    <n v="1"/>
  </r>
  <r>
    <x v="0"/>
    <n v="77000"/>
    <n v="132000"/>
    <n v="104500"/>
    <s v="Two95 International Inc._x000a_"/>
    <s v="New York, NY"/>
    <x v="38"/>
    <s v="1 to 50 employees"/>
    <x v="6"/>
    <s v="$1 to $5 million (USD)"/>
    <b v="0"/>
    <x v="1"/>
    <x v="0"/>
    <n v="0"/>
    <n v="1"/>
    <n v="0"/>
    <n v="1"/>
    <n v="1"/>
  </r>
  <r>
    <x v="0"/>
    <n v="77000"/>
    <n v="132000"/>
    <n v="104500"/>
    <s v="VTS_x000a_"/>
    <s v="New York, NY"/>
    <x v="38"/>
    <s v="201 to 500 employees"/>
    <x v="4"/>
    <s v="$50 to $100 million (USD)"/>
    <b v="0"/>
    <x v="1"/>
    <x v="1"/>
    <n v="0"/>
    <n v="1"/>
    <n v="0"/>
    <n v="0"/>
    <n v="1"/>
  </r>
  <r>
    <x v="0"/>
    <n v="78000"/>
    <n v="104000"/>
    <n v="91000"/>
    <s v="Avacend, Inc._x000a_"/>
    <s v="Denver, CO"/>
    <x v="170"/>
    <s v="51 to 200 employees"/>
    <x v="6"/>
    <s v="Unknown / Non-Applicable"/>
    <b v="0"/>
    <x v="1"/>
    <x v="0"/>
    <n v="1"/>
    <n v="0"/>
    <n v="0"/>
    <n v="1"/>
    <n v="1"/>
  </r>
  <r>
    <x v="0"/>
    <n v="78000"/>
    <n v="104000"/>
    <n v="91000"/>
    <s v="APN Software Services Inc._x000a_"/>
    <s v="Broomfield, CO"/>
    <x v="176"/>
    <s v="51 to 200 employees"/>
    <x v="5"/>
    <s v="$25 to $50 million (USD)"/>
    <b v="0"/>
    <x v="0"/>
    <x v="0"/>
    <n v="0"/>
    <n v="0"/>
    <n v="0"/>
    <n v="0"/>
    <n v="1"/>
  </r>
  <r>
    <x v="0"/>
    <n v="78000"/>
    <n v="104000"/>
    <n v="91000"/>
    <s v="Arrow Electronics_x000a_"/>
    <s v="Centennial, CO"/>
    <x v="172"/>
    <s v="10000+ employees"/>
    <x v="37"/>
    <s v="$10+ billion (USD)"/>
    <b v="0"/>
    <x v="0"/>
    <x v="0"/>
    <n v="0"/>
    <n v="0"/>
    <n v="0"/>
    <n v="1"/>
    <n v="0"/>
  </r>
  <r>
    <x v="0"/>
    <n v="78000"/>
    <n v="104000"/>
    <n v="91000"/>
    <s v="SCL Health_x000a_"/>
    <s v="Broomfield, CO"/>
    <x v="176"/>
    <s v="10000+ employees"/>
    <x v="3"/>
    <s v="$2 to $5 billion (USD)"/>
    <b v="0"/>
    <x v="0"/>
    <x v="0"/>
    <n v="0"/>
    <n v="0"/>
    <n v="0"/>
    <n v="0"/>
    <n v="0"/>
  </r>
  <r>
    <x v="0"/>
    <n v="78000"/>
    <n v="104000"/>
    <n v="91000"/>
    <s v="Contingent Network Services_x000a_"/>
    <s v="Centennial, CO"/>
    <x v="172"/>
    <s v="201 to 500 employees"/>
    <x v="4"/>
    <s v="$25 to $50 million (USD)"/>
    <b v="0"/>
    <x v="1"/>
    <x v="0"/>
    <n v="0"/>
    <n v="1"/>
    <n v="0"/>
    <n v="0"/>
    <n v="1"/>
  </r>
  <r>
    <x v="0"/>
    <n v="78000"/>
    <n v="104000"/>
    <n v="91000"/>
    <s v="Forfeiture Support Associates_x000a_"/>
    <s v="Centennial, CO"/>
    <x v="172"/>
    <s v="1001 to 5000 employees"/>
    <x v="6"/>
    <s v="$50 to $100 million (USD)"/>
    <b v="0"/>
    <x v="1"/>
    <x v="1"/>
    <n v="0"/>
    <n v="0"/>
    <n v="0"/>
    <n v="0"/>
    <n v="1"/>
  </r>
  <r>
    <x v="0"/>
    <n v="78000"/>
    <n v="104000"/>
    <n v="91000"/>
    <s v="Avacend, Inc._x000a_"/>
    <s v="Denver, CO"/>
    <x v="170"/>
    <s v="51 to 200 employees"/>
    <x v="6"/>
    <s v="Unknown / Non-Applicable"/>
    <b v="0"/>
    <x v="1"/>
    <x v="0"/>
    <n v="1"/>
    <n v="0"/>
    <n v="0"/>
    <n v="1"/>
    <n v="1"/>
  </r>
  <r>
    <x v="0"/>
    <n v="78000"/>
    <n v="104000"/>
    <n v="91000"/>
    <s v="Amyx, Inc._x000a_"/>
    <s v="Aurora, CO"/>
    <x v="195"/>
    <s v="501 to 1000 employees"/>
    <x v="0"/>
    <s v="$50 to $100 million (USD)"/>
    <b v="0"/>
    <x v="1"/>
    <x v="1"/>
    <n v="0"/>
    <n v="0"/>
    <n v="0"/>
    <n v="1"/>
    <n v="1"/>
  </r>
  <r>
    <x v="0"/>
    <n v="78000"/>
    <n v="104000"/>
    <n v="91000"/>
    <s v="Avacend, Inc._x000a_"/>
    <s v="Denver, CO"/>
    <x v="170"/>
    <s v="51 to 200 employees"/>
    <x v="6"/>
    <s v="Unknown / Non-Applicable"/>
    <b v="0"/>
    <x v="1"/>
    <x v="0"/>
    <n v="0"/>
    <n v="0"/>
    <n v="0"/>
    <n v="1"/>
    <n v="1"/>
  </r>
  <r>
    <x v="0"/>
    <n v="78000"/>
    <n v="104000"/>
    <n v="91000"/>
    <s v="Avacend, Inc._x000a_"/>
    <s v="Denver, CO"/>
    <x v="170"/>
    <s v="51 to 200 employees"/>
    <x v="6"/>
    <s v="Unknown / Non-Applicable"/>
    <b v="0"/>
    <x v="1"/>
    <x v="0"/>
    <n v="0"/>
    <n v="0"/>
    <n v="0"/>
    <n v="0"/>
    <n v="0"/>
  </r>
  <r>
    <x v="0"/>
    <n v="78000"/>
    <n v="104000"/>
    <n v="91000"/>
    <s v="CenturyLink_x000a_"/>
    <s v="Broomfield, CO"/>
    <x v="176"/>
    <s v="10000+ employees"/>
    <x v="60"/>
    <s v="$10+ billion (USD)"/>
    <b v="0"/>
    <x v="1"/>
    <x v="1"/>
    <n v="0"/>
    <n v="0"/>
    <n v="0"/>
    <n v="1"/>
    <n v="0"/>
  </r>
  <r>
    <x v="1"/>
    <n v="78000"/>
    <n v="104000"/>
    <n v="91000"/>
    <s v="The Judge Group, Inc._x000a_"/>
    <s v="Centennial, CO"/>
    <x v="172"/>
    <s v="1001 to 5000 employees"/>
    <x v="6"/>
    <s v="$100 to $500 million (USD)"/>
    <b v="0"/>
    <x v="1"/>
    <x v="0"/>
    <n v="0"/>
    <n v="0"/>
    <n v="0"/>
    <n v="1"/>
    <n v="0"/>
  </r>
  <r>
    <x v="0"/>
    <n v="82000"/>
    <n v="116000"/>
    <n v="99000"/>
    <s v="Hinge Health_x000a_"/>
    <s v="San Francisco, CA"/>
    <x v="150"/>
    <s v="201 to 500 employees"/>
    <x v="3"/>
    <s v="$50 to $100 million (USD)"/>
    <b v="0"/>
    <x v="1"/>
    <x v="1"/>
    <n v="0"/>
    <n v="0"/>
    <n v="0"/>
    <n v="0"/>
    <n v="1"/>
  </r>
  <r>
    <x v="0"/>
    <n v="82000"/>
    <n v="116000"/>
    <n v="99000"/>
    <s v="Acumen_x000a_"/>
    <s v="Burlingame, CA"/>
    <x v="75"/>
    <s v="201 to 500 employees"/>
    <x v="42"/>
    <s v="$10 to $25 million (USD)"/>
    <b v="0"/>
    <x v="1"/>
    <x v="0"/>
    <n v="0"/>
    <n v="0"/>
    <n v="0"/>
    <n v="1"/>
    <n v="1"/>
  </r>
  <r>
    <x v="0"/>
    <n v="82000"/>
    <n v="116000"/>
    <n v="99000"/>
    <s v="Infotech Sourcing_x000a_"/>
    <s v="San Francisco, CA"/>
    <x v="150"/>
    <s v="51 to 200 employees"/>
    <x v="50"/>
    <s v="$5 to $10 million (USD)"/>
    <b v="0"/>
    <x v="1"/>
    <x v="1"/>
    <n v="0"/>
    <n v="0"/>
    <n v="0"/>
    <n v="0"/>
    <n v="0"/>
  </r>
  <r>
    <x v="1"/>
    <n v="82000"/>
    <n v="116000"/>
    <n v="99000"/>
    <s v="ApTask_x000a_"/>
    <s v="San Francisco, CA"/>
    <x v="150"/>
    <s v="201 to 500 employees"/>
    <x v="0"/>
    <s v="$50 to $100 million (USD)"/>
    <b v="0"/>
    <x v="1"/>
    <x v="0"/>
    <n v="0"/>
    <n v="0"/>
    <n v="0"/>
    <n v="1"/>
    <n v="1"/>
  </r>
  <r>
    <x v="0"/>
    <n v="82000"/>
    <n v="116000"/>
    <n v="99000"/>
    <s v="Square_x000a_"/>
    <s v="San Francisco, CA"/>
    <x v="150"/>
    <s v="1001 to 5000 employees"/>
    <x v="5"/>
    <s v="$1 to $2 billion (USD)"/>
    <b v="0"/>
    <x v="1"/>
    <x v="1"/>
    <n v="0"/>
    <n v="0"/>
    <n v="0"/>
    <n v="0"/>
    <n v="0"/>
  </r>
  <r>
    <x v="0"/>
    <n v="82000"/>
    <n v="116000"/>
    <n v="99000"/>
    <s v="Chinese Community Health Plan_x000a_"/>
    <s v="San Francisco, CA"/>
    <x v="150"/>
    <s v="51 to 200 employees"/>
    <x v="10"/>
    <s v="Unknown / Non-Applicable"/>
    <b v="0"/>
    <x v="1"/>
    <x v="0"/>
    <n v="0"/>
    <n v="0"/>
    <n v="0"/>
    <n v="1"/>
    <n v="0"/>
  </r>
  <r>
    <x v="0"/>
    <n v="82000"/>
    <n v="116000"/>
    <n v="99000"/>
    <s v="Netpace, Inc._x000a_"/>
    <s v="Foster City, CA"/>
    <x v="154"/>
    <s v="51 to 200 employees"/>
    <x v="4"/>
    <s v="$10 to $25 million (USD)"/>
    <b v="0"/>
    <x v="0"/>
    <x v="0"/>
    <n v="0"/>
    <n v="0"/>
    <n v="0"/>
    <n v="0"/>
    <n v="1"/>
  </r>
  <r>
    <x v="0"/>
    <n v="82000"/>
    <n v="116000"/>
    <n v="99000"/>
    <s v="Rose International_x000a_"/>
    <s v="San Francisco, CA"/>
    <x v="150"/>
    <s v="1001 to 5000 employees"/>
    <x v="6"/>
    <s v="$100 to $500 million (USD)"/>
    <b v="0"/>
    <x v="0"/>
    <x v="0"/>
    <n v="0"/>
    <n v="0"/>
    <n v="0"/>
    <n v="1"/>
    <n v="1"/>
  </r>
  <r>
    <x v="0"/>
    <n v="82000"/>
    <n v="116000"/>
    <n v="99000"/>
    <s v="Take-Two_x000a_"/>
    <s v="Novato, CA"/>
    <x v="221"/>
    <s v="1001 to 5000 employees"/>
    <x v="17"/>
    <s v="$1 to $2 billion (USD)"/>
    <b v="0"/>
    <x v="1"/>
    <x v="0"/>
    <n v="0"/>
    <n v="0"/>
    <n v="0"/>
    <n v="0"/>
    <n v="0"/>
  </r>
  <r>
    <x v="0"/>
    <n v="82000"/>
    <n v="116000"/>
    <n v="99000"/>
    <s v="Netpace, Inc_x000a_"/>
    <s v="Foster City, CA"/>
    <x v="154"/>
    <s v="51 to 200 employees"/>
    <x v="4"/>
    <s v="$10 to $25 million (USD)"/>
    <b v="0"/>
    <x v="1"/>
    <x v="0"/>
    <n v="0"/>
    <n v="0"/>
    <n v="0"/>
    <n v="0"/>
    <n v="0"/>
  </r>
  <r>
    <x v="0"/>
    <n v="82000"/>
    <n v="116000"/>
    <n v="99000"/>
    <s v="Qualys_x000a_"/>
    <s v="Foster City, CA"/>
    <x v="154"/>
    <s v="501 to 1000 employees"/>
    <x v="5"/>
    <s v="$100 to $500 million (USD)"/>
    <b v="0"/>
    <x v="0"/>
    <x v="0"/>
    <n v="0"/>
    <n v="0"/>
    <n v="0"/>
    <n v="0"/>
    <n v="1"/>
  </r>
  <r>
    <x v="0"/>
    <n v="82000"/>
    <n v="116000"/>
    <n v="99000"/>
    <s v="Vida Health_x000a_"/>
    <s v="San Francisco, CA"/>
    <x v="150"/>
    <s v="51 to 200 employees"/>
    <x v="3"/>
    <s v="Unknown / Non-Applicable"/>
    <b v="0"/>
    <x v="0"/>
    <x v="0"/>
    <n v="0"/>
    <n v="0"/>
    <n v="0"/>
    <n v="0"/>
    <n v="1"/>
  </r>
  <r>
    <x v="0"/>
    <n v="82000"/>
    <n v="116000"/>
    <n v="99000"/>
    <s v="SACC_x000a_"/>
    <s v="San Mateo, CA"/>
    <x v="152"/>
    <s v="Unknown"/>
    <x v="0"/>
    <s v="$5 to $10 million (USD)"/>
    <b v="0"/>
    <x v="0"/>
    <x v="0"/>
    <n v="0"/>
    <n v="1"/>
    <n v="0"/>
    <n v="1"/>
    <n v="1"/>
  </r>
  <r>
    <x v="0"/>
    <n v="82000"/>
    <n v="116000"/>
    <n v="99000"/>
    <s v="Snowflake Computing_x000a_"/>
    <s v="San Mateo, CA"/>
    <x v="152"/>
    <s v="1001 to 5000 employees"/>
    <x v="4"/>
    <s v="Unknown / Non-Applicable"/>
    <b v="0"/>
    <x v="1"/>
    <x v="0"/>
    <n v="0"/>
    <n v="0"/>
    <n v="0"/>
    <n v="1"/>
    <n v="1"/>
  </r>
  <r>
    <x v="0"/>
    <n v="82000"/>
    <n v="116000"/>
    <n v="99000"/>
    <s v="Perfect Day_x000a_"/>
    <s v="Emeryville, CA"/>
    <x v="222"/>
    <s v="51 to 200 employees"/>
    <x v="30"/>
    <s v="Unknown / Non-Applicable"/>
    <b v="0"/>
    <x v="1"/>
    <x v="0"/>
    <n v="0"/>
    <n v="0"/>
    <n v="0"/>
    <n v="1"/>
    <n v="0"/>
  </r>
  <r>
    <x v="0"/>
    <n v="82000"/>
    <n v="116000"/>
    <n v="99000"/>
    <s v="Twitch_x000a_"/>
    <s v="San Francisco, CA"/>
    <x v="150"/>
    <s v="1001 to 5000 employees"/>
    <x v="8"/>
    <s v="Unknown / Non-Applicable"/>
    <b v="1"/>
    <x v="1"/>
    <x v="1"/>
    <n v="0"/>
    <n v="1"/>
    <n v="0"/>
    <n v="0"/>
    <n v="1"/>
  </r>
  <r>
    <x v="0"/>
    <n v="82000"/>
    <n v="116000"/>
    <n v="99000"/>
    <s v="Focal Systems_x000a_"/>
    <s v="Burlingame, CA"/>
    <x v="75"/>
    <s v="1 to 50 employees"/>
    <x v="5"/>
    <s v="$1 to $5 million (USD)"/>
    <b v="0"/>
    <x v="0"/>
    <x v="0"/>
    <n v="0"/>
    <n v="0"/>
    <n v="0"/>
    <n v="0"/>
    <n v="1"/>
  </r>
  <r>
    <x v="0"/>
    <n v="82000"/>
    <n v="116000"/>
    <n v="99000"/>
    <s v="United IT Solutions_x000a_"/>
    <s v="San Francisco, CA"/>
    <x v="150"/>
    <s v="1 to 50 employees"/>
    <x v="9"/>
    <s v="$1 to $5 million (USD)"/>
    <b v="0"/>
    <x v="1"/>
    <x v="1"/>
    <n v="1"/>
    <n v="1"/>
    <n v="1"/>
    <n v="1"/>
    <n v="1"/>
  </r>
  <r>
    <x v="1"/>
    <n v="84000"/>
    <n v="90000"/>
    <n v="87000"/>
    <s v="Northwell Health_x000a_"/>
    <s v="Manhasset, NY"/>
    <x v="198"/>
    <s v="10000+ employees"/>
    <x v="3"/>
    <s v="$10+ billion (USD)"/>
    <b v="0"/>
    <x v="1"/>
    <x v="0"/>
    <n v="0"/>
    <n v="0"/>
    <n v="1"/>
    <n v="1"/>
    <n v="1"/>
  </r>
  <r>
    <x v="0"/>
    <n v="84000"/>
    <n v="90000"/>
    <n v="87000"/>
    <s v="Diverse Lynx_x000a_"/>
    <s v="New York, NY"/>
    <x v="38"/>
    <s v="501 to 1000 employees"/>
    <x v="0"/>
    <s v="$100 to $500 million (USD)"/>
    <b v="0"/>
    <x v="1"/>
    <x v="0"/>
    <n v="0"/>
    <n v="1"/>
    <n v="0"/>
    <n v="1"/>
    <n v="1"/>
  </r>
  <r>
    <x v="0"/>
    <n v="84000"/>
    <n v="90000"/>
    <n v="87000"/>
    <s v="TechProjects_x000a_"/>
    <s v="New York, NY"/>
    <x v="38"/>
    <s v="1 to 50 employees"/>
    <x v="0"/>
    <s v="Unknown / Non-Applicable"/>
    <b v="0"/>
    <x v="0"/>
    <x v="0"/>
    <n v="0"/>
    <n v="0"/>
    <n v="0"/>
    <n v="1"/>
    <n v="1"/>
  </r>
  <r>
    <x v="0"/>
    <n v="84000"/>
    <n v="90000"/>
    <n v="87000"/>
    <s v="Integra Managed Care_x000a_"/>
    <s v="Lake Success, NY"/>
    <x v="112"/>
    <s v="501 to 1000 employees"/>
    <x v="3"/>
    <s v="Unknown / Non-Applicable"/>
    <b v="0"/>
    <x v="1"/>
    <x v="1"/>
    <n v="1"/>
    <n v="1"/>
    <n v="0"/>
    <n v="1"/>
    <n v="0"/>
  </r>
  <r>
    <x v="1"/>
    <n v="84000"/>
    <n v="90000"/>
    <n v="87000"/>
    <s v="RMS Computer_x000a_"/>
    <s v="Jersey City, NJ"/>
    <x v="36"/>
    <s v="201 to 500 employees"/>
    <x v="5"/>
    <s v="$25 to $50 million (USD)"/>
    <b v="0"/>
    <x v="1"/>
    <x v="0"/>
    <n v="0"/>
    <n v="0"/>
    <n v="0"/>
    <n v="1"/>
    <n v="1"/>
  </r>
  <r>
    <x v="0"/>
    <n v="84000"/>
    <n v="90000"/>
    <n v="87000"/>
    <s v="Informa Intelligence_x000a_"/>
    <s v="New York, NY"/>
    <x v="38"/>
    <s v="1001 to 5000 employees"/>
    <x v="9"/>
    <s v="$1 to $2 billion (USD)"/>
    <b v="0"/>
    <x v="1"/>
    <x v="0"/>
    <n v="0"/>
    <n v="1"/>
    <n v="1"/>
    <n v="1"/>
    <n v="1"/>
  </r>
  <r>
    <x v="0"/>
    <n v="84000"/>
    <n v="90000"/>
    <n v="87000"/>
    <s v="Wintelli"/>
    <s v="New York, NY"/>
    <x v="38"/>
    <s v="1 to 50 employees"/>
    <x v="0"/>
    <s v="Unknown / Non-Applicable"/>
    <b v="0"/>
    <x v="1"/>
    <x v="0"/>
    <n v="0"/>
    <n v="0"/>
    <n v="0"/>
    <n v="0"/>
    <n v="1"/>
  </r>
  <r>
    <x v="0"/>
    <n v="84000"/>
    <n v="90000"/>
    <n v="87000"/>
    <s v="Diverse Lynx_x000a_"/>
    <s v="New York, NY"/>
    <x v="38"/>
    <s v="501 to 1000 employees"/>
    <x v="0"/>
    <s v="$100 to $500 million (USD)"/>
    <b v="0"/>
    <x v="1"/>
    <x v="0"/>
    <n v="0"/>
    <n v="1"/>
    <n v="1"/>
    <n v="1"/>
    <n v="1"/>
  </r>
  <r>
    <x v="0"/>
    <n v="84000"/>
    <n v="90000"/>
    <n v="87000"/>
    <s v="Lorven Technologies Inc_x000a_"/>
    <s v="New York, NY"/>
    <x v="38"/>
    <s v="1 to 50 employees"/>
    <x v="2"/>
    <s v="Less than $1 million (USD)"/>
    <b v="0"/>
    <x v="1"/>
    <x v="0"/>
    <n v="0"/>
    <n v="0"/>
    <n v="0"/>
    <n v="1"/>
    <n v="1"/>
  </r>
  <r>
    <x v="0"/>
    <n v="84000"/>
    <n v="90000"/>
    <n v="87000"/>
    <s v="Altech Star Inc._x000a_"/>
    <s v="New York, NY"/>
    <x v="38"/>
    <s v="1 to 50 employees"/>
    <x v="5"/>
    <s v="Less than $1 million (USD)"/>
    <b v="0"/>
    <x v="1"/>
    <x v="1"/>
    <n v="0"/>
    <n v="0"/>
    <n v="0"/>
    <n v="0"/>
    <n v="1"/>
  </r>
  <r>
    <x v="0"/>
    <n v="84000"/>
    <n v="90000"/>
    <n v="87000"/>
    <s v="V R Della Infotech Inc_x000a_"/>
    <s v="Haworth, NJ"/>
    <x v="143"/>
    <s v="51 to 200 employees"/>
    <x v="6"/>
    <s v="$5 to $10 million (USD)"/>
    <b v="0"/>
    <x v="1"/>
    <x v="1"/>
    <n v="0"/>
    <n v="1"/>
    <n v="0"/>
    <n v="0"/>
    <n v="1"/>
  </r>
  <r>
    <x v="0"/>
    <n v="84000"/>
    <n v="90000"/>
    <n v="87000"/>
    <s v="LanceSoft Inc_x000a_"/>
    <s v="New York, NY"/>
    <x v="38"/>
    <s v="1001 to 5000 employees"/>
    <x v="6"/>
    <s v="$100 to $500 million (USD)"/>
    <b v="0"/>
    <x v="0"/>
    <x v="1"/>
    <n v="0"/>
    <n v="0"/>
    <n v="0"/>
    <n v="0"/>
    <n v="0"/>
  </r>
  <r>
    <x v="0"/>
    <n v="84000"/>
    <n v="90000"/>
    <n v="87000"/>
    <s v="New York Times_x000a_"/>
    <s v="New York, NY"/>
    <x v="38"/>
    <s v="1001 to 5000 employees"/>
    <x v="87"/>
    <s v="$1 to $2 billion (USD)"/>
    <b v="0"/>
    <x v="1"/>
    <x v="1"/>
    <n v="0"/>
    <n v="1"/>
    <n v="0"/>
    <n v="1"/>
    <n v="1"/>
  </r>
  <r>
    <x v="0"/>
    <n v="89000"/>
    <n v="151000"/>
    <n v="120000"/>
    <s v="Apple_x000a_"/>
    <s v="Santa Clara, CA"/>
    <x v="2"/>
    <s v="10000+ employees"/>
    <x v="5"/>
    <s v="$10+ billion (USD)"/>
    <b v="0"/>
    <x v="0"/>
    <x v="0"/>
    <n v="0"/>
    <n v="1"/>
    <n v="0"/>
    <n v="1"/>
    <n v="1"/>
  </r>
  <r>
    <x v="0"/>
    <n v="89000"/>
    <n v="151000"/>
    <n v="120000"/>
    <s v="Staffigo Technical Services, LLC_x000a_"/>
    <s v="San Jose, CA"/>
    <x v="0"/>
    <s v="51 to 200 employees"/>
    <x v="0"/>
    <s v="$50 to $100 million (USD)"/>
    <b v="0"/>
    <x v="1"/>
    <x v="0"/>
    <n v="0"/>
    <n v="0"/>
    <n v="1"/>
    <n v="0"/>
    <n v="1"/>
  </r>
  <r>
    <x v="0"/>
    <n v="89000"/>
    <n v="151000"/>
    <n v="120000"/>
    <s v="Artech LLC_x000a_"/>
    <s v="Sunnyvale, CA"/>
    <x v="8"/>
    <s v="5001 to 10000 employees"/>
    <x v="6"/>
    <s v="$500 million to $1 billion (USD)"/>
    <b v="0"/>
    <x v="1"/>
    <x v="0"/>
    <n v="0"/>
    <n v="1"/>
    <n v="0"/>
    <n v="0"/>
    <n v="1"/>
  </r>
  <r>
    <x v="1"/>
    <n v="89000"/>
    <n v="151000"/>
    <n v="120000"/>
    <s v="BayOne Solutions_x000a_"/>
    <s v="San Jose, CA"/>
    <x v="0"/>
    <s v="1001 to 5000 employees"/>
    <x v="0"/>
    <s v="$5 to $10 million (USD)"/>
    <b v="0"/>
    <x v="1"/>
    <x v="0"/>
    <n v="0"/>
    <n v="1"/>
    <n v="0"/>
    <n v="1"/>
    <n v="1"/>
  </r>
  <r>
    <x v="0"/>
    <n v="89000"/>
    <n v="151000"/>
    <n v="120000"/>
    <s v="Zolon Tech Solutions Inc._x000a_"/>
    <s v="Cupertino, CA"/>
    <x v="5"/>
    <s v="201 to 500 employees"/>
    <x v="0"/>
    <s v="$25 to $50 million (USD)"/>
    <b v="0"/>
    <x v="1"/>
    <x v="0"/>
    <n v="0"/>
    <n v="1"/>
    <n v="1"/>
    <n v="0"/>
    <n v="1"/>
  </r>
  <r>
    <x v="0"/>
    <n v="89000"/>
    <n v="151000"/>
    <n v="120000"/>
    <s v="Staffigo Technical Services, LLC_x000a_"/>
    <s v="San Jose, CA"/>
    <x v="0"/>
    <s v="51 to 200 employees"/>
    <x v="0"/>
    <s v="$50 to $100 million (USD)"/>
    <b v="0"/>
    <x v="1"/>
    <x v="0"/>
    <n v="0"/>
    <n v="1"/>
    <n v="1"/>
    <n v="1"/>
    <n v="1"/>
  </r>
  <r>
    <x v="0"/>
    <n v="89000"/>
    <n v="151000"/>
    <n v="120000"/>
    <s v="Exact Sciences Corporation_x000a_"/>
    <s v="Redwood City, CA"/>
    <x v="6"/>
    <s v="1001 to 5000 employees"/>
    <x v="3"/>
    <s v="$100 to $500 million (USD)"/>
    <b v="0"/>
    <x v="1"/>
    <x v="1"/>
    <n v="0"/>
    <n v="1"/>
    <n v="0"/>
    <n v="1"/>
    <n v="0"/>
  </r>
  <r>
    <x v="0"/>
    <n v="89000"/>
    <n v="151000"/>
    <n v="120000"/>
    <s v="Calsoft Labs_x000a_"/>
    <s v="Cupertino, CA"/>
    <x v="5"/>
    <s v="1001 to 5000 employees"/>
    <x v="0"/>
    <s v="Unknown / Non-Applicable"/>
    <b v="0"/>
    <x v="1"/>
    <x v="0"/>
    <n v="0"/>
    <n v="0"/>
    <n v="0"/>
    <n v="1"/>
    <n v="1"/>
  </r>
  <r>
    <x v="0"/>
    <n v="89000"/>
    <n v="151000"/>
    <n v="120000"/>
    <s v="Apple_x000a_"/>
    <s v="Santa Clara, CA"/>
    <x v="2"/>
    <s v="10000+ employees"/>
    <x v="5"/>
    <s v="$10+ billion (USD)"/>
    <b v="0"/>
    <x v="1"/>
    <x v="0"/>
    <n v="0"/>
    <n v="0"/>
    <n v="1"/>
    <n v="1"/>
    <n v="1"/>
  </r>
  <r>
    <x v="0"/>
    <n v="89000"/>
    <n v="151000"/>
    <n v="120000"/>
    <s v="Lodestone_x000a_"/>
    <s v="Menlo Park, CA"/>
    <x v="9"/>
    <s v="201 to 500 employees"/>
    <x v="8"/>
    <s v="Unknown / Non-Applicable"/>
    <b v="0"/>
    <x v="1"/>
    <x v="1"/>
    <n v="0"/>
    <n v="0"/>
    <n v="0"/>
    <n v="0"/>
    <n v="0"/>
  </r>
  <r>
    <x v="0"/>
    <n v="89000"/>
    <n v="151000"/>
    <n v="120000"/>
    <s v="SAP_x000a_"/>
    <s v="Palo Alto, CA"/>
    <x v="3"/>
    <s v="10000+ employees"/>
    <x v="5"/>
    <s v="$10+ billion (USD)"/>
    <b v="0"/>
    <x v="1"/>
    <x v="0"/>
    <n v="0"/>
    <n v="0"/>
    <n v="0"/>
    <n v="1"/>
    <n v="0"/>
  </r>
  <r>
    <x v="0"/>
    <n v="89000"/>
    <n v="151000"/>
    <n v="120000"/>
    <s v="PDS Tech, Inc._x000a_"/>
    <s v="Cupertino, CA"/>
    <x v="5"/>
    <s v="5001 to 10000 employees"/>
    <x v="6"/>
    <s v="$100 to $500 million (USD)"/>
    <b v="0"/>
    <x v="1"/>
    <x v="1"/>
    <n v="0"/>
    <n v="0"/>
    <n v="0"/>
    <n v="0"/>
    <n v="0"/>
  </r>
  <r>
    <x v="0"/>
    <n v="89000"/>
    <n v="151000"/>
    <n v="120000"/>
    <s v="Power Integrations_x000a_"/>
    <s v="San Jose, CA"/>
    <x v="0"/>
    <s v="501 to 1000 employees"/>
    <x v="25"/>
    <s v="$100 to $500 million (USD)"/>
    <b v="0"/>
    <x v="0"/>
    <x v="0"/>
    <n v="0"/>
    <n v="0"/>
    <n v="0"/>
    <n v="0"/>
    <n v="0"/>
  </r>
  <r>
    <x v="1"/>
    <n v="89000"/>
    <n v="151000"/>
    <n v="120000"/>
    <s v="Infotree Service Inc_x000a_"/>
    <s v="San Jose, CA"/>
    <x v="0"/>
    <s v="51 to 200 employees"/>
    <x v="18"/>
    <s v="$1 to $5 million (USD)"/>
    <b v="0"/>
    <x v="0"/>
    <x v="0"/>
    <n v="0"/>
    <n v="0"/>
    <n v="0"/>
    <n v="0"/>
    <n v="1"/>
  </r>
  <r>
    <x v="0"/>
    <n v="89000"/>
    <n v="151000"/>
    <n v="120000"/>
    <s v="Apple_x000a_"/>
    <s v="Santa Clara, CA"/>
    <x v="2"/>
    <s v="10000+ employees"/>
    <x v="5"/>
    <s v="$10+ billion (USD)"/>
    <b v="0"/>
    <x v="1"/>
    <x v="0"/>
    <n v="0"/>
    <n v="1"/>
    <n v="0"/>
    <n v="0"/>
    <n v="0"/>
  </r>
  <r>
    <x v="0"/>
    <n v="89000"/>
    <n v="151000"/>
    <n v="120000"/>
    <s v="Adwait Algorithm_x000a_"/>
    <s v="Santa Clara, CA"/>
    <x v="2"/>
    <s v="51 to 200 employees"/>
    <x v="0"/>
    <s v="Unknown / Non-Applicable"/>
    <b v="0"/>
    <x v="0"/>
    <x v="0"/>
    <n v="0"/>
    <n v="0"/>
    <n v="0"/>
    <n v="1"/>
    <n v="1"/>
  </r>
  <r>
    <x v="0"/>
    <n v="89000"/>
    <n v="151000"/>
    <n v="120000"/>
    <s v="Netflix, Inc._x000a_"/>
    <s v="Los Gatos, CA"/>
    <x v="7"/>
    <s v="1001 to 5000 employees"/>
    <x v="8"/>
    <s v="$5 to $10 billion (USD)"/>
    <b v="0"/>
    <x v="1"/>
    <x v="0"/>
    <n v="0"/>
    <n v="0"/>
    <n v="0"/>
    <n v="1"/>
    <n v="0"/>
  </r>
  <r>
    <x v="0"/>
    <n v="89000"/>
    <n v="151000"/>
    <n v="120000"/>
    <s v="TechNet Inc._x000a_"/>
    <s v="San Jose, CA"/>
    <x v="0"/>
    <s v="1 to 50 employees"/>
    <x v="6"/>
    <s v="$1 to $5 million (USD)"/>
    <b v="0"/>
    <x v="1"/>
    <x v="1"/>
    <n v="0"/>
    <n v="1"/>
    <n v="0"/>
    <n v="1"/>
    <n v="0"/>
  </r>
  <r>
    <x v="0"/>
    <n v="89000"/>
    <n v="151000"/>
    <n v="120000"/>
    <s v="Frontend Arts_x000a_"/>
    <s v="San Jose, CA"/>
    <x v="0"/>
    <s v="1 to 50 employees"/>
    <x v="4"/>
    <s v="$1 to $5 million (USD)"/>
    <b v="0"/>
    <x v="1"/>
    <x v="0"/>
    <n v="0"/>
    <n v="0"/>
    <n v="0"/>
    <n v="1"/>
    <n v="0"/>
  </r>
  <r>
    <x v="0"/>
    <n v="89000"/>
    <n v="151000"/>
    <n v="120000"/>
    <s v="Wider Circle_x000a_"/>
    <s v="Redwood City, CA"/>
    <x v="6"/>
    <s v="1 to 50 employees"/>
    <x v="50"/>
    <s v="Unknown / Non-Applicable"/>
    <b v="0"/>
    <x v="0"/>
    <x v="0"/>
    <n v="0"/>
    <n v="0"/>
    <n v="0"/>
    <n v="1"/>
    <n v="1"/>
  </r>
  <r>
    <x v="0"/>
    <n v="89000"/>
    <n v="151000"/>
    <n v="120000"/>
    <s v="Poshmark_x000a_"/>
    <s v="Redwood City, CA"/>
    <x v="6"/>
    <s v="201 to 500 employees"/>
    <x v="8"/>
    <s v="$100 to $500 million (USD)"/>
    <b v="0"/>
    <x v="1"/>
    <x v="1"/>
    <n v="0"/>
    <n v="0"/>
    <n v="0"/>
    <n v="0"/>
    <n v="1"/>
  </r>
  <r>
    <x v="0"/>
    <n v="89000"/>
    <n v="151000"/>
    <n v="120000"/>
    <s v="Crystal Equation_x000a_"/>
    <s v="Menlo Park, CA"/>
    <x v="9"/>
    <s v="51 to 200 employees"/>
    <x v="0"/>
    <s v="$25 to $50 million (USD)"/>
    <b v="0"/>
    <x v="1"/>
    <x v="0"/>
    <n v="0"/>
    <n v="1"/>
    <n v="1"/>
    <n v="1"/>
    <n v="1"/>
  </r>
  <r>
    <x v="0"/>
    <n v="89000"/>
    <n v="151000"/>
    <n v="120000"/>
    <s v="Accounting Principals_x000a_"/>
    <s v="San Jose, CA"/>
    <x v="0"/>
    <s v="501 to 1000 employees"/>
    <x v="6"/>
    <s v="$10 to $25 million (USD)"/>
    <b v="0"/>
    <x v="1"/>
    <x v="1"/>
    <n v="0"/>
    <n v="1"/>
    <n v="0"/>
    <n v="1"/>
    <n v="1"/>
  </r>
  <r>
    <x v="0"/>
    <n v="89000"/>
    <n v="151000"/>
    <n v="120000"/>
    <s v="Collabera_x000a_"/>
    <s v="Sunnyvale, CA"/>
    <x v="8"/>
    <s v="10000+ employees"/>
    <x v="0"/>
    <s v="$500 million to $1 billion (USD)"/>
    <b v="0"/>
    <x v="1"/>
    <x v="0"/>
    <n v="0"/>
    <n v="0"/>
    <n v="1"/>
    <n v="0"/>
    <n v="0"/>
  </r>
  <r>
    <x v="0"/>
    <n v="89000"/>
    <n v="151000"/>
    <n v="120000"/>
    <s v="Lorven Technologies Inc_x000a_"/>
    <s v="San Jose, CA"/>
    <x v="0"/>
    <s v="1 to 50 employees"/>
    <x v="2"/>
    <s v="Less than $1 million (USD)"/>
    <b v="0"/>
    <x v="0"/>
    <x v="0"/>
    <n v="0"/>
    <n v="0"/>
    <n v="0"/>
    <n v="0"/>
    <n v="0"/>
  </r>
  <r>
    <x v="0"/>
    <n v="93000"/>
    <n v="159000"/>
    <n v="126000"/>
    <s v="Chime_x000a_"/>
    <s v="San Francisco, CA"/>
    <x v="150"/>
    <s v="201 to 500 employees"/>
    <x v="19"/>
    <s v="Unknown / Non-Applicable"/>
    <b v="1"/>
    <x v="0"/>
    <x v="0"/>
    <n v="0"/>
    <n v="0"/>
    <n v="0"/>
    <n v="0"/>
    <n v="0"/>
  </r>
  <r>
    <x v="0"/>
    <n v="93000"/>
    <n v="159000"/>
    <n v="126000"/>
    <s v="Marin City Health and Wellness Center_x000a_"/>
    <s v="Marin City, CA"/>
    <x v="223"/>
    <s v="1 to 50 employees"/>
    <x v="3"/>
    <s v="$1 to $5 million (USD)"/>
    <b v="0"/>
    <x v="0"/>
    <x v="0"/>
    <n v="0"/>
    <n v="0"/>
    <n v="0"/>
    <n v="0"/>
    <n v="1"/>
  </r>
  <r>
    <x v="0"/>
    <n v="93000"/>
    <n v="159000"/>
    <n v="126000"/>
    <s v="TaskRabbit_x000a_"/>
    <s v="San Francisco, CA"/>
    <x v="150"/>
    <s v="201 to 500 employees"/>
    <x v="8"/>
    <s v="Unknown / Non-Applicable"/>
    <b v="1"/>
    <x v="1"/>
    <x v="1"/>
    <n v="1"/>
    <n v="0"/>
    <n v="0"/>
    <n v="1"/>
    <n v="0"/>
  </r>
  <r>
    <x v="0"/>
    <n v="93000"/>
    <n v="159000"/>
    <n v="126000"/>
    <s v="QuinStreet_x000a_"/>
    <s v="San Mateo, CA"/>
    <x v="152"/>
    <s v="501 to 1000 employees"/>
    <x v="18"/>
    <s v="$100 to $500 million (USD)"/>
    <b v="0"/>
    <x v="1"/>
    <x v="0"/>
    <n v="0"/>
    <n v="0"/>
    <n v="0"/>
    <n v="1"/>
    <n v="0"/>
  </r>
  <r>
    <x v="0"/>
    <n v="93000"/>
    <n v="159000"/>
    <n v="126000"/>
    <s v="Softova Inc_x000a_"/>
    <s v="San Mateo, CA"/>
    <x v="152"/>
    <s v="1 to 50 employees"/>
    <x v="0"/>
    <s v="$1 to $5 million (USD)"/>
    <b v="0"/>
    <x v="1"/>
    <x v="0"/>
    <n v="0"/>
    <n v="0"/>
    <n v="0"/>
    <n v="1"/>
    <n v="0"/>
  </r>
  <r>
    <x v="0"/>
    <n v="93000"/>
    <n v="159000"/>
    <n v="126000"/>
    <s v="LeadStack_x000a_"/>
    <s v="Foster City, CA"/>
    <x v="154"/>
    <s v="51 to 200 employees"/>
    <x v="0"/>
    <s v="Unknown / Non-Applicable"/>
    <b v="0"/>
    <x v="0"/>
    <x v="0"/>
    <n v="0"/>
    <n v="0"/>
    <n v="0"/>
    <n v="0"/>
    <n v="1"/>
  </r>
  <r>
    <x v="0"/>
    <n v="93000"/>
    <n v="159000"/>
    <n v="126000"/>
    <s v="Ascent_x000a_"/>
    <s v="Daly City, CA"/>
    <x v="224"/>
    <s v="1001 to 5000 employees"/>
    <x v="6"/>
    <s v="$100 to $500 million (USD)"/>
    <b v="0"/>
    <x v="0"/>
    <x v="0"/>
    <n v="0"/>
    <n v="1"/>
    <n v="0"/>
    <n v="1"/>
    <n v="1"/>
  </r>
  <r>
    <x v="0"/>
    <n v="93000"/>
    <n v="159000"/>
    <n v="126000"/>
    <s v="Thermo Fisher Scientific_x000a_"/>
    <s v="South San Francisco, CA"/>
    <x v="156"/>
    <s v="10000+ employees"/>
    <x v="30"/>
    <s v="$10+ billion (USD)"/>
    <b v="0"/>
    <x v="1"/>
    <x v="0"/>
    <n v="0"/>
    <n v="0"/>
    <n v="0"/>
    <n v="1"/>
    <n v="0"/>
  </r>
  <r>
    <x v="0"/>
    <n v="93000"/>
    <n v="159000"/>
    <n v="126000"/>
    <s v="Net2Source_x000a_"/>
    <s v="San Francisco, CA"/>
    <x v="150"/>
    <s v="1001 to 5000 employees"/>
    <x v="6"/>
    <s v="$100 to $500 million (USD)"/>
    <b v="0"/>
    <x v="1"/>
    <x v="1"/>
    <n v="0"/>
    <n v="0"/>
    <n v="1"/>
    <n v="0"/>
    <n v="1"/>
  </r>
  <r>
    <x v="0"/>
    <n v="93000"/>
    <n v="159000"/>
    <n v="126000"/>
    <s v="Staffigo Technical Services, LLC_x000a_"/>
    <s v="San Francisco, CA"/>
    <x v="150"/>
    <s v="51 to 200 employees"/>
    <x v="0"/>
    <s v="$50 to $100 million (USD)"/>
    <b v="0"/>
    <x v="0"/>
    <x v="0"/>
    <n v="0"/>
    <n v="1"/>
    <n v="1"/>
    <n v="1"/>
    <n v="0"/>
  </r>
  <r>
    <x v="1"/>
    <n v="93000"/>
    <n v="159000"/>
    <n v="126000"/>
    <s v="Diverse Lynx_x000a_"/>
    <s v="San Francisco, CA"/>
    <x v="150"/>
    <s v="501 to 1000 employees"/>
    <x v="0"/>
    <s v="$100 to $500 million (USD)"/>
    <b v="0"/>
    <x v="1"/>
    <x v="1"/>
    <n v="0"/>
    <n v="0"/>
    <n v="0"/>
    <n v="0"/>
    <n v="1"/>
  </r>
  <r>
    <x v="0"/>
    <n v="93000"/>
    <n v="159000"/>
    <n v="126000"/>
    <s v="Twitter_x000a_"/>
    <s v="San Francisco, CA"/>
    <x v="150"/>
    <s v="1001 to 5000 employees"/>
    <x v="8"/>
    <s v="$2 to $5 billion (USD)"/>
    <b v="0"/>
    <x v="1"/>
    <x v="1"/>
    <n v="0"/>
    <n v="0"/>
    <n v="0"/>
    <n v="1"/>
    <n v="0"/>
  </r>
  <r>
    <x v="0"/>
    <n v="93000"/>
    <n v="159000"/>
    <n v="126000"/>
    <s v="Omada Health_x000a_"/>
    <s v="San Francisco, CA"/>
    <x v="150"/>
    <s v="201 to 500 employees"/>
    <x v="3"/>
    <s v="Unknown / Non-Applicable"/>
    <b v="1"/>
    <x v="1"/>
    <x v="0"/>
    <n v="0"/>
    <n v="0"/>
    <n v="0"/>
    <n v="1"/>
    <n v="1"/>
  </r>
  <r>
    <x v="0"/>
    <n v="93000"/>
    <n v="159000"/>
    <n v="126000"/>
    <s v="EY_x000a_"/>
    <s v="San Francisco, CA"/>
    <x v="150"/>
    <s v="10000+ employees"/>
    <x v="2"/>
    <s v="$10+ billion (USD)"/>
    <b v="0"/>
    <x v="0"/>
    <x v="0"/>
    <n v="0"/>
    <n v="0"/>
    <n v="0"/>
    <n v="0"/>
    <n v="0"/>
  </r>
  <r>
    <x v="0"/>
    <n v="93000"/>
    <n v="159000"/>
    <n v="126000"/>
    <s v="RGP_x000a_"/>
    <s v="San Francisco, CA"/>
    <x v="150"/>
    <s v="1001 to 5000 employees"/>
    <x v="9"/>
    <s v="$500 million to $1 billion (USD)"/>
    <b v="0"/>
    <x v="1"/>
    <x v="0"/>
    <n v="0"/>
    <n v="1"/>
    <n v="0"/>
    <n v="0"/>
    <n v="0"/>
  </r>
  <r>
    <x v="0"/>
    <n v="93000"/>
    <n v="159000"/>
    <n v="126000"/>
    <s v="Impaq International, Llc_x000a_"/>
    <s v="Oakland, CA"/>
    <x v="153"/>
    <s v="201 to 500 employees"/>
    <x v="9"/>
    <s v="$50 to $100 million (USD)"/>
    <b v="0"/>
    <x v="1"/>
    <x v="0"/>
    <n v="0"/>
    <n v="0"/>
    <n v="0"/>
    <n v="0"/>
    <n v="1"/>
  </r>
  <r>
    <x v="0"/>
    <n v="93000"/>
    <n v="159000"/>
    <n v="126000"/>
    <s v="Turn/River Capital_x000a_"/>
    <s v="San Francisco, CA"/>
    <x v="150"/>
    <s v="1 to 50 employees"/>
    <x v="55"/>
    <s v="Unknown / Non-Applicable"/>
    <b v="0"/>
    <x v="0"/>
    <x v="0"/>
    <n v="0"/>
    <n v="0"/>
    <n v="1"/>
    <n v="1"/>
    <n v="1"/>
  </r>
  <r>
    <x v="0"/>
    <n v="93000"/>
    <n v="159000"/>
    <n v="126000"/>
    <s v="Diverse Lynx_x000a_"/>
    <s v="San Francisco, CA"/>
    <x v="150"/>
    <s v="501 to 1000 employees"/>
    <x v="0"/>
    <s v="$100 to $500 million (USD)"/>
    <b v="0"/>
    <x v="0"/>
    <x v="0"/>
    <n v="0"/>
    <n v="0"/>
    <n v="0"/>
    <n v="0"/>
    <n v="1"/>
  </r>
  <r>
    <x v="0"/>
    <n v="93000"/>
    <n v="159000"/>
    <n v="126000"/>
    <s v="Acumen_x000a_"/>
    <s v="Burlingame, CA"/>
    <x v="75"/>
    <s v="201 to 500 employees"/>
    <x v="42"/>
    <s v="$10 to $25 million (USD)"/>
    <b v="0"/>
    <x v="0"/>
    <x v="0"/>
    <n v="0"/>
    <n v="0"/>
    <n v="0"/>
    <n v="0"/>
    <n v="0"/>
  </r>
  <r>
    <x v="0"/>
    <n v="93000"/>
    <n v="159000"/>
    <n v="126000"/>
    <s v="Software Guidance &amp; Assistance_x000a_"/>
    <s v="San Francisco, CA"/>
    <x v="150"/>
    <s v="51 to 200 employees"/>
    <x v="6"/>
    <s v="$50 to $100 million (USD)"/>
    <b v="0"/>
    <x v="1"/>
    <x v="0"/>
    <n v="0"/>
    <n v="0"/>
    <n v="0"/>
    <n v="1"/>
    <n v="1"/>
  </r>
  <r>
    <x v="1"/>
    <n v="93000"/>
    <n v="159000"/>
    <n v="126000"/>
    <s v="Scale AI_x000a_"/>
    <s v="San Francisco, CA"/>
    <x v="150"/>
    <s v="51 to 200 employees"/>
    <x v="4"/>
    <s v="Unknown / Non-Applicable"/>
    <b v="0"/>
    <x v="0"/>
    <x v="0"/>
    <n v="0"/>
    <n v="0"/>
    <n v="0"/>
    <n v="0"/>
    <n v="1"/>
  </r>
  <r>
    <x v="0"/>
    <n v="93000"/>
    <n v="159000"/>
    <n v="126000"/>
    <s v="Evolver, Inc._x000a_"/>
    <s v="San Francisco, CA"/>
    <x v="150"/>
    <s v="201 to 500 employees"/>
    <x v="0"/>
    <s v="$25 to $50 million (USD)"/>
    <b v="0"/>
    <x v="0"/>
    <x v="0"/>
    <n v="1"/>
    <n v="0"/>
    <n v="0"/>
    <n v="1"/>
    <n v="1"/>
  </r>
  <r>
    <x v="0"/>
    <n v="93000"/>
    <n v="159000"/>
    <n v="126000"/>
    <s v="Lyft_x000a_"/>
    <s v="San Francisco, CA"/>
    <x v="150"/>
    <s v="5001 to 10000 employees"/>
    <x v="5"/>
    <s v="Unknown / Non-Applicable"/>
    <b v="1"/>
    <x v="0"/>
    <x v="0"/>
    <n v="0"/>
    <n v="0"/>
    <n v="0"/>
    <n v="1"/>
    <n v="1"/>
  </r>
  <r>
    <x v="0"/>
    <n v="93000"/>
    <n v="159000"/>
    <n v="126000"/>
    <s v="First Republic Bank_x000a_"/>
    <s v="San Francisco, CA"/>
    <x v="150"/>
    <s v="1001 to 5000 employees"/>
    <x v="19"/>
    <s v="$10+ billion (USD)"/>
    <b v="0"/>
    <x v="1"/>
    <x v="0"/>
    <n v="0"/>
    <n v="1"/>
    <n v="1"/>
    <n v="1"/>
    <n v="0"/>
  </r>
  <r>
    <x v="0"/>
    <n v="97000"/>
    <n v="129000"/>
    <n v="113000"/>
    <s v="Tempus_x000a_"/>
    <s v="Chicago, IL"/>
    <x v="115"/>
    <s v="51 to 200 employees"/>
    <x v="35"/>
    <s v="$1 to $2 billion (USD)"/>
    <b v="0"/>
    <x v="1"/>
    <x v="1"/>
    <n v="0"/>
    <n v="0"/>
    <n v="0"/>
    <n v="1"/>
    <n v="1"/>
  </r>
  <r>
    <x v="0"/>
    <n v="97000"/>
    <n v="129000"/>
    <n v="113000"/>
    <s v="Steiner Electric Co_x000a_"/>
    <s v="Elk Grove Village, IL"/>
    <x v="225"/>
    <s v="201 to 500 employees"/>
    <x v="37"/>
    <s v="$1 to $5 million (USD)"/>
    <b v="0"/>
    <x v="1"/>
    <x v="0"/>
    <n v="0"/>
    <n v="0"/>
    <n v="0"/>
    <n v="1"/>
    <n v="0"/>
  </r>
  <r>
    <x v="0"/>
    <n v="97000"/>
    <n v="129000"/>
    <n v="113000"/>
    <s v="Walgreens_x000a_"/>
    <s v="Deerfield, IL"/>
    <x v="214"/>
    <s v="10000+ employees"/>
    <x v="86"/>
    <s v="$10+ billion (USD)"/>
    <b v="0"/>
    <x v="0"/>
    <x v="0"/>
    <n v="0"/>
    <n v="0"/>
    <n v="0"/>
    <n v="0"/>
    <n v="1"/>
  </r>
  <r>
    <x v="0"/>
    <n v="97000"/>
    <n v="129000"/>
    <n v="113000"/>
    <s v="Square One Resources_x000a_"/>
    <s v="Chicago, IL"/>
    <x v="115"/>
    <s v="51 to 200 employees"/>
    <x v="6"/>
    <s v="$50 to $100 million (USD)"/>
    <b v="0"/>
    <x v="1"/>
    <x v="0"/>
    <n v="0"/>
    <n v="0"/>
    <n v="0"/>
    <n v="1"/>
    <n v="1"/>
  </r>
  <r>
    <x v="0"/>
    <n v="97000"/>
    <n v="129000"/>
    <n v="113000"/>
    <s v="Esquire Recruiting_x000a_"/>
    <s v="Chicago, IL"/>
    <x v="115"/>
    <s v="1 to 50 employees"/>
    <x v="6"/>
    <s v="$1 to $5 million (USD)"/>
    <b v="1"/>
    <x v="0"/>
    <x v="0"/>
    <n v="0"/>
    <n v="0"/>
    <n v="0"/>
    <n v="0"/>
    <n v="0"/>
  </r>
  <r>
    <x v="0"/>
    <n v="97000"/>
    <n v="129000"/>
    <n v="113000"/>
    <s v="Source Alliance Network "/>
    <s v="Chicago, IL"/>
    <x v="115"/>
    <s v="1 to 50 employees"/>
    <x v="46"/>
    <s v="Unknown / Non-Applicable"/>
    <b v="0"/>
    <x v="1"/>
    <x v="1"/>
    <n v="0"/>
    <n v="0"/>
    <n v="0"/>
    <n v="1"/>
    <n v="0"/>
  </r>
  <r>
    <x v="0"/>
    <n v="97000"/>
    <n v="129000"/>
    <n v="113000"/>
    <s v="Xeris Pharmaceuticals, Inc._x000a_"/>
    <s v="Chicago, IL"/>
    <x v="115"/>
    <s v="51 to 200 employees"/>
    <x v="30"/>
    <s v="Unknown / Non-Applicable"/>
    <b v="0"/>
    <x v="1"/>
    <x v="0"/>
    <n v="0"/>
    <n v="1"/>
    <n v="1"/>
    <n v="0"/>
    <n v="1"/>
  </r>
  <r>
    <x v="0"/>
    <n v="97000"/>
    <n v="129000"/>
    <n v="113000"/>
    <s v="Metropolitan Family Services_x000a_"/>
    <s v="Chicago, IL"/>
    <x v="115"/>
    <s v="201 to 500 employees"/>
    <x v="40"/>
    <s v="$50 to $100 million (USD)"/>
    <b v="0"/>
    <x v="0"/>
    <x v="0"/>
    <n v="0"/>
    <n v="0"/>
    <n v="0"/>
    <n v="1"/>
    <n v="1"/>
  </r>
  <r>
    <x v="0"/>
    <n v="97000"/>
    <n v="129000"/>
    <n v="113000"/>
    <s v="Flexport_x000a_"/>
    <s v="Chicago, IL"/>
    <x v="115"/>
    <s v="1001 to 5000 employees"/>
    <x v="33"/>
    <s v="$500 million to $1 billion (USD)"/>
    <b v="0"/>
    <x v="0"/>
    <x v="0"/>
    <n v="0"/>
    <n v="0"/>
    <n v="0"/>
    <n v="0"/>
    <n v="1"/>
  </r>
  <r>
    <x v="0"/>
    <n v="97000"/>
    <n v="129000"/>
    <n v="113000"/>
    <s v="TechUSA_x000a_"/>
    <s v="Chicago, IL"/>
    <x v="115"/>
    <s v="1001 to 5000 employees"/>
    <x v="6"/>
    <s v="$100 to $500 million (USD)"/>
    <b v="0"/>
    <x v="0"/>
    <x v="0"/>
    <n v="0"/>
    <n v="0"/>
    <n v="0"/>
    <n v="1"/>
    <n v="1"/>
  </r>
  <r>
    <x v="0"/>
    <n v="97000"/>
    <n v="129000"/>
    <n v="113000"/>
    <s v="Softpath System LLC_x000a_"/>
    <s v="Chicago, IL"/>
    <x v="115"/>
    <s v="201 to 500 employees"/>
    <x v="0"/>
    <s v="$25 to $50 million (USD)"/>
    <b v="0"/>
    <x v="1"/>
    <x v="0"/>
    <n v="0"/>
    <n v="0"/>
    <n v="0"/>
    <n v="0"/>
    <n v="1"/>
  </r>
  <r>
    <x v="0"/>
    <n v="97000"/>
    <n v="129000"/>
    <n v="113000"/>
    <s v="Trinity Health_x000a_"/>
    <s v="Maywood, IL"/>
    <x v="226"/>
    <s v="10000+ employees"/>
    <x v="3"/>
    <s v="$10 to $25 million (USD)"/>
    <b v="0"/>
    <x v="1"/>
    <x v="1"/>
    <n v="0"/>
    <n v="1"/>
    <n v="0"/>
    <n v="0"/>
    <n v="0"/>
  </r>
  <r>
    <x v="0"/>
    <n v="97000"/>
    <n v="129000"/>
    <n v="113000"/>
    <s v="Motorola Solutions_x000a_"/>
    <s v="Chicago, IL"/>
    <x v="115"/>
    <s v="10000+ employees"/>
    <x v="5"/>
    <s v="$5 to $10 billion (USD)"/>
    <b v="0"/>
    <x v="1"/>
    <x v="0"/>
    <n v="0"/>
    <n v="0"/>
    <n v="0"/>
    <n v="1"/>
    <n v="1"/>
  </r>
  <r>
    <x v="0"/>
    <n v="97000"/>
    <n v="129000"/>
    <n v="113000"/>
    <s v="Maine Pointe_x000a_"/>
    <s v="Chicago, IL"/>
    <x v="115"/>
    <s v="51 to 200 employees"/>
    <x v="9"/>
    <s v="$50 to $100 million (USD)"/>
    <b v="1"/>
    <x v="1"/>
    <x v="1"/>
    <n v="0"/>
    <n v="1"/>
    <n v="0"/>
    <n v="0"/>
    <n v="1"/>
  </r>
  <r>
    <x v="0"/>
    <n v="97000"/>
    <n v="129000"/>
    <n v="113000"/>
    <s v="Synchronous Solutions, "/>
    <s v="Chicago, IL"/>
    <x v="115"/>
    <s v="1 to 50 employees"/>
    <x v="0"/>
    <s v="Unknown / Non-Applicable"/>
    <b v="0"/>
    <x v="1"/>
    <x v="0"/>
    <n v="0"/>
    <n v="0"/>
    <n v="0"/>
    <n v="1"/>
    <n v="1"/>
  </r>
  <r>
    <x v="0"/>
    <n v="97000"/>
    <n v="129000"/>
    <n v="113000"/>
    <s v="HR Pundits_x000a_"/>
    <s v="Chicago, IL"/>
    <x v="115"/>
    <s v="1 to 50 employees"/>
    <x v="5"/>
    <s v="$1 to $5 million (USD)"/>
    <b v="0"/>
    <x v="0"/>
    <x v="0"/>
    <n v="0"/>
    <n v="0"/>
    <n v="0"/>
    <n v="0"/>
    <n v="0"/>
  </r>
  <r>
    <x v="0"/>
    <n v="97000"/>
    <n v="129000"/>
    <n v="113000"/>
    <s v="Medline Industries_x000a_"/>
    <s v="Northfield, IL"/>
    <x v="227"/>
    <s v="10000+ employees"/>
    <x v="75"/>
    <s v="$10+ billion (USD)"/>
    <b v="0"/>
    <x v="1"/>
    <x v="1"/>
    <n v="1"/>
    <n v="1"/>
    <n v="0"/>
    <n v="1"/>
    <n v="0"/>
  </r>
  <r>
    <x v="0"/>
    <n v="97000"/>
    <n v="129000"/>
    <n v="113000"/>
    <s v="UI Health_x000a_"/>
    <s v="Chicago, IL"/>
    <x v="115"/>
    <s v="5001 to 10000 employees"/>
    <x v="3"/>
    <s v="Unknown / Non-Applicable"/>
    <b v="0"/>
    <x v="1"/>
    <x v="0"/>
    <n v="0"/>
    <n v="0"/>
    <n v="0"/>
    <n v="1"/>
    <n v="0"/>
  </r>
  <r>
    <x v="0"/>
    <n v="97000"/>
    <n v="129000"/>
    <n v="113000"/>
    <s v="Robert Half_x000a_"/>
    <s v="Chicago, IL"/>
    <x v="115"/>
    <s v="10000+ employees"/>
    <x v="6"/>
    <s v="$2 to $5 billion (USD)"/>
    <b v="0"/>
    <x v="1"/>
    <x v="1"/>
    <n v="0"/>
    <n v="0"/>
    <n v="0"/>
    <n v="0"/>
    <n v="1"/>
  </r>
  <r>
    <x v="0"/>
    <n v="97000"/>
    <n v="129000"/>
    <n v="113000"/>
    <s v="Jobot_x000a_"/>
    <s v="Chicago, IL"/>
    <x v="115"/>
    <s v="51 to 200 employees"/>
    <x v="6"/>
    <s v="$25 to $50 million (USD)"/>
    <b v="0"/>
    <x v="1"/>
    <x v="0"/>
    <n v="0"/>
    <n v="1"/>
    <n v="0"/>
    <n v="1"/>
    <n v="1"/>
  </r>
  <r>
    <x v="0"/>
    <n v="97000"/>
    <n v="129000"/>
    <n v="113000"/>
    <s v="Cedent Consulting_x000a_"/>
    <s v="Chicago, IL"/>
    <x v="115"/>
    <s v="1 to 50 employees"/>
    <x v="9"/>
    <s v="Less than $1 million (USD)"/>
    <b v="0"/>
    <x v="0"/>
    <x v="0"/>
    <n v="0"/>
    <n v="0"/>
    <n v="0"/>
    <n v="0"/>
    <n v="0"/>
  </r>
  <r>
    <x v="0"/>
    <n v="97000"/>
    <n v="129000"/>
    <n v="113000"/>
    <s v="Capgemini_x000a_"/>
    <s v="Chicago, IL"/>
    <x v="115"/>
    <s v="10000+ employees"/>
    <x v="4"/>
    <s v="$10+ billion (USD)"/>
    <b v="0"/>
    <x v="0"/>
    <x v="0"/>
    <n v="0"/>
    <n v="1"/>
    <n v="0"/>
    <n v="1"/>
    <n v="0"/>
  </r>
  <r>
    <x v="0"/>
    <n v="97000"/>
    <n v="129000"/>
    <n v="113000"/>
    <s v="Tempus Labs_x000a_"/>
    <s v="Chicago, IL"/>
    <x v="115"/>
    <s v="501 to 1000 employees"/>
    <x v="30"/>
    <s v="Unknown / Non-Applicable"/>
    <b v="1"/>
    <x v="1"/>
    <x v="0"/>
    <n v="0"/>
    <n v="0"/>
    <n v="0"/>
    <n v="1"/>
    <n v="0"/>
  </r>
  <r>
    <x v="0"/>
    <n v="97000"/>
    <n v="129000"/>
    <n v="113000"/>
    <s v="Signode_x000a_"/>
    <s v="Glenview, IL"/>
    <x v="228"/>
    <s v="5001 to 10000 employees"/>
    <x v="23"/>
    <s v="$2 to $5 billion (USD)"/>
    <b v="0"/>
    <x v="0"/>
    <x v="0"/>
    <n v="0"/>
    <n v="0"/>
    <n v="0"/>
    <n v="1"/>
    <n v="1"/>
  </r>
  <r>
    <x v="0"/>
    <n v="98000"/>
    <n v="114000"/>
    <n v="106000"/>
    <s v="TechProjects_x000a_"/>
    <s v="Jersey City, NJ"/>
    <x v="36"/>
    <s v="1 to 50 employees"/>
    <x v="0"/>
    <s v="Unknown / Non-Applicable"/>
    <b v="0"/>
    <x v="1"/>
    <x v="1"/>
    <n v="1"/>
    <n v="0"/>
    <n v="0"/>
    <n v="0"/>
    <n v="0"/>
  </r>
  <r>
    <x v="0"/>
    <n v="98000"/>
    <n v="114000"/>
    <n v="106000"/>
    <s v="IPRO_x000a_"/>
    <s v="Lake Success, NY"/>
    <x v="112"/>
    <s v="201 to 500 employees"/>
    <x v="3"/>
    <s v="$50 to $100 million (USD)"/>
    <b v="0"/>
    <x v="1"/>
    <x v="0"/>
    <n v="0"/>
    <n v="1"/>
    <n v="0"/>
    <n v="0"/>
    <n v="1"/>
  </r>
  <r>
    <x v="0"/>
    <n v="98000"/>
    <n v="114000"/>
    <n v="106000"/>
    <s v="The Bank of New York Mellon_x000a_"/>
    <s v="Florham Park, NJ"/>
    <x v="162"/>
    <s v="10000+ employees"/>
    <x v="16"/>
    <s v="$10+ billion (USD)"/>
    <b v="0"/>
    <x v="1"/>
    <x v="0"/>
    <n v="0"/>
    <n v="1"/>
    <n v="0"/>
    <n v="0"/>
    <n v="1"/>
  </r>
  <r>
    <x v="0"/>
    <n v="98000"/>
    <n v="114000"/>
    <n v="106000"/>
    <s v="Cecelia Health_x000a_"/>
    <s v="New York, NY"/>
    <x v="38"/>
    <s v="51 to 200 employees"/>
    <x v="3"/>
    <s v="Unknown / Non-Applicable"/>
    <b v="0"/>
    <x v="1"/>
    <x v="0"/>
    <n v="0"/>
    <n v="0"/>
    <n v="0"/>
    <n v="1"/>
    <n v="1"/>
  </r>
  <r>
    <x v="0"/>
    <n v="98000"/>
    <n v="114000"/>
    <n v="106000"/>
    <s v="Creative Data Resources_x000a_"/>
    <s v="New York, NY"/>
    <x v="38"/>
    <s v="1 to 50 employees"/>
    <x v="6"/>
    <s v="Unknown / Non-Applicable"/>
    <b v="0"/>
    <x v="0"/>
    <x v="1"/>
    <n v="0"/>
    <n v="0"/>
    <n v="0"/>
    <n v="0"/>
    <n v="1"/>
  </r>
  <r>
    <x v="0"/>
    <n v="98000"/>
    <n v="114000"/>
    <n v="106000"/>
    <s v="Systemart LLC_x000a_"/>
    <s v="New York, NY"/>
    <x v="38"/>
    <s v="1 to 50 employees"/>
    <x v="5"/>
    <s v="$1 to $5 million (USD)"/>
    <b v="0"/>
    <x v="0"/>
    <x v="0"/>
    <n v="0"/>
    <n v="0"/>
    <n v="0"/>
    <n v="1"/>
    <n v="0"/>
  </r>
  <r>
    <x v="0"/>
    <n v="98000"/>
    <n v="114000"/>
    <n v="106000"/>
    <s v="RN Staff_x000a_"/>
    <s v="New York, NY"/>
    <x v="38"/>
    <s v="Unknown"/>
    <x v="6"/>
    <s v="Unknown / Non-Applicable"/>
    <b v="0"/>
    <x v="1"/>
    <x v="1"/>
    <n v="0"/>
    <n v="1"/>
    <n v="1"/>
    <n v="0"/>
    <n v="1"/>
  </r>
  <r>
    <x v="0"/>
    <n v="98000"/>
    <n v="114000"/>
    <n v="106000"/>
    <s v="RWJBarnabas Health_x000a_"/>
    <s v="West Orange, NJ"/>
    <x v="229"/>
    <s v="10000+ employees"/>
    <x v="3"/>
    <s v="$1 to $2 billion (USD)"/>
    <b v="0"/>
    <x v="0"/>
    <x v="0"/>
    <n v="0"/>
    <n v="0"/>
    <n v="0"/>
    <n v="0"/>
    <n v="1"/>
  </r>
  <r>
    <x v="0"/>
    <n v="98000"/>
    <n v="114000"/>
    <n v="106000"/>
    <s v="Reliable Software Resources_x000a_"/>
    <s v="New York, NY"/>
    <x v="38"/>
    <s v="501 to 1000 employees"/>
    <x v="0"/>
    <s v="$50 to $100 million (USD)"/>
    <b v="0"/>
    <x v="1"/>
    <x v="1"/>
    <n v="0"/>
    <n v="0"/>
    <n v="0"/>
    <n v="1"/>
    <n v="0"/>
  </r>
  <r>
    <x v="0"/>
    <n v="98000"/>
    <n v="114000"/>
    <n v="106000"/>
    <s v="Praescient Analytics_x000a_"/>
    <s v="New York, NY"/>
    <x v="38"/>
    <s v="51 to 200 employees"/>
    <x v="9"/>
    <s v="$10 to $25 million (USD)"/>
    <b v="0"/>
    <x v="0"/>
    <x v="0"/>
    <n v="0"/>
    <n v="0"/>
    <n v="0"/>
    <n v="0"/>
    <n v="1"/>
  </r>
  <r>
    <x v="0"/>
    <n v="98000"/>
    <n v="114000"/>
    <n v="106000"/>
    <s v="Abacus Service Corporation_x000a_"/>
    <s v="New York, NY"/>
    <x v="38"/>
    <s v="501 to 1000 employees"/>
    <x v="6"/>
    <s v="Unknown / Non-Applicable"/>
    <b v="0"/>
    <x v="1"/>
    <x v="0"/>
    <n v="0"/>
    <n v="1"/>
    <n v="0"/>
    <n v="1"/>
    <n v="1"/>
  </r>
  <r>
    <x v="0"/>
    <n v="98000"/>
    <n v="114000"/>
    <n v="106000"/>
    <s v="CyberCoders_x000a_"/>
    <s v="Hoboken, NJ"/>
    <x v="230"/>
    <s v="201 to 500 employees"/>
    <x v="6"/>
    <s v="$100 to $500 million (USD)"/>
    <b v="0"/>
    <x v="0"/>
    <x v="0"/>
    <n v="0"/>
    <n v="0"/>
    <n v="0"/>
    <n v="0"/>
    <n v="0"/>
  </r>
  <r>
    <x v="0"/>
    <n v="98000"/>
    <n v="114000"/>
    <n v="106000"/>
    <s v="TECHNOCRAFT Solutions_x000a_"/>
    <s v="New York, NY"/>
    <x v="38"/>
    <s v="1 to 50 employees"/>
    <x v="18"/>
    <s v="$1 to $5 million (USD)"/>
    <b v="0"/>
    <x v="1"/>
    <x v="0"/>
    <n v="0"/>
    <n v="0"/>
    <n v="0"/>
    <n v="1"/>
    <n v="1"/>
  </r>
  <r>
    <x v="1"/>
    <n v="98000"/>
    <n v="114000"/>
    <n v="106000"/>
    <s v="Plymouth Rock Assurance_x000a_"/>
    <s v="Woodbridge, NJ"/>
    <x v="231"/>
    <s v="1001 to 5000 employees"/>
    <x v="10"/>
    <s v="$10 to $25 million (USD)"/>
    <b v="0"/>
    <x v="1"/>
    <x v="1"/>
    <n v="0"/>
    <n v="1"/>
    <n v="0"/>
    <n v="1"/>
    <n v="0"/>
  </r>
  <r>
    <x v="0"/>
    <n v="98000"/>
    <n v="114000"/>
    <n v="106000"/>
    <s v="Mount Sinai Health System_x000a_"/>
    <s v="New York, NY"/>
    <x v="38"/>
    <s v="10000+ employees"/>
    <x v="3"/>
    <s v="$1 to $2 billion (USD)"/>
    <b v="0"/>
    <x v="0"/>
    <x v="0"/>
    <n v="0"/>
    <n v="0"/>
    <n v="0"/>
    <n v="1"/>
    <n v="0"/>
  </r>
  <r>
    <x v="0"/>
    <n v="98000"/>
    <n v="114000"/>
    <n v="106000"/>
    <s v="SAT Healthcare_x000a_"/>
    <s v="New York, NY"/>
    <x v="38"/>
    <s v="201 to 500 employees"/>
    <x v="3"/>
    <s v="$50 to $100 million (USD)"/>
    <b v="0"/>
    <x v="1"/>
    <x v="0"/>
    <n v="0"/>
    <n v="0"/>
    <n v="0"/>
    <n v="1"/>
    <n v="0"/>
  </r>
  <r>
    <x v="0"/>
    <n v="98000"/>
    <n v="114000"/>
    <n v="106000"/>
    <s v="The Bank of New York Mellon_x000a_"/>
    <s v="Florham Park, NJ"/>
    <x v="162"/>
    <s v="10000+ employees"/>
    <x v="16"/>
    <s v="$10+ billion (USD)"/>
    <b v="0"/>
    <x v="1"/>
    <x v="0"/>
    <n v="0"/>
    <n v="0"/>
    <n v="0"/>
    <n v="1"/>
    <n v="0"/>
  </r>
  <r>
    <x v="0"/>
    <n v="98000"/>
    <n v="114000"/>
    <n v="106000"/>
    <s v="Geller &amp; Company_x000a_"/>
    <s v="New York, NY"/>
    <x v="38"/>
    <s v="501 to 1000 employees"/>
    <x v="16"/>
    <s v="Unknown / Non-Applicable"/>
    <b v="0"/>
    <x v="0"/>
    <x v="1"/>
    <n v="0"/>
    <n v="0"/>
    <n v="0"/>
    <n v="0"/>
    <n v="0"/>
  </r>
  <r>
    <x v="0"/>
    <n v="98000"/>
    <n v="114000"/>
    <n v="106000"/>
    <s v="Reliable Software Resources_x000a_"/>
    <s v="Florham Park, NJ"/>
    <x v="162"/>
    <s v="501 to 1000 employees"/>
    <x v="0"/>
    <s v="$50 to $100 million (USD)"/>
    <b v="0"/>
    <x v="1"/>
    <x v="0"/>
    <n v="0"/>
    <n v="0"/>
    <n v="1"/>
    <n v="1"/>
    <n v="1"/>
  </r>
  <r>
    <x v="0"/>
    <n v="98000"/>
    <n v="114000"/>
    <n v="106000"/>
    <s v="Intercontinental Exchange, Inc._x000a_"/>
    <s v="New York, NY"/>
    <x v="38"/>
    <s v="1001 to 5000 employees"/>
    <x v="16"/>
    <s v="$5 to $10 billion (USD)"/>
    <b v="0"/>
    <x v="0"/>
    <x v="0"/>
    <n v="0"/>
    <n v="0"/>
    <n v="0"/>
    <n v="0"/>
    <n v="1"/>
  </r>
  <r>
    <x v="0"/>
    <n v="98000"/>
    <n v="114000"/>
    <n v="106000"/>
    <s v="Atrium Staffing_x000a_"/>
    <s v="Parsippany, NJ"/>
    <x v="165"/>
    <s v="51 to 200 employees"/>
    <x v="6"/>
    <s v="Unknown / Non-Applicable"/>
    <b v="0"/>
    <x v="1"/>
    <x v="1"/>
    <n v="0"/>
    <n v="0"/>
    <n v="0"/>
    <n v="0"/>
    <n v="0"/>
  </r>
  <r>
    <x v="0"/>
    <n v="98000"/>
    <n v="114000"/>
    <n v="106000"/>
    <s v="Primesoft_x000a_"/>
    <s v="New York, NY"/>
    <x v="38"/>
    <s v="1 to 50 employees"/>
    <x v="0"/>
    <s v="Less than $1 million (USD)"/>
    <b v="0"/>
    <x v="1"/>
    <x v="1"/>
    <n v="0"/>
    <n v="1"/>
    <n v="0"/>
    <n v="0"/>
    <n v="1"/>
  </r>
  <r>
    <x v="0"/>
    <n v="98000"/>
    <n v="114000"/>
    <n v="106000"/>
    <s v="Riskified_x000a_"/>
    <s v="New York, NY"/>
    <x v="38"/>
    <s v="501 to 1000 employees"/>
    <x v="49"/>
    <s v="Unknown / Non-Applicable"/>
    <b v="0"/>
    <x v="1"/>
    <x v="1"/>
    <n v="0"/>
    <n v="0"/>
    <n v="0"/>
    <n v="1"/>
    <n v="1"/>
  </r>
  <r>
    <x v="0"/>
    <n v="98000"/>
    <n v="114000"/>
    <n v="106000"/>
    <s v="Avani Technology Solutions_x000a_"/>
    <s v="Whippany, NJ"/>
    <x v="232"/>
    <s v="501 to 1000 employees"/>
    <x v="0"/>
    <s v="$50 to $100 million (USD)"/>
    <b v="0"/>
    <x v="0"/>
    <x v="0"/>
    <n v="0"/>
    <n v="0"/>
    <n v="0"/>
    <n v="0"/>
    <n v="0"/>
  </r>
  <r>
    <x v="1"/>
    <n v="98000"/>
    <n v="114000"/>
    <n v="106000"/>
    <s v="eTeam Inc._x000a_"/>
    <s v="New York, NY"/>
    <x v="38"/>
    <s v="51 to 200 employees"/>
    <x v="6"/>
    <s v="$50 to $100 million (USD)"/>
    <b v="0"/>
    <x v="1"/>
    <x v="0"/>
    <n v="0"/>
    <n v="0"/>
    <n v="0"/>
    <n v="1"/>
    <n v="0"/>
  </r>
  <r>
    <x v="0"/>
    <n v="98000"/>
    <n v="114000"/>
    <n v="106000"/>
    <s v="Oracle_x000a_"/>
    <s v="New York, NY"/>
    <x v="38"/>
    <s v="10000+ employees"/>
    <x v="4"/>
    <s v="$10+ billion (USD)"/>
    <b v="0"/>
    <x v="0"/>
    <x v="0"/>
    <n v="0"/>
    <n v="0"/>
    <n v="0"/>
    <n v="0"/>
    <n v="1"/>
  </r>
  <r>
    <x v="0"/>
    <n v="98000"/>
    <n v="114000"/>
    <n v="106000"/>
    <s v="Metroplus Health Plan_x000a_"/>
    <s v="New York, NY"/>
    <x v="38"/>
    <s v="1001 to 5000 employees"/>
    <x v="3"/>
    <s v="$2 to $5 billion (USD)"/>
    <b v="0"/>
    <x v="1"/>
    <x v="0"/>
    <n v="0"/>
    <n v="0"/>
    <n v="0"/>
    <n v="1"/>
    <n v="0"/>
  </r>
  <r>
    <x v="0"/>
    <n v="99000"/>
    <n v="178000"/>
    <n v="138500"/>
    <s v="Flatiron Health_x000a_"/>
    <s v="San Francisco, CA"/>
    <x v="150"/>
    <s v="501 to 1000 employees"/>
    <x v="4"/>
    <s v="Unknown / Non-Applicable"/>
    <b v="0"/>
    <x v="1"/>
    <x v="0"/>
    <n v="0"/>
    <n v="0"/>
    <n v="0"/>
    <n v="1"/>
    <n v="1"/>
  </r>
  <r>
    <x v="0"/>
    <n v="99000"/>
    <n v="178000"/>
    <n v="138500"/>
    <s v="thredUP_x000a_"/>
    <s v="Oakland, CA"/>
    <x v="153"/>
    <s v="1001 to 5000 employees"/>
    <x v="31"/>
    <s v="Unknown / Non-Applicable"/>
    <b v="0"/>
    <x v="1"/>
    <x v="0"/>
    <n v="0"/>
    <n v="0"/>
    <n v="1"/>
    <n v="1"/>
    <n v="0"/>
  </r>
  <r>
    <x v="0"/>
    <n v="99000"/>
    <n v="178000"/>
    <n v="138500"/>
    <s v="Artech LLC_x000a_"/>
    <s v="San Francisco, CA"/>
    <x v="150"/>
    <s v="5001 to 10000 employees"/>
    <x v="6"/>
    <s v="$500 million to $1 billion (USD)"/>
    <b v="0"/>
    <x v="0"/>
    <x v="0"/>
    <n v="0"/>
    <n v="0"/>
    <n v="0"/>
    <n v="0"/>
    <n v="1"/>
  </r>
  <r>
    <x v="0"/>
    <n v="99000"/>
    <n v="178000"/>
    <n v="138500"/>
    <s v="Priceonomics_x000a_"/>
    <s v="San Francisco, CA"/>
    <x v="150"/>
    <s v="1 to 50 employees"/>
    <x v="8"/>
    <s v="Less than $1 million (USD)"/>
    <b v="0"/>
    <x v="0"/>
    <x v="0"/>
    <n v="0"/>
    <n v="0"/>
    <n v="0"/>
    <n v="1"/>
    <n v="1"/>
  </r>
  <r>
    <x v="0"/>
    <n v="99000"/>
    <n v="178000"/>
    <n v="138500"/>
    <s v="BOLD_x000a_"/>
    <s v="San Francisco, CA"/>
    <x v="150"/>
    <s v="201 to 500 employees"/>
    <x v="8"/>
    <s v="Unknown / Non-Applicable"/>
    <b v="1"/>
    <x v="0"/>
    <x v="0"/>
    <n v="0"/>
    <n v="0"/>
    <n v="0"/>
    <n v="0"/>
    <n v="1"/>
  </r>
  <r>
    <x v="0"/>
    <n v="99000"/>
    <n v="178000"/>
    <n v="138500"/>
    <s v="Twitter_x000a_"/>
    <s v="San Francisco, CA"/>
    <x v="150"/>
    <s v="1001 to 5000 employees"/>
    <x v="8"/>
    <s v="$2 to $5 billion (USD)"/>
    <b v="0"/>
    <x v="1"/>
    <x v="0"/>
    <n v="0"/>
    <n v="0"/>
    <n v="0"/>
    <n v="1"/>
    <n v="1"/>
  </r>
  <r>
    <x v="0"/>
    <n v="99000"/>
    <n v="178000"/>
    <n v="138500"/>
    <s v="Redfin_x000a_"/>
    <s v="San Francisco, CA"/>
    <x v="150"/>
    <s v="1001 to 5000 employees"/>
    <x v="39"/>
    <s v="Unknown / Non-Applicable"/>
    <b v="0"/>
    <x v="0"/>
    <x v="0"/>
    <n v="0"/>
    <n v="0"/>
    <n v="0"/>
    <n v="0"/>
    <n v="0"/>
  </r>
  <r>
    <x v="0"/>
    <n v="99000"/>
    <n v="178000"/>
    <n v="138500"/>
    <s v="ICONMA_x000a_"/>
    <s v="San Francisco, CA"/>
    <x v="150"/>
    <s v="1001 to 5000 employees"/>
    <x v="6"/>
    <s v="$100 to $500 million (USD)"/>
    <b v="0"/>
    <x v="0"/>
    <x v="0"/>
    <n v="0"/>
    <n v="0"/>
    <n v="0"/>
    <n v="1"/>
    <n v="1"/>
  </r>
  <r>
    <x v="0"/>
    <n v="99000"/>
    <n v="178000"/>
    <n v="138500"/>
    <s v="UCSF Medical Center_x000a_"/>
    <s v="San Francisco, CA"/>
    <x v="150"/>
    <s v="10000+ employees"/>
    <x v="3"/>
    <s v="$50 to $100 million (USD)"/>
    <b v="0"/>
    <x v="1"/>
    <x v="0"/>
    <n v="0"/>
    <n v="0"/>
    <n v="0"/>
    <n v="1"/>
    <n v="0"/>
  </r>
  <r>
    <x v="0"/>
    <n v="99000"/>
    <n v="178000"/>
    <n v="138500"/>
    <s v="The Voleon Group_x000a_"/>
    <s v="Berkeley, CA"/>
    <x v="206"/>
    <s v="51 to 200 employees"/>
    <x v="16"/>
    <s v="Unknown / Non-Applicable"/>
    <b v="0"/>
    <x v="1"/>
    <x v="0"/>
    <n v="0"/>
    <n v="0"/>
    <n v="0"/>
    <n v="1"/>
    <n v="0"/>
  </r>
  <r>
    <x v="1"/>
    <n v="99000"/>
    <n v="178000"/>
    <n v="138500"/>
    <s v="Wilbur Labs_x000a_"/>
    <s v="San Francisco, CA"/>
    <x v="150"/>
    <s v="1 to 50 employees"/>
    <x v="8"/>
    <s v="Unknown / Non-Applicable"/>
    <b v="0"/>
    <x v="1"/>
    <x v="0"/>
    <n v="0"/>
    <n v="1"/>
    <n v="0"/>
    <n v="1"/>
    <n v="1"/>
  </r>
  <r>
    <x v="0"/>
    <n v="99000"/>
    <n v="178000"/>
    <n v="138500"/>
    <s v="Hinge Health_x000a_"/>
    <s v="San Francisco, CA"/>
    <x v="150"/>
    <s v="201 to 500 employees"/>
    <x v="3"/>
    <s v="$50 to $100 million (USD)"/>
    <b v="0"/>
    <x v="1"/>
    <x v="0"/>
    <n v="0"/>
    <n v="0"/>
    <n v="0"/>
    <n v="0"/>
    <n v="0"/>
  </r>
  <r>
    <x v="0"/>
    <n v="99000"/>
    <n v="178000"/>
    <n v="138500"/>
    <s v="User Testing_x000a_"/>
    <s v="San Francisco, CA"/>
    <x v="150"/>
    <s v="501 to 1000 employees"/>
    <x v="4"/>
    <s v="Unknown / Non-Applicable"/>
    <b v="0"/>
    <x v="1"/>
    <x v="0"/>
    <n v="0"/>
    <n v="0"/>
    <n v="1"/>
    <n v="1"/>
    <n v="0"/>
  </r>
  <r>
    <x v="0"/>
    <n v="99000"/>
    <n v="178000"/>
    <n v="138500"/>
    <s v="Trifacta_x000a_"/>
    <s v="San Francisco, CA"/>
    <x v="150"/>
    <s v="51 to 200 employees"/>
    <x v="5"/>
    <s v="Unknown / Non-Applicable"/>
    <b v="0"/>
    <x v="0"/>
    <x v="0"/>
    <n v="0"/>
    <n v="1"/>
    <n v="0"/>
    <n v="0"/>
    <n v="0"/>
  </r>
  <r>
    <x v="0"/>
    <n v="99000"/>
    <n v="178000"/>
    <n v="138500"/>
    <s v="SGA I"/>
    <s v="San Francisco, CA"/>
    <x v="150"/>
    <s v="1 to 50 employees"/>
    <x v="58"/>
    <s v="$1 to $5 million (USD)"/>
    <b v="0"/>
    <x v="0"/>
    <x v="0"/>
    <n v="0"/>
    <n v="0"/>
    <n v="0"/>
    <n v="0"/>
    <n v="1"/>
  </r>
  <r>
    <x v="0"/>
    <n v="99000"/>
    <n v="178000"/>
    <n v="138500"/>
    <s v="Veem_x000a_"/>
    <s v="San Francisco, CA"/>
    <x v="150"/>
    <s v="51 to 200 employees"/>
    <x v="35"/>
    <s v="$1 to $5 million (USD)"/>
    <b v="0"/>
    <x v="1"/>
    <x v="1"/>
    <n v="0"/>
    <n v="0"/>
    <n v="0"/>
    <n v="0"/>
    <n v="0"/>
  </r>
  <r>
    <x v="0"/>
    <n v="99000"/>
    <n v="178000"/>
    <n v="138500"/>
    <s v="Coinbase_x000a_"/>
    <s v="San Francisco, CA"/>
    <x v="150"/>
    <s v="501 to 1000 employees"/>
    <x v="8"/>
    <s v="Unknown / Non-Applicable"/>
    <b v="1"/>
    <x v="1"/>
    <x v="0"/>
    <n v="0"/>
    <n v="0"/>
    <n v="0"/>
    <n v="1"/>
    <n v="1"/>
  </r>
  <r>
    <x v="0"/>
    <n v="99000"/>
    <n v="178000"/>
    <n v="138500"/>
    <s v="Motiv Power Systems_x000a_"/>
    <s v="San Francisco, CA"/>
    <x v="150"/>
    <s v="51 to 200 employees"/>
    <x v="25"/>
    <s v="$5 to $10 million (USD)"/>
    <b v="0"/>
    <x v="1"/>
    <x v="0"/>
    <n v="0"/>
    <n v="0"/>
    <n v="0"/>
    <n v="0"/>
    <n v="0"/>
  </r>
  <r>
    <x v="0"/>
    <n v="99000"/>
    <n v="178000"/>
    <n v="138500"/>
    <s v="Upstart_x000a_"/>
    <s v="San Mateo, CA"/>
    <x v="152"/>
    <s v="201 to 500 employees"/>
    <x v="32"/>
    <s v="Unknown / Non-Applicable"/>
    <b v="1"/>
    <x v="0"/>
    <x v="0"/>
    <n v="0"/>
    <n v="0"/>
    <n v="0"/>
    <n v="1"/>
    <n v="0"/>
  </r>
  <r>
    <x v="1"/>
    <n v="99000"/>
    <n v="178000"/>
    <n v="138500"/>
    <s v="Credible_x000a_"/>
    <s v="San Francisco, CA"/>
    <x v="150"/>
    <s v="51 to 200 employees"/>
    <x v="32"/>
    <s v="Unknown / Non-Applicable"/>
    <b v="0"/>
    <x v="1"/>
    <x v="0"/>
    <n v="0"/>
    <n v="0"/>
    <n v="0"/>
    <n v="0"/>
    <n v="0"/>
  </r>
  <r>
    <x v="0"/>
    <n v="99000"/>
    <n v="178000"/>
    <n v="138500"/>
    <s v="UCSF Medical Center_x000a_"/>
    <s v="San Francisco, CA"/>
    <x v="150"/>
    <s v="10000+ employees"/>
    <x v="3"/>
    <s v="$50 to $100 million (USD)"/>
    <b v="0"/>
    <x v="1"/>
    <x v="1"/>
    <n v="1"/>
    <n v="0"/>
    <n v="0"/>
    <n v="0"/>
    <n v="1"/>
  </r>
  <r>
    <x v="0"/>
    <n v="99000"/>
    <n v="178000"/>
    <n v="138500"/>
    <s v="Shorenstein Realty Services L.P._x000a_"/>
    <s v="San Francisco, CA"/>
    <x v="150"/>
    <s v="201 to 500 employees"/>
    <x v="39"/>
    <s v="$50 to $100 million (USD)"/>
    <b v="0"/>
    <x v="1"/>
    <x v="0"/>
    <n v="0"/>
    <n v="0"/>
    <n v="0"/>
    <n v="1"/>
    <n v="1"/>
  </r>
  <r>
    <x v="1"/>
    <n v="99000"/>
    <n v="178000"/>
    <n v="138500"/>
    <s v="PlushCare_x000a_"/>
    <s v="San Francisco, CA"/>
    <x v="150"/>
    <s v="1 to 50 employees"/>
    <x v="3"/>
    <s v="Less than $1 million (USD)"/>
    <b v="0"/>
    <x v="0"/>
    <x v="0"/>
    <n v="0"/>
    <n v="0"/>
    <n v="0"/>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29775A-3739-4460-A24F-DE86909FA82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4" firstHeaderRow="0" firstDataRow="1" firstDataCol="0"/>
  <pivotFields count="18">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s>
  <rowItems count="1">
    <i/>
  </rowItems>
  <colFields count="1">
    <field x="-2"/>
  </colFields>
  <colItems count="6">
    <i>
      <x/>
    </i>
    <i i="1">
      <x v="1"/>
    </i>
    <i i="2">
      <x v="2"/>
    </i>
    <i i="3">
      <x v="3"/>
    </i>
    <i i="4">
      <x v="4"/>
    </i>
    <i i="5">
      <x v="5"/>
    </i>
  </colItems>
  <dataFields count="6">
    <dataField name="Sum of SQL" fld="11" baseField="0" baseItem="1"/>
    <dataField name="Sum of Excel" fld="16" baseField="0" baseItem="1"/>
    <dataField name="Sum of Python" fld="12" baseField="0" baseItem="1"/>
    <dataField name="Sum of Tableau" fld="14" baseField="0" baseItem="1"/>
    <dataField name="Sum of Power BI" fld="15" baseField="0" baseItem="1"/>
    <dataField name="Sum of R" fld="13"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F2E699-E5A4-4158-B4F3-CBCE4E27949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Location">
  <location ref="A3:B237" firstHeaderRow="1" firstDataRow="1" firstDataCol="1"/>
  <pivotFields count="18">
    <pivotField showAll="0" countASubtotal="1"/>
    <pivotField dataField="1" showAll="0"/>
    <pivotField showAll="0"/>
    <pivotField showAll="0"/>
    <pivotField showAll="0"/>
    <pivotField showAll="0"/>
    <pivotField axis="axisRow" showAll="0">
      <items count="235">
        <item x="106"/>
        <item x="53"/>
        <item x="155"/>
        <item x="209"/>
        <item x="84"/>
        <item x="28"/>
        <item x="33"/>
        <item x="93"/>
        <item x="14"/>
        <item x="25"/>
        <item x="215"/>
        <item x="54"/>
        <item x="195"/>
        <item x="64"/>
        <item x="208"/>
        <item x="59"/>
        <item x="69"/>
        <item x="98"/>
        <item x="206"/>
        <item x="43"/>
        <item x="77"/>
        <item x="125"/>
        <item x="114"/>
        <item x="204"/>
        <item x="175"/>
        <item x="20"/>
        <item x="121"/>
        <item x="199"/>
        <item x="110"/>
        <item x="35"/>
        <item x="176"/>
        <item x="15"/>
        <item x="75"/>
        <item x="213"/>
        <item x="107"/>
        <item x="201"/>
        <item x="58"/>
        <item x="145"/>
        <item x="68"/>
        <item x="172"/>
        <item x="95"/>
        <item x="132"/>
        <item x="102"/>
        <item x="141"/>
        <item x="89"/>
        <item x="115"/>
        <item x="16"/>
        <item x="45"/>
        <item x="87"/>
        <item x="147"/>
        <item x="123"/>
        <item x="5"/>
        <item x="23"/>
        <item x="224"/>
        <item x="131"/>
        <item x="214"/>
        <item x="170"/>
        <item x="119"/>
        <item x="86"/>
        <item x="29"/>
        <item x="44"/>
        <item x="183"/>
        <item x="200"/>
        <item x="13"/>
        <item x="225"/>
        <item x="222"/>
        <item x="173"/>
        <item x="37"/>
        <item x="120"/>
        <item x="99"/>
        <item x="41"/>
        <item x="144"/>
        <item x="108"/>
        <item x="162"/>
        <item x="177"/>
        <item x="142"/>
        <item x="187"/>
        <item x="217"/>
        <item x="111"/>
        <item x="62"/>
        <item x="154"/>
        <item x="40"/>
        <item x="1"/>
        <item x="52"/>
        <item x="22"/>
        <item x="94"/>
        <item x="228"/>
        <item x="51"/>
        <item x="169"/>
        <item x="133"/>
        <item x="159"/>
        <item x="163"/>
        <item x="143"/>
        <item x="193"/>
        <item x="207"/>
        <item x="192"/>
        <item x="46"/>
        <item x="230"/>
        <item x="82"/>
        <item x="48"/>
        <item x="188"/>
        <item x="189"/>
        <item x="55"/>
        <item x="190"/>
        <item x="26"/>
        <item x="92"/>
        <item x="167"/>
        <item x="71"/>
        <item x="211"/>
        <item x="104"/>
        <item x="60"/>
        <item x="36"/>
        <item x="72"/>
        <item x="97"/>
        <item x="191"/>
        <item x="91"/>
        <item x="112"/>
        <item x="171"/>
        <item x="57"/>
        <item x="30"/>
        <item x="105"/>
        <item x="109"/>
        <item x="194"/>
        <item x="178"/>
        <item x="12"/>
        <item x="186"/>
        <item x="21"/>
        <item x="7"/>
        <item x="174"/>
        <item x="88"/>
        <item x="198"/>
        <item x="223"/>
        <item x="124"/>
        <item x="179"/>
        <item x="226"/>
        <item x="9"/>
        <item x="149"/>
        <item x="205"/>
        <item x="182"/>
        <item x="166"/>
        <item x="180"/>
        <item x="103"/>
        <item x="81"/>
        <item x="122"/>
        <item x="10"/>
        <item x="38"/>
        <item x="4"/>
        <item x="134"/>
        <item x="203"/>
        <item x="135"/>
        <item x="117"/>
        <item x="227"/>
        <item x="210"/>
        <item x="196"/>
        <item x="221"/>
        <item x="116"/>
        <item x="153"/>
        <item x="3"/>
        <item x="85"/>
        <item x="165"/>
        <item x="73"/>
        <item x="49"/>
        <item x="78"/>
        <item x="127"/>
        <item x="18"/>
        <item x="27"/>
        <item x="184"/>
        <item x="113"/>
        <item x="130"/>
        <item x="197"/>
        <item x="101"/>
        <item x="66"/>
        <item x="6"/>
        <item x="161"/>
        <item x="70"/>
        <item x="24"/>
        <item x="79"/>
        <item x="32"/>
        <item x="181"/>
        <item x="212"/>
        <item x="67"/>
        <item x="31"/>
        <item x="90"/>
        <item x="61"/>
        <item x="150"/>
        <item x="0"/>
        <item x="152"/>
        <item x="158"/>
        <item x="151"/>
        <item x="2"/>
        <item x="17"/>
        <item x="137"/>
        <item x="65"/>
        <item x="220"/>
        <item x="140"/>
        <item x="39"/>
        <item x="156"/>
        <item x="148"/>
        <item x="219"/>
        <item x="50"/>
        <item x="216"/>
        <item x="164"/>
        <item x="139"/>
        <item x="218"/>
        <item x="42"/>
        <item x="8"/>
        <item x="146"/>
        <item x="128"/>
        <item x="74"/>
        <item x="126"/>
        <item x="185"/>
        <item x="96"/>
        <item x="136"/>
        <item x="160"/>
        <item x="157"/>
        <item x="80"/>
        <item x="138"/>
        <item x="76"/>
        <item x="100"/>
        <item x="34"/>
        <item x="229"/>
        <item x="202"/>
        <item x="47"/>
        <item x="63"/>
        <item x="232"/>
        <item x="56"/>
        <item x="19"/>
        <item x="83"/>
        <item x="231"/>
        <item x="168"/>
        <item x="11"/>
        <item x="118"/>
        <item x="129"/>
        <item m="1" x="233"/>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t="grand">
      <x/>
    </i>
  </rowItems>
  <colItems count="1">
    <i/>
  </colItems>
  <dataFields count="1">
    <dataField name="Average of Salary (Min)" fld="1" subtotal="average" baseField="6" baseItem="0" numFmtId="4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5B2C6C-C7A1-47CB-AB97-9EC043F035E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dustry">
  <location ref="A3:C14" firstHeaderRow="0" firstDataRow="1" firstDataCol="1"/>
  <pivotFields count="18">
    <pivotField showAll="0"/>
    <pivotField dataField="1" showAll="0"/>
    <pivotField dataField="1" showAll="0"/>
    <pivotField showAll="0"/>
    <pivotField showAll="0"/>
    <pivotField showAll="0"/>
    <pivotField showAll="0"/>
    <pivotField showAll="0"/>
    <pivotField axis="axisRow" showAll="0" measureFilter="1" sortType="descending">
      <items count="91">
        <item x="2"/>
        <item x="18"/>
        <item x="44"/>
        <item x="58"/>
        <item x="22"/>
        <item x="70"/>
        <item x="19"/>
        <item x="69"/>
        <item x="30"/>
        <item x="54"/>
        <item x="53"/>
        <item x="60"/>
        <item x="36"/>
        <item x="64"/>
        <item x="85"/>
        <item x="26"/>
        <item x="11"/>
        <item x="5"/>
        <item x="56"/>
        <item x="9"/>
        <item x="76"/>
        <item x="72"/>
        <item x="27"/>
        <item x="63"/>
        <item x="31"/>
        <item x="86"/>
        <item x="82"/>
        <item x="25"/>
        <item x="24"/>
        <item x="4"/>
        <item x="61"/>
        <item x="42"/>
        <item x="21"/>
        <item x="35"/>
        <item x="66"/>
        <item x="77"/>
        <item x="83"/>
        <item x="71"/>
        <item x="48"/>
        <item x="79"/>
        <item x="15"/>
        <item x="75"/>
        <item x="3"/>
        <item x="68"/>
        <item x="50"/>
        <item x="57"/>
        <item x="81"/>
        <item x="23"/>
        <item x="43"/>
        <item x="10"/>
        <item x="8"/>
        <item x="16"/>
        <item x="0"/>
        <item x="65"/>
        <item x="38"/>
        <item x="32"/>
        <item x="33"/>
        <item x="40"/>
        <item x="59"/>
        <item x="84"/>
        <item x="12"/>
        <item x="20"/>
        <item x="87"/>
        <item x="34"/>
        <item x="67"/>
        <item x="52"/>
        <item x="41"/>
        <item x="29"/>
        <item x="39"/>
        <item x="49"/>
        <item x="62"/>
        <item x="28"/>
        <item x="74"/>
        <item x="7"/>
        <item x="6"/>
        <item x="45"/>
        <item x="78"/>
        <item x="14"/>
        <item x="1"/>
        <item x="46"/>
        <item x="73"/>
        <item x="47"/>
        <item x="13"/>
        <item m="1" x="89"/>
        <item x="80"/>
        <item x="51"/>
        <item x="55"/>
        <item x="17"/>
        <item x="37"/>
        <item m="1" x="8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8"/>
  </rowFields>
  <rowItems count="11">
    <i>
      <x v="62"/>
    </i>
    <i>
      <x v="25"/>
    </i>
    <i>
      <x v="26"/>
    </i>
    <i>
      <x v="41"/>
    </i>
    <i>
      <x v="84"/>
    </i>
    <i>
      <x v="59"/>
    </i>
    <i>
      <x v="14"/>
    </i>
    <i>
      <x v="36"/>
    </i>
    <i>
      <x v="86"/>
    </i>
    <i>
      <x v="8"/>
    </i>
    <i t="grand">
      <x/>
    </i>
  </rowItems>
  <colFields count="1">
    <field x="-2"/>
  </colFields>
  <colItems count="2">
    <i>
      <x/>
    </i>
    <i i="1">
      <x v="1"/>
    </i>
  </colItems>
  <dataFields count="2">
    <dataField name="Average of Salary (Min)" fld="1" subtotal="average" baseField="6" baseItem="0"/>
    <dataField name="Average of Salary (Max)" fld="2" subtotal="average" baseField="6" baseItem="0"/>
  </dataFields>
  <formats count="2">
    <format dxfId="3">
      <pivotArea collapsedLevelsAreSubtotals="1" fieldPosition="0">
        <references count="1">
          <reference field="8" count="10">
            <x v="8"/>
            <x v="14"/>
            <x v="25"/>
            <x v="26"/>
            <x v="36"/>
            <x v="41"/>
            <x v="59"/>
            <x v="62"/>
            <x v="84"/>
            <x v="86"/>
          </reference>
        </references>
      </pivotArea>
    </format>
    <format dxfId="2">
      <pivotArea grandRow="1" outline="0" collapsedLevelsAreSubtotals="1" fieldPosition="0"/>
    </format>
  </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826A70-5017-4952-BE28-D761192A8E4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osition">
  <location ref="A3:C6" firstHeaderRow="0" firstDataRow="1" firstDataCol="1"/>
  <pivotFields count="18">
    <pivotField axis="axisRow" showAll="0">
      <items count="4">
        <item x="1"/>
        <item x="0"/>
        <item m="1" x="2"/>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Fields count="1">
    <field x="-2"/>
  </colFields>
  <colItems count="2">
    <i>
      <x/>
    </i>
    <i i="1">
      <x v="1"/>
    </i>
  </colItems>
  <dataFields count="2">
    <dataField name="Average of Salary (Min)" fld="1" subtotal="average" baseField="0" baseItem="0"/>
    <dataField name="Average of Salary (Max)" fld="2" subtotal="average"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46D5C49-7B05-452B-B58C-1A659A00BBBE}" autoFormatId="16" applyNumberFormats="0" applyBorderFormats="0" applyFontFormats="0" applyPatternFormats="0" applyAlignmentFormats="0" applyWidthHeightFormats="0">
  <queryTableRefresh nextId="31">
    <queryTableFields count="17">
      <queryTableField id="1" name="Job Title" tableColumnId="1"/>
      <queryTableField id="2" name="Salary (Min)" tableColumnId="2"/>
      <queryTableField id="3" name="Salary (Max)" tableColumnId="3"/>
      <queryTableField id="12" dataBound="0" tableColumnId="11"/>
      <queryTableField id="4" name="Company Name" tableColumnId="4"/>
      <queryTableField id="5" name="Location" tableColumnId="5"/>
      <queryTableField id="10" name="City" tableColumnId="10"/>
      <queryTableField id="6" name="Size" tableColumnId="6"/>
      <queryTableField id="7" name="Industry" tableColumnId="7"/>
      <queryTableField id="8" name="Revenue" tableColumnId="8"/>
      <queryTableField id="9" name="Easy Apply" tableColumnId="9"/>
      <queryTableField id="20" name="SQL" tableColumnId="19"/>
      <queryTableField id="21" name="Python" tableColumnId="20"/>
      <queryTableField id="22" name="R" tableColumnId="21"/>
      <queryTableField id="23" name="Tableau" tableColumnId="22"/>
      <queryTableField id="24" name="Power BI" tableColumnId="23"/>
      <queryTableField id="29" name="Excel" tableColumnId="27"/>
    </queryTableFields>
    <queryTableDeletedFields count="3">
      <deletedField name="Excel"/>
      <deletedField name="Mean Salary"/>
      <deletedField name="Mean Salary"/>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28B6E2-8CAC-42EB-ACD9-00A807AA0BC9}" name="Table1" displayName="Table1" ref="A1:Q2253" totalsRowShown="0">
  <autoFilter ref="A1:Q2253" xr:uid="{9B28B6E2-8CAC-42EB-ACD9-00A807AA0BC9}"/>
  <sortState xmlns:xlrd2="http://schemas.microsoft.com/office/spreadsheetml/2017/richdata2" ref="A2:K2253">
    <sortCondition ref="B1:B2253"/>
  </sortState>
  <tableColumns count="17">
    <tableColumn id="1" xr3:uid="{C2A65FEE-34E3-4AE3-A8B6-E294CBD8BE94}" name="Job Title">
      <calculatedColumnFormula>Cleaning!E2</calculatedColumnFormula>
    </tableColumn>
    <tableColumn id="2" xr3:uid="{65AA5BCD-6D5E-434B-841F-66C73F757C10}" name="Salary (Min)" dataDxfId="19">
      <calculatedColumnFormula>Cleaning!F2*1000</calculatedColumnFormula>
    </tableColumn>
    <tableColumn id="3" xr3:uid="{F2BBE7DA-E3A2-401A-8B47-ACC7DED52B4A}" name="Salary (Max)" dataDxfId="18">
      <calculatedColumnFormula>Cleaning!G2*1000</calculatedColumnFormula>
    </tableColumn>
    <tableColumn id="12" xr3:uid="{D10A0ECF-1854-4230-8826-66484200EA09}" name="Mean Salary" dataDxfId="17">
      <calculatedColumnFormula>(Table1[[#This Row],[Salary (Min)]]+Table1[[#This Row],[Salary (Max)]])/2</calculatedColumnFormula>
    </tableColumn>
    <tableColumn id="4" xr3:uid="{7A1F7FEC-BE6F-481E-A37C-D5A557F917A9}" name="Company Name"/>
    <tableColumn id="5" xr3:uid="{AA2A9884-62D1-4C5F-BFE7-FD2D3F79FE5F}" name="Location"/>
    <tableColumn id="11" xr3:uid="{3FEFDA47-5AB2-4010-9AC6-B50E5CF4E42B}" name="City" dataDxfId="16">
      <calculatedColumnFormula>LEFT(Table1[[#This Row],[Location]],FIND(",",Table1[[#This Row],[Location]])-1)</calculatedColumnFormula>
    </tableColumn>
    <tableColumn id="6" xr3:uid="{3D6F5864-2B51-4405-9D6F-05839F0D0385}" name="Size"/>
    <tableColumn id="7" xr3:uid="{A737BB05-5167-4331-BBFC-A99AFE050728}" name="Industry"/>
    <tableColumn id="8" xr3:uid="{9D9494B4-16D9-4C14-8F77-88990C8B38BF}" name="Revenue"/>
    <tableColumn id="9" xr3:uid="{26DDC630-2ACC-4155-88A2-7BEE2803BFB4}" name="Easy Apply"/>
    <tableColumn id="13" xr3:uid="{0F00D4DF-22EC-4A6C-B99D-54F62F9F9FC4}" name="SQL"/>
    <tableColumn id="14" xr3:uid="{64575535-FDE2-4706-A214-37EF7FC7DBB1}" name="Python"/>
    <tableColumn id="15" xr3:uid="{34087F3E-AC77-4C73-B449-FFBBA34EE03B}" name="R"/>
    <tableColumn id="16" xr3:uid="{EDD81521-F5DA-4B43-9044-6BE7DF1F360E}" name="Tableau"/>
    <tableColumn id="17" xr3:uid="{43161B6A-7F02-417F-87E4-3B6C6F451AD4}" name="Power BI"/>
    <tableColumn id="18" xr3:uid="{7E3AFA30-C77C-453B-91DA-05E26FA09ADB}" name="Excel"/>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47B5F46-5FEF-40D9-BFD2-1CDEA38297F1}" name="Table_Data" displayName="Table_Data" ref="A1:Q1899" tableType="queryTable" totalsRowShown="0">
  <autoFilter ref="A1:Q1899" xr:uid="{847B5F46-5FEF-40D9-BFD2-1CDEA38297F1}"/>
  <tableColumns count="17">
    <tableColumn id="1" xr3:uid="{CB5F6CD2-4BE6-46B7-95B4-E963E905277C}" uniqueName="1" name="Job Title" queryTableFieldId="1" dataDxfId="15"/>
    <tableColumn id="2" xr3:uid="{516441BA-5051-4459-9AF1-C1513E131C19}" uniqueName="2" name="Salary (Min)" queryTableFieldId="2"/>
    <tableColumn id="3" xr3:uid="{749DA3C4-424F-4CF5-85CA-C065DFC3D07B}" uniqueName="3" name="Salary (Max)" queryTableFieldId="3"/>
    <tableColumn id="11" xr3:uid="{F673DBD5-B5D7-4C42-AC52-090D74485CCD}" uniqueName="11" name="Mean Salary" queryTableFieldId="12" dataDxfId="14">
      <calculatedColumnFormula>AVERAGE(Table_Data[[#This Row],[Salary (Min)]:[Salary (Max)]])</calculatedColumnFormula>
    </tableColumn>
    <tableColumn id="4" xr3:uid="{6B39C99F-1F38-4AEA-A4F8-A7F6383BDCA6}" uniqueName="4" name="Company Name" queryTableFieldId="4" dataDxfId="13"/>
    <tableColumn id="5" xr3:uid="{3A0171D0-79A9-455D-B3A1-F05D51E724C1}" uniqueName="5" name="Location" queryTableFieldId="5" dataDxfId="12"/>
    <tableColumn id="10" xr3:uid="{AC0627D6-E108-4599-8111-C978AB4FD8CD}" uniqueName="10" name="City" queryTableFieldId="10"/>
    <tableColumn id="6" xr3:uid="{E052D1AB-B53C-4FA1-ACF6-C66C76A61B20}" uniqueName="6" name="Size" queryTableFieldId="6" dataDxfId="11"/>
    <tableColumn id="7" xr3:uid="{9645A4F5-3ABE-4D0B-91CC-4455DCC189D0}" uniqueName="7" name="Industry" queryTableFieldId="7" dataDxfId="10"/>
    <tableColumn id="8" xr3:uid="{ECE3D4E9-A6B2-481F-81C7-E873E9C212B8}" uniqueName="8" name="Revenue" queryTableFieldId="8" dataDxfId="9"/>
    <tableColumn id="9" xr3:uid="{999CCDF2-7C6B-4359-B720-F66AEAED6369}" uniqueName="9" name="Easy Apply" queryTableFieldId="9"/>
    <tableColumn id="19" xr3:uid="{D6F958F3-483D-441E-878B-F6D4A5265C2E}" uniqueName="19" name="SQL" queryTableFieldId="20"/>
    <tableColumn id="20" xr3:uid="{028F3336-FD30-49FB-8CF6-DB03B3A3DE79}" uniqueName="20" name="Python" queryTableFieldId="21"/>
    <tableColumn id="21" xr3:uid="{148A390C-2AAB-422D-A7D1-488F0BF80439}" uniqueName="21" name="R" queryTableFieldId="22"/>
    <tableColumn id="22" xr3:uid="{6D8FBFE3-88C8-4AF2-A511-50B83D2C01F7}" uniqueName="22" name="Tableau" queryTableFieldId="23"/>
    <tableColumn id="23" xr3:uid="{9265EDBD-7ADB-4F63-9442-20A600518BEF}" uniqueName="23" name="Power BI" queryTableFieldId="24"/>
    <tableColumn id="27" xr3:uid="{9981BAD7-1E69-4D4C-880B-25AB3D5F9CC3}" uniqueName="27" name="Excel" queryTableFieldId="2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98F300-6663-4152-B230-1C1FDA6262B7}" name="Table2" displayName="Table2" ref="A1:E7" totalsRowShown="0" dataDxfId="8" dataCellStyle="Currency">
  <autoFilter ref="A1:E7" xr:uid="{CF98F300-6663-4152-B230-1C1FDA6262B7}"/>
  <tableColumns count="5">
    <tableColumn id="1" xr3:uid="{E3CD2BB9-7A8A-4FF2-8D1C-EF2A174F0A95}" name="Skill"/>
    <tableColumn id="2" xr3:uid="{063A58E6-A4D8-4C24-9463-19E9F2684E97}" name="Count"/>
    <tableColumn id="3" xr3:uid="{16CC37A8-C94D-4EE3-AB40-D206B5773C16}" name="Salary (Min)" dataDxfId="7" dataCellStyle="Currency"/>
    <tableColumn id="4" xr3:uid="{98E12FBE-B52E-4D7A-847A-5741CCC07262}" name="Salary (Max)" dataDxfId="6" dataCellStyle="Currency"/>
    <tableColumn id="5" xr3:uid="{8DC9606A-EE72-4F57-8F7F-C5D97A8561B0}" name="Salary Mean" dataDxfId="5" dataCellStyle="Currenc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54"/>
  <sheetViews>
    <sheetView workbookViewId="0">
      <selection activeCell="F4" sqref="F4"/>
    </sheetView>
  </sheetViews>
  <sheetFormatPr defaultRowHeight="15" customHeight="1" x14ac:dyDescent="0.3"/>
  <cols>
    <col min="2" max="2" width="18.6640625" customWidth="1"/>
    <col min="3" max="3" width="12.6640625" customWidth="1"/>
    <col min="4" max="4" width="8.88671875" customWidth="1"/>
    <col min="6" max="6" width="50.77734375" bestFit="1" customWidth="1"/>
    <col min="7" max="7" width="28.88671875" bestFit="1" customWidth="1"/>
    <col min="9" max="9" width="18.6640625" customWidth="1"/>
    <col min="14" max="14" width="12" customWidth="1"/>
  </cols>
  <sheetData>
    <row r="1" spans="1:16" ht="15" customHeight="1" x14ac:dyDescent="0.3">
      <c r="B1" t="s">
        <v>0</v>
      </c>
      <c r="C1" t="s">
        <v>1</v>
      </c>
      <c r="D1" t="s">
        <v>2</v>
      </c>
      <c r="E1" t="s">
        <v>3</v>
      </c>
      <c r="F1" t="s">
        <v>4</v>
      </c>
      <c r="G1" t="s">
        <v>5</v>
      </c>
      <c r="H1" t="s">
        <v>6</v>
      </c>
      <c r="I1" t="s">
        <v>7</v>
      </c>
      <c r="J1" t="s">
        <v>8</v>
      </c>
      <c r="K1" t="s">
        <v>9</v>
      </c>
      <c r="L1" t="s">
        <v>10</v>
      </c>
      <c r="M1" t="s">
        <v>11</v>
      </c>
      <c r="N1" t="s">
        <v>12</v>
      </c>
      <c r="O1" t="s">
        <v>13</v>
      </c>
      <c r="P1" t="s">
        <v>14</v>
      </c>
    </row>
    <row r="2" spans="1:16" ht="15" customHeight="1" x14ac:dyDescent="0.3">
      <c r="A2">
        <v>0</v>
      </c>
      <c r="B2" t="s">
        <v>15</v>
      </c>
      <c r="C2" t="s">
        <v>16</v>
      </c>
      <c r="D2" s="1" t="s">
        <v>17</v>
      </c>
      <c r="E2">
        <v>3.2</v>
      </c>
      <c r="F2" s="1" t="s">
        <v>18</v>
      </c>
      <c r="G2" t="s">
        <v>19</v>
      </c>
      <c r="H2" t="s">
        <v>19</v>
      </c>
      <c r="I2" t="s">
        <v>20</v>
      </c>
      <c r="J2">
        <v>1961</v>
      </c>
      <c r="K2" t="s">
        <v>21</v>
      </c>
      <c r="L2" t="s">
        <v>22</v>
      </c>
      <c r="M2" t="s">
        <v>23</v>
      </c>
      <c r="N2" t="s">
        <v>24</v>
      </c>
      <c r="O2">
        <v>-1</v>
      </c>
      <c r="P2" t="b">
        <v>1</v>
      </c>
    </row>
    <row r="3" spans="1:16" ht="15" customHeight="1" x14ac:dyDescent="0.3">
      <c r="A3">
        <v>1</v>
      </c>
      <c r="B3" t="s">
        <v>25</v>
      </c>
      <c r="C3" t="s">
        <v>16</v>
      </c>
      <c r="D3" s="1" t="s">
        <v>26</v>
      </c>
      <c r="E3">
        <v>3.8</v>
      </c>
      <c r="F3" s="1" t="s">
        <v>27</v>
      </c>
      <c r="G3" t="s">
        <v>19</v>
      </c>
      <c r="H3" t="s">
        <v>19</v>
      </c>
      <c r="I3" t="s">
        <v>28</v>
      </c>
      <c r="J3">
        <v>1893</v>
      </c>
      <c r="K3" t="s">
        <v>21</v>
      </c>
      <c r="L3" t="s">
        <v>29</v>
      </c>
      <c r="M3" t="s">
        <v>30</v>
      </c>
      <c r="N3" t="s">
        <v>31</v>
      </c>
      <c r="O3">
        <v>-1</v>
      </c>
      <c r="P3">
        <v>-1</v>
      </c>
    </row>
    <row r="4" spans="1:16" ht="15" customHeight="1" x14ac:dyDescent="0.3">
      <c r="A4">
        <v>2</v>
      </c>
      <c r="B4" t="s">
        <v>32</v>
      </c>
      <c r="C4" t="s">
        <v>16</v>
      </c>
      <c r="D4" s="1" t="s">
        <v>33</v>
      </c>
      <c r="E4">
        <v>3.4</v>
      </c>
      <c r="F4" s="1" t="s">
        <v>34</v>
      </c>
      <c r="G4" t="s">
        <v>19</v>
      </c>
      <c r="H4" t="s">
        <v>19</v>
      </c>
      <c r="I4" t="s">
        <v>35</v>
      </c>
      <c r="J4">
        <v>2003</v>
      </c>
      <c r="K4" t="s">
        <v>36</v>
      </c>
      <c r="L4" t="s">
        <v>37</v>
      </c>
      <c r="M4" t="s">
        <v>38</v>
      </c>
      <c r="N4" t="s">
        <v>39</v>
      </c>
      <c r="O4" t="s">
        <v>40</v>
      </c>
      <c r="P4">
        <v>-1</v>
      </c>
    </row>
    <row r="5" spans="1:16" ht="15" customHeight="1" x14ac:dyDescent="0.3">
      <c r="A5">
        <v>3</v>
      </c>
      <c r="B5" t="s">
        <v>41</v>
      </c>
      <c r="C5" t="s">
        <v>16</v>
      </c>
      <c r="D5" s="1" t="s">
        <v>42</v>
      </c>
      <c r="E5">
        <v>4.0999999999999996</v>
      </c>
      <c r="F5" s="1" t="s">
        <v>43</v>
      </c>
      <c r="G5" t="s">
        <v>19</v>
      </c>
      <c r="H5" t="s">
        <v>44</v>
      </c>
      <c r="I5" t="s">
        <v>20</v>
      </c>
      <c r="J5">
        <v>2002</v>
      </c>
      <c r="K5" t="s">
        <v>45</v>
      </c>
      <c r="L5" t="s">
        <v>46</v>
      </c>
      <c r="M5" t="s">
        <v>38</v>
      </c>
      <c r="N5" t="s">
        <v>47</v>
      </c>
      <c r="O5">
        <v>-1</v>
      </c>
      <c r="P5">
        <v>-1</v>
      </c>
    </row>
    <row r="6" spans="1:16" ht="15" customHeight="1" x14ac:dyDescent="0.3">
      <c r="A6">
        <v>4</v>
      </c>
      <c r="B6" t="s">
        <v>48</v>
      </c>
      <c r="C6" t="s">
        <v>16</v>
      </c>
      <c r="D6" s="1" t="s">
        <v>49</v>
      </c>
      <c r="E6">
        <v>3.9</v>
      </c>
      <c r="F6" s="1" t="s">
        <v>50</v>
      </c>
      <c r="G6" t="s">
        <v>19</v>
      </c>
      <c r="H6" t="s">
        <v>19</v>
      </c>
      <c r="I6" t="s">
        <v>51</v>
      </c>
      <c r="J6">
        <v>2009</v>
      </c>
      <c r="K6" t="s">
        <v>36</v>
      </c>
      <c r="L6" t="s">
        <v>52</v>
      </c>
      <c r="M6" t="s">
        <v>53</v>
      </c>
      <c r="N6" t="s">
        <v>24</v>
      </c>
      <c r="O6" t="s">
        <v>54</v>
      </c>
      <c r="P6" t="b">
        <v>1</v>
      </c>
    </row>
    <row r="7" spans="1:16" ht="15" customHeight="1" x14ac:dyDescent="0.3">
      <c r="A7">
        <v>5</v>
      </c>
      <c r="B7" t="s">
        <v>41</v>
      </c>
      <c r="C7" t="s">
        <v>16</v>
      </c>
      <c r="D7" s="1" t="s">
        <v>55</v>
      </c>
      <c r="E7">
        <v>3.9</v>
      </c>
      <c r="F7" s="1" t="s">
        <v>56</v>
      </c>
      <c r="G7" t="s">
        <v>19</v>
      </c>
      <c r="H7" t="s">
        <v>57</v>
      </c>
      <c r="I7" t="s">
        <v>35</v>
      </c>
      <c r="J7">
        <v>2014</v>
      </c>
      <c r="K7" t="s">
        <v>36</v>
      </c>
      <c r="L7" t="s">
        <v>58</v>
      </c>
      <c r="M7" t="s">
        <v>59</v>
      </c>
      <c r="N7" t="s">
        <v>39</v>
      </c>
      <c r="O7">
        <v>-1</v>
      </c>
      <c r="P7">
        <v>-1</v>
      </c>
    </row>
    <row r="8" spans="1:16" ht="15" customHeight="1" x14ac:dyDescent="0.3">
      <c r="A8">
        <v>6</v>
      </c>
      <c r="B8" t="s">
        <v>60</v>
      </c>
      <c r="C8" t="s">
        <v>16</v>
      </c>
      <c r="D8" s="1" t="s">
        <v>61</v>
      </c>
      <c r="E8">
        <v>4.4000000000000004</v>
      </c>
      <c r="F8" s="1" t="s">
        <v>62</v>
      </c>
      <c r="G8" t="s">
        <v>19</v>
      </c>
      <c r="H8" t="s">
        <v>19</v>
      </c>
      <c r="I8" t="s">
        <v>35</v>
      </c>
      <c r="J8">
        <v>2001</v>
      </c>
      <c r="K8" t="s">
        <v>36</v>
      </c>
      <c r="L8" t="s">
        <v>58</v>
      </c>
      <c r="M8" t="s">
        <v>59</v>
      </c>
      <c r="N8" t="s">
        <v>39</v>
      </c>
      <c r="O8">
        <v>-1</v>
      </c>
      <c r="P8">
        <v>-1</v>
      </c>
    </row>
    <row r="9" spans="1:16" ht="15" customHeight="1" x14ac:dyDescent="0.3">
      <c r="A9">
        <v>7</v>
      </c>
      <c r="B9" t="s">
        <v>63</v>
      </c>
      <c r="C9" t="s">
        <v>16</v>
      </c>
      <c r="D9" s="1" t="s">
        <v>64</v>
      </c>
      <c r="E9">
        <v>3.7</v>
      </c>
      <c r="F9" s="1" t="s">
        <v>65</v>
      </c>
      <c r="G9" t="s">
        <v>19</v>
      </c>
      <c r="H9" t="s">
        <v>19</v>
      </c>
      <c r="I9" t="s">
        <v>20</v>
      </c>
      <c r="J9">
        <v>1914</v>
      </c>
      <c r="K9" t="s">
        <v>36</v>
      </c>
      <c r="L9" t="s">
        <v>66</v>
      </c>
      <c r="M9" t="s">
        <v>67</v>
      </c>
      <c r="N9" t="s">
        <v>24</v>
      </c>
      <c r="O9" t="s">
        <v>68</v>
      </c>
      <c r="P9" t="b">
        <v>1</v>
      </c>
    </row>
    <row r="10" spans="1:16" ht="15" customHeight="1" x14ac:dyDescent="0.3">
      <c r="A10">
        <v>8</v>
      </c>
      <c r="B10" t="s">
        <v>41</v>
      </c>
      <c r="C10" t="s">
        <v>16</v>
      </c>
      <c r="D10" s="1" t="s">
        <v>69</v>
      </c>
      <c r="E10">
        <v>4</v>
      </c>
      <c r="F10" s="1" t="s">
        <v>70</v>
      </c>
      <c r="G10" t="s">
        <v>19</v>
      </c>
      <c r="H10" t="s">
        <v>71</v>
      </c>
      <c r="I10" t="s">
        <v>72</v>
      </c>
      <c r="J10">
        <v>1896</v>
      </c>
      <c r="K10" t="s">
        <v>73</v>
      </c>
      <c r="L10" t="s">
        <v>74</v>
      </c>
      <c r="M10" t="s">
        <v>59</v>
      </c>
      <c r="N10" t="s">
        <v>75</v>
      </c>
      <c r="O10" t="s">
        <v>76</v>
      </c>
      <c r="P10">
        <v>-1</v>
      </c>
    </row>
    <row r="11" spans="1:16" ht="15" customHeight="1" x14ac:dyDescent="0.3">
      <c r="A11">
        <v>9</v>
      </c>
      <c r="B11" t="s">
        <v>77</v>
      </c>
      <c r="C11" t="s">
        <v>16</v>
      </c>
      <c r="D11" s="1" t="s">
        <v>78</v>
      </c>
      <c r="E11">
        <v>4.4000000000000004</v>
      </c>
      <c r="F11" s="1" t="s">
        <v>79</v>
      </c>
      <c r="G11" t="s">
        <v>19</v>
      </c>
      <c r="H11" t="s">
        <v>19</v>
      </c>
      <c r="I11" t="s">
        <v>51</v>
      </c>
      <c r="J11">
        <v>2013</v>
      </c>
      <c r="K11" t="s">
        <v>36</v>
      </c>
      <c r="L11" t="s">
        <v>80</v>
      </c>
      <c r="M11" t="s">
        <v>81</v>
      </c>
      <c r="N11" t="s">
        <v>39</v>
      </c>
      <c r="O11" t="s">
        <v>82</v>
      </c>
      <c r="P11">
        <v>-1</v>
      </c>
    </row>
    <row r="12" spans="1:16" ht="15" customHeight="1" x14ac:dyDescent="0.3">
      <c r="A12">
        <v>10</v>
      </c>
      <c r="B12" t="s">
        <v>41</v>
      </c>
      <c r="C12" t="s">
        <v>16</v>
      </c>
      <c r="D12" s="1" t="s">
        <v>83</v>
      </c>
      <c r="E12">
        <v>4</v>
      </c>
      <c r="F12" s="1" t="s">
        <v>84</v>
      </c>
      <c r="G12" t="s">
        <v>19</v>
      </c>
      <c r="H12" t="s">
        <v>19</v>
      </c>
      <c r="I12" t="s">
        <v>28</v>
      </c>
      <c r="J12">
        <v>1841</v>
      </c>
      <c r="K12" t="s">
        <v>85</v>
      </c>
      <c r="L12" t="s">
        <v>29</v>
      </c>
      <c r="M12" t="s">
        <v>30</v>
      </c>
      <c r="N12" t="s">
        <v>86</v>
      </c>
      <c r="O12" t="s">
        <v>87</v>
      </c>
      <c r="P12">
        <v>-1</v>
      </c>
    </row>
    <row r="13" spans="1:16" ht="15" customHeight="1" x14ac:dyDescent="0.3">
      <c r="A13">
        <v>11</v>
      </c>
      <c r="B13" t="s">
        <v>41</v>
      </c>
      <c r="C13" t="s">
        <v>16</v>
      </c>
      <c r="D13" s="1" t="s">
        <v>88</v>
      </c>
      <c r="E13">
        <v>-1</v>
      </c>
      <c r="F13" t="s">
        <v>89</v>
      </c>
      <c r="G13" t="s">
        <v>90</v>
      </c>
      <c r="H13">
        <v>-1</v>
      </c>
      <c r="I13" t="s">
        <v>91</v>
      </c>
      <c r="J13">
        <v>-1</v>
      </c>
      <c r="K13" t="s">
        <v>36</v>
      </c>
      <c r="L13">
        <v>-1</v>
      </c>
      <c r="M13">
        <v>-1</v>
      </c>
      <c r="N13" t="s">
        <v>39</v>
      </c>
      <c r="O13">
        <v>-1</v>
      </c>
      <c r="P13">
        <v>-1</v>
      </c>
    </row>
    <row r="14" spans="1:16" ht="15" customHeight="1" x14ac:dyDescent="0.3">
      <c r="A14">
        <v>12</v>
      </c>
      <c r="B14" t="s">
        <v>92</v>
      </c>
      <c r="C14" t="s">
        <v>16</v>
      </c>
      <c r="D14" s="1" t="s">
        <v>93</v>
      </c>
      <c r="E14">
        <v>3.7</v>
      </c>
      <c r="F14" s="1" t="s">
        <v>94</v>
      </c>
      <c r="G14" t="s">
        <v>19</v>
      </c>
      <c r="H14" t="s">
        <v>95</v>
      </c>
      <c r="I14" t="s">
        <v>28</v>
      </c>
      <c r="J14">
        <v>1884</v>
      </c>
      <c r="K14" t="s">
        <v>21</v>
      </c>
      <c r="L14" t="s">
        <v>29</v>
      </c>
      <c r="M14" t="s">
        <v>30</v>
      </c>
      <c r="N14" t="s">
        <v>31</v>
      </c>
      <c r="O14">
        <v>-1</v>
      </c>
      <c r="P14">
        <v>-1</v>
      </c>
    </row>
    <row r="15" spans="1:16" ht="15" customHeight="1" x14ac:dyDescent="0.3">
      <c r="A15">
        <v>13</v>
      </c>
      <c r="B15" t="s">
        <v>96</v>
      </c>
      <c r="C15" t="s">
        <v>16</v>
      </c>
      <c r="D15" s="1" t="s">
        <v>97</v>
      </c>
      <c r="E15">
        <v>3</v>
      </c>
      <c r="F15" s="1" t="s">
        <v>98</v>
      </c>
      <c r="G15" t="s">
        <v>19</v>
      </c>
      <c r="H15" t="s">
        <v>19</v>
      </c>
      <c r="I15" t="s">
        <v>20</v>
      </c>
      <c r="J15">
        <v>2004</v>
      </c>
      <c r="K15" t="s">
        <v>36</v>
      </c>
      <c r="L15" t="s">
        <v>99</v>
      </c>
      <c r="M15" t="s">
        <v>81</v>
      </c>
      <c r="N15" t="s">
        <v>24</v>
      </c>
      <c r="O15">
        <v>-1</v>
      </c>
      <c r="P15" t="b">
        <v>1</v>
      </c>
    </row>
    <row r="16" spans="1:16" ht="15" customHeight="1" x14ac:dyDescent="0.3">
      <c r="A16">
        <v>14</v>
      </c>
      <c r="B16" t="s">
        <v>100</v>
      </c>
      <c r="C16" t="s">
        <v>16</v>
      </c>
      <c r="D16" s="1" t="s">
        <v>101</v>
      </c>
      <c r="E16">
        <v>3.4</v>
      </c>
      <c r="F16" s="1" t="s">
        <v>102</v>
      </c>
      <c r="G16" t="s">
        <v>103</v>
      </c>
      <c r="H16" t="s">
        <v>104</v>
      </c>
      <c r="I16" t="s">
        <v>35</v>
      </c>
      <c r="J16">
        <v>2016</v>
      </c>
      <c r="K16" t="s">
        <v>36</v>
      </c>
      <c r="L16" t="s">
        <v>105</v>
      </c>
      <c r="M16" t="s">
        <v>59</v>
      </c>
      <c r="N16" t="s">
        <v>106</v>
      </c>
      <c r="O16">
        <v>-1</v>
      </c>
      <c r="P16">
        <v>-1</v>
      </c>
    </row>
    <row r="17" spans="1:16" ht="15" customHeight="1" x14ac:dyDescent="0.3">
      <c r="A17">
        <v>15</v>
      </c>
      <c r="B17" t="s">
        <v>107</v>
      </c>
      <c r="C17" t="s">
        <v>16</v>
      </c>
      <c r="D17" s="1" t="s">
        <v>108</v>
      </c>
      <c r="E17">
        <v>3.6</v>
      </c>
      <c r="F17" s="1" t="s">
        <v>109</v>
      </c>
      <c r="G17" t="s">
        <v>19</v>
      </c>
      <c r="H17" t="s">
        <v>19</v>
      </c>
      <c r="I17" t="s">
        <v>91</v>
      </c>
      <c r="J17">
        <v>-1</v>
      </c>
      <c r="K17" t="s">
        <v>36</v>
      </c>
      <c r="L17" t="s">
        <v>110</v>
      </c>
      <c r="M17" t="s">
        <v>81</v>
      </c>
      <c r="N17" t="s">
        <v>39</v>
      </c>
      <c r="O17">
        <v>-1</v>
      </c>
      <c r="P17">
        <v>-1</v>
      </c>
    </row>
    <row r="18" spans="1:16" ht="15" customHeight="1" x14ac:dyDescent="0.3">
      <c r="A18">
        <v>16</v>
      </c>
      <c r="B18" t="s">
        <v>41</v>
      </c>
      <c r="C18" t="s">
        <v>16</v>
      </c>
      <c r="D18" s="1" t="s">
        <v>111</v>
      </c>
      <c r="E18">
        <v>3.8</v>
      </c>
      <c r="F18" s="1" t="s">
        <v>112</v>
      </c>
      <c r="G18" t="s">
        <v>19</v>
      </c>
      <c r="H18" t="s">
        <v>19</v>
      </c>
      <c r="I18" t="s">
        <v>20</v>
      </c>
      <c r="J18">
        <v>2001</v>
      </c>
      <c r="K18" t="s">
        <v>45</v>
      </c>
      <c r="L18" t="s">
        <v>99</v>
      </c>
      <c r="M18" t="s">
        <v>81</v>
      </c>
      <c r="N18" t="s">
        <v>39</v>
      </c>
      <c r="O18" t="s">
        <v>113</v>
      </c>
      <c r="P18" t="b">
        <v>1</v>
      </c>
    </row>
    <row r="19" spans="1:16" ht="15" customHeight="1" x14ac:dyDescent="0.3">
      <c r="A19">
        <v>17</v>
      </c>
      <c r="B19" t="s">
        <v>114</v>
      </c>
      <c r="C19" t="s">
        <v>16</v>
      </c>
      <c r="D19" s="1" t="s">
        <v>115</v>
      </c>
      <c r="E19">
        <v>3.8</v>
      </c>
      <c r="F19" s="1" t="s">
        <v>116</v>
      </c>
      <c r="G19" t="s">
        <v>19</v>
      </c>
      <c r="H19" t="s">
        <v>117</v>
      </c>
      <c r="I19" t="s">
        <v>118</v>
      </c>
      <c r="J19">
        <v>1996</v>
      </c>
      <c r="K19" t="s">
        <v>21</v>
      </c>
      <c r="L19" t="s">
        <v>119</v>
      </c>
      <c r="M19" t="s">
        <v>81</v>
      </c>
      <c r="N19" t="s">
        <v>120</v>
      </c>
      <c r="O19" t="s">
        <v>121</v>
      </c>
      <c r="P19">
        <v>-1</v>
      </c>
    </row>
    <row r="20" spans="1:16" ht="15" customHeight="1" x14ac:dyDescent="0.3">
      <c r="A20">
        <v>18</v>
      </c>
      <c r="B20" t="s">
        <v>122</v>
      </c>
      <c r="C20" t="s">
        <v>16</v>
      </c>
      <c r="D20" s="1" t="s">
        <v>123</v>
      </c>
      <c r="E20">
        <v>3.9</v>
      </c>
      <c r="F20" s="1" t="s">
        <v>124</v>
      </c>
      <c r="G20" t="s">
        <v>19</v>
      </c>
      <c r="H20" t="s">
        <v>125</v>
      </c>
      <c r="I20" t="s">
        <v>51</v>
      </c>
      <c r="J20">
        <v>1958</v>
      </c>
      <c r="K20" t="s">
        <v>21</v>
      </c>
      <c r="L20" t="s">
        <v>80</v>
      </c>
      <c r="M20" t="s">
        <v>81</v>
      </c>
      <c r="N20" t="s">
        <v>24</v>
      </c>
      <c r="O20">
        <v>-1</v>
      </c>
      <c r="P20">
        <v>-1</v>
      </c>
    </row>
    <row r="21" spans="1:16" ht="15" customHeight="1" x14ac:dyDescent="0.3">
      <c r="A21">
        <v>19</v>
      </c>
      <c r="B21" t="s">
        <v>41</v>
      </c>
      <c r="C21" t="s">
        <v>16</v>
      </c>
      <c r="D21" s="1" t="s">
        <v>126</v>
      </c>
      <c r="E21">
        <v>4.9000000000000004</v>
      </c>
      <c r="F21" s="1" t="s">
        <v>127</v>
      </c>
      <c r="G21" t="s">
        <v>19</v>
      </c>
      <c r="H21" t="s">
        <v>19</v>
      </c>
      <c r="I21" t="s">
        <v>118</v>
      </c>
      <c r="J21">
        <v>2006</v>
      </c>
      <c r="K21" t="s">
        <v>36</v>
      </c>
      <c r="L21" t="s">
        <v>37</v>
      </c>
      <c r="M21" t="s">
        <v>38</v>
      </c>
      <c r="N21" t="s">
        <v>39</v>
      </c>
      <c r="O21">
        <v>-1</v>
      </c>
      <c r="P21">
        <v>-1</v>
      </c>
    </row>
    <row r="22" spans="1:16" ht="15" customHeight="1" x14ac:dyDescent="0.3">
      <c r="A22">
        <v>20</v>
      </c>
      <c r="B22" t="s">
        <v>128</v>
      </c>
      <c r="C22" t="s">
        <v>16</v>
      </c>
      <c r="D22" s="1" t="s">
        <v>129</v>
      </c>
      <c r="E22">
        <v>4.4000000000000004</v>
      </c>
      <c r="F22" s="1" t="s">
        <v>130</v>
      </c>
      <c r="G22" t="s">
        <v>19</v>
      </c>
      <c r="H22" t="s">
        <v>131</v>
      </c>
      <c r="I22" t="s">
        <v>28</v>
      </c>
      <c r="J22">
        <v>1998</v>
      </c>
      <c r="K22" t="s">
        <v>73</v>
      </c>
      <c r="L22" t="s">
        <v>37</v>
      </c>
      <c r="M22" t="s">
        <v>38</v>
      </c>
      <c r="N22" t="s">
        <v>132</v>
      </c>
      <c r="O22" t="s">
        <v>133</v>
      </c>
      <c r="P22">
        <v>-1</v>
      </c>
    </row>
    <row r="23" spans="1:16" ht="15" customHeight="1" x14ac:dyDescent="0.3">
      <c r="A23">
        <v>21</v>
      </c>
      <c r="B23" t="s">
        <v>63</v>
      </c>
      <c r="C23" t="s">
        <v>16</v>
      </c>
      <c r="D23" s="1" t="s">
        <v>134</v>
      </c>
      <c r="E23">
        <v>-1</v>
      </c>
      <c r="F23" t="s">
        <v>135</v>
      </c>
      <c r="G23" t="s">
        <v>19</v>
      </c>
      <c r="H23" t="s">
        <v>136</v>
      </c>
      <c r="I23" t="s">
        <v>137</v>
      </c>
      <c r="J23">
        <v>-1</v>
      </c>
      <c r="K23" t="s">
        <v>73</v>
      </c>
      <c r="L23">
        <v>-1</v>
      </c>
      <c r="M23">
        <v>-1</v>
      </c>
      <c r="N23" t="s">
        <v>39</v>
      </c>
      <c r="O23">
        <v>-1</v>
      </c>
      <c r="P23">
        <v>-1</v>
      </c>
    </row>
    <row r="24" spans="1:16" ht="15" customHeight="1" x14ac:dyDescent="0.3">
      <c r="A24">
        <v>22</v>
      </c>
      <c r="B24" t="s">
        <v>138</v>
      </c>
      <c r="C24" t="s">
        <v>16</v>
      </c>
      <c r="D24" s="1" t="s">
        <v>139</v>
      </c>
      <c r="E24">
        <v>3.3</v>
      </c>
      <c r="F24" s="1" t="s">
        <v>140</v>
      </c>
      <c r="G24" t="s">
        <v>19</v>
      </c>
      <c r="H24" t="s">
        <v>141</v>
      </c>
      <c r="I24" t="s">
        <v>28</v>
      </c>
      <c r="J24">
        <v>1969</v>
      </c>
      <c r="K24" t="s">
        <v>73</v>
      </c>
      <c r="L24" t="s">
        <v>58</v>
      </c>
      <c r="M24" t="s">
        <v>59</v>
      </c>
      <c r="N24" t="s">
        <v>86</v>
      </c>
      <c r="O24" t="s">
        <v>142</v>
      </c>
      <c r="P24">
        <v>-1</v>
      </c>
    </row>
    <row r="25" spans="1:16" ht="15" customHeight="1" x14ac:dyDescent="0.3">
      <c r="A25">
        <v>23</v>
      </c>
      <c r="B25" t="s">
        <v>41</v>
      </c>
      <c r="C25" t="s">
        <v>16</v>
      </c>
      <c r="D25" s="1" t="s">
        <v>143</v>
      </c>
      <c r="E25">
        <v>3.5</v>
      </c>
      <c r="F25" s="1" t="s">
        <v>144</v>
      </c>
      <c r="G25" t="s">
        <v>19</v>
      </c>
      <c r="H25" t="s">
        <v>145</v>
      </c>
      <c r="I25" t="s">
        <v>20</v>
      </c>
      <c r="J25">
        <v>-1</v>
      </c>
      <c r="K25" t="s">
        <v>36</v>
      </c>
      <c r="L25" t="s">
        <v>146</v>
      </c>
      <c r="M25" t="s">
        <v>147</v>
      </c>
      <c r="N25" t="s">
        <v>106</v>
      </c>
      <c r="O25">
        <v>-1</v>
      </c>
      <c r="P25">
        <v>-1</v>
      </c>
    </row>
    <row r="26" spans="1:16" ht="15" customHeight="1" x14ac:dyDescent="0.3">
      <c r="A26">
        <v>24</v>
      </c>
      <c r="B26" t="s">
        <v>148</v>
      </c>
      <c r="C26" t="s">
        <v>16</v>
      </c>
      <c r="D26" s="1" t="s">
        <v>149</v>
      </c>
      <c r="E26">
        <v>3.8</v>
      </c>
      <c r="F26" s="1" t="s">
        <v>150</v>
      </c>
      <c r="G26" t="s">
        <v>19</v>
      </c>
      <c r="H26" t="s">
        <v>151</v>
      </c>
      <c r="I26" t="s">
        <v>91</v>
      </c>
      <c r="J26">
        <v>-1</v>
      </c>
      <c r="K26" t="s">
        <v>137</v>
      </c>
      <c r="L26">
        <v>-1</v>
      </c>
      <c r="M26">
        <v>-1</v>
      </c>
      <c r="N26" t="s">
        <v>39</v>
      </c>
      <c r="O26">
        <v>-1</v>
      </c>
      <c r="P26">
        <v>-1</v>
      </c>
    </row>
    <row r="27" spans="1:16" ht="15" customHeight="1" x14ac:dyDescent="0.3">
      <c r="A27">
        <v>25</v>
      </c>
      <c r="B27" t="s">
        <v>41</v>
      </c>
      <c r="C27" t="s">
        <v>16</v>
      </c>
      <c r="D27" s="1" t="s">
        <v>152</v>
      </c>
      <c r="E27">
        <v>4</v>
      </c>
      <c r="F27" s="1" t="s">
        <v>153</v>
      </c>
      <c r="G27" t="s">
        <v>19</v>
      </c>
      <c r="H27" t="s">
        <v>154</v>
      </c>
      <c r="I27" t="s">
        <v>91</v>
      </c>
      <c r="J27">
        <v>-1</v>
      </c>
      <c r="K27" t="s">
        <v>36</v>
      </c>
      <c r="L27" t="s">
        <v>99</v>
      </c>
      <c r="M27" t="s">
        <v>81</v>
      </c>
      <c r="N27" t="s">
        <v>155</v>
      </c>
      <c r="O27">
        <v>-1</v>
      </c>
      <c r="P27">
        <v>-1</v>
      </c>
    </row>
    <row r="28" spans="1:16" ht="15" customHeight="1" x14ac:dyDescent="0.3">
      <c r="A28">
        <v>26</v>
      </c>
      <c r="B28" t="s">
        <v>156</v>
      </c>
      <c r="C28" t="s">
        <v>16</v>
      </c>
      <c r="D28" s="1" t="s">
        <v>157</v>
      </c>
      <c r="E28">
        <v>5</v>
      </c>
      <c r="F28" s="1" t="s">
        <v>158</v>
      </c>
      <c r="G28" t="s">
        <v>19</v>
      </c>
      <c r="H28" t="s">
        <v>159</v>
      </c>
      <c r="I28" t="s">
        <v>20</v>
      </c>
      <c r="J28">
        <v>2011</v>
      </c>
      <c r="K28" t="s">
        <v>36</v>
      </c>
      <c r="L28" t="s">
        <v>37</v>
      </c>
      <c r="M28" t="s">
        <v>38</v>
      </c>
      <c r="N28" t="s">
        <v>160</v>
      </c>
      <c r="O28">
        <v>-1</v>
      </c>
      <c r="P28">
        <v>-1</v>
      </c>
    </row>
    <row r="29" spans="1:16" ht="15" customHeight="1" x14ac:dyDescent="0.3">
      <c r="A29">
        <v>27</v>
      </c>
      <c r="B29" t="s">
        <v>161</v>
      </c>
      <c r="C29" t="s">
        <v>16</v>
      </c>
      <c r="D29" s="1" t="s">
        <v>162</v>
      </c>
      <c r="E29">
        <v>4.8</v>
      </c>
      <c r="F29" s="1" t="s">
        <v>163</v>
      </c>
      <c r="G29" t="s">
        <v>19</v>
      </c>
      <c r="H29" t="s">
        <v>19</v>
      </c>
      <c r="I29" t="s">
        <v>118</v>
      </c>
      <c r="J29">
        <v>2017</v>
      </c>
      <c r="K29" t="s">
        <v>36</v>
      </c>
      <c r="L29" t="s">
        <v>29</v>
      </c>
      <c r="M29" t="s">
        <v>30</v>
      </c>
      <c r="N29" t="s">
        <v>39</v>
      </c>
      <c r="O29">
        <v>-1</v>
      </c>
      <c r="P29">
        <v>-1</v>
      </c>
    </row>
    <row r="30" spans="1:16" ht="15" customHeight="1" x14ac:dyDescent="0.3">
      <c r="A30">
        <v>28</v>
      </c>
      <c r="B30" t="s">
        <v>164</v>
      </c>
      <c r="C30" t="s">
        <v>16</v>
      </c>
      <c r="D30" s="1" t="s">
        <v>165</v>
      </c>
      <c r="E30">
        <v>3.7</v>
      </c>
      <c r="F30" s="1" t="s">
        <v>166</v>
      </c>
      <c r="G30" t="s">
        <v>19</v>
      </c>
      <c r="H30" t="s">
        <v>19</v>
      </c>
      <c r="I30" t="s">
        <v>91</v>
      </c>
      <c r="J30">
        <v>-1</v>
      </c>
      <c r="K30" t="s">
        <v>36</v>
      </c>
      <c r="L30" t="s">
        <v>99</v>
      </c>
      <c r="M30" t="s">
        <v>81</v>
      </c>
      <c r="N30" t="s">
        <v>106</v>
      </c>
      <c r="O30">
        <v>-1</v>
      </c>
      <c r="P30">
        <v>-1</v>
      </c>
    </row>
    <row r="31" spans="1:16" ht="15" customHeight="1" x14ac:dyDescent="0.3">
      <c r="A31">
        <v>29</v>
      </c>
      <c r="B31" t="s">
        <v>41</v>
      </c>
      <c r="C31" t="s">
        <v>16</v>
      </c>
      <c r="D31" s="1" t="s">
        <v>167</v>
      </c>
      <c r="E31">
        <v>4.7</v>
      </c>
      <c r="F31" s="1" t="s">
        <v>168</v>
      </c>
      <c r="G31" t="s">
        <v>19</v>
      </c>
      <c r="H31" t="s">
        <v>169</v>
      </c>
      <c r="I31" t="s">
        <v>91</v>
      </c>
      <c r="J31">
        <v>-1</v>
      </c>
      <c r="K31" t="s">
        <v>36</v>
      </c>
      <c r="L31" t="s">
        <v>80</v>
      </c>
      <c r="M31" t="s">
        <v>81</v>
      </c>
      <c r="N31" t="s">
        <v>39</v>
      </c>
      <c r="O31">
        <v>-1</v>
      </c>
      <c r="P31">
        <v>-1</v>
      </c>
    </row>
    <row r="32" spans="1:16" ht="15" customHeight="1" x14ac:dyDescent="0.3">
      <c r="A32">
        <v>30</v>
      </c>
      <c r="B32" t="s">
        <v>41</v>
      </c>
      <c r="C32" t="s">
        <v>170</v>
      </c>
      <c r="D32" s="1" t="s">
        <v>171</v>
      </c>
      <c r="E32">
        <v>3.6</v>
      </c>
      <c r="F32" s="1" t="s">
        <v>172</v>
      </c>
      <c r="G32" t="s">
        <v>173</v>
      </c>
      <c r="H32" t="s">
        <v>174</v>
      </c>
      <c r="I32" t="s">
        <v>118</v>
      </c>
      <c r="J32">
        <v>2005</v>
      </c>
      <c r="K32" t="s">
        <v>36</v>
      </c>
      <c r="L32" t="s">
        <v>119</v>
      </c>
      <c r="M32" t="s">
        <v>81</v>
      </c>
      <c r="N32" t="s">
        <v>120</v>
      </c>
      <c r="O32">
        <v>-1</v>
      </c>
      <c r="P32" t="b">
        <v>1</v>
      </c>
    </row>
    <row r="33" spans="1:16" ht="15" customHeight="1" x14ac:dyDescent="0.3">
      <c r="A33">
        <v>31</v>
      </c>
      <c r="B33" t="s">
        <v>41</v>
      </c>
      <c r="C33" t="s">
        <v>170</v>
      </c>
      <c r="D33" t="s">
        <v>175</v>
      </c>
      <c r="E33">
        <v>3.6</v>
      </c>
      <c r="F33" s="1" t="s">
        <v>176</v>
      </c>
      <c r="G33" t="s">
        <v>103</v>
      </c>
      <c r="H33" t="s">
        <v>177</v>
      </c>
      <c r="I33" t="s">
        <v>91</v>
      </c>
      <c r="J33">
        <v>-1</v>
      </c>
      <c r="K33" t="s">
        <v>36</v>
      </c>
      <c r="L33" t="s">
        <v>178</v>
      </c>
      <c r="M33" t="s">
        <v>38</v>
      </c>
      <c r="N33" t="s">
        <v>106</v>
      </c>
      <c r="O33">
        <v>-1</v>
      </c>
      <c r="P33">
        <v>-1</v>
      </c>
    </row>
    <row r="34" spans="1:16" ht="15" customHeight="1" x14ac:dyDescent="0.3">
      <c r="A34">
        <v>32</v>
      </c>
      <c r="B34" t="s">
        <v>41</v>
      </c>
      <c r="C34" t="s">
        <v>170</v>
      </c>
      <c r="D34" s="1" t="s">
        <v>179</v>
      </c>
      <c r="E34">
        <v>3.5</v>
      </c>
      <c r="F34" s="1" t="s">
        <v>180</v>
      </c>
      <c r="G34" t="s">
        <v>19</v>
      </c>
      <c r="H34" t="s">
        <v>181</v>
      </c>
      <c r="I34" t="s">
        <v>91</v>
      </c>
      <c r="J34">
        <v>-1</v>
      </c>
      <c r="K34" t="s">
        <v>182</v>
      </c>
      <c r="L34">
        <v>-1</v>
      </c>
      <c r="M34">
        <v>-1</v>
      </c>
      <c r="N34" t="s">
        <v>155</v>
      </c>
      <c r="O34">
        <v>-1</v>
      </c>
      <c r="P34">
        <v>-1</v>
      </c>
    </row>
    <row r="35" spans="1:16" ht="15" customHeight="1" x14ac:dyDescent="0.3">
      <c r="A35">
        <v>33</v>
      </c>
      <c r="B35" t="s">
        <v>183</v>
      </c>
      <c r="C35" t="s">
        <v>170</v>
      </c>
      <c r="D35" s="1" t="s">
        <v>184</v>
      </c>
      <c r="E35">
        <v>3.2</v>
      </c>
      <c r="F35" s="1" t="s">
        <v>185</v>
      </c>
      <c r="G35" t="s">
        <v>19</v>
      </c>
      <c r="H35" t="s">
        <v>154</v>
      </c>
      <c r="I35" t="s">
        <v>35</v>
      </c>
      <c r="J35">
        <v>2011</v>
      </c>
      <c r="K35" t="s">
        <v>36</v>
      </c>
      <c r="L35" t="s">
        <v>186</v>
      </c>
      <c r="M35" t="s">
        <v>59</v>
      </c>
      <c r="N35" t="s">
        <v>39</v>
      </c>
      <c r="O35">
        <v>-1</v>
      </c>
      <c r="P35">
        <v>-1</v>
      </c>
    </row>
    <row r="36" spans="1:16" ht="15" customHeight="1" x14ac:dyDescent="0.3">
      <c r="A36">
        <v>34</v>
      </c>
      <c r="B36" t="s">
        <v>187</v>
      </c>
      <c r="C36" t="s">
        <v>170</v>
      </c>
      <c r="D36" s="1" t="s">
        <v>188</v>
      </c>
      <c r="E36">
        <v>-1</v>
      </c>
      <c r="F36" t="s">
        <v>189</v>
      </c>
      <c r="G36" t="s">
        <v>19</v>
      </c>
      <c r="H36">
        <v>-1</v>
      </c>
      <c r="I36">
        <v>-1</v>
      </c>
      <c r="J36">
        <v>-1</v>
      </c>
      <c r="K36">
        <v>-1</v>
      </c>
      <c r="L36">
        <v>-1</v>
      </c>
      <c r="M36">
        <v>-1</v>
      </c>
      <c r="N36">
        <v>-1</v>
      </c>
      <c r="O36">
        <v>-1</v>
      </c>
      <c r="P36">
        <v>-1</v>
      </c>
    </row>
    <row r="37" spans="1:16" ht="15" customHeight="1" x14ac:dyDescent="0.3">
      <c r="A37">
        <v>35</v>
      </c>
      <c r="B37" t="s">
        <v>190</v>
      </c>
      <c r="C37" t="s">
        <v>170</v>
      </c>
      <c r="D37" s="1" t="s">
        <v>191</v>
      </c>
      <c r="E37">
        <v>3.7</v>
      </c>
      <c r="F37" s="1" t="s">
        <v>192</v>
      </c>
      <c r="G37" t="s">
        <v>19</v>
      </c>
      <c r="H37" t="s">
        <v>193</v>
      </c>
      <c r="I37" t="s">
        <v>28</v>
      </c>
      <c r="J37">
        <v>1904</v>
      </c>
      <c r="K37" t="s">
        <v>73</v>
      </c>
      <c r="L37" t="s">
        <v>194</v>
      </c>
      <c r="M37" t="s">
        <v>59</v>
      </c>
      <c r="N37" t="s">
        <v>132</v>
      </c>
      <c r="O37">
        <v>-1</v>
      </c>
      <c r="P37">
        <v>-1</v>
      </c>
    </row>
    <row r="38" spans="1:16" ht="15" customHeight="1" x14ac:dyDescent="0.3">
      <c r="A38">
        <v>36</v>
      </c>
      <c r="B38" t="s">
        <v>195</v>
      </c>
      <c r="C38" t="s">
        <v>170</v>
      </c>
      <c r="D38" s="1" t="s">
        <v>196</v>
      </c>
      <c r="E38">
        <v>-1</v>
      </c>
      <c r="F38" t="s">
        <v>197</v>
      </c>
      <c r="G38" t="s">
        <v>19</v>
      </c>
      <c r="H38" t="s">
        <v>19</v>
      </c>
      <c r="I38" t="s">
        <v>118</v>
      </c>
      <c r="J38">
        <v>2018</v>
      </c>
      <c r="K38" t="s">
        <v>73</v>
      </c>
      <c r="L38">
        <v>-1</v>
      </c>
      <c r="M38">
        <v>-1</v>
      </c>
      <c r="N38" t="s">
        <v>106</v>
      </c>
      <c r="O38">
        <v>-1</v>
      </c>
      <c r="P38">
        <v>-1</v>
      </c>
    </row>
    <row r="39" spans="1:16" ht="15" customHeight="1" x14ac:dyDescent="0.3">
      <c r="A39">
        <v>37</v>
      </c>
      <c r="B39" t="s">
        <v>198</v>
      </c>
      <c r="C39" t="s">
        <v>170</v>
      </c>
      <c r="D39" t="s">
        <v>199</v>
      </c>
      <c r="E39">
        <v>3.6</v>
      </c>
      <c r="F39" s="1" t="s">
        <v>200</v>
      </c>
      <c r="G39" t="s">
        <v>19</v>
      </c>
      <c r="H39" t="s">
        <v>201</v>
      </c>
      <c r="I39" t="s">
        <v>91</v>
      </c>
      <c r="J39">
        <v>-1</v>
      </c>
      <c r="K39" t="s">
        <v>36</v>
      </c>
      <c r="L39" t="s">
        <v>202</v>
      </c>
      <c r="M39" t="s">
        <v>38</v>
      </c>
      <c r="N39" t="s">
        <v>155</v>
      </c>
      <c r="O39">
        <v>-1</v>
      </c>
      <c r="P39">
        <v>-1</v>
      </c>
    </row>
    <row r="40" spans="1:16" ht="15" customHeight="1" x14ac:dyDescent="0.3">
      <c r="A40">
        <v>38</v>
      </c>
      <c r="B40" t="s">
        <v>203</v>
      </c>
      <c r="C40" t="s">
        <v>170</v>
      </c>
      <c r="D40" s="1" t="s">
        <v>204</v>
      </c>
      <c r="E40">
        <v>4</v>
      </c>
      <c r="F40" s="1" t="s">
        <v>84</v>
      </c>
      <c r="G40" t="s">
        <v>19</v>
      </c>
      <c r="H40" t="s">
        <v>19</v>
      </c>
      <c r="I40" t="s">
        <v>28</v>
      </c>
      <c r="J40">
        <v>1841</v>
      </c>
      <c r="K40" t="s">
        <v>85</v>
      </c>
      <c r="L40" t="s">
        <v>29</v>
      </c>
      <c r="M40" t="s">
        <v>30</v>
      </c>
      <c r="N40" t="s">
        <v>86</v>
      </c>
      <c r="O40" t="s">
        <v>87</v>
      </c>
      <c r="P40">
        <v>-1</v>
      </c>
    </row>
    <row r="41" spans="1:16" ht="15" customHeight="1" x14ac:dyDescent="0.3">
      <c r="A41">
        <v>39</v>
      </c>
      <c r="B41" t="s">
        <v>41</v>
      </c>
      <c r="C41" t="s">
        <v>170</v>
      </c>
      <c r="D41" s="1" t="s">
        <v>205</v>
      </c>
      <c r="E41">
        <v>4.5999999999999996</v>
      </c>
      <c r="F41" s="1" t="s">
        <v>206</v>
      </c>
      <c r="G41" t="s">
        <v>19</v>
      </c>
      <c r="H41" t="s">
        <v>207</v>
      </c>
      <c r="I41" t="s">
        <v>118</v>
      </c>
      <c r="J41">
        <v>-1</v>
      </c>
      <c r="K41" t="s">
        <v>21</v>
      </c>
      <c r="L41" t="s">
        <v>22</v>
      </c>
      <c r="M41" t="s">
        <v>23</v>
      </c>
      <c r="N41" t="s">
        <v>160</v>
      </c>
      <c r="O41">
        <v>-1</v>
      </c>
      <c r="P41">
        <v>-1</v>
      </c>
    </row>
    <row r="42" spans="1:16" ht="15" customHeight="1" x14ac:dyDescent="0.3">
      <c r="A42">
        <v>40</v>
      </c>
      <c r="B42" t="s">
        <v>208</v>
      </c>
      <c r="C42" t="s">
        <v>170</v>
      </c>
      <c r="D42" s="1" t="s">
        <v>209</v>
      </c>
      <c r="E42">
        <v>-1</v>
      </c>
      <c r="F42" t="s">
        <v>210</v>
      </c>
      <c r="G42" t="s">
        <v>19</v>
      </c>
      <c r="H42" t="s">
        <v>19</v>
      </c>
      <c r="I42" t="s">
        <v>91</v>
      </c>
      <c r="J42">
        <v>-1</v>
      </c>
      <c r="K42" t="s">
        <v>36</v>
      </c>
      <c r="L42">
        <v>-1</v>
      </c>
      <c r="M42">
        <v>-1</v>
      </c>
      <c r="N42" t="s">
        <v>39</v>
      </c>
      <c r="O42">
        <v>-1</v>
      </c>
      <c r="P42">
        <v>-1</v>
      </c>
    </row>
    <row r="43" spans="1:16" ht="15" customHeight="1" x14ac:dyDescent="0.3">
      <c r="A43">
        <v>41</v>
      </c>
      <c r="B43" t="s">
        <v>211</v>
      </c>
      <c r="C43" t="s">
        <v>170</v>
      </c>
      <c r="D43" s="1" t="s">
        <v>212</v>
      </c>
      <c r="E43">
        <v>-1</v>
      </c>
      <c r="F43" t="s">
        <v>213</v>
      </c>
      <c r="G43" t="s">
        <v>19</v>
      </c>
      <c r="H43" t="s">
        <v>214</v>
      </c>
      <c r="I43" t="s">
        <v>35</v>
      </c>
      <c r="J43">
        <v>-1</v>
      </c>
      <c r="K43" t="s">
        <v>73</v>
      </c>
      <c r="L43">
        <v>-1</v>
      </c>
      <c r="M43">
        <v>-1</v>
      </c>
      <c r="N43" t="s">
        <v>39</v>
      </c>
      <c r="O43">
        <v>-1</v>
      </c>
      <c r="P43">
        <v>-1</v>
      </c>
    </row>
    <row r="44" spans="1:16" ht="15" customHeight="1" x14ac:dyDescent="0.3">
      <c r="A44">
        <v>42</v>
      </c>
      <c r="B44" t="s">
        <v>41</v>
      </c>
      <c r="C44" t="s">
        <v>170</v>
      </c>
      <c r="D44" s="1" t="s">
        <v>215</v>
      </c>
      <c r="E44">
        <v>5</v>
      </c>
      <c r="F44" s="1" t="s">
        <v>216</v>
      </c>
      <c r="G44" t="s">
        <v>19</v>
      </c>
      <c r="H44" t="s">
        <v>217</v>
      </c>
      <c r="I44" t="s">
        <v>118</v>
      </c>
      <c r="J44">
        <v>2016</v>
      </c>
      <c r="K44" t="s">
        <v>36</v>
      </c>
      <c r="L44">
        <v>-1</v>
      </c>
      <c r="M44">
        <v>-1</v>
      </c>
      <c r="N44" t="s">
        <v>39</v>
      </c>
      <c r="O44">
        <v>-1</v>
      </c>
      <c r="P44">
        <v>-1</v>
      </c>
    </row>
    <row r="45" spans="1:16" ht="15" customHeight="1" x14ac:dyDescent="0.3">
      <c r="A45">
        <v>43</v>
      </c>
      <c r="B45" t="s">
        <v>218</v>
      </c>
      <c r="C45" t="s">
        <v>170</v>
      </c>
      <c r="D45" s="1" t="s">
        <v>219</v>
      </c>
      <c r="E45">
        <v>4</v>
      </c>
      <c r="F45" s="1" t="s">
        <v>220</v>
      </c>
      <c r="G45" t="s">
        <v>19</v>
      </c>
      <c r="H45" t="s">
        <v>221</v>
      </c>
      <c r="I45" t="s">
        <v>91</v>
      </c>
      <c r="J45">
        <v>-1</v>
      </c>
      <c r="K45" t="s">
        <v>36</v>
      </c>
      <c r="L45" t="s">
        <v>222</v>
      </c>
      <c r="M45" t="s">
        <v>81</v>
      </c>
      <c r="N45" t="s">
        <v>106</v>
      </c>
      <c r="O45">
        <v>-1</v>
      </c>
      <c r="P45">
        <v>-1</v>
      </c>
    </row>
    <row r="46" spans="1:16" ht="15" customHeight="1" x14ac:dyDescent="0.3">
      <c r="A46">
        <v>44</v>
      </c>
      <c r="B46" t="s">
        <v>41</v>
      </c>
      <c r="C46" t="s">
        <v>170</v>
      </c>
      <c r="D46" t="s">
        <v>223</v>
      </c>
      <c r="E46">
        <v>3</v>
      </c>
      <c r="F46" s="1" t="s">
        <v>224</v>
      </c>
      <c r="G46" t="s">
        <v>19</v>
      </c>
      <c r="H46" t="s">
        <v>19</v>
      </c>
      <c r="I46" t="s">
        <v>20</v>
      </c>
      <c r="J46">
        <v>2013</v>
      </c>
      <c r="K46" t="s">
        <v>36</v>
      </c>
      <c r="L46" t="s">
        <v>37</v>
      </c>
      <c r="M46" t="s">
        <v>38</v>
      </c>
      <c r="N46" t="s">
        <v>39</v>
      </c>
      <c r="O46" t="s">
        <v>225</v>
      </c>
      <c r="P46">
        <v>-1</v>
      </c>
    </row>
    <row r="47" spans="1:16" ht="15" customHeight="1" x14ac:dyDescent="0.3">
      <c r="A47">
        <v>45</v>
      </c>
      <c r="B47" t="s">
        <v>41</v>
      </c>
      <c r="C47" t="s">
        <v>170</v>
      </c>
      <c r="D47" s="1" t="s">
        <v>226</v>
      </c>
      <c r="E47">
        <v>2.9</v>
      </c>
      <c r="F47" s="1" t="s">
        <v>227</v>
      </c>
      <c r="G47" t="s">
        <v>19</v>
      </c>
      <c r="H47" t="s">
        <v>228</v>
      </c>
      <c r="I47" t="s">
        <v>35</v>
      </c>
      <c r="J47">
        <v>1956</v>
      </c>
      <c r="K47" t="s">
        <v>36</v>
      </c>
      <c r="L47" t="s">
        <v>222</v>
      </c>
      <c r="M47" t="s">
        <v>81</v>
      </c>
      <c r="N47" t="s">
        <v>229</v>
      </c>
      <c r="O47">
        <v>-1</v>
      </c>
      <c r="P47">
        <v>-1</v>
      </c>
    </row>
    <row r="48" spans="1:16" ht="15" customHeight="1" x14ac:dyDescent="0.3">
      <c r="A48">
        <v>46</v>
      </c>
      <c r="B48" t="s">
        <v>230</v>
      </c>
      <c r="C48" t="s">
        <v>170</v>
      </c>
      <c r="D48" t="s">
        <v>231</v>
      </c>
      <c r="E48">
        <v>4</v>
      </c>
      <c r="F48" s="1" t="s">
        <v>153</v>
      </c>
      <c r="G48" t="s">
        <v>19</v>
      </c>
      <c r="H48" t="s">
        <v>154</v>
      </c>
      <c r="I48" t="s">
        <v>91</v>
      </c>
      <c r="J48">
        <v>-1</v>
      </c>
      <c r="K48" t="s">
        <v>36</v>
      </c>
      <c r="L48" t="s">
        <v>99</v>
      </c>
      <c r="M48" t="s">
        <v>81</v>
      </c>
      <c r="N48" t="s">
        <v>155</v>
      </c>
      <c r="O48">
        <v>-1</v>
      </c>
      <c r="P48">
        <v>-1</v>
      </c>
    </row>
    <row r="49" spans="1:16" ht="15" customHeight="1" x14ac:dyDescent="0.3">
      <c r="A49">
        <v>47</v>
      </c>
      <c r="B49" t="s">
        <v>41</v>
      </c>
      <c r="C49" t="s">
        <v>170</v>
      </c>
      <c r="D49" s="1" t="s">
        <v>232</v>
      </c>
      <c r="E49">
        <v>3.6</v>
      </c>
      <c r="F49" s="1" t="s">
        <v>233</v>
      </c>
      <c r="G49" t="s">
        <v>19</v>
      </c>
      <c r="H49" t="s">
        <v>19</v>
      </c>
      <c r="I49" t="s">
        <v>51</v>
      </c>
      <c r="J49">
        <v>2007</v>
      </c>
      <c r="K49" t="s">
        <v>36</v>
      </c>
      <c r="L49" t="s">
        <v>99</v>
      </c>
      <c r="M49" t="s">
        <v>81</v>
      </c>
      <c r="N49" t="s">
        <v>24</v>
      </c>
      <c r="O49" t="s">
        <v>234</v>
      </c>
      <c r="P49" t="b">
        <v>1</v>
      </c>
    </row>
    <row r="50" spans="1:16" ht="15" customHeight="1" x14ac:dyDescent="0.3">
      <c r="A50">
        <v>48</v>
      </c>
      <c r="B50" t="s">
        <v>235</v>
      </c>
      <c r="C50" t="s">
        <v>170</v>
      </c>
      <c r="D50" s="1" t="s">
        <v>236</v>
      </c>
      <c r="E50">
        <v>4.9000000000000004</v>
      </c>
      <c r="F50" s="1" t="s">
        <v>237</v>
      </c>
      <c r="G50" t="s">
        <v>19</v>
      </c>
      <c r="H50" t="s">
        <v>19</v>
      </c>
      <c r="I50" t="s">
        <v>91</v>
      </c>
      <c r="J50">
        <v>1990</v>
      </c>
      <c r="K50" t="s">
        <v>36</v>
      </c>
      <c r="L50" t="s">
        <v>105</v>
      </c>
      <c r="M50" t="s">
        <v>59</v>
      </c>
      <c r="N50" t="s">
        <v>39</v>
      </c>
      <c r="O50">
        <v>-1</v>
      </c>
      <c r="P50">
        <v>-1</v>
      </c>
    </row>
    <row r="51" spans="1:16" ht="15" customHeight="1" x14ac:dyDescent="0.3">
      <c r="A51">
        <v>49</v>
      </c>
      <c r="B51" t="s">
        <v>238</v>
      </c>
      <c r="C51" t="s">
        <v>170</v>
      </c>
      <c r="D51" s="1" t="s">
        <v>239</v>
      </c>
      <c r="E51">
        <v>3.9</v>
      </c>
      <c r="F51" s="1" t="s">
        <v>240</v>
      </c>
      <c r="G51" t="s">
        <v>19</v>
      </c>
      <c r="H51" t="s">
        <v>241</v>
      </c>
      <c r="I51" t="s">
        <v>35</v>
      </c>
      <c r="J51">
        <v>2002</v>
      </c>
      <c r="K51" t="s">
        <v>73</v>
      </c>
      <c r="L51" t="s">
        <v>46</v>
      </c>
      <c r="M51" t="s">
        <v>38</v>
      </c>
      <c r="N51" t="s">
        <v>229</v>
      </c>
      <c r="O51">
        <v>-1</v>
      </c>
      <c r="P51">
        <v>-1</v>
      </c>
    </row>
    <row r="52" spans="1:16" ht="15" customHeight="1" x14ac:dyDescent="0.3">
      <c r="A52">
        <v>50</v>
      </c>
      <c r="B52" t="s">
        <v>242</v>
      </c>
      <c r="C52" t="s">
        <v>170</v>
      </c>
      <c r="D52" t="s">
        <v>243</v>
      </c>
      <c r="E52">
        <v>4</v>
      </c>
      <c r="F52" s="1" t="s">
        <v>244</v>
      </c>
      <c r="G52" t="s">
        <v>19</v>
      </c>
      <c r="H52" t="s">
        <v>245</v>
      </c>
      <c r="I52" t="s">
        <v>28</v>
      </c>
      <c r="J52">
        <v>1923</v>
      </c>
      <c r="K52" t="s">
        <v>73</v>
      </c>
      <c r="L52" t="s">
        <v>246</v>
      </c>
      <c r="M52" t="s">
        <v>247</v>
      </c>
      <c r="N52" t="s">
        <v>132</v>
      </c>
      <c r="O52" t="s">
        <v>248</v>
      </c>
      <c r="P52">
        <v>-1</v>
      </c>
    </row>
    <row r="53" spans="1:16" ht="15" customHeight="1" x14ac:dyDescent="0.3">
      <c r="A53">
        <v>51</v>
      </c>
      <c r="B53" t="s">
        <v>249</v>
      </c>
      <c r="C53" t="s">
        <v>170</v>
      </c>
      <c r="D53" s="1" t="s">
        <v>250</v>
      </c>
      <c r="E53">
        <v>3.8</v>
      </c>
      <c r="F53" s="1" t="s">
        <v>251</v>
      </c>
      <c r="G53" t="s">
        <v>19</v>
      </c>
      <c r="H53" t="s">
        <v>252</v>
      </c>
      <c r="I53" t="s">
        <v>35</v>
      </c>
      <c r="J53">
        <v>1990</v>
      </c>
      <c r="K53" t="s">
        <v>36</v>
      </c>
      <c r="L53">
        <v>-1</v>
      </c>
      <c r="M53">
        <v>-1</v>
      </c>
      <c r="N53" t="s">
        <v>47</v>
      </c>
      <c r="O53" t="s">
        <v>253</v>
      </c>
      <c r="P53">
        <v>-1</v>
      </c>
    </row>
    <row r="54" spans="1:16" ht="15" customHeight="1" x14ac:dyDescent="0.3">
      <c r="A54">
        <v>52</v>
      </c>
      <c r="B54" t="s">
        <v>254</v>
      </c>
      <c r="C54" t="s">
        <v>170</v>
      </c>
      <c r="D54" t="s">
        <v>255</v>
      </c>
      <c r="E54">
        <v>3.7</v>
      </c>
      <c r="F54" s="1" t="s">
        <v>256</v>
      </c>
      <c r="G54" t="s">
        <v>103</v>
      </c>
      <c r="H54" t="s">
        <v>257</v>
      </c>
      <c r="I54" t="s">
        <v>35</v>
      </c>
      <c r="J54">
        <v>1990</v>
      </c>
      <c r="K54" t="s">
        <v>36</v>
      </c>
      <c r="L54" t="s">
        <v>46</v>
      </c>
      <c r="M54" t="s">
        <v>38</v>
      </c>
      <c r="N54" t="s">
        <v>24</v>
      </c>
      <c r="O54" t="s">
        <v>258</v>
      </c>
      <c r="P54">
        <v>-1</v>
      </c>
    </row>
    <row r="55" spans="1:16" ht="15" customHeight="1" x14ac:dyDescent="0.3">
      <c r="A55">
        <v>53</v>
      </c>
      <c r="B55" t="s">
        <v>96</v>
      </c>
      <c r="C55" t="s">
        <v>170</v>
      </c>
      <c r="D55" s="1" t="s">
        <v>259</v>
      </c>
      <c r="E55">
        <v>3.6</v>
      </c>
      <c r="F55" s="1" t="s">
        <v>260</v>
      </c>
      <c r="G55" t="s">
        <v>19</v>
      </c>
      <c r="H55" t="s">
        <v>19</v>
      </c>
      <c r="I55" t="s">
        <v>118</v>
      </c>
      <c r="J55">
        <v>2015</v>
      </c>
      <c r="K55" t="s">
        <v>36</v>
      </c>
      <c r="L55" t="s">
        <v>105</v>
      </c>
      <c r="M55" t="s">
        <v>59</v>
      </c>
      <c r="N55" t="s">
        <v>39</v>
      </c>
      <c r="O55">
        <v>-1</v>
      </c>
      <c r="P55">
        <v>-1</v>
      </c>
    </row>
    <row r="56" spans="1:16" ht="15" customHeight="1" x14ac:dyDescent="0.3">
      <c r="A56">
        <v>54</v>
      </c>
      <c r="B56" t="s">
        <v>261</v>
      </c>
      <c r="C56" t="s">
        <v>170</v>
      </c>
      <c r="D56" t="s">
        <v>262</v>
      </c>
      <c r="E56">
        <v>3.6</v>
      </c>
      <c r="F56" s="1" t="s">
        <v>263</v>
      </c>
      <c r="G56" t="s">
        <v>264</v>
      </c>
      <c r="H56" t="s">
        <v>265</v>
      </c>
      <c r="I56" t="s">
        <v>20</v>
      </c>
      <c r="J56">
        <v>1969</v>
      </c>
      <c r="K56" t="s">
        <v>73</v>
      </c>
      <c r="L56" t="s">
        <v>222</v>
      </c>
      <c r="M56" t="s">
        <v>81</v>
      </c>
      <c r="N56" t="s">
        <v>47</v>
      </c>
      <c r="O56">
        <v>-1</v>
      </c>
      <c r="P56">
        <v>-1</v>
      </c>
    </row>
    <row r="57" spans="1:16" ht="15" customHeight="1" x14ac:dyDescent="0.3">
      <c r="A57">
        <v>55</v>
      </c>
      <c r="B57" t="s">
        <v>266</v>
      </c>
      <c r="C57" t="s">
        <v>170</v>
      </c>
      <c r="D57" t="s">
        <v>267</v>
      </c>
      <c r="E57">
        <v>-1</v>
      </c>
      <c r="F57" t="s">
        <v>268</v>
      </c>
      <c r="G57" t="s">
        <v>19</v>
      </c>
      <c r="H57">
        <v>-1</v>
      </c>
      <c r="I57">
        <v>-1</v>
      </c>
      <c r="J57">
        <v>-1</v>
      </c>
      <c r="K57">
        <v>-1</v>
      </c>
      <c r="L57">
        <v>-1</v>
      </c>
      <c r="M57">
        <v>-1</v>
      </c>
      <c r="N57">
        <v>-1</v>
      </c>
      <c r="O57">
        <v>-1</v>
      </c>
      <c r="P57">
        <v>-1</v>
      </c>
    </row>
    <row r="58" spans="1:16" ht="15" customHeight="1" x14ac:dyDescent="0.3">
      <c r="A58">
        <v>56</v>
      </c>
      <c r="B58" t="s">
        <v>269</v>
      </c>
      <c r="C58" t="s">
        <v>170</v>
      </c>
      <c r="D58" t="s">
        <v>270</v>
      </c>
      <c r="E58">
        <v>4</v>
      </c>
      <c r="F58" s="1" t="s">
        <v>244</v>
      </c>
      <c r="G58" t="s">
        <v>19</v>
      </c>
      <c r="H58" t="s">
        <v>245</v>
      </c>
      <c r="I58" t="s">
        <v>28</v>
      </c>
      <c r="J58">
        <v>1923</v>
      </c>
      <c r="K58" t="s">
        <v>73</v>
      </c>
      <c r="L58" t="s">
        <v>246</v>
      </c>
      <c r="M58" t="s">
        <v>247</v>
      </c>
      <c r="N58" t="s">
        <v>132</v>
      </c>
      <c r="O58" t="s">
        <v>248</v>
      </c>
      <c r="P58">
        <v>-1</v>
      </c>
    </row>
    <row r="59" spans="1:16" ht="15" customHeight="1" x14ac:dyDescent="0.3">
      <c r="A59">
        <v>57</v>
      </c>
      <c r="B59" t="s">
        <v>271</v>
      </c>
      <c r="C59" t="s">
        <v>170</v>
      </c>
      <c r="D59" s="1" t="s">
        <v>272</v>
      </c>
      <c r="E59">
        <v>3.2</v>
      </c>
      <c r="F59" s="1" t="s">
        <v>273</v>
      </c>
      <c r="G59" t="s">
        <v>19</v>
      </c>
      <c r="H59" t="s">
        <v>19</v>
      </c>
      <c r="I59" t="s">
        <v>35</v>
      </c>
      <c r="J59">
        <v>1951</v>
      </c>
      <c r="K59" t="s">
        <v>36</v>
      </c>
      <c r="L59" t="s">
        <v>274</v>
      </c>
      <c r="M59" t="s">
        <v>275</v>
      </c>
      <c r="N59" t="s">
        <v>229</v>
      </c>
      <c r="O59">
        <v>-1</v>
      </c>
      <c r="P59">
        <v>-1</v>
      </c>
    </row>
    <row r="60" spans="1:16" ht="15" customHeight="1" x14ac:dyDescent="0.3">
      <c r="A60">
        <v>58</v>
      </c>
      <c r="B60" t="s">
        <v>276</v>
      </c>
      <c r="C60" t="s">
        <v>170</v>
      </c>
      <c r="D60" s="1" t="s">
        <v>277</v>
      </c>
      <c r="E60">
        <v>3.8</v>
      </c>
      <c r="F60" s="1" t="s">
        <v>278</v>
      </c>
      <c r="G60" t="s">
        <v>19</v>
      </c>
      <c r="H60" t="s">
        <v>19</v>
      </c>
      <c r="I60" t="s">
        <v>28</v>
      </c>
      <c r="J60">
        <v>1981</v>
      </c>
      <c r="K60" t="s">
        <v>36</v>
      </c>
      <c r="L60" t="s">
        <v>202</v>
      </c>
      <c r="M60" t="s">
        <v>38</v>
      </c>
      <c r="N60" t="s">
        <v>39</v>
      </c>
      <c r="O60" t="s">
        <v>279</v>
      </c>
      <c r="P60">
        <v>-1</v>
      </c>
    </row>
    <row r="61" spans="1:16" ht="15" customHeight="1" x14ac:dyDescent="0.3">
      <c r="A61">
        <v>59</v>
      </c>
      <c r="B61" t="s">
        <v>41</v>
      </c>
      <c r="C61" t="s">
        <v>170</v>
      </c>
      <c r="D61" s="1" t="s">
        <v>280</v>
      </c>
      <c r="E61">
        <v>3.9</v>
      </c>
      <c r="F61" s="1" t="s">
        <v>281</v>
      </c>
      <c r="G61" t="s">
        <v>19</v>
      </c>
      <c r="H61" t="s">
        <v>19</v>
      </c>
      <c r="I61" t="s">
        <v>118</v>
      </c>
      <c r="J61">
        <v>2000</v>
      </c>
      <c r="K61" t="s">
        <v>36</v>
      </c>
      <c r="L61" t="s">
        <v>282</v>
      </c>
      <c r="M61" t="s">
        <v>282</v>
      </c>
      <c r="N61" t="s">
        <v>120</v>
      </c>
      <c r="O61">
        <v>-1</v>
      </c>
      <c r="P61">
        <v>-1</v>
      </c>
    </row>
    <row r="62" spans="1:16" ht="15" customHeight="1" x14ac:dyDescent="0.3">
      <c r="A62">
        <v>60</v>
      </c>
      <c r="B62" t="s">
        <v>283</v>
      </c>
      <c r="C62" t="s">
        <v>284</v>
      </c>
      <c r="D62" s="1" t="s">
        <v>285</v>
      </c>
      <c r="E62">
        <v>4.8</v>
      </c>
      <c r="F62" s="1" t="s">
        <v>163</v>
      </c>
      <c r="G62" t="s">
        <v>19</v>
      </c>
      <c r="H62" t="s">
        <v>19</v>
      </c>
      <c r="I62" t="s">
        <v>118</v>
      </c>
      <c r="J62">
        <v>2017</v>
      </c>
      <c r="K62" t="s">
        <v>36</v>
      </c>
      <c r="L62" t="s">
        <v>29</v>
      </c>
      <c r="M62" t="s">
        <v>30</v>
      </c>
      <c r="N62" t="s">
        <v>39</v>
      </c>
      <c r="O62">
        <v>-1</v>
      </c>
      <c r="P62">
        <v>-1</v>
      </c>
    </row>
    <row r="63" spans="1:16" ht="15" customHeight="1" x14ac:dyDescent="0.3">
      <c r="A63">
        <v>61</v>
      </c>
      <c r="B63" t="s">
        <v>286</v>
      </c>
      <c r="C63" t="s">
        <v>284</v>
      </c>
      <c r="D63" t="s">
        <v>287</v>
      </c>
      <c r="E63">
        <v>3.6</v>
      </c>
      <c r="F63" s="1" t="s">
        <v>288</v>
      </c>
      <c r="G63" t="s">
        <v>19</v>
      </c>
      <c r="H63" t="s">
        <v>289</v>
      </c>
      <c r="I63" t="s">
        <v>35</v>
      </c>
      <c r="J63">
        <v>1998</v>
      </c>
      <c r="K63" t="s">
        <v>73</v>
      </c>
      <c r="L63" t="s">
        <v>46</v>
      </c>
      <c r="M63" t="s">
        <v>38</v>
      </c>
      <c r="N63" t="s">
        <v>229</v>
      </c>
      <c r="O63">
        <v>-1</v>
      </c>
      <c r="P63">
        <v>-1</v>
      </c>
    </row>
    <row r="64" spans="1:16" ht="15" customHeight="1" x14ac:dyDescent="0.3">
      <c r="A64">
        <v>62</v>
      </c>
      <c r="B64" t="s">
        <v>290</v>
      </c>
      <c r="C64" t="s">
        <v>284</v>
      </c>
      <c r="D64" t="s">
        <v>291</v>
      </c>
      <c r="E64">
        <v>3.6</v>
      </c>
      <c r="F64" s="1" t="s">
        <v>288</v>
      </c>
      <c r="G64" t="s">
        <v>19</v>
      </c>
      <c r="H64" t="s">
        <v>289</v>
      </c>
      <c r="I64" t="s">
        <v>35</v>
      </c>
      <c r="J64">
        <v>1998</v>
      </c>
      <c r="K64" t="s">
        <v>73</v>
      </c>
      <c r="L64" t="s">
        <v>46</v>
      </c>
      <c r="M64" t="s">
        <v>38</v>
      </c>
      <c r="N64" t="s">
        <v>229</v>
      </c>
      <c r="O64">
        <v>-1</v>
      </c>
      <c r="P64">
        <v>-1</v>
      </c>
    </row>
    <row r="65" spans="1:16" ht="15" customHeight="1" x14ac:dyDescent="0.3">
      <c r="A65">
        <v>63</v>
      </c>
      <c r="B65" t="s">
        <v>292</v>
      </c>
      <c r="C65" t="s">
        <v>284</v>
      </c>
      <c r="D65" t="s">
        <v>293</v>
      </c>
      <c r="E65">
        <v>3.6</v>
      </c>
      <c r="F65" s="1" t="s">
        <v>288</v>
      </c>
      <c r="G65" t="s">
        <v>19</v>
      </c>
      <c r="H65" t="s">
        <v>289</v>
      </c>
      <c r="I65" t="s">
        <v>35</v>
      </c>
      <c r="J65">
        <v>1998</v>
      </c>
      <c r="K65" t="s">
        <v>73</v>
      </c>
      <c r="L65" t="s">
        <v>46</v>
      </c>
      <c r="M65" t="s">
        <v>38</v>
      </c>
      <c r="N65" t="s">
        <v>229</v>
      </c>
      <c r="O65">
        <v>-1</v>
      </c>
      <c r="P65">
        <v>-1</v>
      </c>
    </row>
    <row r="66" spans="1:16" ht="15" customHeight="1" x14ac:dyDescent="0.3">
      <c r="A66">
        <v>64</v>
      </c>
      <c r="B66" t="s">
        <v>294</v>
      </c>
      <c r="C66" t="s">
        <v>284</v>
      </c>
      <c r="D66" s="1" t="s">
        <v>295</v>
      </c>
      <c r="E66">
        <v>4.0999999999999996</v>
      </c>
      <c r="F66" s="1" t="s">
        <v>296</v>
      </c>
      <c r="G66" t="s">
        <v>19</v>
      </c>
      <c r="H66" t="s">
        <v>297</v>
      </c>
      <c r="I66" t="s">
        <v>28</v>
      </c>
      <c r="J66">
        <v>1966</v>
      </c>
      <c r="K66" t="s">
        <v>73</v>
      </c>
      <c r="L66" t="s">
        <v>222</v>
      </c>
      <c r="M66" t="s">
        <v>81</v>
      </c>
      <c r="N66" t="s">
        <v>75</v>
      </c>
      <c r="O66">
        <v>-1</v>
      </c>
      <c r="P66">
        <v>-1</v>
      </c>
    </row>
    <row r="67" spans="1:16" ht="15" customHeight="1" x14ac:dyDescent="0.3">
      <c r="A67">
        <v>65</v>
      </c>
      <c r="B67" t="s">
        <v>298</v>
      </c>
      <c r="C67" t="s">
        <v>284</v>
      </c>
      <c r="D67" s="1" t="s">
        <v>299</v>
      </c>
      <c r="E67">
        <v>3.9</v>
      </c>
      <c r="F67" s="1" t="s">
        <v>300</v>
      </c>
      <c r="G67" t="s">
        <v>19</v>
      </c>
      <c r="H67" t="s">
        <v>301</v>
      </c>
      <c r="I67" t="s">
        <v>35</v>
      </c>
      <c r="J67">
        <v>2005</v>
      </c>
      <c r="K67" t="s">
        <v>73</v>
      </c>
      <c r="L67" t="s">
        <v>37</v>
      </c>
      <c r="M67" t="s">
        <v>38</v>
      </c>
      <c r="N67" t="s">
        <v>31</v>
      </c>
      <c r="O67" t="s">
        <v>302</v>
      </c>
      <c r="P67">
        <v>-1</v>
      </c>
    </row>
    <row r="68" spans="1:16" ht="15" customHeight="1" x14ac:dyDescent="0.3">
      <c r="A68">
        <v>66</v>
      </c>
      <c r="B68" t="s">
        <v>41</v>
      </c>
      <c r="C68" t="s">
        <v>284</v>
      </c>
      <c r="D68" t="s">
        <v>303</v>
      </c>
      <c r="E68">
        <v>3</v>
      </c>
      <c r="F68" s="1" t="s">
        <v>304</v>
      </c>
      <c r="G68" t="s">
        <v>19</v>
      </c>
      <c r="H68" t="s">
        <v>19</v>
      </c>
      <c r="I68" t="s">
        <v>91</v>
      </c>
      <c r="J68">
        <v>-1</v>
      </c>
      <c r="K68" t="s">
        <v>36</v>
      </c>
      <c r="L68" t="s">
        <v>46</v>
      </c>
      <c r="M68" t="s">
        <v>38</v>
      </c>
      <c r="N68" t="s">
        <v>106</v>
      </c>
      <c r="O68">
        <v>-1</v>
      </c>
      <c r="P68">
        <v>-1</v>
      </c>
    </row>
    <row r="69" spans="1:16" ht="15" customHeight="1" x14ac:dyDescent="0.3">
      <c r="A69">
        <v>67</v>
      </c>
      <c r="B69" t="s">
        <v>305</v>
      </c>
      <c r="C69" t="s">
        <v>284</v>
      </c>
      <c r="D69" s="1" t="s">
        <v>306</v>
      </c>
      <c r="E69">
        <v>3.7</v>
      </c>
      <c r="F69" s="1" t="s">
        <v>307</v>
      </c>
      <c r="G69" t="s">
        <v>19</v>
      </c>
      <c r="H69" t="s">
        <v>19</v>
      </c>
      <c r="I69" t="s">
        <v>35</v>
      </c>
      <c r="J69">
        <v>1939</v>
      </c>
      <c r="K69" t="s">
        <v>36</v>
      </c>
      <c r="L69" t="s">
        <v>58</v>
      </c>
      <c r="M69" t="s">
        <v>59</v>
      </c>
      <c r="N69" t="s">
        <v>229</v>
      </c>
      <c r="O69" t="s">
        <v>308</v>
      </c>
      <c r="P69">
        <v>-1</v>
      </c>
    </row>
    <row r="70" spans="1:16" ht="15" customHeight="1" x14ac:dyDescent="0.3">
      <c r="A70">
        <v>68</v>
      </c>
      <c r="B70" t="s">
        <v>63</v>
      </c>
      <c r="C70" t="s">
        <v>284</v>
      </c>
      <c r="D70" s="1" t="s">
        <v>309</v>
      </c>
      <c r="E70">
        <v>-1</v>
      </c>
      <c r="F70" t="s">
        <v>310</v>
      </c>
      <c r="G70" t="s">
        <v>19</v>
      </c>
      <c r="H70">
        <v>-1</v>
      </c>
      <c r="I70">
        <v>-1</v>
      </c>
      <c r="J70">
        <v>-1</v>
      </c>
      <c r="K70">
        <v>-1</v>
      </c>
      <c r="L70">
        <v>-1</v>
      </c>
      <c r="M70">
        <v>-1</v>
      </c>
      <c r="N70">
        <v>-1</v>
      </c>
      <c r="O70">
        <v>-1</v>
      </c>
      <c r="P70">
        <v>-1</v>
      </c>
    </row>
    <row r="71" spans="1:16" ht="15" customHeight="1" x14ac:dyDescent="0.3">
      <c r="A71">
        <v>69</v>
      </c>
      <c r="B71" t="s">
        <v>311</v>
      </c>
      <c r="C71" t="s">
        <v>284</v>
      </c>
      <c r="D71" s="1" t="s">
        <v>312</v>
      </c>
      <c r="E71">
        <v>3.9</v>
      </c>
      <c r="F71" s="1" t="s">
        <v>313</v>
      </c>
      <c r="G71" t="s">
        <v>19</v>
      </c>
      <c r="H71" t="s">
        <v>314</v>
      </c>
      <c r="I71" t="s">
        <v>51</v>
      </c>
      <c r="J71">
        <v>2002</v>
      </c>
      <c r="K71" t="s">
        <v>36</v>
      </c>
      <c r="L71" t="s">
        <v>46</v>
      </c>
      <c r="M71" t="s">
        <v>38</v>
      </c>
      <c r="N71" t="s">
        <v>24</v>
      </c>
      <c r="O71">
        <v>-1</v>
      </c>
      <c r="P71">
        <v>-1</v>
      </c>
    </row>
    <row r="72" spans="1:16" ht="15" customHeight="1" x14ac:dyDescent="0.3">
      <c r="A72">
        <v>70</v>
      </c>
      <c r="B72" t="s">
        <v>315</v>
      </c>
      <c r="C72" t="s">
        <v>284</v>
      </c>
      <c r="D72" s="1" t="s">
        <v>316</v>
      </c>
      <c r="E72">
        <v>3.7</v>
      </c>
      <c r="F72" s="1" t="s">
        <v>317</v>
      </c>
      <c r="G72" t="s">
        <v>19</v>
      </c>
      <c r="H72" t="s">
        <v>318</v>
      </c>
      <c r="I72" t="s">
        <v>118</v>
      </c>
      <c r="J72">
        <v>1999</v>
      </c>
      <c r="K72" t="s">
        <v>36</v>
      </c>
      <c r="L72" t="s">
        <v>222</v>
      </c>
      <c r="M72" t="s">
        <v>81</v>
      </c>
      <c r="N72" t="s">
        <v>47</v>
      </c>
      <c r="O72" t="s">
        <v>319</v>
      </c>
      <c r="P72">
        <v>-1</v>
      </c>
    </row>
    <row r="73" spans="1:16" ht="15" customHeight="1" x14ac:dyDescent="0.3">
      <c r="A73">
        <v>71</v>
      </c>
      <c r="B73" t="s">
        <v>320</v>
      </c>
      <c r="C73" t="s">
        <v>284</v>
      </c>
      <c r="D73" s="1" t="s">
        <v>321</v>
      </c>
      <c r="E73">
        <v>-1</v>
      </c>
      <c r="F73" t="s">
        <v>322</v>
      </c>
      <c r="G73" t="s">
        <v>19</v>
      </c>
      <c r="H73" t="s">
        <v>19</v>
      </c>
      <c r="I73" t="s">
        <v>91</v>
      </c>
      <c r="J73">
        <v>-1</v>
      </c>
      <c r="K73" t="s">
        <v>36</v>
      </c>
      <c r="L73" t="s">
        <v>119</v>
      </c>
      <c r="M73" t="s">
        <v>81</v>
      </c>
      <c r="N73" t="s">
        <v>39</v>
      </c>
      <c r="O73">
        <v>-1</v>
      </c>
      <c r="P73">
        <v>-1</v>
      </c>
    </row>
    <row r="74" spans="1:16" ht="15" customHeight="1" x14ac:dyDescent="0.3">
      <c r="A74">
        <v>72</v>
      </c>
      <c r="B74" t="s">
        <v>323</v>
      </c>
      <c r="C74" t="s">
        <v>284</v>
      </c>
      <c r="D74" s="1" t="s">
        <v>324</v>
      </c>
      <c r="E74">
        <v>3.6</v>
      </c>
      <c r="F74" s="1" t="s">
        <v>325</v>
      </c>
      <c r="G74" t="s">
        <v>19</v>
      </c>
      <c r="H74" t="s">
        <v>326</v>
      </c>
      <c r="I74" t="s">
        <v>20</v>
      </c>
      <c r="J74">
        <v>-1</v>
      </c>
      <c r="K74" t="s">
        <v>73</v>
      </c>
      <c r="L74">
        <v>-1</v>
      </c>
      <c r="M74">
        <v>-1</v>
      </c>
      <c r="N74" t="s">
        <v>39</v>
      </c>
      <c r="O74">
        <v>-1</v>
      </c>
      <c r="P74">
        <v>-1</v>
      </c>
    </row>
    <row r="75" spans="1:16" ht="15" customHeight="1" x14ac:dyDescent="0.3">
      <c r="A75">
        <v>73</v>
      </c>
      <c r="B75" t="s">
        <v>327</v>
      </c>
      <c r="C75" t="s">
        <v>284</v>
      </c>
      <c r="D75" t="s">
        <v>328</v>
      </c>
      <c r="E75">
        <v>3.7</v>
      </c>
      <c r="F75" s="1" t="s">
        <v>329</v>
      </c>
      <c r="G75" t="s">
        <v>19</v>
      </c>
      <c r="H75" t="s">
        <v>19</v>
      </c>
      <c r="I75" t="s">
        <v>28</v>
      </c>
      <c r="J75">
        <v>1812</v>
      </c>
      <c r="K75" t="s">
        <v>73</v>
      </c>
      <c r="L75" t="s">
        <v>58</v>
      </c>
      <c r="M75" t="s">
        <v>59</v>
      </c>
      <c r="N75" t="s">
        <v>132</v>
      </c>
      <c r="O75">
        <v>-1</v>
      </c>
      <c r="P75">
        <v>-1</v>
      </c>
    </row>
    <row r="76" spans="1:16" ht="15" customHeight="1" x14ac:dyDescent="0.3">
      <c r="A76">
        <v>74</v>
      </c>
      <c r="B76" t="s">
        <v>254</v>
      </c>
      <c r="C76" t="s">
        <v>284</v>
      </c>
      <c r="D76" s="1" t="s">
        <v>330</v>
      </c>
      <c r="E76">
        <v>3.6</v>
      </c>
      <c r="F76" s="1" t="s">
        <v>331</v>
      </c>
      <c r="G76" t="s">
        <v>19</v>
      </c>
      <c r="H76" t="s">
        <v>19</v>
      </c>
      <c r="I76" t="s">
        <v>51</v>
      </c>
      <c r="J76">
        <v>-1</v>
      </c>
      <c r="K76" t="s">
        <v>36</v>
      </c>
      <c r="L76" t="s">
        <v>222</v>
      </c>
      <c r="M76" t="s">
        <v>81</v>
      </c>
      <c r="N76" t="s">
        <v>24</v>
      </c>
      <c r="O76">
        <v>-1</v>
      </c>
      <c r="P76">
        <v>-1</v>
      </c>
    </row>
    <row r="77" spans="1:16" ht="15" customHeight="1" x14ac:dyDescent="0.3">
      <c r="A77">
        <v>75</v>
      </c>
      <c r="B77" t="s">
        <v>332</v>
      </c>
      <c r="C77" t="s">
        <v>284</v>
      </c>
      <c r="D77" s="1" t="s">
        <v>333</v>
      </c>
      <c r="E77">
        <v>4.0999999999999996</v>
      </c>
      <c r="F77" s="1" t="s">
        <v>334</v>
      </c>
      <c r="G77" t="s">
        <v>19</v>
      </c>
      <c r="H77" t="s">
        <v>19</v>
      </c>
      <c r="I77" t="s">
        <v>28</v>
      </c>
      <c r="J77">
        <v>1945</v>
      </c>
      <c r="K77" t="s">
        <v>335</v>
      </c>
      <c r="L77" t="s">
        <v>336</v>
      </c>
      <c r="M77" t="s">
        <v>335</v>
      </c>
      <c r="N77" t="s">
        <v>39</v>
      </c>
      <c r="O77">
        <v>-1</v>
      </c>
      <c r="P77">
        <v>-1</v>
      </c>
    </row>
    <row r="78" spans="1:16" ht="15" customHeight="1" x14ac:dyDescent="0.3">
      <c r="A78">
        <v>76</v>
      </c>
      <c r="B78" t="s">
        <v>337</v>
      </c>
      <c r="C78" t="s">
        <v>284</v>
      </c>
      <c r="D78" t="s">
        <v>338</v>
      </c>
      <c r="E78">
        <v>3.5</v>
      </c>
      <c r="F78" s="1" t="s">
        <v>339</v>
      </c>
      <c r="G78" t="s">
        <v>19</v>
      </c>
      <c r="H78" t="s">
        <v>19</v>
      </c>
      <c r="I78" t="s">
        <v>28</v>
      </c>
      <c r="J78">
        <v>1985</v>
      </c>
      <c r="K78" t="s">
        <v>73</v>
      </c>
      <c r="L78" t="s">
        <v>340</v>
      </c>
      <c r="M78" t="s">
        <v>247</v>
      </c>
      <c r="N78" t="s">
        <v>86</v>
      </c>
      <c r="O78">
        <v>-1</v>
      </c>
      <c r="P78">
        <v>-1</v>
      </c>
    </row>
    <row r="79" spans="1:16" ht="15" customHeight="1" x14ac:dyDescent="0.3">
      <c r="A79">
        <v>77</v>
      </c>
      <c r="B79" t="s">
        <v>41</v>
      </c>
      <c r="C79" t="s">
        <v>284</v>
      </c>
      <c r="D79" t="s">
        <v>341</v>
      </c>
      <c r="E79">
        <v>3.7</v>
      </c>
      <c r="F79" s="1" t="s">
        <v>342</v>
      </c>
      <c r="G79" t="s">
        <v>103</v>
      </c>
      <c r="H79" t="s">
        <v>343</v>
      </c>
      <c r="I79" t="s">
        <v>35</v>
      </c>
      <c r="J79">
        <v>-1</v>
      </c>
      <c r="K79" t="s">
        <v>45</v>
      </c>
      <c r="L79" t="s">
        <v>222</v>
      </c>
      <c r="M79" t="s">
        <v>81</v>
      </c>
      <c r="N79" t="s">
        <v>39</v>
      </c>
      <c r="O79">
        <v>-1</v>
      </c>
      <c r="P79">
        <v>-1</v>
      </c>
    </row>
    <row r="80" spans="1:16" ht="15" customHeight="1" x14ac:dyDescent="0.3">
      <c r="A80">
        <v>78</v>
      </c>
      <c r="B80" t="s">
        <v>41</v>
      </c>
      <c r="C80" t="s">
        <v>284</v>
      </c>
      <c r="D80" s="1" t="s">
        <v>344</v>
      </c>
      <c r="E80">
        <v>5</v>
      </c>
      <c r="F80" s="1" t="s">
        <v>345</v>
      </c>
      <c r="G80" t="s">
        <v>19</v>
      </c>
      <c r="H80" t="s">
        <v>346</v>
      </c>
      <c r="I80" t="s">
        <v>91</v>
      </c>
      <c r="J80">
        <v>-1</v>
      </c>
      <c r="K80" t="s">
        <v>36</v>
      </c>
      <c r="L80">
        <v>-1</v>
      </c>
      <c r="M80">
        <v>-1</v>
      </c>
      <c r="N80" t="s">
        <v>39</v>
      </c>
      <c r="O80">
        <v>-1</v>
      </c>
      <c r="P80">
        <v>-1</v>
      </c>
    </row>
    <row r="81" spans="1:16" ht="15" customHeight="1" x14ac:dyDescent="0.3">
      <c r="A81">
        <v>79</v>
      </c>
      <c r="B81" t="s">
        <v>347</v>
      </c>
      <c r="C81" t="s">
        <v>284</v>
      </c>
      <c r="D81" s="1" t="s">
        <v>348</v>
      </c>
      <c r="E81">
        <v>4</v>
      </c>
      <c r="F81" s="1" t="s">
        <v>220</v>
      </c>
      <c r="G81" t="s">
        <v>19</v>
      </c>
      <c r="H81" t="s">
        <v>221</v>
      </c>
      <c r="I81" t="s">
        <v>91</v>
      </c>
      <c r="J81">
        <v>-1</v>
      </c>
      <c r="K81" t="s">
        <v>36</v>
      </c>
      <c r="L81" t="s">
        <v>222</v>
      </c>
      <c r="M81" t="s">
        <v>81</v>
      </c>
      <c r="N81" t="s">
        <v>106</v>
      </c>
      <c r="O81">
        <v>-1</v>
      </c>
      <c r="P81">
        <v>-1</v>
      </c>
    </row>
    <row r="82" spans="1:16" ht="15" customHeight="1" x14ac:dyDescent="0.3">
      <c r="A82">
        <v>80</v>
      </c>
      <c r="B82" t="s">
        <v>41</v>
      </c>
      <c r="C82" t="s">
        <v>284</v>
      </c>
      <c r="D82" s="1" t="s">
        <v>349</v>
      </c>
      <c r="E82">
        <v>4.8</v>
      </c>
      <c r="F82" s="1" t="s">
        <v>350</v>
      </c>
      <c r="G82" t="s">
        <v>19</v>
      </c>
      <c r="H82" t="s">
        <v>351</v>
      </c>
      <c r="I82" t="s">
        <v>118</v>
      </c>
      <c r="J82">
        <v>-1</v>
      </c>
      <c r="K82" t="s">
        <v>36</v>
      </c>
      <c r="L82">
        <v>-1</v>
      </c>
      <c r="M82">
        <v>-1</v>
      </c>
      <c r="N82" t="s">
        <v>39</v>
      </c>
      <c r="O82">
        <v>-1</v>
      </c>
      <c r="P82">
        <v>-1</v>
      </c>
    </row>
    <row r="83" spans="1:16" ht="15" customHeight="1" x14ac:dyDescent="0.3">
      <c r="A83">
        <v>81</v>
      </c>
      <c r="B83" t="s">
        <v>41</v>
      </c>
      <c r="C83" t="s">
        <v>284</v>
      </c>
      <c r="D83" s="1" t="s">
        <v>352</v>
      </c>
      <c r="E83">
        <v>5</v>
      </c>
      <c r="F83" s="1" t="s">
        <v>353</v>
      </c>
      <c r="G83" t="s">
        <v>19</v>
      </c>
      <c r="H83" t="s">
        <v>354</v>
      </c>
      <c r="I83" t="s">
        <v>91</v>
      </c>
      <c r="J83">
        <v>-1</v>
      </c>
      <c r="K83" t="s">
        <v>36</v>
      </c>
      <c r="L83" t="s">
        <v>37</v>
      </c>
      <c r="M83" t="s">
        <v>38</v>
      </c>
      <c r="N83" t="s">
        <v>39</v>
      </c>
      <c r="O83">
        <v>-1</v>
      </c>
      <c r="P83">
        <v>-1</v>
      </c>
    </row>
    <row r="84" spans="1:16" ht="15" customHeight="1" x14ac:dyDescent="0.3">
      <c r="A84">
        <v>82</v>
      </c>
      <c r="B84" t="s">
        <v>355</v>
      </c>
      <c r="C84" t="s">
        <v>284</v>
      </c>
      <c r="D84" s="1" t="s">
        <v>356</v>
      </c>
      <c r="E84">
        <v>3.3</v>
      </c>
      <c r="F84" s="1" t="s">
        <v>357</v>
      </c>
      <c r="G84" t="s">
        <v>19</v>
      </c>
      <c r="H84" t="s">
        <v>19</v>
      </c>
      <c r="I84" t="s">
        <v>51</v>
      </c>
      <c r="J84">
        <v>2003</v>
      </c>
      <c r="K84" t="s">
        <v>36</v>
      </c>
      <c r="L84" t="s">
        <v>80</v>
      </c>
      <c r="M84" t="s">
        <v>81</v>
      </c>
      <c r="N84" t="s">
        <v>39</v>
      </c>
      <c r="O84" t="s">
        <v>358</v>
      </c>
      <c r="P84" t="b">
        <v>1</v>
      </c>
    </row>
    <row r="85" spans="1:16" ht="15" customHeight="1" x14ac:dyDescent="0.3">
      <c r="A85">
        <v>83</v>
      </c>
      <c r="B85" t="s">
        <v>359</v>
      </c>
      <c r="C85" t="s">
        <v>284</v>
      </c>
      <c r="D85" s="1" t="s">
        <v>360</v>
      </c>
      <c r="E85">
        <v>4.0999999999999996</v>
      </c>
      <c r="F85" s="1" t="s">
        <v>361</v>
      </c>
      <c r="G85" t="s">
        <v>19</v>
      </c>
      <c r="H85" t="s">
        <v>19</v>
      </c>
      <c r="I85" t="s">
        <v>51</v>
      </c>
      <c r="J85">
        <v>1984</v>
      </c>
      <c r="K85" t="s">
        <v>36</v>
      </c>
      <c r="L85" t="s">
        <v>222</v>
      </c>
      <c r="M85" t="s">
        <v>81</v>
      </c>
      <c r="N85" t="s">
        <v>24</v>
      </c>
      <c r="O85">
        <v>-1</v>
      </c>
      <c r="P85">
        <v>-1</v>
      </c>
    </row>
    <row r="86" spans="1:16" ht="15" customHeight="1" x14ac:dyDescent="0.3">
      <c r="A86">
        <v>84</v>
      </c>
      <c r="B86" t="s">
        <v>362</v>
      </c>
      <c r="C86" t="s">
        <v>284</v>
      </c>
      <c r="D86" s="1" t="s">
        <v>363</v>
      </c>
      <c r="E86">
        <v>4</v>
      </c>
      <c r="F86" s="1" t="s">
        <v>364</v>
      </c>
      <c r="G86" t="s">
        <v>19</v>
      </c>
      <c r="H86" t="s">
        <v>365</v>
      </c>
      <c r="I86" t="s">
        <v>91</v>
      </c>
      <c r="J86">
        <v>-1</v>
      </c>
      <c r="K86" t="s">
        <v>36</v>
      </c>
      <c r="L86" t="s">
        <v>366</v>
      </c>
      <c r="M86" t="s">
        <v>275</v>
      </c>
      <c r="N86" t="s">
        <v>155</v>
      </c>
      <c r="O86">
        <v>-1</v>
      </c>
      <c r="P86">
        <v>-1</v>
      </c>
    </row>
    <row r="87" spans="1:16" ht="15" customHeight="1" x14ac:dyDescent="0.3">
      <c r="A87">
        <v>85</v>
      </c>
      <c r="B87" t="s">
        <v>367</v>
      </c>
      <c r="C87" t="s">
        <v>284</v>
      </c>
      <c r="D87" s="1" t="s">
        <v>368</v>
      </c>
      <c r="E87">
        <v>-1</v>
      </c>
      <c r="F87" t="s">
        <v>369</v>
      </c>
      <c r="G87" t="s">
        <v>19</v>
      </c>
      <c r="H87" t="s">
        <v>370</v>
      </c>
      <c r="I87" t="s">
        <v>137</v>
      </c>
      <c r="J87">
        <v>-1</v>
      </c>
      <c r="K87" t="s">
        <v>36</v>
      </c>
      <c r="L87">
        <v>-1</v>
      </c>
      <c r="M87">
        <v>-1</v>
      </c>
      <c r="N87" t="s">
        <v>39</v>
      </c>
      <c r="O87">
        <v>-1</v>
      </c>
      <c r="P87">
        <v>-1</v>
      </c>
    </row>
    <row r="88" spans="1:16" ht="15" customHeight="1" x14ac:dyDescent="0.3">
      <c r="A88">
        <v>86</v>
      </c>
      <c r="B88" t="s">
        <v>371</v>
      </c>
      <c r="C88" t="s">
        <v>284</v>
      </c>
      <c r="D88" s="1" t="s">
        <v>372</v>
      </c>
      <c r="E88">
        <v>1</v>
      </c>
      <c r="F88" s="1" t="s">
        <v>373</v>
      </c>
      <c r="G88" t="s">
        <v>19</v>
      </c>
      <c r="H88" t="s">
        <v>19</v>
      </c>
      <c r="I88" t="s">
        <v>91</v>
      </c>
      <c r="J88">
        <v>-1</v>
      </c>
      <c r="K88" t="s">
        <v>36</v>
      </c>
      <c r="L88" t="s">
        <v>46</v>
      </c>
      <c r="M88" t="s">
        <v>38</v>
      </c>
      <c r="N88" t="s">
        <v>155</v>
      </c>
      <c r="O88">
        <v>-1</v>
      </c>
      <c r="P88">
        <v>-1</v>
      </c>
    </row>
    <row r="89" spans="1:16" ht="15" customHeight="1" x14ac:dyDescent="0.3">
      <c r="A89">
        <v>87</v>
      </c>
      <c r="B89" t="s">
        <v>374</v>
      </c>
      <c r="C89" t="s">
        <v>284</v>
      </c>
      <c r="D89" t="s">
        <v>375</v>
      </c>
      <c r="E89">
        <v>3.1</v>
      </c>
      <c r="F89" s="1" t="s">
        <v>376</v>
      </c>
      <c r="G89" t="s">
        <v>19</v>
      </c>
      <c r="H89" t="s">
        <v>377</v>
      </c>
      <c r="I89" t="s">
        <v>118</v>
      </c>
      <c r="J89">
        <v>2011</v>
      </c>
      <c r="K89" t="s">
        <v>36</v>
      </c>
      <c r="L89" t="s">
        <v>119</v>
      </c>
      <c r="M89" t="s">
        <v>81</v>
      </c>
      <c r="N89" t="s">
        <v>160</v>
      </c>
      <c r="O89">
        <v>-1</v>
      </c>
      <c r="P89">
        <v>-1</v>
      </c>
    </row>
    <row r="90" spans="1:16" ht="15" customHeight="1" x14ac:dyDescent="0.3">
      <c r="A90">
        <v>88</v>
      </c>
      <c r="B90" t="s">
        <v>378</v>
      </c>
      <c r="C90" t="s">
        <v>284</v>
      </c>
      <c r="D90" s="1" t="s">
        <v>379</v>
      </c>
      <c r="E90">
        <v>4.5</v>
      </c>
      <c r="F90" s="1" t="s">
        <v>380</v>
      </c>
      <c r="G90" t="s">
        <v>19</v>
      </c>
      <c r="H90" t="s">
        <v>19</v>
      </c>
      <c r="I90" t="s">
        <v>35</v>
      </c>
      <c r="J90">
        <v>2004</v>
      </c>
      <c r="K90" t="s">
        <v>36</v>
      </c>
      <c r="L90" t="s">
        <v>66</v>
      </c>
      <c r="M90" t="s">
        <v>67</v>
      </c>
      <c r="N90" t="s">
        <v>39</v>
      </c>
      <c r="O90">
        <v>-1</v>
      </c>
      <c r="P90" t="b">
        <v>1</v>
      </c>
    </row>
    <row r="91" spans="1:16" ht="15" customHeight="1" x14ac:dyDescent="0.3">
      <c r="A91">
        <v>89</v>
      </c>
      <c r="B91" t="s">
        <v>41</v>
      </c>
      <c r="C91" t="s">
        <v>284</v>
      </c>
      <c r="D91" s="1" t="s">
        <v>381</v>
      </c>
      <c r="E91">
        <v>3.4</v>
      </c>
      <c r="F91" s="1" t="s">
        <v>382</v>
      </c>
      <c r="G91" t="s">
        <v>19</v>
      </c>
      <c r="H91" t="s">
        <v>169</v>
      </c>
      <c r="I91" t="s">
        <v>35</v>
      </c>
      <c r="J91">
        <v>2007</v>
      </c>
      <c r="K91" t="s">
        <v>21</v>
      </c>
      <c r="L91" t="s">
        <v>105</v>
      </c>
      <c r="M91" t="s">
        <v>59</v>
      </c>
      <c r="N91" t="s">
        <v>229</v>
      </c>
      <c r="O91">
        <v>-1</v>
      </c>
      <c r="P91">
        <v>-1</v>
      </c>
    </row>
    <row r="92" spans="1:16" ht="15" customHeight="1" x14ac:dyDescent="0.3">
      <c r="A92">
        <v>90</v>
      </c>
      <c r="B92" t="s">
        <v>41</v>
      </c>
      <c r="C92" t="s">
        <v>383</v>
      </c>
      <c r="D92" s="1" t="s">
        <v>384</v>
      </c>
      <c r="E92">
        <v>-1</v>
      </c>
      <c r="F92" t="s">
        <v>385</v>
      </c>
      <c r="G92" t="s">
        <v>19</v>
      </c>
      <c r="H92">
        <v>-1</v>
      </c>
      <c r="I92">
        <v>-1</v>
      </c>
      <c r="J92">
        <v>-1</v>
      </c>
      <c r="K92">
        <v>-1</v>
      </c>
      <c r="L92">
        <v>-1</v>
      </c>
      <c r="M92">
        <v>-1</v>
      </c>
      <c r="N92">
        <v>-1</v>
      </c>
      <c r="O92">
        <v>-1</v>
      </c>
      <c r="P92">
        <v>-1</v>
      </c>
    </row>
    <row r="93" spans="1:16" ht="15" customHeight="1" x14ac:dyDescent="0.3">
      <c r="A93">
        <v>91</v>
      </c>
      <c r="B93" t="s">
        <v>386</v>
      </c>
      <c r="C93" t="s">
        <v>383</v>
      </c>
      <c r="D93" s="1" t="s">
        <v>387</v>
      </c>
      <c r="E93">
        <v>3.6</v>
      </c>
      <c r="F93" s="1" t="s">
        <v>388</v>
      </c>
      <c r="G93" t="s">
        <v>19</v>
      </c>
      <c r="H93" t="s">
        <v>19</v>
      </c>
      <c r="I93" t="s">
        <v>35</v>
      </c>
      <c r="J93">
        <v>1962</v>
      </c>
      <c r="K93" t="s">
        <v>73</v>
      </c>
      <c r="L93" t="s">
        <v>58</v>
      </c>
      <c r="M93" t="s">
        <v>59</v>
      </c>
      <c r="N93" t="s">
        <v>31</v>
      </c>
      <c r="O93">
        <v>-1</v>
      </c>
      <c r="P93">
        <v>-1</v>
      </c>
    </row>
    <row r="94" spans="1:16" ht="15" customHeight="1" x14ac:dyDescent="0.3">
      <c r="A94">
        <v>92</v>
      </c>
      <c r="B94" t="s">
        <v>41</v>
      </c>
      <c r="C94" t="s">
        <v>383</v>
      </c>
      <c r="D94" s="1" t="s">
        <v>389</v>
      </c>
      <c r="E94">
        <v>4.0999999999999996</v>
      </c>
      <c r="F94" s="1" t="s">
        <v>390</v>
      </c>
      <c r="G94" t="s">
        <v>19</v>
      </c>
      <c r="H94" t="s">
        <v>391</v>
      </c>
      <c r="I94" t="s">
        <v>35</v>
      </c>
      <c r="J94">
        <v>1996</v>
      </c>
      <c r="K94" t="s">
        <v>73</v>
      </c>
      <c r="L94" t="s">
        <v>119</v>
      </c>
      <c r="M94" t="s">
        <v>81</v>
      </c>
      <c r="N94" t="s">
        <v>229</v>
      </c>
      <c r="O94" t="s">
        <v>392</v>
      </c>
      <c r="P94">
        <v>-1</v>
      </c>
    </row>
    <row r="95" spans="1:16" ht="15" customHeight="1" x14ac:dyDescent="0.3">
      <c r="A95">
        <v>93</v>
      </c>
      <c r="B95" t="s">
        <v>41</v>
      </c>
      <c r="C95" t="s">
        <v>383</v>
      </c>
      <c r="D95" s="1" t="s">
        <v>393</v>
      </c>
      <c r="E95">
        <v>4.4000000000000004</v>
      </c>
      <c r="F95" s="1" t="s">
        <v>394</v>
      </c>
      <c r="G95" t="s">
        <v>19</v>
      </c>
      <c r="H95" t="s">
        <v>395</v>
      </c>
      <c r="I95" t="s">
        <v>20</v>
      </c>
      <c r="J95">
        <v>2011</v>
      </c>
      <c r="K95" t="s">
        <v>36</v>
      </c>
      <c r="L95" t="s">
        <v>46</v>
      </c>
      <c r="M95" t="s">
        <v>38</v>
      </c>
      <c r="N95" t="s">
        <v>160</v>
      </c>
      <c r="O95">
        <v>-1</v>
      </c>
      <c r="P95">
        <v>-1</v>
      </c>
    </row>
    <row r="96" spans="1:16" ht="15" customHeight="1" x14ac:dyDescent="0.3">
      <c r="A96">
        <v>94</v>
      </c>
      <c r="B96" t="s">
        <v>41</v>
      </c>
      <c r="C96" t="s">
        <v>383</v>
      </c>
      <c r="D96" s="1" t="s">
        <v>396</v>
      </c>
      <c r="E96">
        <v>3.8</v>
      </c>
      <c r="F96" s="1" t="s">
        <v>397</v>
      </c>
      <c r="G96" t="s">
        <v>103</v>
      </c>
      <c r="H96" t="s">
        <v>398</v>
      </c>
      <c r="I96" t="s">
        <v>35</v>
      </c>
      <c r="J96">
        <v>1995</v>
      </c>
      <c r="K96" t="s">
        <v>45</v>
      </c>
      <c r="L96" t="s">
        <v>222</v>
      </c>
      <c r="M96" t="s">
        <v>81</v>
      </c>
      <c r="N96" t="s">
        <v>31</v>
      </c>
      <c r="O96" t="s">
        <v>399</v>
      </c>
      <c r="P96" t="b">
        <v>1</v>
      </c>
    </row>
    <row r="97" spans="1:16" ht="15" customHeight="1" x14ac:dyDescent="0.3">
      <c r="A97">
        <v>95</v>
      </c>
      <c r="B97" t="s">
        <v>41</v>
      </c>
      <c r="C97" t="s">
        <v>383</v>
      </c>
      <c r="D97" s="1" t="s">
        <v>400</v>
      </c>
      <c r="E97">
        <v>3.2</v>
      </c>
      <c r="F97" s="1" t="s">
        <v>401</v>
      </c>
      <c r="G97" t="s">
        <v>19</v>
      </c>
      <c r="H97" t="s">
        <v>402</v>
      </c>
      <c r="I97" t="s">
        <v>91</v>
      </c>
      <c r="J97">
        <v>-1</v>
      </c>
      <c r="K97" t="s">
        <v>36</v>
      </c>
      <c r="L97" t="s">
        <v>119</v>
      </c>
      <c r="M97" t="s">
        <v>81</v>
      </c>
      <c r="N97" t="s">
        <v>106</v>
      </c>
      <c r="O97">
        <v>-1</v>
      </c>
      <c r="P97">
        <v>-1</v>
      </c>
    </row>
    <row r="98" spans="1:16" ht="15" customHeight="1" x14ac:dyDescent="0.3">
      <c r="A98">
        <v>96</v>
      </c>
      <c r="B98" t="s">
        <v>41</v>
      </c>
      <c r="C98" t="s">
        <v>383</v>
      </c>
      <c r="D98" s="1" t="s">
        <v>403</v>
      </c>
      <c r="E98">
        <v>-1</v>
      </c>
      <c r="F98" t="s">
        <v>404</v>
      </c>
      <c r="G98" t="s">
        <v>19</v>
      </c>
      <c r="H98" t="s">
        <v>405</v>
      </c>
      <c r="I98" t="s">
        <v>91</v>
      </c>
      <c r="J98">
        <v>-1</v>
      </c>
      <c r="K98" t="s">
        <v>36</v>
      </c>
      <c r="L98" t="s">
        <v>406</v>
      </c>
      <c r="M98" t="s">
        <v>407</v>
      </c>
      <c r="N98" t="s">
        <v>39</v>
      </c>
      <c r="O98">
        <v>-1</v>
      </c>
      <c r="P98">
        <v>-1</v>
      </c>
    </row>
    <row r="99" spans="1:16" ht="15" customHeight="1" x14ac:dyDescent="0.3">
      <c r="A99">
        <v>97</v>
      </c>
      <c r="B99" t="s">
        <v>254</v>
      </c>
      <c r="C99" t="s">
        <v>383</v>
      </c>
      <c r="D99" s="1" t="s">
        <v>408</v>
      </c>
      <c r="E99">
        <v>3.8</v>
      </c>
      <c r="F99" s="1" t="s">
        <v>409</v>
      </c>
      <c r="G99" t="s">
        <v>19</v>
      </c>
      <c r="H99" t="s">
        <v>410</v>
      </c>
      <c r="I99" t="s">
        <v>51</v>
      </c>
      <c r="J99">
        <v>-1</v>
      </c>
      <c r="K99" t="s">
        <v>36</v>
      </c>
      <c r="L99" t="s">
        <v>119</v>
      </c>
      <c r="M99" t="s">
        <v>81</v>
      </c>
      <c r="N99" t="s">
        <v>39</v>
      </c>
      <c r="O99">
        <v>-1</v>
      </c>
      <c r="P99">
        <v>-1</v>
      </c>
    </row>
    <row r="100" spans="1:16" ht="15" customHeight="1" x14ac:dyDescent="0.3">
      <c r="A100">
        <v>98</v>
      </c>
      <c r="B100" t="s">
        <v>41</v>
      </c>
      <c r="C100" t="s">
        <v>383</v>
      </c>
      <c r="D100" s="1" t="s">
        <v>411</v>
      </c>
      <c r="E100">
        <v>4.7</v>
      </c>
      <c r="F100" s="1" t="s">
        <v>412</v>
      </c>
      <c r="G100" t="s">
        <v>173</v>
      </c>
      <c r="H100" t="s">
        <v>173</v>
      </c>
      <c r="I100" t="s">
        <v>20</v>
      </c>
      <c r="J100">
        <v>2017</v>
      </c>
      <c r="K100" t="s">
        <v>137</v>
      </c>
      <c r="L100" t="s">
        <v>29</v>
      </c>
      <c r="M100" t="s">
        <v>30</v>
      </c>
      <c r="N100" t="s">
        <v>39</v>
      </c>
      <c r="O100">
        <v>-1</v>
      </c>
      <c r="P100">
        <v>-1</v>
      </c>
    </row>
    <row r="101" spans="1:16" ht="15" customHeight="1" x14ac:dyDescent="0.3">
      <c r="A101">
        <v>99</v>
      </c>
      <c r="B101" t="s">
        <v>413</v>
      </c>
      <c r="C101" t="s">
        <v>383</v>
      </c>
      <c r="D101" s="1" t="s">
        <v>414</v>
      </c>
      <c r="E101">
        <v>2.2999999999999998</v>
      </c>
      <c r="F101" s="1" t="s">
        <v>415</v>
      </c>
      <c r="G101" t="s">
        <v>19</v>
      </c>
      <c r="H101" t="s">
        <v>19</v>
      </c>
      <c r="I101" t="s">
        <v>91</v>
      </c>
      <c r="J101">
        <v>-1</v>
      </c>
      <c r="K101" t="s">
        <v>21</v>
      </c>
      <c r="L101">
        <v>-1</v>
      </c>
      <c r="M101">
        <v>-1</v>
      </c>
      <c r="N101" t="s">
        <v>160</v>
      </c>
      <c r="O101">
        <v>-1</v>
      </c>
      <c r="P101">
        <v>-1</v>
      </c>
    </row>
    <row r="102" spans="1:16" ht="15" customHeight="1" x14ac:dyDescent="0.3">
      <c r="A102">
        <v>100</v>
      </c>
      <c r="B102" t="s">
        <v>416</v>
      </c>
      <c r="C102" t="s">
        <v>383</v>
      </c>
      <c r="D102" s="1" t="s">
        <v>417</v>
      </c>
      <c r="E102">
        <v>3.8</v>
      </c>
      <c r="F102" s="1" t="s">
        <v>418</v>
      </c>
      <c r="G102" t="s">
        <v>19</v>
      </c>
      <c r="H102" t="s">
        <v>19</v>
      </c>
      <c r="I102" t="s">
        <v>35</v>
      </c>
      <c r="J102">
        <v>2012</v>
      </c>
      <c r="K102" t="s">
        <v>73</v>
      </c>
      <c r="L102" t="s">
        <v>419</v>
      </c>
      <c r="M102" t="s">
        <v>420</v>
      </c>
      <c r="N102" t="s">
        <v>39</v>
      </c>
      <c r="O102">
        <v>-1</v>
      </c>
      <c r="P102" t="b">
        <v>1</v>
      </c>
    </row>
    <row r="103" spans="1:16" ht="15" customHeight="1" x14ac:dyDescent="0.3">
      <c r="A103">
        <v>101</v>
      </c>
      <c r="B103" t="s">
        <v>421</v>
      </c>
      <c r="C103" t="s">
        <v>383</v>
      </c>
      <c r="D103" s="1" t="s">
        <v>422</v>
      </c>
      <c r="E103">
        <v>4.5999999999999996</v>
      </c>
      <c r="F103" s="1" t="s">
        <v>423</v>
      </c>
      <c r="G103" t="s">
        <v>19</v>
      </c>
      <c r="H103" t="s">
        <v>424</v>
      </c>
      <c r="I103" t="s">
        <v>20</v>
      </c>
      <c r="J103">
        <v>2011</v>
      </c>
      <c r="K103" t="s">
        <v>36</v>
      </c>
      <c r="L103" t="s">
        <v>222</v>
      </c>
      <c r="M103" t="s">
        <v>81</v>
      </c>
      <c r="N103" t="s">
        <v>160</v>
      </c>
      <c r="O103">
        <v>-1</v>
      </c>
      <c r="P103">
        <v>-1</v>
      </c>
    </row>
    <row r="104" spans="1:16" ht="15" customHeight="1" x14ac:dyDescent="0.3">
      <c r="A104">
        <v>102</v>
      </c>
      <c r="B104" t="s">
        <v>425</v>
      </c>
      <c r="C104" t="s">
        <v>383</v>
      </c>
      <c r="D104" s="1" t="s">
        <v>426</v>
      </c>
      <c r="E104">
        <v>3</v>
      </c>
      <c r="F104" s="1" t="s">
        <v>427</v>
      </c>
      <c r="G104" t="s">
        <v>19</v>
      </c>
      <c r="H104" t="s">
        <v>193</v>
      </c>
      <c r="I104" t="s">
        <v>35</v>
      </c>
      <c r="J104">
        <v>1967</v>
      </c>
      <c r="K104" t="s">
        <v>73</v>
      </c>
      <c r="L104" t="s">
        <v>29</v>
      </c>
      <c r="M104" t="s">
        <v>30</v>
      </c>
      <c r="N104" t="s">
        <v>75</v>
      </c>
      <c r="O104">
        <v>-1</v>
      </c>
      <c r="P104">
        <v>-1</v>
      </c>
    </row>
    <row r="105" spans="1:16" ht="15" customHeight="1" x14ac:dyDescent="0.3">
      <c r="A105">
        <v>103</v>
      </c>
      <c r="B105" t="s">
        <v>428</v>
      </c>
      <c r="C105" t="s">
        <v>383</v>
      </c>
      <c r="D105" t="s">
        <v>429</v>
      </c>
      <c r="E105">
        <v>3.9</v>
      </c>
      <c r="F105" s="1" t="s">
        <v>430</v>
      </c>
      <c r="G105" t="s">
        <v>19</v>
      </c>
      <c r="H105" t="s">
        <v>19</v>
      </c>
      <c r="I105" t="s">
        <v>28</v>
      </c>
      <c r="J105">
        <v>1799</v>
      </c>
      <c r="K105" t="s">
        <v>73</v>
      </c>
      <c r="L105" t="s">
        <v>58</v>
      </c>
      <c r="M105" t="s">
        <v>59</v>
      </c>
      <c r="N105" t="s">
        <v>132</v>
      </c>
      <c r="O105">
        <v>-1</v>
      </c>
      <c r="P105">
        <v>-1</v>
      </c>
    </row>
    <row r="106" spans="1:16" ht="15" customHeight="1" x14ac:dyDescent="0.3">
      <c r="A106">
        <v>104</v>
      </c>
      <c r="B106" t="s">
        <v>41</v>
      </c>
      <c r="C106" t="s">
        <v>383</v>
      </c>
      <c r="D106" s="1" t="s">
        <v>431</v>
      </c>
      <c r="E106">
        <v>3</v>
      </c>
      <c r="F106" s="1" t="s">
        <v>432</v>
      </c>
      <c r="G106" t="s">
        <v>433</v>
      </c>
      <c r="H106" t="s">
        <v>19</v>
      </c>
      <c r="I106" t="s">
        <v>20</v>
      </c>
      <c r="J106">
        <v>-1</v>
      </c>
      <c r="K106" t="s">
        <v>21</v>
      </c>
      <c r="L106" t="s">
        <v>22</v>
      </c>
      <c r="M106" t="s">
        <v>23</v>
      </c>
      <c r="N106" t="s">
        <v>120</v>
      </c>
      <c r="O106">
        <v>-1</v>
      </c>
      <c r="P106">
        <v>-1</v>
      </c>
    </row>
    <row r="107" spans="1:16" ht="15" customHeight="1" x14ac:dyDescent="0.3">
      <c r="A107">
        <v>105</v>
      </c>
      <c r="B107" t="s">
        <v>434</v>
      </c>
      <c r="C107" t="s">
        <v>383</v>
      </c>
      <c r="D107" s="1" t="s">
        <v>435</v>
      </c>
      <c r="E107">
        <v>4.2</v>
      </c>
      <c r="F107" s="1" t="s">
        <v>436</v>
      </c>
      <c r="G107" t="s">
        <v>19</v>
      </c>
      <c r="H107" t="s">
        <v>19</v>
      </c>
      <c r="I107" t="s">
        <v>118</v>
      </c>
      <c r="J107">
        <v>-1</v>
      </c>
      <c r="K107" t="s">
        <v>36</v>
      </c>
      <c r="L107">
        <v>-1</v>
      </c>
      <c r="M107">
        <v>-1</v>
      </c>
      <c r="N107" t="s">
        <v>39</v>
      </c>
      <c r="O107">
        <v>-1</v>
      </c>
      <c r="P107">
        <v>-1</v>
      </c>
    </row>
    <row r="108" spans="1:16" ht="15" customHeight="1" x14ac:dyDescent="0.3">
      <c r="A108">
        <v>106</v>
      </c>
      <c r="B108" t="s">
        <v>437</v>
      </c>
      <c r="C108" t="s">
        <v>383</v>
      </c>
      <c r="D108" s="1" t="s">
        <v>438</v>
      </c>
      <c r="E108">
        <v>5</v>
      </c>
      <c r="F108" s="1" t="s">
        <v>439</v>
      </c>
      <c r="G108" t="s">
        <v>19</v>
      </c>
      <c r="H108" t="s">
        <v>440</v>
      </c>
      <c r="I108" t="s">
        <v>118</v>
      </c>
      <c r="J108">
        <v>-1</v>
      </c>
      <c r="K108" t="s">
        <v>36</v>
      </c>
      <c r="L108" t="s">
        <v>119</v>
      </c>
      <c r="M108" t="s">
        <v>81</v>
      </c>
      <c r="N108" t="s">
        <v>441</v>
      </c>
      <c r="O108">
        <v>-1</v>
      </c>
      <c r="P108">
        <v>-1</v>
      </c>
    </row>
    <row r="109" spans="1:16" ht="15" customHeight="1" x14ac:dyDescent="0.3">
      <c r="A109">
        <v>107</v>
      </c>
      <c r="B109" t="s">
        <v>41</v>
      </c>
      <c r="C109" t="s">
        <v>383</v>
      </c>
      <c r="D109" t="s">
        <v>442</v>
      </c>
      <c r="E109">
        <v>4</v>
      </c>
      <c r="F109" s="1" t="s">
        <v>443</v>
      </c>
      <c r="G109" t="s">
        <v>19</v>
      </c>
      <c r="H109" t="s">
        <v>444</v>
      </c>
      <c r="I109" t="s">
        <v>51</v>
      </c>
      <c r="J109">
        <v>2004</v>
      </c>
      <c r="K109" t="s">
        <v>36</v>
      </c>
      <c r="L109" t="s">
        <v>46</v>
      </c>
      <c r="M109" t="s">
        <v>38</v>
      </c>
      <c r="N109" t="s">
        <v>47</v>
      </c>
      <c r="O109">
        <v>-1</v>
      </c>
      <c r="P109">
        <v>-1</v>
      </c>
    </row>
    <row r="110" spans="1:16" ht="15" customHeight="1" x14ac:dyDescent="0.3">
      <c r="A110">
        <v>108</v>
      </c>
      <c r="B110" t="s">
        <v>41</v>
      </c>
      <c r="C110" t="s">
        <v>383</v>
      </c>
      <c r="D110" s="1" t="s">
        <v>445</v>
      </c>
      <c r="E110">
        <v>-1</v>
      </c>
      <c r="F110" t="s">
        <v>446</v>
      </c>
      <c r="G110" t="s">
        <v>173</v>
      </c>
      <c r="H110" t="s">
        <v>173</v>
      </c>
      <c r="I110" t="s">
        <v>118</v>
      </c>
      <c r="J110">
        <v>-1</v>
      </c>
      <c r="K110" t="s">
        <v>447</v>
      </c>
      <c r="L110">
        <v>-1</v>
      </c>
      <c r="M110">
        <v>-1</v>
      </c>
      <c r="N110" t="s">
        <v>39</v>
      </c>
      <c r="O110">
        <v>-1</v>
      </c>
      <c r="P110">
        <v>-1</v>
      </c>
    </row>
    <row r="111" spans="1:16" ht="15" customHeight="1" x14ac:dyDescent="0.3">
      <c r="A111">
        <v>109</v>
      </c>
      <c r="B111" t="s">
        <v>41</v>
      </c>
      <c r="C111" t="s">
        <v>383</v>
      </c>
      <c r="D111" s="1" t="s">
        <v>448</v>
      </c>
      <c r="E111">
        <v>-1</v>
      </c>
      <c r="F111" t="s">
        <v>449</v>
      </c>
      <c r="G111" t="s">
        <v>103</v>
      </c>
      <c r="H111">
        <v>-1</v>
      </c>
      <c r="I111">
        <v>-1</v>
      </c>
      <c r="J111">
        <v>-1</v>
      </c>
      <c r="K111">
        <v>-1</v>
      </c>
      <c r="L111">
        <v>-1</v>
      </c>
      <c r="M111">
        <v>-1</v>
      </c>
      <c r="N111">
        <v>-1</v>
      </c>
      <c r="O111">
        <v>-1</v>
      </c>
      <c r="P111">
        <v>-1</v>
      </c>
    </row>
    <row r="112" spans="1:16" ht="15" customHeight="1" x14ac:dyDescent="0.3">
      <c r="A112">
        <v>110</v>
      </c>
      <c r="B112" t="s">
        <v>450</v>
      </c>
      <c r="C112" t="s">
        <v>383</v>
      </c>
      <c r="D112" s="1" t="s">
        <v>451</v>
      </c>
      <c r="E112">
        <v>3.6</v>
      </c>
      <c r="F112" s="1" t="s">
        <v>452</v>
      </c>
      <c r="G112" t="s">
        <v>103</v>
      </c>
      <c r="H112" t="s">
        <v>19</v>
      </c>
      <c r="I112" t="s">
        <v>118</v>
      </c>
      <c r="J112">
        <v>-1</v>
      </c>
      <c r="K112" t="s">
        <v>36</v>
      </c>
      <c r="L112" t="s">
        <v>46</v>
      </c>
      <c r="M112" t="s">
        <v>38</v>
      </c>
      <c r="N112" t="s">
        <v>39</v>
      </c>
      <c r="O112">
        <v>-1</v>
      </c>
      <c r="P112" t="b">
        <v>1</v>
      </c>
    </row>
    <row r="113" spans="1:16" ht="15" customHeight="1" x14ac:dyDescent="0.3">
      <c r="A113">
        <v>111</v>
      </c>
      <c r="B113" t="s">
        <v>453</v>
      </c>
      <c r="C113" t="s">
        <v>383</v>
      </c>
      <c r="D113" s="1" t="s">
        <v>454</v>
      </c>
      <c r="E113">
        <v>3.7</v>
      </c>
      <c r="F113" s="1" t="s">
        <v>455</v>
      </c>
      <c r="G113" t="s">
        <v>19</v>
      </c>
      <c r="H113" t="s">
        <v>19</v>
      </c>
      <c r="I113" t="s">
        <v>51</v>
      </c>
      <c r="J113">
        <v>1918</v>
      </c>
      <c r="K113" t="s">
        <v>73</v>
      </c>
      <c r="L113" t="s">
        <v>58</v>
      </c>
      <c r="M113" t="s">
        <v>59</v>
      </c>
      <c r="N113" t="s">
        <v>24</v>
      </c>
      <c r="O113" t="s">
        <v>456</v>
      </c>
      <c r="P113">
        <v>-1</v>
      </c>
    </row>
    <row r="114" spans="1:16" ht="15" customHeight="1" x14ac:dyDescent="0.3">
      <c r="A114">
        <v>112</v>
      </c>
      <c r="B114" t="s">
        <v>266</v>
      </c>
      <c r="C114" t="s">
        <v>383</v>
      </c>
      <c r="D114" t="s">
        <v>457</v>
      </c>
      <c r="E114">
        <v>3.5</v>
      </c>
      <c r="F114" s="1" t="s">
        <v>458</v>
      </c>
      <c r="G114" t="s">
        <v>19</v>
      </c>
      <c r="H114" t="s">
        <v>459</v>
      </c>
      <c r="I114" t="s">
        <v>28</v>
      </c>
      <c r="J114">
        <v>1948</v>
      </c>
      <c r="K114" t="s">
        <v>73</v>
      </c>
      <c r="L114" t="s">
        <v>222</v>
      </c>
      <c r="M114" t="s">
        <v>81</v>
      </c>
      <c r="N114" t="s">
        <v>31</v>
      </c>
      <c r="O114" t="s">
        <v>460</v>
      </c>
      <c r="P114">
        <v>-1</v>
      </c>
    </row>
    <row r="115" spans="1:16" ht="15" customHeight="1" x14ac:dyDescent="0.3">
      <c r="A115">
        <v>113</v>
      </c>
      <c r="B115" t="s">
        <v>41</v>
      </c>
      <c r="C115" t="s">
        <v>383</v>
      </c>
      <c r="D115" s="1" t="s">
        <v>461</v>
      </c>
      <c r="E115">
        <v>2.8</v>
      </c>
      <c r="F115" s="1" t="s">
        <v>462</v>
      </c>
      <c r="G115" t="s">
        <v>19</v>
      </c>
      <c r="H115" t="s">
        <v>19</v>
      </c>
      <c r="I115" t="s">
        <v>118</v>
      </c>
      <c r="J115">
        <v>1994</v>
      </c>
      <c r="K115" t="s">
        <v>45</v>
      </c>
      <c r="L115" t="s">
        <v>202</v>
      </c>
      <c r="M115" t="s">
        <v>38</v>
      </c>
      <c r="N115" t="s">
        <v>120</v>
      </c>
      <c r="O115" t="s">
        <v>463</v>
      </c>
      <c r="P115">
        <v>-1</v>
      </c>
    </row>
    <row r="116" spans="1:16" ht="15" customHeight="1" x14ac:dyDescent="0.3">
      <c r="A116">
        <v>114</v>
      </c>
      <c r="B116" t="s">
        <v>41</v>
      </c>
      <c r="C116" t="s">
        <v>383</v>
      </c>
      <c r="D116" s="1" t="s">
        <v>464</v>
      </c>
      <c r="E116">
        <v>5</v>
      </c>
      <c r="F116" s="1" t="s">
        <v>465</v>
      </c>
      <c r="G116" t="s">
        <v>19</v>
      </c>
      <c r="H116" t="s">
        <v>19</v>
      </c>
      <c r="I116" t="s">
        <v>91</v>
      </c>
      <c r="J116">
        <v>2014</v>
      </c>
      <c r="K116" t="s">
        <v>36</v>
      </c>
      <c r="L116" t="s">
        <v>222</v>
      </c>
      <c r="M116" t="s">
        <v>81</v>
      </c>
      <c r="N116" t="s">
        <v>39</v>
      </c>
      <c r="O116">
        <v>-1</v>
      </c>
      <c r="P116">
        <v>-1</v>
      </c>
    </row>
    <row r="117" spans="1:16" ht="15" customHeight="1" x14ac:dyDescent="0.3">
      <c r="A117">
        <v>115</v>
      </c>
      <c r="B117" t="s">
        <v>41</v>
      </c>
      <c r="C117" t="s">
        <v>383</v>
      </c>
      <c r="D117" s="1" t="s">
        <v>466</v>
      </c>
      <c r="E117">
        <v>3.8</v>
      </c>
      <c r="F117" s="1" t="s">
        <v>467</v>
      </c>
      <c r="G117" t="s">
        <v>103</v>
      </c>
      <c r="H117" t="s">
        <v>301</v>
      </c>
      <c r="I117" t="s">
        <v>28</v>
      </c>
      <c r="J117">
        <v>1967</v>
      </c>
      <c r="K117" t="s">
        <v>73</v>
      </c>
      <c r="L117" t="s">
        <v>178</v>
      </c>
      <c r="M117" t="s">
        <v>38</v>
      </c>
      <c r="N117" t="s">
        <v>132</v>
      </c>
      <c r="O117" t="s">
        <v>468</v>
      </c>
      <c r="P117">
        <v>-1</v>
      </c>
    </row>
    <row r="118" spans="1:16" ht="15" customHeight="1" x14ac:dyDescent="0.3">
      <c r="A118">
        <v>116</v>
      </c>
      <c r="B118" t="s">
        <v>469</v>
      </c>
      <c r="C118" t="s">
        <v>383</v>
      </c>
      <c r="D118" s="1" t="s">
        <v>470</v>
      </c>
      <c r="E118">
        <v>3.4</v>
      </c>
      <c r="F118" s="1" t="s">
        <v>471</v>
      </c>
      <c r="G118" t="s">
        <v>19</v>
      </c>
      <c r="H118" t="s">
        <v>95</v>
      </c>
      <c r="I118" t="s">
        <v>35</v>
      </c>
      <c r="J118">
        <v>1895</v>
      </c>
      <c r="K118" t="s">
        <v>21</v>
      </c>
      <c r="L118" t="s">
        <v>22</v>
      </c>
      <c r="M118" t="s">
        <v>23</v>
      </c>
      <c r="N118" t="s">
        <v>24</v>
      </c>
      <c r="O118">
        <v>-1</v>
      </c>
      <c r="P118">
        <v>-1</v>
      </c>
    </row>
    <row r="119" spans="1:16" ht="15" customHeight="1" x14ac:dyDescent="0.3">
      <c r="A119">
        <v>117</v>
      </c>
      <c r="B119" t="s">
        <v>41</v>
      </c>
      <c r="C119" t="s">
        <v>383</v>
      </c>
      <c r="D119" s="1" t="s">
        <v>472</v>
      </c>
      <c r="E119">
        <v>3.6</v>
      </c>
      <c r="F119" s="1" t="s">
        <v>473</v>
      </c>
      <c r="G119" t="s">
        <v>474</v>
      </c>
      <c r="H119" t="s">
        <v>474</v>
      </c>
      <c r="I119" t="s">
        <v>51</v>
      </c>
      <c r="J119">
        <v>2004</v>
      </c>
      <c r="K119" t="s">
        <v>36</v>
      </c>
      <c r="L119" t="s">
        <v>475</v>
      </c>
      <c r="M119" t="s">
        <v>475</v>
      </c>
      <c r="N119" t="s">
        <v>441</v>
      </c>
      <c r="O119">
        <v>-1</v>
      </c>
      <c r="P119">
        <v>-1</v>
      </c>
    </row>
    <row r="120" spans="1:16" ht="15" customHeight="1" x14ac:dyDescent="0.3">
      <c r="A120">
        <v>118</v>
      </c>
      <c r="B120" t="s">
        <v>476</v>
      </c>
      <c r="C120" t="s">
        <v>383</v>
      </c>
      <c r="D120" s="1" t="s">
        <v>477</v>
      </c>
      <c r="E120">
        <v>-1</v>
      </c>
      <c r="F120" t="s">
        <v>478</v>
      </c>
      <c r="G120" t="s">
        <v>19</v>
      </c>
      <c r="H120" t="s">
        <v>19</v>
      </c>
      <c r="I120" t="s">
        <v>91</v>
      </c>
      <c r="J120">
        <v>2018</v>
      </c>
      <c r="K120" t="s">
        <v>36</v>
      </c>
      <c r="L120" t="s">
        <v>29</v>
      </c>
      <c r="M120" t="s">
        <v>30</v>
      </c>
      <c r="N120" t="s">
        <v>39</v>
      </c>
      <c r="O120">
        <v>-1</v>
      </c>
      <c r="P120">
        <v>-1</v>
      </c>
    </row>
    <row r="121" spans="1:16" ht="15" customHeight="1" x14ac:dyDescent="0.3">
      <c r="A121">
        <v>119</v>
      </c>
      <c r="B121" t="s">
        <v>479</v>
      </c>
      <c r="C121" t="s">
        <v>383</v>
      </c>
      <c r="D121" s="1" t="s">
        <v>480</v>
      </c>
      <c r="E121">
        <v>3.2</v>
      </c>
      <c r="F121" s="1" t="s">
        <v>481</v>
      </c>
      <c r="G121" t="s">
        <v>19</v>
      </c>
      <c r="H121" t="s">
        <v>19</v>
      </c>
      <c r="I121" t="s">
        <v>35</v>
      </c>
      <c r="J121">
        <v>-1</v>
      </c>
      <c r="K121" t="s">
        <v>21</v>
      </c>
      <c r="L121" t="s">
        <v>66</v>
      </c>
      <c r="M121" t="s">
        <v>67</v>
      </c>
      <c r="N121" t="s">
        <v>24</v>
      </c>
      <c r="O121">
        <v>-1</v>
      </c>
      <c r="P121">
        <v>-1</v>
      </c>
    </row>
    <row r="122" spans="1:16" ht="15" customHeight="1" x14ac:dyDescent="0.3">
      <c r="A122">
        <v>120</v>
      </c>
      <c r="B122" t="s">
        <v>482</v>
      </c>
      <c r="C122" t="s">
        <v>483</v>
      </c>
      <c r="D122" s="1" t="s">
        <v>484</v>
      </c>
      <c r="E122">
        <v>3.8</v>
      </c>
      <c r="F122" s="1" t="s">
        <v>485</v>
      </c>
      <c r="G122" t="s">
        <v>19</v>
      </c>
      <c r="H122" t="s">
        <v>19</v>
      </c>
      <c r="I122" t="s">
        <v>118</v>
      </c>
      <c r="J122">
        <v>-1</v>
      </c>
      <c r="K122" t="s">
        <v>486</v>
      </c>
      <c r="L122" t="s">
        <v>419</v>
      </c>
      <c r="M122" t="s">
        <v>420</v>
      </c>
      <c r="N122" t="s">
        <v>39</v>
      </c>
      <c r="O122">
        <v>-1</v>
      </c>
      <c r="P122">
        <v>-1</v>
      </c>
    </row>
    <row r="123" spans="1:16" ht="15" customHeight="1" x14ac:dyDescent="0.3">
      <c r="A123">
        <v>121</v>
      </c>
      <c r="B123" t="s">
        <v>41</v>
      </c>
      <c r="C123" t="s">
        <v>483</v>
      </c>
      <c r="D123" s="1" t="s">
        <v>487</v>
      </c>
      <c r="E123">
        <v>3.5</v>
      </c>
      <c r="F123" s="1" t="s">
        <v>488</v>
      </c>
      <c r="G123" t="s">
        <v>19</v>
      </c>
      <c r="H123" t="s">
        <v>19</v>
      </c>
      <c r="I123" t="s">
        <v>28</v>
      </c>
      <c r="J123">
        <v>1845</v>
      </c>
      <c r="K123" t="s">
        <v>36</v>
      </c>
      <c r="L123" t="s">
        <v>489</v>
      </c>
      <c r="M123" t="s">
        <v>67</v>
      </c>
      <c r="N123" t="s">
        <v>132</v>
      </c>
      <c r="O123">
        <v>-1</v>
      </c>
      <c r="P123">
        <v>-1</v>
      </c>
    </row>
    <row r="124" spans="1:16" ht="15" customHeight="1" x14ac:dyDescent="0.3">
      <c r="A124">
        <v>122</v>
      </c>
      <c r="B124" t="s">
        <v>490</v>
      </c>
      <c r="C124" t="s">
        <v>483</v>
      </c>
      <c r="D124" s="1" t="s">
        <v>491</v>
      </c>
      <c r="E124">
        <v>3.5</v>
      </c>
      <c r="F124" s="1" t="s">
        <v>492</v>
      </c>
      <c r="G124" t="s">
        <v>19</v>
      </c>
      <c r="H124" t="s">
        <v>19</v>
      </c>
      <c r="I124" t="s">
        <v>91</v>
      </c>
      <c r="J124">
        <v>1968</v>
      </c>
      <c r="K124" t="s">
        <v>36</v>
      </c>
      <c r="L124" t="s">
        <v>222</v>
      </c>
      <c r="M124" t="s">
        <v>81</v>
      </c>
      <c r="N124" t="s">
        <v>106</v>
      </c>
      <c r="O124">
        <v>-1</v>
      </c>
      <c r="P124">
        <v>-1</v>
      </c>
    </row>
    <row r="125" spans="1:16" ht="15" customHeight="1" x14ac:dyDescent="0.3">
      <c r="A125">
        <v>123</v>
      </c>
      <c r="B125" t="s">
        <v>41</v>
      </c>
      <c r="C125" t="s">
        <v>483</v>
      </c>
      <c r="D125" s="1" t="s">
        <v>493</v>
      </c>
      <c r="E125">
        <v>4.0999999999999996</v>
      </c>
      <c r="F125" s="1" t="s">
        <v>494</v>
      </c>
      <c r="G125" t="s">
        <v>103</v>
      </c>
      <c r="H125" t="s">
        <v>19</v>
      </c>
      <c r="I125" t="s">
        <v>91</v>
      </c>
      <c r="J125">
        <v>-1</v>
      </c>
      <c r="K125" t="s">
        <v>36</v>
      </c>
      <c r="L125">
        <v>-1</v>
      </c>
      <c r="M125">
        <v>-1</v>
      </c>
      <c r="N125" t="s">
        <v>39</v>
      </c>
      <c r="O125">
        <v>-1</v>
      </c>
      <c r="P125">
        <v>-1</v>
      </c>
    </row>
    <row r="126" spans="1:16" ht="15" customHeight="1" x14ac:dyDescent="0.3">
      <c r="A126">
        <v>124</v>
      </c>
      <c r="B126" t="s">
        <v>294</v>
      </c>
      <c r="C126" t="s">
        <v>483</v>
      </c>
      <c r="D126" s="1" t="s">
        <v>495</v>
      </c>
      <c r="E126">
        <v>5</v>
      </c>
      <c r="F126" s="1" t="s">
        <v>496</v>
      </c>
      <c r="G126" t="s">
        <v>19</v>
      </c>
      <c r="H126" t="s">
        <v>497</v>
      </c>
      <c r="I126" t="s">
        <v>118</v>
      </c>
      <c r="J126">
        <v>2008</v>
      </c>
      <c r="K126" t="s">
        <v>36</v>
      </c>
      <c r="L126" t="s">
        <v>46</v>
      </c>
      <c r="M126" t="s">
        <v>38</v>
      </c>
      <c r="N126" t="s">
        <v>47</v>
      </c>
      <c r="O126">
        <v>-1</v>
      </c>
      <c r="P126">
        <v>-1</v>
      </c>
    </row>
    <row r="127" spans="1:16" ht="15" customHeight="1" x14ac:dyDescent="0.3">
      <c r="A127">
        <v>125</v>
      </c>
      <c r="B127" t="s">
        <v>498</v>
      </c>
      <c r="C127" t="s">
        <v>483</v>
      </c>
      <c r="D127" t="s">
        <v>499</v>
      </c>
      <c r="E127">
        <v>3.7</v>
      </c>
      <c r="F127" s="1" t="s">
        <v>500</v>
      </c>
      <c r="G127" t="s">
        <v>19</v>
      </c>
      <c r="H127" t="s">
        <v>501</v>
      </c>
      <c r="I127" t="s">
        <v>28</v>
      </c>
      <c r="J127">
        <v>1911</v>
      </c>
      <c r="K127" t="s">
        <v>73</v>
      </c>
      <c r="L127" t="s">
        <v>46</v>
      </c>
      <c r="M127" t="s">
        <v>38</v>
      </c>
      <c r="N127" t="s">
        <v>132</v>
      </c>
      <c r="O127" t="s">
        <v>502</v>
      </c>
      <c r="P127">
        <v>-1</v>
      </c>
    </row>
    <row r="128" spans="1:16" ht="15" customHeight="1" x14ac:dyDescent="0.3">
      <c r="A128">
        <v>126</v>
      </c>
      <c r="B128" t="s">
        <v>503</v>
      </c>
      <c r="C128" t="s">
        <v>483</v>
      </c>
      <c r="D128" s="1" t="s">
        <v>504</v>
      </c>
      <c r="E128">
        <v>4</v>
      </c>
      <c r="F128" s="1" t="s">
        <v>505</v>
      </c>
      <c r="G128" t="s">
        <v>506</v>
      </c>
      <c r="H128" t="s">
        <v>507</v>
      </c>
      <c r="I128" t="s">
        <v>28</v>
      </c>
      <c r="J128">
        <v>1997</v>
      </c>
      <c r="K128" t="s">
        <v>21</v>
      </c>
      <c r="L128" t="s">
        <v>29</v>
      </c>
      <c r="M128" t="s">
        <v>30</v>
      </c>
      <c r="N128" t="s">
        <v>132</v>
      </c>
      <c r="O128" t="s">
        <v>508</v>
      </c>
      <c r="P128">
        <v>-1</v>
      </c>
    </row>
    <row r="129" spans="1:16" ht="15" customHeight="1" x14ac:dyDescent="0.3">
      <c r="A129">
        <v>127</v>
      </c>
      <c r="B129" t="s">
        <v>509</v>
      </c>
      <c r="C129" t="s">
        <v>483</v>
      </c>
      <c r="D129" s="1" t="s">
        <v>510</v>
      </c>
      <c r="E129">
        <v>3.3</v>
      </c>
      <c r="F129" s="1" t="s">
        <v>511</v>
      </c>
      <c r="G129" t="s">
        <v>19</v>
      </c>
      <c r="H129" t="s">
        <v>71</v>
      </c>
      <c r="I129" t="s">
        <v>20</v>
      </c>
      <c r="J129">
        <v>1995</v>
      </c>
      <c r="K129" t="s">
        <v>36</v>
      </c>
      <c r="L129" t="s">
        <v>222</v>
      </c>
      <c r="M129" t="s">
        <v>81</v>
      </c>
      <c r="N129" t="s">
        <v>120</v>
      </c>
      <c r="O129">
        <v>-1</v>
      </c>
      <c r="P129">
        <v>-1</v>
      </c>
    </row>
    <row r="130" spans="1:16" ht="15" customHeight="1" x14ac:dyDescent="0.3">
      <c r="A130">
        <v>128</v>
      </c>
      <c r="B130" t="s">
        <v>512</v>
      </c>
      <c r="C130" t="s">
        <v>483</v>
      </c>
      <c r="D130" s="1" t="s">
        <v>513</v>
      </c>
      <c r="E130">
        <v>2.9</v>
      </c>
      <c r="F130" s="1" t="s">
        <v>514</v>
      </c>
      <c r="G130" t="s">
        <v>19</v>
      </c>
      <c r="H130" t="s">
        <v>19</v>
      </c>
      <c r="I130" t="s">
        <v>91</v>
      </c>
      <c r="J130">
        <v>2015</v>
      </c>
      <c r="K130" t="s">
        <v>36</v>
      </c>
      <c r="L130" t="s">
        <v>37</v>
      </c>
      <c r="M130" t="s">
        <v>38</v>
      </c>
      <c r="N130" t="s">
        <v>39</v>
      </c>
      <c r="O130">
        <v>-1</v>
      </c>
      <c r="P130">
        <v>-1</v>
      </c>
    </row>
    <row r="131" spans="1:16" ht="15" customHeight="1" x14ac:dyDescent="0.3">
      <c r="A131">
        <v>129</v>
      </c>
      <c r="B131" t="s">
        <v>515</v>
      </c>
      <c r="C131" t="s">
        <v>483</v>
      </c>
      <c r="D131" s="1" t="s">
        <v>516</v>
      </c>
      <c r="E131">
        <v>3.6</v>
      </c>
      <c r="F131" s="1" t="s">
        <v>517</v>
      </c>
      <c r="G131" t="s">
        <v>19</v>
      </c>
      <c r="H131" t="s">
        <v>518</v>
      </c>
      <c r="I131" t="s">
        <v>28</v>
      </c>
      <c r="J131">
        <v>1832</v>
      </c>
      <c r="K131" t="s">
        <v>73</v>
      </c>
      <c r="L131" t="s">
        <v>58</v>
      </c>
      <c r="M131" t="s">
        <v>59</v>
      </c>
      <c r="N131" t="s">
        <v>132</v>
      </c>
      <c r="O131" t="s">
        <v>519</v>
      </c>
      <c r="P131">
        <v>-1</v>
      </c>
    </row>
    <row r="132" spans="1:16" ht="15" customHeight="1" x14ac:dyDescent="0.3">
      <c r="A132">
        <v>130</v>
      </c>
      <c r="B132" t="s">
        <v>520</v>
      </c>
      <c r="C132" t="s">
        <v>483</v>
      </c>
      <c r="D132" s="1" t="s">
        <v>521</v>
      </c>
      <c r="E132">
        <v>3.2</v>
      </c>
      <c r="F132" s="1" t="s">
        <v>522</v>
      </c>
      <c r="G132" t="s">
        <v>19</v>
      </c>
      <c r="H132" t="s">
        <v>19</v>
      </c>
      <c r="I132" t="s">
        <v>20</v>
      </c>
      <c r="J132">
        <v>2009</v>
      </c>
      <c r="K132" t="s">
        <v>21</v>
      </c>
      <c r="L132" t="s">
        <v>29</v>
      </c>
      <c r="M132" t="s">
        <v>30</v>
      </c>
      <c r="N132" t="s">
        <v>120</v>
      </c>
      <c r="O132">
        <v>-1</v>
      </c>
      <c r="P132">
        <v>-1</v>
      </c>
    </row>
    <row r="133" spans="1:16" ht="15" customHeight="1" x14ac:dyDescent="0.3">
      <c r="A133">
        <v>131</v>
      </c>
      <c r="B133" t="s">
        <v>523</v>
      </c>
      <c r="C133" t="s">
        <v>483</v>
      </c>
      <c r="D133" s="1" t="s">
        <v>524</v>
      </c>
      <c r="E133">
        <v>3.1</v>
      </c>
      <c r="F133" s="1" t="s">
        <v>525</v>
      </c>
      <c r="G133" t="s">
        <v>19</v>
      </c>
      <c r="H133" t="s">
        <v>526</v>
      </c>
      <c r="I133" t="s">
        <v>118</v>
      </c>
      <c r="J133">
        <v>-1</v>
      </c>
      <c r="K133" t="s">
        <v>36</v>
      </c>
      <c r="L133" t="s">
        <v>202</v>
      </c>
      <c r="M133" t="s">
        <v>38</v>
      </c>
      <c r="N133" t="s">
        <v>106</v>
      </c>
      <c r="O133">
        <v>-1</v>
      </c>
      <c r="P133">
        <v>-1</v>
      </c>
    </row>
    <row r="134" spans="1:16" ht="15" customHeight="1" x14ac:dyDescent="0.3">
      <c r="A134">
        <v>132</v>
      </c>
      <c r="B134" t="s">
        <v>527</v>
      </c>
      <c r="C134" t="s">
        <v>483</v>
      </c>
      <c r="D134" s="1" t="s">
        <v>528</v>
      </c>
      <c r="E134">
        <v>3.4</v>
      </c>
      <c r="F134" s="1" t="s">
        <v>529</v>
      </c>
      <c r="G134" t="s">
        <v>530</v>
      </c>
      <c r="H134" t="s">
        <v>19</v>
      </c>
      <c r="I134" t="s">
        <v>20</v>
      </c>
      <c r="J134">
        <v>-1</v>
      </c>
      <c r="K134" t="s">
        <v>182</v>
      </c>
      <c r="L134" t="s">
        <v>222</v>
      </c>
      <c r="M134" t="s">
        <v>81</v>
      </c>
      <c r="N134" t="s">
        <v>39</v>
      </c>
      <c r="O134">
        <v>-1</v>
      </c>
      <c r="P134">
        <v>-1</v>
      </c>
    </row>
    <row r="135" spans="1:16" ht="15" customHeight="1" x14ac:dyDescent="0.3">
      <c r="A135">
        <v>133</v>
      </c>
      <c r="B135" t="s">
        <v>531</v>
      </c>
      <c r="C135" t="s">
        <v>483</v>
      </c>
      <c r="D135" t="s">
        <v>532</v>
      </c>
      <c r="E135">
        <v>4</v>
      </c>
      <c r="F135" s="1" t="s">
        <v>443</v>
      </c>
      <c r="G135" t="s">
        <v>19</v>
      </c>
      <c r="H135" t="s">
        <v>444</v>
      </c>
      <c r="I135" t="s">
        <v>51</v>
      </c>
      <c r="J135">
        <v>2004</v>
      </c>
      <c r="K135" t="s">
        <v>36</v>
      </c>
      <c r="L135" t="s">
        <v>46</v>
      </c>
      <c r="M135" t="s">
        <v>38</v>
      </c>
      <c r="N135" t="s">
        <v>47</v>
      </c>
      <c r="O135">
        <v>-1</v>
      </c>
      <c r="P135">
        <v>-1</v>
      </c>
    </row>
    <row r="136" spans="1:16" ht="15" customHeight="1" x14ac:dyDescent="0.3">
      <c r="A136">
        <v>134</v>
      </c>
      <c r="B136" t="s">
        <v>230</v>
      </c>
      <c r="C136" t="s">
        <v>483</v>
      </c>
      <c r="D136" s="1" t="s">
        <v>533</v>
      </c>
      <c r="E136">
        <v>4.3</v>
      </c>
      <c r="F136" s="1" t="s">
        <v>534</v>
      </c>
      <c r="G136" t="s">
        <v>19</v>
      </c>
      <c r="H136" t="s">
        <v>535</v>
      </c>
      <c r="I136" t="s">
        <v>118</v>
      </c>
      <c r="J136">
        <v>-1</v>
      </c>
      <c r="K136" t="s">
        <v>36</v>
      </c>
      <c r="L136" t="s">
        <v>340</v>
      </c>
      <c r="M136" t="s">
        <v>247</v>
      </c>
      <c r="N136" t="s">
        <v>441</v>
      </c>
      <c r="O136">
        <v>-1</v>
      </c>
      <c r="P136">
        <v>-1</v>
      </c>
    </row>
    <row r="137" spans="1:16" ht="15" customHeight="1" x14ac:dyDescent="0.3">
      <c r="A137">
        <v>135</v>
      </c>
      <c r="B137" t="s">
        <v>536</v>
      </c>
      <c r="C137" t="s">
        <v>483</v>
      </c>
      <c r="D137" s="1" t="s">
        <v>537</v>
      </c>
      <c r="E137">
        <v>2.7</v>
      </c>
      <c r="F137" s="1" t="s">
        <v>538</v>
      </c>
      <c r="G137" t="s">
        <v>103</v>
      </c>
      <c r="H137" t="s">
        <v>71</v>
      </c>
      <c r="I137" t="s">
        <v>28</v>
      </c>
      <c r="J137">
        <v>1934</v>
      </c>
      <c r="K137" t="s">
        <v>73</v>
      </c>
      <c r="L137" t="s">
        <v>539</v>
      </c>
      <c r="M137" t="s">
        <v>53</v>
      </c>
      <c r="N137" t="s">
        <v>31</v>
      </c>
      <c r="O137" t="s">
        <v>540</v>
      </c>
      <c r="P137" t="b">
        <v>1</v>
      </c>
    </row>
    <row r="138" spans="1:16" ht="15" customHeight="1" x14ac:dyDescent="0.3">
      <c r="A138">
        <v>136</v>
      </c>
      <c r="B138" t="s">
        <v>96</v>
      </c>
      <c r="C138" t="s">
        <v>483</v>
      </c>
      <c r="D138" s="1" t="s">
        <v>541</v>
      </c>
      <c r="E138">
        <v>4.0999999999999996</v>
      </c>
      <c r="F138" s="1" t="s">
        <v>542</v>
      </c>
      <c r="G138" t="s">
        <v>19</v>
      </c>
      <c r="H138" t="s">
        <v>19</v>
      </c>
      <c r="I138" t="s">
        <v>35</v>
      </c>
      <c r="J138">
        <v>1998</v>
      </c>
      <c r="K138" t="s">
        <v>45</v>
      </c>
      <c r="L138" t="s">
        <v>543</v>
      </c>
      <c r="M138" t="s">
        <v>247</v>
      </c>
      <c r="N138" t="s">
        <v>160</v>
      </c>
      <c r="O138">
        <v>-1</v>
      </c>
      <c r="P138">
        <v>-1</v>
      </c>
    </row>
    <row r="139" spans="1:16" ht="15" customHeight="1" x14ac:dyDescent="0.3">
      <c r="A139">
        <v>137</v>
      </c>
      <c r="B139" t="s">
        <v>41</v>
      </c>
      <c r="C139" t="s">
        <v>483</v>
      </c>
      <c r="D139" s="1" t="s">
        <v>544</v>
      </c>
      <c r="E139">
        <v>4.4000000000000004</v>
      </c>
      <c r="F139" s="1" t="s">
        <v>545</v>
      </c>
      <c r="G139" t="s">
        <v>173</v>
      </c>
      <c r="H139" t="s">
        <v>546</v>
      </c>
      <c r="I139" t="s">
        <v>91</v>
      </c>
      <c r="J139">
        <v>-1</v>
      </c>
      <c r="K139" t="s">
        <v>36</v>
      </c>
      <c r="L139">
        <v>-1</v>
      </c>
      <c r="M139">
        <v>-1</v>
      </c>
      <c r="N139" t="s">
        <v>106</v>
      </c>
      <c r="O139">
        <v>-1</v>
      </c>
      <c r="P139">
        <v>-1</v>
      </c>
    </row>
    <row r="140" spans="1:16" ht="15" customHeight="1" x14ac:dyDescent="0.3">
      <c r="A140">
        <v>138</v>
      </c>
      <c r="B140" t="s">
        <v>547</v>
      </c>
      <c r="C140" t="s">
        <v>483</v>
      </c>
      <c r="D140" s="1" t="s">
        <v>548</v>
      </c>
      <c r="E140">
        <v>3.1</v>
      </c>
      <c r="F140" s="1" t="s">
        <v>549</v>
      </c>
      <c r="G140" t="s">
        <v>19</v>
      </c>
      <c r="H140" t="s">
        <v>550</v>
      </c>
      <c r="I140" t="s">
        <v>35</v>
      </c>
      <c r="J140">
        <v>1990</v>
      </c>
      <c r="K140" t="s">
        <v>45</v>
      </c>
      <c r="L140" t="s">
        <v>46</v>
      </c>
      <c r="M140" t="s">
        <v>38</v>
      </c>
      <c r="N140" t="s">
        <v>24</v>
      </c>
      <c r="O140" t="s">
        <v>551</v>
      </c>
      <c r="P140">
        <v>-1</v>
      </c>
    </row>
    <row r="141" spans="1:16" ht="15" customHeight="1" x14ac:dyDescent="0.3">
      <c r="A141">
        <v>139</v>
      </c>
      <c r="B141" t="s">
        <v>41</v>
      </c>
      <c r="C141" t="s">
        <v>483</v>
      </c>
      <c r="D141" s="1" t="s">
        <v>552</v>
      </c>
      <c r="E141">
        <v>3</v>
      </c>
      <c r="F141" s="1" t="s">
        <v>553</v>
      </c>
      <c r="G141" t="s">
        <v>19</v>
      </c>
      <c r="H141" t="s">
        <v>554</v>
      </c>
      <c r="I141" t="s">
        <v>91</v>
      </c>
      <c r="J141">
        <v>-1</v>
      </c>
      <c r="K141" t="s">
        <v>36</v>
      </c>
      <c r="L141">
        <v>-1</v>
      </c>
      <c r="M141">
        <v>-1</v>
      </c>
      <c r="N141" t="s">
        <v>39</v>
      </c>
      <c r="O141">
        <v>-1</v>
      </c>
      <c r="P141">
        <v>-1</v>
      </c>
    </row>
    <row r="142" spans="1:16" ht="15" customHeight="1" x14ac:dyDescent="0.3">
      <c r="A142">
        <v>140</v>
      </c>
      <c r="B142" t="s">
        <v>555</v>
      </c>
      <c r="C142" t="s">
        <v>483</v>
      </c>
      <c r="D142" s="1" t="s">
        <v>556</v>
      </c>
      <c r="E142">
        <v>2.9</v>
      </c>
      <c r="F142" s="1" t="s">
        <v>557</v>
      </c>
      <c r="G142" t="s">
        <v>19</v>
      </c>
      <c r="H142" t="s">
        <v>558</v>
      </c>
      <c r="I142" t="s">
        <v>20</v>
      </c>
      <c r="J142">
        <v>-1</v>
      </c>
      <c r="K142" t="s">
        <v>36</v>
      </c>
      <c r="L142" t="s">
        <v>366</v>
      </c>
      <c r="M142" t="s">
        <v>275</v>
      </c>
      <c r="N142" t="s">
        <v>39</v>
      </c>
      <c r="O142">
        <v>-1</v>
      </c>
      <c r="P142">
        <v>-1</v>
      </c>
    </row>
    <row r="143" spans="1:16" ht="15" customHeight="1" x14ac:dyDescent="0.3">
      <c r="A143">
        <v>141</v>
      </c>
      <c r="B143" t="s">
        <v>559</v>
      </c>
      <c r="C143" t="s">
        <v>483</v>
      </c>
      <c r="D143" s="1" t="s">
        <v>560</v>
      </c>
      <c r="E143">
        <v>3.9</v>
      </c>
      <c r="F143" s="1" t="s">
        <v>561</v>
      </c>
      <c r="G143" t="s">
        <v>19</v>
      </c>
      <c r="H143" t="s">
        <v>19</v>
      </c>
      <c r="I143" t="s">
        <v>28</v>
      </c>
      <c r="J143">
        <v>1938</v>
      </c>
      <c r="K143" t="s">
        <v>562</v>
      </c>
      <c r="L143" t="s">
        <v>563</v>
      </c>
      <c r="M143" t="s">
        <v>564</v>
      </c>
      <c r="N143" t="s">
        <v>31</v>
      </c>
      <c r="O143">
        <v>-1</v>
      </c>
      <c r="P143">
        <v>-1</v>
      </c>
    </row>
    <row r="144" spans="1:16" ht="15" customHeight="1" x14ac:dyDescent="0.3">
      <c r="A144">
        <v>142</v>
      </c>
      <c r="B144" t="s">
        <v>41</v>
      </c>
      <c r="C144" t="s">
        <v>483</v>
      </c>
      <c r="D144" s="1" t="s">
        <v>565</v>
      </c>
      <c r="E144">
        <v>4.2</v>
      </c>
      <c r="F144" s="1" t="s">
        <v>566</v>
      </c>
      <c r="G144" t="s">
        <v>19</v>
      </c>
      <c r="H144" t="s">
        <v>567</v>
      </c>
      <c r="I144" t="s">
        <v>20</v>
      </c>
      <c r="J144">
        <v>2008</v>
      </c>
      <c r="K144" t="s">
        <v>36</v>
      </c>
      <c r="L144" t="s">
        <v>46</v>
      </c>
      <c r="M144" t="s">
        <v>38</v>
      </c>
      <c r="N144" t="s">
        <v>160</v>
      </c>
      <c r="O144">
        <v>-1</v>
      </c>
      <c r="P144">
        <v>-1</v>
      </c>
    </row>
    <row r="145" spans="1:16" ht="15" customHeight="1" x14ac:dyDescent="0.3">
      <c r="A145">
        <v>143</v>
      </c>
      <c r="B145" t="s">
        <v>568</v>
      </c>
      <c r="C145" t="s">
        <v>483</v>
      </c>
      <c r="D145" s="1" t="s">
        <v>569</v>
      </c>
      <c r="E145">
        <v>3.9</v>
      </c>
      <c r="F145" s="1" t="s">
        <v>570</v>
      </c>
      <c r="G145" t="s">
        <v>571</v>
      </c>
      <c r="H145" t="s">
        <v>572</v>
      </c>
      <c r="I145" t="s">
        <v>35</v>
      </c>
      <c r="J145">
        <v>2002</v>
      </c>
      <c r="K145" t="s">
        <v>36</v>
      </c>
      <c r="L145" t="s">
        <v>80</v>
      </c>
      <c r="M145" t="s">
        <v>81</v>
      </c>
      <c r="N145" t="s">
        <v>39</v>
      </c>
      <c r="O145">
        <v>-1</v>
      </c>
      <c r="P145">
        <v>-1</v>
      </c>
    </row>
    <row r="146" spans="1:16" ht="15" customHeight="1" x14ac:dyDescent="0.3">
      <c r="A146">
        <v>144</v>
      </c>
      <c r="B146" t="s">
        <v>573</v>
      </c>
      <c r="C146" t="s">
        <v>483</v>
      </c>
      <c r="D146" s="1" t="s">
        <v>574</v>
      </c>
      <c r="E146">
        <v>4.2</v>
      </c>
      <c r="F146" s="1" t="s">
        <v>575</v>
      </c>
      <c r="G146" t="s">
        <v>19</v>
      </c>
      <c r="H146" t="s">
        <v>19</v>
      </c>
      <c r="I146" t="s">
        <v>28</v>
      </c>
      <c r="J146">
        <v>1963</v>
      </c>
      <c r="K146" t="s">
        <v>21</v>
      </c>
      <c r="L146" t="s">
        <v>563</v>
      </c>
      <c r="M146" t="s">
        <v>564</v>
      </c>
      <c r="N146" t="s">
        <v>24</v>
      </c>
      <c r="O146">
        <v>-1</v>
      </c>
      <c r="P146">
        <v>-1</v>
      </c>
    </row>
    <row r="147" spans="1:16" ht="15" customHeight="1" x14ac:dyDescent="0.3">
      <c r="A147">
        <v>145</v>
      </c>
      <c r="B147" t="s">
        <v>576</v>
      </c>
      <c r="C147" t="s">
        <v>483</v>
      </c>
      <c r="D147" s="1" t="s">
        <v>577</v>
      </c>
      <c r="E147">
        <v>-1</v>
      </c>
      <c r="F147" t="s">
        <v>578</v>
      </c>
      <c r="G147" t="s">
        <v>19</v>
      </c>
      <c r="H147" t="s">
        <v>579</v>
      </c>
      <c r="I147" t="s">
        <v>91</v>
      </c>
      <c r="J147">
        <v>1996</v>
      </c>
      <c r="K147" t="s">
        <v>36</v>
      </c>
      <c r="L147" t="s">
        <v>580</v>
      </c>
      <c r="M147" t="s">
        <v>81</v>
      </c>
      <c r="N147" t="s">
        <v>106</v>
      </c>
      <c r="O147">
        <v>-1</v>
      </c>
      <c r="P147">
        <v>-1</v>
      </c>
    </row>
    <row r="148" spans="1:16" ht="15" customHeight="1" x14ac:dyDescent="0.3">
      <c r="A148">
        <v>146</v>
      </c>
      <c r="B148" t="s">
        <v>581</v>
      </c>
      <c r="C148" t="s">
        <v>483</v>
      </c>
      <c r="D148" s="1" t="s">
        <v>582</v>
      </c>
      <c r="E148">
        <v>5</v>
      </c>
      <c r="F148" s="1" t="s">
        <v>439</v>
      </c>
      <c r="G148" t="s">
        <v>19</v>
      </c>
      <c r="H148" t="s">
        <v>440</v>
      </c>
      <c r="I148" t="s">
        <v>118</v>
      </c>
      <c r="J148">
        <v>-1</v>
      </c>
      <c r="K148" t="s">
        <v>36</v>
      </c>
      <c r="L148" t="s">
        <v>119</v>
      </c>
      <c r="M148" t="s">
        <v>81</v>
      </c>
      <c r="N148" t="s">
        <v>441</v>
      </c>
      <c r="O148">
        <v>-1</v>
      </c>
      <c r="P148">
        <v>-1</v>
      </c>
    </row>
    <row r="149" spans="1:16" ht="15" customHeight="1" x14ac:dyDescent="0.3">
      <c r="A149">
        <v>147</v>
      </c>
      <c r="B149" t="s">
        <v>583</v>
      </c>
      <c r="C149" t="s">
        <v>483</v>
      </c>
      <c r="D149" s="1" t="s">
        <v>584</v>
      </c>
      <c r="E149">
        <v>3.9</v>
      </c>
      <c r="F149" s="1" t="s">
        <v>585</v>
      </c>
      <c r="G149" t="s">
        <v>19</v>
      </c>
      <c r="H149" t="s">
        <v>174</v>
      </c>
      <c r="I149" t="s">
        <v>28</v>
      </c>
      <c r="J149">
        <v>1994</v>
      </c>
      <c r="K149" t="s">
        <v>73</v>
      </c>
      <c r="L149" t="s">
        <v>37</v>
      </c>
      <c r="M149" t="s">
        <v>38</v>
      </c>
      <c r="N149" t="s">
        <v>132</v>
      </c>
      <c r="O149" t="s">
        <v>586</v>
      </c>
      <c r="P149">
        <v>-1</v>
      </c>
    </row>
    <row r="150" spans="1:16" ht="15" customHeight="1" x14ac:dyDescent="0.3">
      <c r="A150">
        <v>148</v>
      </c>
      <c r="B150" t="s">
        <v>41</v>
      </c>
      <c r="C150" t="s">
        <v>483</v>
      </c>
      <c r="D150" s="1" t="s">
        <v>587</v>
      </c>
      <c r="E150">
        <v>3.4</v>
      </c>
      <c r="F150" s="1" t="s">
        <v>588</v>
      </c>
      <c r="G150" t="s">
        <v>173</v>
      </c>
      <c r="H150">
        <v>-1</v>
      </c>
      <c r="I150" t="s">
        <v>137</v>
      </c>
      <c r="J150">
        <v>-1</v>
      </c>
      <c r="K150" t="s">
        <v>36</v>
      </c>
      <c r="L150">
        <v>-1</v>
      </c>
      <c r="M150">
        <v>-1</v>
      </c>
      <c r="N150" t="s">
        <v>39</v>
      </c>
      <c r="O150">
        <v>-1</v>
      </c>
      <c r="P150">
        <v>-1</v>
      </c>
    </row>
    <row r="151" spans="1:16" ht="15" customHeight="1" x14ac:dyDescent="0.3">
      <c r="A151">
        <v>149</v>
      </c>
      <c r="B151" t="s">
        <v>41</v>
      </c>
      <c r="C151" t="s">
        <v>483</v>
      </c>
      <c r="D151" s="1" t="s">
        <v>589</v>
      </c>
      <c r="E151">
        <v>2.9</v>
      </c>
      <c r="F151" s="1" t="s">
        <v>557</v>
      </c>
      <c r="G151" t="s">
        <v>19</v>
      </c>
      <c r="H151" t="s">
        <v>558</v>
      </c>
      <c r="I151" t="s">
        <v>20</v>
      </c>
      <c r="J151">
        <v>-1</v>
      </c>
      <c r="K151" t="s">
        <v>36</v>
      </c>
      <c r="L151" t="s">
        <v>366</v>
      </c>
      <c r="M151" t="s">
        <v>275</v>
      </c>
      <c r="N151" t="s">
        <v>39</v>
      </c>
      <c r="O151">
        <v>-1</v>
      </c>
      <c r="P151">
        <v>-1</v>
      </c>
    </row>
    <row r="152" spans="1:16" ht="15" customHeight="1" x14ac:dyDescent="0.3">
      <c r="A152">
        <v>150</v>
      </c>
      <c r="B152" t="s">
        <v>41</v>
      </c>
      <c r="C152" t="s">
        <v>590</v>
      </c>
      <c r="D152" s="1" t="s">
        <v>591</v>
      </c>
      <c r="E152">
        <v>4</v>
      </c>
      <c r="F152" s="1" t="s">
        <v>84</v>
      </c>
      <c r="G152" t="s">
        <v>19</v>
      </c>
      <c r="H152" t="s">
        <v>19</v>
      </c>
      <c r="I152" t="s">
        <v>28</v>
      </c>
      <c r="J152">
        <v>1841</v>
      </c>
      <c r="K152" t="s">
        <v>85</v>
      </c>
      <c r="L152" t="s">
        <v>29</v>
      </c>
      <c r="M152" t="s">
        <v>30</v>
      </c>
      <c r="N152" t="s">
        <v>86</v>
      </c>
      <c r="O152" t="s">
        <v>87</v>
      </c>
      <c r="P152">
        <v>-1</v>
      </c>
    </row>
    <row r="153" spans="1:16" ht="15" customHeight="1" x14ac:dyDescent="0.3">
      <c r="A153">
        <v>151</v>
      </c>
      <c r="B153" t="s">
        <v>476</v>
      </c>
      <c r="C153" t="s">
        <v>590</v>
      </c>
      <c r="D153" t="s">
        <v>592</v>
      </c>
      <c r="E153">
        <v>3.6</v>
      </c>
      <c r="F153" s="1" t="s">
        <v>593</v>
      </c>
      <c r="G153" t="s">
        <v>19</v>
      </c>
      <c r="H153" t="s">
        <v>19</v>
      </c>
      <c r="I153" t="s">
        <v>118</v>
      </c>
      <c r="J153">
        <v>2013</v>
      </c>
      <c r="K153" t="s">
        <v>36</v>
      </c>
      <c r="L153" t="s">
        <v>29</v>
      </c>
      <c r="M153" t="s">
        <v>30</v>
      </c>
      <c r="N153" t="s">
        <v>39</v>
      </c>
      <c r="O153" t="s">
        <v>594</v>
      </c>
      <c r="P153">
        <v>-1</v>
      </c>
    </row>
    <row r="154" spans="1:16" ht="15" customHeight="1" x14ac:dyDescent="0.3">
      <c r="A154">
        <v>152</v>
      </c>
      <c r="B154" t="s">
        <v>595</v>
      </c>
      <c r="C154" t="s">
        <v>590</v>
      </c>
      <c r="D154" s="1" t="s">
        <v>596</v>
      </c>
      <c r="E154">
        <v>3.4</v>
      </c>
      <c r="F154" s="1" t="s">
        <v>597</v>
      </c>
      <c r="G154" t="s">
        <v>19</v>
      </c>
      <c r="H154" t="s">
        <v>19</v>
      </c>
      <c r="I154" t="s">
        <v>28</v>
      </c>
      <c r="J154">
        <v>2013</v>
      </c>
      <c r="K154" t="s">
        <v>85</v>
      </c>
      <c r="L154" t="s">
        <v>29</v>
      </c>
      <c r="M154" t="s">
        <v>30</v>
      </c>
      <c r="N154" t="s">
        <v>75</v>
      </c>
      <c r="O154">
        <v>-1</v>
      </c>
      <c r="P154">
        <v>-1</v>
      </c>
    </row>
    <row r="155" spans="1:16" ht="15" customHeight="1" x14ac:dyDescent="0.3">
      <c r="A155">
        <v>153</v>
      </c>
      <c r="B155" t="s">
        <v>41</v>
      </c>
      <c r="C155" t="s">
        <v>590</v>
      </c>
      <c r="D155" s="1" t="s">
        <v>598</v>
      </c>
      <c r="E155">
        <v>-1</v>
      </c>
      <c r="F155" t="s">
        <v>599</v>
      </c>
      <c r="G155" t="s">
        <v>19</v>
      </c>
      <c r="H155">
        <v>-1</v>
      </c>
      <c r="I155">
        <v>-1</v>
      </c>
      <c r="J155">
        <v>-1</v>
      </c>
      <c r="K155">
        <v>-1</v>
      </c>
      <c r="L155">
        <v>-1</v>
      </c>
      <c r="M155">
        <v>-1</v>
      </c>
      <c r="N155">
        <v>-1</v>
      </c>
      <c r="O155">
        <v>-1</v>
      </c>
      <c r="P155">
        <v>-1</v>
      </c>
    </row>
    <row r="156" spans="1:16" ht="15" customHeight="1" x14ac:dyDescent="0.3">
      <c r="A156">
        <v>154</v>
      </c>
      <c r="B156" t="s">
        <v>600</v>
      </c>
      <c r="C156" t="s">
        <v>590</v>
      </c>
      <c r="D156" t="s">
        <v>601</v>
      </c>
      <c r="E156">
        <v>3.3</v>
      </c>
      <c r="F156" s="1" t="s">
        <v>602</v>
      </c>
      <c r="G156" t="s">
        <v>19</v>
      </c>
      <c r="H156" t="s">
        <v>603</v>
      </c>
      <c r="I156" t="s">
        <v>118</v>
      </c>
      <c r="J156">
        <v>1992</v>
      </c>
      <c r="K156" t="s">
        <v>36</v>
      </c>
      <c r="L156" t="s">
        <v>46</v>
      </c>
      <c r="M156" t="s">
        <v>38</v>
      </c>
      <c r="N156" t="s">
        <v>160</v>
      </c>
      <c r="O156">
        <v>-1</v>
      </c>
      <c r="P156">
        <v>-1</v>
      </c>
    </row>
    <row r="157" spans="1:16" ht="15" customHeight="1" x14ac:dyDescent="0.3">
      <c r="A157">
        <v>155</v>
      </c>
      <c r="B157" t="s">
        <v>283</v>
      </c>
      <c r="C157" t="s">
        <v>590</v>
      </c>
      <c r="D157" t="s">
        <v>604</v>
      </c>
      <c r="E157">
        <v>3.2</v>
      </c>
      <c r="F157" s="1" t="s">
        <v>605</v>
      </c>
      <c r="G157" t="s">
        <v>19</v>
      </c>
      <c r="H157" t="s">
        <v>606</v>
      </c>
      <c r="I157" t="s">
        <v>20</v>
      </c>
      <c r="J157">
        <v>-1</v>
      </c>
      <c r="K157" t="s">
        <v>36</v>
      </c>
      <c r="L157">
        <v>-1</v>
      </c>
      <c r="M157">
        <v>-1</v>
      </c>
      <c r="N157" t="s">
        <v>120</v>
      </c>
      <c r="O157">
        <v>-1</v>
      </c>
      <c r="P157">
        <v>-1</v>
      </c>
    </row>
    <row r="158" spans="1:16" ht="15" customHeight="1" x14ac:dyDescent="0.3">
      <c r="A158">
        <v>156</v>
      </c>
      <c r="B158" t="s">
        <v>41</v>
      </c>
      <c r="C158" t="s">
        <v>590</v>
      </c>
      <c r="D158" s="1" t="s">
        <v>607</v>
      </c>
      <c r="E158">
        <v>3.8</v>
      </c>
      <c r="F158" s="1" t="s">
        <v>608</v>
      </c>
      <c r="G158" t="s">
        <v>19</v>
      </c>
      <c r="H158" t="s">
        <v>19</v>
      </c>
      <c r="I158" t="s">
        <v>118</v>
      </c>
      <c r="J158">
        <v>1977</v>
      </c>
      <c r="K158" t="s">
        <v>21</v>
      </c>
      <c r="L158" t="s">
        <v>22</v>
      </c>
      <c r="M158" t="s">
        <v>23</v>
      </c>
      <c r="N158" t="s">
        <v>160</v>
      </c>
      <c r="O158">
        <v>-1</v>
      </c>
      <c r="P158">
        <v>-1</v>
      </c>
    </row>
    <row r="159" spans="1:16" ht="15" customHeight="1" x14ac:dyDescent="0.3">
      <c r="A159">
        <v>157</v>
      </c>
      <c r="B159" t="s">
        <v>41</v>
      </c>
      <c r="C159" t="s">
        <v>590</v>
      </c>
      <c r="D159" s="1" t="s">
        <v>609</v>
      </c>
      <c r="E159">
        <v>-1</v>
      </c>
      <c r="F159" t="s">
        <v>610</v>
      </c>
      <c r="G159" t="s">
        <v>19</v>
      </c>
      <c r="H159">
        <v>-1</v>
      </c>
      <c r="I159">
        <v>-1</v>
      </c>
      <c r="J159">
        <v>-1</v>
      </c>
      <c r="K159">
        <v>-1</v>
      </c>
      <c r="L159">
        <v>-1</v>
      </c>
      <c r="M159">
        <v>-1</v>
      </c>
      <c r="N159">
        <v>-1</v>
      </c>
      <c r="O159">
        <v>-1</v>
      </c>
      <c r="P159">
        <v>-1</v>
      </c>
    </row>
    <row r="160" spans="1:16" ht="15" customHeight="1" x14ac:dyDescent="0.3">
      <c r="A160">
        <v>158</v>
      </c>
      <c r="B160" t="s">
        <v>611</v>
      </c>
      <c r="C160" t="s">
        <v>590</v>
      </c>
      <c r="D160" s="1" t="s">
        <v>612</v>
      </c>
      <c r="E160">
        <v>3.4</v>
      </c>
      <c r="F160" s="1" t="s">
        <v>597</v>
      </c>
      <c r="G160" t="s">
        <v>19</v>
      </c>
      <c r="H160" t="s">
        <v>19</v>
      </c>
      <c r="I160" t="s">
        <v>28</v>
      </c>
      <c r="J160">
        <v>2013</v>
      </c>
      <c r="K160" t="s">
        <v>85</v>
      </c>
      <c r="L160" t="s">
        <v>29</v>
      </c>
      <c r="M160" t="s">
        <v>30</v>
      </c>
      <c r="N160" t="s">
        <v>75</v>
      </c>
      <c r="O160">
        <v>-1</v>
      </c>
      <c r="P160">
        <v>-1</v>
      </c>
    </row>
    <row r="161" spans="1:16" ht="15" customHeight="1" x14ac:dyDescent="0.3">
      <c r="A161">
        <v>159</v>
      </c>
      <c r="B161" t="s">
        <v>613</v>
      </c>
      <c r="C161" t="s">
        <v>590</v>
      </c>
      <c r="D161" s="1" t="s">
        <v>614</v>
      </c>
      <c r="E161">
        <v>3.2</v>
      </c>
      <c r="F161" s="1" t="s">
        <v>522</v>
      </c>
      <c r="G161" t="s">
        <v>19</v>
      </c>
      <c r="H161" t="s">
        <v>19</v>
      </c>
      <c r="I161" t="s">
        <v>20</v>
      </c>
      <c r="J161">
        <v>2009</v>
      </c>
      <c r="K161" t="s">
        <v>21</v>
      </c>
      <c r="L161" t="s">
        <v>29</v>
      </c>
      <c r="M161" t="s">
        <v>30</v>
      </c>
      <c r="N161" t="s">
        <v>120</v>
      </c>
      <c r="O161">
        <v>-1</v>
      </c>
      <c r="P161">
        <v>-1</v>
      </c>
    </row>
    <row r="162" spans="1:16" ht="15" customHeight="1" x14ac:dyDescent="0.3">
      <c r="A162">
        <v>160</v>
      </c>
      <c r="B162" t="s">
        <v>615</v>
      </c>
      <c r="C162" t="s">
        <v>590</v>
      </c>
      <c r="D162" t="s">
        <v>616</v>
      </c>
      <c r="E162">
        <v>3.2</v>
      </c>
      <c r="F162" s="1" t="s">
        <v>617</v>
      </c>
      <c r="G162" t="s">
        <v>530</v>
      </c>
      <c r="H162" t="s">
        <v>618</v>
      </c>
      <c r="I162" t="s">
        <v>118</v>
      </c>
      <c r="J162">
        <v>-1</v>
      </c>
      <c r="K162" t="s">
        <v>36</v>
      </c>
      <c r="L162" t="s">
        <v>419</v>
      </c>
      <c r="M162" t="s">
        <v>420</v>
      </c>
      <c r="N162" t="s">
        <v>160</v>
      </c>
      <c r="O162">
        <v>-1</v>
      </c>
      <c r="P162">
        <v>-1</v>
      </c>
    </row>
    <row r="163" spans="1:16" ht="15" customHeight="1" x14ac:dyDescent="0.3">
      <c r="A163">
        <v>161</v>
      </c>
      <c r="B163" t="s">
        <v>619</v>
      </c>
      <c r="C163" t="s">
        <v>590</v>
      </c>
      <c r="D163" s="1" t="s">
        <v>620</v>
      </c>
      <c r="E163">
        <v>3.3</v>
      </c>
      <c r="F163" s="1" t="s">
        <v>621</v>
      </c>
      <c r="G163" t="s">
        <v>19</v>
      </c>
      <c r="H163" t="s">
        <v>19</v>
      </c>
      <c r="I163" t="s">
        <v>20</v>
      </c>
      <c r="J163">
        <v>2000</v>
      </c>
      <c r="K163" t="s">
        <v>36</v>
      </c>
      <c r="L163" t="s">
        <v>80</v>
      </c>
      <c r="M163" t="s">
        <v>81</v>
      </c>
      <c r="N163" t="s">
        <v>39</v>
      </c>
      <c r="O163" t="s">
        <v>622</v>
      </c>
      <c r="P163">
        <v>-1</v>
      </c>
    </row>
    <row r="164" spans="1:16" ht="15" customHeight="1" x14ac:dyDescent="0.3">
      <c r="A164">
        <v>162</v>
      </c>
      <c r="B164" t="s">
        <v>41</v>
      </c>
      <c r="C164" t="s">
        <v>590</v>
      </c>
      <c r="D164" s="1" t="s">
        <v>623</v>
      </c>
      <c r="E164">
        <v>-1</v>
      </c>
      <c r="F164" t="s">
        <v>624</v>
      </c>
      <c r="G164" t="s">
        <v>19</v>
      </c>
      <c r="H164">
        <v>-1</v>
      </c>
      <c r="I164">
        <v>-1</v>
      </c>
      <c r="J164">
        <v>-1</v>
      </c>
      <c r="K164">
        <v>-1</v>
      </c>
      <c r="L164">
        <v>-1</v>
      </c>
      <c r="M164">
        <v>-1</v>
      </c>
      <c r="N164">
        <v>-1</v>
      </c>
      <c r="O164">
        <v>-1</v>
      </c>
      <c r="P164">
        <v>-1</v>
      </c>
    </row>
    <row r="165" spans="1:16" ht="15" customHeight="1" x14ac:dyDescent="0.3">
      <c r="A165">
        <v>163</v>
      </c>
      <c r="B165" t="s">
        <v>625</v>
      </c>
      <c r="C165" t="s">
        <v>590</v>
      </c>
      <c r="D165" s="1" t="s">
        <v>626</v>
      </c>
      <c r="E165">
        <v>3.8</v>
      </c>
      <c r="F165" s="1" t="s">
        <v>627</v>
      </c>
      <c r="G165" t="s">
        <v>19</v>
      </c>
      <c r="H165" t="s">
        <v>19</v>
      </c>
      <c r="I165" t="s">
        <v>118</v>
      </c>
      <c r="J165">
        <v>2015</v>
      </c>
      <c r="K165" t="s">
        <v>36</v>
      </c>
      <c r="L165" t="s">
        <v>178</v>
      </c>
      <c r="M165" t="s">
        <v>38</v>
      </c>
      <c r="N165" t="s">
        <v>39</v>
      </c>
      <c r="O165">
        <v>-1</v>
      </c>
      <c r="P165">
        <v>-1</v>
      </c>
    </row>
    <row r="166" spans="1:16" ht="15" customHeight="1" x14ac:dyDescent="0.3">
      <c r="A166">
        <v>164</v>
      </c>
      <c r="B166" t="s">
        <v>628</v>
      </c>
      <c r="C166" t="s">
        <v>590</v>
      </c>
      <c r="D166" t="s">
        <v>629</v>
      </c>
      <c r="E166">
        <v>3.3</v>
      </c>
      <c r="F166" s="1" t="s">
        <v>602</v>
      </c>
      <c r="G166" t="s">
        <v>19</v>
      </c>
      <c r="H166" t="s">
        <v>603</v>
      </c>
      <c r="I166" t="s">
        <v>118</v>
      </c>
      <c r="J166">
        <v>1992</v>
      </c>
      <c r="K166" t="s">
        <v>36</v>
      </c>
      <c r="L166" t="s">
        <v>46</v>
      </c>
      <c r="M166" t="s">
        <v>38</v>
      </c>
      <c r="N166" t="s">
        <v>160</v>
      </c>
      <c r="O166">
        <v>-1</v>
      </c>
      <c r="P166">
        <v>-1</v>
      </c>
    </row>
    <row r="167" spans="1:16" ht="15" customHeight="1" x14ac:dyDescent="0.3">
      <c r="A167">
        <v>165</v>
      </c>
      <c r="B167" t="s">
        <v>630</v>
      </c>
      <c r="C167" t="s">
        <v>590</v>
      </c>
      <c r="D167" s="1" t="s">
        <v>631</v>
      </c>
      <c r="E167">
        <v>4.0999999999999996</v>
      </c>
      <c r="F167" s="1" t="s">
        <v>542</v>
      </c>
      <c r="G167" t="s">
        <v>19</v>
      </c>
      <c r="H167" t="s">
        <v>19</v>
      </c>
      <c r="I167" t="s">
        <v>35</v>
      </c>
      <c r="J167">
        <v>1998</v>
      </c>
      <c r="K167" t="s">
        <v>45</v>
      </c>
      <c r="L167" t="s">
        <v>543</v>
      </c>
      <c r="M167" t="s">
        <v>247</v>
      </c>
      <c r="N167" t="s">
        <v>160</v>
      </c>
      <c r="O167">
        <v>-1</v>
      </c>
      <c r="P167">
        <v>-1</v>
      </c>
    </row>
    <row r="168" spans="1:16" ht="15" customHeight="1" x14ac:dyDescent="0.3">
      <c r="A168">
        <v>166</v>
      </c>
      <c r="B168" t="s">
        <v>632</v>
      </c>
      <c r="C168" t="s">
        <v>590</v>
      </c>
      <c r="D168" s="1" t="s">
        <v>633</v>
      </c>
      <c r="E168">
        <v>2.9</v>
      </c>
      <c r="F168" s="1" t="s">
        <v>514</v>
      </c>
      <c r="G168" t="s">
        <v>19</v>
      </c>
      <c r="H168" t="s">
        <v>19</v>
      </c>
      <c r="I168" t="s">
        <v>91</v>
      </c>
      <c r="J168">
        <v>2015</v>
      </c>
      <c r="K168" t="s">
        <v>36</v>
      </c>
      <c r="L168" t="s">
        <v>37</v>
      </c>
      <c r="M168" t="s">
        <v>38</v>
      </c>
      <c r="N168" t="s">
        <v>39</v>
      </c>
      <c r="O168">
        <v>-1</v>
      </c>
      <c r="P168">
        <v>-1</v>
      </c>
    </row>
    <row r="169" spans="1:16" ht="15" customHeight="1" x14ac:dyDescent="0.3">
      <c r="A169">
        <v>167</v>
      </c>
      <c r="B169" t="s">
        <v>634</v>
      </c>
      <c r="C169" t="s">
        <v>590</v>
      </c>
      <c r="D169" s="1" t="s">
        <v>635</v>
      </c>
      <c r="E169">
        <v>-1</v>
      </c>
      <c r="F169" t="s">
        <v>636</v>
      </c>
      <c r="G169" t="s">
        <v>173</v>
      </c>
      <c r="H169" t="s">
        <v>19</v>
      </c>
      <c r="I169" t="s">
        <v>137</v>
      </c>
      <c r="J169">
        <v>-1</v>
      </c>
      <c r="K169" t="s">
        <v>137</v>
      </c>
      <c r="L169">
        <v>-1</v>
      </c>
      <c r="M169">
        <v>-1</v>
      </c>
      <c r="N169" t="s">
        <v>39</v>
      </c>
      <c r="O169">
        <v>-1</v>
      </c>
      <c r="P169">
        <v>-1</v>
      </c>
    </row>
    <row r="170" spans="1:16" ht="15" customHeight="1" x14ac:dyDescent="0.3">
      <c r="A170">
        <v>168</v>
      </c>
      <c r="B170" t="s">
        <v>637</v>
      </c>
      <c r="C170" t="s">
        <v>590</v>
      </c>
      <c r="D170" s="1" t="s">
        <v>638</v>
      </c>
      <c r="E170">
        <v>3.4</v>
      </c>
      <c r="F170" s="1" t="s">
        <v>639</v>
      </c>
      <c r="G170" t="s">
        <v>19</v>
      </c>
      <c r="H170" t="s">
        <v>169</v>
      </c>
      <c r="I170" t="s">
        <v>51</v>
      </c>
      <c r="J170">
        <v>1984</v>
      </c>
      <c r="K170" t="s">
        <v>36</v>
      </c>
      <c r="L170" t="s">
        <v>119</v>
      </c>
      <c r="M170" t="s">
        <v>81</v>
      </c>
      <c r="N170" t="s">
        <v>24</v>
      </c>
      <c r="O170" t="s">
        <v>640</v>
      </c>
      <c r="P170">
        <v>-1</v>
      </c>
    </row>
    <row r="171" spans="1:16" ht="15" customHeight="1" x14ac:dyDescent="0.3">
      <c r="A171">
        <v>169</v>
      </c>
      <c r="B171" t="s">
        <v>641</v>
      </c>
      <c r="C171" t="s">
        <v>590</v>
      </c>
      <c r="D171" s="1" t="s">
        <v>642</v>
      </c>
      <c r="E171">
        <v>2.5</v>
      </c>
      <c r="F171" s="1" t="s">
        <v>643</v>
      </c>
      <c r="G171" t="s">
        <v>173</v>
      </c>
      <c r="H171" t="s">
        <v>173</v>
      </c>
      <c r="I171" t="s">
        <v>20</v>
      </c>
      <c r="J171">
        <v>1886</v>
      </c>
      <c r="K171" t="s">
        <v>21</v>
      </c>
      <c r="L171" t="s">
        <v>22</v>
      </c>
      <c r="M171" t="s">
        <v>23</v>
      </c>
      <c r="N171" t="s">
        <v>120</v>
      </c>
      <c r="O171">
        <v>-1</v>
      </c>
      <c r="P171">
        <v>-1</v>
      </c>
    </row>
    <row r="172" spans="1:16" ht="15" customHeight="1" x14ac:dyDescent="0.3">
      <c r="A172">
        <v>170</v>
      </c>
      <c r="B172" t="s">
        <v>644</v>
      </c>
      <c r="C172" t="s">
        <v>590</v>
      </c>
      <c r="D172" s="1" t="s">
        <v>645</v>
      </c>
      <c r="E172">
        <v>4.4000000000000004</v>
      </c>
      <c r="F172" s="1" t="s">
        <v>646</v>
      </c>
      <c r="G172" t="s">
        <v>264</v>
      </c>
      <c r="H172" t="s">
        <v>314</v>
      </c>
      <c r="I172" t="s">
        <v>91</v>
      </c>
      <c r="J172">
        <v>-1</v>
      </c>
      <c r="K172" t="s">
        <v>36</v>
      </c>
      <c r="L172" t="s">
        <v>46</v>
      </c>
      <c r="M172" t="s">
        <v>38</v>
      </c>
      <c r="N172" t="s">
        <v>106</v>
      </c>
      <c r="O172">
        <v>-1</v>
      </c>
      <c r="P172">
        <v>-1</v>
      </c>
    </row>
    <row r="173" spans="1:16" ht="15" customHeight="1" x14ac:dyDescent="0.3">
      <c r="A173">
        <v>171</v>
      </c>
      <c r="B173" t="s">
        <v>476</v>
      </c>
      <c r="C173" t="s">
        <v>590</v>
      </c>
      <c r="D173" s="1" t="s">
        <v>647</v>
      </c>
      <c r="E173">
        <v>3.9</v>
      </c>
      <c r="F173" s="1" t="s">
        <v>313</v>
      </c>
      <c r="G173" t="s">
        <v>19</v>
      </c>
      <c r="H173" t="s">
        <v>314</v>
      </c>
      <c r="I173" t="s">
        <v>51</v>
      </c>
      <c r="J173">
        <v>2002</v>
      </c>
      <c r="K173" t="s">
        <v>36</v>
      </c>
      <c r="L173" t="s">
        <v>46</v>
      </c>
      <c r="M173" t="s">
        <v>38</v>
      </c>
      <c r="N173" t="s">
        <v>24</v>
      </c>
      <c r="O173">
        <v>-1</v>
      </c>
      <c r="P173">
        <v>-1</v>
      </c>
    </row>
    <row r="174" spans="1:16" ht="15" customHeight="1" x14ac:dyDescent="0.3">
      <c r="A174">
        <v>172</v>
      </c>
      <c r="B174" t="s">
        <v>114</v>
      </c>
      <c r="C174" t="s">
        <v>590</v>
      </c>
      <c r="D174" s="1" t="s">
        <v>648</v>
      </c>
      <c r="E174">
        <v>2.2999999999999998</v>
      </c>
      <c r="F174" s="1" t="s">
        <v>415</v>
      </c>
      <c r="G174" t="s">
        <v>19</v>
      </c>
      <c r="H174" t="s">
        <v>19</v>
      </c>
      <c r="I174" t="s">
        <v>91</v>
      </c>
      <c r="J174">
        <v>-1</v>
      </c>
      <c r="K174" t="s">
        <v>21</v>
      </c>
      <c r="L174">
        <v>-1</v>
      </c>
      <c r="M174">
        <v>-1</v>
      </c>
      <c r="N174" t="s">
        <v>160</v>
      </c>
      <c r="O174">
        <v>-1</v>
      </c>
      <c r="P174">
        <v>-1</v>
      </c>
    </row>
    <row r="175" spans="1:16" ht="15" customHeight="1" x14ac:dyDescent="0.3">
      <c r="A175">
        <v>173</v>
      </c>
      <c r="B175" t="s">
        <v>649</v>
      </c>
      <c r="C175" t="s">
        <v>590</v>
      </c>
      <c r="D175" s="1" t="s">
        <v>650</v>
      </c>
      <c r="E175">
        <v>3.6</v>
      </c>
      <c r="F175" s="1" t="s">
        <v>651</v>
      </c>
      <c r="G175" t="s">
        <v>19</v>
      </c>
      <c r="H175" t="s">
        <v>652</v>
      </c>
      <c r="I175" t="s">
        <v>28</v>
      </c>
      <c r="J175">
        <v>1862</v>
      </c>
      <c r="K175" t="s">
        <v>73</v>
      </c>
      <c r="L175" t="s">
        <v>58</v>
      </c>
      <c r="M175" t="s">
        <v>59</v>
      </c>
      <c r="N175" t="s">
        <v>132</v>
      </c>
      <c r="O175" t="s">
        <v>653</v>
      </c>
      <c r="P175">
        <v>-1</v>
      </c>
    </row>
    <row r="176" spans="1:16" ht="15" customHeight="1" x14ac:dyDescent="0.3">
      <c r="A176">
        <v>174</v>
      </c>
      <c r="B176" t="s">
        <v>453</v>
      </c>
      <c r="C176" t="s">
        <v>590</v>
      </c>
      <c r="D176" t="s">
        <v>654</v>
      </c>
      <c r="E176">
        <v>-1</v>
      </c>
      <c r="F176" t="s">
        <v>655</v>
      </c>
      <c r="G176" t="s">
        <v>19</v>
      </c>
      <c r="H176" t="s">
        <v>656</v>
      </c>
      <c r="I176" t="s">
        <v>91</v>
      </c>
      <c r="J176">
        <v>-1</v>
      </c>
      <c r="K176" t="s">
        <v>137</v>
      </c>
      <c r="L176">
        <v>-1</v>
      </c>
      <c r="M176">
        <v>-1</v>
      </c>
      <c r="N176" t="s">
        <v>39</v>
      </c>
      <c r="O176">
        <v>-1</v>
      </c>
      <c r="P176">
        <v>-1</v>
      </c>
    </row>
    <row r="177" spans="1:16" ht="15" customHeight="1" x14ac:dyDescent="0.3">
      <c r="A177">
        <v>175</v>
      </c>
      <c r="B177" t="s">
        <v>41</v>
      </c>
      <c r="C177" t="s">
        <v>590</v>
      </c>
      <c r="D177" s="1" t="s">
        <v>657</v>
      </c>
      <c r="E177">
        <v>3.6</v>
      </c>
      <c r="F177" s="1" t="s">
        <v>658</v>
      </c>
      <c r="G177" t="s">
        <v>659</v>
      </c>
      <c r="H177" t="s">
        <v>660</v>
      </c>
      <c r="I177" t="s">
        <v>51</v>
      </c>
      <c r="J177">
        <v>1999</v>
      </c>
      <c r="K177" t="s">
        <v>36</v>
      </c>
      <c r="L177" t="s">
        <v>119</v>
      </c>
      <c r="M177" t="s">
        <v>81</v>
      </c>
      <c r="N177" t="s">
        <v>47</v>
      </c>
      <c r="O177" t="s">
        <v>661</v>
      </c>
      <c r="P177">
        <v>-1</v>
      </c>
    </row>
    <row r="178" spans="1:16" ht="15" customHeight="1" x14ac:dyDescent="0.3">
      <c r="A178">
        <v>176</v>
      </c>
      <c r="B178" t="s">
        <v>41</v>
      </c>
      <c r="C178" t="s">
        <v>590</v>
      </c>
      <c r="D178" s="1" t="s">
        <v>662</v>
      </c>
      <c r="E178">
        <v>3.3</v>
      </c>
      <c r="F178" s="1" t="s">
        <v>663</v>
      </c>
      <c r="G178" t="s">
        <v>664</v>
      </c>
      <c r="H178" t="s">
        <v>664</v>
      </c>
      <c r="I178" t="s">
        <v>20</v>
      </c>
      <c r="J178">
        <v>2008</v>
      </c>
      <c r="K178" t="s">
        <v>36</v>
      </c>
      <c r="L178" t="s">
        <v>194</v>
      </c>
      <c r="M178" t="s">
        <v>59</v>
      </c>
      <c r="N178" t="s">
        <v>47</v>
      </c>
      <c r="O178">
        <v>-1</v>
      </c>
      <c r="P178">
        <v>-1</v>
      </c>
    </row>
    <row r="179" spans="1:16" ht="15" customHeight="1" x14ac:dyDescent="0.3">
      <c r="A179">
        <v>177</v>
      </c>
      <c r="B179" t="s">
        <v>665</v>
      </c>
      <c r="C179" t="s">
        <v>590</v>
      </c>
      <c r="D179" s="1" t="s">
        <v>666</v>
      </c>
      <c r="E179">
        <v>3.8</v>
      </c>
      <c r="F179" s="1" t="s">
        <v>667</v>
      </c>
      <c r="G179" t="s">
        <v>19</v>
      </c>
      <c r="H179" t="s">
        <v>19</v>
      </c>
      <c r="I179" t="s">
        <v>28</v>
      </c>
      <c r="J179">
        <v>1906</v>
      </c>
      <c r="K179" t="s">
        <v>73</v>
      </c>
      <c r="L179" t="s">
        <v>340</v>
      </c>
      <c r="M179" t="s">
        <v>247</v>
      </c>
      <c r="N179" t="s">
        <v>132</v>
      </c>
      <c r="O179">
        <v>-1</v>
      </c>
      <c r="P179">
        <v>-1</v>
      </c>
    </row>
    <row r="180" spans="1:16" ht="15" customHeight="1" x14ac:dyDescent="0.3">
      <c r="A180">
        <v>178</v>
      </c>
      <c r="B180" t="s">
        <v>96</v>
      </c>
      <c r="C180" t="s">
        <v>590</v>
      </c>
      <c r="D180" s="1" t="s">
        <v>668</v>
      </c>
      <c r="E180">
        <v>3.7</v>
      </c>
      <c r="F180" s="1" t="s">
        <v>669</v>
      </c>
      <c r="G180" t="s">
        <v>19</v>
      </c>
      <c r="H180" t="s">
        <v>19</v>
      </c>
      <c r="I180" t="s">
        <v>91</v>
      </c>
      <c r="J180">
        <v>2015</v>
      </c>
      <c r="K180" t="s">
        <v>36</v>
      </c>
      <c r="L180" t="s">
        <v>37</v>
      </c>
      <c r="M180" t="s">
        <v>38</v>
      </c>
      <c r="N180" t="s">
        <v>39</v>
      </c>
      <c r="O180">
        <v>-1</v>
      </c>
      <c r="P180">
        <v>-1</v>
      </c>
    </row>
    <row r="181" spans="1:16" ht="15" customHeight="1" x14ac:dyDescent="0.3">
      <c r="A181">
        <v>179</v>
      </c>
      <c r="B181" t="s">
        <v>41</v>
      </c>
      <c r="C181" t="s">
        <v>590</v>
      </c>
      <c r="D181" s="1" t="s">
        <v>670</v>
      </c>
      <c r="E181">
        <v>-1</v>
      </c>
      <c r="F181" t="s">
        <v>671</v>
      </c>
      <c r="G181" t="s">
        <v>19</v>
      </c>
      <c r="H181" t="s">
        <v>19</v>
      </c>
      <c r="I181" t="s">
        <v>137</v>
      </c>
      <c r="J181">
        <v>-1</v>
      </c>
      <c r="K181" t="s">
        <v>36</v>
      </c>
      <c r="L181">
        <v>-1</v>
      </c>
      <c r="M181">
        <v>-1</v>
      </c>
      <c r="N181" t="s">
        <v>39</v>
      </c>
      <c r="O181">
        <v>-1</v>
      </c>
      <c r="P181">
        <v>-1</v>
      </c>
    </row>
    <row r="182" spans="1:16" ht="15" customHeight="1" x14ac:dyDescent="0.3">
      <c r="A182">
        <v>180</v>
      </c>
      <c r="B182" t="s">
        <v>672</v>
      </c>
      <c r="C182" t="s">
        <v>590</v>
      </c>
      <c r="D182" t="s">
        <v>673</v>
      </c>
      <c r="E182">
        <v>3.6</v>
      </c>
      <c r="F182" s="1" t="s">
        <v>288</v>
      </c>
      <c r="G182" t="s">
        <v>19</v>
      </c>
      <c r="H182" t="s">
        <v>289</v>
      </c>
      <c r="I182" t="s">
        <v>35</v>
      </c>
      <c r="J182">
        <v>1998</v>
      </c>
      <c r="K182" t="s">
        <v>73</v>
      </c>
      <c r="L182" t="s">
        <v>46</v>
      </c>
      <c r="M182" t="s">
        <v>38</v>
      </c>
      <c r="N182" t="s">
        <v>229</v>
      </c>
      <c r="O182">
        <v>-1</v>
      </c>
      <c r="P182">
        <v>-1</v>
      </c>
    </row>
    <row r="183" spans="1:16" ht="15" customHeight="1" x14ac:dyDescent="0.3">
      <c r="A183">
        <v>181</v>
      </c>
      <c r="B183" t="s">
        <v>674</v>
      </c>
      <c r="C183" t="s">
        <v>675</v>
      </c>
      <c r="D183" s="1" t="s">
        <v>676</v>
      </c>
      <c r="E183">
        <v>4</v>
      </c>
      <c r="F183" s="1" t="s">
        <v>364</v>
      </c>
      <c r="G183" t="s">
        <v>19</v>
      </c>
      <c r="H183" t="s">
        <v>365</v>
      </c>
      <c r="I183" t="s">
        <v>91</v>
      </c>
      <c r="J183">
        <v>-1</v>
      </c>
      <c r="K183" t="s">
        <v>36</v>
      </c>
      <c r="L183" t="s">
        <v>366</v>
      </c>
      <c r="M183" t="s">
        <v>275</v>
      </c>
      <c r="N183" t="s">
        <v>155</v>
      </c>
      <c r="O183">
        <v>-1</v>
      </c>
      <c r="P183">
        <v>-1</v>
      </c>
    </row>
    <row r="184" spans="1:16" ht="15" customHeight="1" x14ac:dyDescent="0.3">
      <c r="A184">
        <v>182</v>
      </c>
      <c r="B184" t="s">
        <v>96</v>
      </c>
      <c r="C184" t="s">
        <v>675</v>
      </c>
      <c r="D184" s="1" t="s">
        <v>677</v>
      </c>
      <c r="E184">
        <v>4.0999999999999996</v>
      </c>
      <c r="F184" s="1" t="s">
        <v>678</v>
      </c>
      <c r="G184" t="s">
        <v>19</v>
      </c>
      <c r="H184" t="s">
        <v>19</v>
      </c>
      <c r="I184" t="s">
        <v>20</v>
      </c>
      <c r="J184">
        <v>2012</v>
      </c>
      <c r="K184" t="s">
        <v>36</v>
      </c>
      <c r="L184" t="s">
        <v>99</v>
      </c>
      <c r="M184" t="s">
        <v>81</v>
      </c>
      <c r="N184" t="s">
        <v>39</v>
      </c>
      <c r="O184">
        <v>-1</v>
      </c>
      <c r="P184">
        <v>-1</v>
      </c>
    </row>
    <row r="185" spans="1:16" ht="15" customHeight="1" x14ac:dyDescent="0.3">
      <c r="A185">
        <v>183</v>
      </c>
      <c r="B185" t="s">
        <v>679</v>
      </c>
      <c r="C185" t="s">
        <v>675</v>
      </c>
      <c r="D185" s="1" t="s">
        <v>680</v>
      </c>
      <c r="E185">
        <v>4.5</v>
      </c>
      <c r="F185" s="1" t="s">
        <v>681</v>
      </c>
      <c r="G185" t="s">
        <v>19</v>
      </c>
      <c r="H185" t="s">
        <v>19</v>
      </c>
      <c r="I185" t="s">
        <v>20</v>
      </c>
      <c r="J185">
        <v>2004</v>
      </c>
      <c r="K185" t="s">
        <v>36</v>
      </c>
      <c r="L185" t="s">
        <v>222</v>
      </c>
      <c r="M185" t="s">
        <v>81</v>
      </c>
      <c r="N185" t="s">
        <v>39</v>
      </c>
      <c r="O185" t="s">
        <v>682</v>
      </c>
      <c r="P185">
        <v>-1</v>
      </c>
    </row>
    <row r="186" spans="1:16" ht="15" customHeight="1" x14ac:dyDescent="0.3">
      <c r="A186">
        <v>184</v>
      </c>
      <c r="B186" t="s">
        <v>683</v>
      </c>
      <c r="C186" t="s">
        <v>675</v>
      </c>
      <c r="D186" s="1" t="s">
        <v>684</v>
      </c>
      <c r="E186">
        <v>3.7</v>
      </c>
      <c r="F186" s="1" t="s">
        <v>685</v>
      </c>
      <c r="G186" t="s">
        <v>19</v>
      </c>
      <c r="H186" t="s">
        <v>686</v>
      </c>
      <c r="I186" t="s">
        <v>35</v>
      </c>
      <c r="J186">
        <v>1997</v>
      </c>
      <c r="K186" t="s">
        <v>36</v>
      </c>
      <c r="L186" t="s">
        <v>46</v>
      </c>
      <c r="M186" t="s">
        <v>38</v>
      </c>
      <c r="N186" t="s">
        <v>120</v>
      </c>
      <c r="O186">
        <v>-1</v>
      </c>
      <c r="P186" t="b">
        <v>1</v>
      </c>
    </row>
    <row r="187" spans="1:16" ht="15" customHeight="1" x14ac:dyDescent="0.3">
      <c r="A187">
        <v>185</v>
      </c>
      <c r="B187" t="s">
        <v>687</v>
      </c>
      <c r="C187" t="s">
        <v>675</v>
      </c>
      <c r="D187" t="s">
        <v>688</v>
      </c>
      <c r="E187">
        <v>3.1</v>
      </c>
      <c r="F187" s="1" t="s">
        <v>376</v>
      </c>
      <c r="G187" t="s">
        <v>19</v>
      </c>
      <c r="H187" t="s">
        <v>377</v>
      </c>
      <c r="I187" t="s">
        <v>118</v>
      </c>
      <c r="J187">
        <v>2011</v>
      </c>
      <c r="K187" t="s">
        <v>36</v>
      </c>
      <c r="L187" t="s">
        <v>119</v>
      </c>
      <c r="M187" t="s">
        <v>81</v>
      </c>
      <c r="N187" t="s">
        <v>160</v>
      </c>
      <c r="O187">
        <v>-1</v>
      </c>
      <c r="P187">
        <v>-1</v>
      </c>
    </row>
    <row r="188" spans="1:16" ht="15" customHeight="1" x14ac:dyDescent="0.3">
      <c r="A188">
        <v>186</v>
      </c>
      <c r="B188" t="s">
        <v>41</v>
      </c>
      <c r="C188" t="s">
        <v>675</v>
      </c>
      <c r="D188" t="s">
        <v>689</v>
      </c>
      <c r="E188">
        <v>-1</v>
      </c>
      <c r="F188" t="s">
        <v>690</v>
      </c>
      <c r="G188" t="s">
        <v>103</v>
      </c>
      <c r="H188">
        <v>-1</v>
      </c>
      <c r="I188">
        <v>-1</v>
      </c>
      <c r="J188">
        <v>-1</v>
      </c>
      <c r="K188">
        <v>-1</v>
      </c>
      <c r="L188">
        <v>-1</v>
      </c>
      <c r="M188">
        <v>-1</v>
      </c>
      <c r="N188">
        <v>-1</v>
      </c>
      <c r="O188">
        <v>-1</v>
      </c>
      <c r="P188">
        <v>-1</v>
      </c>
    </row>
    <row r="189" spans="1:16" ht="15" customHeight="1" x14ac:dyDescent="0.3">
      <c r="A189">
        <v>187</v>
      </c>
      <c r="B189" t="s">
        <v>691</v>
      </c>
      <c r="C189" t="s">
        <v>675</v>
      </c>
      <c r="D189" t="s">
        <v>692</v>
      </c>
      <c r="E189">
        <v>3.7</v>
      </c>
      <c r="F189" s="1" t="s">
        <v>693</v>
      </c>
      <c r="G189" t="s">
        <v>103</v>
      </c>
      <c r="H189" t="s">
        <v>694</v>
      </c>
      <c r="I189" t="s">
        <v>118</v>
      </c>
      <c r="J189">
        <v>1981</v>
      </c>
      <c r="K189" t="s">
        <v>36</v>
      </c>
      <c r="L189" t="s">
        <v>222</v>
      </c>
      <c r="M189" t="s">
        <v>81</v>
      </c>
      <c r="N189" t="s">
        <v>47</v>
      </c>
      <c r="O189">
        <v>-1</v>
      </c>
      <c r="P189">
        <v>-1</v>
      </c>
    </row>
    <row r="190" spans="1:16" ht="15" customHeight="1" x14ac:dyDescent="0.3">
      <c r="A190">
        <v>188</v>
      </c>
      <c r="B190" t="s">
        <v>695</v>
      </c>
      <c r="C190" t="s">
        <v>675</v>
      </c>
      <c r="D190" t="s">
        <v>696</v>
      </c>
      <c r="E190">
        <v>3.7</v>
      </c>
      <c r="F190" s="1" t="s">
        <v>329</v>
      </c>
      <c r="G190" t="s">
        <v>19</v>
      </c>
      <c r="H190" t="s">
        <v>19</v>
      </c>
      <c r="I190" t="s">
        <v>28</v>
      </c>
      <c r="J190">
        <v>1812</v>
      </c>
      <c r="K190" t="s">
        <v>73</v>
      </c>
      <c r="L190" t="s">
        <v>58</v>
      </c>
      <c r="M190" t="s">
        <v>59</v>
      </c>
      <c r="N190" t="s">
        <v>132</v>
      </c>
      <c r="O190">
        <v>-1</v>
      </c>
      <c r="P190">
        <v>-1</v>
      </c>
    </row>
    <row r="191" spans="1:16" ht="15" customHeight="1" x14ac:dyDescent="0.3">
      <c r="A191">
        <v>189</v>
      </c>
      <c r="B191" t="s">
        <v>697</v>
      </c>
      <c r="C191" t="s">
        <v>675</v>
      </c>
      <c r="D191" s="1" t="s">
        <v>698</v>
      </c>
      <c r="E191">
        <v>3.2</v>
      </c>
      <c r="F191" s="1" t="s">
        <v>699</v>
      </c>
      <c r="G191" t="s">
        <v>19</v>
      </c>
      <c r="H191" t="s">
        <v>19</v>
      </c>
      <c r="I191" t="s">
        <v>20</v>
      </c>
      <c r="J191">
        <v>-1</v>
      </c>
      <c r="K191" t="s">
        <v>21</v>
      </c>
      <c r="L191" t="s">
        <v>22</v>
      </c>
      <c r="M191" t="s">
        <v>23</v>
      </c>
      <c r="N191" t="s">
        <v>120</v>
      </c>
      <c r="O191">
        <v>-1</v>
      </c>
      <c r="P191">
        <v>-1</v>
      </c>
    </row>
    <row r="192" spans="1:16" ht="15" customHeight="1" x14ac:dyDescent="0.3">
      <c r="A192">
        <v>190</v>
      </c>
      <c r="B192" t="s">
        <v>641</v>
      </c>
      <c r="C192" t="s">
        <v>675</v>
      </c>
      <c r="D192" s="1" t="s">
        <v>700</v>
      </c>
      <c r="E192">
        <v>3.6</v>
      </c>
      <c r="F192" s="1" t="s">
        <v>701</v>
      </c>
      <c r="G192" t="s">
        <v>19</v>
      </c>
      <c r="H192" t="s">
        <v>265</v>
      </c>
      <c r="I192" t="s">
        <v>20</v>
      </c>
      <c r="J192">
        <v>1969</v>
      </c>
      <c r="K192" t="s">
        <v>73</v>
      </c>
      <c r="L192" t="s">
        <v>222</v>
      </c>
      <c r="M192" t="s">
        <v>81</v>
      </c>
      <c r="N192" t="s">
        <v>47</v>
      </c>
      <c r="O192">
        <v>-1</v>
      </c>
      <c r="P192">
        <v>-1</v>
      </c>
    </row>
    <row r="193" spans="1:16" ht="15" customHeight="1" x14ac:dyDescent="0.3">
      <c r="A193">
        <v>191</v>
      </c>
      <c r="B193" t="s">
        <v>581</v>
      </c>
      <c r="C193" t="s">
        <v>675</v>
      </c>
      <c r="D193" s="1" t="s">
        <v>702</v>
      </c>
      <c r="E193">
        <v>3.6</v>
      </c>
      <c r="F193" s="1" t="s">
        <v>651</v>
      </c>
      <c r="G193" t="s">
        <v>264</v>
      </c>
      <c r="H193" t="s">
        <v>652</v>
      </c>
      <c r="I193" t="s">
        <v>28</v>
      </c>
      <c r="J193">
        <v>1862</v>
      </c>
      <c r="K193" t="s">
        <v>73</v>
      </c>
      <c r="L193" t="s">
        <v>58</v>
      </c>
      <c r="M193" t="s">
        <v>59</v>
      </c>
      <c r="N193" t="s">
        <v>132</v>
      </c>
      <c r="O193" t="s">
        <v>653</v>
      </c>
      <c r="P193">
        <v>-1</v>
      </c>
    </row>
    <row r="194" spans="1:16" ht="15" customHeight="1" x14ac:dyDescent="0.3">
      <c r="A194">
        <v>192</v>
      </c>
      <c r="B194" t="s">
        <v>703</v>
      </c>
      <c r="C194" t="s">
        <v>675</v>
      </c>
      <c r="D194" s="1" t="s">
        <v>704</v>
      </c>
      <c r="E194">
        <v>3.7</v>
      </c>
      <c r="F194" s="1" t="s">
        <v>705</v>
      </c>
      <c r="G194" t="s">
        <v>19</v>
      </c>
      <c r="H194" t="s">
        <v>19</v>
      </c>
      <c r="I194" t="s">
        <v>35</v>
      </c>
      <c r="J194">
        <v>1993</v>
      </c>
      <c r="K194" t="s">
        <v>73</v>
      </c>
      <c r="L194" t="s">
        <v>543</v>
      </c>
      <c r="M194" t="s">
        <v>247</v>
      </c>
      <c r="N194" t="s">
        <v>75</v>
      </c>
      <c r="O194" t="s">
        <v>706</v>
      </c>
      <c r="P194">
        <v>-1</v>
      </c>
    </row>
    <row r="195" spans="1:16" ht="15" customHeight="1" x14ac:dyDescent="0.3">
      <c r="A195">
        <v>193</v>
      </c>
      <c r="B195" t="s">
        <v>707</v>
      </c>
      <c r="C195" t="s">
        <v>675</v>
      </c>
      <c r="D195" t="s">
        <v>708</v>
      </c>
      <c r="E195">
        <v>3.1</v>
      </c>
      <c r="F195" s="1" t="s">
        <v>376</v>
      </c>
      <c r="G195" t="s">
        <v>19</v>
      </c>
      <c r="H195" t="s">
        <v>377</v>
      </c>
      <c r="I195" t="s">
        <v>118</v>
      </c>
      <c r="J195">
        <v>2011</v>
      </c>
      <c r="K195" t="s">
        <v>36</v>
      </c>
      <c r="L195" t="s">
        <v>119</v>
      </c>
      <c r="M195" t="s">
        <v>81</v>
      </c>
      <c r="N195" t="s">
        <v>160</v>
      </c>
      <c r="O195">
        <v>-1</v>
      </c>
      <c r="P195">
        <v>-1</v>
      </c>
    </row>
    <row r="196" spans="1:16" ht="15" customHeight="1" x14ac:dyDescent="0.3">
      <c r="A196">
        <v>194</v>
      </c>
      <c r="B196" t="s">
        <v>709</v>
      </c>
      <c r="C196" t="s">
        <v>675</v>
      </c>
      <c r="D196" s="1" t="s">
        <v>710</v>
      </c>
      <c r="E196">
        <v>-1</v>
      </c>
      <c r="F196" t="s">
        <v>711</v>
      </c>
      <c r="G196" t="s">
        <v>530</v>
      </c>
      <c r="H196">
        <v>-1</v>
      </c>
      <c r="I196">
        <v>-1</v>
      </c>
      <c r="J196">
        <v>-1</v>
      </c>
      <c r="K196">
        <v>-1</v>
      </c>
      <c r="L196">
        <v>-1</v>
      </c>
      <c r="M196">
        <v>-1</v>
      </c>
      <c r="N196">
        <v>-1</v>
      </c>
      <c r="O196">
        <v>-1</v>
      </c>
      <c r="P196">
        <v>-1</v>
      </c>
    </row>
    <row r="197" spans="1:16" ht="15" customHeight="1" x14ac:dyDescent="0.3">
      <c r="A197">
        <v>195</v>
      </c>
      <c r="B197" t="s">
        <v>712</v>
      </c>
      <c r="C197" t="s">
        <v>675</v>
      </c>
      <c r="D197" s="1" t="s">
        <v>713</v>
      </c>
      <c r="E197">
        <v>3.8</v>
      </c>
      <c r="F197" s="1" t="s">
        <v>714</v>
      </c>
      <c r="G197" t="s">
        <v>19</v>
      </c>
      <c r="H197" t="s">
        <v>19</v>
      </c>
      <c r="I197" t="s">
        <v>28</v>
      </c>
      <c r="J197">
        <v>1935</v>
      </c>
      <c r="K197" t="s">
        <v>73</v>
      </c>
      <c r="L197" t="s">
        <v>58</v>
      </c>
      <c r="M197" t="s">
        <v>59</v>
      </c>
      <c r="N197" t="s">
        <v>132</v>
      </c>
      <c r="O197">
        <v>-1</v>
      </c>
      <c r="P197">
        <v>-1</v>
      </c>
    </row>
    <row r="198" spans="1:16" ht="15" customHeight="1" x14ac:dyDescent="0.3">
      <c r="A198">
        <v>196</v>
      </c>
      <c r="B198" t="s">
        <v>559</v>
      </c>
      <c r="C198" t="s">
        <v>675</v>
      </c>
      <c r="D198" s="1" t="s">
        <v>715</v>
      </c>
      <c r="E198">
        <v>4.0999999999999996</v>
      </c>
      <c r="F198" s="1" t="s">
        <v>716</v>
      </c>
      <c r="G198" t="s">
        <v>19</v>
      </c>
      <c r="H198" t="s">
        <v>19</v>
      </c>
      <c r="I198" t="s">
        <v>51</v>
      </c>
      <c r="J198">
        <v>2003</v>
      </c>
      <c r="K198" t="s">
        <v>21</v>
      </c>
      <c r="L198" t="s">
        <v>29</v>
      </c>
      <c r="M198" t="s">
        <v>30</v>
      </c>
      <c r="N198" t="s">
        <v>39</v>
      </c>
      <c r="O198">
        <v>-1</v>
      </c>
      <c r="P198">
        <v>-1</v>
      </c>
    </row>
    <row r="199" spans="1:16" ht="15" customHeight="1" x14ac:dyDescent="0.3">
      <c r="A199">
        <v>197</v>
      </c>
      <c r="B199" t="s">
        <v>559</v>
      </c>
      <c r="C199" t="s">
        <v>675</v>
      </c>
      <c r="D199" s="1" t="s">
        <v>717</v>
      </c>
      <c r="E199">
        <v>3.8</v>
      </c>
      <c r="F199" s="1" t="s">
        <v>718</v>
      </c>
      <c r="G199" t="s">
        <v>19</v>
      </c>
      <c r="H199" t="s">
        <v>19</v>
      </c>
      <c r="I199" t="s">
        <v>72</v>
      </c>
      <c r="J199">
        <v>-1</v>
      </c>
      <c r="K199" t="s">
        <v>85</v>
      </c>
      <c r="L199" t="s">
        <v>29</v>
      </c>
      <c r="M199" t="s">
        <v>30</v>
      </c>
      <c r="N199" t="s">
        <v>229</v>
      </c>
      <c r="O199">
        <v>-1</v>
      </c>
      <c r="P199">
        <v>-1</v>
      </c>
    </row>
    <row r="200" spans="1:16" ht="15" customHeight="1" x14ac:dyDescent="0.3">
      <c r="A200">
        <v>198</v>
      </c>
      <c r="B200" t="s">
        <v>719</v>
      </c>
      <c r="C200" t="s">
        <v>675</v>
      </c>
      <c r="D200" t="s">
        <v>720</v>
      </c>
      <c r="E200">
        <v>3.7</v>
      </c>
      <c r="F200" s="1" t="s">
        <v>256</v>
      </c>
      <c r="G200" t="s">
        <v>103</v>
      </c>
      <c r="H200" t="s">
        <v>257</v>
      </c>
      <c r="I200" t="s">
        <v>35</v>
      </c>
      <c r="J200">
        <v>1990</v>
      </c>
      <c r="K200" t="s">
        <v>36</v>
      </c>
      <c r="L200" t="s">
        <v>46</v>
      </c>
      <c r="M200" t="s">
        <v>38</v>
      </c>
      <c r="N200" t="s">
        <v>24</v>
      </c>
      <c r="O200" t="s">
        <v>258</v>
      </c>
      <c r="P200">
        <v>-1</v>
      </c>
    </row>
    <row r="201" spans="1:16" ht="15" customHeight="1" x14ac:dyDescent="0.3">
      <c r="A201">
        <v>199</v>
      </c>
      <c r="B201" t="s">
        <v>41</v>
      </c>
      <c r="C201" t="s">
        <v>675</v>
      </c>
      <c r="D201" s="1" t="s">
        <v>721</v>
      </c>
      <c r="E201">
        <v>4.7</v>
      </c>
      <c r="F201" s="1" t="s">
        <v>722</v>
      </c>
      <c r="G201" t="s">
        <v>318</v>
      </c>
      <c r="H201" t="s">
        <v>723</v>
      </c>
      <c r="I201" t="s">
        <v>91</v>
      </c>
      <c r="J201">
        <v>-1</v>
      </c>
      <c r="K201" t="s">
        <v>36</v>
      </c>
      <c r="L201">
        <v>-1</v>
      </c>
      <c r="M201">
        <v>-1</v>
      </c>
      <c r="N201" t="s">
        <v>39</v>
      </c>
      <c r="O201">
        <v>-1</v>
      </c>
      <c r="P201">
        <v>-1</v>
      </c>
    </row>
    <row r="202" spans="1:16" ht="15" customHeight="1" x14ac:dyDescent="0.3">
      <c r="A202">
        <v>200</v>
      </c>
      <c r="B202" t="s">
        <v>724</v>
      </c>
      <c r="C202" t="s">
        <v>675</v>
      </c>
      <c r="D202" s="1" t="s">
        <v>725</v>
      </c>
      <c r="E202">
        <v>3.7</v>
      </c>
      <c r="F202" s="1" t="s">
        <v>94</v>
      </c>
      <c r="G202" t="s">
        <v>19</v>
      </c>
      <c r="H202" t="s">
        <v>95</v>
      </c>
      <c r="I202" t="s">
        <v>28</v>
      </c>
      <c r="J202">
        <v>1884</v>
      </c>
      <c r="K202" t="s">
        <v>21</v>
      </c>
      <c r="L202" t="s">
        <v>29</v>
      </c>
      <c r="M202" t="s">
        <v>30</v>
      </c>
      <c r="N202" t="s">
        <v>31</v>
      </c>
      <c r="O202">
        <v>-1</v>
      </c>
      <c r="P202">
        <v>-1</v>
      </c>
    </row>
    <row r="203" spans="1:16" ht="15" customHeight="1" x14ac:dyDescent="0.3">
      <c r="A203">
        <v>201</v>
      </c>
      <c r="B203" t="s">
        <v>726</v>
      </c>
      <c r="C203" t="s">
        <v>675</v>
      </c>
      <c r="D203" s="1" t="s">
        <v>727</v>
      </c>
      <c r="E203">
        <v>3.3</v>
      </c>
      <c r="F203" s="1" t="s">
        <v>728</v>
      </c>
      <c r="G203" t="s">
        <v>19</v>
      </c>
      <c r="H203" t="s">
        <v>729</v>
      </c>
      <c r="I203" t="s">
        <v>91</v>
      </c>
      <c r="J203">
        <v>-1</v>
      </c>
      <c r="K203" t="s">
        <v>36</v>
      </c>
      <c r="L203" t="s">
        <v>119</v>
      </c>
      <c r="M203" t="s">
        <v>81</v>
      </c>
      <c r="N203" t="s">
        <v>155</v>
      </c>
      <c r="O203">
        <v>-1</v>
      </c>
      <c r="P203">
        <v>-1</v>
      </c>
    </row>
    <row r="204" spans="1:16" ht="15" customHeight="1" x14ac:dyDescent="0.3">
      <c r="A204">
        <v>202</v>
      </c>
      <c r="B204" t="s">
        <v>730</v>
      </c>
      <c r="C204" t="s">
        <v>675</v>
      </c>
      <c r="D204" s="1" t="s">
        <v>731</v>
      </c>
      <c r="E204">
        <v>3.4</v>
      </c>
      <c r="F204" s="1" t="s">
        <v>732</v>
      </c>
      <c r="G204" t="s">
        <v>19</v>
      </c>
      <c r="H204" t="s">
        <v>733</v>
      </c>
      <c r="I204" t="s">
        <v>91</v>
      </c>
      <c r="J204">
        <v>-1</v>
      </c>
      <c r="K204" t="s">
        <v>36</v>
      </c>
      <c r="L204" t="s">
        <v>734</v>
      </c>
      <c r="M204" t="s">
        <v>735</v>
      </c>
      <c r="N204" t="s">
        <v>106</v>
      </c>
      <c r="O204">
        <v>-1</v>
      </c>
      <c r="P204">
        <v>-1</v>
      </c>
    </row>
    <row r="205" spans="1:16" ht="15" customHeight="1" x14ac:dyDescent="0.3">
      <c r="A205">
        <v>203</v>
      </c>
      <c r="B205" t="s">
        <v>266</v>
      </c>
      <c r="C205" t="s">
        <v>675</v>
      </c>
      <c r="D205" s="1" t="s">
        <v>736</v>
      </c>
      <c r="E205">
        <v>3.2</v>
      </c>
      <c r="F205" s="1" t="s">
        <v>737</v>
      </c>
      <c r="G205" t="s">
        <v>19</v>
      </c>
      <c r="H205" t="s">
        <v>19</v>
      </c>
      <c r="I205" t="s">
        <v>20</v>
      </c>
      <c r="J205">
        <v>1971</v>
      </c>
      <c r="K205" t="s">
        <v>21</v>
      </c>
      <c r="L205" t="s">
        <v>22</v>
      </c>
      <c r="M205" t="s">
        <v>23</v>
      </c>
      <c r="N205" t="s">
        <v>39</v>
      </c>
      <c r="O205">
        <v>-1</v>
      </c>
      <c r="P205">
        <v>-1</v>
      </c>
    </row>
    <row r="206" spans="1:16" ht="15" customHeight="1" x14ac:dyDescent="0.3">
      <c r="A206">
        <v>204</v>
      </c>
      <c r="B206" t="s">
        <v>581</v>
      </c>
      <c r="C206" t="s">
        <v>675</v>
      </c>
      <c r="D206" s="1" t="s">
        <v>738</v>
      </c>
      <c r="E206">
        <v>-1</v>
      </c>
      <c r="F206" t="s">
        <v>578</v>
      </c>
      <c r="G206" t="s">
        <v>19</v>
      </c>
      <c r="H206" t="s">
        <v>579</v>
      </c>
      <c r="I206" t="s">
        <v>91</v>
      </c>
      <c r="J206">
        <v>1996</v>
      </c>
      <c r="K206" t="s">
        <v>36</v>
      </c>
      <c r="L206" t="s">
        <v>580</v>
      </c>
      <c r="M206" t="s">
        <v>81</v>
      </c>
      <c r="N206" t="s">
        <v>106</v>
      </c>
      <c r="O206">
        <v>-1</v>
      </c>
      <c r="P206">
        <v>-1</v>
      </c>
    </row>
    <row r="207" spans="1:16" ht="15" customHeight="1" x14ac:dyDescent="0.3">
      <c r="A207">
        <v>205</v>
      </c>
      <c r="B207" t="s">
        <v>41</v>
      </c>
      <c r="C207" t="s">
        <v>675</v>
      </c>
      <c r="D207" s="1" t="s">
        <v>739</v>
      </c>
      <c r="E207">
        <v>-1</v>
      </c>
      <c r="F207" t="s">
        <v>740</v>
      </c>
      <c r="G207" t="s">
        <v>19</v>
      </c>
      <c r="H207">
        <v>-1</v>
      </c>
      <c r="I207">
        <v>-1</v>
      </c>
      <c r="J207">
        <v>-1</v>
      </c>
      <c r="K207">
        <v>-1</v>
      </c>
      <c r="L207">
        <v>-1</v>
      </c>
      <c r="M207">
        <v>-1</v>
      </c>
      <c r="N207">
        <v>-1</v>
      </c>
      <c r="O207">
        <v>-1</v>
      </c>
      <c r="P207">
        <v>-1</v>
      </c>
    </row>
    <row r="208" spans="1:16" ht="15" customHeight="1" x14ac:dyDescent="0.3">
      <c r="A208">
        <v>206</v>
      </c>
      <c r="B208" t="s">
        <v>741</v>
      </c>
      <c r="C208" t="s">
        <v>675</v>
      </c>
      <c r="D208" s="1" t="s">
        <v>742</v>
      </c>
      <c r="E208">
        <v>5</v>
      </c>
      <c r="F208" s="1" t="s">
        <v>743</v>
      </c>
      <c r="G208" t="s">
        <v>19</v>
      </c>
      <c r="H208" t="s">
        <v>19</v>
      </c>
      <c r="I208" t="s">
        <v>91</v>
      </c>
      <c r="J208">
        <v>-1</v>
      </c>
      <c r="K208" t="s">
        <v>36</v>
      </c>
      <c r="L208" t="s">
        <v>99</v>
      </c>
      <c r="M208" t="s">
        <v>81</v>
      </c>
      <c r="N208" t="s">
        <v>106</v>
      </c>
      <c r="O208">
        <v>-1</v>
      </c>
      <c r="P208">
        <v>-1</v>
      </c>
    </row>
    <row r="209" spans="1:16" ht="15" customHeight="1" x14ac:dyDescent="0.3">
      <c r="A209">
        <v>207</v>
      </c>
      <c r="B209" t="s">
        <v>744</v>
      </c>
      <c r="C209" t="s">
        <v>675</v>
      </c>
      <c r="D209" s="1" t="s">
        <v>745</v>
      </c>
      <c r="E209">
        <v>3.6</v>
      </c>
      <c r="F209" s="1" t="s">
        <v>746</v>
      </c>
      <c r="G209" t="s">
        <v>19</v>
      </c>
      <c r="H209" t="s">
        <v>19</v>
      </c>
      <c r="I209" t="s">
        <v>51</v>
      </c>
      <c r="J209">
        <v>2018</v>
      </c>
      <c r="K209" t="s">
        <v>36</v>
      </c>
      <c r="L209" t="s">
        <v>37</v>
      </c>
      <c r="M209" t="s">
        <v>38</v>
      </c>
      <c r="N209" t="s">
        <v>39</v>
      </c>
      <c r="O209">
        <v>-1</v>
      </c>
      <c r="P209">
        <v>-1</v>
      </c>
    </row>
    <row r="210" spans="1:16" ht="15" customHeight="1" x14ac:dyDescent="0.3">
      <c r="A210">
        <v>208</v>
      </c>
      <c r="B210" t="s">
        <v>747</v>
      </c>
      <c r="C210" t="s">
        <v>675</v>
      </c>
      <c r="D210" s="1" t="s">
        <v>748</v>
      </c>
      <c r="E210">
        <v>3</v>
      </c>
      <c r="F210" s="1" t="s">
        <v>749</v>
      </c>
      <c r="G210" t="s">
        <v>19</v>
      </c>
      <c r="H210" t="s">
        <v>19</v>
      </c>
      <c r="I210" t="s">
        <v>91</v>
      </c>
      <c r="J210">
        <v>-1</v>
      </c>
      <c r="K210" t="s">
        <v>36</v>
      </c>
      <c r="L210" t="s">
        <v>46</v>
      </c>
      <c r="M210" t="s">
        <v>38</v>
      </c>
      <c r="N210" t="s">
        <v>106</v>
      </c>
      <c r="O210">
        <v>-1</v>
      </c>
      <c r="P210" t="b">
        <v>1</v>
      </c>
    </row>
    <row r="211" spans="1:16" ht="15" customHeight="1" x14ac:dyDescent="0.3">
      <c r="A211">
        <v>209</v>
      </c>
      <c r="B211" t="s">
        <v>750</v>
      </c>
      <c r="C211" t="s">
        <v>675</v>
      </c>
      <c r="D211" s="1" t="s">
        <v>751</v>
      </c>
      <c r="E211">
        <v>3.5</v>
      </c>
      <c r="F211" s="1" t="s">
        <v>752</v>
      </c>
      <c r="G211" t="s">
        <v>19</v>
      </c>
      <c r="H211" t="s">
        <v>173</v>
      </c>
      <c r="I211" t="s">
        <v>20</v>
      </c>
      <c r="J211">
        <v>1989</v>
      </c>
      <c r="K211" t="s">
        <v>21</v>
      </c>
      <c r="L211" t="s">
        <v>22</v>
      </c>
      <c r="M211" t="s">
        <v>23</v>
      </c>
      <c r="N211" t="s">
        <v>160</v>
      </c>
      <c r="O211">
        <v>-1</v>
      </c>
      <c r="P211">
        <v>-1</v>
      </c>
    </row>
    <row r="212" spans="1:16" ht="15" customHeight="1" x14ac:dyDescent="0.3">
      <c r="A212">
        <v>210</v>
      </c>
      <c r="B212" t="s">
        <v>753</v>
      </c>
      <c r="C212" t="s">
        <v>675</v>
      </c>
      <c r="D212" s="1" t="s">
        <v>754</v>
      </c>
      <c r="E212">
        <v>1</v>
      </c>
      <c r="F212" s="1" t="s">
        <v>373</v>
      </c>
      <c r="G212" t="s">
        <v>19</v>
      </c>
      <c r="H212" t="s">
        <v>19</v>
      </c>
      <c r="I212" t="s">
        <v>91</v>
      </c>
      <c r="J212">
        <v>-1</v>
      </c>
      <c r="K212" t="s">
        <v>36</v>
      </c>
      <c r="L212" t="s">
        <v>46</v>
      </c>
      <c r="M212" t="s">
        <v>38</v>
      </c>
      <c r="N212" t="s">
        <v>155</v>
      </c>
      <c r="O212">
        <v>-1</v>
      </c>
      <c r="P212">
        <v>-1</v>
      </c>
    </row>
    <row r="213" spans="1:16" ht="15" customHeight="1" x14ac:dyDescent="0.3">
      <c r="A213">
        <v>211</v>
      </c>
      <c r="B213" t="s">
        <v>41</v>
      </c>
      <c r="C213" t="s">
        <v>755</v>
      </c>
      <c r="D213" s="1" t="s">
        <v>756</v>
      </c>
      <c r="E213">
        <v>5</v>
      </c>
      <c r="F213" s="1" t="s">
        <v>496</v>
      </c>
      <c r="G213" t="s">
        <v>19</v>
      </c>
      <c r="H213" t="s">
        <v>497</v>
      </c>
      <c r="I213" t="s">
        <v>118</v>
      </c>
      <c r="J213">
        <v>2008</v>
      </c>
      <c r="K213" t="s">
        <v>36</v>
      </c>
      <c r="L213" t="s">
        <v>46</v>
      </c>
      <c r="M213" t="s">
        <v>38</v>
      </c>
      <c r="N213" t="s">
        <v>47</v>
      </c>
      <c r="O213">
        <v>-1</v>
      </c>
      <c r="P213">
        <v>-1</v>
      </c>
    </row>
    <row r="214" spans="1:16" ht="15" customHeight="1" x14ac:dyDescent="0.3">
      <c r="A214">
        <v>212</v>
      </c>
      <c r="B214" t="s">
        <v>757</v>
      </c>
      <c r="C214" t="s">
        <v>755</v>
      </c>
      <c r="D214" s="1" t="s">
        <v>758</v>
      </c>
      <c r="E214">
        <v>5</v>
      </c>
      <c r="F214" s="1" t="s">
        <v>759</v>
      </c>
      <c r="G214" t="s">
        <v>19</v>
      </c>
      <c r="H214" t="s">
        <v>19</v>
      </c>
      <c r="I214" t="s">
        <v>118</v>
      </c>
      <c r="J214">
        <v>2012</v>
      </c>
      <c r="K214" t="s">
        <v>36</v>
      </c>
      <c r="L214" t="s">
        <v>80</v>
      </c>
      <c r="M214" t="s">
        <v>81</v>
      </c>
      <c r="N214" t="s">
        <v>39</v>
      </c>
      <c r="O214">
        <v>-1</v>
      </c>
      <c r="P214">
        <v>-1</v>
      </c>
    </row>
    <row r="215" spans="1:16" ht="15" customHeight="1" x14ac:dyDescent="0.3">
      <c r="A215">
        <v>213</v>
      </c>
      <c r="B215" t="s">
        <v>760</v>
      </c>
      <c r="C215" t="s">
        <v>755</v>
      </c>
      <c r="D215" s="1" t="s">
        <v>761</v>
      </c>
      <c r="E215">
        <v>3.8</v>
      </c>
      <c r="F215" s="1" t="s">
        <v>278</v>
      </c>
      <c r="G215" t="s">
        <v>19</v>
      </c>
      <c r="H215" t="s">
        <v>19</v>
      </c>
      <c r="I215" t="s">
        <v>28</v>
      </c>
      <c r="J215">
        <v>1981</v>
      </c>
      <c r="K215" t="s">
        <v>36</v>
      </c>
      <c r="L215" t="s">
        <v>202</v>
      </c>
      <c r="M215" t="s">
        <v>38</v>
      </c>
      <c r="N215" t="s">
        <v>39</v>
      </c>
      <c r="O215" t="s">
        <v>279</v>
      </c>
      <c r="P215">
        <v>-1</v>
      </c>
    </row>
    <row r="216" spans="1:16" ht="15" customHeight="1" x14ac:dyDescent="0.3">
      <c r="A216">
        <v>214</v>
      </c>
      <c r="B216" t="s">
        <v>41</v>
      </c>
      <c r="C216" t="s">
        <v>755</v>
      </c>
      <c r="D216" s="1" t="s">
        <v>762</v>
      </c>
      <c r="E216">
        <v>4.0999999999999996</v>
      </c>
      <c r="F216" s="1" t="s">
        <v>763</v>
      </c>
      <c r="G216" t="s">
        <v>19</v>
      </c>
      <c r="H216" t="s">
        <v>764</v>
      </c>
      <c r="I216" t="s">
        <v>118</v>
      </c>
      <c r="J216">
        <v>-1</v>
      </c>
      <c r="K216" t="s">
        <v>36</v>
      </c>
      <c r="L216" t="s">
        <v>202</v>
      </c>
      <c r="M216" t="s">
        <v>38</v>
      </c>
      <c r="N216" t="s">
        <v>120</v>
      </c>
      <c r="O216">
        <v>-1</v>
      </c>
      <c r="P216">
        <v>-1</v>
      </c>
    </row>
    <row r="217" spans="1:16" ht="15" customHeight="1" x14ac:dyDescent="0.3">
      <c r="A217">
        <v>215</v>
      </c>
      <c r="B217" t="s">
        <v>41</v>
      </c>
      <c r="C217" t="s">
        <v>755</v>
      </c>
      <c r="D217" s="1" t="s">
        <v>765</v>
      </c>
      <c r="E217">
        <v>3.3</v>
      </c>
      <c r="F217" s="1" t="s">
        <v>766</v>
      </c>
      <c r="G217" t="s">
        <v>95</v>
      </c>
      <c r="H217" t="s">
        <v>95</v>
      </c>
      <c r="I217" t="s">
        <v>35</v>
      </c>
      <c r="J217">
        <v>1966</v>
      </c>
      <c r="K217" t="s">
        <v>21</v>
      </c>
      <c r="L217" t="s">
        <v>22</v>
      </c>
      <c r="M217" t="s">
        <v>23</v>
      </c>
      <c r="N217" t="s">
        <v>24</v>
      </c>
      <c r="O217">
        <v>-1</v>
      </c>
      <c r="P217">
        <v>-1</v>
      </c>
    </row>
    <row r="218" spans="1:16" ht="15" customHeight="1" x14ac:dyDescent="0.3">
      <c r="A218">
        <v>216</v>
      </c>
      <c r="B218" t="s">
        <v>96</v>
      </c>
      <c r="C218" t="s">
        <v>755</v>
      </c>
      <c r="D218" s="1" t="s">
        <v>767</v>
      </c>
      <c r="E218">
        <v>-1</v>
      </c>
      <c r="F218" t="s">
        <v>768</v>
      </c>
      <c r="G218" t="s">
        <v>19</v>
      </c>
      <c r="H218">
        <v>-1</v>
      </c>
      <c r="I218">
        <v>-1</v>
      </c>
      <c r="J218">
        <v>-1</v>
      </c>
      <c r="K218">
        <v>-1</v>
      </c>
      <c r="L218">
        <v>-1</v>
      </c>
      <c r="M218">
        <v>-1</v>
      </c>
      <c r="N218">
        <v>-1</v>
      </c>
      <c r="O218">
        <v>-1</v>
      </c>
      <c r="P218">
        <v>-1</v>
      </c>
    </row>
    <row r="219" spans="1:16" ht="15" customHeight="1" x14ac:dyDescent="0.3">
      <c r="A219">
        <v>217</v>
      </c>
      <c r="B219" t="s">
        <v>769</v>
      </c>
      <c r="C219" t="s">
        <v>755</v>
      </c>
      <c r="D219" s="1" t="s">
        <v>770</v>
      </c>
      <c r="E219">
        <v>3.5</v>
      </c>
      <c r="F219" s="1" t="s">
        <v>492</v>
      </c>
      <c r="G219" t="s">
        <v>19</v>
      </c>
      <c r="H219" t="s">
        <v>19</v>
      </c>
      <c r="I219" t="s">
        <v>91</v>
      </c>
      <c r="J219">
        <v>1968</v>
      </c>
      <c r="K219" t="s">
        <v>36</v>
      </c>
      <c r="L219" t="s">
        <v>222</v>
      </c>
      <c r="M219" t="s">
        <v>81</v>
      </c>
      <c r="N219" t="s">
        <v>106</v>
      </c>
      <c r="O219">
        <v>-1</v>
      </c>
      <c r="P219">
        <v>-1</v>
      </c>
    </row>
    <row r="220" spans="1:16" ht="15" customHeight="1" x14ac:dyDescent="0.3">
      <c r="A220">
        <v>218</v>
      </c>
      <c r="B220" t="s">
        <v>771</v>
      </c>
      <c r="C220" t="s">
        <v>755</v>
      </c>
      <c r="D220" t="s">
        <v>772</v>
      </c>
      <c r="E220">
        <v>3.7</v>
      </c>
      <c r="F220" s="1" t="s">
        <v>329</v>
      </c>
      <c r="G220" t="s">
        <v>19</v>
      </c>
      <c r="H220" t="s">
        <v>19</v>
      </c>
      <c r="I220" t="s">
        <v>28</v>
      </c>
      <c r="J220">
        <v>1812</v>
      </c>
      <c r="K220" t="s">
        <v>73</v>
      </c>
      <c r="L220" t="s">
        <v>58</v>
      </c>
      <c r="M220" t="s">
        <v>59</v>
      </c>
      <c r="N220" t="s">
        <v>132</v>
      </c>
      <c r="O220">
        <v>-1</v>
      </c>
      <c r="P220">
        <v>-1</v>
      </c>
    </row>
    <row r="221" spans="1:16" ht="15" customHeight="1" x14ac:dyDescent="0.3">
      <c r="A221">
        <v>219</v>
      </c>
      <c r="B221" t="s">
        <v>773</v>
      </c>
      <c r="C221" t="s">
        <v>755</v>
      </c>
      <c r="D221" t="s">
        <v>774</v>
      </c>
      <c r="E221">
        <v>4</v>
      </c>
      <c r="F221" s="1" t="s">
        <v>244</v>
      </c>
      <c r="G221" t="s">
        <v>19</v>
      </c>
      <c r="H221" t="s">
        <v>245</v>
      </c>
      <c r="I221" t="s">
        <v>28</v>
      </c>
      <c r="J221">
        <v>1923</v>
      </c>
      <c r="K221" t="s">
        <v>73</v>
      </c>
      <c r="L221" t="s">
        <v>246</v>
      </c>
      <c r="M221" t="s">
        <v>247</v>
      </c>
      <c r="N221" t="s">
        <v>132</v>
      </c>
      <c r="O221" t="s">
        <v>248</v>
      </c>
      <c r="P221">
        <v>-1</v>
      </c>
    </row>
    <row r="222" spans="1:16" ht="15" customHeight="1" x14ac:dyDescent="0.3">
      <c r="A222">
        <v>220</v>
      </c>
      <c r="B222" t="s">
        <v>775</v>
      </c>
      <c r="C222" t="s">
        <v>755</v>
      </c>
      <c r="D222" s="1" t="s">
        <v>776</v>
      </c>
      <c r="E222">
        <v>3.4</v>
      </c>
      <c r="F222" s="1" t="s">
        <v>777</v>
      </c>
      <c r="G222" t="s">
        <v>19</v>
      </c>
      <c r="H222" t="s">
        <v>778</v>
      </c>
      <c r="I222" t="s">
        <v>28</v>
      </c>
      <c r="J222">
        <v>1967</v>
      </c>
      <c r="K222" t="s">
        <v>73</v>
      </c>
      <c r="L222" t="s">
        <v>46</v>
      </c>
      <c r="M222" t="s">
        <v>38</v>
      </c>
      <c r="N222" t="s">
        <v>132</v>
      </c>
      <c r="O222" t="s">
        <v>779</v>
      </c>
      <c r="P222">
        <v>-1</v>
      </c>
    </row>
    <row r="223" spans="1:16" ht="15" customHeight="1" x14ac:dyDescent="0.3">
      <c r="A223">
        <v>221</v>
      </c>
      <c r="B223" t="s">
        <v>780</v>
      </c>
      <c r="C223" t="s">
        <v>755</v>
      </c>
      <c r="D223" t="s">
        <v>781</v>
      </c>
      <c r="E223">
        <v>3.6</v>
      </c>
      <c r="F223" s="1" t="s">
        <v>263</v>
      </c>
      <c r="G223" t="s">
        <v>103</v>
      </c>
      <c r="H223" t="s">
        <v>265</v>
      </c>
      <c r="I223" t="s">
        <v>20</v>
      </c>
      <c r="J223">
        <v>1969</v>
      </c>
      <c r="K223" t="s">
        <v>73</v>
      </c>
      <c r="L223" t="s">
        <v>222</v>
      </c>
      <c r="M223" t="s">
        <v>81</v>
      </c>
      <c r="N223" t="s">
        <v>47</v>
      </c>
      <c r="O223">
        <v>-1</v>
      </c>
      <c r="P223">
        <v>-1</v>
      </c>
    </row>
    <row r="224" spans="1:16" ht="15" customHeight="1" x14ac:dyDescent="0.3">
      <c r="A224">
        <v>222</v>
      </c>
      <c r="B224" t="s">
        <v>782</v>
      </c>
      <c r="C224" t="s">
        <v>755</v>
      </c>
      <c r="D224" s="1" t="s">
        <v>783</v>
      </c>
      <c r="E224">
        <v>-1</v>
      </c>
      <c r="F224" t="s">
        <v>784</v>
      </c>
      <c r="G224" t="s">
        <v>19</v>
      </c>
      <c r="H224" t="s">
        <v>785</v>
      </c>
      <c r="I224" t="s">
        <v>91</v>
      </c>
      <c r="J224">
        <v>-1</v>
      </c>
      <c r="K224" t="s">
        <v>36</v>
      </c>
      <c r="L224">
        <v>-1</v>
      </c>
      <c r="M224">
        <v>-1</v>
      </c>
      <c r="N224" t="s">
        <v>39</v>
      </c>
      <c r="O224">
        <v>-1</v>
      </c>
      <c r="P224">
        <v>-1</v>
      </c>
    </row>
    <row r="225" spans="1:16" ht="15" customHeight="1" x14ac:dyDescent="0.3">
      <c r="A225">
        <v>223</v>
      </c>
      <c r="B225" t="s">
        <v>41</v>
      </c>
      <c r="C225" t="s">
        <v>755</v>
      </c>
      <c r="D225" s="1" t="s">
        <v>786</v>
      </c>
      <c r="E225">
        <v>3.5</v>
      </c>
      <c r="F225" s="1" t="s">
        <v>787</v>
      </c>
      <c r="G225" t="s">
        <v>788</v>
      </c>
      <c r="H225" t="s">
        <v>788</v>
      </c>
      <c r="I225" t="s">
        <v>118</v>
      </c>
      <c r="J225">
        <v>-1</v>
      </c>
      <c r="K225" t="s">
        <v>36</v>
      </c>
      <c r="L225" t="s">
        <v>119</v>
      </c>
      <c r="M225" t="s">
        <v>81</v>
      </c>
      <c r="N225" t="s">
        <v>160</v>
      </c>
      <c r="O225">
        <v>-1</v>
      </c>
      <c r="P225">
        <v>-1</v>
      </c>
    </row>
    <row r="226" spans="1:16" ht="15" customHeight="1" x14ac:dyDescent="0.3">
      <c r="A226">
        <v>224</v>
      </c>
      <c r="B226" t="s">
        <v>581</v>
      </c>
      <c r="C226" t="s">
        <v>755</v>
      </c>
      <c r="D226" s="1" t="s">
        <v>789</v>
      </c>
      <c r="E226">
        <v>3.4</v>
      </c>
      <c r="F226" s="1" t="s">
        <v>790</v>
      </c>
      <c r="G226" t="s">
        <v>19</v>
      </c>
      <c r="H226" t="s">
        <v>19</v>
      </c>
      <c r="I226" t="s">
        <v>51</v>
      </c>
      <c r="J226">
        <v>1999</v>
      </c>
      <c r="K226" t="s">
        <v>36</v>
      </c>
      <c r="L226" t="s">
        <v>222</v>
      </c>
      <c r="M226" t="s">
        <v>81</v>
      </c>
      <c r="N226" t="s">
        <v>120</v>
      </c>
      <c r="O226">
        <v>-1</v>
      </c>
      <c r="P226">
        <v>-1</v>
      </c>
    </row>
    <row r="227" spans="1:16" ht="15" customHeight="1" x14ac:dyDescent="0.3">
      <c r="A227">
        <v>225</v>
      </c>
      <c r="B227" t="s">
        <v>791</v>
      </c>
      <c r="C227" t="s">
        <v>755</v>
      </c>
      <c r="D227" s="1" t="s">
        <v>792</v>
      </c>
      <c r="E227">
        <v>4.0999999999999996</v>
      </c>
      <c r="F227" s="1" t="s">
        <v>494</v>
      </c>
      <c r="G227" t="s">
        <v>19</v>
      </c>
      <c r="H227" t="s">
        <v>19</v>
      </c>
      <c r="I227" t="s">
        <v>91</v>
      </c>
      <c r="J227">
        <v>-1</v>
      </c>
      <c r="K227" t="s">
        <v>36</v>
      </c>
      <c r="L227">
        <v>-1</v>
      </c>
      <c r="M227">
        <v>-1</v>
      </c>
      <c r="N227" t="s">
        <v>39</v>
      </c>
      <c r="O227">
        <v>-1</v>
      </c>
      <c r="P227">
        <v>-1</v>
      </c>
    </row>
    <row r="228" spans="1:16" ht="15" customHeight="1" x14ac:dyDescent="0.3">
      <c r="A228">
        <v>226</v>
      </c>
      <c r="B228" t="s">
        <v>793</v>
      </c>
      <c r="C228" t="s">
        <v>755</v>
      </c>
      <c r="D228" s="1" t="s">
        <v>794</v>
      </c>
      <c r="E228">
        <v>4.2</v>
      </c>
      <c r="F228" s="1" t="s">
        <v>795</v>
      </c>
      <c r="G228" t="s">
        <v>19</v>
      </c>
      <c r="H228" t="s">
        <v>19</v>
      </c>
      <c r="I228" t="s">
        <v>91</v>
      </c>
      <c r="J228">
        <v>1981</v>
      </c>
      <c r="K228" t="s">
        <v>36</v>
      </c>
      <c r="L228" t="s">
        <v>202</v>
      </c>
      <c r="M228" t="s">
        <v>38</v>
      </c>
      <c r="N228" t="s">
        <v>441</v>
      </c>
      <c r="O228">
        <v>-1</v>
      </c>
      <c r="P228">
        <v>-1</v>
      </c>
    </row>
    <row r="229" spans="1:16" ht="15" customHeight="1" x14ac:dyDescent="0.3">
      <c r="A229">
        <v>227</v>
      </c>
      <c r="B229" t="s">
        <v>796</v>
      </c>
      <c r="C229" t="s">
        <v>755</v>
      </c>
      <c r="D229" s="1" t="s">
        <v>797</v>
      </c>
      <c r="E229">
        <v>-1</v>
      </c>
      <c r="F229" t="s">
        <v>798</v>
      </c>
      <c r="G229" t="s">
        <v>19</v>
      </c>
      <c r="H229">
        <v>-1</v>
      </c>
      <c r="I229">
        <v>-1</v>
      </c>
      <c r="J229">
        <v>-1</v>
      </c>
      <c r="K229">
        <v>-1</v>
      </c>
      <c r="L229">
        <v>-1</v>
      </c>
      <c r="M229">
        <v>-1</v>
      </c>
      <c r="N229">
        <v>-1</v>
      </c>
      <c r="O229">
        <v>-1</v>
      </c>
      <c r="P229">
        <v>-1</v>
      </c>
    </row>
    <row r="230" spans="1:16" ht="15" customHeight="1" x14ac:dyDescent="0.3">
      <c r="A230">
        <v>228</v>
      </c>
      <c r="B230" t="s">
        <v>799</v>
      </c>
      <c r="C230" t="s">
        <v>755</v>
      </c>
      <c r="D230" s="1" t="s">
        <v>800</v>
      </c>
      <c r="E230">
        <v>2.7</v>
      </c>
      <c r="F230" s="1" t="s">
        <v>801</v>
      </c>
      <c r="G230" t="s">
        <v>19</v>
      </c>
      <c r="H230" t="s">
        <v>802</v>
      </c>
      <c r="I230" t="s">
        <v>28</v>
      </c>
      <c r="J230">
        <v>1859</v>
      </c>
      <c r="K230" t="s">
        <v>73</v>
      </c>
      <c r="L230" t="s">
        <v>803</v>
      </c>
      <c r="M230" t="s">
        <v>81</v>
      </c>
      <c r="N230" t="s">
        <v>31</v>
      </c>
      <c r="O230" t="s">
        <v>804</v>
      </c>
      <c r="P230">
        <v>-1</v>
      </c>
    </row>
    <row r="231" spans="1:16" ht="15" customHeight="1" x14ac:dyDescent="0.3">
      <c r="A231">
        <v>229</v>
      </c>
      <c r="B231" t="s">
        <v>41</v>
      </c>
      <c r="C231" t="s">
        <v>755</v>
      </c>
      <c r="D231" t="s">
        <v>805</v>
      </c>
      <c r="E231">
        <v>3.1</v>
      </c>
      <c r="F231" s="1" t="s">
        <v>806</v>
      </c>
      <c r="G231" t="s">
        <v>530</v>
      </c>
      <c r="H231" t="s">
        <v>807</v>
      </c>
      <c r="I231" t="s">
        <v>20</v>
      </c>
      <c r="J231">
        <v>1996</v>
      </c>
      <c r="K231" t="s">
        <v>73</v>
      </c>
      <c r="L231" t="s">
        <v>46</v>
      </c>
      <c r="M231" t="s">
        <v>38</v>
      </c>
      <c r="N231" t="s">
        <v>160</v>
      </c>
      <c r="O231">
        <v>-1</v>
      </c>
      <c r="P231">
        <v>-1</v>
      </c>
    </row>
    <row r="232" spans="1:16" ht="15" customHeight="1" x14ac:dyDescent="0.3">
      <c r="A232">
        <v>230</v>
      </c>
      <c r="B232" t="s">
        <v>96</v>
      </c>
      <c r="C232" t="s">
        <v>755</v>
      </c>
      <c r="D232" s="1" t="s">
        <v>808</v>
      </c>
      <c r="E232">
        <v>4.5</v>
      </c>
      <c r="F232" s="1" t="s">
        <v>809</v>
      </c>
      <c r="G232" t="s">
        <v>19</v>
      </c>
      <c r="H232" t="s">
        <v>391</v>
      </c>
      <c r="I232" t="s">
        <v>118</v>
      </c>
      <c r="J232">
        <v>1990</v>
      </c>
      <c r="K232" t="s">
        <v>36</v>
      </c>
      <c r="L232" t="s">
        <v>543</v>
      </c>
      <c r="M232" t="s">
        <v>247</v>
      </c>
      <c r="N232" t="s">
        <v>39</v>
      </c>
      <c r="O232">
        <v>-1</v>
      </c>
      <c r="P232">
        <v>-1</v>
      </c>
    </row>
    <row r="233" spans="1:16" ht="15" customHeight="1" x14ac:dyDescent="0.3">
      <c r="A233">
        <v>231</v>
      </c>
      <c r="B233" t="s">
        <v>810</v>
      </c>
      <c r="C233" t="s">
        <v>755</v>
      </c>
      <c r="D233" s="1" t="s">
        <v>811</v>
      </c>
      <c r="E233">
        <v>4.8</v>
      </c>
      <c r="F233" s="1" t="s">
        <v>812</v>
      </c>
      <c r="G233" t="s">
        <v>103</v>
      </c>
      <c r="H233" t="s">
        <v>410</v>
      </c>
      <c r="I233" t="s">
        <v>91</v>
      </c>
      <c r="J233">
        <v>2011</v>
      </c>
      <c r="K233" t="s">
        <v>36</v>
      </c>
      <c r="L233" t="s">
        <v>46</v>
      </c>
      <c r="M233" t="s">
        <v>38</v>
      </c>
      <c r="N233" t="s">
        <v>39</v>
      </c>
      <c r="O233">
        <v>-1</v>
      </c>
      <c r="P233">
        <v>-1</v>
      </c>
    </row>
    <row r="234" spans="1:16" ht="15" customHeight="1" x14ac:dyDescent="0.3">
      <c r="A234">
        <v>232</v>
      </c>
      <c r="B234" t="s">
        <v>813</v>
      </c>
      <c r="C234" t="s">
        <v>755</v>
      </c>
      <c r="D234" s="1" t="s">
        <v>814</v>
      </c>
      <c r="E234">
        <v>4.0999999999999996</v>
      </c>
      <c r="F234" s="1" t="s">
        <v>361</v>
      </c>
      <c r="G234" t="s">
        <v>103</v>
      </c>
      <c r="H234" t="s">
        <v>19</v>
      </c>
      <c r="I234" t="s">
        <v>51</v>
      </c>
      <c r="J234">
        <v>1984</v>
      </c>
      <c r="K234" t="s">
        <v>36</v>
      </c>
      <c r="L234" t="s">
        <v>222</v>
      </c>
      <c r="M234" t="s">
        <v>81</v>
      </c>
      <c r="N234" t="s">
        <v>24</v>
      </c>
      <c r="O234">
        <v>-1</v>
      </c>
      <c r="P234">
        <v>-1</v>
      </c>
    </row>
    <row r="235" spans="1:16" ht="15" customHeight="1" x14ac:dyDescent="0.3">
      <c r="A235">
        <v>233</v>
      </c>
      <c r="B235" t="s">
        <v>815</v>
      </c>
      <c r="C235" t="s">
        <v>755</v>
      </c>
      <c r="D235" t="s">
        <v>816</v>
      </c>
      <c r="E235">
        <v>3</v>
      </c>
      <c r="F235" s="1" t="s">
        <v>817</v>
      </c>
      <c r="G235" t="s">
        <v>103</v>
      </c>
      <c r="H235" t="s">
        <v>19</v>
      </c>
      <c r="I235" t="s">
        <v>20</v>
      </c>
      <c r="J235">
        <v>1985</v>
      </c>
      <c r="K235" t="s">
        <v>36</v>
      </c>
      <c r="L235" t="s">
        <v>202</v>
      </c>
      <c r="M235" t="s">
        <v>38</v>
      </c>
      <c r="N235" t="s">
        <v>120</v>
      </c>
      <c r="O235">
        <v>-1</v>
      </c>
      <c r="P235">
        <v>-1</v>
      </c>
    </row>
    <row r="236" spans="1:16" ht="15" customHeight="1" x14ac:dyDescent="0.3">
      <c r="A236">
        <v>234</v>
      </c>
      <c r="B236" t="s">
        <v>41</v>
      </c>
      <c r="C236" t="s">
        <v>755</v>
      </c>
      <c r="D236" s="1" t="s">
        <v>818</v>
      </c>
      <c r="E236">
        <v>2.7</v>
      </c>
      <c r="F236" s="1" t="s">
        <v>819</v>
      </c>
      <c r="G236" t="s">
        <v>507</v>
      </c>
      <c r="H236" t="s">
        <v>507</v>
      </c>
      <c r="I236" t="s">
        <v>35</v>
      </c>
      <c r="J236">
        <v>1997</v>
      </c>
      <c r="K236" t="s">
        <v>45</v>
      </c>
      <c r="L236" t="s">
        <v>29</v>
      </c>
      <c r="M236" t="s">
        <v>30</v>
      </c>
      <c r="N236" t="s">
        <v>39</v>
      </c>
      <c r="O236" t="s">
        <v>820</v>
      </c>
      <c r="P236">
        <v>-1</v>
      </c>
    </row>
    <row r="237" spans="1:16" ht="15" customHeight="1" x14ac:dyDescent="0.3">
      <c r="A237">
        <v>235</v>
      </c>
      <c r="B237" t="s">
        <v>821</v>
      </c>
      <c r="C237" t="s">
        <v>755</v>
      </c>
      <c r="D237" s="1" t="s">
        <v>822</v>
      </c>
      <c r="E237">
        <v>3.5</v>
      </c>
      <c r="F237" s="1" t="s">
        <v>823</v>
      </c>
      <c r="G237" t="s">
        <v>19</v>
      </c>
      <c r="H237" t="s">
        <v>824</v>
      </c>
      <c r="I237" t="s">
        <v>35</v>
      </c>
      <c r="J237">
        <v>2008</v>
      </c>
      <c r="K237" t="s">
        <v>73</v>
      </c>
      <c r="L237" t="s">
        <v>178</v>
      </c>
      <c r="M237" t="s">
        <v>38</v>
      </c>
      <c r="N237" t="s">
        <v>24</v>
      </c>
      <c r="O237">
        <v>-1</v>
      </c>
      <c r="P237" t="b">
        <v>1</v>
      </c>
    </row>
    <row r="238" spans="1:16" ht="15" customHeight="1" x14ac:dyDescent="0.3">
      <c r="A238">
        <v>236</v>
      </c>
      <c r="B238" t="s">
        <v>825</v>
      </c>
      <c r="C238" t="s">
        <v>755</v>
      </c>
      <c r="D238" t="s">
        <v>826</v>
      </c>
      <c r="E238">
        <v>-1</v>
      </c>
      <c r="F238" t="s">
        <v>827</v>
      </c>
      <c r="G238" t="s">
        <v>19</v>
      </c>
      <c r="H238" t="s">
        <v>314</v>
      </c>
      <c r="I238" t="s">
        <v>91</v>
      </c>
      <c r="J238">
        <v>-1</v>
      </c>
      <c r="K238" t="s">
        <v>36</v>
      </c>
      <c r="L238">
        <v>-1</v>
      </c>
      <c r="M238">
        <v>-1</v>
      </c>
      <c r="N238" t="s">
        <v>39</v>
      </c>
      <c r="O238">
        <v>-1</v>
      </c>
      <c r="P238">
        <v>-1</v>
      </c>
    </row>
    <row r="239" spans="1:16" ht="15" customHeight="1" x14ac:dyDescent="0.3">
      <c r="A239">
        <v>237</v>
      </c>
      <c r="B239" t="s">
        <v>595</v>
      </c>
      <c r="C239" t="s">
        <v>755</v>
      </c>
      <c r="D239" s="1" t="s">
        <v>828</v>
      </c>
      <c r="E239">
        <v>3.1</v>
      </c>
      <c r="F239" s="1" t="s">
        <v>829</v>
      </c>
      <c r="G239" t="s">
        <v>19</v>
      </c>
      <c r="H239" t="s">
        <v>830</v>
      </c>
      <c r="I239" t="s">
        <v>35</v>
      </c>
      <c r="J239">
        <v>1946</v>
      </c>
      <c r="K239" t="s">
        <v>21</v>
      </c>
      <c r="L239" t="s">
        <v>29</v>
      </c>
      <c r="M239" t="s">
        <v>30</v>
      </c>
      <c r="N239" t="s">
        <v>229</v>
      </c>
      <c r="O239">
        <v>-1</v>
      </c>
      <c r="P239">
        <v>-1</v>
      </c>
    </row>
    <row r="240" spans="1:16" ht="15" customHeight="1" x14ac:dyDescent="0.3">
      <c r="A240">
        <v>238</v>
      </c>
      <c r="B240" t="s">
        <v>41</v>
      </c>
      <c r="C240" t="s">
        <v>755</v>
      </c>
      <c r="D240" s="1" t="s">
        <v>831</v>
      </c>
      <c r="E240">
        <v>5</v>
      </c>
      <c r="F240" s="1" t="s">
        <v>832</v>
      </c>
      <c r="G240" t="s">
        <v>507</v>
      </c>
      <c r="H240" t="s">
        <v>833</v>
      </c>
      <c r="I240" t="s">
        <v>91</v>
      </c>
      <c r="J240">
        <v>-1</v>
      </c>
      <c r="K240" t="s">
        <v>36</v>
      </c>
      <c r="L240" t="s">
        <v>99</v>
      </c>
      <c r="M240" t="s">
        <v>81</v>
      </c>
      <c r="N240" t="s">
        <v>155</v>
      </c>
      <c r="O240">
        <v>-1</v>
      </c>
      <c r="P240">
        <v>-1</v>
      </c>
    </row>
    <row r="241" spans="1:16" ht="15" customHeight="1" x14ac:dyDescent="0.3">
      <c r="A241">
        <v>239</v>
      </c>
      <c r="B241" t="s">
        <v>834</v>
      </c>
      <c r="C241" t="s">
        <v>755</v>
      </c>
      <c r="D241" t="s">
        <v>835</v>
      </c>
      <c r="E241">
        <v>3.9</v>
      </c>
      <c r="F241" s="1" t="s">
        <v>430</v>
      </c>
      <c r="G241" t="s">
        <v>19</v>
      </c>
      <c r="H241" t="s">
        <v>19</v>
      </c>
      <c r="I241" t="s">
        <v>28</v>
      </c>
      <c r="J241">
        <v>1799</v>
      </c>
      <c r="K241" t="s">
        <v>73</v>
      </c>
      <c r="L241" t="s">
        <v>58</v>
      </c>
      <c r="M241" t="s">
        <v>59</v>
      </c>
      <c r="N241" t="s">
        <v>132</v>
      </c>
      <c r="O241">
        <v>-1</v>
      </c>
      <c r="P241">
        <v>-1</v>
      </c>
    </row>
    <row r="242" spans="1:16" ht="15" customHeight="1" x14ac:dyDescent="0.3">
      <c r="A242">
        <v>240</v>
      </c>
      <c r="B242" t="s">
        <v>271</v>
      </c>
      <c r="C242" t="s">
        <v>836</v>
      </c>
      <c r="D242" s="1" t="s">
        <v>837</v>
      </c>
      <c r="E242">
        <v>3.8</v>
      </c>
      <c r="F242" s="1" t="s">
        <v>467</v>
      </c>
      <c r="G242" t="s">
        <v>103</v>
      </c>
      <c r="H242" t="s">
        <v>301</v>
      </c>
      <c r="I242" t="s">
        <v>28</v>
      </c>
      <c r="J242">
        <v>1967</v>
      </c>
      <c r="K242" t="s">
        <v>73</v>
      </c>
      <c r="L242" t="s">
        <v>178</v>
      </c>
      <c r="M242" t="s">
        <v>38</v>
      </c>
      <c r="N242" t="s">
        <v>132</v>
      </c>
      <c r="O242" t="s">
        <v>468</v>
      </c>
      <c r="P242">
        <v>-1</v>
      </c>
    </row>
    <row r="243" spans="1:16" ht="15" customHeight="1" x14ac:dyDescent="0.3">
      <c r="A243">
        <v>241</v>
      </c>
      <c r="B243" t="s">
        <v>271</v>
      </c>
      <c r="C243" t="s">
        <v>836</v>
      </c>
      <c r="D243" s="1" t="s">
        <v>838</v>
      </c>
      <c r="E243">
        <v>3</v>
      </c>
      <c r="F243" s="1" t="s">
        <v>839</v>
      </c>
      <c r="G243" t="s">
        <v>507</v>
      </c>
      <c r="H243" t="s">
        <v>840</v>
      </c>
      <c r="I243" t="s">
        <v>20</v>
      </c>
      <c r="J243">
        <v>1984</v>
      </c>
      <c r="K243" t="s">
        <v>21</v>
      </c>
      <c r="L243" t="s">
        <v>29</v>
      </c>
      <c r="M243" t="s">
        <v>30</v>
      </c>
      <c r="N243" t="s">
        <v>47</v>
      </c>
      <c r="O243">
        <v>-1</v>
      </c>
      <c r="P243">
        <v>-1</v>
      </c>
    </row>
    <row r="244" spans="1:16" ht="15" customHeight="1" x14ac:dyDescent="0.3">
      <c r="A244">
        <v>242</v>
      </c>
      <c r="B244" t="s">
        <v>750</v>
      </c>
      <c r="C244" t="s">
        <v>836</v>
      </c>
      <c r="D244" s="1" t="s">
        <v>841</v>
      </c>
      <c r="E244">
        <v>3.2</v>
      </c>
      <c r="F244" s="1" t="s">
        <v>842</v>
      </c>
      <c r="G244" t="s">
        <v>19</v>
      </c>
      <c r="H244" t="s">
        <v>843</v>
      </c>
      <c r="I244" t="s">
        <v>91</v>
      </c>
      <c r="J244">
        <v>-1</v>
      </c>
      <c r="K244" t="s">
        <v>73</v>
      </c>
      <c r="L244">
        <v>-1</v>
      </c>
      <c r="M244">
        <v>-1</v>
      </c>
      <c r="N244" t="s">
        <v>39</v>
      </c>
      <c r="O244">
        <v>-1</v>
      </c>
      <c r="P244">
        <v>-1</v>
      </c>
    </row>
    <row r="245" spans="1:16" ht="15" customHeight="1" x14ac:dyDescent="0.3">
      <c r="A245">
        <v>243</v>
      </c>
      <c r="B245" t="s">
        <v>844</v>
      </c>
      <c r="C245" t="s">
        <v>836</v>
      </c>
      <c r="D245" t="s">
        <v>845</v>
      </c>
      <c r="E245">
        <v>3.3</v>
      </c>
      <c r="F245" s="1" t="s">
        <v>846</v>
      </c>
      <c r="G245" t="s">
        <v>19</v>
      </c>
      <c r="H245" t="s">
        <v>19</v>
      </c>
      <c r="I245" t="s">
        <v>35</v>
      </c>
      <c r="J245">
        <v>1818</v>
      </c>
      <c r="K245" t="s">
        <v>36</v>
      </c>
      <c r="L245" t="s">
        <v>58</v>
      </c>
      <c r="M245" t="s">
        <v>59</v>
      </c>
      <c r="N245" t="s">
        <v>31</v>
      </c>
      <c r="O245" t="s">
        <v>847</v>
      </c>
      <c r="P245">
        <v>-1</v>
      </c>
    </row>
    <row r="246" spans="1:16" ht="15" customHeight="1" x14ac:dyDescent="0.3">
      <c r="A246">
        <v>244</v>
      </c>
      <c r="B246" t="s">
        <v>848</v>
      </c>
      <c r="C246" t="s">
        <v>836</v>
      </c>
      <c r="D246" s="1" t="s">
        <v>849</v>
      </c>
      <c r="E246">
        <v>3.6</v>
      </c>
      <c r="F246" s="1" t="s">
        <v>850</v>
      </c>
      <c r="G246" t="s">
        <v>19</v>
      </c>
      <c r="H246" t="s">
        <v>19</v>
      </c>
      <c r="I246" t="s">
        <v>72</v>
      </c>
      <c r="J246">
        <v>-1</v>
      </c>
      <c r="K246" t="s">
        <v>73</v>
      </c>
      <c r="L246" t="s">
        <v>29</v>
      </c>
      <c r="M246" t="s">
        <v>30</v>
      </c>
      <c r="N246" t="s">
        <v>39</v>
      </c>
      <c r="O246">
        <v>-1</v>
      </c>
      <c r="P246">
        <v>-1</v>
      </c>
    </row>
    <row r="247" spans="1:16" ht="15" customHeight="1" x14ac:dyDescent="0.3">
      <c r="A247">
        <v>245</v>
      </c>
      <c r="B247" t="s">
        <v>851</v>
      </c>
      <c r="C247" t="s">
        <v>836</v>
      </c>
      <c r="D247" t="s">
        <v>852</v>
      </c>
      <c r="E247">
        <v>3.1</v>
      </c>
      <c r="F247" s="1" t="s">
        <v>829</v>
      </c>
      <c r="G247" t="s">
        <v>19</v>
      </c>
      <c r="H247" t="s">
        <v>830</v>
      </c>
      <c r="I247" t="s">
        <v>35</v>
      </c>
      <c r="J247">
        <v>1946</v>
      </c>
      <c r="K247" t="s">
        <v>21</v>
      </c>
      <c r="L247" t="s">
        <v>29</v>
      </c>
      <c r="M247" t="s">
        <v>30</v>
      </c>
      <c r="N247" t="s">
        <v>229</v>
      </c>
      <c r="O247">
        <v>-1</v>
      </c>
      <c r="P247">
        <v>-1</v>
      </c>
    </row>
    <row r="248" spans="1:16" ht="15" customHeight="1" x14ac:dyDescent="0.3">
      <c r="A248">
        <v>246</v>
      </c>
      <c r="B248" t="s">
        <v>853</v>
      </c>
      <c r="C248" t="s">
        <v>836</v>
      </c>
      <c r="D248" s="1" t="s">
        <v>854</v>
      </c>
      <c r="E248">
        <v>3.6</v>
      </c>
      <c r="F248" s="1" t="s">
        <v>855</v>
      </c>
      <c r="G248" t="s">
        <v>530</v>
      </c>
      <c r="H248" t="s">
        <v>530</v>
      </c>
      <c r="I248" t="s">
        <v>35</v>
      </c>
      <c r="J248">
        <v>1932</v>
      </c>
      <c r="K248" t="s">
        <v>21</v>
      </c>
      <c r="L248" t="s">
        <v>66</v>
      </c>
      <c r="M248" t="s">
        <v>67</v>
      </c>
      <c r="N248" t="s">
        <v>132</v>
      </c>
      <c r="O248" t="s">
        <v>856</v>
      </c>
      <c r="P248">
        <v>-1</v>
      </c>
    </row>
    <row r="249" spans="1:16" ht="15" customHeight="1" x14ac:dyDescent="0.3">
      <c r="A249">
        <v>247</v>
      </c>
      <c r="B249" t="s">
        <v>857</v>
      </c>
      <c r="C249" t="s">
        <v>836</v>
      </c>
      <c r="D249" s="1" t="s">
        <v>858</v>
      </c>
      <c r="E249">
        <v>-1</v>
      </c>
      <c r="F249" t="s">
        <v>610</v>
      </c>
      <c r="G249" t="s">
        <v>507</v>
      </c>
      <c r="H249">
        <v>-1</v>
      </c>
      <c r="I249">
        <v>-1</v>
      </c>
      <c r="J249">
        <v>-1</v>
      </c>
      <c r="K249">
        <v>-1</v>
      </c>
      <c r="L249">
        <v>-1</v>
      </c>
      <c r="M249">
        <v>-1</v>
      </c>
      <c r="N249">
        <v>-1</v>
      </c>
      <c r="O249">
        <v>-1</v>
      </c>
      <c r="P249">
        <v>-1</v>
      </c>
    </row>
    <row r="250" spans="1:16" ht="15" customHeight="1" x14ac:dyDescent="0.3">
      <c r="A250">
        <v>248</v>
      </c>
      <c r="B250" t="s">
        <v>859</v>
      </c>
      <c r="C250" t="s">
        <v>836</v>
      </c>
      <c r="D250" s="1" t="s">
        <v>860</v>
      </c>
      <c r="E250">
        <v>3.9</v>
      </c>
      <c r="F250" s="1" t="s">
        <v>561</v>
      </c>
      <c r="G250" t="s">
        <v>19</v>
      </c>
      <c r="H250" t="s">
        <v>19</v>
      </c>
      <c r="I250" t="s">
        <v>28</v>
      </c>
      <c r="J250">
        <v>1938</v>
      </c>
      <c r="K250" t="s">
        <v>562</v>
      </c>
      <c r="L250" t="s">
        <v>563</v>
      </c>
      <c r="M250" t="s">
        <v>564</v>
      </c>
      <c r="N250" t="s">
        <v>31</v>
      </c>
      <c r="O250">
        <v>-1</v>
      </c>
      <c r="P250">
        <v>-1</v>
      </c>
    </row>
    <row r="251" spans="1:16" ht="15" customHeight="1" x14ac:dyDescent="0.3">
      <c r="A251">
        <v>249</v>
      </c>
      <c r="B251" t="s">
        <v>861</v>
      </c>
      <c r="C251" t="s">
        <v>836</v>
      </c>
      <c r="D251" s="1" t="s">
        <v>862</v>
      </c>
      <c r="E251">
        <v>4</v>
      </c>
      <c r="F251" s="1" t="s">
        <v>863</v>
      </c>
      <c r="G251" t="s">
        <v>19</v>
      </c>
      <c r="H251" t="s">
        <v>245</v>
      </c>
      <c r="I251" t="s">
        <v>28</v>
      </c>
      <c r="J251">
        <v>1923</v>
      </c>
      <c r="K251" t="s">
        <v>73</v>
      </c>
      <c r="L251" t="s">
        <v>246</v>
      </c>
      <c r="M251" t="s">
        <v>247</v>
      </c>
      <c r="N251" t="s">
        <v>132</v>
      </c>
      <c r="O251" t="s">
        <v>248</v>
      </c>
      <c r="P251">
        <v>-1</v>
      </c>
    </row>
    <row r="252" spans="1:16" ht="15" customHeight="1" x14ac:dyDescent="0.3">
      <c r="A252">
        <v>250</v>
      </c>
      <c r="B252" t="s">
        <v>864</v>
      </c>
      <c r="C252" t="s">
        <v>836</v>
      </c>
      <c r="D252" s="1" t="s">
        <v>865</v>
      </c>
      <c r="E252">
        <v>3.9</v>
      </c>
      <c r="F252" s="1" t="s">
        <v>313</v>
      </c>
      <c r="G252" t="s">
        <v>19</v>
      </c>
      <c r="H252" t="s">
        <v>314</v>
      </c>
      <c r="I252" t="s">
        <v>51</v>
      </c>
      <c r="J252">
        <v>2002</v>
      </c>
      <c r="K252" t="s">
        <v>36</v>
      </c>
      <c r="L252" t="s">
        <v>46</v>
      </c>
      <c r="M252" t="s">
        <v>38</v>
      </c>
      <c r="N252" t="s">
        <v>24</v>
      </c>
      <c r="O252">
        <v>-1</v>
      </c>
      <c r="P252">
        <v>-1</v>
      </c>
    </row>
    <row r="253" spans="1:16" ht="15" customHeight="1" x14ac:dyDescent="0.3">
      <c r="A253">
        <v>251</v>
      </c>
      <c r="B253" t="s">
        <v>866</v>
      </c>
      <c r="C253" t="s">
        <v>867</v>
      </c>
      <c r="D253" s="1" t="s">
        <v>868</v>
      </c>
      <c r="E253">
        <v>3.8</v>
      </c>
      <c r="F253" s="1" t="s">
        <v>467</v>
      </c>
      <c r="G253" t="s">
        <v>19</v>
      </c>
      <c r="H253" t="s">
        <v>301</v>
      </c>
      <c r="I253" t="s">
        <v>28</v>
      </c>
      <c r="J253">
        <v>1967</v>
      </c>
      <c r="K253" t="s">
        <v>73</v>
      </c>
      <c r="L253" t="s">
        <v>178</v>
      </c>
      <c r="M253" t="s">
        <v>38</v>
      </c>
      <c r="N253" t="s">
        <v>132</v>
      </c>
      <c r="O253" t="s">
        <v>468</v>
      </c>
      <c r="P253">
        <v>-1</v>
      </c>
    </row>
    <row r="254" spans="1:16" ht="15" customHeight="1" x14ac:dyDescent="0.3">
      <c r="A254">
        <v>252</v>
      </c>
      <c r="B254" t="s">
        <v>869</v>
      </c>
      <c r="C254" t="s">
        <v>867</v>
      </c>
      <c r="D254" s="1" t="s">
        <v>870</v>
      </c>
      <c r="E254">
        <v>4.9000000000000004</v>
      </c>
      <c r="F254" s="1" t="s">
        <v>871</v>
      </c>
      <c r="G254" t="s">
        <v>19</v>
      </c>
      <c r="H254" t="s">
        <v>103</v>
      </c>
      <c r="I254" t="s">
        <v>118</v>
      </c>
      <c r="J254">
        <v>2018</v>
      </c>
      <c r="K254" t="s">
        <v>36</v>
      </c>
      <c r="L254" t="s">
        <v>539</v>
      </c>
      <c r="M254" t="s">
        <v>53</v>
      </c>
      <c r="N254" t="s">
        <v>39</v>
      </c>
      <c r="O254">
        <v>-1</v>
      </c>
      <c r="P254">
        <v>-1</v>
      </c>
    </row>
    <row r="255" spans="1:16" ht="15" customHeight="1" x14ac:dyDescent="0.3">
      <c r="A255">
        <v>253</v>
      </c>
      <c r="B255" t="s">
        <v>872</v>
      </c>
      <c r="C255" t="s">
        <v>867</v>
      </c>
      <c r="D255" s="1" t="s">
        <v>873</v>
      </c>
      <c r="E255">
        <v>-1</v>
      </c>
      <c r="F255" t="s">
        <v>874</v>
      </c>
      <c r="G255" t="s">
        <v>19</v>
      </c>
      <c r="H255">
        <v>-1</v>
      </c>
      <c r="I255">
        <v>-1</v>
      </c>
      <c r="J255">
        <v>-1</v>
      </c>
      <c r="K255">
        <v>-1</v>
      </c>
      <c r="L255">
        <v>-1</v>
      </c>
      <c r="M255">
        <v>-1</v>
      </c>
      <c r="N255">
        <v>-1</v>
      </c>
      <c r="O255">
        <v>-1</v>
      </c>
      <c r="P255">
        <v>-1</v>
      </c>
    </row>
    <row r="256" spans="1:16" ht="15" customHeight="1" x14ac:dyDescent="0.3">
      <c r="A256">
        <v>254</v>
      </c>
      <c r="B256" t="s">
        <v>875</v>
      </c>
      <c r="C256" t="s">
        <v>867</v>
      </c>
      <c r="D256" t="s">
        <v>876</v>
      </c>
      <c r="E256">
        <v>3.6</v>
      </c>
      <c r="F256" s="1" t="s">
        <v>288</v>
      </c>
      <c r="G256" t="s">
        <v>19</v>
      </c>
      <c r="H256" t="s">
        <v>289</v>
      </c>
      <c r="I256" t="s">
        <v>35</v>
      </c>
      <c r="J256">
        <v>1998</v>
      </c>
      <c r="K256" t="s">
        <v>73</v>
      </c>
      <c r="L256" t="s">
        <v>46</v>
      </c>
      <c r="M256" t="s">
        <v>38</v>
      </c>
      <c r="N256" t="s">
        <v>229</v>
      </c>
      <c r="O256">
        <v>-1</v>
      </c>
      <c r="P256">
        <v>-1</v>
      </c>
    </row>
    <row r="257" spans="1:16" ht="15" customHeight="1" x14ac:dyDescent="0.3">
      <c r="A257">
        <v>255</v>
      </c>
      <c r="B257" t="s">
        <v>877</v>
      </c>
      <c r="C257" t="s">
        <v>867</v>
      </c>
      <c r="D257" s="1" t="s">
        <v>878</v>
      </c>
      <c r="E257">
        <v>-1</v>
      </c>
      <c r="F257" t="s">
        <v>879</v>
      </c>
      <c r="G257" t="s">
        <v>19</v>
      </c>
      <c r="H257">
        <v>-1</v>
      </c>
      <c r="I257">
        <v>-1</v>
      </c>
      <c r="J257">
        <v>-1</v>
      </c>
      <c r="K257">
        <v>-1</v>
      </c>
      <c r="L257">
        <v>-1</v>
      </c>
      <c r="M257">
        <v>-1</v>
      </c>
      <c r="N257">
        <v>-1</v>
      </c>
      <c r="O257">
        <v>-1</v>
      </c>
      <c r="P257">
        <v>-1</v>
      </c>
    </row>
    <row r="258" spans="1:16" ht="15" customHeight="1" x14ac:dyDescent="0.3">
      <c r="A258">
        <v>256</v>
      </c>
      <c r="B258" t="s">
        <v>880</v>
      </c>
      <c r="C258" t="s">
        <v>867</v>
      </c>
      <c r="D258" t="s">
        <v>881</v>
      </c>
      <c r="E258">
        <v>3.2</v>
      </c>
      <c r="F258" s="1" t="s">
        <v>882</v>
      </c>
      <c r="G258" t="s">
        <v>19</v>
      </c>
      <c r="H258" t="s">
        <v>19</v>
      </c>
      <c r="I258" t="s">
        <v>28</v>
      </c>
      <c r="J258">
        <v>1784</v>
      </c>
      <c r="K258" t="s">
        <v>73</v>
      </c>
      <c r="L258" t="s">
        <v>58</v>
      </c>
      <c r="M258" t="s">
        <v>59</v>
      </c>
      <c r="N258" t="s">
        <v>132</v>
      </c>
      <c r="O258" t="s">
        <v>883</v>
      </c>
      <c r="P258">
        <v>-1</v>
      </c>
    </row>
    <row r="259" spans="1:16" ht="15" customHeight="1" x14ac:dyDescent="0.3">
      <c r="A259">
        <v>257</v>
      </c>
      <c r="B259" t="s">
        <v>884</v>
      </c>
      <c r="C259" t="s">
        <v>867</v>
      </c>
      <c r="D259" s="1" t="s">
        <v>885</v>
      </c>
      <c r="E259">
        <v>2.9</v>
      </c>
      <c r="F259" s="1" t="s">
        <v>227</v>
      </c>
      <c r="G259" t="s">
        <v>19</v>
      </c>
      <c r="H259" t="s">
        <v>228</v>
      </c>
      <c r="I259" t="s">
        <v>35</v>
      </c>
      <c r="J259">
        <v>1956</v>
      </c>
      <c r="K259" t="s">
        <v>36</v>
      </c>
      <c r="L259" t="s">
        <v>222</v>
      </c>
      <c r="M259" t="s">
        <v>81</v>
      </c>
      <c r="N259" t="s">
        <v>229</v>
      </c>
      <c r="O259">
        <v>-1</v>
      </c>
      <c r="P259">
        <v>-1</v>
      </c>
    </row>
    <row r="260" spans="1:16" ht="15" customHeight="1" x14ac:dyDescent="0.3">
      <c r="A260">
        <v>258</v>
      </c>
      <c r="B260" t="s">
        <v>886</v>
      </c>
      <c r="C260" t="s">
        <v>867</v>
      </c>
      <c r="D260" s="1" t="s">
        <v>887</v>
      </c>
      <c r="E260">
        <v>2.2999999999999998</v>
      </c>
      <c r="F260" s="1" t="s">
        <v>888</v>
      </c>
      <c r="G260" t="s">
        <v>19</v>
      </c>
      <c r="H260" t="s">
        <v>19</v>
      </c>
      <c r="I260" t="s">
        <v>20</v>
      </c>
      <c r="J260">
        <v>-1</v>
      </c>
      <c r="K260" t="s">
        <v>36</v>
      </c>
      <c r="L260">
        <v>-1</v>
      </c>
      <c r="M260">
        <v>-1</v>
      </c>
      <c r="N260" t="s">
        <v>39</v>
      </c>
      <c r="O260">
        <v>-1</v>
      </c>
      <c r="P260">
        <v>-1</v>
      </c>
    </row>
    <row r="261" spans="1:16" ht="15" customHeight="1" x14ac:dyDescent="0.3">
      <c r="A261">
        <v>259</v>
      </c>
      <c r="B261" t="s">
        <v>889</v>
      </c>
      <c r="C261" t="s">
        <v>867</v>
      </c>
      <c r="D261" s="1" t="s">
        <v>890</v>
      </c>
      <c r="E261">
        <v>-1</v>
      </c>
      <c r="F261" t="s">
        <v>891</v>
      </c>
      <c r="G261" t="s">
        <v>19</v>
      </c>
      <c r="H261" t="s">
        <v>252</v>
      </c>
      <c r="I261" t="s">
        <v>91</v>
      </c>
      <c r="J261">
        <v>-1</v>
      </c>
      <c r="K261" t="s">
        <v>36</v>
      </c>
      <c r="L261" t="s">
        <v>99</v>
      </c>
      <c r="M261" t="s">
        <v>81</v>
      </c>
      <c r="N261" t="s">
        <v>39</v>
      </c>
      <c r="O261">
        <v>-1</v>
      </c>
      <c r="P261">
        <v>-1</v>
      </c>
    </row>
    <row r="262" spans="1:16" ht="15" customHeight="1" x14ac:dyDescent="0.3">
      <c r="A262">
        <v>260</v>
      </c>
      <c r="B262" t="s">
        <v>892</v>
      </c>
      <c r="C262" t="s">
        <v>867</v>
      </c>
      <c r="D262" s="1" t="s">
        <v>893</v>
      </c>
      <c r="E262">
        <v>4.2</v>
      </c>
      <c r="F262" s="1" t="s">
        <v>894</v>
      </c>
      <c r="G262" t="s">
        <v>19</v>
      </c>
      <c r="H262" t="s">
        <v>895</v>
      </c>
      <c r="I262" t="s">
        <v>91</v>
      </c>
      <c r="J262">
        <v>-1</v>
      </c>
      <c r="K262" t="s">
        <v>36</v>
      </c>
      <c r="L262" t="s">
        <v>99</v>
      </c>
      <c r="M262" t="s">
        <v>81</v>
      </c>
      <c r="N262" t="s">
        <v>106</v>
      </c>
      <c r="O262">
        <v>-1</v>
      </c>
      <c r="P262">
        <v>-1</v>
      </c>
    </row>
    <row r="263" spans="1:16" ht="15" customHeight="1" x14ac:dyDescent="0.3">
      <c r="A263">
        <v>261</v>
      </c>
      <c r="B263" t="s">
        <v>896</v>
      </c>
      <c r="C263" t="s">
        <v>867</v>
      </c>
      <c r="D263" s="1" t="s">
        <v>897</v>
      </c>
      <c r="E263">
        <v>3.4</v>
      </c>
      <c r="F263" s="1" t="s">
        <v>898</v>
      </c>
      <c r="G263" t="s">
        <v>899</v>
      </c>
      <c r="H263" t="s">
        <v>900</v>
      </c>
      <c r="I263" t="s">
        <v>118</v>
      </c>
      <c r="J263">
        <v>-1</v>
      </c>
      <c r="K263" t="s">
        <v>36</v>
      </c>
      <c r="L263" t="s">
        <v>119</v>
      </c>
      <c r="M263" t="s">
        <v>81</v>
      </c>
      <c r="N263" t="s">
        <v>160</v>
      </c>
      <c r="O263">
        <v>-1</v>
      </c>
      <c r="P263">
        <v>-1</v>
      </c>
    </row>
    <row r="264" spans="1:16" ht="15" customHeight="1" x14ac:dyDescent="0.3">
      <c r="A264">
        <v>262</v>
      </c>
      <c r="B264" t="s">
        <v>476</v>
      </c>
      <c r="C264" t="s">
        <v>867</v>
      </c>
      <c r="D264" s="1" t="s">
        <v>901</v>
      </c>
      <c r="E264">
        <v>3.1</v>
      </c>
      <c r="F264" s="1" t="s">
        <v>902</v>
      </c>
      <c r="G264" t="s">
        <v>19</v>
      </c>
      <c r="H264" t="s">
        <v>900</v>
      </c>
      <c r="I264" t="s">
        <v>20</v>
      </c>
      <c r="J264">
        <v>1996</v>
      </c>
      <c r="K264" t="s">
        <v>36</v>
      </c>
      <c r="L264" t="s">
        <v>222</v>
      </c>
      <c r="M264" t="s">
        <v>81</v>
      </c>
      <c r="N264" t="s">
        <v>120</v>
      </c>
      <c r="O264">
        <v>-1</v>
      </c>
      <c r="P264">
        <v>-1</v>
      </c>
    </row>
    <row r="265" spans="1:16" ht="15" customHeight="1" x14ac:dyDescent="0.3">
      <c r="A265">
        <v>263</v>
      </c>
      <c r="B265" t="s">
        <v>903</v>
      </c>
      <c r="C265" t="s">
        <v>867</v>
      </c>
      <c r="D265" s="1" t="s">
        <v>904</v>
      </c>
      <c r="E265">
        <v>3.9</v>
      </c>
      <c r="F265" s="1" t="s">
        <v>905</v>
      </c>
      <c r="G265" t="s">
        <v>19</v>
      </c>
      <c r="H265" t="s">
        <v>19</v>
      </c>
      <c r="I265" t="s">
        <v>35</v>
      </c>
      <c r="J265">
        <v>-1</v>
      </c>
      <c r="K265" t="s">
        <v>21</v>
      </c>
      <c r="L265">
        <v>-1</v>
      </c>
      <c r="M265">
        <v>-1</v>
      </c>
      <c r="N265" t="s">
        <v>39</v>
      </c>
      <c r="O265">
        <v>-1</v>
      </c>
      <c r="P265">
        <v>-1</v>
      </c>
    </row>
    <row r="266" spans="1:16" ht="15" customHeight="1" x14ac:dyDescent="0.3">
      <c r="A266">
        <v>264</v>
      </c>
      <c r="B266" t="s">
        <v>906</v>
      </c>
      <c r="C266" t="s">
        <v>867</v>
      </c>
      <c r="D266" s="1" t="s">
        <v>907</v>
      </c>
      <c r="E266">
        <v>4.5</v>
      </c>
      <c r="F266" s="1" t="s">
        <v>908</v>
      </c>
      <c r="G266" t="s">
        <v>19</v>
      </c>
      <c r="H266" t="s">
        <v>909</v>
      </c>
      <c r="I266" t="s">
        <v>51</v>
      </c>
      <c r="J266">
        <v>2008</v>
      </c>
      <c r="K266" t="s">
        <v>36</v>
      </c>
      <c r="L266" t="s">
        <v>46</v>
      </c>
      <c r="M266" t="s">
        <v>38</v>
      </c>
      <c r="N266" t="s">
        <v>47</v>
      </c>
      <c r="O266">
        <v>-1</v>
      </c>
      <c r="P266">
        <v>-1</v>
      </c>
    </row>
    <row r="267" spans="1:16" ht="15" customHeight="1" x14ac:dyDescent="0.3">
      <c r="A267">
        <v>265</v>
      </c>
      <c r="B267" t="s">
        <v>910</v>
      </c>
      <c r="C267" t="s">
        <v>911</v>
      </c>
      <c r="D267" s="1" t="s">
        <v>912</v>
      </c>
      <c r="E267">
        <v>4</v>
      </c>
      <c r="F267" s="1" t="s">
        <v>364</v>
      </c>
      <c r="G267" t="s">
        <v>19</v>
      </c>
      <c r="H267" t="s">
        <v>365</v>
      </c>
      <c r="I267" t="s">
        <v>91</v>
      </c>
      <c r="J267">
        <v>-1</v>
      </c>
      <c r="K267" t="s">
        <v>36</v>
      </c>
      <c r="L267" t="s">
        <v>366</v>
      </c>
      <c r="M267" t="s">
        <v>275</v>
      </c>
      <c r="N267" t="s">
        <v>155</v>
      </c>
      <c r="O267">
        <v>-1</v>
      </c>
      <c r="P267">
        <v>-1</v>
      </c>
    </row>
    <row r="268" spans="1:16" ht="15" customHeight="1" x14ac:dyDescent="0.3">
      <c r="A268">
        <v>266</v>
      </c>
      <c r="B268" t="s">
        <v>913</v>
      </c>
      <c r="C268" t="s">
        <v>911</v>
      </c>
      <c r="D268" t="s">
        <v>914</v>
      </c>
      <c r="E268">
        <v>2.6</v>
      </c>
      <c r="F268" s="1" t="s">
        <v>915</v>
      </c>
      <c r="G268" t="s">
        <v>19</v>
      </c>
      <c r="H268" t="s">
        <v>916</v>
      </c>
      <c r="I268" t="s">
        <v>91</v>
      </c>
      <c r="J268">
        <v>-1</v>
      </c>
      <c r="K268" t="s">
        <v>36</v>
      </c>
      <c r="L268" t="s">
        <v>202</v>
      </c>
      <c r="M268" t="s">
        <v>38</v>
      </c>
      <c r="N268" t="s">
        <v>155</v>
      </c>
      <c r="O268">
        <v>-1</v>
      </c>
      <c r="P268">
        <v>-1</v>
      </c>
    </row>
    <row r="269" spans="1:16" ht="15" customHeight="1" x14ac:dyDescent="0.3">
      <c r="A269">
        <v>267</v>
      </c>
      <c r="B269" t="s">
        <v>917</v>
      </c>
      <c r="C269" t="s">
        <v>911</v>
      </c>
      <c r="D269" s="1" t="s">
        <v>918</v>
      </c>
      <c r="E269">
        <v>-1</v>
      </c>
      <c r="F269" t="s">
        <v>919</v>
      </c>
      <c r="G269" t="s">
        <v>19</v>
      </c>
      <c r="H269" t="s">
        <v>920</v>
      </c>
      <c r="I269" t="s">
        <v>91</v>
      </c>
      <c r="J269">
        <v>-1</v>
      </c>
      <c r="K269" t="s">
        <v>36</v>
      </c>
      <c r="L269" t="s">
        <v>46</v>
      </c>
      <c r="M269" t="s">
        <v>38</v>
      </c>
      <c r="N269" t="s">
        <v>39</v>
      </c>
      <c r="O269">
        <v>-1</v>
      </c>
      <c r="P269">
        <v>-1</v>
      </c>
    </row>
    <row r="270" spans="1:16" ht="15" customHeight="1" x14ac:dyDescent="0.3">
      <c r="A270">
        <v>268</v>
      </c>
      <c r="B270" t="s">
        <v>921</v>
      </c>
      <c r="C270" t="s">
        <v>911</v>
      </c>
      <c r="D270" s="1" t="s">
        <v>922</v>
      </c>
      <c r="E270">
        <v>3.9</v>
      </c>
      <c r="F270" s="1" t="s">
        <v>313</v>
      </c>
      <c r="G270" t="s">
        <v>19</v>
      </c>
      <c r="H270" t="s">
        <v>314</v>
      </c>
      <c r="I270" t="s">
        <v>51</v>
      </c>
      <c r="J270">
        <v>2002</v>
      </c>
      <c r="K270" t="s">
        <v>36</v>
      </c>
      <c r="L270" t="s">
        <v>46</v>
      </c>
      <c r="M270" t="s">
        <v>38</v>
      </c>
      <c r="N270" t="s">
        <v>24</v>
      </c>
      <c r="O270">
        <v>-1</v>
      </c>
      <c r="P270">
        <v>-1</v>
      </c>
    </row>
    <row r="271" spans="1:16" ht="15" customHeight="1" x14ac:dyDescent="0.3">
      <c r="A271">
        <v>269</v>
      </c>
      <c r="B271" t="s">
        <v>923</v>
      </c>
      <c r="C271" t="s">
        <v>911</v>
      </c>
      <c r="D271" s="1" t="s">
        <v>924</v>
      </c>
      <c r="E271">
        <v>4.0999999999999996</v>
      </c>
      <c r="F271" s="1" t="s">
        <v>925</v>
      </c>
      <c r="G271" t="s">
        <v>659</v>
      </c>
      <c r="H271" t="s">
        <v>926</v>
      </c>
      <c r="I271" t="s">
        <v>118</v>
      </c>
      <c r="J271">
        <v>2012</v>
      </c>
      <c r="K271" t="s">
        <v>36</v>
      </c>
      <c r="L271" t="s">
        <v>222</v>
      </c>
      <c r="M271" t="s">
        <v>81</v>
      </c>
      <c r="N271" t="s">
        <v>441</v>
      </c>
      <c r="O271">
        <v>-1</v>
      </c>
      <c r="P271">
        <v>-1</v>
      </c>
    </row>
    <row r="272" spans="1:16" ht="15" customHeight="1" x14ac:dyDescent="0.3">
      <c r="A272">
        <v>270</v>
      </c>
      <c r="B272" t="s">
        <v>927</v>
      </c>
      <c r="C272" t="s">
        <v>911</v>
      </c>
      <c r="D272" s="1" t="s">
        <v>928</v>
      </c>
      <c r="E272">
        <v>3.8</v>
      </c>
      <c r="F272" s="1" t="s">
        <v>929</v>
      </c>
      <c r="G272" t="s">
        <v>19</v>
      </c>
      <c r="H272" t="s">
        <v>19</v>
      </c>
      <c r="I272" t="s">
        <v>35</v>
      </c>
      <c r="J272">
        <v>1896</v>
      </c>
      <c r="K272" t="s">
        <v>73</v>
      </c>
      <c r="L272" t="s">
        <v>930</v>
      </c>
      <c r="M272" t="s">
        <v>247</v>
      </c>
      <c r="N272" t="s">
        <v>75</v>
      </c>
      <c r="O272">
        <v>-1</v>
      </c>
      <c r="P272">
        <v>-1</v>
      </c>
    </row>
    <row r="273" spans="1:16" ht="15" customHeight="1" x14ac:dyDescent="0.3">
      <c r="A273">
        <v>271</v>
      </c>
      <c r="B273" t="s">
        <v>931</v>
      </c>
      <c r="C273" t="s">
        <v>911</v>
      </c>
      <c r="D273" t="s">
        <v>932</v>
      </c>
      <c r="E273">
        <v>5</v>
      </c>
      <c r="F273" s="1" t="s">
        <v>933</v>
      </c>
      <c r="G273" t="s">
        <v>19</v>
      </c>
      <c r="H273" t="s">
        <v>934</v>
      </c>
      <c r="I273" t="s">
        <v>91</v>
      </c>
      <c r="J273">
        <v>-1</v>
      </c>
      <c r="K273" t="s">
        <v>73</v>
      </c>
      <c r="L273">
        <v>-1</v>
      </c>
      <c r="M273">
        <v>-1</v>
      </c>
      <c r="N273" t="s">
        <v>39</v>
      </c>
      <c r="O273">
        <v>-1</v>
      </c>
      <c r="P273">
        <v>-1</v>
      </c>
    </row>
    <row r="274" spans="1:16" ht="15" customHeight="1" x14ac:dyDescent="0.3">
      <c r="A274">
        <v>272</v>
      </c>
      <c r="B274" t="s">
        <v>780</v>
      </c>
      <c r="C274" t="s">
        <v>911</v>
      </c>
      <c r="D274" t="s">
        <v>935</v>
      </c>
      <c r="E274">
        <v>-1</v>
      </c>
      <c r="F274" t="s">
        <v>936</v>
      </c>
      <c r="G274" t="s">
        <v>103</v>
      </c>
      <c r="H274">
        <v>-1</v>
      </c>
      <c r="I274">
        <v>-1</v>
      </c>
      <c r="J274">
        <v>-1</v>
      </c>
      <c r="K274">
        <v>-1</v>
      </c>
      <c r="L274">
        <v>-1</v>
      </c>
      <c r="M274">
        <v>-1</v>
      </c>
      <c r="N274">
        <v>-1</v>
      </c>
      <c r="O274">
        <v>-1</v>
      </c>
      <c r="P274">
        <v>-1</v>
      </c>
    </row>
    <row r="275" spans="1:16" ht="15" customHeight="1" x14ac:dyDescent="0.3">
      <c r="A275">
        <v>273</v>
      </c>
      <c r="B275" t="s">
        <v>581</v>
      </c>
      <c r="C275" t="s">
        <v>911</v>
      </c>
      <c r="D275" s="1" t="s">
        <v>937</v>
      </c>
      <c r="E275">
        <v>3.8</v>
      </c>
      <c r="F275" s="1" t="s">
        <v>938</v>
      </c>
      <c r="G275" t="s">
        <v>19</v>
      </c>
      <c r="H275" t="s">
        <v>939</v>
      </c>
      <c r="I275" t="s">
        <v>35</v>
      </c>
      <c r="J275">
        <v>2000</v>
      </c>
      <c r="K275" t="s">
        <v>36</v>
      </c>
      <c r="L275" t="s">
        <v>222</v>
      </c>
      <c r="M275" t="s">
        <v>81</v>
      </c>
      <c r="N275" t="s">
        <v>24</v>
      </c>
      <c r="O275" t="s">
        <v>940</v>
      </c>
      <c r="P275">
        <v>-1</v>
      </c>
    </row>
    <row r="276" spans="1:16" ht="15" customHeight="1" x14ac:dyDescent="0.3">
      <c r="A276">
        <v>274</v>
      </c>
      <c r="B276" t="s">
        <v>941</v>
      </c>
      <c r="C276" t="s">
        <v>911</v>
      </c>
      <c r="D276" s="1" t="s">
        <v>942</v>
      </c>
      <c r="E276">
        <v>3.9</v>
      </c>
      <c r="F276" s="1" t="s">
        <v>313</v>
      </c>
      <c r="G276" t="s">
        <v>19</v>
      </c>
      <c r="H276" t="s">
        <v>314</v>
      </c>
      <c r="I276" t="s">
        <v>51</v>
      </c>
      <c r="J276">
        <v>2002</v>
      </c>
      <c r="K276" t="s">
        <v>36</v>
      </c>
      <c r="L276" t="s">
        <v>46</v>
      </c>
      <c r="M276" t="s">
        <v>38</v>
      </c>
      <c r="N276" t="s">
        <v>24</v>
      </c>
      <c r="O276">
        <v>-1</v>
      </c>
      <c r="P276">
        <v>-1</v>
      </c>
    </row>
    <row r="277" spans="1:16" ht="15" customHeight="1" x14ac:dyDescent="0.3">
      <c r="A277">
        <v>275</v>
      </c>
      <c r="B277" t="s">
        <v>943</v>
      </c>
      <c r="C277" t="s">
        <v>911</v>
      </c>
      <c r="D277" s="1" t="s">
        <v>944</v>
      </c>
      <c r="E277">
        <v>3</v>
      </c>
      <c r="F277" s="1" t="s">
        <v>945</v>
      </c>
      <c r="G277" t="s">
        <v>103</v>
      </c>
      <c r="H277" t="s">
        <v>19</v>
      </c>
      <c r="I277" t="s">
        <v>137</v>
      </c>
      <c r="J277">
        <v>-1</v>
      </c>
      <c r="K277" t="s">
        <v>73</v>
      </c>
      <c r="L277">
        <v>-1</v>
      </c>
      <c r="M277">
        <v>-1</v>
      </c>
      <c r="N277" t="s">
        <v>39</v>
      </c>
      <c r="O277">
        <v>-1</v>
      </c>
      <c r="P277">
        <v>-1</v>
      </c>
    </row>
    <row r="278" spans="1:16" ht="15" customHeight="1" x14ac:dyDescent="0.3">
      <c r="A278">
        <v>276</v>
      </c>
      <c r="B278" t="s">
        <v>138</v>
      </c>
      <c r="C278" t="s">
        <v>911</v>
      </c>
      <c r="D278" t="s">
        <v>946</v>
      </c>
      <c r="E278">
        <v>-1</v>
      </c>
      <c r="F278" t="s">
        <v>947</v>
      </c>
      <c r="G278" t="s">
        <v>19</v>
      </c>
      <c r="H278">
        <v>-1</v>
      </c>
      <c r="I278">
        <v>-1</v>
      </c>
      <c r="J278">
        <v>-1</v>
      </c>
      <c r="K278">
        <v>-1</v>
      </c>
      <c r="L278">
        <v>-1</v>
      </c>
      <c r="M278">
        <v>-1</v>
      </c>
      <c r="N278">
        <v>-1</v>
      </c>
      <c r="O278">
        <v>-1</v>
      </c>
      <c r="P278">
        <v>-1</v>
      </c>
    </row>
    <row r="279" spans="1:16" ht="15" customHeight="1" x14ac:dyDescent="0.3">
      <c r="A279">
        <v>277</v>
      </c>
      <c r="B279" t="s">
        <v>948</v>
      </c>
      <c r="C279" t="s">
        <v>911</v>
      </c>
      <c r="D279" s="1" t="s">
        <v>949</v>
      </c>
      <c r="E279">
        <v>4</v>
      </c>
      <c r="F279" s="1" t="s">
        <v>505</v>
      </c>
      <c r="G279" t="s">
        <v>506</v>
      </c>
      <c r="H279" t="s">
        <v>507</v>
      </c>
      <c r="I279" t="s">
        <v>28</v>
      </c>
      <c r="J279">
        <v>1997</v>
      </c>
      <c r="K279" t="s">
        <v>21</v>
      </c>
      <c r="L279" t="s">
        <v>29</v>
      </c>
      <c r="M279" t="s">
        <v>30</v>
      </c>
      <c r="N279" t="s">
        <v>132</v>
      </c>
      <c r="O279" t="s">
        <v>508</v>
      </c>
      <c r="P279">
        <v>-1</v>
      </c>
    </row>
    <row r="280" spans="1:16" ht="15" customHeight="1" x14ac:dyDescent="0.3">
      <c r="A280">
        <v>278</v>
      </c>
      <c r="B280" t="s">
        <v>950</v>
      </c>
      <c r="C280" t="s">
        <v>911</v>
      </c>
      <c r="D280" s="1" t="s">
        <v>951</v>
      </c>
      <c r="E280">
        <v>4.8</v>
      </c>
      <c r="F280" s="1" t="s">
        <v>812</v>
      </c>
      <c r="G280" t="s">
        <v>19</v>
      </c>
      <c r="H280" t="s">
        <v>410</v>
      </c>
      <c r="I280" t="s">
        <v>91</v>
      </c>
      <c r="J280">
        <v>2011</v>
      </c>
      <c r="K280" t="s">
        <v>36</v>
      </c>
      <c r="L280" t="s">
        <v>46</v>
      </c>
      <c r="M280" t="s">
        <v>38</v>
      </c>
      <c r="N280" t="s">
        <v>39</v>
      </c>
      <c r="O280">
        <v>-1</v>
      </c>
      <c r="P280">
        <v>-1</v>
      </c>
    </row>
    <row r="281" spans="1:16" ht="15" customHeight="1" x14ac:dyDescent="0.3">
      <c r="A281">
        <v>279</v>
      </c>
      <c r="B281" t="s">
        <v>952</v>
      </c>
      <c r="C281" t="s">
        <v>911</v>
      </c>
      <c r="D281" s="1" t="s">
        <v>953</v>
      </c>
      <c r="E281">
        <v>-1</v>
      </c>
      <c r="F281" t="s">
        <v>954</v>
      </c>
      <c r="G281" t="s">
        <v>955</v>
      </c>
      <c r="H281">
        <v>-1</v>
      </c>
      <c r="I281">
        <v>-1</v>
      </c>
      <c r="J281">
        <v>-1</v>
      </c>
      <c r="K281">
        <v>-1</v>
      </c>
      <c r="L281">
        <v>-1</v>
      </c>
      <c r="M281">
        <v>-1</v>
      </c>
      <c r="N281">
        <v>-1</v>
      </c>
      <c r="O281">
        <v>-1</v>
      </c>
      <c r="P281">
        <v>-1</v>
      </c>
    </row>
    <row r="282" spans="1:16" ht="15" customHeight="1" x14ac:dyDescent="0.3">
      <c r="A282">
        <v>280</v>
      </c>
      <c r="B282" t="s">
        <v>956</v>
      </c>
      <c r="C282" t="s">
        <v>911</v>
      </c>
      <c r="D282" s="1" t="s">
        <v>957</v>
      </c>
      <c r="E282">
        <v>3.8</v>
      </c>
      <c r="F282" s="1" t="s">
        <v>958</v>
      </c>
      <c r="G282" t="s">
        <v>19</v>
      </c>
      <c r="H282" t="s">
        <v>71</v>
      </c>
      <c r="I282" t="s">
        <v>35</v>
      </c>
      <c r="J282">
        <v>1998</v>
      </c>
      <c r="K282" t="s">
        <v>73</v>
      </c>
      <c r="L282" t="s">
        <v>119</v>
      </c>
      <c r="M282" t="s">
        <v>81</v>
      </c>
      <c r="N282" t="s">
        <v>75</v>
      </c>
      <c r="O282">
        <v>-1</v>
      </c>
      <c r="P282">
        <v>-1</v>
      </c>
    </row>
    <row r="283" spans="1:16" ht="15" customHeight="1" x14ac:dyDescent="0.3">
      <c r="A283">
        <v>281</v>
      </c>
      <c r="B283" t="s">
        <v>959</v>
      </c>
      <c r="C283" t="s">
        <v>911</v>
      </c>
      <c r="D283" s="1" t="s">
        <v>960</v>
      </c>
      <c r="E283">
        <v>3.5</v>
      </c>
      <c r="F283" s="1" t="s">
        <v>961</v>
      </c>
      <c r="G283" t="s">
        <v>507</v>
      </c>
      <c r="H283" t="s">
        <v>507</v>
      </c>
      <c r="I283" t="s">
        <v>51</v>
      </c>
      <c r="J283">
        <v>-1</v>
      </c>
      <c r="K283" t="s">
        <v>45</v>
      </c>
      <c r="L283" t="s">
        <v>29</v>
      </c>
      <c r="M283" t="s">
        <v>30</v>
      </c>
      <c r="N283" t="s">
        <v>39</v>
      </c>
      <c r="O283">
        <v>-1</v>
      </c>
      <c r="P283">
        <v>-1</v>
      </c>
    </row>
    <row r="284" spans="1:16" ht="15" customHeight="1" x14ac:dyDescent="0.3">
      <c r="A284">
        <v>282</v>
      </c>
      <c r="B284" t="s">
        <v>962</v>
      </c>
      <c r="C284" t="s">
        <v>911</v>
      </c>
      <c r="D284" s="1" t="s">
        <v>963</v>
      </c>
      <c r="E284">
        <v>3</v>
      </c>
      <c r="F284" s="1" t="s">
        <v>964</v>
      </c>
      <c r="G284" t="s">
        <v>103</v>
      </c>
      <c r="H284" t="s">
        <v>19</v>
      </c>
      <c r="I284" t="s">
        <v>20</v>
      </c>
      <c r="J284">
        <v>1985</v>
      </c>
      <c r="K284" t="s">
        <v>36</v>
      </c>
      <c r="L284" t="s">
        <v>202</v>
      </c>
      <c r="M284" t="s">
        <v>38</v>
      </c>
      <c r="N284" t="s">
        <v>120</v>
      </c>
      <c r="O284">
        <v>-1</v>
      </c>
      <c r="P284">
        <v>-1</v>
      </c>
    </row>
    <row r="285" spans="1:16" ht="15" customHeight="1" x14ac:dyDescent="0.3">
      <c r="A285">
        <v>283</v>
      </c>
      <c r="B285" t="s">
        <v>965</v>
      </c>
      <c r="C285" t="s">
        <v>966</v>
      </c>
      <c r="D285" s="1" t="s">
        <v>967</v>
      </c>
      <c r="E285">
        <v>3.1</v>
      </c>
      <c r="F285" s="1" t="s">
        <v>968</v>
      </c>
      <c r="G285" t="s">
        <v>19</v>
      </c>
      <c r="H285" t="s">
        <v>19</v>
      </c>
      <c r="I285" t="s">
        <v>35</v>
      </c>
      <c r="J285">
        <v>1993</v>
      </c>
      <c r="K285" t="s">
        <v>21</v>
      </c>
      <c r="L285" t="s">
        <v>66</v>
      </c>
      <c r="M285" t="s">
        <v>67</v>
      </c>
      <c r="N285" t="s">
        <v>39</v>
      </c>
      <c r="O285" t="s">
        <v>969</v>
      </c>
      <c r="P285">
        <v>-1</v>
      </c>
    </row>
    <row r="286" spans="1:16" ht="15" customHeight="1" x14ac:dyDescent="0.3">
      <c r="A286">
        <v>284</v>
      </c>
      <c r="B286" t="s">
        <v>41</v>
      </c>
      <c r="C286" t="s">
        <v>966</v>
      </c>
      <c r="D286" s="1" t="s">
        <v>970</v>
      </c>
      <c r="E286">
        <v>-1</v>
      </c>
      <c r="F286" t="s">
        <v>971</v>
      </c>
      <c r="G286" t="s">
        <v>90</v>
      </c>
      <c r="H286" t="s">
        <v>90</v>
      </c>
      <c r="I286" t="s">
        <v>91</v>
      </c>
      <c r="J286">
        <v>-1</v>
      </c>
      <c r="K286" t="s">
        <v>73</v>
      </c>
      <c r="L286" t="s">
        <v>972</v>
      </c>
      <c r="M286" t="s">
        <v>735</v>
      </c>
      <c r="N286" t="s">
        <v>39</v>
      </c>
      <c r="O286">
        <v>-1</v>
      </c>
      <c r="P286">
        <v>-1</v>
      </c>
    </row>
    <row r="287" spans="1:16" ht="15" customHeight="1" x14ac:dyDescent="0.3">
      <c r="A287">
        <v>285</v>
      </c>
      <c r="B287" t="s">
        <v>973</v>
      </c>
      <c r="C287" t="s">
        <v>966</v>
      </c>
      <c r="D287" s="1" t="s">
        <v>974</v>
      </c>
      <c r="E287">
        <v>3.5</v>
      </c>
      <c r="F287" s="1" t="s">
        <v>975</v>
      </c>
      <c r="G287" t="s">
        <v>19</v>
      </c>
      <c r="H287" t="s">
        <v>976</v>
      </c>
      <c r="I287" t="s">
        <v>20</v>
      </c>
      <c r="J287">
        <v>2002</v>
      </c>
      <c r="K287" t="s">
        <v>36</v>
      </c>
      <c r="L287" t="s">
        <v>29</v>
      </c>
      <c r="M287" t="s">
        <v>30</v>
      </c>
      <c r="N287" t="s">
        <v>47</v>
      </c>
      <c r="O287">
        <v>-1</v>
      </c>
      <c r="P287">
        <v>-1</v>
      </c>
    </row>
    <row r="288" spans="1:16" ht="15" customHeight="1" x14ac:dyDescent="0.3">
      <c r="A288">
        <v>286</v>
      </c>
      <c r="B288" t="s">
        <v>730</v>
      </c>
      <c r="C288" t="s">
        <v>966</v>
      </c>
      <c r="D288" s="1" t="s">
        <v>977</v>
      </c>
      <c r="E288">
        <v>4</v>
      </c>
      <c r="F288" s="1" t="s">
        <v>978</v>
      </c>
      <c r="G288" t="s">
        <v>19</v>
      </c>
      <c r="H288" t="s">
        <v>979</v>
      </c>
      <c r="I288" t="s">
        <v>28</v>
      </c>
      <c r="J288">
        <v>1998</v>
      </c>
      <c r="K288" t="s">
        <v>36</v>
      </c>
      <c r="L288" t="s">
        <v>46</v>
      </c>
      <c r="M288" t="s">
        <v>38</v>
      </c>
      <c r="N288" t="s">
        <v>229</v>
      </c>
      <c r="O288">
        <v>-1</v>
      </c>
      <c r="P288">
        <v>-1</v>
      </c>
    </row>
    <row r="289" spans="1:16" ht="15" customHeight="1" x14ac:dyDescent="0.3">
      <c r="A289">
        <v>287</v>
      </c>
      <c r="B289" t="s">
        <v>980</v>
      </c>
      <c r="C289" t="s">
        <v>966</v>
      </c>
      <c r="D289" t="s">
        <v>981</v>
      </c>
      <c r="E289">
        <v>3.2</v>
      </c>
      <c r="F289" s="1" t="s">
        <v>882</v>
      </c>
      <c r="G289" t="s">
        <v>19</v>
      </c>
      <c r="H289" t="s">
        <v>19</v>
      </c>
      <c r="I289" t="s">
        <v>28</v>
      </c>
      <c r="J289">
        <v>1784</v>
      </c>
      <c r="K289" t="s">
        <v>73</v>
      </c>
      <c r="L289" t="s">
        <v>58</v>
      </c>
      <c r="M289" t="s">
        <v>59</v>
      </c>
      <c r="N289" t="s">
        <v>132</v>
      </c>
      <c r="O289" t="s">
        <v>883</v>
      </c>
      <c r="P289">
        <v>-1</v>
      </c>
    </row>
    <row r="290" spans="1:16" ht="15" customHeight="1" x14ac:dyDescent="0.3">
      <c r="A290">
        <v>288</v>
      </c>
      <c r="B290" t="s">
        <v>982</v>
      </c>
      <c r="C290" t="s">
        <v>966</v>
      </c>
      <c r="D290" s="1" t="s">
        <v>983</v>
      </c>
      <c r="E290">
        <v>3.3</v>
      </c>
      <c r="F290" s="1" t="s">
        <v>984</v>
      </c>
      <c r="G290" t="s">
        <v>19</v>
      </c>
      <c r="H290" t="s">
        <v>985</v>
      </c>
      <c r="I290" t="s">
        <v>28</v>
      </c>
      <c r="J290">
        <v>1856</v>
      </c>
      <c r="K290" t="s">
        <v>73</v>
      </c>
      <c r="L290" t="s">
        <v>194</v>
      </c>
      <c r="M290" t="s">
        <v>59</v>
      </c>
      <c r="N290" t="s">
        <v>86</v>
      </c>
      <c r="O290">
        <v>-1</v>
      </c>
      <c r="P290">
        <v>-1</v>
      </c>
    </row>
    <row r="291" spans="1:16" ht="15" customHeight="1" x14ac:dyDescent="0.3">
      <c r="A291">
        <v>289</v>
      </c>
      <c r="B291" t="s">
        <v>114</v>
      </c>
      <c r="C291" t="s">
        <v>966</v>
      </c>
      <c r="D291" s="1" t="s">
        <v>986</v>
      </c>
      <c r="E291">
        <v>-1</v>
      </c>
      <c r="F291" t="s">
        <v>987</v>
      </c>
      <c r="G291" t="s">
        <v>173</v>
      </c>
      <c r="H291" t="s">
        <v>988</v>
      </c>
      <c r="I291" t="s">
        <v>91</v>
      </c>
      <c r="J291">
        <v>-1</v>
      </c>
      <c r="K291" t="s">
        <v>36</v>
      </c>
      <c r="L291" t="s">
        <v>46</v>
      </c>
      <c r="M291" t="s">
        <v>38</v>
      </c>
      <c r="N291" t="s">
        <v>106</v>
      </c>
      <c r="O291">
        <v>-1</v>
      </c>
      <c r="P291">
        <v>-1</v>
      </c>
    </row>
    <row r="292" spans="1:16" ht="15" customHeight="1" x14ac:dyDescent="0.3">
      <c r="A292">
        <v>290</v>
      </c>
      <c r="B292" t="s">
        <v>989</v>
      </c>
      <c r="C292" t="s">
        <v>966</v>
      </c>
      <c r="D292" s="1" t="s">
        <v>990</v>
      </c>
      <c r="E292">
        <v>3.6</v>
      </c>
      <c r="F292" s="1" t="s">
        <v>991</v>
      </c>
      <c r="G292" t="s">
        <v>19</v>
      </c>
      <c r="H292" t="s">
        <v>992</v>
      </c>
      <c r="I292" t="s">
        <v>28</v>
      </c>
      <c r="J292">
        <v>1977</v>
      </c>
      <c r="K292" t="s">
        <v>73</v>
      </c>
      <c r="L292" t="s">
        <v>178</v>
      </c>
      <c r="M292" t="s">
        <v>38</v>
      </c>
      <c r="N292" t="s">
        <v>132</v>
      </c>
      <c r="O292" t="s">
        <v>993</v>
      </c>
      <c r="P292">
        <v>-1</v>
      </c>
    </row>
    <row r="293" spans="1:16" ht="15" customHeight="1" x14ac:dyDescent="0.3">
      <c r="A293">
        <v>291</v>
      </c>
      <c r="B293" t="s">
        <v>994</v>
      </c>
      <c r="C293" t="s">
        <v>966</v>
      </c>
      <c r="D293" s="1" t="s">
        <v>995</v>
      </c>
      <c r="E293">
        <v>-1</v>
      </c>
      <c r="F293" t="s">
        <v>996</v>
      </c>
      <c r="G293" t="s">
        <v>19</v>
      </c>
      <c r="H293" t="s">
        <v>997</v>
      </c>
      <c r="I293" t="s">
        <v>91</v>
      </c>
      <c r="J293">
        <v>-1</v>
      </c>
      <c r="K293" t="s">
        <v>36</v>
      </c>
      <c r="L293">
        <v>-1</v>
      </c>
      <c r="M293">
        <v>-1</v>
      </c>
      <c r="N293" t="s">
        <v>39</v>
      </c>
      <c r="O293">
        <v>-1</v>
      </c>
      <c r="P293">
        <v>-1</v>
      </c>
    </row>
    <row r="294" spans="1:16" ht="15" customHeight="1" x14ac:dyDescent="0.3">
      <c r="A294">
        <v>292</v>
      </c>
      <c r="B294" t="s">
        <v>998</v>
      </c>
      <c r="C294" t="s">
        <v>966</v>
      </c>
      <c r="D294" s="1" t="s">
        <v>999</v>
      </c>
      <c r="E294">
        <v>3.6</v>
      </c>
      <c r="F294" s="1" t="s">
        <v>1000</v>
      </c>
      <c r="G294" t="s">
        <v>19</v>
      </c>
      <c r="H294" t="s">
        <v>1001</v>
      </c>
      <c r="I294" t="s">
        <v>51</v>
      </c>
      <c r="J294">
        <v>1989</v>
      </c>
      <c r="K294" t="s">
        <v>36</v>
      </c>
      <c r="L294" t="s">
        <v>99</v>
      </c>
      <c r="M294" t="s">
        <v>81</v>
      </c>
      <c r="N294" t="s">
        <v>24</v>
      </c>
      <c r="O294">
        <v>-1</v>
      </c>
      <c r="P294">
        <v>-1</v>
      </c>
    </row>
    <row r="295" spans="1:16" ht="15" customHeight="1" x14ac:dyDescent="0.3">
      <c r="A295">
        <v>293</v>
      </c>
      <c r="B295" t="s">
        <v>1002</v>
      </c>
      <c r="C295" t="s">
        <v>966</v>
      </c>
      <c r="D295" s="1" t="s">
        <v>1003</v>
      </c>
      <c r="E295">
        <v>4.3</v>
      </c>
      <c r="F295" s="1" t="s">
        <v>1004</v>
      </c>
      <c r="G295" t="s">
        <v>19</v>
      </c>
      <c r="H295" t="s">
        <v>19</v>
      </c>
      <c r="I295" t="s">
        <v>118</v>
      </c>
      <c r="J295">
        <v>2008</v>
      </c>
      <c r="K295" t="s">
        <v>36</v>
      </c>
      <c r="L295" t="s">
        <v>29</v>
      </c>
      <c r="M295" t="s">
        <v>30</v>
      </c>
      <c r="N295" t="s">
        <v>47</v>
      </c>
      <c r="O295">
        <v>-1</v>
      </c>
      <c r="P295">
        <v>-1</v>
      </c>
    </row>
    <row r="296" spans="1:16" ht="15" customHeight="1" x14ac:dyDescent="0.3">
      <c r="A296">
        <v>294</v>
      </c>
      <c r="B296" t="s">
        <v>672</v>
      </c>
      <c r="C296" t="s">
        <v>966</v>
      </c>
      <c r="D296" t="s">
        <v>1005</v>
      </c>
      <c r="E296">
        <v>4</v>
      </c>
      <c r="F296" s="1" t="s">
        <v>443</v>
      </c>
      <c r="G296" t="s">
        <v>19</v>
      </c>
      <c r="H296" t="s">
        <v>444</v>
      </c>
      <c r="I296" t="s">
        <v>51</v>
      </c>
      <c r="J296">
        <v>2004</v>
      </c>
      <c r="K296" t="s">
        <v>36</v>
      </c>
      <c r="L296" t="s">
        <v>46</v>
      </c>
      <c r="M296" t="s">
        <v>38</v>
      </c>
      <c r="N296" t="s">
        <v>47</v>
      </c>
      <c r="O296">
        <v>-1</v>
      </c>
      <c r="P296">
        <v>-1</v>
      </c>
    </row>
    <row r="297" spans="1:16" ht="15" customHeight="1" x14ac:dyDescent="0.3">
      <c r="A297">
        <v>295</v>
      </c>
      <c r="B297" t="s">
        <v>880</v>
      </c>
      <c r="C297" t="s">
        <v>966</v>
      </c>
      <c r="D297" s="1" t="s">
        <v>1006</v>
      </c>
      <c r="E297">
        <v>3.7</v>
      </c>
      <c r="F297" s="1" t="s">
        <v>1007</v>
      </c>
      <c r="G297" t="s">
        <v>19</v>
      </c>
      <c r="H297" t="s">
        <v>1008</v>
      </c>
      <c r="I297" t="s">
        <v>51</v>
      </c>
      <c r="J297">
        <v>1989</v>
      </c>
      <c r="K297" t="s">
        <v>45</v>
      </c>
      <c r="L297" t="s">
        <v>58</v>
      </c>
      <c r="M297" t="s">
        <v>59</v>
      </c>
      <c r="N297" t="s">
        <v>24</v>
      </c>
      <c r="O297">
        <v>-1</v>
      </c>
      <c r="P297">
        <v>-1</v>
      </c>
    </row>
    <row r="298" spans="1:16" ht="15" customHeight="1" x14ac:dyDescent="0.3">
      <c r="A298">
        <v>296</v>
      </c>
      <c r="B298" t="s">
        <v>1009</v>
      </c>
      <c r="C298" t="s">
        <v>966</v>
      </c>
      <c r="D298" s="1" t="s">
        <v>1010</v>
      </c>
      <c r="E298">
        <v>4.0999999999999996</v>
      </c>
      <c r="F298" s="1" t="s">
        <v>296</v>
      </c>
      <c r="G298" t="s">
        <v>899</v>
      </c>
      <c r="H298" t="s">
        <v>297</v>
      </c>
      <c r="I298" t="s">
        <v>28</v>
      </c>
      <c r="J298">
        <v>1966</v>
      </c>
      <c r="K298" t="s">
        <v>73</v>
      </c>
      <c r="L298" t="s">
        <v>222</v>
      </c>
      <c r="M298" t="s">
        <v>81</v>
      </c>
      <c r="N298" t="s">
        <v>75</v>
      </c>
      <c r="O298">
        <v>-1</v>
      </c>
      <c r="P298">
        <v>-1</v>
      </c>
    </row>
    <row r="299" spans="1:16" ht="15" customHeight="1" x14ac:dyDescent="0.3">
      <c r="A299">
        <v>297</v>
      </c>
      <c r="B299" t="s">
        <v>1011</v>
      </c>
      <c r="C299" t="s">
        <v>966</v>
      </c>
      <c r="D299" t="s">
        <v>1012</v>
      </c>
      <c r="E299">
        <v>3.3</v>
      </c>
      <c r="F299" s="1" t="s">
        <v>1013</v>
      </c>
      <c r="G299" t="s">
        <v>1014</v>
      </c>
      <c r="H299" t="s">
        <v>71</v>
      </c>
      <c r="I299" t="s">
        <v>72</v>
      </c>
      <c r="J299">
        <v>1978</v>
      </c>
      <c r="K299" t="s">
        <v>73</v>
      </c>
      <c r="L299" t="s">
        <v>475</v>
      </c>
      <c r="M299" t="s">
        <v>475</v>
      </c>
      <c r="N299" t="s">
        <v>31</v>
      </c>
      <c r="O299" t="s">
        <v>1015</v>
      </c>
      <c r="P299">
        <v>-1</v>
      </c>
    </row>
    <row r="300" spans="1:16" ht="15" customHeight="1" x14ac:dyDescent="0.3">
      <c r="A300">
        <v>298</v>
      </c>
      <c r="B300" t="s">
        <v>943</v>
      </c>
      <c r="C300" t="s">
        <v>966</v>
      </c>
      <c r="D300" s="1" t="s">
        <v>1016</v>
      </c>
      <c r="E300">
        <v>3.4</v>
      </c>
      <c r="F300" s="1" t="s">
        <v>1017</v>
      </c>
      <c r="G300" t="s">
        <v>103</v>
      </c>
      <c r="H300" t="s">
        <v>778</v>
      </c>
      <c r="I300" t="s">
        <v>28</v>
      </c>
      <c r="J300">
        <v>1996</v>
      </c>
      <c r="K300" t="s">
        <v>73</v>
      </c>
      <c r="L300" t="s">
        <v>58</v>
      </c>
      <c r="M300" t="s">
        <v>59</v>
      </c>
      <c r="N300" t="s">
        <v>132</v>
      </c>
      <c r="O300" t="s">
        <v>1018</v>
      </c>
      <c r="P300">
        <v>-1</v>
      </c>
    </row>
    <row r="301" spans="1:16" ht="15" customHeight="1" x14ac:dyDescent="0.3">
      <c r="A301">
        <v>299</v>
      </c>
      <c r="B301" t="s">
        <v>1019</v>
      </c>
      <c r="C301" t="s">
        <v>966</v>
      </c>
      <c r="D301" t="s">
        <v>1020</v>
      </c>
      <c r="E301">
        <v>3.1</v>
      </c>
      <c r="F301" s="1" t="s">
        <v>829</v>
      </c>
      <c r="G301" t="s">
        <v>19</v>
      </c>
      <c r="H301" t="s">
        <v>830</v>
      </c>
      <c r="I301" t="s">
        <v>35</v>
      </c>
      <c r="J301">
        <v>1946</v>
      </c>
      <c r="K301" t="s">
        <v>21</v>
      </c>
      <c r="L301" t="s">
        <v>29</v>
      </c>
      <c r="M301" t="s">
        <v>30</v>
      </c>
      <c r="N301" t="s">
        <v>229</v>
      </c>
      <c r="O301">
        <v>-1</v>
      </c>
      <c r="P301">
        <v>-1</v>
      </c>
    </row>
    <row r="302" spans="1:16" ht="15" customHeight="1" x14ac:dyDescent="0.3">
      <c r="A302">
        <v>300</v>
      </c>
      <c r="B302" t="s">
        <v>1021</v>
      </c>
      <c r="C302" t="s">
        <v>966</v>
      </c>
      <c r="D302" t="s">
        <v>1022</v>
      </c>
      <c r="E302">
        <v>3.7</v>
      </c>
      <c r="F302" s="1" t="s">
        <v>329</v>
      </c>
      <c r="G302" t="s">
        <v>103</v>
      </c>
      <c r="H302" t="s">
        <v>19</v>
      </c>
      <c r="I302" t="s">
        <v>28</v>
      </c>
      <c r="J302">
        <v>1812</v>
      </c>
      <c r="K302" t="s">
        <v>73</v>
      </c>
      <c r="L302" t="s">
        <v>58</v>
      </c>
      <c r="M302" t="s">
        <v>59</v>
      </c>
      <c r="N302" t="s">
        <v>132</v>
      </c>
      <c r="O302">
        <v>-1</v>
      </c>
      <c r="P302">
        <v>-1</v>
      </c>
    </row>
    <row r="303" spans="1:16" ht="15" customHeight="1" x14ac:dyDescent="0.3">
      <c r="A303">
        <v>301</v>
      </c>
      <c r="B303" t="s">
        <v>1023</v>
      </c>
      <c r="C303" t="s">
        <v>966</v>
      </c>
      <c r="D303" s="1" t="s">
        <v>1024</v>
      </c>
      <c r="E303">
        <v>-1</v>
      </c>
      <c r="F303" t="s">
        <v>1025</v>
      </c>
      <c r="G303" t="s">
        <v>19</v>
      </c>
      <c r="H303">
        <v>-1</v>
      </c>
      <c r="I303">
        <v>-1</v>
      </c>
      <c r="J303">
        <v>-1</v>
      </c>
      <c r="K303">
        <v>-1</v>
      </c>
      <c r="L303">
        <v>-1</v>
      </c>
      <c r="M303">
        <v>-1</v>
      </c>
      <c r="N303">
        <v>-1</v>
      </c>
      <c r="O303">
        <v>-1</v>
      </c>
      <c r="P303">
        <v>-1</v>
      </c>
    </row>
    <row r="304" spans="1:16" ht="15" customHeight="1" x14ac:dyDescent="0.3">
      <c r="A304">
        <v>302</v>
      </c>
      <c r="B304" t="s">
        <v>1026</v>
      </c>
      <c r="C304" t="s">
        <v>966</v>
      </c>
      <c r="D304" t="s">
        <v>1027</v>
      </c>
      <c r="E304">
        <v>3.9</v>
      </c>
      <c r="F304" s="1" t="s">
        <v>430</v>
      </c>
      <c r="G304" t="s">
        <v>173</v>
      </c>
      <c r="H304" t="s">
        <v>19</v>
      </c>
      <c r="I304" t="s">
        <v>28</v>
      </c>
      <c r="J304">
        <v>1799</v>
      </c>
      <c r="K304" t="s">
        <v>73</v>
      </c>
      <c r="L304" t="s">
        <v>58</v>
      </c>
      <c r="M304" t="s">
        <v>59</v>
      </c>
      <c r="N304" t="s">
        <v>132</v>
      </c>
      <c r="O304">
        <v>-1</v>
      </c>
      <c r="P304">
        <v>-1</v>
      </c>
    </row>
    <row r="305" spans="1:16" ht="15" customHeight="1" x14ac:dyDescent="0.3">
      <c r="A305">
        <v>303</v>
      </c>
      <c r="B305" t="s">
        <v>1028</v>
      </c>
      <c r="C305" t="s">
        <v>966</v>
      </c>
      <c r="D305" s="1" t="s">
        <v>1029</v>
      </c>
      <c r="E305">
        <v>4.0999999999999996</v>
      </c>
      <c r="F305" s="1" t="s">
        <v>361</v>
      </c>
      <c r="G305" t="s">
        <v>103</v>
      </c>
      <c r="H305" t="s">
        <v>19</v>
      </c>
      <c r="I305" t="s">
        <v>51</v>
      </c>
      <c r="J305">
        <v>1984</v>
      </c>
      <c r="K305" t="s">
        <v>36</v>
      </c>
      <c r="L305" t="s">
        <v>222</v>
      </c>
      <c r="M305" t="s">
        <v>81</v>
      </c>
      <c r="N305" t="s">
        <v>24</v>
      </c>
      <c r="O305">
        <v>-1</v>
      </c>
      <c r="P305">
        <v>-1</v>
      </c>
    </row>
    <row r="306" spans="1:16" ht="15" customHeight="1" x14ac:dyDescent="0.3">
      <c r="A306">
        <v>304</v>
      </c>
      <c r="B306" t="s">
        <v>1030</v>
      </c>
      <c r="C306" t="s">
        <v>966</v>
      </c>
      <c r="D306" s="1" t="s">
        <v>1031</v>
      </c>
      <c r="E306">
        <v>3.3</v>
      </c>
      <c r="F306" s="1" t="s">
        <v>1032</v>
      </c>
      <c r="G306" t="s">
        <v>1033</v>
      </c>
      <c r="H306" t="s">
        <v>1034</v>
      </c>
      <c r="I306" t="s">
        <v>35</v>
      </c>
      <c r="J306">
        <v>1912</v>
      </c>
      <c r="K306" t="s">
        <v>21</v>
      </c>
      <c r="L306" t="s">
        <v>22</v>
      </c>
      <c r="M306" t="s">
        <v>23</v>
      </c>
      <c r="N306" t="s">
        <v>47</v>
      </c>
      <c r="O306">
        <v>-1</v>
      </c>
      <c r="P306">
        <v>-1</v>
      </c>
    </row>
    <row r="307" spans="1:16" ht="15" customHeight="1" x14ac:dyDescent="0.3">
      <c r="A307">
        <v>305</v>
      </c>
      <c r="B307" t="s">
        <v>1035</v>
      </c>
      <c r="C307" t="s">
        <v>966</v>
      </c>
      <c r="D307" s="1" t="s">
        <v>1036</v>
      </c>
      <c r="E307">
        <v>4.0999999999999996</v>
      </c>
      <c r="F307" s="1" t="s">
        <v>542</v>
      </c>
      <c r="G307" t="s">
        <v>19</v>
      </c>
      <c r="H307" t="s">
        <v>19</v>
      </c>
      <c r="I307" t="s">
        <v>35</v>
      </c>
      <c r="J307">
        <v>1998</v>
      </c>
      <c r="K307" t="s">
        <v>45</v>
      </c>
      <c r="L307" t="s">
        <v>543</v>
      </c>
      <c r="M307" t="s">
        <v>247</v>
      </c>
      <c r="N307" t="s">
        <v>160</v>
      </c>
      <c r="O307">
        <v>-1</v>
      </c>
      <c r="P307">
        <v>-1</v>
      </c>
    </row>
    <row r="308" spans="1:16" ht="15" customHeight="1" x14ac:dyDescent="0.3">
      <c r="A308">
        <v>306</v>
      </c>
      <c r="B308" t="s">
        <v>1037</v>
      </c>
      <c r="C308" t="s">
        <v>966</v>
      </c>
      <c r="D308" s="1" t="s">
        <v>1038</v>
      </c>
      <c r="E308">
        <v>3</v>
      </c>
      <c r="F308" s="1" t="s">
        <v>964</v>
      </c>
      <c r="G308" t="s">
        <v>103</v>
      </c>
      <c r="H308" t="s">
        <v>19</v>
      </c>
      <c r="I308" t="s">
        <v>20</v>
      </c>
      <c r="J308">
        <v>1985</v>
      </c>
      <c r="K308" t="s">
        <v>36</v>
      </c>
      <c r="L308" t="s">
        <v>202</v>
      </c>
      <c r="M308" t="s">
        <v>38</v>
      </c>
      <c r="N308" t="s">
        <v>120</v>
      </c>
      <c r="O308">
        <v>-1</v>
      </c>
      <c r="P308">
        <v>-1</v>
      </c>
    </row>
    <row r="309" spans="1:16" ht="15" customHeight="1" x14ac:dyDescent="0.3">
      <c r="A309">
        <v>307</v>
      </c>
      <c r="B309" t="s">
        <v>1039</v>
      </c>
      <c r="C309" t="s">
        <v>966</v>
      </c>
      <c r="D309" s="1" t="s">
        <v>1040</v>
      </c>
      <c r="E309">
        <v>3.4</v>
      </c>
      <c r="F309" s="1" t="s">
        <v>1041</v>
      </c>
      <c r="G309" t="s">
        <v>19</v>
      </c>
      <c r="H309" t="s">
        <v>1042</v>
      </c>
      <c r="I309" t="s">
        <v>118</v>
      </c>
      <c r="J309">
        <v>2001</v>
      </c>
      <c r="K309" t="s">
        <v>36</v>
      </c>
      <c r="L309" t="s">
        <v>46</v>
      </c>
      <c r="M309" t="s">
        <v>38</v>
      </c>
      <c r="N309" t="s">
        <v>441</v>
      </c>
      <c r="O309">
        <v>-1</v>
      </c>
      <c r="P309">
        <v>-1</v>
      </c>
    </row>
    <row r="310" spans="1:16" ht="15" customHeight="1" x14ac:dyDescent="0.3">
      <c r="A310">
        <v>308</v>
      </c>
      <c r="B310" t="s">
        <v>1043</v>
      </c>
      <c r="C310" t="s">
        <v>966</v>
      </c>
      <c r="D310" s="1" t="s">
        <v>1044</v>
      </c>
      <c r="E310">
        <v>4.8</v>
      </c>
      <c r="F310" s="1" t="s">
        <v>812</v>
      </c>
      <c r="G310" t="s">
        <v>19</v>
      </c>
      <c r="H310" t="s">
        <v>410</v>
      </c>
      <c r="I310" t="s">
        <v>91</v>
      </c>
      <c r="J310">
        <v>2011</v>
      </c>
      <c r="K310" t="s">
        <v>36</v>
      </c>
      <c r="L310" t="s">
        <v>46</v>
      </c>
      <c r="M310" t="s">
        <v>38</v>
      </c>
      <c r="N310" t="s">
        <v>39</v>
      </c>
      <c r="O310">
        <v>-1</v>
      </c>
      <c r="P310">
        <v>-1</v>
      </c>
    </row>
    <row r="311" spans="1:16" ht="15" customHeight="1" x14ac:dyDescent="0.3">
      <c r="A311">
        <v>309</v>
      </c>
      <c r="B311" t="s">
        <v>956</v>
      </c>
      <c r="C311" t="s">
        <v>966</v>
      </c>
      <c r="D311" s="1" t="s">
        <v>1045</v>
      </c>
      <c r="E311">
        <v>3.2</v>
      </c>
      <c r="F311" s="1" t="s">
        <v>1046</v>
      </c>
      <c r="G311" t="s">
        <v>19</v>
      </c>
      <c r="H311" t="s">
        <v>71</v>
      </c>
      <c r="I311" t="s">
        <v>28</v>
      </c>
      <c r="J311">
        <v>1998</v>
      </c>
      <c r="K311" t="s">
        <v>73</v>
      </c>
      <c r="L311" t="s">
        <v>1047</v>
      </c>
      <c r="M311" t="s">
        <v>247</v>
      </c>
      <c r="N311" t="s">
        <v>31</v>
      </c>
      <c r="O311" t="s">
        <v>1048</v>
      </c>
      <c r="P311">
        <v>-1</v>
      </c>
    </row>
    <row r="312" spans="1:16" ht="15" customHeight="1" x14ac:dyDescent="0.3">
      <c r="A312">
        <v>310</v>
      </c>
      <c r="B312" t="s">
        <v>859</v>
      </c>
      <c r="C312" t="s">
        <v>966</v>
      </c>
      <c r="D312" s="1" t="s">
        <v>1049</v>
      </c>
      <c r="E312">
        <v>3.8</v>
      </c>
      <c r="F312" s="1" t="s">
        <v>718</v>
      </c>
      <c r="G312" t="s">
        <v>19</v>
      </c>
      <c r="H312" t="s">
        <v>19</v>
      </c>
      <c r="I312" t="s">
        <v>72</v>
      </c>
      <c r="J312">
        <v>-1</v>
      </c>
      <c r="K312" t="s">
        <v>85</v>
      </c>
      <c r="L312" t="s">
        <v>29</v>
      </c>
      <c r="M312" t="s">
        <v>30</v>
      </c>
      <c r="N312" t="s">
        <v>229</v>
      </c>
      <c r="O312">
        <v>-1</v>
      </c>
      <c r="P312">
        <v>-1</v>
      </c>
    </row>
    <row r="313" spans="1:16" ht="15" customHeight="1" x14ac:dyDescent="0.3">
      <c r="A313">
        <v>311</v>
      </c>
      <c r="B313" t="s">
        <v>1050</v>
      </c>
      <c r="C313" t="s">
        <v>966</v>
      </c>
      <c r="D313" s="1" t="s">
        <v>1051</v>
      </c>
      <c r="E313">
        <v>3.7</v>
      </c>
      <c r="F313" s="1" t="s">
        <v>1052</v>
      </c>
      <c r="G313" t="s">
        <v>318</v>
      </c>
      <c r="H313" t="s">
        <v>318</v>
      </c>
      <c r="I313" t="s">
        <v>51</v>
      </c>
      <c r="J313">
        <v>2009</v>
      </c>
      <c r="K313" t="s">
        <v>36</v>
      </c>
      <c r="L313" t="s">
        <v>1053</v>
      </c>
      <c r="M313" t="s">
        <v>1054</v>
      </c>
      <c r="N313" t="s">
        <v>39</v>
      </c>
      <c r="O313" t="s">
        <v>1055</v>
      </c>
      <c r="P313">
        <v>-1</v>
      </c>
    </row>
    <row r="314" spans="1:16" ht="15" customHeight="1" x14ac:dyDescent="0.3">
      <c r="A314">
        <v>312</v>
      </c>
      <c r="B314" t="s">
        <v>1056</v>
      </c>
      <c r="C314" t="s">
        <v>966</v>
      </c>
      <c r="D314" t="s">
        <v>1057</v>
      </c>
      <c r="E314">
        <v>4.5999999999999996</v>
      </c>
      <c r="F314" s="1" t="s">
        <v>1058</v>
      </c>
      <c r="G314" t="s">
        <v>1059</v>
      </c>
      <c r="H314" t="s">
        <v>1060</v>
      </c>
      <c r="I314" t="s">
        <v>118</v>
      </c>
      <c r="J314">
        <v>1996</v>
      </c>
      <c r="K314" t="s">
        <v>36</v>
      </c>
      <c r="L314" t="s">
        <v>46</v>
      </c>
      <c r="M314" t="s">
        <v>38</v>
      </c>
      <c r="N314" t="s">
        <v>120</v>
      </c>
      <c r="O314">
        <v>-1</v>
      </c>
      <c r="P314">
        <v>-1</v>
      </c>
    </row>
    <row r="315" spans="1:16" ht="15" customHeight="1" x14ac:dyDescent="0.3">
      <c r="A315">
        <v>313</v>
      </c>
      <c r="B315" t="s">
        <v>114</v>
      </c>
      <c r="C315" t="s">
        <v>1061</v>
      </c>
      <c r="D315" s="1" t="s">
        <v>1062</v>
      </c>
      <c r="E315">
        <v>2.7</v>
      </c>
      <c r="F315" s="1" t="s">
        <v>1063</v>
      </c>
      <c r="G315" t="s">
        <v>507</v>
      </c>
      <c r="H315" t="s">
        <v>507</v>
      </c>
      <c r="I315" t="s">
        <v>35</v>
      </c>
      <c r="J315">
        <v>1997</v>
      </c>
      <c r="K315" t="s">
        <v>45</v>
      </c>
      <c r="L315" t="s">
        <v>29</v>
      </c>
      <c r="M315" t="s">
        <v>30</v>
      </c>
      <c r="N315" t="s">
        <v>39</v>
      </c>
      <c r="O315" t="s">
        <v>820</v>
      </c>
      <c r="P315">
        <v>-1</v>
      </c>
    </row>
    <row r="316" spans="1:16" ht="15" customHeight="1" x14ac:dyDescent="0.3">
      <c r="A316">
        <v>314</v>
      </c>
      <c r="B316" t="s">
        <v>1064</v>
      </c>
      <c r="C316" t="s">
        <v>1061</v>
      </c>
      <c r="D316" t="s">
        <v>1065</v>
      </c>
      <c r="E316">
        <v>4</v>
      </c>
      <c r="F316" s="1" t="s">
        <v>443</v>
      </c>
      <c r="G316" t="s">
        <v>19</v>
      </c>
      <c r="H316" t="s">
        <v>444</v>
      </c>
      <c r="I316" t="s">
        <v>51</v>
      </c>
      <c r="J316">
        <v>2004</v>
      </c>
      <c r="K316" t="s">
        <v>36</v>
      </c>
      <c r="L316" t="s">
        <v>46</v>
      </c>
      <c r="M316" t="s">
        <v>38</v>
      </c>
      <c r="N316" t="s">
        <v>47</v>
      </c>
      <c r="O316">
        <v>-1</v>
      </c>
      <c r="P316">
        <v>-1</v>
      </c>
    </row>
    <row r="317" spans="1:16" ht="15" customHeight="1" x14ac:dyDescent="0.3">
      <c r="A317">
        <v>315</v>
      </c>
      <c r="B317" t="s">
        <v>96</v>
      </c>
      <c r="C317" t="s">
        <v>1061</v>
      </c>
      <c r="D317" s="1" t="s">
        <v>1066</v>
      </c>
      <c r="E317">
        <v>-1</v>
      </c>
      <c r="F317" t="s">
        <v>1067</v>
      </c>
      <c r="G317" t="s">
        <v>173</v>
      </c>
      <c r="H317">
        <v>-1</v>
      </c>
      <c r="I317">
        <v>-1</v>
      </c>
      <c r="J317">
        <v>-1</v>
      </c>
      <c r="K317">
        <v>-1</v>
      </c>
      <c r="L317">
        <v>-1</v>
      </c>
      <c r="M317">
        <v>-1</v>
      </c>
      <c r="N317">
        <v>-1</v>
      </c>
      <c r="O317">
        <v>-1</v>
      </c>
      <c r="P317">
        <v>-1</v>
      </c>
    </row>
    <row r="318" spans="1:16" ht="15" customHeight="1" x14ac:dyDescent="0.3">
      <c r="A318">
        <v>316</v>
      </c>
      <c r="B318" t="s">
        <v>581</v>
      </c>
      <c r="C318" t="s">
        <v>1061</v>
      </c>
      <c r="D318" s="1" t="s">
        <v>1068</v>
      </c>
      <c r="E318">
        <v>3.5</v>
      </c>
      <c r="F318" s="1" t="s">
        <v>1069</v>
      </c>
      <c r="G318" t="s">
        <v>19</v>
      </c>
      <c r="H318" t="s">
        <v>1070</v>
      </c>
      <c r="I318" t="s">
        <v>91</v>
      </c>
      <c r="J318">
        <v>1997</v>
      </c>
      <c r="K318" t="s">
        <v>36</v>
      </c>
      <c r="L318" t="s">
        <v>222</v>
      </c>
      <c r="M318" t="s">
        <v>81</v>
      </c>
      <c r="N318" t="s">
        <v>39</v>
      </c>
      <c r="O318">
        <v>-1</v>
      </c>
      <c r="P318">
        <v>-1</v>
      </c>
    </row>
    <row r="319" spans="1:16" ht="15" customHeight="1" x14ac:dyDescent="0.3">
      <c r="A319">
        <v>317</v>
      </c>
      <c r="B319" t="s">
        <v>1071</v>
      </c>
      <c r="C319" t="s">
        <v>1061</v>
      </c>
      <c r="D319" s="1" t="s">
        <v>1072</v>
      </c>
      <c r="E319">
        <v>3.9</v>
      </c>
      <c r="F319" s="1" t="s">
        <v>1073</v>
      </c>
      <c r="G319" t="s">
        <v>530</v>
      </c>
      <c r="H319" t="s">
        <v>19</v>
      </c>
      <c r="I319" t="s">
        <v>28</v>
      </c>
      <c r="J319">
        <v>1799</v>
      </c>
      <c r="K319" t="s">
        <v>73</v>
      </c>
      <c r="L319" t="s">
        <v>58</v>
      </c>
      <c r="M319" t="s">
        <v>59</v>
      </c>
      <c r="N319" t="s">
        <v>132</v>
      </c>
      <c r="O319">
        <v>-1</v>
      </c>
      <c r="P319">
        <v>-1</v>
      </c>
    </row>
    <row r="320" spans="1:16" ht="15" customHeight="1" x14ac:dyDescent="0.3">
      <c r="A320">
        <v>318</v>
      </c>
      <c r="B320" t="s">
        <v>1074</v>
      </c>
      <c r="C320" t="s">
        <v>1061</v>
      </c>
      <c r="D320" s="1" t="s">
        <v>1075</v>
      </c>
      <c r="E320">
        <v>4.0999999999999996</v>
      </c>
      <c r="F320" s="1" t="s">
        <v>1076</v>
      </c>
      <c r="G320" t="s">
        <v>19</v>
      </c>
      <c r="H320" t="s">
        <v>1077</v>
      </c>
      <c r="I320" t="s">
        <v>20</v>
      </c>
      <c r="J320">
        <v>1985</v>
      </c>
      <c r="K320" t="s">
        <v>36</v>
      </c>
      <c r="L320" t="s">
        <v>29</v>
      </c>
      <c r="M320" t="s">
        <v>30</v>
      </c>
      <c r="N320" t="s">
        <v>160</v>
      </c>
      <c r="O320" t="s">
        <v>1078</v>
      </c>
      <c r="P320">
        <v>-1</v>
      </c>
    </row>
    <row r="321" spans="1:16" ht="15" customHeight="1" x14ac:dyDescent="0.3">
      <c r="A321">
        <v>319</v>
      </c>
      <c r="B321" t="s">
        <v>96</v>
      </c>
      <c r="C321" t="s">
        <v>1061</v>
      </c>
      <c r="D321" t="s">
        <v>1079</v>
      </c>
      <c r="E321">
        <v>3.1</v>
      </c>
      <c r="F321" s="1" t="s">
        <v>1080</v>
      </c>
      <c r="G321" t="s">
        <v>19</v>
      </c>
      <c r="H321" t="s">
        <v>19</v>
      </c>
      <c r="I321" t="s">
        <v>72</v>
      </c>
      <c r="J321">
        <v>1957</v>
      </c>
      <c r="K321" t="s">
        <v>21</v>
      </c>
      <c r="L321" t="s">
        <v>22</v>
      </c>
      <c r="M321" t="s">
        <v>23</v>
      </c>
      <c r="N321" t="s">
        <v>24</v>
      </c>
      <c r="O321">
        <v>-1</v>
      </c>
      <c r="P321">
        <v>-1</v>
      </c>
    </row>
    <row r="322" spans="1:16" ht="15" customHeight="1" x14ac:dyDescent="0.3">
      <c r="A322">
        <v>320</v>
      </c>
      <c r="B322" t="s">
        <v>611</v>
      </c>
      <c r="C322" t="s">
        <v>1061</v>
      </c>
      <c r="D322" s="1" t="s">
        <v>1081</v>
      </c>
      <c r="E322">
        <v>3.1</v>
      </c>
      <c r="F322" s="1" t="s">
        <v>829</v>
      </c>
      <c r="G322" t="s">
        <v>19</v>
      </c>
      <c r="H322" t="s">
        <v>830</v>
      </c>
      <c r="I322" t="s">
        <v>35</v>
      </c>
      <c r="J322">
        <v>1946</v>
      </c>
      <c r="K322" t="s">
        <v>21</v>
      </c>
      <c r="L322" t="s">
        <v>29</v>
      </c>
      <c r="M322" t="s">
        <v>30</v>
      </c>
      <c r="N322" t="s">
        <v>229</v>
      </c>
      <c r="O322">
        <v>-1</v>
      </c>
      <c r="P322">
        <v>-1</v>
      </c>
    </row>
    <row r="323" spans="1:16" ht="15" customHeight="1" x14ac:dyDescent="0.3">
      <c r="A323">
        <v>321</v>
      </c>
      <c r="B323" t="s">
        <v>1082</v>
      </c>
      <c r="C323" t="s">
        <v>1061</v>
      </c>
      <c r="D323" s="1" t="s">
        <v>1083</v>
      </c>
      <c r="E323">
        <v>3.9</v>
      </c>
      <c r="F323" s="1" t="s">
        <v>313</v>
      </c>
      <c r="G323" t="s">
        <v>19</v>
      </c>
      <c r="H323" t="s">
        <v>314</v>
      </c>
      <c r="I323" t="s">
        <v>51</v>
      </c>
      <c r="J323">
        <v>2002</v>
      </c>
      <c r="K323" t="s">
        <v>36</v>
      </c>
      <c r="L323" t="s">
        <v>46</v>
      </c>
      <c r="M323" t="s">
        <v>38</v>
      </c>
      <c r="N323" t="s">
        <v>24</v>
      </c>
      <c r="O323">
        <v>-1</v>
      </c>
      <c r="P323">
        <v>-1</v>
      </c>
    </row>
    <row r="324" spans="1:16" ht="15" customHeight="1" x14ac:dyDescent="0.3">
      <c r="A324">
        <v>322</v>
      </c>
      <c r="B324" t="s">
        <v>41</v>
      </c>
      <c r="C324" t="s">
        <v>1061</v>
      </c>
      <c r="D324" s="1" t="s">
        <v>1084</v>
      </c>
      <c r="E324">
        <v>4.3</v>
      </c>
      <c r="F324" s="1" t="s">
        <v>1085</v>
      </c>
      <c r="G324" t="s">
        <v>1086</v>
      </c>
      <c r="H324" t="s">
        <v>1087</v>
      </c>
      <c r="I324" t="s">
        <v>91</v>
      </c>
      <c r="J324">
        <v>2006</v>
      </c>
      <c r="K324" t="s">
        <v>36</v>
      </c>
      <c r="L324" t="s">
        <v>119</v>
      </c>
      <c r="M324" t="s">
        <v>81</v>
      </c>
      <c r="N324" t="s">
        <v>39</v>
      </c>
      <c r="O324">
        <v>-1</v>
      </c>
      <c r="P324">
        <v>-1</v>
      </c>
    </row>
    <row r="325" spans="1:16" ht="15" customHeight="1" x14ac:dyDescent="0.3">
      <c r="A325">
        <v>323</v>
      </c>
      <c r="B325" t="s">
        <v>1088</v>
      </c>
      <c r="C325" t="s">
        <v>1061</v>
      </c>
      <c r="D325" t="s">
        <v>1089</v>
      </c>
      <c r="E325">
        <v>3.7</v>
      </c>
      <c r="F325" s="1" t="s">
        <v>1090</v>
      </c>
      <c r="G325" t="s">
        <v>103</v>
      </c>
      <c r="H325" t="s">
        <v>1091</v>
      </c>
      <c r="I325" t="s">
        <v>20</v>
      </c>
      <c r="J325">
        <v>2003</v>
      </c>
      <c r="K325" t="s">
        <v>36</v>
      </c>
      <c r="L325" t="s">
        <v>178</v>
      </c>
      <c r="M325" t="s">
        <v>38</v>
      </c>
      <c r="N325" t="s">
        <v>160</v>
      </c>
      <c r="O325" t="s">
        <v>1092</v>
      </c>
      <c r="P325">
        <v>-1</v>
      </c>
    </row>
    <row r="326" spans="1:16" ht="15" customHeight="1" x14ac:dyDescent="0.3">
      <c r="A326">
        <v>324</v>
      </c>
      <c r="B326" t="s">
        <v>96</v>
      </c>
      <c r="C326" t="s">
        <v>1061</v>
      </c>
      <c r="D326" s="1" t="s">
        <v>1093</v>
      </c>
      <c r="E326">
        <v>3.2</v>
      </c>
      <c r="F326" s="1" t="s">
        <v>481</v>
      </c>
      <c r="G326" t="s">
        <v>19</v>
      </c>
      <c r="H326" t="s">
        <v>19</v>
      </c>
      <c r="I326" t="s">
        <v>35</v>
      </c>
      <c r="J326">
        <v>-1</v>
      </c>
      <c r="K326" t="s">
        <v>21</v>
      </c>
      <c r="L326" t="s">
        <v>66</v>
      </c>
      <c r="M326" t="s">
        <v>67</v>
      </c>
      <c r="N326" t="s">
        <v>24</v>
      </c>
      <c r="O326">
        <v>-1</v>
      </c>
      <c r="P326">
        <v>-1</v>
      </c>
    </row>
    <row r="327" spans="1:16" ht="15" customHeight="1" x14ac:dyDescent="0.3">
      <c r="A327">
        <v>325</v>
      </c>
      <c r="B327" t="s">
        <v>1094</v>
      </c>
      <c r="C327" t="s">
        <v>1061</v>
      </c>
      <c r="D327" s="1" t="s">
        <v>1095</v>
      </c>
      <c r="E327">
        <v>3.8</v>
      </c>
      <c r="F327" s="1" t="s">
        <v>418</v>
      </c>
      <c r="G327" t="s">
        <v>19</v>
      </c>
      <c r="H327" t="s">
        <v>19</v>
      </c>
      <c r="I327" t="s">
        <v>35</v>
      </c>
      <c r="J327">
        <v>2012</v>
      </c>
      <c r="K327" t="s">
        <v>73</v>
      </c>
      <c r="L327" t="s">
        <v>419</v>
      </c>
      <c r="M327" t="s">
        <v>420</v>
      </c>
      <c r="N327" t="s">
        <v>39</v>
      </c>
      <c r="O327">
        <v>-1</v>
      </c>
      <c r="P327">
        <v>-1</v>
      </c>
    </row>
    <row r="328" spans="1:16" ht="15" customHeight="1" x14ac:dyDescent="0.3">
      <c r="A328">
        <v>326</v>
      </c>
      <c r="B328" t="s">
        <v>1096</v>
      </c>
      <c r="C328" t="s">
        <v>1061</v>
      </c>
      <c r="D328" s="1" t="s">
        <v>1097</v>
      </c>
      <c r="E328">
        <v>3.5</v>
      </c>
      <c r="F328" s="1" t="s">
        <v>1098</v>
      </c>
      <c r="G328" t="s">
        <v>19</v>
      </c>
      <c r="H328" t="s">
        <v>19</v>
      </c>
      <c r="I328" t="s">
        <v>28</v>
      </c>
      <c r="J328">
        <v>1997</v>
      </c>
      <c r="K328" t="s">
        <v>73</v>
      </c>
      <c r="L328" t="s">
        <v>46</v>
      </c>
      <c r="M328" t="s">
        <v>38</v>
      </c>
      <c r="N328" t="s">
        <v>31</v>
      </c>
      <c r="O328" t="s">
        <v>1099</v>
      </c>
      <c r="P328">
        <v>-1</v>
      </c>
    </row>
    <row r="329" spans="1:16" ht="15" customHeight="1" x14ac:dyDescent="0.3">
      <c r="A329">
        <v>327</v>
      </c>
      <c r="B329" t="s">
        <v>1100</v>
      </c>
      <c r="C329" t="s">
        <v>1061</v>
      </c>
      <c r="D329" s="1" t="s">
        <v>1101</v>
      </c>
      <c r="E329">
        <v>-1</v>
      </c>
      <c r="F329" t="s">
        <v>1102</v>
      </c>
      <c r="G329" t="s">
        <v>19</v>
      </c>
      <c r="H329">
        <v>-1</v>
      </c>
      <c r="I329">
        <v>-1</v>
      </c>
      <c r="J329">
        <v>-1</v>
      </c>
      <c r="K329">
        <v>-1</v>
      </c>
      <c r="L329">
        <v>-1</v>
      </c>
      <c r="M329">
        <v>-1</v>
      </c>
      <c r="N329">
        <v>-1</v>
      </c>
      <c r="O329">
        <v>-1</v>
      </c>
      <c r="P329">
        <v>-1</v>
      </c>
    </row>
    <row r="330" spans="1:16" ht="15" customHeight="1" x14ac:dyDescent="0.3">
      <c r="A330">
        <v>328</v>
      </c>
      <c r="B330" t="s">
        <v>773</v>
      </c>
      <c r="C330" t="s">
        <v>1061</v>
      </c>
      <c r="D330" s="1" t="s">
        <v>1103</v>
      </c>
      <c r="E330">
        <v>3.6</v>
      </c>
      <c r="F330" s="1" t="s">
        <v>746</v>
      </c>
      <c r="G330" t="s">
        <v>19</v>
      </c>
      <c r="H330" t="s">
        <v>19</v>
      </c>
      <c r="I330" t="s">
        <v>51</v>
      </c>
      <c r="J330">
        <v>2018</v>
      </c>
      <c r="K330" t="s">
        <v>36</v>
      </c>
      <c r="L330" t="s">
        <v>37</v>
      </c>
      <c r="M330" t="s">
        <v>38</v>
      </c>
      <c r="N330" t="s">
        <v>39</v>
      </c>
      <c r="O330">
        <v>-1</v>
      </c>
      <c r="P330">
        <v>-1</v>
      </c>
    </row>
    <row r="331" spans="1:16" ht="15" customHeight="1" x14ac:dyDescent="0.3">
      <c r="A331">
        <v>329</v>
      </c>
      <c r="B331" t="s">
        <v>1104</v>
      </c>
      <c r="C331" t="s">
        <v>1061</v>
      </c>
      <c r="D331" s="1" t="s">
        <v>1105</v>
      </c>
      <c r="E331">
        <v>3.9</v>
      </c>
      <c r="F331" s="1" t="s">
        <v>1073</v>
      </c>
      <c r="G331" t="s">
        <v>19</v>
      </c>
      <c r="H331" t="s">
        <v>19</v>
      </c>
      <c r="I331" t="s">
        <v>28</v>
      </c>
      <c r="J331">
        <v>1799</v>
      </c>
      <c r="K331" t="s">
        <v>73</v>
      </c>
      <c r="L331" t="s">
        <v>58</v>
      </c>
      <c r="M331" t="s">
        <v>59</v>
      </c>
      <c r="N331" t="s">
        <v>132</v>
      </c>
      <c r="O331">
        <v>-1</v>
      </c>
      <c r="P331">
        <v>-1</v>
      </c>
    </row>
    <row r="332" spans="1:16" ht="15" customHeight="1" x14ac:dyDescent="0.3">
      <c r="A332">
        <v>330</v>
      </c>
      <c r="B332" t="s">
        <v>1106</v>
      </c>
      <c r="C332" t="s">
        <v>1061</v>
      </c>
      <c r="D332" s="1" t="s">
        <v>1107</v>
      </c>
      <c r="E332">
        <v>-1</v>
      </c>
      <c r="F332" t="s">
        <v>1108</v>
      </c>
      <c r="G332" t="s">
        <v>19</v>
      </c>
      <c r="H332" t="s">
        <v>1109</v>
      </c>
      <c r="I332" t="s">
        <v>91</v>
      </c>
      <c r="J332">
        <v>-1</v>
      </c>
      <c r="K332" t="s">
        <v>36</v>
      </c>
      <c r="L332">
        <v>-1</v>
      </c>
      <c r="M332">
        <v>-1</v>
      </c>
      <c r="N332" t="s">
        <v>155</v>
      </c>
      <c r="O332">
        <v>-1</v>
      </c>
      <c r="P332">
        <v>-1</v>
      </c>
    </row>
    <row r="333" spans="1:16" ht="15" customHeight="1" x14ac:dyDescent="0.3">
      <c r="A333">
        <v>331</v>
      </c>
      <c r="B333" t="s">
        <v>1110</v>
      </c>
      <c r="C333" t="s">
        <v>1061</v>
      </c>
      <c r="D333" s="1" t="s">
        <v>1111</v>
      </c>
      <c r="E333">
        <v>2.4</v>
      </c>
      <c r="F333" s="1" t="s">
        <v>1112</v>
      </c>
      <c r="G333" t="s">
        <v>19</v>
      </c>
      <c r="H333" t="s">
        <v>19</v>
      </c>
      <c r="I333" t="s">
        <v>35</v>
      </c>
      <c r="J333">
        <v>1937</v>
      </c>
      <c r="K333" t="s">
        <v>21</v>
      </c>
      <c r="L333" t="s">
        <v>66</v>
      </c>
      <c r="M333" t="s">
        <v>67</v>
      </c>
      <c r="N333" t="s">
        <v>86</v>
      </c>
      <c r="O333">
        <v>-1</v>
      </c>
      <c r="P333">
        <v>-1</v>
      </c>
    </row>
    <row r="334" spans="1:16" ht="15" customHeight="1" x14ac:dyDescent="0.3">
      <c r="A334">
        <v>332</v>
      </c>
      <c r="B334" t="s">
        <v>1113</v>
      </c>
      <c r="C334" t="s">
        <v>1061</v>
      </c>
      <c r="D334" t="s">
        <v>1114</v>
      </c>
      <c r="E334">
        <v>4</v>
      </c>
      <c r="F334" s="1" t="s">
        <v>443</v>
      </c>
      <c r="G334" t="s">
        <v>19</v>
      </c>
      <c r="H334" t="s">
        <v>444</v>
      </c>
      <c r="I334" t="s">
        <v>51</v>
      </c>
      <c r="J334">
        <v>2004</v>
      </c>
      <c r="K334" t="s">
        <v>36</v>
      </c>
      <c r="L334" t="s">
        <v>46</v>
      </c>
      <c r="M334" t="s">
        <v>38</v>
      </c>
      <c r="N334" t="s">
        <v>47</v>
      </c>
      <c r="O334">
        <v>-1</v>
      </c>
      <c r="P334">
        <v>-1</v>
      </c>
    </row>
    <row r="335" spans="1:16" ht="15" customHeight="1" x14ac:dyDescent="0.3">
      <c r="A335">
        <v>333</v>
      </c>
      <c r="B335" t="s">
        <v>1115</v>
      </c>
      <c r="C335" t="s">
        <v>1061</v>
      </c>
      <c r="D335" t="s">
        <v>1116</v>
      </c>
      <c r="E335">
        <v>4</v>
      </c>
      <c r="F335" s="1" t="s">
        <v>443</v>
      </c>
      <c r="G335" t="s">
        <v>19</v>
      </c>
      <c r="H335" t="s">
        <v>444</v>
      </c>
      <c r="I335" t="s">
        <v>51</v>
      </c>
      <c r="J335">
        <v>2004</v>
      </c>
      <c r="K335" t="s">
        <v>36</v>
      </c>
      <c r="L335" t="s">
        <v>46</v>
      </c>
      <c r="M335" t="s">
        <v>38</v>
      </c>
      <c r="N335" t="s">
        <v>47</v>
      </c>
      <c r="O335">
        <v>-1</v>
      </c>
      <c r="P335">
        <v>-1</v>
      </c>
    </row>
    <row r="336" spans="1:16" ht="15" customHeight="1" x14ac:dyDescent="0.3">
      <c r="A336">
        <v>334</v>
      </c>
      <c r="B336" t="s">
        <v>1117</v>
      </c>
      <c r="C336" t="s">
        <v>1061</v>
      </c>
      <c r="D336" t="s">
        <v>1118</v>
      </c>
      <c r="E336">
        <v>3.6</v>
      </c>
      <c r="F336" s="1" t="s">
        <v>1119</v>
      </c>
      <c r="G336" t="s">
        <v>103</v>
      </c>
      <c r="H336" t="s">
        <v>103</v>
      </c>
      <c r="I336" t="s">
        <v>20</v>
      </c>
      <c r="J336">
        <v>1982</v>
      </c>
      <c r="K336" t="s">
        <v>36</v>
      </c>
      <c r="L336" t="s">
        <v>1120</v>
      </c>
      <c r="M336" t="s">
        <v>407</v>
      </c>
      <c r="N336" t="s">
        <v>39</v>
      </c>
      <c r="O336" t="s">
        <v>1121</v>
      </c>
      <c r="P336">
        <v>-1</v>
      </c>
    </row>
    <row r="337" spans="1:16" ht="15" customHeight="1" x14ac:dyDescent="0.3">
      <c r="A337">
        <v>335</v>
      </c>
      <c r="B337" t="s">
        <v>1122</v>
      </c>
      <c r="C337" t="s">
        <v>1061</v>
      </c>
      <c r="D337" t="s">
        <v>1123</v>
      </c>
      <c r="E337">
        <v>4</v>
      </c>
      <c r="F337" s="1" t="s">
        <v>443</v>
      </c>
      <c r="G337" t="s">
        <v>19</v>
      </c>
      <c r="H337" t="s">
        <v>444</v>
      </c>
      <c r="I337" t="s">
        <v>51</v>
      </c>
      <c r="J337">
        <v>2004</v>
      </c>
      <c r="K337" t="s">
        <v>36</v>
      </c>
      <c r="L337" t="s">
        <v>46</v>
      </c>
      <c r="M337" t="s">
        <v>38</v>
      </c>
      <c r="N337" t="s">
        <v>47</v>
      </c>
      <c r="O337">
        <v>-1</v>
      </c>
      <c r="P337">
        <v>-1</v>
      </c>
    </row>
    <row r="338" spans="1:16" ht="15" customHeight="1" x14ac:dyDescent="0.3">
      <c r="A338">
        <v>336</v>
      </c>
      <c r="B338" t="s">
        <v>1124</v>
      </c>
      <c r="C338" t="s">
        <v>1061</v>
      </c>
      <c r="D338" s="1" t="s">
        <v>1125</v>
      </c>
      <c r="E338">
        <v>3.2</v>
      </c>
      <c r="F338" s="1" t="s">
        <v>1126</v>
      </c>
      <c r="G338" t="s">
        <v>19</v>
      </c>
      <c r="H338" t="s">
        <v>19</v>
      </c>
      <c r="I338" t="s">
        <v>118</v>
      </c>
      <c r="J338">
        <v>1964</v>
      </c>
      <c r="K338" t="s">
        <v>21</v>
      </c>
      <c r="L338" t="s">
        <v>1127</v>
      </c>
      <c r="M338" t="s">
        <v>23</v>
      </c>
      <c r="N338" t="s">
        <v>120</v>
      </c>
      <c r="O338">
        <v>-1</v>
      </c>
      <c r="P338" t="b">
        <v>1</v>
      </c>
    </row>
    <row r="339" spans="1:16" ht="15" customHeight="1" x14ac:dyDescent="0.3">
      <c r="A339">
        <v>337</v>
      </c>
      <c r="B339" t="s">
        <v>1128</v>
      </c>
      <c r="C339" t="s">
        <v>1061</v>
      </c>
      <c r="D339" s="1" t="s">
        <v>1129</v>
      </c>
      <c r="E339">
        <v>2.5</v>
      </c>
      <c r="F339" s="1" t="s">
        <v>1130</v>
      </c>
      <c r="G339" t="s">
        <v>19</v>
      </c>
      <c r="H339" t="s">
        <v>346</v>
      </c>
      <c r="I339" t="s">
        <v>91</v>
      </c>
      <c r="J339">
        <v>-1</v>
      </c>
      <c r="K339" t="s">
        <v>36</v>
      </c>
      <c r="L339">
        <v>-1</v>
      </c>
      <c r="M339">
        <v>-1</v>
      </c>
      <c r="N339" t="s">
        <v>39</v>
      </c>
      <c r="O339">
        <v>-1</v>
      </c>
      <c r="P339">
        <v>-1</v>
      </c>
    </row>
    <row r="340" spans="1:16" ht="15" customHeight="1" x14ac:dyDescent="0.3">
      <c r="A340">
        <v>338</v>
      </c>
      <c r="B340" t="s">
        <v>1131</v>
      </c>
      <c r="C340" t="s">
        <v>1061</v>
      </c>
      <c r="D340" s="1" t="s">
        <v>1132</v>
      </c>
      <c r="E340">
        <v>3.6</v>
      </c>
      <c r="F340" s="1" t="s">
        <v>855</v>
      </c>
      <c r="G340" t="s">
        <v>530</v>
      </c>
      <c r="H340" t="s">
        <v>530</v>
      </c>
      <c r="I340" t="s">
        <v>35</v>
      </c>
      <c r="J340">
        <v>1932</v>
      </c>
      <c r="K340" t="s">
        <v>21</v>
      </c>
      <c r="L340" t="s">
        <v>66</v>
      </c>
      <c r="M340" t="s">
        <v>67</v>
      </c>
      <c r="N340" t="s">
        <v>132</v>
      </c>
      <c r="O340" t="s">
        <v>856</v>
      </c>
      <c r="P340">
        <v>-1</v>
      </c>
    </row>
    <row r="341" spans="1:16" ht="15" customHeight="1" x14ac:dyDescent="0.3">
      <c r="A341">
        <v>339</v>
      </c>
      <c r="B341" t="s">
        <v>1133</v>
      </c>
      <c r="C341" t="s">
        <v>1061</v>
      </c>
      <c r="D341" s="1" t="s">
        <v>1134</v>
      </c>
      <c r="E341">
        <v>3</v>
      </c>
      <c r="F341" s="1" t="s">
        <v>839</v>
      </c>
      <c r="G341" t="s">
        <v>507</v>
      </c>
      <c r="H341" t="s">
        <v>840</v>
      </c>
      <c r="I341" t="s">
        <v>20</v>
      </c>
      <c r="J341">
        <v>1984</v>
      </c>
      <c r="K341" t="s">
        <v>21</v>
      </c>
      <c r="L341" t="s">
        <v>29</v>
      </c>
      <c r="M341" t="s">
        <v>30</v>
      </c>
      <c r="N341" t="s">
        <v>47</v>
      </c>
      <c r="O341">
        <v>-1</v>
      </c>
      <c r="P341">
        <v>-1</v>
      </c>
    </row>
    <row r="342" spans="1:16" ht="15" customHeight="1" x14ac:dyDescent="0.3">
      <c r="A342">
        <v>340</v>
      </c>
      <c r="B342" t="s">
        <v>1135</v>
      </c>
      <c r="C342" t="s">
        <v>1136</v>
      </c>
      <c r="D342" s="1" t="s">
        <v>1137</v>
      </c>
      <c r="E342">
        <v>3.9</v>
      </c>
      <c r="F342" s="1" t="s">
        <v>300</v>
      </c>
      <c r="G342" t="s">
        <v>19</v>
      </c>
      <c r="H342" t="s">
        <v>301</v>
      </c>
      <c r="I342" t="s">
        <v>35</v>
      </c>
      <c r="J342">
        <v>2005</v>
      </c>
      <c r="K342" t="s">
        <v>73</v>
      </c>
      <c r="L342" t="s">
        <v>37</v>
      </c>
      <c r="M342" t="s">
        <v>38</v>
      </c>
      <c r="N342" t="s">
        <v>31</v>
      </c>
      <c r="O342" t="s">
        <v>302</v>
      </c>
      <c r="P342">
        <v>-1</v>
      </c>
    </row>
    <row r="343" spans="1:16" ht="15" customHeight="1" x14ac:dyDescent="0.3">
      <c r="A343">
        <v>341</v>
      </c>
      <c r="B343" t="s">
        <v>1138</v>
      </c>
      <c r="C343" t="s">
        <v>1136</v>
      </c>
      <c r="D343" s="1" t="s">
        <v>1139</v>
      </c>
      <c r="E343">
        <v>2.4</v>
      </c>
      <c r="F343" s="1" t="s">
        <v>1112</v>
      </c>
      <c r="G343" t="s">
        <v>19</v>
      </c>
      <c r="H343" t="s">
        <v>19</v>
      </c>
      <c r="I343" t="s">
        <v>35</v>
      </c>
      <c r="J343">
        <v>1937</v>
      </c>
      <c r="K343" t="s">
        <v>21</v>
      </c>
      <c r="L343" t="s">
        <v>66</v>
      </c>
      <c r="M343" t="s">
        <v>67</v>
      </c>
      <c r="N343" t="s">
        <v>86</v>
      </c>
      <c r="O343">
        <v>-1</v>
      </c>
      <c r="P343">
        <v>-1</v>
      </c>
    </row>
    <row r="344" spans="1:16" ht="15" customHeight="1" x14ac:dyDescent="0.3">
      <c r="A344">
        <v>342</v>
      </c>
      <c r="B344" t="s">
        <v>1140</v>
      </c>
      <c r="C344" t="s">
        <v>1136</v>
      </c>
      <c r="D344" s="1" t="s">
        <v>1141</v>
      </c>
      <c r="E344">
        <v>2.8</v>
      </c>
      <c r="F344" s="1" t="s">
        <v>1142</v>
      </c>
      <c r="G344" t="s">
        <v>19</v>
      </c>
      <c r="H344" t="s">
        <v>19</v>
      </c>
      <c r="I344" t="s">
        <v>91</v>
      </c>
      <c r="J344">
        <v>2004</v>
      </c>
      <c r="K344" t="s">
        <v>36</v>
      </c>
      <c r="L344" t="s">
        <v>99</v>
      </c>
      <c r="M344" t="s">
        <v>81</v>
      </c>
      <c r="N344" t="s">
        <v>39</v>
      </c>
      <c r="O344">
        <v>-1</v>
      </c>
      <c r="P344" t="b">
        <v>1</v>
      </c>
    </row>
    <row r="345" spans="1:16" ht="15" customHeight="1" x14ac:dyDescent="0.3">
      <c r="A345">
        <v>343</v>
      </c>
      <c r="B345" t="s">
        <v>1133</v>
      </c>
      <c r="C345" t="s">
        <v>1136</v>
      </c>
      <c r="D345" s="1" t="s">
        <v>1143</v>
      </c>
      <c r="E345">
        <v>4.4000000000000004</v>
      </c>
      <c r="F345" s="1" t="s">
        <v>1144</v>
      </c>
      <c r="G345" t="s">
        <v>19</v>
      </c>
      <c r="H345" t="s">
        <v>71</v>
      </c>
      <c r="I345" t="s">
        <v>91</v>
      </c>
      <c r="J345">
        <v>-1</v>
      </c>
      <c r="K345" t="s">
        <v>36</v>
      </c>
      <c r="L345" t="s">
        <v>119</v>
      </c>
      <c r="M345" t="s">
        <v>81</v>
      </c>
      <c r="N345" t="s">
        <v>39</v>
      </c>
      <c r="O345">
        <v>-1</v>
      </c>
      <c r="P345">
        <v>-1</v>
      </c>
    </row>
    <row r="346" spans="1:16" ht="15" customHeight="1" x14ac:dyDescent="0.3">
      <c r="A346">
        <v>344</v>
      </c>
      <c r="B346" t="s">
        <v>973</v>
      </c>
      <c r="C346" t="s">
        <v>1136</v>
      </c>
      <c r="D346" s="1" t="s">
        <v>1145</v>
      </c>
      <c r="E346">
        <v>4.8</v>
      </c>
      <c r="F346" s="1" t="s">
        <v>1146</v>
      </c>
      <c r="G346" t="s">
        <v>19</v>
      </c>
      <c r="H346" t="s">
        <v>181</v>
      </c>
      <c r="I346" t="s">
        <v>91</v>
      </c>
      <c r="J346">
        <v>-1</v>
      </c>
      <c r="K346" t="s">
        <v>36</v>
      </c>
      <c r="L346" t="s">
        <v>46</v>
      </c>
      <c r="M346" t="s">
        <v>38</v>
      </c>
      <c r="N346" t="s">
        <v>39</v>
      </c>
      <c r="O346">
        <v>-1</v>
      </c>
      <c r="P346">
        <v>-1</v>
      </c>
    </row>
    <row r="347" spans="1:16" ht="15" customHeight="1" x14ac:dyDescent="0.3">
      <c r="A347">
        <v>345</v>
      </c>
      <c r="B347" t="s">
        <v>1147</v>
      </c>
      <c r="C347" t="s">
        <v>1136</v>
      </c>
      <c r="D347" t="s">
        <v>1148</v>
      </c>
      <c r="E347">
        <v>2.8</v>
      </c>
      <c r="F347" s="1" t="s">
        <v>1149</v>
      </c>
      <c r="G347" t="s">
        <v>19</v>
      </c>
      <c r="H347" t="s">
        <v>343</v>
      </c>
      <c r="I347" t="s">
        <v>35</v>
      </c>
      <c r="J347">
        <v>2000</v>
      </c>
      <c r="K347" t="s">
        <v>73</v>
      </c>
      <c r="L347" t="s">
        <v>58</v>
      </c>
      <c r="M347" t="s">
        <v>59</v>
      </c>
      <c r="N347" t="s">
        <v>86</v>
      </c>
      <c r="O347">
        <v>-1</v>
      </c>
      <c r="P347">
        <v>-1</v>
      </c>
    </row>
    <row r="348" spans="1:16" ht="15" customHeight="1" x14ac:dyDescent="0.3">
      <c r="A348">
        <v>346</v>
      </c>
      <c r="B348" t="s">
        <v>1150</v>
      </c>
      <c r="C348" t="s">
        <v>1136</v>
      </c>
      <c r="D348" s="1" t="s">
        <v>1151</v>
      </c>
      <c r="E348">
        <v>5</v>
      </c>
      <c r="F348" s="1" t="s">
        <v>496</v>
      </c>
      <c r="G348" t="s">
        <v>19</v>
      </c>
      <c r="H348" t="s">
        <v>497</v>
      </c>
      <c r="I348" t="s">
        <v>118</v>
      </c>
      <c r="J348">
        <v>2008</v>
      </c>
      <c r="K348" t="s">
        <v>36</v>
      </c>
      <c r="L348" t="s">
        <v>46</v>
      </c>
      <c r="M348" t="s">
        <v>38</v>
      </c>
      <c r="N348" t="s">
        <v>47</v>
      </c>
      <c r="O348">
        <v>-1</v>
      </c>
      <c r="P348">
        <v>-1</v>
      </c>
    </row>
    <row r="349" spans="1:16" ht="15" customHeight="1" x14ac:dyDescent="0.3">
      <c r="A349">
        <v>347</v>
      </c>
      <c r="B349" t="s">
        <v>1152</v>
      </c>
      <c r="C349" t="s">
        <v>1136</v>
      </c>
      <c r="D349" t="s">
        <v>1153</v>
      </c>
      <c r="E349">
        <v>3.7</v>
      </c>
      <c r="F349" s="1" t="s">
        <v>1154</v>
      </c>
      <c r="G349" t="s">
        <v>19</v>
      </c>
      <c r="H349" t="s">
        <v>976</v>
      </c>
      <c r="I349" t="s">
        <v>20</v>
      </c>
      <c r="J349">
        <v>2008</v>
      </c>
      <c r="K349" t="s">
        <v>73</v>
      </c>
      <c r="L349" t="s">
        <v>202</v>
      </c>
      <c r="M349" t="s">
        <v>38</v>
      </c>
      <c r="N349" t="s">
        <v>106</v>
      </c>
      <c r="O349">
        <v>-1</v>
      </c>
      <c r="P349">
        <v>-1</v>
      </c>
    </row>
    <row r="350" spans="1:16" ht="15" customHeight="1" x14ac:dyDescent="0.3">
      <c r="A350">
        <v>348</v>
      </c>
      <c r="B350" t="s">
        <v>1155</v>
      </c>
      <c r="C350" t="s">
        <v>1136</v>
      </c>
      <c r="D350" s="1" t="s">
        <v>1156</v>
      </c>
      <c r="E350">
        <v>4</v>
      </c>
      <c r="F350" s="1" t="s">
        <v>220</v>
      </c>
      <c r="G350" t="s">
        <v>19</v>
      </c>
      <c r="H350" t="s">
        <v>221</v>
      </c>
      <c r="I350" t="s">
        <v>91</v>
      </c>
      <c r="J350">
        <v>-1</v>
      </c>
      <c r="K350" t="s">
        <v>36</v>
      </c>
      <c r="L350" t="s">
        <v>222</v>
      </c>
      <c r="M350" t="s">
        <v>81</v>
      </c>
      <c r="N350" t="s">
        <v>106</v>
      </c>
      <c r="O350">
        <v>-1</v>
      </c>
      <c r="P350">
        <v>-1</v>
      </c>
    </row>
    <row r="351" spans="1:16" ht="15" customHeight="1" x14ac:dyDescent="0.3">
      <c r="A351">
        <v>349</v>
      </c>
      <c r="B351" t="s">
        <v>1157</v>
      </c>
      <c r="C351" t="s">
        <v>1136</v>
      </c>
      <c r="D351" t="s">
        <v>1158</v>
      </c>
      <c r="E351">
        <v>4.2</v>
      </c>
      <c r="F351" s="1" t="s">
        <v>1159</v>
      </c>
      <c r="G351" t="s">
        <v>19</v>
      </c>
      <c r="H351" t="s">
        <v>19</v>
      </c>
      <c r="I351" t="s">
        <v>20</v>
      </c>
      <c r="J351">
        <v>2011</v>
      </c>
      <c r="K351" t="s">
        <v>36</v>
      </c>
      <c r="L351" t="s">
        <v>178</v>
      </c>
      <c r="M351" t="s">
        <v>38</v>
      </c>
      <c r="N351" t="s">
        <v>47</v>
      </c>
      <c r="O351">
        <v>-1</v>
      </c>
      <c r="P351">
        <v>-1</v>
      </c>
    </row>
    <row r="352" spans="1:16" ht="15" customHeight="1" x14ac:dyDescent="0.3">
      <c r="A352">
        <v>350</v>
      </c>
      <c r="B352" t="s">
        <v>1160</v>
      </c>
      <c r="C352" t="s">
        <v>1136</v>
      </c>
      <c r="D352" s="1" t="s">
        <v>1161</v>
      </c>
      <c r="E352">
        <v>-1</v>
      </c>
      <c r="F352" t="s">
        <v>1162</v>
      </c>
      <c r="G352" t="s">
        <v>19</v>
      </c>
      <c r="H352">
        <v>-1</v>
      </c>
      <c r="I352">
        <v>-1</v>
      </c>
      <c r="J352">
        <v>-1</v>
      </c>
      <c r="K352">
        <v>-1</v>
      </c>
      <c r="L352">
        <v>-1</v>
      </c>
      <c r="M352">
        <v>-1</v>
      </c>
      <c r="N352">
        <v>-1</v>
      </c>
      <c r="O352">
        <v>-1</v>
      </c>
      <c r="P352">
        <v>-1</v>
      </c>
    </row>
    <row r="353" spans="1:16" ht="15" customHeight="1" x14ac:dyDescent="0.3">
      <c r="A353">
        <v>351</v>
      </c>
      <c r="B353" t="s">
        <v>1163</v>
      </c>
      <c r="C353" t="s">
        <v>1136</v>
      </c>
      <c r="D353" t="s">
        <v>1164</v>
      </c>
      <c r="E353">
        <v>3.5</v>
      </c>
      <c r="F353" s="1" t="s">
        <v>458</v>
      </c>
      <c r="G353" t="s">
        <v>103</v>
      </c>
      <c r="H353" t="s">
        <v>459</v>
      </c>
      <c r="I353" t="s">
        <v>28</v>
      </c>
      <c r="J353">
        <v>1948</v>
      </c>
      <c r="K353" t="s">
        <v>73</v>
      </c>
      <c r="L353" t="s">
        <v>222</v>
      </c>
      <c r="M353" t="s">
        <v>81</v>
      </c>
      <c r="N353" t="s">
        <v>31</v>
      </c>
      <c r="O353" t="s">
        <v>460</v>
      </c>
      <c r="P353">
        <v>-1</v>
      </c>
    </row>
    <row r="354" spans="1:16" ht="15" customHeight="1" x14ac:dyDescent="0.3">
      <c r="A354">
        <v>352</v>
      </c>
      <c r="B354" t="s">
        <v>1165</v>
      </c>
      <c r="C354" t="s">
        <v>1136</v>
      </c>
      <c r="D354" s="1" t="s">
        <v>1166</v>
      </c>
      <c r="E354">
        <v>2</v>
      </c>
      <c r="F354" s="1" t="s">
        <v>1167</v>
      </c>
      <c r="G354" t="s">
        <v>19</v>
      </c>
      <c r="H354" t="s">
        <v>19</v>
      </c>
      <c r="I354" t="s">
        <v>51</v>
      </c>
      <c r="J354">
        <v>1977</v>
      </c>
      <c r="K354" t="s">
        <v>21</v>
      </c>
      <c r="L354" t="s">
        <v>29</v>
      </c>
      <c r="M354" t="s">
        <v>30</v>
      </c>
      <c r="N354" t="s">
        <v>24</v>
      </c>
      <c r="O354">
        <v>-1</v>
      </c>
      <c r="P354">
        <v>-1</v>
      </c>
    </row>
    <row r="355" spans="1:16" ht="15" customHeight="1" x14ac:dyDescent="0.3">
      <c r="A355">
        <v>353</v>
      </c>
      <c r="B355" t="s">
        <v>1168</v>
      </c>
      <c r="C355" t="s">
        <v>1136</v>
      </c>
      <c r="D355" s="1" t="s">
        <v>1169</v>
      </c>
      <c r="E355">
        <v>3.3</v>
      </c>
      <c r="F355" s="1" t="s">
        <v>1170</v>
      </c>
      <c r="G355" t="s">
        <v>1171</v>
      </c>
      <c r="H355" t="s">
        <v>1171</v>
      </c>
      <c r="I355" t="s">
        <v>28</v>
      </c>
      <c r="J355">
        <v>1967</v>
      </c>
      <c r="K355" t="s">
        <v>73</v>
      </c>
      <c r="L355" t="s">
        <v>29</v>
      </c>
      <c r="M355" t="s">
        <v>30</v>
      </c>
      <c r="N355" t="s">
        <v>86</v>
      </c>
      <c r="O355" t="s">
        <v>1172</v>
      </c>
      <c r="P355">
        <v>-1</v>
      </c>
    </row>
    <row r="356" spans="1:16" ht="15" customHeight="1" x14ac:dyDescent="0.3">
      <c r="A356">
        <v>354</v>
      </c>
      <c r="B356" t="s">
        <v>1173</v>
      </c>
      <c r="C356" t="s">
        <v>1136</v>
      </c>
      <c r="D356" s="1" t="s">
        <v>1174</v>
      </c>
      <c r="E356">
        <v>-1</v>
      </c>
      <c r="F356" t="s">
        <v>1175</v>
      </c>
      <c r="G356" t="s">
        <v>19</v>
      </c>
      <c r="H356" t="s">
        <v>318</v>
      </c>
      <c r="I356" t="s">
        <v>118</v>
      </c>
      <c r="J356">
        <v>2018</v>
      </c>
      <c r="K356" t="s">
        <v>73</v>
      </c>
      <c r="L356">
        <v>-1</v>
      </c>
      <c r="M356">
        <v>-1</v>
      </c>
      <c r="N356" t="s">
        <v>106</v>
      </c>
      <c r="O356">
        <v>-1</v>
      </c>
      <c r="P356">
        <v>-1</v>
      </c>
    </row>
    <row r="357" spans="1:16" ht="15" customHeight="1" x14ac:dyDescent="0.3">
      <c r="A357">
        <v>355</v>
      </c>
      <c r="B357" t="s">
        <v>1176</v>
      </c>
      <c r="C357" t="s">
        <v>1136</v>
      </c>
      <c r="D357" s="1" t="s">
        <v>1177</v>
      </c>
      <c r="E357">
        <v>-1</v>
      </c>
      <c r="F357" t="s">
        <v>1178</v>
      </c>
      <c r="G357" t="s">
        <v>19</v>
      </c>
      <c r="H357">
        <v>-1</v>
      </c>
      <c r="I357">
        <v>-1</v>
      </c>
      <c r="J357">
        <v>-1</v>
      </c>
      <c r="K357">
        <v>-1</v>
      </c>
      <c r="L357">
        <v>-1</v>
      </c>
      <c r="M357">
        <v>-1</v>
      </c>
      <c r="N357">
        <v>-1</v>
      </c>
      <c r="O357">
        <v>-1</v>
      </c>
      <c r="P357">
        <v>-1</v>
      </c>
    </row>
    <row r="358" spans="1:16" ht="15" customHeight="1" x14ac:dyDescent="0.3">
      <c r="A358">
        <v>356</v>
      </c>
      <c r="B358" t="s">
        <v>1179</v>
      </c>
      <c r="C358" t="s">
        <v>1136</v>
      </c>
      <c r="D358" s="1" t="s">
        <v>1180</v>
      </c>
      <c r="E358">
        <v>5</v>
      </c>
      <c r="F358" s="1" t="s">
        <v>1181</v>
      </c>
      <c r="G358" t="s">
        <v>19</v>
      </c>
      <c r="H358" t="s">
        <v>19</v>
      </c>
      <c r="I358" t="s">
        <v>91</v>
      </c>
      <c r="J358">
        <v>1992</v>
      </c>
      <c r="K358" t="s">
        <v>36</v>
      </c>
      <c r="L358" t="s">
        <v>222</v>
      </c>
      <c r="M358" t="s">
        <v>81</v>
      </c>
      <c r="N358" t="s">
        <v>39</v>
      </c>
      <c r="O358">
        <v>-1</v>
      </c>
      <c r="P358">
        <v>-1</v>
      </c>
    </row>
    <row r="359" spans="1:16" ht="15" customHeight="1" x14ac:dyDescent="0.3">
      <c r="A359">
        <v>357</v>
      </c>
      <c r="B359" t="s">
        <v>1182</v>
      </c>
      <c r="C359" t="s">
        <v>1136</v>
      </c>
      <c r="D359" s="1" t="s">
        <v>1183</v>
      </c>
      <c r="E359">
        <v>3.4</v>
      </c>
      <c r="F359" s="1" t="s">
        <v>1184</v>
      </c>
      <c r="G359" t="s">
        <v>19</v>
      </c>
      <c r="H359" t="s">
        <v>252</v>
      </c>
      <c r="I359" t="s">
        <v>35</v>
      </c>
      <c r="J359">
        <v>2018</v>
      </c>
      <c r="K359" t="s">
        <v>36</v>
      </c>
      <c r="L359" t="s">
        <v>475</v>
      </c>
      <c r="M359" t="s">
        <v>475</v>
      </c>
      <c r="N359" t="s">
        <v>39</v>
      </c>
      <c r="O359">
        <v>-1</v>
      </c>
      <c r="P359">
        <v>-1</v>
      </c>
    </row>
    <row r="360" spans="1:16" ht="15" customHeight="1" x14ac:dyDescent="0.3">
      <c r="A360">
        <v>358</v>
      </c>
      <c r="B360" t="s">
        <v>1185</v>
      </c>
      <c r="C360" t="s">
        <v>1136</v>
      </c>
      <c r="D360" s="1" t="s">
        <v>1186</v>
      </c>
      <c r="E360">
        <v>3.6</v>
      </c>
      <c r="F360" s="1" t="s">
        <v>1187</v>
      </c>
      <c r="G360" t="s">
        <v>173</v>
      </c>
      <c r="H360" t="s">
        <v>125</v>
      </c>
      <c r="I360" t="s">
        <v>28</v>
      </c>
      <c r="J360">
        <v>1990</v>
      </c>
      <c r="K360" t="s">
        <v>73</v>
      </c>
      <c r="L360" t="s">
        <v>1188</v>
      </c>
      <c r="M360" t="s">
        <v>1054</v>
      </c>
      <c r="N360" t="s">
        <v>86</v>
      </c>
      <c r="O360" t="s">
        <v>1189</v>
      </c>
      <c r="P360">
        <v>-1</v>
      </c>
    </row>
    <row r="361" spans="1:16" ht="15" customHeight="1" x14ac:dyDescent="0.3">
      <c r="A361">
        <v>359</v>
      </c>
      <c r="B361" t="s">
        <v>1190</v>
      </c>
      <c r="C361" t="s">
        <v>1136</v>
      </c>
      <c r="D361" s="1" t="s">
        <v>1191</v>
      </c>
      <c r="E361">
        <v>2.1</v>
      </c>
      <c r="F361" s="1" t="s">
        <v>1192</v>
      </c>
      <c r="G361" t="s">
        <v>1193</v>
      </c>
      <c r="H361" t="s">
        <v>1194</v>
      </c>
      <c r="I361" t="s">
        <v>51</v>
      </c>
      <c r="J361">
        <v>-1</v>
      </c>
      <c r="K361" t="s">
        <v>73</v>
      </c>
      <c r="L361">
        <v>-1</v>
      </c>
      <c r="M361">
        <v>-1</v>
      </c>
      <c r="N361" t="s">
        <v>441</v>
      </c>
      <c r="O361">
        <v>-1</v>
      </c>
      <c r="P361">
        <v>-1</v>
      </c>
    </row>
    <row r="362" spans="1:16" ht="15" customHeight="1" x14ac:dyDescent="0.3">
      <c r="A362">
        <v>360</v>
      </c>
      <c r="B362" t="s">
        <v>1195</v>
      </c>
      <c r="C362" t="s">
        <v>1136</v>
      </c>
      <c r="D362" s="1" t="s">
        <v>1196</v>
      </c>
      <c r="E362">
        <v>2.8</v>
      </c>
      <c r="F362" s="1" t="s">
        <v>1197</v>
      </c>
      <c r="G362" t="s">
        <v>19</v>
      </c>
      <c r="H362" t="s">
        <v>71</v>
      </c>
      <c r="I362" t="s">
        <v>35</v>
      </c>
      <c r="J362">
        <v>1978</v>
      </c>
      <c r="K362" t="s">
        <v>45</v>
      </c>
      <c r="L362" t="s">
        <v>99</v>
      </c>
      <c r="M362" t="s">
        <v>81</v>
      </c>
      <c r="N362" t="s">
        <v>31</v>
      </c>
      <c r="O362">
        <v>-1</v>
      </c>
      <c r="P362">
        <v>-1</v>
      </c>
    </row>
    <row r="363" spans="1:16" ht="15" customHeight="1" x14ac:dyDescent="0.3">
      <c r="A363">
        <v>361</v>
      </c>
      <c r="B363" t="s">
        <v>1198</v>
      </c>
      <c r="C363" t="s">
        <v>1136</v>
      </c>
      <c r="D363" t="s">
        <v>1199</v>
      </c>
      <c r="E363">
        <v>3</v>
      </c>
      <c r="F363" s="1" t="s">
        <v>817</v>
      </c>
      <c r="G363" t="s">
        <v>103</v>
      </c>
      <c r="H363" t="s">
        <v>19</v>
      </c>
      <c r="I363" t="s">
        <v>20</v>
      </c>
      <c r="J363">
        <v>1985</v>
      </c>
      <c r="K363" t="s">
        <v>36</v>
      </c>
      <c r="L363" t="s">
        <v>202</v>
      </c>
      <c r="M363" t="s">
        <v>38</v>
      </c>
      <c r="N363" t="s">
        <v>120</v>
      </c>
      <c r="O363">
        <v>-1</v>
      </c>
      <c r="P363">
        <v>-1</v>
      </c>
    </row>
    <row r="364" spans="1:16" ht="15" customHeight="1" x14ac:dyDescent="0.3">
      <c r="A364">
        <v>362</v>
      </c>
      <c r="B364" t="s">
        <v>1200</v>
      </c>
      <c r="C364" t="s">
        <v>1136</v>
      </c>
      <c r="D364" s="1" t="s">
        <v>1201</v>
      </c>
      <c r="E364">
        <v>3.9</v>
      </c>
      <c r="F364" s="1" t="s">
        <v>1073</v>
      </c>
      <c r="G364" t="s">
        <v>530</v>
      </c>
      <c r="H364" t="s">
        <v>19</v>
      </c>
      <c r="I364" t="s">
        <v>28</v>
      </c>
      <c r="J364">
        <v>1799</v>
      </c>
      <c r="K364" t="s">
        <v>73</v>
      </c>
      <c r="L364" t="s">
        <v>58</v>
      </c>
      <c r="M364" t="s">
        <v>59</v>
      </c>
      <c r="N364" t="s">
        <v>132</v>
      </c>
      <c r="O364">
        <v>-1</v>
      </c>
      <c r="P364">
        <v>-1</v>
      </c>
    </row>
    <row r="365" spans="1:16" ht="15" customHeight="1" x14ac:dyDescent="0.3">
      <c r="A365">
        <v>363</v>
      </c>
      <c r="B365" t="s">
        <v>1202</v>
      </c>
      <c r="C365" t="s">
        <v>1136</v>
      </c>
      <c r="D365" t="s">
        <v>1203</v>
      </c>
      <c r="E365">
        <v>4.5</v>
      </c>
      <c r="F365" s="1" t="s">
        <v>1204</v>
      </c>
      <c r="G365" t="s">
        <v>19</v>
      </c>
      <c r="H365" t="s">
        <v>900</v>
      </c>
      <c r="I365" t="s">
        <v>118</v>
      </c>
      <c r="J365">
        <v>-1</v>
      </c>
      <c r="K365" t="s">
        <v>36</v>
      </c>
      <c r="L365" t="s">
        <v>119</v>
      </c>
      <c r="M365" t="s">
        <v>81</v>
      </c>
      <c r="N365" t="s">
        <v>441</v>
      </c>
      <c r="O365">
        <v>-1</v>
      </c>
      <c r="P365">
        <v>-1</v>
      </c>
    </row>
    <row r="366" spans="1:16" ht="15" customHeight="1" x14ac:dyDescent="0.3">
      <c r="A366">
        <v>364</v>
      </c>
      <c r="B366" t="s">
        <v>1205</v>
      </c>
      <c r="C366" t="s">
        <v>1136</v>
      </c>
      <c r="D366" s="1" t="s">
        <v>1206</v>
      </c>
      <c r="E366">
        <v>-1</v>
      </c>
      <c r="F366" t="s">
        <v>1207</v>
      </c>
      <c r="G366" t="s">
        <v>1208</v>
      </c>
      <c r="H366">
        <v>-1</v>
      </c>
      <c r="I366">
        <v>-1</v>
      </c>
      <c r="J366">
        <v>-1</v>
      </c>
      <c r="K366">
        <v>-1</v>
      </c>
      <c r="L366">
        <v>-1</v>
      </c>
      <c r="M366">
        <v>-1</v>
      </c>
      <c r="N366">
        <v>-1</v>
      </c>
      <c r="O366">
        <v>-1</v>
      </c>
      <c r="P366">
        <v>-1</v>
      </c>
    </row>
    <row r="367" spans="1:16" ht="15" customHeight="1" x14ac:dyDescent="0.3">
      <c r="A367">
        <v>365</v>
      </c>
      <c r="B367" t="s">
        <v>1209</v>
      </c>
      <c r="C367" t="s">
        <v>1136</v>
      </c>
      <c r="D367" s="1" t="s">
        <v>1210</v>
      </c>
      <c r="E367">
        <v>4</v>
      </c>
      <c r="F367" s="1" t="s">
        <v>84</v>
      </c>
      <c r="G367" t="s">
        <v>19</v>
      </c>
      <c r="H367" t="s">
        <v>19</v>
      </c>
      <c r="I367" t="s">
        <v>28</v>
      </c>
      <c r="J367">
        <v>1841</v>
      </c>
      <c r="K367" t="s">
        <v>85</v>
      </c>
      <c r="L367" t="s">
        <v>29</v>
      </c>
      <c r="M367" t="s">
        <v>30</v>
      </c>
      <c r="N367" t="s">
        <v>86</v>
      </c>
      <c r="O367" t="s">
        <v>87</v>
      </c>
      <c r="P367">
        <v>-1</v>
      </c>
    </row>
    <row r="368" spans="1:16" ht="15" customHeight="1" x14ac:dyDescent="0.3">
      <c r="A368">
        <v>366</v>
      </c>
      <c r="B368" t="s">
        <v>1211</v>
      </c>
      <c r="C368" t="s">
        <v>1136</v>
      </c>
      <c r="D368" s="1" t="s">
        <v>1212</v>
      </c>
      <c r="E368">
        <v>5</v>
      </c>
      <c r="F368" s="1" t="s">
        <v>832</v>
      </c>
      <c r="G368" t="s">
        <v>507</v>
      </c>
      <c r="H368" t="s">
        <v>833</v>
      </c>
      <c r="I368" t="s">
        <v>91</v>
      </c>
      <c r="J368">
        <v>-1</v>
      </c>
      <c r="K368" t="s">
        <v>36</v>
      </c>
      <c r="L368" t="s">
        <v>99</v>
      </c>
      <c r="M368" t="s">
        <v>81</v>
      </c>
      <c r="N368" t="s">
        <v>155</v>
      </c>
      <c r="O368">
        <v>-1</v>
      </c>
      <c r="P368">
        <v>-1</v>
      </c>
    </row>
    <row r="369" spans="1:16" ht="15" customHeight="1" x14ac:dyDescent="0.3">
      <c r="A369">
        <v>367</v>
      </c>
      <c r="B369" t="s">
        <v>1213</v>
      </c>
      <c r="C369" t="s">
        <v>1136</v>
      </c>
      <c r="D369" t="s">
        <v>1214</v>
      </c>
      <c r="E369">
        <v>3</v>
      </c>
      <c r="F369" s="1" t="s">
        <v>1215</v>
      </c>
      <c r="G369" t="s">
        <v>433</v>
      </c>
      <c r="H369" t="s">
        <v>571</v>
      </c>
      <c r="I369" t="s">
        <v>28</v>
      </c>
      <c r="J369">
        <v>-1</v>
      </c>
      <c r="K369" t="s">
        <v>73</v>
      </c>
      <c r="L369">
        <v>-1</v>
      </c>
      <c r="M369">
        <v>-1</v>
      </c>
      <c r="N369" t="s">
        <v>39</v>
      </c>
      <c r="O369">
        <v>-1</v>
      </c>
      <c r="P369">
        <v>-1</v>
      </c>
    </row>
    <row r="370" spans="1:16" ht="15" customHeight="1" x14ac:dyDescent="0.3">
      <c r="A370">
        <v>368</v>
      </c>
      <c r="B370" t="s">
        <v>1216</v>
      </c>
      <c r="C370" t="s">
        <v>1136</v>
      </c>
      <c r="D370" s="1" t="s">
        <v>1217</v>
      </c>
      <c r="E370">
        <v>3.4</v>
      </c>
      <c r="F370" s="1" t="s">
        <v>1218</v>
      </c>
      <c r="G370" t="s">
        <v>103</v>
      </c>
      <c r="H370" t="s">
        <v>778</v>
      </c>
      <c r="I370" t="s">
        <v>28</v>
      </c>
      <c r="J370">
        <v>1996</v>
      </c>
      <c r="K370" t="s">
        <v>73</v>
      </c>
      <c r="L370" t="s">
        <v>58</v>
      </c>
      <c r="M370" t="s">
        <v>59</v>
      </c>
      <c r="N370" t="s">
        <v>132</v>
      </c>
      <c r="O370" t="s">
        <v>1018</v>
      </c>
      <c r="P370">
        <v>-1</v>
      </c>
    </row>
    <row r="371" spans="1:16" ht="15" customHeight="1" x14ac:dyDescent="0.3">
      <c r="A371">
        <v>369</v>
      </c>
      <c r="B371" t="s">
        <v>1219</v>
      </c>
      <c r="C371" t="s">
        <v>1220</v>
      </c>
      <c r="D371" s="1" t="s">
        <v>1221</v>
      </c>
      <c r="E371">
        <v>3.2</v>
      </c>
      <c r="F371" s="1" t="s">
        <v>1222</v>
      </c>
      <c r="G371" t="s">
        <v>19</v>
      </c>
      <c r="H371" t="s">
        <v>19</v>
      </c>
      <c r="I371" t="s">
        <v>51</v>
      </c>
      <c r="J371">
        <v>1984</v>
      </c>
      <c r="K371" t="s">
        <v>36</v>
      </c>
      <c r="L371" t="s">
        <v>58</v>
      </c>
      <c r="M371" t="s">
        <v>59</v>
      </c>
      <c r="N371" t="s">
        <v>39</v>
      </c>
      <c r="O371">
        <v>-1</v>
      </c>
      <c r="P371">
        <v>-1</v>
      </c>
    </row>
    <row r="372" spans="1:16" ht="15" customHeight="1" x14ac:dyDescent="0.3">
      <c r="A372">
        <v>370</v>
      </c>
      <c r="B372" t="s">
        <v>1223</v>
      </c>
      <c r="C372" t="s">
        <v>1220</v>
      </c>
      <c r="D372" t="s">
        <v>1224</v>
      </c>
      <c r="E372">
        <v>4</v>
      </c>
      <c r="F372" s="1" t="s">
        <v>443</v>
      </c>
      <c r="G372" t="s">
        <v>474</v>
      </c>
      <c r="H372" t="s">
        <v>444</v>
      </c>
      <c r="I372" t="s">
        <v>51</v>
      </c>
      <c r="J372">
        <v>2004</v>
      </c>
      <c r="K372" t="s">
        <v>36</v>
      </c>
      <c r="L372" t="s">
        <v>46</v>
      </c>
      <c r="M372" t="s">
        <v>38</v>
      </c>
      <c r="N372" t="s">
        <v>47</v>
      </c>
      <c r="O372">
        <v>-1</v>
      </c>
      <c r="P372">
        <v>-1</v>
      </c>
    </row>
    <row r="373" spans="1:16" ht="15" customHeight="1" x14ac:dyDescent="0.3">
      <c r="A373">
        <v>371</v>
      </c>
      <c r="B373" t="s">
        <v>1225</v>
      </c>
      <c r="C373" t="s">
        <v>1220</v>
      </c>
      <c r="D373" t="s">
        <v>1226</v>
      </c>
      <c r="E373">
        <v>2.8</v>
      </c>
      <c r="F373" s="1" t="s">
        <v>1149</v>
      </c>
      <c r="G373" t="s">
        <v>19</v>
      </c>
      <c r="H373" t="s">
        <v>343</v>
      </c>
      <c r="I373" t="s">
        <v>35</v>
      </c>
      <c r="J373">
        <v>2000</v>
      </c>
      <c r="K373" t="s">
        <v>73</v>
      </c>
      <c r="L373" t="s">
        <v>58</v>
      </c>
      <c r="M373" t="s">
        <v>59</v>
      </c>
      <c r="N373" t="s">
        <v>86</v>
      </c>
      <c r="O373">
        <v>-1</v>
      </c>
      <c r="P373">
        <v>-1</v>
      </c>
    </row>
    <row r="374" spans="1:16" ht="15" customHeight="1" x14ac:dyDescent="0.3">
      <c r="A374">
        <v>372</v>
      </c>
      <c r="B374" t="s">
        <v>1227</v>
      </c>
      <c r="C374" t="s">
        <v>1220</v>
      </c>
      <c r="D374" t="s">
        <v>1228</v>
      </c>
      <c r="E374">
        <v>3.2</v>
      </c>
      <c r="F374" s="1" t="s">
        <v>882</v>
      </c>
      <c r="G374" t="s">
        <v>474</v>
      </c>
      <c r="H374" t="s">
        <v>19</v>
      </c>
      <c r="I374" t="s">
        <v>28</v>
      </c>
      <c r="J374">
        <v>1784</v>
      </c>
      <c r="K374" t="s">
        <v>73</v>
      </c>
      <c r="L374" t="s">
        <v>58</v>
      </c>
      <c r="M374" t="s">
        <v>59</v>
      </c>
      <c r="N374" t="s">
        <v>132</v>
      </c>
      <c r="O374" t="s">
        <v>883</v>
      </c>
      <c r="P374">
        <v>-1</v>
      </c>
    </row>
    <row r="375" spans="1:16" ht="15" customHeight="1" x14ac:dyDescent="0.3">
      <c r="A375">
        <v>373</v>
      </c>
      <c r="B375" t="s">
        <v>1229</v>
      </c>
      <c r="C375" t="s">
        <v>1220</v>
      </c>
      <c r="D375" s="1" t="s">
        <v>1230</v>
      </c>
      <c r="E375">
        <v>3.4</v>
      </c>
      <c r="F375" s="1" t="s">
        <v>1231</v>
      </c>
      <c r="G375" t="s">
        <v>1232</v>
      </c>
      <c r="H375" t="s">
        <v>1233</v>
      </c>
      <c r="I375" t="s">
        <v>35</v>
      </c>
      <c r="J375">
        <v>1982</v>
      </c>
      <c r="K375" t="s">
        <v>36</v>
      </c>
      <c r="L375" t="s">
        <v>66</v>
      </c>
      <c r="M375" t="s">
        <v>67</v>
      </c>
      <c r="N375" t="s">
        <v>160</v>
      </c>
      <c r="O375" t="s">
        <v>1234</v>
      </c>
      <c r="P375">
        <v>-1</v>
      </c>
    </row>
    <row r="376" spans="1:16" ht="15" customHeight="1" x14ac:dyDescent="0.3">
      <c r="A376">
        <v>374</v>
      </c>
      <c r="B376" t="s">
        <v>1235</v>
      </c>
      <c r="C376" t="s">
        <v>1220</v>
      </c>
      <c r="D376" s="1" t="s">
        <v>1236</v>
      </c>
      <c r="E376">
        <v>3.4</v>
      </c>
      <c r="F376" s="1" t="s">
        <v>597</v>
      </c>
      <c r="G376" t="s">
        <v>19</v>
      </c>
      <c r="H376" t="s">
        <v>19</v>
      </c>
      <c r="I376" t="s">
        <v>28</v>
      </c>
      <c r="J376">
        <v>2013</v>
      </c>
      <c r="K376" t="s">
        <v>85</v>
      </c>
      <c r="L376" t="s">
        <v>29</v>
      </c>
      <c r="M376" t="s">
        <v>30</v>
      </c>
      <c r="N376" t="s">
        <v>75</v>
      </c>
      <c r="O376">
        <v>-1</v>
      </c>
      <c r="P376">
        <v>-1</v>
      </c>
    </row>
    <row r="377" spans="1:16" ht="15" customHeight="1" x14ac:dyDescent="0.3">
      <c r="A377">
        <v>375</v>
      </c>
      <c r="B377" t="s">
        <v>1082</v>
      </c>
      <c r="C377" t="s">
        <v>1220</v>
      </c>
      <c r="D377" s="1" t="s">
        <v>1237</v>
      </c>
      <c r="E377">
        <v>3.5</v>
      </c>
      <c r="F377" s="1" t="s">
        <v>975</v>
      </c>
      <c r="G377" t="s">
        <v>19</v>
      </c>
      <c r="H377" t="s">
        <v>976</v>
      </c>
      <c r="I377" t="s">
        <v>20</v>
      </c>
      <c r="J377">
        <v>2002</v>
      </c>
      <c r="K377" t="s">
        <v>36</v>
      </c>
      <c r="L377" t="s">
        <v>29</v>
      </c>
      <c r="M377" t="s">
        <v>30</v>
      </c>
      <c r="N377" t="s">
        <v>47</v>
      </c>
      <c r="O377">
        <v>-1</v>
      </c>
      <c r="P377">
        <v>-1</v>
      </c>
    </row>
    <row r="378" spans="1:16" ht="15" customHeight="1" x14ac:dyDescent="0.3">
      <c r="A378">
        <v>376</v>
      </c>
      <c r="B378" t="s">
        <v>41</v>
      </c>
      <c r="C378" t="s">
        <v>1220</v>
      </c>
      <c r="D378" s="1" t="s">
        <v>1238</v>
      </c>
      <c r="E378">
        <v>3.3</v>
      </c>
      <c r="F378" s="1" t="s">
        <v>1239</v>
      </c>
      <c r="G378" t="s">
        <v>1240</v>
      </c>
      <c r="H378" t="s">
        <v>19</v>
      </c>
      <c r="I378" t="s">
        <v>118</v>
      </c>
      <c r="J378">
        <v>1995</v>
      </c>
      <c r="K378" t="s">
        <v>36</v>
      </c>
      <c r="L378" t="s">
        <v>222</v>
      </c>
      <c r="M378" t="s">
        <v>81</v>
      </c>
      <c r="N378" t="s">
        <v>39</v>
      </c>
      <c r="O378" t="s">
        <v>1241</v>
      </c>
      <c r="P378">
        <v>-1</v>
      </c>
    </row>
    <row r="379" spans="1:16" ht="15" customHeight="1" x14ac:dyDescent="0.3">
      <c r="A379">
        <v>377</v>
      </c>
      <c r="B379" t="s">
        <v>1242</v>
      </c>
      <c r="C379" t="s">
        <v>1220</v>
      </c>
      <c r="D379" s="1" t="s">
        <v>1243</v>
      </c>
      <c r="E379">
        <v>3.7</v>
      </c>
      <c r="F379" s="1" t="s">
        <v>317</v>
      </c>
      <c r="G379" t="s">
        <v>19</v>
      </c>
      <c r="H379" t="s">
        <v>318</v>
      </c>
      <c r="I379" t="s">
        <v>118</v>
      </c>
      <c r="J379">
        <v>1999</v>
      </c>
      <c r="K379" t="s">
        <v>36</v>
      </c>
      <c r="L379" t="s">
        <v>222</v>
      </c>
      <c r="M379" t="s">
        <v>81</v>
      </c>
      <c r="N379" t="s">
        <v>47</v>
      </c>
      <c r="O379" t="s">
        <v>319</v>
      </c>
      <c r="P379">
        <v>-1</v>
      </c>
    </row>
    <row r="380" spans="1:16" ht="15" customHeight="1" x14ac:dyDescent="0.3">
      <c r="A380">
        <v>378</v>
      </c>
      <c r="B380" t="s">
        <v>1244</v>
      </c>
      <c r="C380" t="s">
        <v>1220</v>
      </c>
      <c r="D380" s="1" t="s">
        <v>1245</v>
      </c>
      <c r="E380">
        <v>3.6</v>
      </c>
      <c r="F380" s="1" t="s">
        <v>991</v>
      </c>
      <c r="G380" t="s">
        <v>19</v>
      </c>
      <c r="H380" t="s">
        <v>992</v>
      </c>
      <c r="I380" t="s">
        <v>28</v>
      </c>
      <c r="J380">
        <v>1977</v>
      </c>
      <c r="K380" t="s">
        <v>73</v>
      </c>
      <c r="L380" t="s">
        <v>178</v>
      </c>
      <c r="M380" t="s">
        <v>38</v>
      </c>
      <c r="N380" t="s">
        <v>132</v>
      </c>
      <c r="O380" t="s">
        <v>993</v>
      </c>
      <c r="P380">
        <v>-1</v>
      </c>
    </row>
    <row r="381" spans="1:16" ht="15" customHeight="1" x14ac:dyDescent="0.3">
      <c r="A381">
        <v>379</v>
      </c>
      <c r="B381" t="s">
        <v>1246</v>
      </c>
      <c r="C381" t="s">
        <v>1220</v>
      </c>
      <c r="D381" s="1" t="s">
        <v>1247</v>
      </c>
      <c r="E381">
        <v>2.7</v>
      </c>
      <c r="F381" s="1" t="s">
        <v>1248</v>
      </c>
      <c r="G381" t="s">
        <v>19</v>
      </c>
      <c r="H381" t="s">
        <v>19</v>
      </c>
      <c r="I381" t="s">
        <v>35</v>
      </c>
      <c r="J381">
        <v>1985</v>
      </c>
      <c r="K381" t="s">
        <v>21</v>
      </c>
      <c r="L381" t="s">
        <v>29</v>
      </c>
      <c r="M381" t="s">
        <v>30</v>
      </c>
      <c r="N381" t="s">
        <v>31</v>
      </c>
      <c r="O381">
        <v>-1</v>
      </c>
      <c r="P381">
        <v>-1</v>
      </c>
    </row>
    <row r="382" spans="1:16" ht="15" customHeight="1" x14ac:dyDescent="0.3">
      <c r="A382">
        <v>380</v>
      </c>
      <c r="B382" t="s">
        <v>1249</v>
      </c>
      <c r="C382" t="s">
        <v>1220</v>
      </c>
      <c r="D382" s="1" t="s">
        <v>1250</v>
      </c>
      <c r="E382">
        <v>4.5</v>
      </c>
      <c r="F382" s="1" t="s">
        <v>908</v>
      </c>
      <c r="G382" t="s">
        <v>1251</v>
      </c>
      <c r="H382" t="s">
        <v>909</v>
      </c>
      <c r="I382" t="s">
        <v>51</v>
      </c>
      <c r="J382">
        <v>2008</v>
      </c>
      <c r="K382" t="s">
        <v>36</v>
      </c>
      <c r="L382" t="s">
        <v>46</v>
      </c>
      <c r="M382" t="s">
        <v>38</v>
      </c>
      <c r="N382" t="s">
        <v>47</v>
      </c>
      <c r="O382">
        <v>-1</v>
      </c>
      <c r="P382">
        <v>-1</v>
      </c>
    </row>
    <row r="383" spans="1:16" ht="15" customHeight="1" x14ac:dyDescent="0.3">
      <c r="A383">
        <v>381</v>
      </c>
      <c r="B383" t="s">
        <v>1252</v>
      </c>
      <c r="C383" t="s">
        <v>1220</v>
      </c>
      <c r="D383" s="1" t="s">
        <v>1253</v>
      </c>
      <c r="E383">
        <v>2.5</v>
      </c>
      <c r="F383" s="1" t="s">
        <v>1254</v>
      </c>
      <c r="G383" t="s">
        <v>19</v>
      </c>
      <c r="H383" t="s">
        <v>1255</v>
      </c>
      <c r="I383" t="s">
        <v>91</v>
      </c>
      <c r="J383">
        <v>-1</v>
      </c>
      <c r="K383" t="s">
        <v>36</v>
      </c>
      <c r="L383" t="s">
        <v>46</v>
      </c>
      <c r="M383" t="s">
        <v>38</v>
      </c>
      <c r="N383" t="s">
        <v>155</v>
      </c>
      <c r="O383">
        <v>-1</v>
      </c>
      <c r="P383">
        <v>-1</v>
      </c>
    </row>
    <row r="384" spans="1:16" ht="15" customHeight="1" x14ac:dyDescent="0.3">
      <c r="A384">
        <v>382</v>
      </c>
      <c r="B384" t="s">
        <v>1256</v>
      </c>
      <c r="C384" t="s">
        <v>1220</v>
      </c>
      <c r="D384" s="1" t="s">
        <v>1257</v>
      </c>
      <c r="E384">
        <v>4.4000000000000004</v>
      </c>
      <c r="F384" s="1" t="s">
        <v>79</v>
      </c>
      <c r="G384" t="s">
        <v>19</v>
      </c>
      <c r="H384" t="s">
        <v>19</v>
      </c>
      <c r="I384" t="s">
        <v>51</v>
      </c>
      <c r="J384">
        <v>2013</v>
      </c>
      <c r="K384" t="s">
        <v>36</v>
      </c>
      <c r="L384" t="s">
        <v>80</v>
      </c>
      <c r="M384" t="s">
        <v>81</v>
      </c>
      <c r="N384" t="s">
        <v>39</v>
      </c>
      <c r="O384" t="s">
        <v>82</v>
      </c>
      <c r="P384">
        <v>-1</v>
      </c>
    </row>
    <row r="385" spans="1:16" ht="15" customHeight="1" x14ac:dyDescent="0.3">
      <c r="A385">
        <v>383</v>
      </c>
      <c r="B385" t="s">
        <v>1258</v>
      </c>
      <c r="C385" t="s">
        <v>1220</v>
      </c>
      <c r="D385" t="s">
        <v>1259</v>
      </c>
      <c r="E385">
        <v>-1</v>
      </c>
      <c r="F385" t="s">
        <v>1260</v>
      </c>
      <c r="G385" t="s">
        <v>1261</v>
      </c>
      <c r="H385">
        <v>-1</v>
      </c>
      <c r="I385">
        <v>-1</v>
      </c>
      <c r="J385">
        <v>-1</v>
      </c>
      <c r="K385">
        <v>-1</v>
      </c>
      <c r="L385">
        <v>-1</v>
      </c>
      <c r="M385">
        <v>-1</v>
      </c>
      <c r="N385">
        <v>-1</v>
      </c>
      <c r="O385">
        <v>-1</v>
      </c>
      <c r="P385">
        <v>-1</v>
      </c>
    </row>
    <row r="386" spans="1:16" ht="15" customHeight="1" x14ac:dyDescent="0.3">
      <c r="A386">
        <v>384</v>
      </c>
      <c r="B386" t="s">
        <v>1202</v>
      </c>
      <c r="C386" t="s">
        <v>1220</v>
      </c>
      <c r="D386" s="1" t="s">
        <v>1262</v>
      </c>
      <c r="E386">
        <v>4.3</v>
      </c>
      <c r="F386" s="1" t="s">
        <v>1263</v>
      </c>
      <c r="G386" t="s">
        <v>19</v>
      </c>
      <c r="H386" t="s">
        <v>19</v>
      </c>
      <c r="I386" t="s">
        <v>118</v>
      </c>
      <c r="J386">
        <v>2009</v>
      </c>
      <c r="K386" t="s">
        <v>36</v>
      </c>
      <c r="L386" t="s">
        <v>29</v>
      </c>
      <c r="M386" t="s">
        <v>30</v>
      </c>
      <c r="N386" t="s">
        <v>39</v>
      </c>
      <c r="O386">
        <v>-1</v>
      </c>
      <c r="P386">
        <v>-1</v>
      </c>
    </row>
    <row r="387" spans="1:16" ht="15" customHeight="1" x14ac:dyDescent="0.3">
      <c r="A387">
        <v>385</v>
      </c>
      <c r="B387" t="s">
        <v>1264</v>
      </c>
      <c r="C387" t="s">
        <v>1220</v>
      </c>
      <c r="D387" t="s">
        <v>1265</v>
      </c>
      <c r="E387">
        <v>5</v>
      </c>
      <c r="F387" s="1" t="s">
        <v>1181</v>
      </c>
      <c r="G387" t="s">
        <v>19</v>
      </c>
      <c r="H387" t="s">
        <v>19</v>
      </c>
      <c r="I387" t="s">
        <v>91</v>
      </c>
      <c r="J387">
        <v>1992</v>
      </c>
      <c r="K387" t="s">
        <v>36</v>
      </c>
      <c r="L387" t="s">
        <v>222</v>
      </c>
      <c r="M387" t="s">
        <v>81</v>
      </c>
      <c r="N387" t="s">
        <v>39</v>
      </c>
      <c r="O387">
        <v>-1</v>
      </c>
      <c r="P387">
        <v>-1</v>
      </c>
    </row>
    <row r="388" spans="1:16" ht="15" customHeight="1" x14ac:dyDescent="0.3">
      <c r="A388">
        <v>386</v>
      </c>
      <c r="B388" t="s">
        <v>1082</v>
      </c>
      <c r="C388" t="s">
        <v>1220</v>
      </c>
      <c r="D388" t="s">
        <v>1266</v>
      </c>
      <c r="E388">
        <v>4.4000000000000004</v>
      </c>
      <c r="F388" s="1" t="s">
        <v>1267</v>
      </c>
      <c r="G388" t="s">
        <v>19</v>
      </c>
      <c r="H388" t="s">
        <v>1240</v>
      </c>
      <c r="I388" t="s">
        <v>91</v>
      </c>
      <c r="J388">
        <v>-1</v>
      </c>
      <c r="K388" t="s">
        <v>36</v>
      </c>
      <c r="L388" t="s">
        <v>202</v>
      </c>
      <c r="M388" t="s">
        <v>38</v>
      </c>
      <c r="N388" t="s">
        <v>106</v>
      </c>
      <c r="O388">
        <v>-1</v>
      </c>
      <c r="P388">
        <v>-1</v>
      </c>
    </row>
    <row r="389" spans="1:16" ht="15" customHeight="1" x14ac:dyDescent="0.3">
      <c r="A389">
        <v>387</v>
      </c>
      <c r="B389" t="s">
        <v>1268</v>
      </c>
      <c r="C389" t="s">
        <v>1220</v>
      </c>
      <c r="D389" t="s">
        <v>1269</v>
      </c>
      <c r="E389">
        <v>3.2</v>
      </c>
      <c r="F389" s="1" t="s">
        <v>882</v>
      </c>
      <c r="G389" t="s">
        <v>474</v>
      </c>
      <c r="H389" t="s">
        <v>19</v>
      </c>
      <c r="I389" t="s">
        <v>28</v>
      </c>
      <c r="J389">
        <v>1784</v>
      </c>
      <c r="K389" t="s">
        <v>73</v>
      </c>
      <c r="L389" t="s">
        <v>58</v>
      </c>
      <c r="M389" t="s">
        <v>59</v>
      </c>
      <c r="N389" t="s">
        <v>132</v>
      </c>
      <c r="O389" t="s">
        <v>883</v>
      </c>
      <c r="P389">
        <v>-1</v>
      </c>
    </row>
    <row r="390" spans="1:16" ht="15" customHeight="1" x14ac:dyDescent="0.3">
      <c r="A390">
        <v>388</v>
      </c>
      <c r="B390" t="s">
        <v>1270</v>
      </c>
      <c r="C390" t="s">
        <v>1220</v>
      </c>
      <c r="D390" s="1" t="s">
        <v>1271</v>
      </c>
      <c r="E390">
        <v>4.8</v>
      </c>
      <c r="F390" s="1" t="s">
        <v>812</v>
      </c>
      <c r="G390" t="s">
        <v>103</v>
      </c>
      <c r="H390" t="s">
        <v>410</v>
      </c>
      <c r="I390" t="s">
        <v>91</v>
      </c>
      <c r="J390">
        <v>2011</v>
      </c>
      <c r="K390" t="s">
        <v>36</v>
      </c>
      <c r="L390" t="s">
        <v>46</v>
      </c>
      <c r="M390" t="s">
        <v>38</v>
      </c>
      <c r="N390" t="s">
        <v>39</v>
      </c>
      <c r="O390">
        <v>-1</v>
      </c>
      <c r="P390">
        <v>-1</v>
      </c>
    </row>
    <row r="391" spans="1:16" ht="15" customHeight="1" x14ac:dyDescent="0.3">
      <c r="A391">
        <v>389</v>
      </c>
      <c r="B391" t="s">
        <v>1258</v>
      </c>
      <c r="C391" t="s">
        <v>1220</v>
      </c>
      <c r="D391" s="1" t="s">
        <v>1272</v>
      </c>
      <c r="E391">
        <v>3</v>
      </c>
      <c r="F391" s="1" t="s">
        <v>839</v>
      </c>
      <c r="G391" t="s">
        <v>507</v>
      </c>
      <c r="H391" t="s">
        <v>840</v>
      </c>
      <c r="I391" t="s">
        <v>20</v>
      </c>
      <c r="J391">
        <v>1984</v>
      </c>
      <c r="K391" t="s">
        <v>21</v>
      </c>
      <c r="L391" t="s">
        <v>29</v>
      </c>
      <c r="M391" t="s">
        <v>30</v>
      </c>
      <c r="N391" t="s">
        <v>47</v>
      </c>
      <c r="O391">
        <v>-1</v>
      </c>
      <c r="P391">
        <v>-1</v>
      </c>
    </row>
    <row r="392" spans="1:16" ht="15" customHeight="1" x14ac:dyDescent="0.3">
      <c r="A392">
        <v>390</v>
      </c>
      <c r="B392" t="s">
        <v>1273</v>
      </c>
      <c r="C392" t="s">
        <v>1220</v>
      </c>
      <c r="D392" t="s">
        <v>1274</v>
      </c>
      <c r="E392">
        <v>5</v>
      </c>
      <c r="F392" s="1" t="s">
        <v>1275</v>
      </c>
      <c r="G392" t="s">
        <v>19</v>
      </c>
      <c r="H392" t="s">
        <v>1276</v>
      </c>
      <c r="I392" t="s">
        <v>118</v>
      </c>
      <c r="J392">
        <v>-1</v>
      </c>
      <c r="K392" t="s">
        <v>73</v>
      </c>
      <c r="L392">
        <v>-1</v>
      </c>
      <c r="M392">
        <v>-1</v>
      </c>
      <c r="N392" t="s">
        <v>39</v>
      </c>
      <c r="O392">
        <v>-1</v>
      </c>
      <c r="P392">
        <v>-1</v>
      </c>
    </row>
    <row r="393" spans="1:16" ht="15" customHeight="1" x14ac:dyDescent="0.3">
      <c r="A393">
        <v>391</v>
      </c>
      <c r="B393" t="s">
        <v>973</v>
      </c>
      <c r="C393" t="s">
        <v>1220</v>
      </c>
      <c r="D393" s="1" t="s">
        <v>1277</v>
      </c>
      <c r="E393">
        <v>3.4</v>
      </c>
      <c r="F393" s="1" t="s">
        <v>1278</v>
      </c>
      <c r="G393" t="s">
        <v>19</v>
      </c>
      <c r="H393" t="s">
        <v>1279</v>
      </c>
      <c r="I393" t="s">
        <v>137</v>
      </c>
      <c r="J393">
        <v>-1</v>
      </c>
      <c r="K393" t="s">
        <v>137</v>
      </c>
      <c r="L393" t="s">
        <v>222</v>
      </c>
      <c r="M393" t="s">
        <v>81</v>
      </c>
      <c r="N393" t="s">
        <v>39</v>
      </c>
      <c r="O393">
        <v>-1</v>
      </c>
      <c r="P393">
        <v>-1</v>
      </c>
    </row>
    <row r="394" spans="1:16" ht="15" customHeight="1" x14ac:dyDescent="0.3">
      <c r="A394">
        <v>392</v>
      </c>
      <c r="B394" t="s">
        <v>1082</v>
      </c>
      <c r="C394" t="s">
        <v>1220</v>
      </c>
      <c r="D394" s="1" t="s">
        <v>1280</v>
      </c>
      <c r="E394">
        <v>4.2</v>
      </c>
      <c r="F394" s="1" t="s">
        <v>1281</v>
      </c>
      <c r="G394" t="s">
        <v>19</v>
      </c>
      <c r="H394" t="s">
        <v>1282</v>
      </c>
      <c r="I394" t="s">
        <v>51</v>
      </c>
      <c r="J394">
        <v>2004</v>
      </c>
      <c r="K394" t="s">
        <v>36</v>
      </c>
      <c r="L394" t="s">
        <v>222</v>
      </c>
      <c r="M394" t="s">
        <v>81</v>
      </c>
      <c r="N394" t="s">
        <v>39</v>
      </c>
      <c r="O394">
        <v>-1</v>
      </c>
      <c r="P394">
        <v>-1</v>
      </c>
    </row>
    <row r="395" spans="1:16" ht="15" customHeight="1" x14ac:dyDescent="0.3">
      <c r="A395">
        <v>393</v>
      </c>
      <c r="B395" t="s">
        <v>1283</v>
      </c>
      <c r="C395" t="s">
        <v>1220</v>
      </c>
      <c r="D395" s="1" t="s">
        <v>1284</v>
      </c>
      <c r="E395">
        <v>4.2</v>
      </c>
      <c r="F395" s="1" t="s">
        <v>1285</v>
      </c>
      <c r="G395" t="s">
        <v>1286</v>
      </c>
      <c r="H395" t="s">
        <v>391</v>
      </c>
      <c r="I395" t="s">
        <v>20</v>
      </c>
      <c r="J395">
        <v>1999</v>
      </c>
      <c r="K395" t="s">
        <v>45</v>
      </c>
      <c r="L395" t="s">
        <v>222</v>
      </c>
      <c r="M395" t="s">
        <v>81</v>
      </c>
      <c r="N395" t="s">
        <v>24</v>
      </c>
      <c r="O395">
        <v>-1</v>
      </c>
      <c r="P395">
        <v>-1</v>
      </c>
    </row>
    <row r="396" spans="1:16" ht="15" customHeight="1" x14ac:dyDescent="0.3">
      <c r="A396">
        <v>394</v>
      </c>
      <c r="B396" t="s">
        <v>1287</v>
      </c>
      <c r="C396" t="s">
        <v>1220</v>
      </c>
      <c r="D396" s="1" t="s">
        <v>1288</v>
      </c>
      <c r="E396">
        <v>3.4</v>
      </c>
      <c r="F396" s="1" t="s">
        <v>1289</v>
      </c>
      <c r="G396" t="s">
        <v>19</v>
      </c>
      <c r="H396" t="s">
        <v>1290</v>
      </c>
      <c r="I396" t="s">
        <v>91</v>
      </c>
      <c r="J396">
        <v>-1</v>
      </c>
      <c r="K396" t="s">
        <v>36</v>
      </c>
      <c r="L396" t="s">
        <v>99</v>
      </c>
      <c r="M396" t="s">
        <v>81</v>
      </c>
      <c r="N396" t="s">
        <v>106</v>
      </c>
      <c r="O396">
        <v>-1</v>
      </c>
      <c r="P396">
        <v>-1</v>
      </c>
    </row>
    <row r="397" spans="1:16" ht="15" customHeight="1" x14ac:dyDescent="0.3">
      <c r="A397">
        <v>395</v>
      </c>
      <c r="B397" t="s">
        <v>1291</v>
      </c>
      <c r="C397" t="s">
        <v>1220</v>
      </c>
      <c r="D397" t="s">
        <v>1292</v>
      </c>
      <c r="E397">
        <v>3.1</v>
      </c>
      <c r="F397" s="1" t="s">
        <v>376</v>
      </c>
      <c r="G397" t="s">
        <v>19</v>
      </c>
      <c r="H397" t="s">
        <v>377</v>
      </c>
      <c r="I397" t="s">
        <v>118</v>
      </c>
      <c r="J397">
        <v>2011</v>
      </c>
      <c r="K397" t="s">
        <v>36</v>
      </c>
      <c r="L397" t="s">
        <v>119</v>
      </c>
      <c r="M397" t="s">
        <v>81</v>
      </c>
      <c r="N397" t="s">
        <v>160</v>
      </c>
      <c r="O397">
        <v>-1</v>
      </c>
      <c r="P397">
        <v>-1</v>
      </c>
    </row>
    <row r="398" spans="1:16" ht="15" customHeight="1" x14ac:dyDescent="0.3">
      <c r="A398">
        <v>396</v>
      </c>
      <c r="B398" t="s">
        <v>1293</v>
      </c>
      <c r="C398" t="s">
        <v>1220</v>
      </c>
      <c r="D398" s="1" t="s">
        <v>1294</v>
      </c>
      <c r="E398">
        <v>-1</v>
      </c>
      <c r="F398" t="s">
        <v>1295</v>
      </c>
      <c r="G398" t="s">
        <v>1286</v>
      </c>
      <c r="H398">
        <v>-1</v>
      </c>
      <c r="I398">
        <v>-1</v>
      </c>
      <c r="J398">
        <v>-1</v>
      </c>
      <c r="K398">
        <v>-1</v>
      </c>
      <c r="L398">
        <v>-1</v>
      </c>
      <c r="M398">
        <v>-1</v>
      </c>
      <c r="N398">
        <v>-1</v>
      </c>
      <c r="O398">
        <v>-1</v>
      </c>
      <c r="P398">
        <v>-1</v>
      </c>
    </row>
    <row r="399" spans="1:16" ht="15" customHeight="1" x14ac:dyDescent="0.3">
      <c r="A399">
        <v>397</v>
      </c>
      <c r="B399" t="s">
        <v>1190</v>
      </c>
      <c r="C399" t="s">
        <v>1220</v>
      </c>
      <c r="D399" s="1" t="s">
        <v>1296</v>
      </c>
      <c r="E399">
        <v>3.7</v>
      </c>
      <c r="F399" s="1" t="s">
        <v>1297</v>
      </c>
      <c r="G399" t="s">
        <v>1193</v>
      </c>
      <c r="H399" t="s">
        <v>1193</v>
      </c>
      <c r="I399" t="s">
        <v>28</v>
      </c>
      <c r="J399">
        <v>1982</v>
      </c>
      <c r="K399" t="s">
        <v>21</v>
      </c>
      <c r="L399" t="s">
        <v>29</v>
      </c>
      <c r="M399" t="s">
        <v>30</v>
      </c>
      <c r="N399" t="s">
        <v>75</v>
      </c>
      <c r="O399" t="s">
        <v>1298</v>
      </c>
      <c r="P399">
        <v>-1</v>
      </c>
    </row>
    <row r="400" spans="1:16" ht="15" customHeight="1" x14ac:dyDescent="0.3">
      <c r="A400">
        <v>398</v>
      </c>
      <c r="B400" t="s">
        <v>1299</v>
      </c>
      <c r="C400" t="s">
        <v>1220</v>
      </c>
      <c r="D400" t="s">
        <v>1300</v>
      </c>
      <c r="E400">
        <v>4</v>
      </c>
      <c r="F400" s="1" t="s">
        <v>443</v>
      </c>
      <c r="G400" t="s">
        <v>19</v>
      </c>
      <c r="H400" t="s">
        <v>444</v>
      </c>
      <c r="I400" t="s">
        <v>51</v>
      </c>
      <c r="J400">
        <v>2004</v>
      </c>
      <c r="K400" t="s">
        <v>36</v>
      </c>
      <c r="L400" t="s">
        <v>46</v>
      </c>
      <c r="M400" t="s">
        <v>38</v>
      </c>
      <c r="N400" t="s">
        <v>47</v>
      </c>
      <c r="O400">
        <v>-1</v>
      </c>
      <c r="P400">
        <v>-1</v>
      </c>
    </row>
    <row r="401" spans="1:16" ht="15" customHeight="1" x14ac:dyDescent="0.3">
      <c r="A401">
        <v>399</v>
      </c>
      <c r="B401" t="s">
        <v>1301</v>
      </c>
      <c r="C401" t="s">
        <v>1302</v>
      </c>
      <c r="D401" s="1" t="s">
        <v>1303</v>
      </c>
      <c r="E401">
        <v>4.3</v>
      </c>
      <c r="F401" s="1" t="s">
        <v>1304</v>
      </c>
      <c r="G401" t="s">
        <v>19</v>
      </c>
      <c r="H401" t="s">
        <v>1305</v>
      </c>
      <c r="I401" t="s">
        <v>20</v>
      </c>
      <c r="J401">
        <v>-1</v>
      </c>
      <c r="K401" t="s">
        <v>36</v>
      </c>
      <c r="L401" t="s">
        <v>1306</v>
      </c>
      <c r="M401" t="s">
        <v>1307</v>
      </c>
      <c r="N401" t="s">
        <v>441</v>
      </c>
      <c r="O401">
        <v>-1</v>
      </c>
      <c r="P401">
        <v>-1</v>
      </c>
    </row>
    <row r="402" spans="1:16" ht="15" customHeight="1" x14ac:dyDescent="0.3">
      <c r="A402">
        <v>400</v>
      </c>
      <c r="B402" t="s">
        <v>1308</v>
      </c>
      <c r="C402" t="s">
        <v>1302</v>
      </c>
      <c r="D402" s="1" t="s">
        <v>1309</v>
      </c>
      <c r="E402">
        <v>3.8</v>
      </c>
      <c r="F402" s="1" t="s">
        <v>467</v>
      </c>
      <c r="G402" t="s">
        <v>103</v>
      </c>
      <c r="H402" t="s">
        <v>301</v>
      </c>
      <c r="I402" t="s">
        <v>28</v>
      </c>
      <c r="J402">
        <v>1967</v>
      </c>
      <c r="K402" t="s">
        <v>73</v>
      </c>
      <c r="L402" t="s">
        <v>178</v>
      </c>
      <c r="M402" t="s">
        <v>38</v>
      </c>
      <c r="N402" t="s">
        <v>132</v>
      </c>
      <c r="O402" t="s">
        <v>468</v>
      </c>
      <c r="P402">
        <v>-1</v>
      </c>
    </row>
    <row r="403" spans="1:16" ht="15" customHeight="1" x14ac:dyDescent="0.3">
      <c r="A403">
        <v>401</v>
      </c>
      <c r="B403" t="s">
        <v>1310</v>
      </c>
      <c r="C403" t="s">
        <v>1302</v>
      </c>
      <c r="D403" s="1" t="s">
        <v>1311</v>
      </c>
      <c r="E403">
        <v>2.4</v>
      </c>
      <c r="F403" s="1" t="s">
        <v>1312</v>
      </c>
      <c r="G403" t="s">
        <v>1313</v>
      </c>
      <c r="H403" t="s">
        <v>1313</v>
      </c>
      <c r="I403" t="s">
        <v>51</v>
      </c>
      <c r="J403">
        <v>-1</v>
      </c>
      <c r="K403" t="s">
        <v>36</v>
      </c>
      <c r="L403" t="s">
        <v>29</v>
      </c>
      <c r="M403" t="s">
        <v>30</v>
      </c>
      <c r="N403" t="s">
        <v>39</v>
      </c>
      <c r="O403">
        <v>-1</v>
      </c>
      <c r="P403">
        <v>-1</v>
      </c>
    </row>
    <row r="404" spans="1:16" ht="15" customHeight="1" x14ac:dyDescent="0.3">
      <c r="A404">
        <v>402</v>
      </c>
      <c r="B404" t="s">
        <v>1082</v>
      </c>
      <c r="C404" t="s">
        <v>1302</v>
      </c>
      <c r="D404" s="1" t="s">
        <v>1314</v>
      </c>
      <c r="E404">
        <v>3.4</v>
      </c>
      <c r="F404" s="1" t="s">
        <v>1278</v>
      </c>
      <c r="G404" t="s">
        <v>19</v>
      </c>
      <c r="H404" t="s">
        <v>1279</v>
      </c>
      <c r="I404" t="s">
        <v>137</v>
      </c>
      <c r="J404">
        <v>-1</v>
      </c>
      <c r="K404" t="s">
        <v>137</v>
      </c>
      <c r="L404" t="s">
        <v>222</v>
      </c>
      <c r="M404" t="s">
        <v>81</v>
      </c>
      <c r="N404" t="s">
        <v>39</v>
      </c>
      <c r="O404">
        <v>-1</v>
      </c>
      <c r="P404">
        <v>-1</v>
      </c>
    </row>
    <row r="405" spans="1:16" ht="15" customHeight="1" x14ac:dyDescent="0.3">
      <c r="A405">
        <v>403</v>
      </c>
      <c r="B405" t="s">
        <v>1165</v>
      </c>
      <c r="C405" t="s">
        <v>1302</v>
      </c>
      <c r="D405" s="1" t="s">
        <v>1315</v>
      </c>
      <c r="E405">
        <v>-1</v>
      </c>
      <c r="F405" t="s">
        <v>1316</v>
      </c>
      <c r="G405" t="s">
        <v>19</v>
      </c>
      <c r="H405" t="s">
        <v>1317</v>
      </c>
      <c r="I405" t="s">
        <v>137</v>
      </c>
      <c r="J405">
        <v>-1</v>
      </c>
      <c r="K405" t="s">
        <v>36</v>
      </c>
      <c r="L405">
        <v>-1</v>
      </c>
      <c r="M405">
        <v>-1</v>
      </c>
      <c r="N405" t="s">
        <v>39</v>
      </c>
      <c r="O405">
        <v>-1</v>
      </c>
      <c r="P405">
        <v>-1</v>
      </c>
    </row>
    <row r="406" spans="1:16" ht="15" customHeight="1" x14ac:dyDescent="0.3">
      <c r="A406">
        <v>404</v>
      </c>
      <c r="B406" t="s">
        <v>1318</v>
      </c>
      <c r="C406" t="s">
        <v>1302</v>
      </c>
      <c r="D406" s="1" t="s">
        <v>1319</v>
      </c>
      <c r="E406">
        <v>-1</v>
      </c>
      <c r="F406" t="s">
        <v>1320</v>
      </c>
      <c r="G406" t="s">
        <v>19</v>
      </c>
      <c r="H406">
        <v>-1</v>
      </c>
      <c r="I406">
        <v>-1</v>
      </c>
      <c r="J406">
        <v>-1</v>
      </c>
      <c r="K406">
        <v>-1</v>
      </c>
      <c r="L406">
        <v>-1</v>
      </c>
      <c r="M406">
        <v>-1</v>
      </c>
      <c r="N406">
        <v>-1</v>
      </c>
      <c r="O406">
        <v>-1</v>
      </c>
      <c r="P406">
        <v>-1</v>
      </c>
    </row>
    <row r="407" spans="1:16" ht="15" customHeight="1" x14ac:dyDescent="0.3">
      <c r="A407">
        <v>405</v>
      </c>
      <c r="B407" t="s">
        <v>1321</v>
      </c>
      <c r="C407" t="s">
        <v>1302</v>
      </c>
      <c r="D407" s="1" t="s">
        <v>1322</v>
      </c>
      <c r="E407">
        <v>4</v>
      </c>
      <c r="F407" s="1" t="s">
        <v>364</v>
      </c>
      <c r="G407" t="s">
        <v>1323</v>
      </c>
      <c r="H407" t="s">
        <v>365</v>
      </c>
      <c r="I407" t="s">
        <v>91</v>
      </c>
      <c r="J407">
        <v>-1</v>
      </c>
      <c r="K407" t="s">
        <v>36</v>
      </c>
      <c r="L407" t="s">
        <v>366</v>
      </c>
      <c r="M407" t="s">
        <v>275</v>
      </c>
      <c r="N407" t="s">
        <v>155</v>
      </c>
      <c r="O407">
        <v>-1</v>
      </c>
      <c r="P407">
        <v>-1</v>
      </c>
    </row>
    <row r="408" spans="1:16" ht="15" customHeight="1" x14ac:dyDescent="0.3">
      <c r="A408">
        <v>406</v>
      </c>
      <c r="B408" t="s">
        <v>1324</v>
      </c>
      <c r="C408" t="s">
        <v>1302</v>
      </c>
      <c r="D408" s="1" t="s">
        <v>1325</v>
      </c>
      <c r="E408">
        <v>3.2</v>
      </c>
      <c r="F408" s="1" t="s">
        <v>1326</v>
      </c>
      <c r="G408" t="s">
        <v>474</v>
      </c>
      <c r="H408" t="s">
        <v>19</v>
      </c>
      <c r="I408" t="s">
        <v>28</v>
      </c>
      <c r="J408">
        <v>1784</v>
      </c>
      <c r="K408" t="s">
        <v>73</v>
      </c>
      <c r="L408" t="s">
        <v>58</v>
      </c>
      <c r="M408" t="s">
        <v>59</v>
      </c>
      <c r="N408" t="s">
        <v>132</v>
      </c>
      <c r="O408" t="s">
        <v>883</v>
      </c>
      <c r="P408">
        <v>-1</v>
      </c>
    </row>
    <row r="409" spans="1:16" ht="15" customHeight="1" x14ac:dyDescent="0.3">
      <c r="A409">
        <v>407</v>
      </c>
      <c r="B409" t="s">
        <v>1327</v>
      </c>
      <c r="C409" t="s">
        <v>1302</v>
      </c>
      <c r="D409" t="s">
        <v>1328</v>
      </c>
      <c r="E409">
        <v>3.3</v>
      </c>
      <c r="F409" s="1" t="s">
        <v>1329</v>
      </c>
      <c r="G409" t="s">
        <v>103</v>
      </c>
      <c r="H409" t="s">
        <v>1330</v>
      </c>
      <c r="I409" t="s">
        <v>118</v>
      </c>
      <c r="J409">
        <v>1993</v>
      </c>
      <c r="K409" t="s">
        <v>36</v>
      </c>
      <c r="L409" t="s">
        <v>222</v>
      </c>
      <c r="M409" t="s">
        <v>81</v>
      </c>
      <c r="N409" t="s">
        <v>160</v>
      </c>
      <c r="O409">
        <v>-1</v>
      </c>
      <c r="P409">
        <v>-1</v>
      </c>
    </row>
    <row r="410" spans="1:16" ht="15" customHeight="1" x14ac:dyDescent="0.3">
      <c r="A410">
        <v>408</v>
      </c>
      <c r="B410" t="s">
        <v>1209</v>
      </c>
      <c r="C410" t="s">
        <v>1302</v>
      </c>
      <c r="D410" s="1" t="s">
        <v>1331</v>
      </c>
      <c r="E410">
        <v>-1</v>
      </c>
      <c r="F410" t="s">
        <v>1332</v>
      </c>
      <c r="G410" t="s">
        <v>173</v>
      </c>
      <c r="H410">
        <v>-1</v>
      </c>
      <c r="I410">
        <v>-1</v>
      </c>
      <c r="J410">
        <v>-1</v>
      </c>
      <c r="K410">
        <v>-1</v>
      </c>
      <c r="L410">
        <v>-1</v>
      </c>
      <c r="M410">
        <v>-1</v>
      </c>
      <c r="N410">
        <v>-1</v>
      </c>
      <c r="O410">
        <v>-1</v>
      </c>
      <c r="P410">
        <v>-1</v>
      </c>
    </row>
    <row r="411" spans="1:16" ht="15" customHeight="1" x14ac:dyDescent="0.3">
      <c r="A411">
        <v>409</v>
      </c>
      <c r="B411" t="s">
        <v>1333</v>
      </c>
      <c r="C411" t="s">
        <v>1302</v>
      </c>
      <c r="D411" s="1" t="s">
        <v>1334</v>
      </c>
      <c r="E411">
        <v>5</v>
      </c>
      <c r="F411" s="1" t="s">
        <v>496</v>
      </c>
      <c r="G411" t="s">
        <v>19</v>
      </c>
      <c r="H411" t="s">
        <v>497</v>
      </c>
      <c r="I411" t="s">
        <v>118</v>
      </c>
      <c r="J411">
        <v>2008</v>
      </c>
      <c r="K411" t="s">
        <v>36</v>
      </c>
      <c r="L411" t="s">
        <v>46</v>
      </c>
      <c r="M411" t="s">
        <v>38</v>
      </c>
      <c r="N411" t="s">
        <v>47</v>
      </c>
      <c r="O411">
        <v>-1</v>
      </c>
      <c r="P411">
        <v>-1</v>
      </c>
    </row>
    <row r="412" spans="1:16" ht="15" customHeight="1" x14ac:dyDescent="0.3">
      <c r="A412">
        <v>410</v>
      </c>
      <c r="B412" t="s">
        <v>1335</v>
      </c>
      <c r="C412" t="s">
        <v>1302</v>
      </c>
      <c r="D412" t="s">
        <v>1336</v>
      </c>
      <c r="E412">
        <v>3.2</v>
      </c>
      <c r="F412" s="1" t="s">
        <v>882</v>
      </c>
      <c r="G412" t="s">
        <v>19</v>
      </c>
      <c r="H412" t="s">
        <v>19</v>
      </c>
      <c r="I412" t="s">
        <v>28</v>
      </c>
      <c r="J412">
        <v>1784</v>
      </c>
      <c r="K412" t="s">
        <v>73</v>
      </c>
      <c r="L412" t="s">
        <v>58</v>
      </c>
      <c r="M412" t="s">
        <v>59</v>
      </c>
      <c r="N412" t="s">
        <v>132</v>
      </c>
      <c r="O412" t="s">
        <v>883</v>
      </c>
      <c r="P412">
        <v>-1</v>
      </c>
    </row>
    <row r="413" spans="1:16" ht="15" customHeight="1" x14ac:dyDescent="0.3">
      <c r="A413">
        <v>411</v>
      </c>
      <c r="B413" t="s">
        <v>1337</v>
      </c>
      <c r="C413" t="s">
        <v>1302</v>
      </c>
      <c r="D413" s="1" t="s">
        <v>1338</v>
      </c>
      <c r="E413">
        <v>3.1</v>
      </c>
      <c r="F413" s="1" t="s">
        <v>1339</v>
      </c>
      <c r="G413" t="s">
        <v>1042</v>
      </c>
      <c r="H413" t="s">
        <v>1042</v>
      </c>
      <c r="I413" t="s">
        <v>35</v>
      </c>
      <c r="J413">
        <v>1989</v>
      </c>
      <c r="K413" t="s">
        <v>36</v>
      </c>
      <c r="L413" t="s">
        <v>186</v>
      </c>
      <c r="M413" t="s">
        <v>59</v>
      </c>
      <c r="N413" t="s">
        <v>132</v>
      </c>
      <c r="O413">
        <v>-1</v>
      </c>
      <c r="P413">
        <v>-1</v>
      </c>
    </row>
    <row r="414" spans="1:16" ht="15" customHeight="1" x14ac:dyDescent="0.3">
      <c r="A414">
        <v>412</v>
      </c>
      <c r="B414" t="s">
        <v>1340</v>
      </c>
      <c r="C414" t="s">
        <v>1302</v>
      </c>
      <c r="D414" s="1" t="s">
        <v>1341</v>
      </c>
      <c r="E414">
        <v>3.9</v>
      </c>
      <c r="F414" s="1" t="s">
        <v>1342</v>
      </c>
      <c r="G414" t="s">
        <v>1343</v>
      </c>
      <c r="H414" t="s">
        <v>1343</v>
      </c>
      <c r="I414" t="s">
        <v>35</v>
      </c>
      <c r="J414">
        <v>1962</v>
      </c>
      <c r="K414" t="s">
        <v>73</v>
      </c>
      <c r="L414" t="s">
        <v>46</v>
      </c>
      <c r="M414" t="s">
        <v>38</v>
      </c>
      <c r="N414" t="s">
        <v>75</v>
      </c>
      <c r="O414">
        <v>-1</v>
      </c>
      <c r="P414">
        <v>-1</v>
      </c>
    </row>
    <row r="415" spans="1:16" ht="15" customHeight="1" x14ac:dyDescent="0.3">
      <c r="A415">
        <v>413</v>
      </c>
      <c r="B415" t="s">
        <v>1344</v>
      </c>
      <c r="C415" t="s">
        <v>1302</v>
      </c>
      <c r="D415" s="1" t="s">
        <v>1345</v>
      </c>
      <c r="E415">
        <v>-1</v>
      </c>
      <c r="F415" t="s">
        <v>1346</v>
      </c>
      <c r="G415" t="s">
        <v>1251</v>
      </c>
      <c r="H415">
        <v>-1</v>
      </c>
      <c r="I415">
        <v>-1</v>
      </c>
      <c r="J415">
        <v>-1</v>
      </c>
      <c r="K415">
        <v>-1</v>
      </c>
      <c r="L415">
        <v>-1</v>
      </c>
      <c r="M415">
        <v>-1</v>
      </c>
      <c r="N415">
        <v>-1</v>
      </c>
      <c r="O415">
        <v>-1</v>
      </c>
      <c r="P415">
        <v>-1</v>
      </c>
    </row>
    <row r="416" spans="1:16" ht="15" customHeight="1" x14ac:dyDescent="0.3">
      <c r="A416">
        <v>414</v>
      </c>
      <c r="B416" t="s">
        <v>1347</v>
      </c>
      <c r="C416" t="s">
        <v>1302</v>
      </c>
      <c r="D416" s="1" t="s">
        <v>1348</v>
      </c>
      <c r="E416">
        <v>2.5</v>
      </c>
      <c r="F416" s="1" t="s">
        <v>1349</v>
      </c>
      <c r="G416" t="s">
        <v>1350</v>
      </c>
      <c r="H416" t="s">
        <v>1091</v>
      </c>
      <c r="I416" t="s">
        <v>118</v>
      </c>
      <c r="J416">
        <v>-1</v>
      </c>
      <c r="K416" t="s">
        <v>36</v>
      </c>
      <c r="L416" t="s">
        <v>222</v>
      </c>
      <c r="M416" t="s">
        <v>81</v>
      </c>
      <c r="N416" t="s">
        <v>39</v>
      </c>
      <c r="O416">
        <v>-1</v>
      </c>
      <c r="P416">
        <v>-1</v>
      </c>
    </row>
    <row r="417" spans="1:16" ht="15" customHeight="1" x14ac:dyDescent="0.3">
      <c r="A417">
        <v>415</v>
      </c>
      <c r="B417" t="s">
        <v>1351</v>
      </c>
      <c r="C417" t="s">
        <v>1302</v>
      </c>
      <c r="D417" t="s">
        <v>1352</v>
      </c>
      <c r="E417">
        <v>3.1</v>
      </c>
      <c r="F417" s="1" t="s">
        <v>376</v>
      </c>
      <c r="G417" t="s">
        <v>19</v>
      </c>
      <c r="H417" t="s">
        <v>377</v>
      </c>
      <c r="I417" t="s">
        <v>118</v>
      </c>
      <c r="J417">
        <v>2011</v>
      </c>
      <c r="K417" t="s">
        <v>36</v>
      </c>
      <c r="L417" t="s">
        <v>119</v>
      </c>
      <c r="M417" t="s">
        <v>81</v>
      </c>
      <c r="N417" t="s">
        <v>160</v>
      </c>
      <c r="O417">
        <v>-1</v>
      </c>
      <c r="P417">
        <v>-1</v>
      </c>
    </row>
    <row r="418" spans="1:16" ht="15" customHeight="1" x14ac:dyDescent="0.3">
      <c r="A418">
        <v>416</v>
      </c>
      <c r="B418" t="s">
        <v>1353</v>
      </c>
      <c r="C418" t="s">
        <v>1302</v>
      </c>
      <c r="D418" s="1" t="s">
        <v>1354</v>
      </c>
      <c r="E418">
        <v>4.5</v>
      </c>
      <c r="F418" s="1" t="s">
        <v>908</v>
      </c>
      <c r="G418" t="s">
        <v>173</v>
      </c>
      <c r="H418" t="s">
        <v>909</v>
      </c>
      <c r="I418" t="s">
        <v>51</v>
      </c>
      <c r="J418">
        <v>2008</v>
      </c>
      <c r="K418" t="s">
        <v>36</v>
      </c>
      <c r="L418" t="s">
        <v>46</v>
      </c>
      <c r="M418" t="s">
        <v>38</v>
      </c>
      <c r="N418" t="s">
        <v>47</v>
      </c>
      <c r="O418">
        <v>-1</v>
      </c>
      <c r="P418">
        <v>-1</v>
      </c>
    </row>
    <row r="419" spans="1:16" ht="15" customHeight="1" x14ac:dyDescent="0.3">
      <c r="A419">
        <v>417</v>
      </c>
      <c r="B419" t="s">
        <v>1355</v>
      </c>
      <c r="C419" t="s">
        <v>1302</v>
      </c>
      <c r="D419" s="1" t="s">
        <v>1356</v>
      </c>
      <c r="E419">
        <v>3.2</v>
      </c>
      <c r="F419" s="1" t="s">
        <v>1357</v>
      </c>
      <c r="G419" t="s">
        <v>95</v>
      </c>
      <c r="H419" t="s">
        <v>1305</v>
      </c>
      <c r="I419" t="s">
        <v>35</v>
      </c>
      <c r="J419">
        <v>2018</v>
      </c>
      <c r="K419" t="s">
        <v>21</v>
      </c>
      <c r="L419" t="s">
        <v>29</v>
      </c>
      <c r="M419" t="s">
        <v>30</v>
      </c>
      <c r="N419" t="s">
        <v>39</v>
      </c>
      <c r="O419">
        <v>-1</v>
      </c>
      <c r="P419">
        <v>-1</v>
      </c>
    </row>
    <row r="420" spans="1:16" ht="15" customHeight="1" x14ac:dyDescent="0.3">
      <c r="A420">
        <v>418</v>
      </c>
      <c r="B420" t="s">
        <v>1358</v>
      </c>
      <c r="C420" t="s">
        <v>1302</v>
      </c>
      <c r="D420" s="1" t="s">
        <v>1359</v>
      </c>
      <c r="E420">
        <v>4.4000000000000004</v>
      </c>
      <c r="F420" s="1" t="s">
        <v>1144</v>
      </c>
      <c r="G420" t="s">
        <v>1240</v>
      </c>
      <c r="H420" t="s">
        <v>71</v>
      </c>
      <c r="I420" t="s">
        <v>91</v>
      </c>
      <c r="J420">
        <v>-1</v>
      </c>
      <c r="K420" t="s">
        <v>36</v>
      </c>
      <c r="L420" t="s">
        <v>119</v>
      </c>
      <c r="M420" t="s">
        <v>81</v>
      </c>
      <c r="N420" t="s">
        <v>39</v>
      </c>
      <c r="O420">
        <v>-1</v>
      </c>
      <c r="P420">
        <v>-1</v>
      </c>
    </row>
    <row r="421" spans="1:16" ht="15" customHeight="1" x14ac:dyDescent="0.3">
      <c r="A421">
        <v>419</v>
      </c>
      <c r="B421" t="s">
        <v>775</v>
      </c>
      <c r="C421" t="s">
        <v>1302</v>
      </c>
      <c r="D421" t="s">
        <v>1360</v>
      </c>
      <c r="E421">
        <v>3.8</v>
      </c>
      <c r="F421" s="1" t="s">
        <v>1361</v>
      </c>
      <c r="G421" t="s">
        <v>1059</v>
      </c>
      <c r="H421" t="s">
        <v>1362</v>
      </c>
      <c r="I421" t="s">
        <v>91</v>
      </c>
      <c r="J421">
        <v>-1</v>
      </c>
      <c r="K421" t="s">
        <v>182</v>
      </c>
      <c r="L421">
        <v>-1</v>
      </c>
      <c r="M421">
        <v>-1</v>
      </c>
      <c r="N421" t="s">
        <v>39</v>
      </c>
      <c r="O421">
        <v>-1</v>
      </c>
      <c r="P421">
        <v>-1</v>
      </c>
    </row>
    <row r="422" spans="1:16" ht="15" customHeight="1" x14ac:dyDescent="0.3">
      <c r="A422">
        <v>420</v>
      </c>
      <c r="B422" t="s">
        <v>1363</v>
      </c>
      <c r="C422" t="s">
        <v>1302</v>
      </c>
      <c r="D422" s="1" t="s">
        <v>1364</v>
      </c>
      <c r="E422">
        <v>3.4</v>
      </c>
      <c r="F422" s="1" t="s">
        <v>1184</v>
      </c>
      <c r="G422" t="s">
        <v>19</v>
      </c>
      <c r="H422" t="s">
        <v>252</v>
      </c>
      <c r="I422" t="s">
        <v>35</v>
      </c>
      <c r="J422">
        <v>2018</v>
      </c>
      <c r="K422" t="s">
        <v>36</v>
      </c>
      <c r="L422" t="s">
        <v>475</v>
      </c>
      <c r="M422" t="s">
        <v>475</v>
      </c>
      <c r="N422" t="s">
        <v>39</v>
      </c>
      <c r="O422">
        <v>-1</v>
      </c>
      <c r="P422">
        <v>-1</v>
      </c>
    </row>
    <row r="423" spans="1:16" ht="15" customHeight="1" x14ac:dyDescent="0.3">
      <c r="A423">
        <v>421</v>
      </c>
      <c r="B423" t="s">
        <v>41</v>
      </c>
      <c r="C423" t="s">
        <v>1365</v>
      </c>
      <c r="D423" t="s">
        <v>1366</v>
      </c>
      <c r="E423">
        <v>-1</v>
      </c>
      <c r="F423" t="s">
        <v>1367</v>
      </c>
      <c r="G423" t="s">
        <v>1368</v>
      </c>
      <c r="H423" t="s">
        <v>1369</v>
      </c>
      <c r="I423" t="s">
        <v>118</v>
      </c>
      <c r="J423">
        <v>-1</v>
      </c>
      <c r="K423" t="s">
        <v>335</v>
      </c>
      <c r="L423" t="s">
        <v>1370</v>
      </c>
      <c r="M423" t="s">
        <v>335</v>
      </c>
      <c r="N423" t="s">
        <v>39</v>
      </c>
      <c r="O423">
        <v>-1</v>
      </c>
      <c r="P423">
        <v>-1</v>
      </c>
    </row>
    <row r="424" spans="1:16" ht="15" customHeight="1" x14ac:dyDescent="0.3">
      <c r="A424">
        <v>422</v>
      </c>
      <c r="B424" t="s">
        <v>41</v>
      </c>
      <c r="C424" t="s">
        <v>1365</v>
      </c>
      <c r="D424" s="1" t="s">
        <v>1371</v>
      </c>
      <c r="E424">
        <v>2</v>
      </c>
      <c r="F424" s="1" t="s">
        <v>1372</v>
      </c>
      <c r="G424" t="s">
        <v>1373</v>
      </c>
      <c r="H424" t="s">
        <v>1373</v>
      </c>
      <c r="I424" t="s">
        <v>118</v>
      </c>
      <c r="J424">
        <v>-1</v>
      </c>
      <c r="K424" t="s">
        <v>36</v>
      </c>
      <c r="L424" t="s">
        <v>1374</v>
      </c>
      <c r="M424" t="s">
        <v>1307</v>
      </c>
      <c r="N424" t="s">
        <v>441</v>
      </c>
      <c r="O424">
        <v>-1</v>
      </c>
      <c r="P424">
        <v>-1</v>
      </c>
    </row>
    <row r="425" spans="1:16" ht="15" customHeight="1" x14ac:dyDescent="0.3">
      <c r="A425">
        <v>423</v>
      </c>
      <c r="B425" t="s">
        <v>41</v>
      </c>
      <c r="C425" t="s">
        <v>1365</v>
      </c>
      <c r="D425" t="s">
        <v>1375</v>
      </c>
      <c r="E425">
        <v>4.2</v>
      </c>
      <c r="F425" s="1" t="s">
        <v>1376</v>
      </c>
      <c r="G425" t="s">
        <v>1368</v>
      </c>
      <c r="H425" t="s">
        <v>1368</v>
      </c>
      <c r="I425" t="s">
        <v>28</v>
      </c>
      <c r="J425">
        <v>1850</v>
      </c>
      <c r="K425" t="s">
        <v>562</v>
      </c>
      <c r="L425" t="s">
        <v>563</v>
      </c>
      <c r="M425" t="s">
        <v>564</v>
      </c>
      <c r="N425" t="s">
        <v>31</v>
      </c>
      <c r="O425">
        <v>-1</v>
      </c>
      <c r="P425">
        <v>-1</v>
      </c>
    </row>
    <row r="426" spans="1:16" ht="15" customHeight="1" x14ac:dyDescent="0.3">
      <c r="A426">
        <v>424</v>
      </c>
      <c r="B426" t="s">
        <v>41</v>
      </c>
      <c r="C426" t="s">
        <v>1365</v>
      </c>
      <c r="D426" s="1" t="s">
        <v>1377</v>
      </c>
      <c r="E426">
        <v>3.6</v>
      </c>
      <c r="F426" s="1" t="s">
        <v>1378</v>
      </c>
      <c r="G426" t="s">
        <v>1368</v>
      </c>
      <c r="H426" t="s">
        <v>1379</v>
      </c>
      <c r="I426" t="s">
        <v>51</v>
      </c>
      <c r="J426">
        <v>1983</v>
      </c>
      <c r="K426" t="s">
        <v>36</v>
      </c>
      <c r="L426" t="s">
        <v>202</v>
      </c>
      <c r="M426" t="s">
        <v>38</v>
      </c>
      <c r="N426" t="s">
        <v>24</v>
      </c>
      <c r="O426" t="s">
        <v>1380</v>
      </c>
      <c r="P426">
        <v>-1</v>
      </c>
    </row>
    <row r="427" spans="1:16" ht="15" customHeight="1" x14ac:dyDescent="0.3">
      <c r="A427">
        <v>425</v>
      </c>
      <c r="B427" t="s">
        <v>41</v>
      </c>
      <c r="C427" t="s">
        <v>1365</v>
      </c>
      <c r="D427" s="1" t="s">
        <v>1381</v>
      </c>
      <c r="E427">
        <v>4.3</v>
      </c>
      <c r="F427" s="1" t="s">
        <v>1382</v>
      </c>
      <c r="G427" t="s">
        <v>1368</v>
      </c>
      <c r="H427" t="s">
        <v>1383</v>
      </c>
      <c r="I427" t="s">
        <v>91</v>
      </c>
      <c r="J427">
        <v>-1</v>
      </c>
      <c r="K427" t="s">
        <v>36</v>
      </c>
      <c r="L427" t="s">
        <v>119</v>
      </c>
      <c r="M427" t="s">
        <v>81</v>
      </c>
      <c r="N427" t="s">
        <v>106</v>
      </c>
      <c r="O427">
        <v>-1</v>
      </c>
      <c r="P427">
        <v>-1</v>
      </c>
    </row>
    <row r="428" spans="1:16" ht="15" customHeight="1" x14ac:dyDescent="0.3">
      <c r="A428">
        <v>426</v>
      </c>
      <c r="B428" t="s">
        <v>41</v>
      </c>
      <c r="C428" t="s">
        <v>1365</v>
      </c>
      <c r="D428" s="1" t="s">
        <v>1384</v>
      </c>
      <c r="E428">
        <v>4</v>
      </c>
      <c r="F428" s="1" t="s">
        <v>1385</v>
      </c>
      <c r="G428" t="s">
        <v>1368</v>
      </c>
      <c r="H428" t="s">
        <v>377</v>
      </c>
      <c r="I428" t="s">
        <v>51</v>
      </c>
      <c r="J428">
        <v>-1</v>
      </c>
      <c r="K428" t="s">
        <v>73</v>
      </c>
      <c r="L428">
        <v>-1</v>
      </c>
      <c r="M428">
        <v>-1</v>
      </c>
      <c r="N428" t="s">
        <v>39</v>
      </c>
      <c r="O428">
        <v>-1</v>
      </c>
      <c r="P428">
        <v>-1</v>
      </c>
    </row>
    <row r="429" spans="1:16" ht="15" customHeight="1" x14ac:dyDescent="0.3">
      <c r="A429">
        <v>427</v>
      </c>
      <c r="B429" t="s">
        <v>1386</v>
      </c>
      <c r="C429" t="s">
        <v>1365</v>
      </c>
      <c r="D429" t="s">
        <v>1387</v>
      </c>
      <c r="E429">
        <v>4.3</v>
      </c>
      <c r="F429" s="1" t="s">
        <v>1388</v>
      </c>
      <c r="G429" t="s">
        <v>1368</v>
      </c>
      <c r="H429" t="s">
        <v>1389</v>
      </c>
      <c r="I429" t="s">
        <v>28</v>
      </c>
      <c r="J429">
        <v>-1</v>
      </c>
      <c r="K429" t="s">
        <v>36</v>
      </c>
      <c r="L429" t="s">
        <v>119</v>
      </c>
      <c r="M429" t="s">
        <v>81</v>
      </c>
      <c r="N429" t="s">
        <v>47</v>
      </c>
      <c r="O429">
        <v>-1</v>
      </c>
      <c r="P429">
        <v>-1</v>
      </c>
    </row>
    <row r="430" spans="1:16" ht="15" customHeight="1" x14ac:dyDescent="0.3">
      <c r="A430">
        <v>428</v>
      </c>
      <c r="B430" t="s">
        <v>294</v>
      </c>
      <c r="C430" t="s">
        <v>1365</v>
      </c>
      <c r="D430" s="1" t="s">
        <v>1390</v>
      </c>
      <c r="E430">
        <v>4.0999999999999996</v>
      </c>
      <c r="F430" s="1" t="s">
        <v>1391</v>
      </c>
      <c r="G430" t="s">
        <v>1392</v>
      </c>
      <c r="H430" t="s">
        <v>154</v>
      </c>
      <c r="I430" t="s">
        <v>118</v>
      </c>
      <c r="J430">
        <v>2018</v>
      </c>
      <c r="K430" t="s">
        <v>36</v>
      </c>
      <c r="L430" t="s">
        <v>178</v>
      </c>
      <c r="M430" t="s">
        <v>38</v>
      </c>
      <c r="N430" t="s">
        <v>39</v>
      </c>
      <c r="O430">
        <v>-1</v>
      </c>
      <c r="P430">
        <v>-1</v>
      </c>
    </row>
    <row r="431" spans="1:16" ht="15" customHeight="1" x14ac:dyDescent="0.3">
      <c r="A431">
        <v>429</v>
      </c>
      <c r="B431" t="s">
        <v>41</v>
      </c>
      <c r="C431" t="s">
        <v>1365</v>
      </c>
      <c r="D431" s="1" t="s">
        <v>1393</v>
      </c>
      <c r="E431">
        <v>4.5</v>
      </c>
      <c r="F431" s="1" t="s">
        <v>1394</v>
      </c>
      <c r="G431" t="s">
        <v>1368</v>
      </c>
      <c r="H431" t="s">
        <v>1395</v>
      </c>
      <c r="I431" t="s">
        <v>118</v>
      </c>
      <c r="J431">
        <v>2011</v>
      </c>
      <c r="K431" t="s">
        <v>36</v>
      </c>
      <c r="L431">
        <v>-1</v>
      </c>
      <c r="M431">
        <v>-1</v>
      </c>
      <c r="N431" t="s">
        <v>39</v>
      </c>
      <c r="O431">
        <v>-1</v>
      </c>
      <c r="P431">
        <v>-1</v>
      </c>
    </row>
    <row r="432" spans="1:16" ht="15" customHeight="1" x14ac:dyDescent="0.3">
      <c r="A432">
        <v>430</v>
      </c>
      <c r="B432" t="s">
        <v>1396</v>
      </c>
      <c r="C432" t="s">
        <v>1365</v>
      </c>
      <c r="D432" s="1" t="s">
        <v>1397</v>
      </c>
      <c r="E432">
        <v>4.5999999999999996</v>
      </c>
      <c r="F432" s="1" t="s">
        <v>1398</v>
      </c>
      <c r="G432" t="s">
        <v>1368</v>
      </c>
      <c r="H432" t="s">
        <v>976</v>
      </c>
      <c r="I432" t="s">
        <v>118</v>
      </c>
      <c r="J432">
        <v>2001</v>
      </c>
      <c r="K432" t="s">
        <v>36</v>
      </c>
      <c r="L432" t="s">
        <v>222</v>
      </c>
      <c r="M432" t="s">
        <v>81</v>
      </c>
      <c r="N432" t="s">
        <v>120</v>
      </c>
      <c r="O432" t="s">
        <v>1399</v>
      </c>
      <c r="P432">
        <v>-1</v>
      </c>
    </row>
    <row r="433" spans="1:16" ht="15" customHeight="1" x14ac:dyDescent="0.3">
      <c r="A433">
        <v>431</v>
      </c>
      <c r="B433" t="s">
        <v>1400</v>
      </c>
      <c r="C433" t="s">
        <v>1365</v>
      </c>
      <c r="D433" t="s">
        <v>1401</v>
      </c>
      <c r="E433">
        <v>4</v>
      </c>
      <c r="F433" s="1" t="s">
        <v>1402</v>
      </c>
      <c r="G433" t="s">
        <v>1368</v>
      </c>
      <c r="H433" t="s">
        <v>19</v>
      </c>
      <c r="I433" t="s">
        <v>28</v>
      </c>
      <c r="J433">
        <v>1869</v>
      </c>
      <c r="K433" t="s">
        <v>73</v>
      </c>
      <c r="L433" t="s">
        <v>58</v>
      </c>
      <c r="M433" t="s">
        <v>59</v>
      </c>
      <c r="N433" t="s">
        <v>132</v>
      </c>
      <c r="O433" t="s">
        <v>1403</v>
      </c>
      <c r="P433">
        <v>-1</v>
      </c>
    </row>
    <row r="434" spans="1:16" ht="15" customHeight="1" x14ac:dyDescent="0.3">
      <c r="A434">
        <v>432</v>
      </c>
      <c r="B434" t="s">
        <v>1404</v>
      </c>
      <c r="C434" t="s">
        <v>1365</v>
      </c>
      <c r="D434" t="s">
        <v>1405</v>
      </c>
      <c r="E434">
        <v>4.0999999999999996</v>
      </c>
      <c r="F434" s="1" t="s">
        <v>1406</v>
      </c>
      <c r="G434" t="s">
        <v>1368</v>
      </c>
      <c r="H434" t="s">
        <v>939</v>
      </c>
      <c r="I434" t="s">
        <v>51</v>
      </c>
      <c r="J434">
        <v>1998</v>
      </c>
      <c r="K434" t="s">
        <v>36</v>
      </c>
      <c r="L434" t="s">
        <v>46</v>
      </c>
      <c r="M434" t="s">
        <v>38</v>
      </c>
      <c r="N434" t="s">
        <v>39</v>
      </c>
      <c r="O434">
        <v>-1</v>
      </c>
      <c r="P434">
        <v>-1</v>
      </c>
    </row>
    <row r="435" spans="1:16" ht="15" customHeight="1" x14ac:dyDescent="0.3">
      <c r="A435">
        <v>433</v>
      </c>
      <c r="B435" t="s">
        <v>1407</v>
      </c>
      <c r="C435" t="s">
        <v>1365</v>
      </c>
      <c r="D435" t="s">
        <v>1408</v>
      </c>
      <c r="E435">
        <v>3.6</v>
      </c>
      <c r="F435" s="1" t="s">
        <v>1409</v>
      </c>
      <c r="G435" t="s">
        <v>1368</v>
      </c>
      <c r="H435" t="s">
        <v>1410</v>
      </c>
      <c r="I435" t="s">
        <v>51</v>
      </c>
      <c r="J435">
        <v>2000</v>
      </c>
      <c r="K435" t="s">
        <v>36</v>
      </c>
      <c r="L435" t="s">
        <v>222</v>
      </c>
      <c r="M435" t="s">
        <v>81</v>
      </c>
      <c r="N435" t="s">
        <v>120</v>
      </c>
      <c r="O435">
        <v>-1</v>
      </c>
      <c r="P435">
        <v>-1</v>
      </c>
    </row>
    <row r="436" spans="1:16" ht="15" customHeight="1" x14ac:dyDescent="0.3">
      <c r="A436">
        <v>434</v>
      </c>
      <c r="B436" t="s">
        <v>25</v>
      </c>
      <c r="C436" t="s">
        <v>1365</v>
      </c>
      <c r="D436" t="s">
        <v>1411</v>
      </c>
      <c r="E436">
        <v>2.6</v>
      </c>
      <c r="F436" s="1" t="s">
        <v>1412</v>
      </c>
      <c r="G436" t="s">
        <v>1368</v>
      </c>
      <c r="H436" t="s">
        <v>1368</v>
      </c>
      <c r="I436" t="s">
        <v>20</v>
      </c>
      <c r="J436">
        <v>-1</v>
      </c>
      <c r="K436" t="s">
        <v>36</v>
      </c>
      <c r="L436" t="s">
        <v>1306</v>
      </c>
      <c r="M436" t="s">
        <v>1307</v>
      </c>
      <c r="N436" t="s">
        <v>47</v>
      </c>
      <c r="O436">
        <v>-1</v>
      </c>
      <c r="P436">
        <v>-1</v>
      </c>
    </row>
    <row r="437" spans="1:16" ht="15" customHeight="1" x14ac:dyDescent="0.3">
      <c r="A437">
        <v>435</v>
      </c>
      <c r="B437" t="s">
        <v>1413</v>
      </c>
      <c r="C437" t="s">
        <v>1365</v>
      </c>
      <c r="D437" s="1" t="s">
        <v>1414</v>
      </c>
      <c r="E437">
        <v>3</v>
      </c>
      <c r="F437" s="1" t="s">
        <v>1415</v>
      </c>
      <c r="G437" t="s">
        <v>1392</v>
      </c>
      <c r="H437" t="s">
        <v>1416</v>
      </c>
      <c r="I437" t="s">
        <v>91</v>
      </c>
      <c r="J437">
        <v>-1</v>
      </c>
      <c r="K437" t="s">
        <v>36</v>
      </c>
      <c r="L437">
        <v>-1</v>
      </c>
      <c r="M437">
        <v>-1</v>
      </c>
      <c r="N437" t="s">
        <v>155</v>
      </c>
      <c r="O437">
        <v>-1</v>
      </c>
      <c r="P437">
        <v>-1</v>
      </c>
    </row>
    <row r="438" spans="1:16" ht="15" customHeight="1" x14ac:dyDescent="0.3">
      <c r="A438">
        <v>436</v>
      </c>
      <c r="B438" t="s">
        <v>1417</v>
      </c>
      <c r="C438" t="s">
        <v>1365</v>
      </c>
      <c r="D438" t="s">
        <v>1418</v>
      </c>
      <c r="E438">
        <v>3.6</v>
      </c>
      <c r="F438" s="1" t="s">
        <v>1419</v>
      </c>
      <c r="G438" t="s">
        <v>1368</v>
      </c>
      <c r="H438" t="s">
        <v>1368</v>
      </c>
      <c r="I438" t="s">
        <v>91</v>
      </c>
      <c r="J438">
        <v>-1</v>
      </c>
      <c r="K438" t="s">
        <v>73</v>
      </c>
      <c r="L438">
        <v>-1</v>
      </c>
      <c r="M438">
        <v>-1</v>
      </c>
      <c r="N438" t="s">
        <v>24</v>
      </c>
      <c r="O438">
        <v>-1</v>
      </c>
      <c r="P438">
        <v>-1</v>
      </c>
    </row>
    <row r="439" spans="1:16" ht="15" customHeight="1" x14ac:dyDescent="0.3">
      <c r="A439">
        <v>437</v>
      </c>
      <c r="B439" t="s">
        <v>1420</v>
      </c>
      <c r="C439" t="s">
        <v>1365</v>
      </c>
      <c r="D439" t="s">
        <v>1421</v>
      </c>
      <c r="E439">
        <v>2.9</v>
      </c>
      <c r="F439" s="1" t="s">
        <v>1422</v>
      </c>
      <c r="G439" t="s">
        <v>1368</v>
      </c>
      <c r="H439" t="s">
        <v>1389</v>
      </c>
      <c r="I439" t="s">
        <v>118</v>
      </c>
      <c r="J439">
        <v>1995</v>
      </c>
      <c r="K439" t="s">
        <v>36</v>
      </c>
      <c r="L439" t="s">
        <v>46</v>
      </c>
      <c r="M439" t="s">
        <v>38</v>
      </c>
      <c r="N439" t="s">
        <v>441</v>
      </c>
      <c r="O439">
        <v>-1</v>
      </c>
      <c r="P439">
        <v>-1</v>
      </c>
    </row>
    <row r="440" spans="1:16" ht="15" customHeight="1" x14ac:dyDescent="0.3">
      <c r="A440">
        <v>438</v>
      </c>
      <c r="B440" t="s">
        <v>96</v>
      </c>
      <c r="C440" t="s">
        <v>1365</v>
      </c>
      <c r="D440" t="s">
        <v>1423</v>
      </c>
      <c r="E440">
        <v>3.4</v>
      </c>
      <c r="F440" s="1" t="s">
        <v>1424</v>
      </c>
      <c r="G440" t="s">
        <v>1368</v>
      </c>
      <c r="H440" t="s">
        <v>71</v>
      </c>
      <c r="I440" t="s">
        <v>35</v>
      </c>
      <c r="J440">
        <v>1947</v>
      </c>
      <c r="K440" t="s">
        <v>73</v>
      </c>
      <c r="L440" t="s">
        <v>37</v>
      </c>
      <c r="M440" t="s">
        <v>38</v>
      </c>
      <c r="N440" t="s">
        <v>24</v>
      </c>
      <c r="O440">
        <v>-1</v>
      </c>
      <c r="P440">
        <v>-1</v>
      </c>
    </row>
    <row r="441" spans="1:16" ht="15" customHeight="1" x14ac:dyDescent="0.3">
      <c r="A441">
        <v>439</v>
      </c>
      <c r="B441" t="s">
        <v>41</v>
      </c>
      <c r="C441" t="s">
        <v>1365</v>
      </c>
      <c r="D441" s="1" t="s">
        <v>1425</v>
      </c>
      <c r="E441">
        <v>-1</v>
      </c>
      <c r="F441" t="s">
        <v>1426</v>
      </c>
      <c r="G441" t="s">
        <v>1368</v>
      </c>
      <c r="H441">
        <v>-1</v>
      </c>
      <c r="I441">
        <v>-1</v>
      </c>
      <c r="J441">
        <v>-1</v>
      </c>
      <c r="K441">
        <v>-1</v>
      </c>
      <c r="L441">
        <v>-1</v>
      </c>
      <c r="M441">
        <v>-1</v>
      </c>
      <c r="N441">
        <v>-1</v>
      </c>
      <c r="O441">
        <v>-1</v>
      </c>
      <c r="P441">
        <v>-1</v>
      </c>
    </row>
    <row r="442" spans="1:16" ht="15" customHeight="1" x14ac:dyDescent="0.3">
      <c r="A442">
        <v>440</v>
      </c>
      <c r="B442" t="s">
        <v>1427</v>
      </c>
      <c r="C442" t="s">
        <v>1365</v>
      </c>
      <c r="D442" s="1" t="s">
        <v>1428</v>
      </c>
      <c r="E442">
        <v>4.5</v>
      </c>
      <c r="F442" s="1" t="s">
        <v>1394</v>
      </c>
      <c r="G442" t="s">
        <v>1368</v>
      </c>
      <c r="H442" t="s">
        <v>1395</v>
      </c>
      <c r="I442" t="s">
        <v>118</v>
      </c>
      <c r="J442">
        <v>2011</v>
      </c>
      <c r="K442" t="s">
        <v>36</v>
      </c>
      <c r="L442">
        <v>-1</v>
      </c>
      <c r="M442">
        <v>-1</v>
      </c>
      <c r="N442" t="s">
        <v>39</v>
      </c>
      <c r="O442">
        <v>-1</v>
      </c>
      <c r="P442">
        <v>-1</v>
      </c>
    </row>
    <row r="443" spans="1:16" ht="15" customHeight="1" x14ac:dyDescent="0.3">
      <c r="A443">
        <v>441</v>
      </c>
      <c r="B443" t="s">
        <v>96</v>
      </c>
      <c r="C443" t="s">
        <v>1365</v>
      </c>
      <c r="D443" s="1" t="s">
        <v>1429</v>
      </c>
      <c r="E443">
        <v>3.8</v>
      </c>
      <c r="F443" s="1" t="s">
        <v>1430</v>
      </c>
      <c r="G443" t="s">
        <v>1431</v>
      </c>
      <c r="H443" t="s">
        <v>174</v>
      </c>
      <c r="I443" t="s">
        <v>72</v>
      </c>
      <c r="J443">
        <v>1996</v>
      </c>
      <c r="K443" t="s">
        <v>73</v>
      </c>
      <c r="L443" t="s">
        <v>202</v>
      </c>
      <c r="M443" t="s">
        <v>38</v>
      </c>
      <c r="N443" t="s">
        <v>75</v>
      </c>
      <c r="O443" t="s">
        <v>1432</v>
      </c>
      <c r="P443">
        <v>-1</v>
      </c>
    </row>
    <row r="444" spans="1:16" ht="15" customHeight="1" x14ac:dyDescent="0.3">
      <c r="A444">
        <v>442</v>
      </c>
      <c r="B444" t="s">
        <v>1433</v>
      </c>
      <c r="C444" t="s">
        <v>1365</v>
      </c>
      <c r="D444" s="1" t="s">
        <v>1434</v>
      </c>
      <c r="E444">
        <v>2.7</v>
      </c>
      <c r="F444" s="1" t="s">
        <v>1435</v>
      </c>
      <c r="G444" t="s">
        <v>1392</v>
      </c>
      <c r="H444" t="s">
        <v>1436</v>
      </c>
      <c r="I444" t="s">
        <v>51</v>
      </c>
      <c r="J444">
        <v>2001</v>
      </c>
      <c r="K444" t="s">
        <v>36</v>
      </c>
      <c r="L444" t="s">
        <v>1437</v>
      </c>
      <c r="M444" t="s">
        <v>1307</v>
      </c>
      <c r="N444" t="s">
        <v>24</v>
      </c>
      <c r="O444">
        <v>-1</v>
      </c>
      <c r="P444">
        <v>-1</v>
      </c>
    </row>
    <row r="445" spans="1:16" ht="15" customHeight="1" x14ac:dyDescent="0.3">
      <c r="A445">
        <v>443</v>
      </c>
      <c r="B445" t="s">
        <v>1438</v>
      </c>
      <c r="C445" t="s">
        <v>1365</v>
      </c>
      <c r="D445" s="1" t="s">
        <v>1439</v>
      </c>
      <c r="E445">
        <v>3.3</v>
      </c>
      <c r="F445" s="1" t="s">
        <v>1440</v>
      </c>
      <c r="G445" t="s">
        <v>1441</v>
      </c>
      <c r="H445" t="s">
        <v>1442</v>
      </c>
      <c r="I445" t="s">
        <v>118</v>
      </c>
      <c r="J445">
        <v>1994</v>
      </c>
      <c r="K445" t="s">
        <v>36</v>
      </c>
      <c r="L445" t="s">
        <v>46</v>
      </c>
      <c r="M445" t="s">
        <v>38</v>
      </c>
      <c r="N445" t="s">
        <v>160</v>
      </c>
      <c r="O445">
        <v>-1</v>
      </c>
      <c r="P445">
        <v>-1</v>
      </c>
    </row>
    <row r="446" spans="1:16" ht="15" customHeight="1" x14ac:dyDescent="0.3">
      <c r="A446">
        <v>444</v>
      </c>
      <c r="B446" t="s">
        <v>96</v>
      </c>
      <c r="C446" t="s">
        <v>1365</v>
      </c>
      <c r="D446" s="1" t="s">
        <v>1443</v>
      </c>
      <c r="E446">
        <v>-1</v>
      </c>
      <c r="F446" t="s">
        <v>1444</v>
      </c>
      <c r="G446" t="s">
        <v>1368</v>
      </c>
      <c r="H446">
        <v>-1</v>
      </c>
      <c r="I446">
        <v>-1</v>
      </c>
      <c r="J446">
        <v>-1</v>
      </c>
      <c r="K446">
        <v>-1</v>
      </c>
      <c r="L446">
        <v>-1</v>
      </c>
      <c r="M446">
        <v>-1</v>
      </c>
      <c r="N446">
        <v>-1</v>
      </c>
      <c r="O446">
        <v>-1</v>
      </c>
      <c r="P446">
        <v>-1</v>
      </c>
    </row>
    <row r="447" spans="1:16" ht="15" customHeight="1" x14ac:dyDescent="0.3">
      <c r="A447">
        <v>445</v>
      </c>
      <c r="B447" t="s">
        <v>1445</v>
      </c>
      <c r="C447" t="s">
        <v>1365</v>
      </c>
      <c r="D447" s="1" t="s">
        <v>1446</v>
      </c>
      <c r="E447">
        <v>-1</v>
      </c>
      <c r="F447" t="s">
        <v>1447</v>
      </c>
      <c r="G447" t="s">
        <v>1448</v>
      </c>
      <c r="H447">
        <v>-1</v>
      </c>
      <c r="I447">
        <v>-1</v>
      </c>
      <c r="J447">
        <v>-1</v>
      </c>
      <c r="K447">
        <v>-1</v>
      </c>
      <c r="L447">
        <v>-1</v>
      </c>
      <c r="M447">
        <v>-1</v>
      </c>
      <c r="N447">
        <v>-1</v>
      </c>
      <c r="O447">
        <v>-1</v>
      </c>
      <c r="P447">
        <v>-1</v>
      </c>
    </row>
    <row r="448" spans="1:16" ht="15" customHeight="1" x14ac:dyDescent="0.3">
      <c r="A448">
        <v>446</v>
      </c>
      <c r="B448" t="s">
        <v>96</v>
      </c>
      <c r="C448" t="s">
        <v>1365</v>
      </c>
      <c r="D448" s="1" t="s">
        <v>1449</v>
      </c>
      <c r="E448">
        <v>5</v>
      </c>
      <c r="F448" s="1" t="s">
        <v>1450</v>
      </c>
      <c r="G448" t="s">
        <v>1368</v>
      </c>
      <c r="H448" t="s">
        <v>57</v>
      </c>
      <c r="I448" t="s">
        <v>91</v>
      </c>
      <c r="J448">
        <v>-1</v>
      </c>
      <c r="K448" t="s">
        <v>36</v>
      </c>
      <c r="L448">
        <v>-1</v>
      </c>
      <c r="M448">
        <v>-1</v>
      </c>
      <c r="N448" t="s">
        <v>39</v>
      </c>
      <c r="O448">
        <v>-1</v>
      </c>
      <c r="P448">
        <v>-1</v>
      </c>
    </row>
    <row r="449" spans="1:16" ht="15" customHeight="1" x14ac:dyDescent="0.3">
      <c r="A449">
        <v>447</v>
      </c>
      <c r="B449" t="s">
        <v>877</v>
      </c>
      <c r="C449" t="s">
        <v>1365</v>
      </c>
      <c r="D449" s="1" t="s">
        <v>1451</v>
      </c>
      <c r="E449">
        <v>3.5</v>
      </c>
      <c r="F449" s="1" t="s">
        <v>1452</v>
      </c>
      <c r="G449" t="s">
        <v>1392</v>
      </c>
      <c r="H449" t="s">
        <v>1392</v>
      </c>
      <c r="I449" t="s">
        <v>35</v>
      </c>
      <c r="J449">
        <v>2011</v>
      </c>
      <c r="K449" t="s">
        <v>73</v>
      </c>
      <c r="L449" t="s">
        <v>1053</v>
      </c>
      <c r="M449" t="s">
        <v>1054</v>
      </c>
      <c r="N449" t="s">
        <v>47</v>
      </c>
      <c r="O449">
        <v>-1</v>
      </c>
      <c r="P449">
        <v>-1</v>
      </c>
    </row>
    <row r="450" spans="1:16" ht="15" customHeight="1" x14ac:dyDescent="0.3">
      <c r="A450">
        <v>448</v>
      </c>
      <c r="B450" t="s">
        <v>1453</v>
      </c>
      <c r="C450" t="s">
        <v>1365</v>
      </c>
      <c r="D450" s="1" t="s">
        <v>1454</v>
      </c>
      <c r="E450">
        <v>3.5</v>
      </c>
      <c r="F450" s="1" t="s">
        <v>1455</v>
      </c>
      <c r="G450" t="s">
        <v>1456</v>
      </c>
      <c r="H450" t="s">
        <v>1457</v>
      </c>
      <c r="I450" t="s">
        <v>51</v>
      </c>
      <c r="J450">
        <v>-1</v>
      </c>
      <c r="K450" t="s">
        <v>36</v>
      </c>
      <c r="L450" t="s">
        <v>119</v>
      </c>
      <c r="M450" t="s">
        <v>81</v>
      </c>
      <c r="N450" t="s">
        <v>441</v>
      </c>
      <c r="O450">
        <v>-1</v>
      </c>
      <c r="P450">
        <v>-1</v>
      </c>
    </row>
    <row r="451" spans="1:16" ht="15" customHeight="1" x14ac:dyDescent="0.3">
      <c r="A451">
        <v>449</v>
      </c>
      <c r="B451" t="s">
        <v>96</v>
      </c>
      <c r="C451" t="s">
        <v>1365</v>
      </c>
      <c r="D451" s="1" t="s">
        <v>1458</v>
      </c>
      <c r="E451">
        <v>4.0999999999999996</v>
      </c>
      <c r="F451" s="1" t="s">
        <v>1459</v>
      </c>
      <c r="G451" t="s">
        <v>1431</v>
      </c>
      <c r="H451" t="s">
        <v>131</v>
      </c>
      <c r="I451" t="s">
        <v>118</v>
      </c>
      <c r="J451">
        <v>2011</v>
      </c>
      <c r="K451" t="s">
        <v>36</v>
      </c>
      <c r="L451" t="s">
        <v>46</v>
      </c>
      <c r="M451" t="s">
        <v>38</v>
      </c>
      <c r="N451" t="s">
        <v>39</v>
      </c>
      <c r="O451">
        <v>-1</v>
      </c>
      <c r="P451">
        <v>-1</v>
      </c>
    </row>
    <row r="452" spans="1:16" ht="15" customHeight="1" x14ac:dyDescent="0.3">
      <c r="A452">
        <v>450</v>
      </c>
      <c r="B452" t="s">
        <v>1460</v>
      </c>
      <c r="C452" t="s">
        <v>1461</v>
      </c>
      <c r="D452" s="1" t="s">
        <v>1462</v>
      </c>
      <c r="E452">
        <v>4</v>
      </c>
      <c r="F452" s="1" t="s">
        <v>1463</v>
      </c>
      <c r="G452" t="s">
        <v>1368</v>
      </c>
      <c r="H452" t="s">
        <v>976</v>
      </c>
      <c r="I452" t="s">
        <v>20</v>
      </c>
      <c r="J452">
        <v>2006</v>
      </c>
      <c r="K452" t="s">
        <v>36</v>
      </c>
      <c r="L452" t="s">
        <v>366</v>
      </c>
      <c r="M452" t="s">
        <v>275</v>
      </c>
      <c r="N452" t="s">
        <v>120</v>
      </c>
      <c r="O452">
        <v>-1</v>
      </c>
      <c r="P452">
        <v>-1</v>
      </c>
    </row>
    <row r="453" spans="1:16" ht="15" customHeight="1" x14ac:dyDescent="0.3">
      <c r="A453">
        <v>451</v>
      </c>
      <c r="B453" t="s">
        <v>1464</v>
      </c>
      <c r="C453" t="s">
        <v>1461</v>
      </c>
      <c r="D453" s="1" t="s">
        <v>1465</v>
      </c>
      <c r="E453">
        <v>3.5</v>
      </c>
      <c r="F453" s="1" t="s">
        <v>1452</v>
      </c>
      <c r="G453" t="s">
        <v>1392</v>
      </c>
      <c r="H453" t="s">
        <v>1392</v>
      </c>
      <c r="I453" t="s">
        <v>35</v>
      </c>
      <c r="J453">
        <v>2011</v>
      </c>
      <c r="K453" t="s">
        <v>73</v>
      </c>
      <c r="L453" t="s">
        <v>1053</v>
      </c>
      <c r="M453" t="s">
        <v>1054</v>
      </c>
      <c r="N453" t="s">
        <v>47</v>
      </c>
      <c r="O453">
        <v>-1</v>
      </c>
      <c r="P453">
        <v>-1</v>
      </c>
    </row>
    <row r="454" spans="1:16" ht="15" customHeight="1" x14ac:dyDescent="0.3">
      <c r="A454">
        <v>452</v>
      </c>
      <c r="B454" t="s">
        <v>1466</v>
      </c>
      <c r="C454" t="s">
        <v>1461</v>
      </c>
      <c r="D454" t="s">
        <v>1467</v>
      </c>
      <c r="E454">
        <v>2.9</v>
      </c>
      <c r="F454" s="1" t="s">
        <v>1422</v>
      </c>
      <c r="G454" t="s">
        <v>1368</v>
      </c>
      <c r="H454" t="s">
        <v>1389</v>
      </c>
      <c r="I454" t="s">
        <v>118</v>
      </c>
      <c r="J454">
        <v>1995</v>
      </c>
      <c r="K454" t="s">
        <v>36</v>
      </c>
      <c r="L454" t="s">
        <v>46</v>
      </c>
      <c r="M454" t="s">
        <v>38</v>
      </c>
      <c r="N454" t="s">
        <v>441</v>
      </c>
      <c r="O454">
        <v>-1</v>
      </c>
      <c r="P454">
        <v>-1</v>
      </c>
    </row>
    <row r="455" spans="1:16" ht="15" customHeight="1" x14ac:dyDescent="0.3">
      <c r="A455">
        <v>453</v>
      </c>
      <c r="B455" t="s">
        <v>973</v>
      </c>
      <c r="C455" t="s">
        <v>1461</v>
      </c>
      <c r="D455" s="1" t="s">
        <v>1468</v>
      </c>
      <c r="E455">
        <v>4.2</v>
      </c>
      <c r="F455" s="1" t="s">
        <v>1281</v>
      </c>
      <c r="G455" t="s">
        <v>1368</v>
      </c>
      <c r="H455" t="s">
        <v>1282</v>
      </c>
      <c r="I455" t="s">
        <v>51</v>
      </c>
      <c r="J455">
        <v>2004</v>
      </c>
      <c r="K455" t="s">
        <v>36</v>
      </c>
      <c r="L455" t="s">
        <v>222</v>
      </c>
      <c r="M455" t="s">
        <v>81</v>
      </c>
      <c r="N455" t="s">
        <v>39</v>
      </c>
      <c r="O455">
        <v>-1</v>
      </c>
      <c r="P455">
        <v>-1</v>
      </c>
    </row>
    <row r="456" spans="1:16" ht="15" customHeight="1" x14ac:dyDescent="0.3">
      <c r="A456">
        <v>454</v>
      </c>
      <c r="B456" t="s">
        <v>41</v>
      </c>
      <c r="C456" t="s">
        <v>1469</v>
      </c>
      <c r="D456" s="1" t="s">
        <v>1470</v>
      </c>
      <c r="E456">
        <v>3.5</v>
      </c>
      <c r="F456" s="1" t="s">
        <v>458</v>
      </c>
      <c r="G456" t="s">
        <v>1471</v>
      </c>
      <c r="H456" t="s">
        <v>459</v>
      </c>
      <c r="I456" t="s">
        <v>28</v>
      </c>
      <c r="J456">
        <v>1948</v>
      </c>
      <c r="K456" t="s">
        <v>73</v>
      </c>
      <c r="L456" t="s">
        <v>222</v>
      </c>
      <c r="M456" t="s">
        <v>81</v>
      </c>
      <c r="N456" t="s">
        <v>31</v>
      </c>
      <c r="O456" t="s">
        <v>460</v>
      </c>
      <c r="P456">
        <v>-1</v>
      </c>
    </row>
    <row r="457" spans="1:16" ht="15" customHeight="1" x14ac:dyDescent="0.3">
      <c r="A457">
        <v>455</v>
      </c>
      <c r="B457" t="s">
        <v>1472</v>
      </c>
      <c r="C457" t="s">
        <v>1469</v>
      </c>
      <c r="D457" s="1" t="s">
        <v>1473</v>
      </c>
      <c r="E457">
        <v>3.7</v>
      </c>
      <c r="F457" s="1" t="s">
        <v>1474</v>
      </c>
      <c r="G457" t="s">
        <v>1475</v>
      </c>
      <c r="H457" t="s">
        <v>1476</v>
      </c>
      <c r="I457" t="s">
        <v>91</v>
      </c>
      <c r="J457">
        <v>-1</v>
      </c>
      <c r="K457" t="s">
        <v>447</v>
      </c>
      <c r="L457" t="s">
        <v>1477</v>
      </c>
      <c r="M457" t="s">
        <v>564</v>
      </c>
      <c r="N457" t="s">
        <v>106</v>
      </c>
      <c r="O457">
        <v>-1</v>
      </c>
      <c r="P457">
        <v>-1</v>
      </c>
    </row>
    <row r="458" spans="1:16" ht="15" customHeight="1" x14ac:dyDescent="0.3">
      <c r="A458">
        <v>456</v>
      </c>
      <c r="B458" t="s">
        <v>1478</v>
      </c>
      <c r="C458" t="s">
        <v>1469</v>
      </c>
      <c r="D458" s="1" t="s">
        <v>1479</v>
      </c>
      <c r="E458">
        <v>3.3</v>
      </c>
      <c r="F458" s="1" t="s">
        <v>1480</v>
      </c>
      <c r="G458" t="s">
        <v>1481</v>
      </c>
      <c r="H458" t="s">
        <v>1482</v>
      </c>
      <c r="I458" t="s">
        <v>35</v>
      </c>
      <c r="J458">
        <v>1968</v>
      </c>
      <c r="K458" t="s">
        <v>21</v>
      </c>
      <c r="L458" t="s">
        <v>22</v>
      </c>
      <c r="M458" t="s">
        <v>23</v>
      </c>
      <c r="N458" t="s">
        <v>47</v>
      </c>
      <c r="O458">
        <v>-1</v>
      </c>
      <c r="P458">
        <v>-1</v>
      </c>
    </row>
    <row r="459" spans="1:16" ht="15" customHeight="1" x14ac:dyDescent="0.3">
      <c r="A459">
        <v>457</v>
      </c>
      <c r="B459" t="s">
        <v>1483</v>
      </c>
      <c r="C459" t="s">
        <v>1484</v>
      </c>
      <c r="D459" s="1" t="s">
        <v>1485</v>
      </c>
      <c r="E459">
        <v>4.3</v>
      </c>
      <c r="F459" s="1" t="s">
        <v>1486</v>
      </c>
      <c r="G459" t="s">
        <v>1487</v>
      </c>
      <c r="H459" t="s">
        <v>1488</v>
      </c>
      <c r="I459" t="s">
        <v>20</v>
      </c>
      <c r="J459">
        <v>1984</v>
      </c>
      <c r="K459" t="s">
        <v>36</v>
      </c>
      <c r="L459" t="s">
        <v>1489</v>
      </c>
      <c r="M459" t="s">
        <v>1489</v>
      </c>
      <c r="N459" t="s">
        <v>47</v>
      </c>
      <c r="O459" t="s">
        <v>1490</v>
      </c>
      <c r="P459">
        <v>-1</v>
      </c>
    </row>
    <row r="460" spans="1:16" ht="15" customHeight="1" x14ac:dyDescent="0.3">
      <c r="A460">
        <v>458</v>
      </c>
      <c r="B460" t="s">
        <v>41</v>
      </c>
      <c r="C460" t="s">
        <v>1484</v>
      </c>
      <c r="D460" s="1" t="s">
        <v>1491</v>
      </c>
      <c r="E460">
        <v>2.5</v>
      </c>
      <c r="F460" s="1" t="s">
        <v>1492</v>
      </c>
      <c r="G460" t="s">
        <v>1487</v>
      </c>
      <c r="H460" t="s">
        <v>1487</v>
      </c>
      <c r="I460" t="s">
        <v>35</v>
      </c>
      <c r="J460">
        <v>1868</v>
      </c>
      <c r="K460" t="s">
        <v>562</v>
      </c>
      <c r="L460" t="s">
        <v>563</v>
      </c>
      <c r="M460" t="s">
        <v>564</v>
      </c>
      <c r="N460" t="s">
        <v>24</v>
      </c>
      <c r="O460">
        <v>-1</v>
      </c>
      <c r="P460">
        <v>-1</v>
      </c>
    </row>
    <row r="461" spans="1:16" ht="15" customHeight="1" x14ac:dyDescent="0.3">
      <c r="A461">
        <v>459</v>
      </c>
      <c r="B461" t="s">
        <v>63</v>
      </c>
      <c r="C461" t="s">
        <v>1484</v>
      </c>
      <c r="D461" s="1" t="s">
        <v>1493</v>
      </c>
      <c r="E461">
        <v>2.7</v>
      </c>
      <c r="F461" s="1" t="s">
        <v>1494</v>
      </c>
      <c r="G461" t="s">
        <v>1495</v>
      </c>
      <c r="H461" t="s">
        <v>1496</v>
      </c>
      <c r="I461" t="s">
        <v>20</v>
      </c>
      <c r="J461">
        <v>1992</v>
      </c>
      <c r="K461" t="s">
        <v>36</v>
      </c>
      <c r="L461" t="s">
        <v>119</v>
      </c>
      <c r="M461" t="s">
        <v>81</v>
      </c>
      <c r="N461" t="s">
        <v>120</v>
      </c>
      <c r="O461">
        <v>-1</v>
      </c>
      <c r="P461">
        <v>-1</v>
      </c>
    </row>
    <row r="462" spans="1:16" ht="15" customHeight="1" x14ac:dyDescent="0.3">
      <c r="A462">
        <v>460</v>
      </c>
      <c r="B462" t="s">
        <v>294</v>
      </c>
      <c r="C462" t="s">
        <v>1484</v>
      </c>
      <c r="D462" s="1" t="s">
        <v>1497</v>
      </c>
      <c r="E462">
        <v>2.7</v>
      </c>
      <c r="F462" s="1" t="s">
        <v>1498</v>
      </c>
      <c r="G462" t="s">
        <v>1487</v>
      </c>
      <c r="H462" t="s">
        <v>1487</v>
      </c>
      <c r="I462" t="s">
        <v>118</v>
      </c>
      <c r="J462">
        <v>1996</v>
      </c>
      <c r="K462" t="s">
        <v>21</v>
      </c>
      <c r="L462" t="s">
        <v>22</v>
      </c>
      <c r="M462" t="s">
        <v>23</v>
      </c>
      <c r="N462" t="s">
        <v>47</v>
      </c>
      <c r="O462" t="s">
        <v>1499</v>
      </c>
      <c r="P462">
        <v>-1</v>
      </c>
    </row>
    <row r="463" spans="1:16" ht="15" customHeight="1" x14ac:dyDescent="0.3">
      <c r="A463">
        <v>461</v>
      </c>
      <c r="B463" t="s">
        <v>294</v>
      </c>
      <c r="C463" t="s">
        <v>1484</v>
      </c>
      <c r="D463" s="1" t="s">
        <v>1500</v>
      </c>
      <c r="E463">
        <v>5</v>
      </c>
      <c r="F463" s="1" t="s">
        <v>496</v>
      </c>
      <c r="G463" t="s">
        <v>1487</v>
      </c>
      <c r="H463" t="s">
        <v>497</v>
      </c>
      <c r="I463" t="s">
        <v>118</v>
      </c>
      <c r="J463">
        <v>2008</v>
      </c>
      <c r="K463" t="s">
        <v>36</v>
      </c>
      <c r="L463" t="s">
        <v>46</v>
      </c>
      <c r="M463" t="s">
        <v>38</v>
      </c>
      <c r="N463" t="s">
        <v>47</v>
      </c>
      <c r="O463">
        <v>-1</v>
      </c>
      <c r="P463">
        <v>-1</v>
      </c>
    </row>
    <row r="464" spans="1:16" ht="15" customHeight="1" x14ac:dyDescent="0.3">
      <c r="A464">
        <v>462</v>
      </c>
      <c r="B464" t="s">
        <v>1501</v>
      </c>
      <c r="C464" t="s">
        <v>1484</v>
      </c>
      <c r="D464" s="1" t="s">
        <v>1502</v>
      </c>
      <c r="E464">
        <v>4.9000000000000004</v>
      </c>
      <c r="F464" s="1" t="s">
        <v>1503</v>
      </c>
      <c r="G464" t="s">
        <v>1504</v>
      </c>
      <c r="H464" t="s">
        <v>1505</v>
      </c>
      <c r="I464" t="s">
        <v>20</v>
      </c>
      <c r="J464">
        <v>2000</v>
      </c>
      <c r="K464" t="s">
        <v>36</v>
      </c>
      <c r="L464" t="s">
        <v>580</v>
      </c>
      <c r="M464" t="s">
        <v>81</v>
      </c>
      <c r="N464" t="s">
        <v>160</v>
      </c>
      <c r="O464">
        <v>-1</v>
      </c>
      <c r="P464">
        <v>-1</v>
      </c>
    </row>
    <row r="465" spans="1:16" ht="15" customHeight="1" x14ac:dyDescent="0.3">
      <c r="A465">
        <v>463</v>
      </c>
      <c r="B465" t="s">
        <v>63</v>
      </c>
      <c r="C465" t="s">
        <v>1484</v>
      </c>
      <c r="D465" s="1" t="s">
        <v>1506</v>
      </c>
      <c r="E465">
        <v>3</v>
      </c>
      <c r="F465" s="1" t="s">
        <v>1507</v>
      </c>
      <c r="G465" t="s">
        <v>1495</v>
      </c>
      <c r="H465" t="s">
        <v>979</v>
      </c>
      <c r="I465" t="s">
        <v>91</v>
      </c>
      <c r="J465">
        <v>-1</v>
      </c>
      <c r="K465" t="s">
        <v>36</v>
      </c>
      <c r="L465">
        <v>-1</v>
      </c>
      <c r="M465">
        <v>-1</v>
      </c>
      <c r="N465" t="s">
        <v>155</v>
      </c>
      <c r="O465">
        <v>-1</v>
      </c>
      <c r="P465">
        <v>-1</v>
      </c>
    </row>
    <row r="466" spans="1:16" ht="15" customHeight="1" x14ac:dyDescent="0.3">
      <c r="A466">
        <v>464</v>
      </c>
      <c r="B466" t="s">
        <v>41</v>
      </c>
      <c r="C466" t="s">
        <v>1484</v>
      </c>
      <c r="D466" s="1" t="s">
        <v>1508</v>
      </c>
      <c r="E466">
        <v>1</v>
      </c>
      <c r="F466" s="1" t="s">
        <v>1509</v>
      </c>
      <c r="G466" t="s">
        <v>1495</v>
      </c>
      <c r="H466" t="s">
        <v>1510</v>
      </c>
      <c r="I466" t="s">
        <v>91</v>
      </c>
      <c r="J466">
        <v>-1</v>
      </c>
      <c r="K466" t="s">
        <v>36</v>
      </c>
      <c r="L466">
        <v>-1</v>
      </c>
      <c r="M466">
        <v>-1</v>
      </c>
      <c r="N466" t="s">
        <v>106</v>
      </c>
      <c r="O466">
        <v>-1</v>
      </c>
      <c r="P466">
        <v>-1</v>
      </c>
    </row>
    <row r="467" spans="1:16" ht="15" customHeight="1" x14ac:dyDescent="0.3">
      <c r="A467">
        <v>465</v>
      </c>
      <c r="B467" t="s">
        <v>41</v>
      </c>
      <c r="C467" t="s">
        <v>1484</v>
      </c>
      <c r="D467" s="1" t="s">
        <v>1511</v>
      </c>
      <c r="E467">
        <v>3.5</v>
      </c>
      <c r="F467" s="1" t="s">
        <v>1512</v>
      </c>
      <c r="G467" t="s">
        <v>1495</v>
      </c>
      <c r="H467" t="s">
        <v>1495</v>
      </c>
      <c r="I467" t="s">
        <v>118</v>
      </c>
      <c r="J467">
        <v>-1</v>
      </c>
      <c r="K467" t="s">
        <v>21</v>
      </c>
      <c r="L467" t="s">
        <v>22</v>
      </c>
      <c r="M467" t="s">
        <v>23</v>
      </c>
      <c r="N467" t="s">
        <v>441</v>
      </c>
      <c r="O467">
        <v>-1</v>
      </c>
      <c r="P467">
        <v>-1</v>
      </c>
    </row>
    <row r="468" spans="1:16" ht="15" customHeight="1" x14ac:dyDescent="0.3">
      <c r="A468">
        <v>466</v>
      </c>
      <c r="B468" t="s">
        <v>41</v>
      </c>
      <c r="C468" t="s">
        <v>1484</v>
      </c>
      <c r="D468" s="1" t="s">
        <v>1513</v>
      </c>
      <c r="E468">
        <v>5</v>
      </c>
      <c r="F468" s="1" t="s">
        <v>496</v>
      </c>
      <c r="G468" t="s">
        <v>1487</v>
      </c>
      <c r="H468" t="s">
        <v>497</v>
      </c>
      <c r="I468" t="s">
        <v>118</v>
      </c>
      <c r="J468">
        <v>2008</v>
      </c>
      <c r="K468" t="s">
        <v>36</v>
      </c>
      <c r="L468" t="s">
        <v>46</v>
      </c>
      <c r="M468" t="s">
        <v>38</v>
      </c>
      <c r="N468" t="s">
        <v>47</v>
      </c>
      <c r="O468">
        <v>-1</v>
      </c>
      <c r="P468">
        <v>-1</v>
      </c>
    </row>
    <row r="469" spans="1:16" ht="15" customHeight="1" x14ac:dyDescent="0.3">
      <c r="A469">
        <v>467</v>
      </c>
      <c r="B469" t="s">
        <v>41</v>
      </c>
      <c r="C469" t="s">
        <v>1484</v>
      </c>
      <c r="D469" s="1" t="s">
        <v>1514</v>
      </c>
      <c r="E469">
        <v>4.9000000000000004</v>
      </c>
      <c r="F469" s="1" t="s">
        <v>1503</v>
      </c>
      <c r="G469" t="s">
        <v>1504</v>
      </c>
      <c r="H469" t="s">
        <v>1505</v>
      </c>
      <c r="I469" t="s">
        <v>20</v>
      </c>
      <c r="J469">
        <v>2000</v>
      </c>
      <c r="K469" t="s">
        <v>36</v>
      </c>
      <c r="L469" t="s">
        <v>580</v>
      </c>
      <c r="M469" t="s">
        <v>81</v>
      </c>
      <c r="N469" t="s">
        <v>160</v>
      </c>
      <c r="O469">
        <v>-1</v>
      </c>
      <c r="P469">
        <v>-1</v>
      </c>
    </row>
    <row r="470" spans="1:16" ht="15" customHeight="1" x14ac:dyDescent="0.3">
      <c r="A470">
        <v>468</v>
      </c>
      <c r="B470" t="s">
        <v>41</v>
      </c>
      <c r="C470" t="s">
        <v>1484</v>
      </c>
      <c r="D470" s="1" t="s">
        <v>1515</v>
      </c>
      <c r="E470">
        <v>3.4</v>
      </c>
      <c r="F470" s="1" t="s">
        <v>1516</v>
      </c>
      <c r="G470" t="s">
        <v>1517</v>
      </c>
      <c r="H470" t="s">
        <v>1518</v>
      </c>
      <c r="I470" t="s">
        <v>91</v>
      </c>
      <c r="J470">
        <v>-1</v>
      </c>
      <c r="K470" t="s">
        <v>36</v>
      </c>
      <c r="L470" t="s">
        <v>222</v>
      </c>
      <c r="M470" t="s">
        <v>81</v>
      </c>
      <c r="N470" t="s">
        <v>39</v>
      </c>
      <c r="O470">
        <v>-1</v>
      </c>
      <c r="P470">
        <v>-1</v>
      </c>
    </row>
    <row r="471" spans="1:16" ht="15" customHeight="1" x14ac:dyDescent="0.3">
      <c r="A471">
        <v>469</v>
      </c>
      <c r="B471" t="s">
        <v>1519</v>
      </c>
      <c r="C471" t="s">
        <v>1484</v>
      </c>
      <c r="D471" s="1" t="s">
        <v>1520</v>
      </c>
      <c r="E471">
        <v>3.1</v>
      </c>
      <c r="F471" s="1" t="s">
        <v>1521</v>
      </c>
      <c r="G471" t="s">
        <v>1522</v>
      </c>
      <c r="H471" t="s">
        <v>1522</v>
      </c>
      <c r="I471" t="s">
        <v>28</v>
      </c>
      <c r="J471">
        <v>1936</v>
      </c>
      <c r="K471" t="s">
        <v>45</v>
      </c>
      <c r="L471" t="s">
        <v>1523</v>
      </c>
      <c r="M471" t="s">
        <v>1307</v>
      </c>
      <c r="N471" t="s">
        <v>132</v>
      </c>
      <c r="O471" t="s">
        <v>1524</v>
      </c>
      <c r="P471">
        <v>-1</v>
      </c>
    </row>
    <row r="472" spans="1:16" ht="15" customHeight="1" x14ac:dyDescent="0.3">
      <c r="A472">
        <v>470</v>
      </c>
      <c r="B472" t="s">
        <v>1525</v>
      </c>
      <c r="C472" t="s">
        <v>1484</v>
      </c>
      <c r="D472" s="1" t="s">
        <v>1526</v>
      </c>
      <c r="E472">
        <v>3.8</v>
      </c>
      <c r="F472" s="1" t="s">
        <v>1527</v>
      </c>
      <c r="G472" t="s">
        <v>1528</v>
      </c>
      <c r="H472" t="s">
        <v>1510</v>
      </c>
      <c r="I472" t="s">
        <v>28</v>
      </c>
      <c r="J472">
        <v>1914</v>
      </c>
      <c r="K472" t="s">
        <v>73</v>
      </c>
      <c r="L472" t="s">
        <v>119</v>
      </c>
      <c r="M472" t="s">
        <v>81</v>
      </c>
      <c r="N472" t="s">
        <v>86</v>
      </c>
      <c r="O472" t="s">
        <v>1529</v>
      </c>
      <c r="P472">
        <v>-1</v>
      </c>
    </row>
    <row r="473" spans="1:16" ht="15" customHeight="1" x14ac:dyDescent="0.3">
      <c r="A473">
        <v>471</v>
      </c>
      <c r="B473" t="s">
        <v>1530</v>
      </c>
      <c r="C473" t="s">
        <v>1484</v>
      </c>
      <c r="D473" s="1" t="s">
        <v>1531</v>
      </c>
      <c r="E473">
        <v>1</v>
      </c>
      <c r="F473" s="1" t="s">
        <v>1532</v>
      </c>
      <c r="G473" t="s">
        <v>1495</v>
      </c>
      <c r="H473" t="s">
        <v>1533</v>
      </c>
      <c r="I473" t="s">
        <v>51</v>
      </c>
      <c r="J473">
        <v>1935</v>
      </c>
      <c r="K473" t="s">
        <v>36</v>
      </c>
      <c r="L473" t="s">
        <v>1534</v>
      </c>
      <c r="M473" t="s">
        <v>407</v>
      </c>
      <c r="N473" t="s">
        <v>39</v>
      </c>
      <c r="O473">
        <v>-1</v>
      </c>
      <c r="P473">
        <v>-1</v>
      </c>
    </row>
    <row r="474" spans="1:16" ht="15" customHeight="1" x14ac:dyDescent="0.3">
      <c r="A474">
        <v>472</v>
      </c>
      <c r="B474" t="s">
        <v>1535</v>
      </c>
      <c r="C474" t="s">
        <v>1484</v>
      </c>
      <c r="D474" s="1" t="s">
        <v>1536</v>
      </c>
      <c r="E474">
        <v>3.5</v>
      </c>
      <c r="F474" s="1" t="s">
        <v>1537</v>
      </c>
      <c r="G474" t="s">
        <v>1495</v>
      </c>
      <c r="H474" t="s">
        <v>1538</v>
      </c>
      <c r="I474" t="s">
        <v>51</v>
      </c>
      <c r="J474">
        <v>1998</v>
      </c>
      <c r="K474" t="s">
        <v>36</v>
      </c>
      <c r="L474" t="s">
        <v>972</v>
      </c>
      <c r="M474" t="s">
        <v>735</v>
      </c>
      <c r="N474" t="s">
        <v>24</v>
      </c>
      <c r="O474">
        <v>-1</v>
      </c>
      <c r="P474">
        <v>-1</v>
      </c>
    </row>
    <row r="475" spans="1:16" ht="15" customHeight="1" x14ac:dyDescent="0.3">
      <c r="A475">
        <v>473</v>
      </c>
      <c r="B475" t="s">
        <v>1539</v>
      </c>
      <c r="C475" t="s">
        <v>1484</v>
      </c>
      <c r="D475" s="1" t="s">
        <v>1540</v>
      </c>
      <c r="E475">
        <v>3.8</v>
      </c>
      <c r="F475" s="1" t="s">
        <v>1541</v>
      </c>
      <c r="G475" t="s">
        <v>1487</v>
      </c>
      <c r="H475" t="s">
        <v>550</v>
      </c>
      <c r="I475" t="s">
        <v>35</v>
      </c>
      <c r="J475">
        <v>1997</v>
      </c>
      <c r="K475" t="s">
        <v>36</v>
      </c>
      <c r="L475" t="s">
        <v>46</v>
      </c>
      <c r="M475" t="s">
        <v>38</v>
      </c>
      <c r="N475" t="s">
        <v>24</v>
      </c>
      <c r="O475">
        <v>-1</v>
      </c>
      <c r="P475">
        <v>-1</v>
      </c>
    </row>
    <row r="476" spans="1:16" ht="15" customHeight="1" x14ac:dyDescent="0.3">
      <c r="A476">
        <v>474</v>
      </c>
      <c r="B476" t="s">
        <v>1542</v>
      </c>
      <c r="C476" t="s">
        <v>1484</v>
      </c>
      <c r="D476" s="1" t="s">
        <v>1543</v>
      </c>
      <c r="E476">
        <v>5</v>
      </c>
      <c r="F476" s="1" t="s">
        <v>1544</v>
      </c>
      <c r="G476" t="s">
        <v>1495</v>
      </c>
      <c r="H476" t="s">
        <v>1545</v>
      </c>
      <c r="I476" t="s">
        <v>118</v>
      </c>
      <c r="J476">
        <v>2015</v>
      </c>
      <c r="K476" t="s">
        <v>36</v>
      </c>
      <c r="L476" t="s">
        <v>119</v>
      </c>
      <c r="M476" t="s">
        <v>81</v>
      </c>
      <c r="N476" t="s">
        <v>39</v>
      </c>
      <c r="O476">
        <v>-1</v>
      </c>
      <c r="P476">
        <v>-1</v>
      </c>
    </row>
    <row r="477" spans="1:16" ht="15" customHeight="1" x14ac:dyDescent="0.3">
      <c r="A477">
        <v>475</v>
      </c>
      <c r="B477" t="s">
        <v>1150</v>
      </c>
      <c r="C477" t="s">
        <v>1484</v>
      </c>
      <c r="D477" s="1" t="s">
        <v>1546</v>
      </c>
      <c r="E477">
        <v>5</v>
      </c>
      <c r="F477" s="1" t="s">
        <v>496</v>
      </c>
      <c r="G477" t="s">
        <v>1487</v>
      </c>
      <c r="H477" t="s">
        <v>497</v>
      </c>
      <c r="I477" t="s">
        <v>118</v>
      </c>
      <c r="J477">
        <v>2008</v>
      </c>
      <c r="K477" t="s">
        <v>36</v>
      </c>
      <c r="L477" t="s">
        <v>46</v>
      </c>
      <c r="M477" t="s">
        <v>38</v>
      </c>
      <c r="N477" t="s">
        <v>47</v>
      </c>
      <c r="O477">
        <v>-1</v>
      </c>
      <c r="P477">
        <v>-1</v>
      </c>
    </row>
    <row r="478" spans="1:16" ht="15" customHeight="1" x14ac:dyDescent="0.3">
      <c r="A478">
        <v>476</v>
      </c>
      <c r="B478" t="s">
        <v>1547</v>
      </c>
      <c r="C478" t="s">
        <v>1484</v>
      </c>
      <c r="D478" s="1" t="s">
        <v>1548</v>
      </c>
      <c r="E478">
        <v>3</v>
      </c>
      <c r="F478" s="1" t="s">
        <v>1549</v>
      </c>
      <c r="G478" t="s">
        <v>1550</v>
      </c>
      <c r="H478" t="s">
        <v>1551</v>
      </c>
      <c r="I478" t="s">
        <v>20</v>
      </c>
      <c r="J478">
        <v>-1</v>
      </c>
      <c r="K478" t="s">
        <v>73</v>
      </c>
      <c r="L478" t="s">
        <v>366</v>
      </c>
      <c r="M478" t="s">
        <v>275</v>
      </c>
      <c r="N478" t="s">
        <v>160</v>
      </c>
      <c r="O478">
        <v>-1</v>
      </c>
      <c r="P478">
        <v>-1</v>
      </c>
    </row>
    <row r="479" spans="1:16" ht="15" customHeight="1" x14ac:dyDescent="0.3">
      <c r="A479">
        <v>477</v>
      </c>
      <c r="B479" t="s">
        <v>1552</v>
      </c>
      <c r="C479" t="s">
        <v>1484</v>
      </c>
      <c r="D479" s="1" t="s">
        <v>1553</v>
      </c>
      <c r="E479">
        <v>3.8</v>
      </c>
      <c r="F479" s="1" t="s">
        <v>1541</v>
      </c>
      <c r="G479" t="s">
        <v>1487</v>
      </c>
      <c r="H479" t="s">
        <v>550</v>
      </c>
      <c r="I479" t="s">
        <v>35</v>
      </c>
      <c r="J479">
        <v>1997</v>
      </c>
      <c r="K479" t="s">
        <v>36</v>
      </c>
      <c r="L479" t="s">
        <v>46</v>
      </c>
      <c r="M479" t="s">
        <v>38</v>
      </c>
      <c r="N479" t="s">
        <v>24</v>
      </c>
      <c r="O479">
        <v>-1</v>
      </c>
      <c r="P479">
        <v>-1</v>
      </c>
    </row>
    <row r="480" spans="1:16" ht="15" customHeight="1" x14ac:dyDescent="0.3">
      <c r="A480">
        <v>478</v>
      </c>
      <c r="B480" t="s">
        <v>1554</v>
      </c>
      <c r="C480" t="s">
        <v>1484</v>
      </c>
      <c r="D480" s="1" t="s">
        <v>1555</v>
      </c>
      <c r="E480">
        <v>4.9000000000000004</v>
      </c>
      <c r="F480" s="1" t="s">
        <v>1503</v>
      </c>
      <c r="G480" t="s">
        <v>1504</v>
      </c>
      <c r="H480" t="s">
        <v>1505</v>
      </c>
      <c r="I480" t="s">
        <v>20</v>
      </c>
      <c r="J480">
        <v>2000</v>
      </c>
      <c r="K480" t="s">
        <v>36</v>
      </c>
      <c r="L480" t="s">
        <v>580</v>
      </c>
      <c r="M480" t="s">
        <v>81</v>
      </c>
      <c r="N480" t="s">
        <v>160</v>
      </c>
      <c r="O480">
        <v>-1</v>
      </c>
      <c r="P480">
        <v>-1</v>
      </c>
    </row>
    <row r="481" spans="1:16" ht="15" customHeight="1" x14ac:dyDescent="0.3">
      <c r="A481">
        <v>479</v>
      </c>
      <c r="B481" t="s">
        <v>1556</v>
      </c>
      <c r="C481" t="s">
        <v>1484</v>
      </c>
      <c r="D481" s="1" t="s">
        <v>1557</v>
      </c>
      <c r="E481">
        <v>-1</v>
      </c>
      <c r="F481" t="s">
        <v>1558</v>
      </c>
      <c r="G481" t="s">
        <v>1550</v>
      </c>
      <c r="H481">
        <v>-1</v>
      </c>
      <c r="I481">
        <v>-1</v>
      </c>
      <c r="J481">
        <v>-1</v>
      </c>
      <c r="K481">
        <v>-1</v>
      </c>
      <c r="L481">
        <v>-1</v>
      </c>
      <c r="M481">
        <v>-1</v>
      </c>
      <c r="N481">
        <v>-1</v>
      </c>
      <c r="O481">
        <v>-1</v>
      </c>
      <c r="P481">
        <v>-1</v>
      </c>
    </row>
    <row r="482" spans="1:16" ht="15" customHeight="1" x14ac:dyDescent="0.3">
      <c r="A482">
        <v>480</v>
      </c>
      <c r="B482" t="s">
        <v>1559</v>
      </c>
      <c r="C482" t="s">
        <v>1484</v>
      </c>
      <c r="D482" s="1" t="s">
        <v>1560</v>
      </c>
      <c r="E482">
        <v>3.5</v>
      </c>
      <c r="F482" s="1" t="s">
        <v>1561</v>
      </c>
      <c r="G482" t="s">
        <v>1487</v>
      </c>
      <c r="H482" t="s">
        <v>1562</v>
      </c>
      <c r="I482" t="s">
        <v>118</v>
      </c>
      <c r="J482">
        <v>2014</v>
      </c>
      <c r="K482" t="s">
        <v>36</v>
      </c>
      <c r="L482" t="s">
        <v>222</v>
      </c>
      <c r="M482" t="s">
        <v>81</v>
      </c>
      <c r="N482" t="s">
        <v>441</v>
      </c>
      <c r="O482">
        <v>-1</v>
      </c>
      <c r="P482">
        <v>-1</v>
      </c>
    </row>
    <row r="483" spans="1:16" ht="15" customHeight="1" x14ac:dyDescent="0.3">
      <c r="A483">
        <v>481</v>
      </c>
      <c r="B483" t="s">
        <v>1563</v>
      </c>
      <c r="C483" t="s">
        <v>1484</v>
      </c>
      <c r="D483" s="1" t="s">
        <v>1564</v>
      </c>
      <c r="E483">
        <v>3.8</v>
      </c>
      <c r="F483" s="1" t="s">
        <v>1565</v>
      </c>
      <c r="G483" t="s">
        <v>1487</v>
      </c>
      <c r="H483" t="s">
        <v>550</v>
      </c>
      <c r="I483" t="s">
        <v>35</v>
      </c>
      <c r="J483">
        <v>1997</v>
      </c>
      <c r="K483" t="s">
        <v>36</v>
      </c>
      <c r="L483" t="s">
        <v>46</v>
      </c>
      <c r="M483" t="s">
        <v>38</v>
      </c>
      <c r="N483" t="s">
        <v>24</v>
      </c>
      <c r="O483">
        <v>-1</v>
      </c>
      <c r="P483">
        <v>-1</v>
      </c>
    </row>
    <row r="484" spans="1:16" ht="15" customHeight="1" x14ac:dyDescent="0.3">
      <c r="A484">
        <v>482</v>
      </c>
      <c r="B484" t="s">
        <v>1566</v>
      </c>
      <c r="C484" t="s">
        <v>1484</v>
      </c>
      <c r="D484" s="1" t="s">
        <v>1567</v>
      </c>
      <c r="E484">
        <v>3.2</v>
      </c>
      <c r="F484" s="1" t="s">
        <v>1568</v>
      </c>
      <c r="G484" t="s">
        <v>1495</v>
      </c>
      <c r="H484" t="s">
        <v>1510</v>
      </c>
      <c r="I484" t="s">
        <v>118</v>
      </c>
      <c r="J484">
        <v>2002</v>
      </c>
      <c r="K484" t="s">
        <v>36</v>
      </c>
      <c r="L484" t="s">
        <v>1569</v>
      </c>
      <c r="M484" t="s">
        <v>1570</v>
      </c>
      <c r="N484" t="s">
        <v>160</v>
      </c>
      <c r="O484">
        <v>-1</v>
      </c>
      <c r="P484">
        <v>-1</v>
      </c>
    </row>
    <row r="485" spans="1:16" ht="15" customHeight="1" x14ac:dyDescent="0.3">
      <c r="A485">
        <v>483</v>
      </c>
      <c r="B485" t="s">
        <v>1571</v>
      </c>
      <c r="C485" t="s">
        <v>1484</v>
      </c>
      <c r="D485" s="1" t="s">
        <v>1572</v>
      </c>
      <c r="E485">
        <v>3.1</v>
      </c>
      <c r="F485" s="1" t="s">
        <v>1573</v>
      </c>
      <c r="G485" t="s">
        <v>1574</v>
      </c>
      <c r="H485" t="s">
        <v>939</v>
      </c>
      <c r="I485" t="s">
        <v>91</v>
      </c>
      <c r="J485">
        <v>-1</v>
      </c>
      <c r="K485" t="s">
        <v>36</v>
      </c>
      <c r="L485" t="s">
        <v>119</v>
      </c>
      <c r="M485" t="s">
        <v>81</v>
      </c>
      <c r="N485" t="s">
        <v>441</v>
      </c>
      <c r="O485">
        <v>-1</v>
      </c>
      <c r="P485">
        <v>-1</v>
      </c>
    </row>
    <row r="486" spans="1:16" ht="15" customHeight="1" x14ac:dyDescent="0.3">
      <c r="A486">
        <v>484</v>
      </c>
      <c r="B486" t="s">
        <v>1575</v>
      </c>
      <c r="C486" t="s">
        <v>1484</v>
      </c>
      <c r="D486" s="1" t="s">
        <v>1576</v>
      </c>
      <c r="E486">
        <v>3.5</v>
      </c>
      <c r="F486" s="1" t="s">
        <v>1577</v>
      </c>
      <c r="G486" t="s">
        <v>1487</v>
      </c>
      <c r="H486" t="s">
        <v>1487</v>
      </c>
      <c r="I486" t="s">
        <v>20</v>
      </c>
      <c r="J486">
        <v>1962</v>
      </c>
      <c r="K486" t="s">
        <v>36</v>
      </c>
      <c r="L486" t="s">
        <v>119</v>
      </c>
      <c r="M486" t="s">
        <v>81</v>
      </c>
      <c r="N486" t="s">
        <v>160</v>
      </c>
      <c r="O486">
        <v>-1</v>
      </c>
      <c r="P486">
        <v>-1</v>
      </c>
    </row>
    <row r="487" spans="1:16" ht="15" customHeight="1" x14ac:dyDescent="0.3">
      <c r="A487">
        <v>485</v>
      </c>
      <c r="B487" t="s">
        <v>1578</v>
      </c>
      <c r="C487" t="s">
        <v>1484</v>
      </c>
      <c r="D487" s="1" t="s">
        <v>1579</v>
      </c>
      <c r="E487">
        <v>3.2</v>
      </c>
      <c r="F487" s="1" t="s">
        <v>1580</v>
      </c>
      <c r="G487" t="s">
        <v>1551</v>
      </c>
      <c r="H487" t="s">
        <v>1517</v>
      </c>
      <c r="I487" t="s">
        <v>20</v>
      </c>
      <c r="J487">
        <v>1992</v>
      </c>
      <c r="K487" t="s">
        <v>36</v>
      </c>
      <c r="L487" t="s">
        <v>1489</v>
      </c>
      <c r="M487" t="s">
        <v>1489</v>
      </c>
      <c r="N487" t="s">
        <v>160</v>
      </c>
      <c r="O487">
        <v>-1</v>
      </c>
      <c r="P487">
        <v>-1</v>
      </c>
    </row>
    <row r="488" spans="1:16" ht="15" customHeight="1" x14ac:dyDescent="0.3">
      <c r="A488">
        <v>486</v>
      </c>
      <c r="B488" t="s">
        <v>96</v>
      </c>
      <c r="C488" t="s">
        <v>1484</v>
      </c>
      <c r="D488" s="1" t="s">
        <v>1581</v>
      </c>
      <c r="E488">
        <v>4.9000000000000004</v>
      </c>
      <c r="F488" s="1" t="s">
        <v>1503</v>
      </c>
      <c r="G488" t="s">
        <v>1504</v>
      </c>
      <c r="H488" t="s">
        <v>1505</v>
      </c>
      <c r="I488" t="s">
        <v>20</v>
      </c>
      <c r="J488">
        <v>2000</v>
      </c>
      <c r="K488" t="s">
        <v>36</v>
      </c>
      <c r="L488" t="s">
        <v>580</v>
      </c>
      <c r="M488" t="s">
        <v>81</v>
      </c>
      <c r="N488" t="s">
        <v>160</v>
      </c>
      <c r="O488">
        <v>-1</v>
      </c>
      <c r="P488">
        <v>-1</v>
      </c>
    </row>
    <row r="489" spans="1:16" ht="15" customHeight="1" x14ac:dyDescent="0.3">
      <c r="A489">
        <v>487</v>
      </c>
      <c r="B489" t="s">
        <v>1483</v>
      </c>
      <c r="C489" t="s">
        <v>1582</v>
      </c>
      <c r="D489" s="1" t="s">
        <v>1583</v>
      </c>
      <c r="E489">
        <v>3.8</v>
      </c>
      <c r="F489" s="1" t="s">
        <v>1541</v>
      </c>
      <c r="G489" t="s">
        <v>1487</v>
      </c>
      <c r="H489" t="s">
        <v>550</v>
      </c>
      <c r="I489" t="s">
        <v>35</v>
      </c>
      <c r="J489">
        <v>1997</v>
      </c>
      <c r="K489" t="s">
        <v>36</v>
      </c>
      <c r="L489" t="s">
        <v>46</v>
      </c>
      <c r="M489" t="s">
        <v>38</v>
      </c>
      <c r="N489" t="s">
        <v>24</v>
      </c>
      <c r="O489">
        <v>-1</v>
      </c>
      <c r="P489">
        <v>-1</v>
      </c>
    </row>
    <row r="490" spans="1:16" ht="15" customHeight="1" x14ac:dyDescent="0.3">
      <c r="A490">
        <v>488</v>
      </c>
      <c r="B490" t="s">
        <v>1584</v>
      </c>
      <c r="C490" t="s">
        <v>1582</v>
      </c>
      <c r="D490" s="1" t="s">
        <v>1585</v>
      </c>
      <c r="E490">
        <v>3.7</v>
      </c>
      <c r="F490" s="1" t="s">
        <v>1586</v>
      </c>
      <c r="G490" t="s">
        <v>1517</v>
      </c>
      <c r="H490" t="s">
        <v>354</v>
      </c>
      <c r="I490" t="s">
        <v>28</v>
      </c>
      <c r="J490">
        <v>1906</v>
      </c>
      <c r="K490" t="s">
        <v>73</v>
      </c>
      <c r="L490" t="s">
        <v>282</v>
      </c>
      <c r="M490" t="s">
        <v>282</v>
      </c>
      <c r="N490" t="s">
        <v>39</v>
      </c>
      <c r="O490">
        <v>-1</v>
      </c>
      <c r="P490">
        <v>-1</v>
      </c>
    </row>
    <row r="491" spans="1:16" ht="15" customHeight="1" x14ac:dyDescent="0.3">
      <c r="A491">
        <v>489</v>
      </c>
      <c r="B491" t="s">
        <v>1587</v>
      </c>
      <c r="C491" t="s">
        <v>1582</v>
      </c>
      <c r="D491" s="1" t="s">
        <v>1588</v>
      </c>
      <c r="E491">
        <v>3.5</v>
      </c>
      <c r="F491" s="1" t="s">
        <v>1577</v>
      </c>
      <c r="G491" t="s">
        <v>1487</v>
      </c>
      <c r="H491" t="s">
        <v>1487</v>
      </c>
      <c r="I491" t="s">
        <v>20</v>
      </c>
      <c r="J491">
        <v>1962</v>
      </c>
      <c r="K491" t="s">
        <v>36</v>
      </c>
      <c r="L491" t="s">
        <v>119</v>
      </c>
      <c r="M491" t="s">
        <v>81</v>
      </c>
      <c r="N491" t="s">
        <v>160</v>
      </c>
      <c r="O491">
        <v>-1</v>
      </c>
      <c r="P491">
        <v>-1</v>
      </c>
    </row>
    <row r="492" spans="1:16" ht="15" customHeight="1" x14ac:dyDescent="0.3">
      <c r="A492">
        <v>490</v>
      </c>
      <c r="B492" t="s">
        <v>96</v>
      </c>
      <c r="C492" t="s">
        <v>1582</v>
      </c>
      <c r="D492" s="1" t="s">
        <v>1589</v>
      </c>
      <c r="E492">
        <v>1</v>
      </c>
      <c r="F492" s="1" t="s">
        <v>1509</v>
      </c>
      <c r="G492" t="s">
        <v>1495</v>
      </c>
      <c r="H492" t="s">
        <v>1510</v>
      </c>
      <c r="I492" t="s">
        <v>91</v>
      </c>
      <c r="J492">
        <v>-1</v>
      </c>
      <c r="K492" t="s">
        <v>36</v>
      </c>
      <c r="L492">
        <v>-1</v>
      </c>
      <c r="M492">
        <v>-1</v>
      </c>
      <c r="N492" t="s">
        <v>106</v>
      </c>
      <c r="O492">
        <v>-1</v>
      </c>
      <c r="P492">
        <v>-1</v>
      </c>
    </row>
    <row r="493" spans="1:16" ht="15" customHeight="1" x14ac:dyDescent="0.3">
      <c r="A493">
        <v>491</v>
      </c>
      <c r="B493" t="s">
        <v>1590</v>
      </c>
      <c r="C493" t="s">
        <v>1582</v>
      </c>
      <c r="D493" t="s">
        <v>1591</v>
      </c>
      <c r="E493">
        <v>5</v>
      </c>
      <c r="F493" s="1" t="s">
        <v>1544</v>
      </c>
      <c r="G493" t="s">
        <v>1495</v>
      </c>
      <c r="H493" t="s">
        <v>1545</v>
      </c>
      <c r="I493" t="s">
        <v>118</v>
      </c>
      <c r="J493">
        <v>2015</v>
      </c>
      <c r="K493" t="s">
        <v>36</v>
      </c>
      <c r="L493" t="s">
        <v>119</v>
      </c>
      <c r="M493" t="s">
        <v>81</v>
      </c>
      <c r="N493" t="s">
        <v>39</v>
      </c>
      <c r="O493">
        <v>-1</v>
      </c>
      <c r="P493">
        <v>-1</v>
      </c>
    </row>
    <row r="494" spans="1:16" ht="15" customHeight="1" x14ac:dyDescent="0.3">
      <c r="A494">
        <v>492</v>
      </c>
      <c r="B494" t="s">
        <v>1592</v>
      </c>
      <c r="C494" t="s">
        <v>1582</v>
      </c>
      <c r="D494" s="1" t="s">
        <v>1593</v>
      </c>
      <c r="E494">
        <v>3.2</v>
      </c>
      <c r="F494" s="1" t="s">
        <v>1568</v>
      </c>
      <c r="G494" t="s">
        <v>1495</v>
      </c>
      <c r="H494" t="s">
        <v>1510</v>
      </c>
      <c r="I494" t="s">
        <v>118</v>
      </c>
      <c r="J494">
        <v>2002</v>
      </c>
      <c r="K494" t="s">
        <v>36</v>
      </c>
      <c r="L494" t="s">
        <v>1569</v>
      </c>
      <c r="M494" t="s">
        <v>1570</v>
      </c>
      <c r="N494" t="s">
        <v>160</v>
      </c>
      <c r="O494">
        <v>-1</v>
      </c>
      <c r="P494">
        <v>-1</v>
      </c>
    </row>
    <row r="495" spans="1:16" ht="15" customHeight="1" x14ac:dyDescent="0.3">
      <c r="A495">
        <v>493</v>
      </c>
      <c r="B495" t="s">
        <v>1594</v>
      </c>
      <c r="C495" t="s">
        <v>1582</v>
      </c>
      <c r="D495" t="s">
        <v>1595</v>
      </c>
      <c r="E495">
        <v>3.4</v>
      </c>
      <c r="F495" s="1" t="s">
        <v>1596</v>
      </c>
      <c r="G495" t="s">
        <v>1495</v>
      </c>
      <c r="H495" t="s">
        <v>169</v>
      </c>
      <c r="I495" t="s">
        <v>72</v>
      </c>
      <c r="J495">
        <v>2018</v>
      </c>
      <c r="K495" t="s">
        <v>36</v>
      </c>
      <c r="L495" t="s">
        <v>119</v>
      </c>
      <c r="M495" t="s">
        <v>81</v>
      </c>
      <c r="N495" t="s">
        <v>39</v>
      </c>
      <c r="O495">
        <v>-1</v>
      </c>
      <c r="P495">
        <v>-1</v>
      </c>
    </row>
    <row r="496" spans="1:16" ht="15" customHeight="1" x14ac:dyDescent="0.3">
      <c r="A496">
        <v>494</v>
      </c>
      <c r="B496" t="s">
        <v>1597</v>
      </c>
      <c r="C496" t="s">
        <v>1582</v>
      </c>
      <c r="D496" s="1" t="s">
        <v>1598</v>
      </c>
      <c r="E496">
        <v>3.1</v>
      </c>
      <c r="F496" s="1" t="s">
        <v>1599</v>
      </c>
      <c r="G496" t="s">
        <v>1600</v>
      </c>
      <c r="H496" t="s">
        <v>377</v>
      </c>
      <c r="I496" t="s">
        <v>118</v>
      </c>
      <c r="J496">
        <v>2002</v>
      </c>
      <c r="K496" t="s">
        <v>36</v>
      </c>
      <c r="L496" t="s">
        <v>119</v>
      </c>
      <c r="M496" t="s">
        <v>81</v>
      </c>
      <c r="N496" t="s">
        <v>160</v>
      </c>
      <c r="O496">
        <v>-1</v>
      </c>
      <c r="P496">
        <v>-1</v>
      </c>
    </row>
    <row r="497" spans="1:16" ht="15" customHeight="1" x14ac:dyDescent="0.3">
      <c r="A497">
        <v>495</v>
      </c>
      <c r="B497" t="s">
        <v>1601</v>
      </c>
      <c r="C497" t="s">
        <v>1582</v>
      </c>
      <c r="D497" s="1" t="s">
        <v>1602</v>
      </c>
      <c r="E497">
        <v>-1</v>
      </c>
      <c r="F497" t="s">
        <v>1603</v>
      </c>
      <c r="G497" t="s">
        <v>1504</v>
      </c>
      <c r="H497">
        <v>-1</v>
      </c>
      <c r="I497">
        <v>-1</v>
      </c>
      <c r="J497">
        <v>-1</v>
      </c>
      <c r="K497">
        <v>-1</v>
      </c>
      <c r="L497">
        <v>-1</v>
      </c>
      <c r="M497">
        <v>-1</v>
      </c>
      <c r="N497">
        <v>-1</v>
      </c>
      <c r="O497">
        <v>-1</v>
      </c>
      <c r="P497">
        <v>-1</v>
      </c>
    </row>
    <row r="498" spans="1:16" ht="15" customHeight="1" x14ac:dyDescent="0.3">
      <c r="A498">
        <v>496</v>
      </c>
      <c r="B498" t="s">
        <v>1604</v>
      </c>
      <c r="C498" t="s">
        <v>1582</v>
      </c>
      <c r="D498" t="s">
        <v>1605</v>
      </c>
      <c r="E498">
        <v>3.4</v>
      </c>
      <c r="F498" s="1" t="s">
        <v>1596</v>
      </c>
      <c r="G498" t="s">
        <v>1495</v>
      </c>
      <c r="H498" t="s">
        <v>169</v>
      </c>
      <c r="I498" t="s">
        <v>72</v>
      </c>
      <c r="J498">
        <v>2018</v>
      </c>
      <c r="K498" t="s">
        <v>36</v>
      </c>
      <c r="L498" t="s">
        <v>119</v>
      </c>
      <c r="M498" t="s">
        <v>81</v>
      </c>
      <c r="N498" t="s">
        <v>39</v>
      </c>
      <c r="O498">
        <v>-1</v>
      </c>
      <c r="P498">
        <v>-1</v>
      </c>
    </row>
    <row r="499" spans="1:16" ht="15" customHeight="1" x14ac:dyDescent="0.3">
      <c r="A499">
        <v>497</v>
      </c>
      <c r="B499" t="s">
        <v>1606</v>
      </c>
      <c r="C499" t="s">
        <v>1582</v>
      </c>
      <c r="D499" s="1" t="s">
        <v>1607</v>
      </c>
      <c r="E499">
        <v>3.5</v>
      </c>
      <c r="F499" s="1" t="s">
        <v>1537</v>
      </c>
      <c r="G499" t="s">
        <v>1495</v>
      </c>
      <c r="H499" t="s">
        <v>1538</v>
      </c>
      <c r="I499" t="s">
        <v>51</v>
      </c>
      <c r="J499">
        <v>1998</v>
      </c>
      <c r="K499" t="s">
        <v>36</v>
      </c>
      <c r="L499" t="s">
        <v>972</v>
      </c>
      <c r="M499" t="s">
        <v>735</v>
      </c>
      <c r="N499" t="s">
        <v>24</v>
      </c>
      <c r="O499">
        <v>-1</v>
      </c>
      <c r="P499">
        <v>-1</v>
      </c>
    </row>
    <row r="500" spans="1:16" ht="15" customHeight="1" x14ac:dyDescent="0.3">
      <c r="A500">
        <v>498</v>
      </c>
      <c r="B500" t="s">
        <v>1608</v>
      </c>
      <c r="C500" t="s">
        <v>1582</v>
      </c>
      <c r="D500" s="1" t="s">
        <v>1609</v>
      </c>
      <c r="E500">
        <v>3.6</v>
      </c>
      <c r="F500" s="1" t="s">
        <v>1610</v>
      </c>
      <c r="G500" t="s">
        <v>1495</v>
      </c>
      <c r="H500" t="s">
        <v>1611</v>
      </c>
      <c r="I500" t="s">
        <v>28</v>
      </c>
      <c r="J500">
        <v>1962</v>
      </c>
      <c r="K500" t="s">
        <v>73</v>
      </c>
      <c r="L500" t="s">
        <v>1489</v>
      </c>
      <c r="M500" t="s">
        <v>1489</v>
      </c>
      <c r="N500" t="s">
        <v>31</v>
      </c>
      <c r="O500" t="s">
        <v>1612</v>
      </c>
      <c r="P500">
        <v>-1</v>
      </c>
    </row>
    <row r="501" spans="1:16" ht="15" customHeight="1" x14ac:dyDescent="0.3">
      <c r="A501">
        <v>499</v>
      </c>
      <c r="B501" t="s">
        <v>1613</v>
      </c>
      <c r="C501" t="s">
        <v>1582</v>
      </c>
      <c r="D501" s="1" t="s">
        <v>1614</v>
      </c>
      <c r="E501">
        <v>-1</v>
      </c>
      <c r="F501" t="s">
        <v>1603</v>
      </c>
      <c r="G501" t="s">
        <v>1504</v>
      </c>
      <c r="H501">
        <v>-1</v>
      </c>
      <c r="I501">
        <v>-1</v>
      </c>
      <c r="J501">
        <v>-1</v>
      </c>
      <c r="K501">
        <v>-1</v>
      </c>
      <c r="L501">
        <v>-1</v>
      </c>
      <c r="M501">
        <v>-1</v>
      </c>
      <c r="N501">
        <v>-1</v>
      </c>
      <c r="O501">
        <v>-1</v>
      </c>
      <c r="P501">
        <v>-1</v>
      </c>
    </row>
    <row r="502" spans="1:16" ht="15" customHeight="1" x14ac:dyDescent="0.3">
      <c r="A502">
        <v>500</v>
      </c>
      <c r="B502" t="s">
        <v>1615</v>
      </c>
      <c r="C502" t="s">
        <v>1582</v>
      </c>
      <c r="D502" s="1" t="s">
        <v>1616</v>
      </c>
      <c r="E502">
        <v>3.7</v>
      </c>
      <c r="F502" s="1" t="s">
        <v>1617</v>
      </c>
      <c r="G502" t="s">
        <v>1495</v>
      </c>
      <c r="H502" t="s">
        <v>1574</v>
      </c>
      <c r="I502" t="s">
        <v>20</v>
      </c>
      <c r="J502">
        <v>-1</v>
      </c>
      <c r="K502" t="s">
        <v>182</v>
      </c>
      <c r="L502" t="s">
        <v>46</v>
      </c>
      <c r="M502" t="s">
        <v>38</v>
      </c>
      <c r="N502" t="s">
        <v>39</v>
      </c>
      <c r="O502">
        <v>-1</v>
      </c>
      <c r="P502">
        <v>-1</v>
      </c>
    </row>
    <row r="503" spans="1:16" ht="15" customHeight="1" x14ac:dyDescent="0.3">
      <c r="A503">
        <v>501</v>
      </c>
      <c r="B503" t="s">
        <v>1584</v>
      </c>
      <c r="C503" t="s">
        <v>1582</v>
      </c>
      <c r="D503" s="1" t="s">
        <v>1618</v>
      </c>
      <c r="E503">
        <v>3.6</v>
      </c>
      <c r="F503" s="1" t="s">
        <v>1619</v>
      </c>
      <c r="G503" t="s">
        <v>1517</v>
      </c>
      <c r="H503" t="s">
        <v>104</v>
      </c>
      <c r="I503" t="s">
        <v>35</v>
      </c>
      <c r="J503">
        <v>2001</v>
      </c>
      <c r="K503" t="s">
        <v>73</v>
      </c>
      <c r="L503" t="s">
        <v>110</v>
      </c>
      <c r="M503" t="s">
        <v>81</v>
      </c>
      <c r="N503" t="s">
        <v>24</v>
      </c>
      <c r="O503" t="s">
        <v>1620</v>
      </c>
      <c r="P503">
        <v>-1</v>
      </c>
    </row>
    <row r="504" spans="1:16" ht="15" customHeight="1" x14ac:dyDescent="0.3">
      <c r="A504">
        <v>502</v>
      </c>
      <c r="B504" t="s">
        <v>1621</v>
      </c>
      <c r="C504" t="s">
        <v>1582</v>
      </c>
      <c r="D504" s="1" t="s">
        <v>1622</v>
      </c>
      <c r="E504">
        <v>-1</v>
      </c>
      <c r="F504" t="s">
        <v>1603</v>
      </c>
      <c r="G504" t="s">
        <v>1504</v>
      </c>
      <c r="H504">
        <v>-1</v>
      </c>
      <c r="I504">
        <v>-1</v>
      </c>
      <c r="J504">
        <v>-1</v>
      </c>
      <c r="K504">
        <v>-1</v>
      </c>
      <c r="L504">
        <v>-1</v>
      </c>
      <c r="M504">
        <v>-1</v>
      </c>
      <c r="N504">
        <v>-1</v>
      </c>
      <c r="O504">
        <v>-1</v>
      </c>
      <c r="P504">
        <v>-1</v>
      </c>
    </row>
    <row r="505" spans="1:16" ht="15" customHeight="1" x14ac:dyDescent="0.3">
      <c r="A505">
        <v>503</v>
      </c>
      <c r="B505" t="s">
        <v>1623</v>
      </c>
      <c r="C505" t="s">
        <v>1582</v>
      </c>
      <c r="D505" t="s">
        <v>1624</v>
      </c>
      <c r="E505">
        <v>3.3</v>
      </c>
      <c r="F505" s="1" t="s">
        <v>1625</v>
      </c>
      <c r="G505" t="s">
        <v>1495</v>
      </c>
      <c r="H505" t="s">
        <v>1077</v>
      </c>
      <c r="I505" t="s">
        <v>20</v>
      </c>
      <c r="J505">
        <v>2000</v>
      </c>
      <c r="K505" t="s">
        <v>36</v>
      </c>
      <c r="L505" t="s">
        <v>46</v>
      </c>
      <c r="M505" t="s">
        <v>38</v>
      </c>
      <c r="N505" t="s">
        <v>120</v>
      </c>
      <c r="O505">
        <v>-1</v>
      </c>
      <c r="P505">
        <v>-1</v>
      </c>
    </row>
    <row r="506" spans="1:16" ht="15" customHeight="1" x14ac:dyDescent="0.3">
      <c r="A506">
        <v>504</v>
      </c>
      <c r="B506" t="s">
        <v>1626</v>
      </c>
      <c r="C506" t="s">
        <v>1582</v>
      </c>
      <c r="D506" s="1" t="s">
        <v>1627</v>
      </c>
      <c r="E506">
        <v>3.3</v>
      </c>
      <c r="F506" s="1" t="s">
        <v>1628</v>
      </c>
      <c r="G506" t="s">
        <v>1495</v>
      </c>
      <c r="H506" t="s">
        <v>1077</v>
      </c>
      <c r="I506" t="s">
        <v>20</v>
      </c>
      <c r="J506">
        <v>2000</v>
      </c>
      <c r="K506" t="s">
        <v>36</v>
      </c>
      <c r="L506" t="s">
        <v>46</v>
      </c>
      <c r="M506" t="s">
        <v>38</v>
      </c>
      <c r="N506" t="s">
        <v>120</v>
      </c>
      <c r="O506">
        <v>-1</v>
      </c>
      <c r="P506">
        <v>-1</v>
      </c>
    </row>
    <row r="507" spans="1:16" ht="15" customHeight="1" x14ac:dyDescent="0.3">
      <c r="A507">
        <v>505</v>
      </c>
      <c r="B507" t="s">
        <v>294</v>
      </c>
      <c r="C507" t="s">
        <v>1629</v>
      </c>
      <c r="D507" s="1" t="s">
        <v>1630</v>
      </c>
      <c r="E507">
        <v>5</v>
      </c>
      <c r="F507" s="1" t="s">
        <v>496</v>
      </c>
      <c r="G507" t="s">
        <v>1631</v>
      </c>
      <c r="H507" t="s">
        <v>497</v>
      </c>
      <c r="I507" t="s">
        <v>118</v>
      </c>
      <c r="J507">
        <v>2008</v>
      </c>
      <c r="K507" t="s">
        <v>36</v>
      </c>
      <c r="L507" t="s">
        <v>46</v>
      </c>
      <c r="M507" t="s">
        <v>38</v>
      </c>
      <c r="N507" t="s">
        <v>47</v>
      </c>
      <c r="O507">
        <v>-1</v>
      </c>
      <c r="P507">
        <v>-1</v>
      </c>
    </row>
    <row r="508" spans="1:16" ht="15" customHeight="1" x14ac:dyDescent="0.3">
      <c r="A508">
        <v>506</v>
      </c>
      <c r="B508" t="s">
        <v>41</v>
      </c>
      <c r="C508" t="s">
        <v>1629</v>
      </c>
      <c r="D508" s="1" t="s">
        <v>1632</v>
      </c>
      <c r="E508">
        <v>5</v>
      </c>
      <c r="F508" s="1" t="s">
        <v>496</v>
      </c>
      <c r="G508" t="s">
        <v>1631</v>
      </c>
      <c r="H508" t="s">
        <v>497</v>
      </c>
      <c r="I508" t="s">
        <v>118</v>
      </c>
      <c r="J508">
        <v>2008</v>
      </c>
      <c r="K508" t="s">
        <v>36</v>
      </c>
      <c r="L508" t="s">
        <v>46</v>
      </c>
      <c r="M508" t="s">
        <v>38</v>
      </c>
      <c r="N508" t="s">
        <v>47</v>
      </c>
      <c r="O508">
        <v>-1</v>
      </c>
      <c r="P508">
        <v>-1</v>
      </c>
    </row>
    <row r="509" spans="1:16" ht="15" customHeight="1" x14ac:dyDescent="0.3">
      <c r="A509">
        <v>507</v>
      </c>
      <c r="B509" t="s">
        <v>41</v>
      </c>
      <c r="C509" t="s">
        <v>1629</v>
      </c>
      <c r="D509" s="1" t="s">
        <v>1633</v>
      </c>
      <c r="E509">
        <v>4.3</v>
      </c>
      <c r="F509" s="1" t="s">
        <v>1634</v>
      </c>
      <c r="G509" t="s">
        <v>1631</v>
      </c>
      <c r="H509" t="s">
        <v>1631</v>
      </c>
      <c r="I509" t="s">
        <v>28</v>
      </c>
      <c r="J509">
        <v>1853</v>
      </c>
      <c r="K509" t="s">
        <v>562</v>
      </c>
      <c r="L509" t="s">
        <v>563</v>
      </c>
      <c r="M509" t="s">
        <v>564</v>
      </c>
      <c r="N509" t="s">
        <v>75</v>
      </c>
      <c r="O509">
        <v>-1</v>
      </c>
      <c r="P509">
        <v>-1</v>
      </c>
    </row>
    <row r="510" spans="1:16" ht="15" customHeight="1" x14ac:dyDescent="0.3">
      <c r="A510">
        <v>508</v>
      </c>
      <c r="B510" t="s">
        <v>1635</v>
      </c>
      <c r="C510" t="s">
        <v>1629</v>
      </c>
      <c r="D510" s="1" t="s">
        <v>1636</v>
      </c>
      <c r="E510">
        <v>3.1</v>
      </c>
      <c r="F510" s="1" t="s">
        <v>1637</v>
      </c>
      <c r="G510" t="s">
        <v>1631</v>
      </c>
      <c r="H510" t="s">
        <v>1631</v>
      </c>
      <c r="I510" t="s">
        <v>51</v>
      </c>
      <c r="J510">
        <v>1996</v>
      </c>
      <c r="K510" t="s">
        <v>21</v>
      </c>
      <c r="L510" t="s">
        <v>66</v>
      </c>
      <c r="M510" t="s">
        <v>67</v>
      </c>
      <c r="N510" t="s">
        <v>229</v>
      </c>
      <c r="O510">
        <v>-1</v>
      </c>
      <c r="P510">
        <v>-1</v>
      </c>
    </row>
    <row r="511" spans="1:16" ht="15" customHeight="1" x14ac:dyDescent="0.3">
      <c r="A511">
        <v>509</v>
      </c>
      <c r="B511" t="s">
        <v>1638</v>
      </c>
      <c r="C511" t="s">
        <v>1629</v>
      </c>
      <c r="D511" s="1" t="s">
        <v>1639</v>
      </c>
      <c r="E511">
        <v>3.3</v>
      </c>
      <c r="F511" s="1" t="s">
        <v>1640</v>
      </c>
      <c r="G511" t="s">
        <v>1641</v>
      </c>
      <c r="H511" t="s">
        <v>1642</v>
      </c>
      <c r="I511" t="s">
        <v>35</v>
      </c>
      <c r="J511">
        <v>1984</v>
      </c>
      <c r="K511" t="s">
        <v>21</v>
      </c>
      <c r="L511" t="s">
        <v>29</v>
      </c>
      <c r="M511" t="s">
        <v>30</v>
      </c>
      <c r="N511" t="s">
        <v>229</v>
      </c>
      <c r="O511">
        <v>-1</v>
      </c>
      <c r="P511">
        <v>-1</v>
      </c>
    </row>
    <row r="512" spans="1:16" ht="15" customHeight="1" x14ac:dyDescent="0.3">
      <c r="A512">
        <v>510</v>
      </c>
      <c r="B512" t="s">
        <v>1150</v>
      </c>
      <c r="C512" t="s">
        <v>1629</v>
      </c>
      <c r="D512" s="1" t="s">
        <v>1643</v>
      </c>
      <c r="E512">
        <v>5</v>
      </c>
      <c r="F512" s="1" t="s">
        <v>496</v>
      </c>
      <c r="G512" t="s">
        <v>1631</v>
      </c>
      <c r="H512" t="s">
        <v>497</v>
      </c>
      <c r="I512" t="s">
        <v>118</v>
      </c>
      <c r="J512">
        <v>2008</v>
      </c>
      <c r="K512" t="s">
        <v>36</v>
      </c>
      <c r="L512" t="s">
        <v>46</v>
      </c>
      <c r="M512" t="s">
        <v>38</v>
      </c>
      <c r="N512" t="s">
        <v>47</v>
      </c>
      <c r="O512">
        <v>-1</v>
      </c>
      <c r="P512">
        <v>-1</v>
      </c>
    </row>
    <row r="513" spans="1:16" ht="15" customHeight="1" x14ac:dyDescent="0.3">
      <c r="A513">
        <v>511</v>
      </c>
      <c r="B513" t="s">
        <v>1333</v>
      </c>
      <c r="C513" t="s">
        <v>1629</v>
      </c>
      <c r="D513" s="1" t="s">
        <v>1644</v>
      </c>
      <c r="E513">
        <v>5</v>
      </c>
      <c r="F513" s="1" t="s">
        <v>496</v>
      </c>
      <c r="G513" t="s">
        <v>1631</v>
      </c>
      <c r="H513" t="s">
        <v>497</v>
      </c>
      <c r="I513" t="s">
        <v>118</v>
      </c>
      <c r="J513">
        <v>2008</v>
      </c>
      <c r="K513" t="s">
        <v>36</v>
      </c>
      <c r="L513" t="s">
        <v>46</v>
      </c>
      <c r="M513" t="s">
        <v>38</v>
      </c>
      <c r="N513" t="s">
        <v>47</v>
      </c>
      <c r="O513">
        <v>-1</v>
      </c>
      <c r="P513">
        <v>-1</v>
      </c>
    </row>
    <row r="514" spans="1:16" ht="15" customHeight="1" x14ac:dyDescent="0.3">
      <c r="A514">
        <v>512</v>
      </c>
      <c r="B514" t="s">
        <v>1645</v>
      </c>
      <c r="C514" t="s">
        <v>1629</v>
      </c>
      <c r="D514" s="1" t="s">
        <v>1646</v>
      </c>
      <c r="E514">
        <v>3.3</v>
      </c>
      <c r="F514" s="1" t="s">
        <v>1640</v>
      </c>
      <c r="G514" t="s">
        <v>1631</v>
      </c>
      <c r="H514" t="s">
        <v>1642</v>
      </c>
      <c r="I514" t="s">
        <v>35</v>
      </c>
      <c r="J514">
        <v>1984</v>
      </c>
      <c r="K514" t="s">
        <v>21</v>
      </c>
      <c r="L514" t="s">
        <v>29</v>
      </c>
      <c r="M514" t="s">
        <v>30</v>
      </c>
      <c r="N514" t="s">
        <v>229</v>
      </c>
      <c r="O514">
        <v>-1</v>
      </c>
      <c r="P514">
        <v>-1</v>
      </c>
    </row>
    <row r="515" spans="1:16" ht="15" customHeight="1" x14ac:dyDescent="0.3">
      <c r="A515">
        <v>513</v>
      </c>
      <c r="B515" t="s">
        <v>1647</v>
      </c>
      <c r="C515" t="s">
        <v>1648</v>
      </c>
      <c r="D515" s="1" t="s">
        <v>1649</v>
      </c>
      <c r="E515">
        <v>3.1</v>
      </c>
      <c r="F515" s="1" t="s">
        <v>1650</v>
      </c>
      <c r="G515" t="s">
        <v>1651</v>
      </c>
      <c r="H515" t="s">
        <v>1651</v>
      </c>
      <c r="I515" t="s">
        <v>35</v>
      </c>
      <c r="J515">
        <v>1996</v>
      </c>
      <c r="K515" t="s">
        <v>73</v>
      </c>
      <c r="L515" t="s">
        <v>202</v>
      </c>
      <c r="M515" t="s">
        <v>38</v>
      </c>
      <c r="N515" t="s">
        <v>24</v>
      </c>
      <c r="O515" t="s">
        <v>1652</v>
      </c>
      <c r="P515">
        <v>-1</v>
      </c>
    </row>
    <row r="516" spans="1:16" ht="15" customHeight="1" x14ac:dyDescent="0.3">
      <c r="A516">
        <v>514</v>
      </c>
      <c r="B516" t="s">
        <v>782</v>
      </c>
      <c r="C516" t="s">
        <v>1648</v>
      </c>
      <c r="D516" s="1" t="s">
        <v>1653</v>
      </c>
      <c r="E516">
        <v>3.6</v>
      </c>
      <c r="F516" s="1" t="s">
        <v>1654</v>
      </c>
      <c r="G516" t="s">
        <v>217</v>
      </c>
      <c r="H516" t="s">
        <v>217</v>
      </c>
      <c r="I516" t="s">
        <v>20</v>
      </c>
      <c r="J516">
        <v>2010</v>
      </c>
      <c r="K516" t="s">
        <v>36</v>
      </c>
      <c r="L516" t="s">
        <v>37</v>
      </c>
      <c r="M516" t="s">
        <v>38</v>
      </c>
      <c r="N516" t="s">
        <v>39</v>
      </c>
      <c r="O516">
        <v>-1</v>
      </c>
      <c r="P516">
        <v>-1</v>
      </c>
    </row>
    <row r="517" spans="1:16" ht="15" customHeight="1" x14ac:dyDescent="0.3">
      <c r="A517">
        <v>515</v>
      </c>
      <c r="B517" t="s">
        <v>1655</v>
      </c>
      <c r="C517" t="s">
        <v>1648</v>
      </c>
      <c r="D517" s="1" t="s">
        <v>1656</v>
      </c>
      <c r="E517">
        <v>3.7</v>
      </c>
      <c r="F517" s="1" t="s">
        <v>1657</v>
      </c>
      <c r="G517" t="s">
        <v>354</v>
      </c>
      <c r="H517" t="s">
        <v>1658</v>
      </c>
      <c r="I517" t="s">
        <v>35</v>
      </c>
      <c r="J517">
        <v>1996</v>
      </c>
      <c r="K517" t="s">
        <v>36</v>
      </c>
      <c r="L517" t="s">
        <v>37</v>
      </c>
      <c r="M517" t="s">
        <v>38</v>
      </c>
      <c r="N517" t="s">
        <v>229</v>
      </c>
      <c r="O517" t="s">
        <v>1659</v>
      </c>
      <c r="P517">
        <v>-1</v>
      </c>
    </row>
    <row r="518" spans="1:16" ht="15" customHeight="1" x14ac:dyDescent="0.3">
      <c r="A518">
        <v>516</v>
      </c>
      <c r="B518" t="s">
        <v>41</v>
      </c>
      <c r="C518" t="s">
        <v>1648</v>
      </c>
      <c r="D518" s="1" t="s">
        <v>1660</v>
      </c>
      <c r="E518">
        <v>5</v>
      </c>
      <c r="F518" s="1" t="s">
        <v>1661</v>
      </c>
      <c r="G518" t="s">
        <v>354</v>
      </c>
      <c r="H518" t="s">
        <v>19</v>
      </c>
      <c r="I518" t="s">
        <v>91</v>
      </c>
      <c r="J518">
        <v>2014</v>
      </c>
      <c r="K518" t="s">
        <v>36</v>
      </c>
      <c r="L518" t="s">
        <v>178</v>
      </c>
      <c r="M518" t="s">
        <v>38</v>
      </c>
      <c r="N518" t="s">
        <v>106</v>
      </c>
      <c r="O518">
        <v>-1</v>
      </c>
      <c r="P518">
        <v>-1</v>
      </c>
    </row>
    <row r="519" spans="1:16" ht="15" customHeight="1" x14ac:dyDescent="0.3">
      <c r="A519">
        <v>517</v>
      </c>
      <c r="B519" t="s">
        <v>41</v>
      </c>
      <c r="C519" t="s">
        <v>1648</v>
      </c>
      <c r="D519" s="1" t="s">
        <v>1662</v>
      </c>
      <c r="E519">
        <v>-1</v>
      </c>
      <c r="F519" t="s">
        <v>1663</v>
      </c>
      <c r="G519" t="s">
        <v>1664</v>
      </c>
      <c r="H519" t="s">
        <v>1664</v>
      </c>
      <c r="I519" t="s">
        <v>91</v>
      </c>
      <c r="J519">
        <v>2013</v>
      </c>
      <c r="K519" t="s">
        <v>1665</v>
      </c>
      <c r="L519" t="s">
        <v>222</v>
      </c>
      <c r="M519" t="s">
        <v>81</v>
      </c>
      <c r="N519" t="s">
        <v>39</v>
      </c>
      <c r="O519">
        <v>-1</v>
      </c>
      <c r="P519">
        <v>-1</v>
      </c>
    </row>
    <row r="520" spans="1:16" ht="15" customHeight="1" x14ac:dyDescent="0.3">
      <c r="A520">
        <v>518</v>
      </c>
      <c r="B520" t="s">
        <v>41</v>
      </c>
      <c r="C520" t="s">
        <v>1648</v>
      </c>
      <c r="D520" s="1" t="s">
        <v>1666</v>
      </c>
      <c r="E520">
        <v>5</v>
      </c>
      <c r="F520" s="1" t="s">
        <v>496</v>
      </c>
      <c r="G520" t="s">
        <v>354</v>
      </c>
      <c r="H520" t="s">
        <v>497</v>
      </c>
      <c r="I520" t="s">
        <v>118</v>
      </c>
      <c r="J520">
        <v>2008</v>
      </c>
      <c r="K520" t="s">
        <v>36</v>
      </c>
      <c r="L520" t="s">
        <v>46</v>
      </c>
      <c r="M520" t="s">
        <v>38</v>
      </c>
      <c r="N520" t="s">
        <v>47</v>
      </c>
      <c r="O520">
        <v>-1</v>
      </c>
      <c r="P520">
        <v>-1</v>
      </c>
    </row>
    <row r="521" spans="1:16" ht="15" customHeight="1" x14ac:dyDescent="0.3">
      <c r="A521">
        <v>519</v>
      </c>
      <c r="B521" t="s">
        <v>1667</v>
      </c>
      <c r="C521" t="s">
        <v>1648</v>
      </c>
      <c r="D521" s="1" t="s">
        <v>1668</v>
      </c>
      <c r="E521">
        <v>3.3</v>
      </c>
      <c r="F521" s="1" t="s">
        <v>1669</v>
      </c>
      <c r="G521" t="s">
        <v>1670</v>
      </c>
      <c r="H521" t="s">
        <v>354</v>
      </c>
      <c r="I521" t="s">
        <v>91</v>
      </c>
      <c r="J521">
        <v>-1</v>
      </c>
      <c r="K521" t="s">
        <v>36</v>
      </c>
      <c r="L521">
        <v>-1</v>
      </c>
      <c r="M521">
        <v>-1</v>
      </c>
      <c r="N521" t="s">
        <v>39</v>
      </c>
      <c r="O521">
        <v>-1</v>
      </c>
      <c r="P521">
        <v>-1</v>
      </c>
    </row>
    <row r="522" spans="1:16" ht="15" customHeight="1" x14ac:dyDescent="0.3">
      <c r="A522">
        <v>520</v>
      </c>
      <c r="B522" t="s">
        <v>1671</v>
      </c>
      <c r="C522" t="s">
        <v>1648</v>
      </c>
      <c r="D522" s="1" t="s">
        <v>1672</v>
      </c>
      <c r="E522">
        <v>5</v>
      </c>
      <c r="F522" s="1" t="s">
        <v>1673</v>
      </c>
      <c r="G522" t="s">
        <v>354</v>
      </c>
      <c r="H522" t="s">
        <v>181</v>
      </c>
      <c r="I522" t="s">
        <v>118</v>
      </c>
      <c r="J522">
        <v>2018</v>
      </c>
      <c r="K522" t="s">
        <v>45</v>
      </c>
      <c r="L522" t="s">
        <v>37</v>
      </c>
      <c r="M522" t="s">
        <v>38</v>
      </c>
      <c r="N522" t="s">
        <v>106</v>
      </c>
      <c r="O522">
        <v>-1</v>
      </c>
      <c r="P522">
        <v>-1</v>
      </c>
    </row>
    <row r="523" spans="1:16" ht="15" customHeight="1" x14ac:dyDescent="0.3">
      <c r="A523">
        <v>521</v>
      </c>
      <c r="B523" t="s">
        <v>96</v>
      </c>
      <c r="C523" t="s">
        <v>1648</v>
      </c>
      <c r="D523" s="1" t="s">
        <v>1674</v>
      </c>
      <c r="E523">
        <v>3.6</v>
      </c>
      <c r="F523" s="1" t="s">
        <v>1675</v>
      </c>
      <c r="G523" t="s">
        <v>354</v>
      </c>
      <c r="H523" t="s">
        <v>343</v>
      </c>
      <c r="I523" t="s">
        <v>91</v>
      </c>
      <c r="J523">
        <v>2017</v>
      </c>
      <c r="K523" t="s">
        <v>36</v>
      </c>
      <c r="L523" t="s">
        <v>37</v>
      </c>
      <c r="M523" t="s">
        <v>38</v>
      </c>
      <c r="N523" t="s">
        <v>39</v>
      </c>
      <c r="O523">
        <v>-1</v>
      </c>
      <c r="P523" t="b">
        <v>1</v>
      </c>
    </row>
    <row r="524" spans="1:16" ht="15" customHeight="1" x14ac:dyDescent="0.3">
      <c r="A524">
        <v>522</v>
      </c>
      <c r="B524" t="s">
        <v>41</v>
      </c>
      <c r="C524" t="s">
        <v>1648</v>
      </c>
      <c r="D524" t="s">
        <v>1676</v>
      </c>
      <c r="E524">
        <v>4.3</v>
      </c>
      <c r="F524" s="1" t="s">
        <v>1677</v>
      </c>
      <c r="G524" t="s">
        <v>245</v>
      </c>
      <c r="H524" t="s">
        <v>1678</v>
      </c>
      <c r="I524" t="s">
        <v>20</v>
      </c>
      <c r="J524">
        <v>1996</v>
      </c>
      <c r="K524" t="s">
        <v>36</v>
      </c>
      <c r="L524" t="s">
        <v>222</v>
      </c>
      <c r="M524" t="s">
        <v>81</v>
      </c>
      <c r="N524" t="s">
        <v>47</v>
      </c>
      <c r="O524">
        <v>-1</v>
      </c>
      <c r="P524">
        <v>-1</v>
      </c>
    </row>
    <row r="525" spans="1:16" ht="15" customHeight="1" x14ac:dyDescent="0.3">
      <c r="A525">
        <v>523</v>
      </c>
      <c r="B525" t="s">
        <v>41</v>
      </c>
      <c r="C525" t="s">
        <v>1648</v>
      </c>
      <c r="D525" s="1" t="s">
        <v>1679</v>
      </c>
      <c r="E525">
        <v>4.3</v>
      </c>
      <c r="F525" s="1" t="s">
        <v>1680</v>
      </c>
      <c r="G525" t="s">
        <v>354</v>
      </c>
      <c r="H525" t="s">
        <v>1681</v>
      </c>
      <c r="I525" t="s">
        <v>118</v>
      </c>
      <c r="J525">
        <v>2014</v>
      </c>
      <c r="K525" t="s">
        <v>36</v>
      </c>
      <c r="L525" t="s">
        <v>178</v>
      </c>
      <c r="M525" t="s">
        <v>38</v>
      </c>
      <c r="N525" t="s">
        <v>39</v>
      </c>
      <c r="O525">
        <v>-1</v>
      </c>
      <c r="P525">
        <v>-1</v>
      </c>
    </row>
    <row r="526" spans="1:16" ht="15" customHeight="1" x14ac:dyDescent="0.3">
      <c r="A526">
        <v>524</v>
      </c>
      <c r="B526" t="s">
        <v>1682</v>
      </c>
      <c r="C526" t="s">
        <v>1648</v>
      </c>
      <c r="D526" s="1" t="s">
        <v>1683</v>
      </c>
      <c r="E526">
        <v>3.2</v>
      </c>
      <c r="F526" s="1" t="s">
        <v>1684</v>
      </c>
      <c r="G526" t="s">
        <v>354</v>
      </c>
      <c r="H526" t="s">
        <v>1685</v>
      </c>
      <c r="I526" t="s">
        <v>20</v>
      </c>
      <c r="J526">
        <v>1996</v>
      </c>
      <c r="K526" t="s">
        <v>36</v>
      </c>
      <c r="L526" t="s">
        <v>336</v>
      </c>
      <c r="M526" t="s">
        <v>335</v>
      </c>
      <c r="N526" t="s">
        <v>160</v>
      </c>
      <c r="O526" t="s">
        <v>1686</v>
      </c>
      <c r="P526">
        <v>-1</v>
      </c>
    </row>
    <row r="527" spans="1:16" ht="15" customHeight="1" x14ac:dyDescent="0.3">
      <c r="A527">
        <v>525</v>
      </c>
      <c r="B527" t="s">
        <v>41</v>
      </c>
      <c r="C527" t="s">
        <v>1648</v>
      </c>
      <c r="D527" s="1" t="s">
        <v>1687</v>
      </c>
      <c r="E527">
        <v>4.5</v>
      </c>
      <c r="F527" s="1" t="s">
        <v>1688</v>
      </c>
      <c r="G527" t="s">
        <v>354</v>
      </c>
      <c r="H527" t="s">
        <v>19</v>
      </c>
      <c r="I527" t="s">
        <v>20</v>
      </c>
      <c r="J527">
        <v>1997</v>
      </c>
      <c r="K527" t="s">
        <v>36</v>
      </c>
      <c r="L527" t="s">
        <v>222</v>
      </c>
      <c r="M527" t="s">
        <v>81</v>
      </c>
      <c r="N527" t="s">
        <v>120</v>
      </c>
      <c r="O527">
        <v>-1</v>
      </c>
      <c r="P527">
        <v>-1</v>
      </c>
    </row>
    <row r="528" spans="1:16" ht="15" customHeight="1" x14ac:dyDescent="0.3">
      <c r="A528">
        <v>526</v>
      </c>
      <c r="B528" t="s">
        <v>1689</v>
      </c>
      <c r="C528" t="s">
        <v>1648</v>
      </c>
      <c r="D528" t="s">
        <v>1690</v>
      </c>
      <c r="E528">
        <v>4.3</v>
      </c>
      <c r="F528" s="1" t="s">
        <v>1691</v>
      </c>
      <c r="G528" t="s">
        <v>354</v>
      </c>
      <c r="H528" t="s">
        <v>354</v>
      </c>
      <c r="I528" t="s">
        <v>91</v>
      </c>
      <c r="J528">
        <v>2016</v>
      </c>
      <c r="K528" t="s">
        <v>36</v>
      </c>
      <c r="L528" t="s">
        <v>194</v>
      </c>
      <c r="M528" t="s">
        <v>59</v>
      </c>
      <c r="N528" t="s">
        <v>39</v>
      </c>
      <c r="O528">
        <v>-1</v>
      </c>
      <c r="P528">
        <v>-1</v>
      </c>
    </row>
    <row r="529" spans="1:16" ht="15" customHeight="1" x14ac:dyDescent="0.3">
      <c r="A529">
        <v>527</v>
      </c>
      <c r="B529" t="s">
        <v>41</v>
      </c>
      <c r="C529" t="s">
        <v>1648</v>
      </c>
      <c r="D529" s="1" t="s">
        <v>1692</v>
      </c>
      <c r="E529">
        <v>-1</v>
      </c>
      <c r="F529" t="s">
        <v>1693</v>
      </c>
      <c r="G529" t="s">
        <v>354</v>
      </c>
      <c r="H529" t="s">
        <v>174</v>
      </c>
      <c r="I529" t="s">
        <v>91</v>
      </c>
      <c r="J529">
        <v>-1</v>
      </c>
      <c r="K529" t="s">
        <v>182</v>
      </c>
      <c r="L529">
        <v>-1</v>
      </c>
      <c r="M529">
        <v>-1</v>
      </c>
      <c r="N529" t="s">
        <v>39</v>
      </c>
      <c r="O529">
        <v>-1</v>
      </c>
      <c r="P529">
        <v>-1</v>
      </c>
    </row>
    <row r="530" spans="1:16" ht="15" customHeight="1" x14ac:dyDescent="0.3">
      <c r="A530">
        <v>528</v>
      </c>
      <c r="B530" t="s">
        <v>41</v>
      </c>
      <c r="C530" t="s">
        <v>1648</v>
      </c>
      <c r="D530" s="1" t="s">
        <v>1694</v>
      </c>
      <c r="E530">
        <v>4</v>
      </c>
      <c r="F530" s="1" t="s">
        <v>364</v>
      </c>
      <c r="G530" t="s">
        <v>354</v>
      </c>
      <c r="H530" t="s">
        <v>365</v>
      </c>
      <c r="I530" t="s">
        <v>91</v>
      </c>
      <c r="J530">
        <v>-1</v>
      </c>
      <c r="K530" t="s">
        <v>36</v>
      </c>
      <c r="L530" t="s">
        <v>366</v>
      </c>
      <c r="M530" t="s">
        <v>275</v>
      </c>
      <c r="N530" t="s">
        <v>155</v>
      </c>
      <c r="O530">
        <v>-1</v>
      </c>
      <c r="P530">
        <v>-1</v>
      </c>
    </row>
    <row r="531" spans="1:16" ht="15" customHeight="1" x14ac:dyDescent="0.3">
      <c r="A531">
        <v>529</v>
      </c>
      <c r="B531" t="s">
        <v>41</v>
      </c>
      <c r="C531" t="s">
        <v>1648</v>
      </c>
      <c r="D531" s="1" t="s">
        <v>1695</v>
      </c>
      <c r="E531">
        <v>-1</v>
      </c>
      <c r="F531" t="s">
        <v>1696</v>
      </c>
      <c r="G531" t="s">
        <v>354</v>
      </c>
      <c r="H531" t="s">
        <v>354</v>
      </c>
      <c r="I531" t="s">
        <v>91</v>
      </c>
      <c r="J531">
        <v>-1</v>
      </c>
      <c r="K531" t="s">
        <v>36</v>
      </c>
      <c r="L531" t="s">
        <v>46</v>
      </c>
      <c r="M531" t="s">
        <v>38</v>
      </c>
      <c r="N531" t="s">
        <v>39</v>
      </c>
      <c r="O531">
        <v>-1</v>
      </c>
      <c r="P531">
        <v>-1</v>
      </c>
    </row>
    <row r="532" spans="1:16" ht="15" customHeight="1" x14ac:dyDescent="0.3">
      <c r="A532">
        <v>530</v>
      </c>
      <c r="B532" t="s">
        <v>41</v>
      </c>
      <c r="C532" t="s">
        <v>1648</v>
      </c>
      <c r="D532" s="1" t="s">
        <v>1697</v>
      </c>
      <c r="E532">
        <v>3.6</v>
      </c>
      <c r="F532" s="1" t="s">
        <v>1698</v>
      </c>
      <c r="G532" t="s">
        <v>1681</v>
      </c>
      <c r="H532" t="s">
        <v>424</v>
      </c>
      <c r="I532" t="s">
        <v>35</v>
      </c>
      <c r="J532">
        <v>2000</v>
      </c>
      <c r="K532" t="s">
        <v>36</v>
      </c>
      <c r="L532" t="s">
        <v>222</v>
      </c>
      <c r="M532" t="s">
        <v>81</v>
      </c>
      <c r="N532" t="s">
        <v>24</v>
      </c>
      <c r="O532" t="s">
        <v>1699</v>
      </c>
      <c r="P532">
        <v>-1</v>
      </c>
    </row>
    <row r="533" spans="1:16" ht="15" customHeight="1" x14ac:dyDescent="0.3">
      <c r="A533">
        <v>531</v>
      </c>
      <c r="B533" t="s">
        <v>41</v>
      </c>
      <c r="C533" t="s">
        <v>1648</v>
      </c>
      <c r="D533" s="1" t="s">
        <v>1700</v>
      </c>
      <c r="E533">
        <v>3.5</v>
      </c>
      <c r="F533" s="1" t="s">
        <v>1701</v>
      </c>
      <c r="G533" t="s">
        <v>354</v>
      </c>
      <c r="H533" t="s">
        <v>1702</v>
      </c>
      <c r="I533" t="s">
        <v>91</v>
      </c>
      <c r="J533">
        <v>-1</v>
      </c>
      <c r="K533" t="s">
        <v>36</v>
      </c>
      <c r="L533">
        <v>-1</v>
      </c>
      <c r="M533">
        <v>-1</v>
      </c>
      <c r="N533" t="s">
        <v>155</v>
      </c>
      <c r="O533">
        <v>-1</v>
      </c>
      <c r="P533">
        <v>-1</v>
      </c>
    </row>
    <row r="534" spans="1:16" ht="15" customHeight="1" x14ac:dyDescent="0.3">
      <c r="A534">
        <v>532</v>
      </c>
      <c r="B534" t="s">
        <v>41</v>
      </c>
      <c r="C534" t="s">
        <v>1648</v>
      </c>
      <c r="D534" s="1" t="s">
        <v>1703</v>
      </c>
      <c r="E534">
        <v>5</v>
      </c>
      <c r="F534" s="1" t="s">
        <v>1704</v>
      </c>
      <c r="G534" t="s">
        <v>1705</v>
      </c>
      <c r="H534" t="s">
        <v>1705</v>
      </c>
      <c r="I534" t="s">
        <v>91</v>
      </c>
      <c r="J534">
        <v>2011</v>
      </c>
      <c r="K534" t="s">
        <v>36</v>
      </c>
      <c r="L534" t="s">
        <v>99</v>
      </c>
      <c r="M534" t="s">
        <v>81</v>
      </c>
      <c r="N534" t="s">
        <v>39</v>
      </c>
      <c r="O534">
        <v>-1</v>
      </c>
      <c r="P534">
        <v>-1</v>
      </c>
    </row>
    <row r="535" spans="1:16" ht="15" customHeight="1" x14ac:dyDescent="0.3">
      <c r="A535">
        <v>533</v>
      </c>
      <c r="B535" t="s">
        <v>41</v>
      </c>
      <c r="C535" t="s">
        <v>1648</v>
      </c>
      <c r="D535" s="1" t="s">
        <v>1706</v>
      </c>
      <c r="E535">
        <v>3.4</v>
      </c>
      <c r="F535" s="1" t="s">
        <v>1707</v>
      </c>
      <c r="G535" t="s">
        <v>354</v>
      </c>
      <c r="H535" t="s">
        <v>1708</v>
      </c>
      <c r="I535" t="s">
        <v>118</v>
      </c>
      <c r="J535">
        <v>-1</v>
      </c>
      <c r="K535" t="s">
        <v>36</v>
      </c>
      <c r="L535" t="s">
        <v>46</v>
      </c>
      <c r="M535" t="s">
        <v>38</v>
      </c>
      <c r="N535" t="s">
        <v>441</v>
      </c>
      <c r="O535">
        <v>-1</v>
      </c>
      <c r="P535">
        <v>-1</v>
      </c>
    </row>
    <row r="536" spans="1:16" ht="15" customHeight="1" x14ac:dyDescent="0.3">
      <c r="A536">
        <v>534</v>
      </c>
      <c r="B536" t="s">
        <v>1709</v>
      </c>
      <c r="C536" t="s">
        <v>1648</v>
      </c>
      <c r="D536" s="1" t="s">
        <v>1710</v>
      </c>
      <c r="E536">
        <v>3.9</v>
      </c>
      <c r="F536" s="1" t="s">
        <v>1711</v>
      </c>
      <c r="G536" t="s">
        <v>354</v>
      </c>
      <c r="H536" t="s">
        <v>354</v>
      </c>
      <c r="I536" t="s">
        <v>28</v>
      </c>
      <c r="J536">
        <v>1902</v>
      </c>
      <c r="K536" t="s">
        <v>21</v>
      </c>
      <c r="L536" t="s">
        <v>29</v>
      </c>
      <c r="M536" t="s">
        <v>30</v>
      </c>
      <c r="N536" t="s">
        <v>31</v>
      </c>
      <c r="O536" t="s">
        <v>1712</v>
      </c>
      <c r="P536">
        <v>-1</v>
      </c>
    </row>
    <row r="537" spans="1:16" ht="15" customHeight="1" x14ac:dyDescent="0.3">
      <c r="A537">
        <v>535</v>
      </c>
      <c r="B537" t="s">
        <v>41</v>
      </c>
      <c r="C537" t="s">
        <v>1648</v>
      </c>
      <c r="D537" s="1" t="s">
        <v>1713</v>
      </c>
      <c r="E537">
        <v>-1</v>
      </c>
      <c r="F537" t="s">
        <v>1696</v>
      </c>
      <c r="G537" t="s">
        <v>354</v>
      </c>
      <c r="H537">
        <v>-1</v>
      </c>
      <c r="I537">
        <v>-1</v>
      </c>
      <c r="J537">
        <v>-1</v>
      </c>
      <c r="K537">
        <v>-1</v>
      </c>
      <c r="L537">
        <v>-1</v>
      </c>
      <c r="M537">
        <v>-1</v>
      </c>
      <c r="N537">
        <v>-1</v>
      </c>
      <c r="O537">
        <v>-1</v>
      </c>
      <c r="P537">
        <v>-1</v>
      </c>
    </row>
    <row r="538" spans="1:16" ht="15" customHeight="1" x14ac:dyDescent="0.3">
      <c r="A538">
        <v>536</v>
      </c>
      <c r="B538" t="s">
        <v>41</v>
      </c>
      <c r="C538" t="s">
        <v>1648</v>
      </c>
      <c r="D538" t="s">
        <v>1714</v>
      </c>
      <c r="E538">
        <v>3.5</v>
      </c>
      <c r="F538" s="1" t="s">
        <v>458</v>
      </c>
      <c r="G538" t="s">
        <v>1651</v>
      </c>
      <c r="H538" t="s">
        <v>459</v>
      </c>
      <c r="I538" t="s">
        <v>28</v>
      </c>
      <c r="J538">
        <v>1948</v>
      </c>
      <c r="K538" t="s">
        <v>73</v>
      </c>
      <c r="L538" t="s">
        <v>222</v>
      </c>
      <c r="M538" t="s">
        <v>81</v>
      </c>
      <c r="N538" t="s">
        <v>31</v>
      </c>
      <c r="O538" t="s">
        <v>460</v>
      </c>
      <c r="P538">
        <v>-1</v>
      </c>
    </row>
    <row r="539" spans="1:16" ht="15" customHeight="1" x14ac:dyDescent="0.3">
      <c r="A539">
        <v>537</v>
      </c>
      <c r="B539" t="s">
        <v>1715</v>
      </c>
      <c r="C539" t="s">
        <v>1648</v>
      </c>
      <c r="D539" s="1" t="s">
        <v>1716</v>
      </c>
      <c r="E539">
        <v>3.2</v>
      </c>
      <c r="F539" s="1" t="s">
        <v>1717</v>
      </c>
      <c r="G539" t="s">
        <v>1651</v>
      </c>
      <c r="H539" t="s">
        <v>1651</v>
      </c>
      <c r="I539" t="s">
        <v>35</v>
      </c>
      <c r="J539">
        <v>2012</v>
      </c>
      <c r="K539" t="s">
        <v>36</v>
      </c>
      <c r="L539" t="s">
        <v>29</v>
      </c>
      <c r="M539" t="s">
        <v>30</v>
      </c>
      <c r="N539" t="s">
        <v>39</v>
      </c>
      <c r="O539">
        <v>-1</v>
      </c>
      <c r="P539">
        <v>-1</v>
      </c>
    </row>
    <row r="540" spans="1:16" ht="15" customHeight="1" x14ac:dyDescent="0.3">
      <c r="A540">
        <v>538</v>
      </c>
      <c r="B540" t="s">
        <v>41</v>
      </c>
      <c r="C540" t="s">
        <v>1648</v>
      </c>
      <c r="D540" s="1" t="s">
        <v>1718</v>
      </c>
      <c r="E540">
        <v>4.7</v>
      </c>
      <c r="F540" s="1" t="s">
        <v>1719</v>
      </c>
      <c r="G540" t="s">
        <v>1651</v>
      </c>
      <c r="H540" t="s">
        <v>1651</v>
      </c>
      <c r="I540" t="s">
        <v>118</v>
      </c>
      <c r="J540">
        <v>-1</v>
      </c>
      <c r="K540" t="s">
        <v>36</v>
      </c>
      <c r="L540" t="s">
        <v>282</v>
      </c>
      <c r="M540" t="s">
        <v>282</v>
      </c>
      <c r="N540" t="s">
        <v>39</v>
      </c>
      <c r="O540">
        <v>-1</v>
      </c>
      <c r="P540">
        <v>-1</v>
      </c>
    </row>
    <row r="541" spans="1:16" ht="15" customHeight="1" x14ac:dyDescent="0.3">
      <c r="A541">
        <v>539</v>
      </c>
      <c r="B541" t="s">
        <v>41</v>
      </c>
      <c r="C541" t="s">
        <v>1648</v>
      </c>
      <c r="D541" s="1" t="s">
        <v>1720</v>
      </c>
      <c r="E541">
        <v>4.7</v>
      </c>
      <c r="F541" s="1" t="s">
        <v>1721</v>
      </c>
      <c r="G541" t="s">
        <v>217</v>
      </c>
      <c r="H541" t="s">
        <v>217</v>
      </c>
      <c r="I541" t="s">
        <v>118</v>
      </c>
      <c r="J541">
        <v>2007</v>
      </c>
      <c r="K541" t="s">
        <v>36</v>
      </c>
      <c r="L541" t="s">
        <v>543</v>
      </c>
      <c r="M541" t="s">
        <v>247</v>
      </c>
      <c r="N541" t="s">
        <v>39</v>
      </c>
      <c r="O541">
        <v>-1</v>
      </c>
      <c r="P541">
        <v>-1</v>
      </c>
    </row>
    <row r="542" spans="1:16" ht="15" customHeight="1" x14ac:dyDescent="0.3">
      <c r="A542">
        <v>540</v>
      </c>
      <c r="B542" t="s">
        <v>41</v>
      </c>
      <c r="C542" t="s">
        <v>1648</v>
      </c>
      <c r="D542" s="1" t="s">
        <v>1722</v>
      </c>
      <c r="E542">
        <v>4</v>
      </c>
      <c r="F542" s="1" t="s">
        <v>1723</v>
      </c>
      <c r="G542" t="s">
        <v>354</v>
      </c>
      <c r="H542" t="s">
        <v>354</v>
      </c>
      <c r="I542" t="s">
        <v>91</v>
      </c>
      <c r="J542">
        <v>2014</v>
      </c>
      <c r="K542" t="s">
        <v>36</v>
      </c>
      <c r="L542" t="s">
        <v>37</v>
      </c>
      <c r="M542" t="s">
        <v>38</v>
      </c>
      <c r="N542" t="s">
        <v>39</v>
      </c>
      <c r="O542">
        <v>-1</v>
      </c>
      <c r="P542">
        <v>-1</v>
      </c>
    </row>
    <row r="543" spans="1:16" ht="15" customHeight="1" x14ac:dyDescent="0.3">
      <c r="A543">
        <v>541</v>
      </c>
      <c r="B543" t="s">
        <v>1724</v>
      </c>
      <c r="C543" t="s">
        <v>1648</v>
      </c>
      <c r="D543" s="1" t="s">
        <v>1725</v>
      </c>
      <c r="E543">
        <v>3.4</v>
      </c>
      <c r="F543" s="1" t="s">
        <v>1726</v>
      </c>
      <c r="G543" t="s">
        <v>1727</v>
      </c>
      <c r="H543" t="s">
        <v>1681</v>
      </c>
      <c r="I543" t="s">
        <v>20</v>
      </c>
      <c r="J543">
        <v>1944</v>
      </c>
      <c r="K543" t="s">
        <v>21</v>
      </c>
      <c r="L543" t="s">
        <v>29</v>
      </c>
      <c r="M543" t="s">
        <v>30</v>
      </c>
      <c r="N543" t="s">
        <v>39</v>
      </c>
      <c r="O543">
        <v>-1</v>
      </c>
      <c r="P543">
        <v>-1</v>
      </c>
    </row>
    <row r="544" spans="1:16" ht="15" customHeight="1" x14ac:dyDescent="0.3">
      <c r="A544">
        <v>542</v>
      </c>
      <c r="B544" t="s">
        <v>41</v>
      </c>
      <c r="C544" t="s">
        <v>1728</v>
      </c>
      <c r="D544" s="1" t="s">
        <v>1729</v>
      </c>
      <c r="E544">
        <v>-1</v>
      </c>
      <c r="F544" t="s">
        <v>1730</v>
      </c>
      <c r="G544" t="s">
        <v>354</v>
      </c>
      <c r="H544" t="s">
        <v>19</v>
      </c>
      <c r="I544" t="s">
        <v>118</v>
      </c>
      <c r="J544">
        <v>-1</v>
      </c>
      <c r="K544" t="s">
        <v>21</v>
      </c>
      <c r="L544" t="s">
        <v>563</v>
      </c>
      <c r="M544" t="s">
        <v>564</v>
      </c>
      <c r="N544" t="s">
        <v>39</v>
      </c>
      <c r="O544">
        <v>-1</v>
      </c>
      <c r="P544">
        <v>-1</v>
      </c>
    </row>
    <row r="545" spans="1:16" ht="15" customHeight="1" x14ac:dyDescent="0.3">
      <c r="A545">
        <v>543</v>
      </c>
      <c r="B545" t="s">
        <v>1731</v>
      </c>
      <c r="C545" t="s">
        <v>1728</v>
      </c>
      <c r="D545" s="1" t="s">
        <v>1732</v>
      </c>
      <c r="E545">
        <v>3.7</v>
      </c>
      <c r="F545" s="1" t="s">
        <v>1733</v>
      </c>
      <c r="G545" t="s">
        <v>1705</v>
      </c>
      <c r="H545" t="s">
        <v>1734</v>
      </c>
      <c r="I545" t="s">
        <v>91</v>
      </c>
      <c r="J545">
        <v>-1</v>
      </c>
      <c r="K545" t="s">
        <v>36</v>
      </c>
      <c r="L545" t="s">
        <v>340</v>
      </c>
      <c r="M545" t="s">
        <v>247</v>
      </c>
      <c r="N545" t="s">
        <v>39</v>
      </c>
      <c r="O545">
        <v>-1</v>
      </c>
      <c r="P545">
        <v>-1</v>
      </c>
    </row>
    <row r="546" spans="1:16" ht="15" customHeight="1" x14ac:dyDescent="0.3">
      <c r="A546">
        <v>544</v>
      </c>
      <c r="B546" t="s">
        <v>41</v>
      </c>
      <c r="C546" t="s">
        <v>1728</v>
      </c>
      <c r="D546" s="1" t="s">
        <v>1735</v>
      </c>
      <c r="E546">
        <v>4.0999999999999996</v>
      </c>
      <c r="F546" s="1" t="s">
        <v>1736</v>
      </c>
      <c r="G546" t="s">
        <v>354</v>
      </c>
      <c r="H546" t="s">
        <v>154</v>
      </c>
      <c r="I546" t="s">
        <v>35</v>
      </c>
      <c r="J546">
        <v>1888</v>
      </c>
      <c r="K546" t="s">
        <v>36</v>
      </c>
      <c r="L546" t="s">
        <v>1737</v>
      </c>
      <c r="M546" t="s">
        <v>735</v>
      </c>
      <c r="N546" t="s">
        <v>31</v>
      </c>
      <c r="O546" t="s">
        <v>1738</v>
      </c>
      <c r="P546">
        <v>-1</v>
      </c>
    </row>
    <row r="547" spans="1:16" ht="15" customHeight="1" x14ac:dyDescent="0.3">
      <c r="A547">
        <v>545</v>
      </c>
      <c r="B547" t="s">
        <v>41</v>
      </c>
      <c r="C547" t="s">
        <v>1728</v>
      </c>
      <c r="D547" s="1" t="s">
        <v>1739</v>
      </c>
      <c r="E547">
        <v>3.1</v>
      </c>
      <c r="F547" s="1" t="s">
        <v>1740</v>
      </c>
      <c r="G547" t="s">
        <v>354</v>
      </c>
      <c r="H547" t="s">
        <v>1741</v>
      </c>
      <c r="I547" t="s">
        <v>118</v>
      </c>
      <c r="J547">
        <v>2002</v>
      </c>
      <c r="K547" t="s">
        <v>36</v>
      </c>
      <c r="L547" t="s">
        <v>119</v>
      </c>
      <c r="M547" t="s">
        <v>81</v>
      </c>
      <c r="N547" t="s">
        <v>160</v>
      </c>
      <c r="O547">
        <v>-1</v>
      </c>
      <c r="P547">
        <v>-1</v>
      </c>
    </row>
    <row r="548" spans="1:16" ht="15" customHeight="1" x14ac:dyDescent="0.3">
      <c r="A548">
        <v>546</v>
      </c>
      <c r="B548" t="s">
        <v>41</v>
      </c>
      <c r="C548" t="s">
        <v>1728</v>
      </c>
      <c r="D548" t="s">
        <v>1742</v>
      </c>
      <c r="E548">
        <v>3.7</v>
      </c>
      <c r="F548" s="1" t="s">
        <v>1743</v>
      </c>
      <c r="G548" t="s">
        <v>1705</v>
      </c>
      <c r="H548" t="s">
        <v>1651</v>
      </c>
      <c r="I548" t="s">
        <v>118</v>
      </c>
      <c r="J548">
        <v>2000</v>
      </c>
      <c r="K548" t="s">
        <v>36</v>
      </c>
      <c r="L548" t="s">
        <v>46</v>
      </c>
      <c r="M548" t="s">
        <v>38</v>
      </c>
      <c r="N548" t="s">
        <v>441</v>
      </c>
      <c r="O548" t="s">
        <v>1744</v>
      </c>
      <c r="P548">
        <v>-1</v>
      </c>
    </row>
    <row r="549" spans="1:16" ht="15" customHeight="1" x14ac:dyDescent="0.3">
      <c r="A549">
        <v>547</v>
      </c>
      <c r="B549" t="s">
        <v>41</v>
      </c>
      <c r="C549" t="s">
        <v>1728</v>
      </c>
      <c r="D549" s="1" t="s">
        <v>1745</v>
      </c>
      <c r="E549">
        <v>-1</v>
      </c>
      <c r="F549" t="s">
        <v>1746</v>
      </c>
      <c r="G549" t="s">
        <v>354</v>
      </c>
      <c r="H549" t="s">
        <v>354</v>
      </c>
      <c r="I549" t="s">
        <v>118</v>
      </c>
      <c r="J549">
        <v>2017</v>
      </c>
      <c r="K549" t="s">
        <v>73</v>
      </c>
      <c r="L549">
        <v>-1</v>
      </c>
      <c r="M549">
        <v>-1</v>
      </c>
      <c r="N549" t="s">
        <v>441</v>
      </c>
      <c r="O549">
        <v>-1</v>
      </c>
      <c r="P549">
        <v>-1</v>
      </c>
    </row>
    <row r="550" spans="1:16" ht="15" customHeight="1" x14ac:dyDescent="0.3">
      <c r="A550">
        <v>548</v>
      </c>
      <c r="B550" t="s">
        <v>1747</v>
      </c>
      <c r="C550" t="s">
        <v>1728</v>
      </c>
      <c r="D550" s="1" t="s">
        <v>1748</v>
      </c>
      <c r="E550">
        <v>3.9</v>
      </c>
      <c r="F550" s="1" t="s">
        <v>1711</v>
      </c>
      <c r="G550" t="s">
        <v>354</v>
      </c>
      <c r="H550" t="s">
        <v>354</v>
      </c>
      <c r="I550" t="s">
        <v>28</v>
      </c>
      <c r="J550">
        <v>1902</v>
      </c>
      <c r="K550" t="s">
        <v>21</v>
      </c>
      <c r="L550" t="s">
        <v>29</v>
      </c>
      <c r="M550" t="s">
        <v>30</v>
      </c>
      <c r="N550" t="s">
        <v>31</v>
      </c>
      <c r="O550" t="s">
        <v>1712</v>
      </c>
      <c r="P550">
        <v>-1</v>
      </c>
    </row>
    <row r="551" spans="1:16" ht="15" customHeight="1" x14ac:dyDescent="0.3">
      <c r="A551">
        <v>549</v>
      </c>
      <c r="B551" t="s">
        <v>1749</v>
      </c>
      <c r="C551" t="s">
        <v>1728</v>
      </c>
      <c r="D551" s="1" t="s">
        <v>1750</v>
      </c>
      <c r="E551">
        <v>3.8</v>
      </c>
      <c r="F551" s="1" t="s">
        <v>1751</v>
      </c>
      <c r="G551" t="s">
        <v>1752</v>
      </c>
      <c r="H551" t="s">
        <v>1752</v>
      </c>
      <c r="I551" t="s">
        <v>20</v>
      </c>
      <c r="J551">
        <v>2013</v>
      </c>
      <c r="K551" t="s">
        <v>36</v>
      </c>
      <c r="L551" t="s">
        <v>37</v>
      </c>
      <c r="M551" t="s">
        <v>38</v>
      </c>
      <c r="N551" t="s">
        <v>39</v>
      </c>
      <c r="O551">
        <v>-1</v>
      </c>
      <c r="P551">
        <v>-1</v>
      </c>
    </row>
    <row r="552" spans="1:16" ht="15" customHeight="1" x14ac:dyDescent="0.3">
      <c r="A552">
        <v>550</v>
      </c>
      <c r="B552" t="s">
        <v>581</v>
      </c>
      <c r="C552" t="s">
        <v>1728</v>
      </c>
      <c r="D552" s="1" t="s">
        <v>1753</v>
      </c>
      <c r="E552">
        <v>3.5</v>
      </c>
      <c r="F552" s="1" t="s">
        <v>1754</v>
      </c>
      <c r="G552" t="s">
        <v>1755</v>
      </c>
      <c r="H552" t="s">
        <v>1755</v>
      </c>
      <c r="I552" t="s">
        <v>51</v>
      </c>
      <c r="J552">
        <v>1971</v>
      </c>
      <c r="K552" t="s">
        <v>45</v>
      </c>
      <c r="L552" t="s">
        <v>58</v>
      </c>
      <c r="M552" t="s">
        <v>59</v>
      </c>
      <c r="N552" t="s">
        <v>39</v>
      </c>
      <c r="O552" t="s">
        <v>1756</v>
      </c>
      <c r="P552">
        <v>-1</v>
      </c>
    </row>
    <row r="553" spans="1:16" ht="15" customHeight="1" x14ac:dyDescent="0.3">
      <c r="A553">
        <v>551</v>
      </c>
      <c r="B553" t="s">
        <v>41</v>
      </c>
      <c r="C553" t="s">
        <v>1728</v>
      </c>
      <c r="D553" s="1" t="s">
        <v>1757</v>
      </c>
      <c r="E553">
        <v>5</v>
      </c>
      <c r="F553" s="1" t="s">
        <v>1758</v>
      </c>
      <c r="G553" t="s">
        <v>1755</v>
      </c>
      <c r="H553" t="s">
        <v>1755</v>
      </c>
      <c r="I553" t="s">
        <v>91</v>
      </c>
      <c r="J553">
        <v>-1</v>
      </c>
      <c r="K553" t="s">
        <v>36</v>
      </c>
      <c r="L553">
        <v>-1</v>
      </c>
      <c r="M553">
        <v>-1</v>
      </c>
      <c r="N553" t="s">
        <v>39</v>
      </c>
      <c r="O553">
        <v>-1</v>
      </c>
      <c r="P553">
        <v>-1</v>
      </c>
    </row>
    <row r="554" spans="1:16" ht="15" customHeight="1" x14ac:dyDescent="0.3">
      <c r="A554">
        <v>552</v>
      </c>
      <c r="B554" t="s">
        <v>1759</v>
      </c>
      <c r="C554" t="s">
        <v>1728</v>
      </c>
      <c r="D554" s="1" t="s">
        <v>1760</v>
      </c>
      <c r="E554">
        <v>3.8</v>
      </c>
      <c r="F554" s="1" t="s">
        <v>1761</v>
      </c>
      <c r="G554" t="s">
        <v>217</v>
      </c>
      <c r="H554" t="s">
        <v>217</v>
      </c>
      <c r="I554" t="s">
        <v>35</v>
      </c>
      <c r="J554">
        <v>2007</v>
      </c>
      <c r="K554" t="s">
        <v>36</v>
      </c>
      <c r="L554" t="s">
        <v>340</v>
      </c>
      <c r="M554" t="s">
        <v>247</v>
      </c>
      <c r="N554" t="s">
        <v>75</v>
      </c>
      <c r="O554" t="s">
        <v>1762</v>
      </c>
      <c r="P554">
        <v>-1</v>
      </c>
    </row>
    <row r="555" spans="1:16" ht="15" customHeight="1" x14ac:dyDescent="0.3">
      <c r="A555">
        <v>553</v>
      </c>
      <c r="B555" t="s">
        <v>41</v>
      </c>
      <c r="C555" t="s">
        <v>1728</v>
      </c>
      <c r="D555" s="1" t="s">
        <v>1763</v>
      </c>
      <c r="E555">
        <v>3.8</v>
      </c>
      <c r="F555" s="1" t="s">
        <v>1764</v>
      </c>
      <c r="G555" t="s">
        <v>1651</v>
      </c>
      <c r="H555" t="s">
        <v>1651</v>
      </c>
      <c r="I555" t="s">
        <v>118</v>
      </c>
      <c r="J555">
        <v>-1</v>
      </c>
      <c r="K555" t="s">
        <v>36</v>
      </c>
      <c r="L555" t="s">
        <v>119</v>
      </c>
      <c r="M555" t="s">
        <v>81</v>
      </c>
      <c r="N555" t="s">
        <v>441</v>
      </c>
      <c r="O555">
        <v>-1</v>
      </c>
      <c r="P555">
        <v>-1</v>
      </c>
    </row>
    <row r="556" spans="1:16" ht="15" customHeight="1" x14ac:dyDescent="0.3">
      <c r="A556">
        <v>554</v>
      </c>
      <c r="B556" t="s">
        <v>1765</v>
      </c>
      <c r="C556" t="s">
        <v>1728</v>
      </c>
      <c r="D556" s="1" t="s">
        <v>1766</v>
      </c>
      <c r="E556">
        <v>4.2</v>
      </c>
      <c r="F556" s="1" t="s">
        <v>1767</v>
      </c>
      <c r="G556" t="s">
        <v>354</v>
      </c>
      <c r="H556" t="s">
        <v>354</v>
      </c>
      <c r="I556" t="s">
        <v>28</v>
      </c>
      <c r="J556">
        <v>1880</v>
      </c>
      <c r="K556" t="s">
        <v>562</v>
      </c>
      <c r="L556" t="s">
        <v>563</v>
      </c>
      <c r="M556" t="s">
        <v>564</v>
      </c>
      <c r="N556" t="s">
        <v>31</v>
      </c>
      <c r="O556">
        <v>-1</v>
      </c>
      <c r="P556">
        <v>-1</v>
      </c>
    </row>
    <row r="557" spans="1:16" ht="15" customHeight="1" x14ac:dyDescent="0.3">
      <c r="A557">
        <v>555</v>
      </c>
      <c r="B557" t="s">
        <v>1768</v>
      </c>
      <c r="C557" t="s">
        <v>1728</v>
      </c>
      <c r="D557" t="s">
        <v>1769</v>
      </c>
      <c r="E557">
        <v>3.1</v>
      </c>
      <c r="F557" s="1" t="s">
        <v>1770</v>
      </c>
      <c r="G557" t="s">
        <v>1771</v>
      </c>
      <c r="H557" t="s">
        <v>1772</v>
      </c>
      <c r="I557" t="s">
        <v>51</v>
      </c>
      <c r="J557">
        <v>1973</v>
      </c>
      <c r="K557" t="s">
        <v>21</v>
      </c>
      <c r="L557" t="s">
        <v>119</v>
      </c>
      <c r="M557" t="s">
        <v>81</v>
      </c>
      <c r="N557" t="s">
        <v>47</v>
      </c>
      <c r="O557">
        <v>-1</v>
      </c>
      <c r="P557">
        <v>-1</v>
      </c>
    </row>
    <row r="558" spans="1:16" ht="15" customHeight="1" x14ac:dyDescent="0.3">
      <c r="A558">
        <v>556</v>
      </c>
      <c r="B558" t="s">
        <v>1773</v>
      </c>
      <c r="C558" t="s">
        <v>1728</v>
      </c>
      <c r="D558" s="1" t="s">
        <v>1774</v>
      </c>
      <c r="E558">
        <v>4.0999999999999996</v>
      </c>
      <c r="F558" s="1" t="s">
        <v>1775</v>
      </c>
      <c r="G558" t="s">
        <v>354</v>
      </c>
      <c r="H558" t="s">
        <v>354</v>
      </c>
      <c r="I558" t="s">
        <v>118</v>
      </c>
      <c r="J558">
        <v>2016</v>
      </c>
      <c r="K558" t="s">
        <v>36</v>
      </c>
      <c r="L558" t="s">
        <v>419</v>
      </c>
      <c r="M558" t="s">
        <v>420</v>
      </c>
      <c r="N558" t="s">
        <v>39</v>
      </c>
      <c r="O558">
        <v>-1</v>
      </c>
      <c r="P558">
        <v>-1</v>
      </c>
    </row>
    <row r="559" spans="1:16" ht="15" customHeight="1" x14ac:dyDescent="0.3">
      <c r="A559">
        <v>557</v>
      </c>
      <c r="B559" t="s">
        <v>1776</v>
      </c>
      <c r="C559" t="s">
        <v>1728</v>
      </c>
      <c r="D559" s="1" t="s">
        <v>1777</v>
      </c>
      <c r="E559">
        <v>3.9</v>
      </c>
      <c r="F559" s="1" t="s">
        <v>1778</v>
      </c>
      <c r="G559" t="s">
        <v>245</v>
      </c>
      <c r="H559" t="s">
        <v>245</v>
      </c>
      <c r="I559" t="s">
        <v>72</v>
      </c>
      <c r="J559">
        <v>1923</v>
      </c>
      <c r="K559" t="s">
        <v>73</v>
      </c>
      <c r="L559" t="s">
        <v>246</v>
      </c>
      <c r="M559" t="s">
        <v>247</v>
      </c>
      <c r="N559" t="s">
        <v>132</v>
      </c>
      <c r="O559" t="s">
        <v>1779</v>
      </c>
      <c r="P559">
        <v>-1</v>
      </c>
    </row>
    <row r="560" spans="1:16" ht="15" customHeight="1" x14ac:dyDescent="0.3">
      <c r="A560">
        <v>558</v>
      </c>
      <c r="B560" t="s">
        <v>41</v>
      </c>
      <c r="C560" t="s">
        <v>1728</v>
      </c>
      <c r="D560" s="1" t="s">
        <v>1780</v>
      </c>
      <c r="E560">
        <v>-1</v>
      </c>
      <c r="F560" t="s">
        <v>1781</v>
      </c>
      <c r="G560" t="s">
        <v>1782</v>
      </c>
      <c r="H560">
        <v>-1</v>
      </c>
      <c r="I560">
        <v>-1</v>
      </c>
      <c r="J560">
        <v>-1</v>
      </c>
      <c r="K560">
        <v>-1</v>
      </c>
      <c r="L560">
        <v>-1</v>
      </c>
      <c r="M560">
        <v>-1</v>
      </c>
      <c r="N560">
        <v>-1</v>
      </c>
      <c r="O560">
        <v>-1</v>
      </c>
      <c r="P560">
        <v>-1</v>
      </c>
    </row>
    <row r="561" spans="1:16" ht="15" customHeight="1" x14ac:dyDescent="0.3">
      <c r="A561">
        <v>559</v>
      </c>
      <c r="B561" t="s">
        <v>41</v>
      </c>
      <c r="C561" t="s">
        <v>1728</v>
      </c>
      <c r="D561" s="1" t="s">
        <v>1783</v>
      </c>
      <c r="E561">
        <v>3.5</v>
      </c>
      <c r="F561" s="1" t="s">
        <v>1784</v>
      </c>
      <c r="G561" t="s">
        <v>1785</v>
      </c>
      <c r="H561" t="s">
        <v>1786</v>
      </c>
      <c r="I561" t="s">
        <v>118</v>
      </c>
      <c r="J561">
        <v>-1</v>
      </c>
      <c r="K561" t="s">
        <v>36</v>
      </c>
      <c r="L561" t="s">
        <v>1737</v>
      </c>
      <c r="M561" t="s">
        <v>735</v>
      </c>
      <c r="N561" t="s">
        <v>160</v>
      </c>
      <c r="O561">
        <v>-1</v>
      </c>
      <c r="P561">
        <v>-1</v>
      </c>
    </row>
    <row r="562" spans="1:16" ht="15" customHeight="1" x14ac:dyDescent="0.3">
      <c r="A562">
        <v>560</v>
      </c>
      <c r="B562" t="s">
        <v>1787</v>
      </c>
      <c r="C562" t="s">
        <v>1728</v>
      </c>
      <c r="D562" s="1" t="s">
        <v>1788</v>
      </c>
      <c r="E562">
        <v>3.9</v>
      </c>
      <c r="F562" s="1" t="s">
        <v>1789</v>
      </c>
      <c r="G562" t="s">
        <v>354</v>
      </c>
      <c r="H562" t="s">
        <v>992</v>
      </c>
      <c r="I562" t="s">
        <v>72</v>
      </c>
      <c r="J562">
        <v>1982</v>
      </c>
      <c r="K562" t="s">
        <v>73</v>
      </c>
      <c r="L562" t="s">
        <v>543</v>
      </c>
      <c r="M562" t="s">
        <v>247</v>
      </c>
      <c r="N562" t="s">
        <v>31</v>
      </c>
      <c r="O562" t="s">
        <v>1790</v>
      </c>
      <c r="P562">
        <v>-1</v>
      </c>
    </row>
    <row r="563" spans="1:16" ht="15" customHeight="1" x14ac:dyDescent="0.3">
      <c r="A563">
        <v>561</v>
      </c>
      <c r="B563" t="s">
        <v>1791</v>
      </c>
      <c r="C563" t="s">
        <v>1728</v>
      </c>
      <c r="D563" s="1" t="s">
        <v>1792</v>
      </c>
      <c r="E563">
        <v>3.9</v>
      </c>
      <c r="F563" s="1" t="s">
        <v>1711</v>
      </c>
      <c r="G563" t="s">
        <v>354</v>
      </c>
      <c r="H563" t="s">
        <v>354</v>
      </c>
      <c r="I563" t="s">
        <v>28</v>
      </c>
      <c r="J563">
        <v>1902</v>
      </c>
      <c r="K563" t="s">
        <v>21</v>
      </c>
      <c r="L563" t="s">
        <v>29</v>
      </c>
      <c r="M563" t="s">
        <v>30</v>
      </c>
      <c r="N563" t="s">
        <v>31</v>
      </c>
      <c r="O563" t="s">
        <v>1712</v>
      </c>
      <c r="P563">
        <v>-1</v>
      </c>
    </row>
    <row r="564" spans="1:16" ht="15" customHeight="1" x14ac:dyDescent="0.3">
      <c r="A564">
        <v>562</v>
      </c>
      <c r="B564" t="s">
        <v>490</v>
      </c>
      <c r="C564" t="s">
        <v>1728</v>
      </c>
      <c r="D564" s="1" t="s">
        <v>1793</v>
      </c>
      <c r="E564">
        <v>3.9</v>
      </c>
      <c r="F564" s="1" t="s">
        <v>1794</v>
      </c>
      <c r="G564" t="s">
        <v>354</v>
      </c>
      <c r="H564" t="s">
        <v>354</v>
      </c>
      <c r="I564" t="s">
        <v>72</v>
      </c>
      <c r="J564">
        <v>1931</v>
      </c>
      <c r="K564" t="s">
        <v>36</v>
      </c>
      <c r="L564" t="s">
        <v>58</v>
      </c>
      <c r="M564" t="s">
        <v>59</v>
      </c>
      <c r="N564" t="s">
        <v>75</v>
      </c>
      <c r="O564">
        <v>-1</v>
      </c>
      <c r="P564">
        <v>-1</v>
      </c>
    </row>
    <row r="565" spans="1:16" ht="15" customHeight="1" x14ac:dyDescent="0.3">
      <c r="A565">
        <v>563</v>
      </c>
      <c r="B565" t="s">
        <v>1795</v>
      </c>
      <c r="C565" t="s">
        <v>1728</v>
      </c>
      <c r="D565" s="1" t="s">
        <v>1796</v>
      </c>
      <c r="E565">
        <v>3.7</v>
      </c>
      <c r="F565" s="1" t="s">
        <v>1797</v>
      </c>
      <c r="G565" t="s">
        <v>245</v>
      </c>
      <c r="H565" t="s">
        <v>19</v>
      </c>
      <c r="I565" t="s">
        <v>28</v>
      </c>
      <c r="J565">
        <v>2003</v>
      </c>
      <c r="K565" t="s">
        <v>45</v>
      </c>
      <c r="L565" t="s">
        <v>340</v>
      </c>
      <c r="M565" t="s">
        <v>247</v>
      </c>
      <c r="N565" t="s">
        <v>132</v>
      </c>
      <c r="O565" t="s">
        <v>1798</v>
      </c>
      <c r="P565">
        <v>-1</v>
      </c>
    </row>
    <row r="566" spans="1:16" ht="15" customHeight="1" x14ac:dyDescent="0.3">
      <c r="A566">
        <v>564</v>
      </c>
      <c r="B566" t="s">
        <v>1799</v>
      </c>
      <c r="C566" t="s">
        <v>1728</v>
      </c>
      <c r="D566" s="1" t="s">
        <v>1800</v>
      </c>
      <c r="E566">
        <v>4.7</v>
      </c>
      <c r="F566" s="1" t="s">
        <v>1801</v>
      </c>
      <c r="G566" t="s">
        <v>354</v>
      </c>
      <c r="H566" t="s">
        <v>354</v>
      </c>
      <c r="I566" t="s">
        <v>35</v>
      </c>
      <c r="J566">
        <v>1987</v>
      </c>
      <c r="K566" t="s">
        <v>21</v>
      </c>
      <c r="L566" t="s">
        <v>29</v>
      </c>
      <c r="M566" t="s">
        <v>30</v>
      </c>
      <c r="N566" t="s">
        <v>75</v>
      </c>
      <c r="O566" t="s">
        <v>1802</v>
      </c>
      <c r="P566">
        <v>-1</v>
      </c>
    </row>
    <row r="567" spans="1:16" ht="15" customHeight="1" x14ac:dyDescent="0.3">
      <c r="A567">
        <v>565</v>
      </c>
      <c r="B567" t="s">
        <v>96</v>
      </c>
      <c r="C567" t="s">
        <v>1728</v>
      </c>
      <c r="D567" s="1" t="s">
        <v>1803</v>
      </c>
      <c r="E567">
        <v>4</v>
      </c>
      <c r="F567" s="1" t="s">
        <v>1723</v>
      </c>
      <c r="G567" t="s">
        <v>354</v>
      </c>
      <c r="H567" t="s">
        <v>354</v>
      </c>
      <c r="I567" t="s">
        <v>91</v>
      </c>
      <c r="J567">
        <v>2014</v>
      </c>
      <c r="K567" t="s">
        <v>36</v>
      </c>
      <c r="L567" t="s">
        <v>37</v>
      </c>
      <c r="M567" t="s">
        <v>38</v>
      </c>
      <c r="N567" t="s">
        <v>39</v>
      </c>
      <c r="O567">
        <v>-1</v>
      </c>
      <c r="P567">
        <v>-1</v>
      </c>
    </row>
    <row r="568" spans="1:16" ht="15" customHeight="1" x14ac:dyDescent="0.3">
      <c r="A568">
        <v>566</v>
      </c>
      <c r="B568" t="s">
        <v>1804</v>
      </c>
      <c r="C568" t="s">
        <v>1728</v>
      </c>
      <c r="D568" s="1" t="s">
        <v>1805</v>
      </c>
      <c r="E568">
        <v>3.5</v>
      </c>
      <c r="F568" s="1" t="s">
        <v>1806</v>
      </c>
      <c r="G568" t="s">
        <v>1755</v>
      </c>
      <c r="H568" t="s">
        <v>1755</v>
      </c>
      <c r="I568" t="s">
        <v>20</v>
      </c>
      <c r="J568">
        <v>1938</v>
      </c>
      <c r="K568" t="s">
        <v>335</v>
      </c>
      <c r="L568" t="s">
        <v>58</v>
      </c>
      <c r="M568" t="s">
        <v>59</v>
      </c>
      <c r="N568" t="s">
        <v>31</v>
      </c>
      <c r="O568">
        <v>-1</v>
      </c>
      <c r="P568">
        <v>-1</v>
      </c>
    </row>
    <row r="569" spans="1:16" ht="15" customHeight="1" x14ac:dyDescent="0.3">
      <c r="A569">
        <v>567</v>
      </c>
      <c r="B569" t="s">
        <v>41</v>
      </c>
      <c r="C569" t="s">
        <v>1728</v>
      </c>
      <c r="D569" s="1" t="s">
        <v>1807</v>
      </c>
      <c r="E569">
        <v>2.9</v>
      </c>
      <c r="F569" s="1" t="s">
        <v>1808</v>
      </c>
      <c r="G569" t="s">
        <v>1809</v>
      </c>
      <c r="H569" t="s">
        <v>19</v>
      </c>
      <c r="I569" t="s">
        <v>20</v>
      </c>
      <c r="J569">
        <v>-1</v>
      </c>
      <c r="K569" t="s">
        <v>36</v>
      </c>
      <c r="L569" t="s">
        <v>1047</v>
      </c>
      <c r="M569" t="s">
        <v>247</v>
      </c>
      <c r="N569" t="s">
        <v>47</v>
      </c>
      <c r="O569">
        <v>-1</v>
      </c>
      <c r="P569">
        <v>-1</v>
      </c>
    </row>
    <row r="570" spans="1:16" ht="15" customHeight="1" x14ac:dyDescent="0.3">
      <c r="A570">
        <v>568</v>
      </c>
      <c r="B570" t="s">
        <v>41</v>
      </c>
      <c r="C570" t="s">
        <v>1728</v>
      </c>
      <c r="D570" s="1" t="s">
        <v>1810</v>
      </c>
      <c r="E570">
        <v>2.8</v>
      </c>
      <c r="F570" s="1" t="s">
        <v>1811</v>
      </c>
      <c r="G570" t="s">
        <v>245</v>
      </c>
      <c r="H570" t="s">
        <v>245</v>
      </c>
      <c r="I570" t="s">
        <v>137</v>
      </c>
      <c r="J570">
        <v>-1</v>
      </c>
      <c r="K570" t="s">
        <v>36</v>
      </c>
      <c r="L570">
        <v>-1</v>
      </c>
      <c r="M570">
        <v>-1</v>
      </c>
      <c r="N570" t="s">
        <v>39</v>
      </c>
      <c r="O570">
        <v>-1</v>
      </c>
      <c r="P570">
        <v>-1</v>
      </c>
    </row>
    <row r="571" spans="1:16" ht="15" customHeight="1" x14ac:dyDescent="0.3">
      <c r="A571">
        <v>569</v>
      </c>
      <c r="B571" t="s">
        <v>41</v>
      </c>
      <c r="C571" t="s">
        <v>1728</v>
      </c>
      <c r="D571" s="1" t="s">
        <v>1812</v>
      </c>
      <c r="E571">
        <v>3.1</v>
      </c>
      <c r="F571" s="1" t="s">
        <v>1813</v>
      </c>
      <c r="G571" t="s">
        <v>1651</v>
      </c>
      <c r="H571" t="s">
        <v>1814</v>
      </c>
      <c r="I571" t="s">
        <v>28</v>
      </c>
      <c r="J571">
        <v>1978</v>
      </c>
      <c r="K571" t="s">
        <v>73</v>
      </c>
      <c r="L571" t="s">
        <v>1815</v>
      </c>
      <c r="M571" t="s">
        <v>59</v>
      </c>
      <c r="N571" t="s">
        <v>31</v>
      </c>
      <c r="O571">
        <v>-1</v>
      </c>
      <c r="P571">
        <v>-1</v>
      </c>
    </row>
    <row r="572" spans="1:16" ht="15" customHeight="1" x14ac:dyDescent="0.3">
      <c r="A572">
        <v>570</v>
      </c>
      <c r="B572" t="s">
        <v>294</v>
      </c>
      <c r="C572" t="s">
        <v>1728</v>
      </c>
      <c r="D572" s="1" t="s">
        <v>1816</v>
      </c>
      <c r="E572">
        <v>5</v>
      </c>
      <c r="F572" s="1" t="s">
        <v>496</v>
      </c>
      <c r="G572" t="s">
        <v>354</v>
      </c>
      <c r="H572" t="s">
        <v>497</v>
      </c>
      <c r="I572" t="s">
        <v>118</v>
      </c>
      <c r="J572">
        <v>2008</v>
      </c>
      <c r="K572" t="s">
        <v>36</v>
      </c>
      <c r="L572" t="s">
        <v>46</v>
      </c>
      <c r="M572" t="s">
        <v>38</v>
      </c>
      <c r="N572" t="s">
        <v>47</v>
      </c>
      <c r="O572">
        <v>-1</v>
      </c>
      <c r="P572">
        <v>-1</v>
      </c>
    </row>
    <row r="573" spans="1:16" ht="15" customHeight="1" x14ac:dyDescent="0.3">
      <c r="A573">
        <v>571</v>
      </c>
      <c r="B573" t="s">
        <v>41</v>
      </c>
      <c r="C573" t="s">
        <v>1817</v>
      </c>
      <c r="D573" s="1" t="s">
        <v>1818</v>
      </c>
      <c r="E573">
        <v>3.2</v>
      </c>
      <c r="F573" s="1" t="s">
        <v>1819</v>
      </c>
      <c r="G573" t="s">
        <v>1785</v>
      </c>
      <c r="H573" t="s">
        <v>1820</v>
      </c>
      <c r="I573" t="s">
        <v>118</v>
      </c>
      <c r="J573">
        <v>-1</v>
      </c>
      <c r="K573" t="s">
        <v>36</v>
      </c>
      <c r="L573" t="s">
        <v>119</v>
      </c>
      <c r="M573" t="s">
        <v>81</v>
      </c>
      <c r="N573" t="s">
        <v>160</v>
      </c>
      <c r="O573">
        <v>-1</v>
      </c>
      <c r="P573">
        <v>-1</v>
      </c>
    </row>
    <row r="574" spans="1:16" ht="15" customHeight="1" x14ac:dyDescent="0.3">
      <c r="A574">
        <v>572</v>
      </c>
      <c r="B574" t="s">
        <v>323</v>
      </c>
      <c r="C574" t="s">
        <v>1817</v>
      </c>
      <c r="D574" s="1" t="s">
        <v>1821</v>
      </c>
      <c r="E574">
        <v>5</v>
      </c>
      <c r="F574" s="1" t="s">
        <v>1822</v>
      </c>
      <c r="G574" t="s">
        <v>354</v>
      </c>
      <c r="H574" t="s">
        <v>1823</v>
      </c>
      <c r="I574" t="s">
        <v>91</v>
      </c>
      <c r="J574">
        <v>-1</v>
      </c>
      <c r="K574" t="s">
        <v>73</v>
      </c>
      <c r="L574" t="s">
        <v>99</v>
      </c>
      <c r="M574" t="s">
        <v>81</v>
      </c>
      <c r="N574" t="s">
        <v>39</v>
      </c>
      <c r="O574">
        <v>-1</v>
      </c>
      <c r="P574">
        <v>-1</v>
      </c>
    </row>
    <row r="575" spans="1:16" ht="15" customHeight="1" x14ac:dyDescent="0.3">
      <c r="A575">
        <v>573</v>
      </c>
      <c r="B575" t="s">
        <v>1824</v>
      </c>
      <c r="C575" t="s">
        <v>1817</v>
      </c>
      <c r="D575" s="1" t="s">
        <v>1825</v>
      </c>
      <c r="E575">
        <v>3.2</v>
      </c>
      <c r="F575" s="1" t="s">
        <v>1684</v>
      </c>
      <c r="G575" t="s">
        <v>354</v>
      </c>
      <c r="H575" t="s">
        <v>1685</v>
      </c>
      <c r="I575" t="s">
        <v>20</v>
      </c>
      <c r="J575">
        <v>1996</v>
      </c>
      <c r="K575" t="s">
        <v>36</v>
      </c>
      <c r="L575" t="s">
        <v>336</v>
      </c>
      <c r="M575" t="s">
        <v>335</v>
      </c>
      <c r="N575" t="s">
        <v>160</v>
      </c>
      <c r="O575" t="s">
        <v>1686</v>
      </c>
      <c r="P575">
        <v>-1</v>
      </c>
    </row>
    <row r="576" spans="1:16" ht="15" customHeight="1" x14ac:dyDescent="0.3">
      <c r="A576">
        <v>574</v>
      </c>
      <c r="B576" t="s">
        <v>1826</v>
      </c>
      <c r="C576" t="s">
        <v>1817</v>
      </c>
      <c r="D576" s="1" t="s">
        <v>1827</v>
      </c>
      <c r="E576">
        <v>3.9</v>
      </c>
      <c r="F576" s="1" t="s">
        <v>1711</v>
      </c>
      <c r="G576" t="s">
        <v>1828</v>
      </c>
      <c r="H576" t="s">
        <v>354</v>
      </c>
      <c r="I576" t="s">
        <v>28</v>
      </c>
      <c r="J576">
        <v>1902</v>
      </c>
      <c r="K576" t="s">
        <v>21</v>
      </c>
      <c r="L576" t="s">
        <v>29</v>
      </c>
      <c r="M576" t="s">
        <v>30</v>
      </c>
      <c r="N576" t="s">
        <v>31</v>
      </c>
      <c r="O576" t="s">
        <v>1712</v>
      </c>
      <c r="P576">
        <v>-1</v>
      </c>
    </row>
    <row r="577" spans="1:16" ht="15" customHeight="1" x14ac:dyDescent="0.3">
      <c r="A577">
        <v>575</v>
      </c>
      <c r="B577" t="s">
        <v>1829</v>
      </c>
      <c r="C577" t="s">
        <v>1817</v>
      </c>
      <c r="D577" s="1" t="s">
        <v>1830</v>
      </c>
      <c r="E577">
        <v>-1</v>
      </c>
      <c r="F577" t="s">
        <v>1831</v>
      </c>
      <c r="G577" t="s">
        <v>354</v>
      </c>
      <c r="H577">
        <v>-1</v>
      </c>
      <c r="I577">
        <v>-1</v>
      </c>
      <c r="J577">
        <v>-1</v>
      </c>
      <c r="K577">
        <v>-1</v>
      </c>
      <c r="L577">
        <v>-1</v>
      </c>
      <c r="M577">
        <v>-1</v>
      </c>
      <c r="N577">
        <v>-1</v>
      </c>
      <c r="O577">
        <v>-1</v>
      </c>
      <c r="P577">
        <v>-1</v>
      </c>
    </row>
    <row r="578" spans="1:16" ht="15" customHeight="1" x14ac:dyDescent="0.3">
      <c r="A578">
        <v>576</v>
      </c>
      <c r="B578" t="s">
        <v>96</v>
      </c>
      <c r="C578" t="s">
        <v>1817</v>
      </c>
      <c r="D578" s="1" t="s">
        <v>1832</v>
      </c>
      <c r="E578">
        <v>4.5</v>
      </c>
      <c r="F578" s="1" t="s">
        <v>809</v>
      </c>
      <c r="G578" t="s">
        <v>354</v>
      </c>
      <c r="H578" t="s">
        <v>391</v>
      </c>
      <c r="I578" t="s">
        <v>118</v>
      </c>
      <c r="J578">
        <v>1990</v>
      </c>
      <c r="K578" t="s">
        <v>36</v>
      </c>
      <c r="L578" t="s">
        <v>543</v>
      </c>
      <c r="M578" t="s">
        <v>247</v>
      </c>
      <c r="N578" t="s">
        <v>39</v>
      </c>
      <c r="O578">
        <v>-1</v>
      </c>
      <c r="P578">
        <v>-1</v>
      </c>
    </row>
    <row r="579" spans="1:16" ht="15" customHeight="1" x14ac:dyDescent="0.3">
      <c r="A579">
        <v>577</v>
      </c>
      <c r="B579" t="s">
        <v>41</v>
      </c>
      <c r="C579" t="s">
        <v>1817</v>
      </c>
      <c r="D579" t="s">
        <v>1833</v>
      </c>
      <c r="E579">
        <v>3.9</v>
      </c>
      <c r="F579" s="1" t="s">
        <v>1834</v>
      </c>
      <c r="G579" t="s">
        <v>1809</v>
      </c>
      <c r="H579" t="s">
        <v>391</v>
      </c>
      <c r="I579" t="s">
        <v>20</v>
      </c>
      <c r="J579">
        <v>-1</v>
      </c>
      <c r="K579" t="s">
        <v>36</v>
      </c>
      <c r="L579" t="s">
        <v>105</v>
      </c>
      <c r="M579" t="s">
        <v>59</v>
      </c>
      <c r="N579" t="s">
        <v>39</v>
      </c>
      <c r="O579">
        <v>-1</v>
      </c>
      <c r="P579">
        <v>-1</v>
      </c>
    </row>
    <row r="580" spans="1:16" ht="15" customHeight="1" x14ac:dyDescent="0.3">
      <c r="A580">
        <v>578</v>
      </c>
      <c r="B580" t="s">
        <v>1835</v>
      </c>
      <c r="C580" t="s">
        <v>1817</v>
      </c>
      <c r="D580" s="1" t="s">
        <v>1836</v>
      </c>
      <c r="E580">
        <v>5</v>
      </c>
      <c r="F580" s="1" t="s">
        <v>1837</v>
      </c>
      <c r="G580" t="s">
        <v>1838</v>
      </c>
      <c r="H580" t="s">
        <v>1839</v>
      </c>
      <c r="I580" t="s">
        <v>91</v>
      </c>
      <c r="J580">
        <v>-1</v>
      </c>
      <c r="K580" t="s">
        <v>36</v>
      </c>
      <c r="L580">
        <v>-1</v>
      </c>
      <c r="M580">
        <v>-1</v>
      </c>
      <c r="N580" t="s">
        <v>39</v>
      </c>
      <c r="O580">
        <v>-1</v>
      </c>
      <c r="P580">
        <v>-1</v>
      </c>
    </row>
    <row r="581" spans="1:16" ht="15" customHeight="1" x14ac:dyDescent="0.3">
      <c r="A581">
        <v>579</v>
      </c>
      <c r="B581" t="s">
        <v>1840</v>
      </c>
      <c r="C581" t="s">
        <v>1817</v>
      </c>
      <c r="D581" t="s">
        <v>1841</v>
      </c>
      <c r="E581">
        <v>-1</v>
      </c>
      <c r="F581" t="s">
        <v>1842</v>
      </c>
      <c r="G581" t="s">
        <v>354</v>
      </c>
      <c r="H581">
        <v>-1</v>
      </c>
      <c r="I581">
        <v>-1</v>
      </c>
      <c r="J581">
        <v>-1</v>
      </c>
      <c r="K581">
        <v>-1</v>
      </c>
      <c r="L581">
        <v>-1</v>
      </c>
      <c r="M581">
        <v>-1</v>
      </c>
      <c r="N581">
        <v>-1</v>
      </c>
      <c r="O581">
        <v>-1</v>
      </c>
      <c r="P581">
        <v>-1</v>
      </c>
    </row>
    <row r="582" spans="1:16" ht="15" customHeight="1" x14ac:dyDescent="0.3">
      <c r="A582">
        <v>580</v>
      </c>
      <c r="B582" t="s">
        <v>1843</v>
      </c>
      <c r="C582" t="s">
        <v>1817</v>
      </c>
      <c r="D582" s="1" t="s">
        <v>1844</v>
      </c>
      <c r="E582">
        <v>3.1</v>
      </c>
      <c r="F582" s="1" t="s">
        <v>1845</v>
      </c>
      <c r="G582" t="s">
        <v>354</v>
      </c>
      <c r="H582" t="s">
        <v>354</v>
      </c>
      <c r="I582" t="s">
        <v>35</v>
      </c>
      <c r="J582">
        <v>1997</v>
      </c>
      <c r="K582" t="s">
        <v>21</v>
      </c>
      <c r="L582" t="s">
        <v>29</v>
      </c>
      <c r="M582" t="s">
        <v>30</v>
      </c>
      <c r="N582" t="s">
        <v>39</v>
      </c>
      <c r="O582" t="s">
        <v>1846</v>
      </c>
      <c r="P582">
        <v>-1</v>
      </c>
    </row>
    <row r="583" spans="1:16" ht="15" customHeight="1" x14ac:dyDescent="0.3">
      <c r="A583">
        <v>581</v>
      </c>
      <c r="B583" t="s">
        <v>96</v>
      </c>
      <c r="C583" t="s">
        <v>1817</v>
      </c>
      <c r="D583" s="1" t="s">
        <v>1847</v>
      </c>
      <c r="E583">
        <v>3.6</v>
      </c>
      <c r="F583" s="1" t="s">
        <v>1848</v>
      </c>
      <c r="G583" t="s">
        <v>354</v>
      </c>
      <c r="H583" t="s">
        <v>354</v>
      </c>
      <c r="I583" t="s">
        <v>35</v>
      </c>
      <c r="J583">
        <v>-1</v>
      </c>
      <c r="K583" t="s">
        <v>335</v>
      </c>
      <c r="L583" t="s">
        <v>1370</v>
      </c>
      <c r="M583" t="s">
        <v>335</v>
      </c>
      <c r="N583" t="s">
        <v>39</v>
      </c>
      <c r="O583">
        <v>-1</v>
      </c>
      <c r="P583">
        <v>-1</v>
      </c>
    </row>
    <row r="584" spans="1:16" ht="15" customHeight="1" x14ac:dyDescent="0.3">
      <c r="A584">
        <v>582</v>
      </c>
      <c r="B584" t="s">
        <v>96</v>
      </c>
      <c r="C584" t="s">
        <v>1817</v>
      </c>
      <c r="D584" s="1" t="s">
        <v>1849</v>
      </c>
      <c r="E584">
        <v>3.3</v>
      </c>
      <c r="F584" s="1" t="s">
        <v>1850</v>
      </c>
      <c r="G584" t="s">
        <v>354</v>
      </c>
      <c r="H584" t="s">
        <v>1538</v>
      </c>
      <c r="I584" t="s">
        <v>118</v>
      </c>
      <c r="J584">
        <v>2001</v>
      </c>
      <c r="K584" t="s">
        <v>36</v>
      </c>
      <c r="L584" t="s">
        <v>178</v>
      </c>
      <c r="M584" t="s">
        <v>38</v>
      </c>
      <c r="N584" t="s">
        <v>120</v>
      </c>
      <c r="O584">
        <v>-1</v>
      </c>
      <c r="P584">
        <v>-1</v>
      </c>
    </row>
    <row r="585" spans="1:16" ht="15" customHeight="1" x14ac:dyDescent="0.3">
      <c r="A585">
        <v>583</v>
      </c>
      <c r="B585" t="s">
        <v>1851</v>
      </c>
      <c r="C585" t="s">
        <v>1817</v>
      </c>
      <c r="D585" s="1" t="s">
        <v>1852</v>
      </c>
      <c r="E585">
        <v>3.7</v>
      </c>
      <c r="F585" s="1" t="s">
        <v>1853</v>
      </c>
      <c r="G585" t="s">
        <v>354</v>
      </c>
      <c r="H585" t="s">
        <v>354</v>
      </c>
      <c r="I585" t="s">
        <v>91</v>
      </c>
      <c r="J585">
        <v>2016</v>
      </c>
      <c r="K585" t="s">
        <v>73</v>
      </c>
      <c r="L585" t="s">
        <v>282</v>
      </c>
      <c r="M585" t="s">
        <v>282</v>
      </c>
      <c r="N585" t="s">
        <v>39</v>
      </c>
      <c r="O585">
        <v>-1</v>
      </c>
      <c r="P585">
        <v>-1</v>
      </c>
    </row>
    <row r="586" spans="1:16" ht="15" customHeight="1" x14ac:dyDescent="0.3">
      <c r="A586">
        <v>584</v>
      </c>
      <c r="B586" t="s">
        <v>96</v>
      </c>
      <c r="C586" t="s">
        <v>1817</v>
      </c>
      <c r="D586" s="1" t="s">
        <v>1854</v>
      </c>
      <c r="E586">
        <v>4.5999999999999996</v>
      </c>
      <c r="F586" s="1" t="s">
        <v>1855</v>
      </c>
      <c r="G586" t="s">
        <v>354</v>
      </c>
      <c r="H586" t="s">
        <v>354</v>
      </c>
      <c r="I586" t="s">
        <v>118</v>
      </c>
      <c r="J586">
        <v>2015</v>
      </c>
      <c r="K586" t="s">
        <v>45</v>
      </c>
      <c r="L586" t="s">
        <v>563</v>
      </c>
      <c r="M586" t="s">
        <v>564</v>
      </c>
      <c r="N586" t="s">
        <v>39</v>
      </c>
      <c r="O586" t="s">
        <v>1856</v>
      </c>
      <c r="P586">
        <v>-1</v>
      </c>
    </row>
    <row r="587" spans="1:16" ht="15" customHeight="1" x14ac:dyDescent="0.3">
      <c r="A587">
        <v>585</v>
      </c>
      <c r="B587" t="s">
        <v>48</v>
      </c>
      <c r="C587" t="s">
        <v>1817</v>
      </c>
      <c r="D587" s="1" t="s">
        <v>1857</v>
      </c>
      <c r="E587">
        <v>4.5</v>
      </c>
      <c r="F587" s="1" t="s">
        <v>1858</v>
      </c>
      <c r="G587" t="s">
        <v>1651</v>
      </c>
      <c r="H587" t="s">
        <v>1651</v>
      </c>
      <c r="I587" t="s">
        <v>118</v>
      </c>
      <c r="J587">
        <v>1989</v>
      </c>
      <c r="K587" t="s">
        <v>36</v>
      </c>
      <c r="L587" t="s">
        <v>222</v>
      </c>
      <c r="M587" t="s">
        <v>81</v>
      </c>
      <c r="N587" t="s">
        <v>39</v>
      </c>
      <c r="O587">
        <v>-1</v>
      </c>
      <c r="P587">
        <v>-1</v>
      </c>
    </row>
    <row r="588" spans="1:16" ht="15" customHeight="1" x14ac:dyDescent="0.3">
      <c r="A588">
        <v>586</v>
      </c>
      <c r="B588" t="s">
        <v>1859</v>
      </c>
      <c r="C588" t="s">
        <v>1817</v>
      </c>
      <c r="D588" t="s">
        <v>1860</v>
      </c>
      <c r="E588">
        <v>3.9</v>
      </c>
      <c r="F588" s="1" t="s">
        <v>1861</v>
      </c>
      <c r="G588" t="s">
        <v>354</v>
      </c>
      <c r="H588" t="s">
        <v>1862</v>
      </c>
      <c r="I588" t="s">
        <v>35</v>
      </c>
      <c r="J588">
        <v>1997</v>
      </c>
      <c r="K588" t="s">
        <v>73</v>
      </c>
      <c r="L588" t="s">
        <v>37</v>
      </c>
      <c r="M588" t="s">
        <v>38</v>
      </c>
      <c r="N588" t="s">
        <v>86</v>
      </c>
      <c r="O588">
        <v>-1</v>
      </c>
      <c r="P588">
        <v>-1</v>
      </c>
    </row>
    <row r="589" spans="1:16" ht="15" customHeight="1" x14ac:dyDescent="0.3">
      <c r="A589">
        <v>587</v>
      </c>
      <c r="B589" t="s">
        <v>1863</v>
      </c>
      <c r="C589" t="s">
        <v>1817</v>
      </c>
      <c r="D589" s="1" t="s">
        <v>1864</v>
      </c>
      <c r="E589">
        <v>3.8</v>
      </c>
      <c r="F589" s="1" t="s">
        <v>1865</v>
      </c>
      <c r="G589" t="s">
        <v>354</v>
      </c>
      <c r="H589" t="s">
        <v>1866</v>
      </c>
      <c r="I589" t="s">
        <v>28</v>
      </c>
      <c r="J589">
        <v>-1</v>
      </c>
      <c r="K589" t="s">
        <v>21</v>
      </c>
      <c r="L589" t="s">
        <v>29</v>
      </c>
      <c r="M589" t="s">
        <v>30</v>
      </c>
      <c r="N589" t="s">
        <v>31</v>
      </c>
      <c r="O589">
        <v>-1</v>
      </c>
      <c r="P589">
        <v>-1</v>
      </c>
    </row>
    <row r="590" spans="1:16" ht="15" customHeight="1" x14ac:dyDescent="0.3">
      <c r="A590">
        <v>588</v>
      </c>
      <c r="B590" t="s">
        <v>1843</v>
      </c>
      <c r="C590" t="s">
        <v>1817</v>
      </c>
      <c r="D590" t="s">
        <v>1867</v>
      </c>
      <c r="E590">
        <v>3</v>
      </c>
      <c r="F590" s="1" t="s">
        <v>1868</v>
      </c>
      <c r="G590" t="s">
        <v>1869</v>
      </c>
      <c r="H590" t="s">
        <v>1870</v>
      </c>
      <c r="I590" t="s">
        <v>51</v>
      </c>
      <c r="J590">
        <v>1971</v>
      </c>
      <c r="K590" t="s">
        <v>36</v>
      </c>
      <c r="L590" t="s">
        <v>475</v>
      </c>
      <c r="M590" t="s">
        <v>475</v>
      </c>
      <c r="N590" t="s">
        <v>120</v>
      </c>
      <c r="O590">
        <v>-1</v>
      </c>
      <c r="P590">
        <v>-1</v>
      </c>
    </row>
    <row r="591" spans="1:16" ht="15" customHeight="1" x14ac:dyDescent="0.3">
      <c r="A591">
        <v>589</v>
      </c>
      <c r="B591" t="s">
        <v>1871</v>
      </c>
      <c r="C591" t="s">
        <v>1817</v>
      </c>
      <c r="D591" s="1" t="s">
        <v>1872</v>
      </c>
      <c r="E591">
        <v>3.9</v>
      </c>
      <c r="F591" s="1" t="s">
        <v>1873</v>
      </c>
      <c r="G591" t="s">
        <v>354</v>
      </c>
      <c r="H591" t="s">
        <v>354</v>
      </c>
      <c r="I591" t="s">
        <v>118</v>
      </c>
      <c r="J591">
        <v>2009</v>
      </c>
      <c r="K591" t="s">
        <v>36</v>
      </c>
      <c r="L591" t="s">
        <v>119</v>
      </c>
      <c r="M591" t="s">
        <v>81</v>
      </c>
      <c r="N591" t="s">
        <v>160</v>
      </c>
      <c r="O591">
        <v>-1</v>
      </c>
      <c r="P591">
        <v>-1</v>
      </c>
    </row>
    <row r="592" spans="1:16" ht="15" customHeight="1" x14ac:dyDescent="0.3">
      <c r="A592">
        <v>590</v>
      </c>
      <c r="B592" t="s">
        <v>1874</v>
      </c>
      <c r="C592" t="s">
        <v>1817</v>
      </c>
      <c r="D592" s="1" t="s">
        <v>1875</v>
      </c>
      <c r="E592">
        <v>3.4</v>
      </c>
      <c r="F592" s="1" t="s">
        <v>1876</v>
      </c>
      <c r="G592" t="s">
        <v>354</v>
      </c>
      <c r="H592" t="s">
        <v>1651</v>
      </c>
      <c r="I592" t="s">
        <v>35</v>
      </c>
      <c r="J592">
        <v>1998</v>
      </c>
      <c r="K592" t="s">
        <v>36</v>
      </c>
      <c r="L592" t="s">
        <v>37</v>
      </c>
      <c r="M592" t="s">
        <v>38</v>
      </c>
      <c r="N592" t="s">
        <v>75</v>
      </c>
      <c r="O592">
        <v>-1</v>
      </c>
      <c r="P592">
        <v>-1</v>
      </c>
    </row>
    <row r="593" spans="1:16" ht="15" customHeight="1" x14ac:dyDescent="0.3">
      <c r="A593">
        <v>591</v>
      </c>
      <c r="B593" t="s">
        <v>266</v>
      </c>
      <c r="C593" t="s">
        <v>1817</v>
      </c>
      <c r="D593" s="1" t="s">
        <v>1877</v>
      </c>
      <c r="E593">
        <v>3.5</v>
      </c>
      <c r="F593" s="1" t="s">
        <v>458</v>
      </c>
      <c r="G593" t="s">
        <v>354</v>
      </c>
      <c r="H593" t="s">
        <v>459</v>
      </c>
      <c r="I593" t="s">
        <v>28</v>
      </c>
      <c r="J593">
        <v>1948</v>
      </c>
      <c r="K593" t="s">
        <v>73</v>
      </c>
      <c r="L593" t="s">
        <v>222</v>
      </c>
      <c r="M593" t="s">
        <v>81</v>
      </c>
      <c r="N593" t="s">
        <v>31</v>
      </c>
      <c r="O593" t="s">
        <v>460</v>
      </c>
      <c r="P593">
        <v>-1</v>
      </c>
    </row>
    <row r="594" spans="1:16" ht="15" customHeight="1" x14ac:dyDescent="0.3">
      <c r="A594">
        <v>592</v>
      </c>
      <c r="B594" t="s">
        <v>96</v>
      </c>
      <c r="C594" t="s">
        <v>1817</v>
      </c>
      <c r="D594" t="s">
        <v>1878</v>
      </c>
      <c r="E594">
        <v>4</v>
      </c>
      <c r="F594" s="1" t="s">
        <v>1879</v>
      </c>
      <c r="G594" t="s">
        <v>354</v>
      </c>
      <c r="H594" t="s">
        <v>19</v>
      </c>
      <c r="I594" t="s">
        <v>72</v>
      </c>
      <c r="J594">
        <v>2019</v>
      </c>
      <c r="K594" t="s">
        <v>73</v>
      </c>
      <c r="L594" t="s">
        <v>340</v>
      </c>
      <c r="M594" t="s">
        <v>247</v>
      </c>
      <c r="N594" t="s">
        <v>39</v>
      </c>
      <c r="O594">
        <v>-1</v>
      </c>
      <c r="P594">
        <v>-1</v>
      </c>
    </row>
    <row r="595" spans="1:16" ht="15" customHeight="1" x14ac:dyDescent="0.3">
      <c r="A595">
        <v>593</v>
      </c>
      <c r="B595" t="s">
        <v>254</v>
      </c>
      <c r="C595" t="s">
        <v>1817</v>
      </c>
      <c r="D595" s="1" t="s">
        <v>1880</v>
      </c>
      <c r="E595">
        <v>5</v>
      </c>
      <c r="F595" s="1" t="s">
        <v>1881</v>
      </c>
      <c r="G595" t="s">
        <v>354</v>
      </c>
      <c r="H595" t="s">
        <v>1882</v>
      </c>
      <c r="I595" t="s">
        <v>91</v>
      </c>
      <c r="J595">
        <v>-1</v>
      </c>
      <c r="K595" t="s">
        <v>21</v>
      </c>
      <c r="L595">
        <v>-1</v>
      </c>
      <c r="M595">
        <v>-1</v>
      </c>
      <c r="N595" t="s">
        <v>39</v>
      </c>
      <c r="O595">
        <v>-1</v>
      </c>
      <c r="P595">
        <v>-1</v>
      </c>
    </row>
    <row r="596" spans="1:16" ht="15" customHeight="1" x14ac:dyDescent="0.3">
      <c r="A596">
        <v>594</v>
      </c>
      <c r="B596" t="s">
        <v>254</v>
      </c>
      <c r="C596" t="s">
        <v>1817</v>
      </c>
      <c r="D596" s="1" t="s">
        <v>1883</v>
      </c>
      <c r="E596">
        <v>4.5</v>
      </c>
      <c r="F596" s="1" t="s">
        <v>1884</v>
      </c>
      <c r="G596" t="s">
        <v>354</v>
      </c>
      <c r="H596" t="s">
        <v>1885</v>
      </c>
      <c r="I596" t="s">
        <v>51</v>
      </c>
      <c r="J596">
        <v>2017</v>
      </c>
      <c r="K596" t="s">
        <v>36</v>
      </c>
      <c r="L596" t="s">
        <v>543</v>
      </c>
      <c r="M596" t="s">
        <v>247</v>
      </c>
      <c r="N596" t="s">
        <v>39</v>
      </c>
      <c r="O596" t="s">
        <v>1886</v>
      </c>
      <c r="P596">
        <v>-1</v>
      </c>
    </row>
    <row r="597" spans="1:16" ht="15" customHeight="1" x14ac:dyDescent="0.3">
      <c r="A597">
        <v>595</v>
      </c>
      <c r="B597" t="s">
        <v>1863</v>
      </c>
      <c r="C597" t="s">
        <v>1817</v>
      </c>
      <c r="D597" s="1" t="s">
        <v>1887</v>
      </c>
      <c r="E597">
        <v>4</v>
      </c>
      <c r="F597" s="1" t="s">
        <v>1888</v>
      </c>
      <c r="G597" t="s">
        <v>354</v>
      </c>
      <c r="H597" t="s">
        <v>354</v>
      </c>
      <c r="I597" t="s">
        <v>72</v>
      </c>
      <c r="J597">
        <v>1919</v>
      </c>
      <c r="K597" t="s">
        <v>73</v>
      </c>
      <c r="L597" t="s">
        <v>29</v>
      </c>
      <c r="M597" t="s">
        <v>30</v>
      </c>
      <c r="N597" t="s">
        <v>39</v>
      </c>
      <c r="O597" t="s">
        <v>1889</v>
      </c>
      <c r="P597">
        <v>-1</v>
      </c>
    </row>
    <row r="598" spans="1:16" ht="15" customHeight="1" x14ac:dyDescent="0.3">
      <c r="A598">
        <v>596</v>
      </c>
      <c r="B598" t="s">
        <v>1890</v>
      </c>
      <c r="C598" t="s">
        <v>1817</v>
      </c>
      <c r="D598" s="1" t="s">
        <v>1891</v>
      </c>
      <c r="E598">
        <v>3.5</v>
      </c>
      <c r="F598" s="1" t="s">
        <v>458</v>
      </c>
      <c r="G598" t="s">
        <v>354</v>
      </c>
      <c r="H598" t="s">
        <v>459</v>
      </c>
      <c r="I598" t="s">
        <v>28</v>
      </c>
      <c r="J598">
        <v>1948</v>
      </c>
      <c r="K598" t="s">
        <v>73</v>
      </c>
      <c r="L598" t="s">
        <v>222</v>
      </c>
      <c r="M598" t="s">
        <v>81</v>
      </c>
      <c r="N598" t="s">
        <v>31</v>
      </c>
      <c r="O598" t="s">
        <v>460</v>
      </c>
      <c r="P598">
        <v>-1</v>
      </c>
    </row>
    <row r="599" spans="1:16" ht="15" customHeight="1" x14ac:dyDescent="0.3">
      <c r="A599">
        <v>597</v>
      </c>
      <c r="B599" t="s">
        <v>1892</v>
      </c>
      <c r="C599" t="s">
        <v>1817</v>
      </c>
      <c r="D599" s="1" t="s">
        <v>1893</v>
      </c>
      <c r="E599">
        <v>3.4</v>
      </c>
      <c r="F599" s="1" t="s">
        <v>1894</v>
      </c>
      <c r="G599" t="s">
        <v>1651</v>
      </c>
      <c r="H599" t="s">
        <v>217</v>
      </c>
      <c r="I599" t="s">
        <v>28</v>
      </c>
      <c r="J599">
        <v>1979</v>
      </c>
      <c r="K599" t="s">
        <v>73</v>
      </c>
      <c r="L599" t="s">
        <v>543</v>
      </c>
      <c r="M599" t="s">
        <v>247</v>
      </c>
      <c r="N599" t="s">
        <v>86</v>
      </c>
      <c r="O599">
        <v>-1</v>
      </c>
      <c r="P599">
        <v>-1</v>
      </c>
    </row>
    <row r="600" spans="1:16" ht="15" customHeight="1" x14ac:dyDescent="0.3">
      <c r="A600">
        <v>598</v>
      </c>
      <c r="B600" t="s">
        <v>1895</v>
      </c>
      <c r="C600" t="s">
        <v>1817</v>
      </c>
      <c r="D600" s="1" t="s">
        <v>1896</v>
      </c>
      <c r="E600">
        <v>2.1</v>
      </c>
      <c r="F600" s="1" t="s">
        <v>1897</v>
      </c>
      <c r="G600" t="s">
        <v>354</v>
      </c>
      <c r="H600" t="s">
        <v>354</v>
      </c>
      <c r="I600" t="s">
        <v>20</v>
      </c>
      <c r="J600">
        <v>2012</v>
      </c>
      <c r="K600" t="s">
        <v>36</v>
      </c>
      <c r="L600" t="s">
        <v>1120</v>
      </c>
      <c r="M600" t="s">
        <v>407</v>
      </c>
      <c r="N600" t="s">
        <v>39</v>
      </c>
      <c r="O600">
        <v>-1</v>
      </c>
      <c r="P600">
        <v>-1</v>
      </c>
    </row>
    <row r="601" spans="1:16" ht="15" customHeight="1" x14ac:dyDescent="0.3">
      <c r="A601">
        <v>599</v>
      </c>
      <c r="B601" t="s">
        <v>1898</v>
      </c>
      <c r="C601" t="s">
        <v>1817</v>
      </c>
      <c r="D601" s="1" t="s">
        <v>1899</v>
      </c>
      <c r="E601">
        <v>3.8</v>
      </c>
      <c r="F601" s="1" t="s">
        <v>1751</v>
      </c>
      <c r="G601" t="s">
        <v>1752</v>
      </c>
      <c r="H601" t="s">
        <v>1752</v>
      </c>
      <c r="I601" t="s">
        <v>20</v>
      </c>
      <c r="J601">
        <v>2013</v>
      </c>
      <c r="K601" t="s">
        <v>36</v>
      </c>
      <c r="L601" t="s">
        <v>37</v>
      </c>
      <c r="M601" t="s">
        <v>38</v>
      </c>
      <c r="N601" t="s">
        <v>39</v>
      </c>
      <c r="O601">
        <v>-1</v>
      </c>
      <c r="P601">
        <v>-1</v>
      </c>
    </row>
    <row r="602" spans="1:16" ht="15" customHeight="1" x14ac:dyDescent="0.3">
      <c r="A602">
        <v>600</v>
      </c>
      <c r="B602" t="s">
        <v>1150</v>
      </c>
      <c r="C602" t="s">
        <v>1900</v>
      </c>
      <c r="D602" s="1" t="s">
        <v>1901</v>
      </c>
      <c r="E602">
        <v>5</v>
      </c>
      <c r="F602" s="1" t="s">
        <v>496</v>
      </c>
      <c r="G602" t="s">
        <v>354</v>
      </c>
      <c r="H602" t="s">
        <v>497</v>
      </c>
      <c r="I602" t="s">
        <v>118</v>
      </c>
      <c r="J602">
        <v>2008</v>
      </c>
      <c r="K602" t="s">
        <v>36</v>
      </c>
      <c r="L602" t="s">
        <v>46</v>
      </c>
      <c r="M602" t="s">
        <v>38</v>
      </c>
      <c r="N602" t="s">
        <v>47</v>
      </c>
      <c r="O602">
        <v>-1</v>
      </c>
      <c r="P602">
        <v>-1</v>
      </c>
    </row>
    <row r="603" spans="1:16" ht="15" customHeight="1" x14ac:dyDescent="0.3">
      <c r="A603">
        <v>601</v>
      </c>
      <c r="B603" t="s">
        <v>1902</v>
      </c>
      <c r="C603" t="s">
        <v>1900</v>
      </c>
      <c r="D603" s="1" t="s">
        <v>1903</v>
      </c>
      <c r="E603">
        <v>-1</v>
      </c>
      <c r="F603" t="s">
        <v>1904</v>
      </c>
      <c r="G603" t="s">
        <v>354</v>
      </c>
      <c r="H603" t="s">
        <v>1905</v>
      </c>
      <c r="I603" t="s">
        <v>91</v>
      </c>
      <c r="J603">
        <v>-1</v>
      </c>
      <c r="K603" t="s">
        <v>36</v>
      </c>
      <c r="L603">
        <v>-1</v>
      </c>
      <c r="M603">
        <v>-1</v>
      </c>
      <c r="N603" t="s">
        <v>39</v>
      </c>
      <c r="O603">
        <v>-1</v>
      </c>
      <c r="P603">
        <v>-1</v>
      </c>
    </row>
    <row r="604" spans="1:16" ht="15" customHeight="1" x14ac:dyDescent="0.3">
      <c r="A604">
        <v>602</v>
      </c>
      <c r="B604" t="s">
        <v>1906</v>
      </c>
      <c r="C604" t="s">
        <v>1900</v>
      </c>
      <c r="D604" s="1" t="s">
        <v>1907</v>
      </c>
      <c r="E604">
        <v>4</v>
      </c>
      <c r="F604" s="1" t="s">
        <v>1908</v>
      </c>
      <c r="G604" t="s">
        <v>1755</v>
      </c>
      <c r="H604" t="s">
        <v>1909</v>
      </c>
      <c r="I604" t="s">
        <v>28</v>
      </c>
      <c r="J604">
        <v>1945</v>
      </c>
      <c r="K604" t="s">
        <v>21</v>
      </c>
      <c r="L604" t="s">
        <v>29</v>
      </c>
      <c r="M604" t="s">
        <v>30</v>
      </c>
      <c r="N604" t="s">
        <v>132</v>
      </c>
      <c r="O604" t="s">
        <v>1910</v>
      </c>
      <c r="P604">
        <v>-1</v>
      </c>
    </row>
    <row r="605" spans="1:16" ht="15" customHeight="1" x14ac:dyDescent="0.3">
      <c r="A605">
        <v>603</v>
      </c>
      <c r="B605" t="s">
        <v>1911</v>
      </c>
      <c r="C605" t="s">
        <v>1900</v>
      </c>
      <c r="D605" s="1" t="s">
        <v>1912</v>
      </c>
      <c r="E605">
        <v>3.8</v>
      </c>
      <c r="F605" s="1" t="s">
        <v>1913</v>
      </c>
      <c r="G605" t="s">
        <v>354</v>
      </c>
      <c r="H605" t="s">
        <v>402</v>
      </c>
      <c r="I605" t="s">
        <v>72</v>
      </c>
      <c r="J605">
        <v>1983</v>
      </c>
      <c r="K605" t="s">
        <v>36</v>
      </c>
      <c r="L605" t="s">
        <v>119</v>
      </c>
      <c r="M605" t="s">
        <v>81</v>
      </c>
      <c r="N605" t="s">
        <v>39</v>
      </c>
      <c r="O605">
        <v>-1</v>
      </c>
      <c r="P605">
        <v>-1</v>
      </c>
    </row>
    <row r="606" spans="1:16" ht="15" customHeight="1" x14ac:dyDescent="0.3">
      <c r="A606">
        <v>604</v>
      </c>
      <c r="B606" t="s">
        <v>877</v>
      </c>
      <c r="C606" t="s">
        <v>1900</v>
      </c>
      <c r="D606" s="1" t="s">
        <v>1914</v>
      </c>
      <c r="E606">
        <v>3.8</v>
      </c>
      <c r="F606" s="1" t="s">
        <v>1915</v>
      </c>
      <c r="G606" t="s">
        <v>1651</v>
      </c>
      <c r="H606" t="s">
        <v>1916</v>
      </c>
      <c r="I606" t="s">
        <v>51</v>
      </c>
      <c r="J606">
        <v>1973</v>
      </c>
      <c r="K606" t="s">
        <v>36</v>
      </c>
      <c r="L606" t="s">
        <v>1489</v>
      </c>
      <c r="M606" t="s">
        <v>1489</v>
      </c>
      <c r="N606" t="s">
        <v>47</v>
      </c>
      <c r="O606">
        <v>-1</v>
      </c>
      <c r="P606">
        <v>-1</v>
      </c>
    </row>
    <row r="607" spans="1:16" ht="15" customHeight="1" x14ac:dyDescent="0.3">
      <c r="A607">
        <v>605</v>
      </c>
      <c r="B607" t="s">
        <v>1917</v>
      </c>
      <c r="C607" t="s">
        <v>1900</v>
      </c>
      <c r="D607" t="s">
        <v>1918</v>
      </c>
      <c r="E607">
        <v>3.6</v>
      </c>
      <c r="F607" s="1" t="s">
        <v>1919</v>
      </c>
      <c r="G607" t="s">
        <v>354</v>
      </c>
      <c r="H607" t="s">
        <v>354</v>
      </c>
      <c r="I607" t="s">
        <v>35</v>
      </c>
      <c r="J607">
        <v>1954</v>
      </c>
      <c r="K607" t="s">
        <v>45</v>
      </c>
      <c r="L607" t="s">
        <v>194</v>
      </c>
      <c r="M607" t="s">
        <v>59</v>
      </c>
      <c r="N607" t="s">
        <v>39</v>
      </c>
      <c r="O607" t="s">
        <v>1920</v>
      </c>
      <c r="P607">
        <v>-1</v>
      </c>
    </row>
    <row r="608" spans="1:16" ht="15" customHeight="1" x14ac:dyDescent="0.3">
      <c r="A608">
        <v>606</v>
      </c>
      <c r="B608" t="s">
        <v>1671</v>
      </c>
      <c r="C608" t="s">
        <v>1900</v>
      </c>
      <c r="D608" s="1" t="s">
        <v>1921</v>
      </c>
      <c r="E608">
        <v>4.9000000000000004</v>
      </c>
      <c r="F608" s="1" t="s">
        <v>1922</v>
      </c>
      <c r="G608" t="s">
        <v>354</v>
      </c>
      <c r="H608" t="s">
        <v>1923</v>
      </c>
      <c r="I608" t="s">
        <v>118</v>
      </c>
      <c r="J608">
        <v>2005</v>
      </c>
      <c r="K608" t="s">
        <v>36</v>
      </c>
      <c r="L608" t="s">
        <v>222</v>
      </c>
      <c r="M608" t="s">
        <v>81</v>
      </c>
      <c r="N608" t="s">
        <v>39</v>
      </c>
      <c r="O608">
        <v>-1</v>
      </c>
      <c r="P608">
        <v>-1</v>
      </c>
    </row>
    <row r="609" spans="1:16" ht="15" customHeight="1" x14ac:dyDescent="0.3">
      <c r="A609">
        <v>607</v>
      </c>
      <c r="B609" t="s">
        <v>1924</v>
      </c>
      <c r="C609" t="s">
        <v>1900</v>
      </c>
      <c r="D609" t="s">
        <v>1925</v>
      </c>
      <c r="E609">
        <v>-1</v>
      </c>
      <c r="F609" t="s">
        <v>1926</v>
      </c>
      <c r="G609" t="s">
        <v>1755</v>
      </c>
      <c r="H609" t="s">
        <v>976</v>
      </c>
      <c r="I609" t="s">
        <v>137</v>
      </c>
      <c r="J609">
        <v>-1</v>
      </c>
      <c r="K609" t="s">
        <v>73</v>
      </c>
      <c r="L609">
        <v>-1</v>
      </c>
      <c r="M609">
        <v>-1</v>
      </c>
      <c r="N609" t="s">
        <v>39</v>
      </c>
      <c r="O609">
        <v>-1</v>
      </c>
      <c r="P609">
        <v>-1</v>
      </c>
    </row>
    <row r="610" spans="1:16" ht="15" customHeight="1" x14ac:dyDescent="0.3">
      <c r="A610">
        <v>608</v>
      </c>
      <c r="B610" t="s">
        <v>1927</v>
      </c>
      <c r="C610" t="s">
        <v>1900</v>
      </c>
      <c r="D610" s="1" t="s">
        <v>1928</v>
      </c>
      <c r="E610">
        <v>-1</v>
      </c>
      <c r="F610" t="s">
        <v>1929</v>
      </c>
      <c r="G610" t="s">
        <v>354</v>
      </c>
      <c r="H610">
        <v>-1</v>
      </c>
      <c r="I610">
        <v>-1</v>
      </c>
      <c r="J610">
        <v>-1</v>
      </c>
      <c r="K610">
        <v>-1</v>
      </c>
      <c r="L610">
        <v>-1</v>
      </c>
      <c r="M610">
        <v>-1</v>
      </c>
      <c r="N610">
        <v>-1</v>
      </c>
      <c r="O610">
        <v>-1</v>
      </c>
      <c r="P610">
        <v>-1</v>
      </c>
    </row>
    <row r="611" spans="1:16" ht="15" customHeight="1" x14ac:dyDescent="0.3">
      <c r="A611">
        <v>609</v>
      </c>
      <c r="B611" t="s">
        <v>1930</v>
      </c>
      <c r="C611" t="s">
        <v>1900</v>
      </c>
      <c r="D611" t="s">
        <v>1931</v>
      </c>
      <c r="E611">
        <v>3.6</v>
      </c>
      <c r="F611" s="1" t="s">
        <v>1919</v>
      </c>
      <c r="G611" t="s">
        <v>354</v>
      </c>
      <c r="H611" t="s">
        <v>354</v>
      </c>
      <c r="I611" t="s">
        <v>35</v>
      </c>
      <c r="J611">
        <v>1954</v>
      </c>
      <c r="K611" t="s">
        <v>45</v>
      </c>
      <c r="L611" t="s">
        <v>194</v>
      </c>
      <c r="M611" t="s">
        <v>59</v>
      </c>
      <c r="N611" t="s">
        <v>39</v>
      </c>
      <c r="O611" t="s">
        <v>1920</v>
      </c>
      <c r="P611">
        <v>-1</v>
      </c>
    </row>
    <row r="612" spans="1:16" ht="15" customHeight="1" x14ac:dyDescent="0.3">
      <c r="A612">
        <v>610</v>
      </c>
      <c r="B612" t="s">
        <v>1932</v>
      </c>
      <c r="C612" t="s">
        <v>1900</v>
      </c>
      <c r="D612" s="1" t="s">
        <v>1933</v>
      </c>
      <c r="E612">
        <v>-1</v>
      </c>
      <c r="F612" t="s">
        <v>1934</v>
      </c>
      <c r="G612" t="s">
        <v>354</v>
      </c>
      <c r="H612">
        <v>-1</v>
      </c>
      <c r="I612">
        <v>-1</v>
      </c>
      <c r="J612">
        <v>-1</v>
      </c>
      <c r="K612">
        <v>-1</v>
      </c>
      <c r="L612">
        <v>-1</v>
      </c>
      <c r="M612">
        <v>-1</v>
      </c>
      <c r="N612">
        <v>-1</v>
      </c>
      <c r="O612">
        <v>-1</v>
      </c>
      <c r="P612">
        <v>-1</v>
      </c>
    </row>
    <row r="613" spans="1:16" ht="15" customHeight="1" x14ac:dyDescent="0.3">
      <c r="A613">
        <v>611</v>
      </c>
      <c r="B613" t="s">
        <v>1935</v>
      </c>
      <c r="C613" t="s">
        <v>1900</v>
      </c>
      <c r="D613" t="s">
        <v>1936</v>
      </c>
      <c r="E613">
        <v>3.4</v>
      </c>
      <c r="F613" s="1" t="s">
        <v>1937</v>
      </c>
      <c r="G613" t="s">
        <v>354</v>
      </c>
      <c r="H613" t="s">
        <v>1651</v>
      </c>
      <c r="I613" t="s">
        <v>35</v>
      </c>
      <c r="J613">
        <v>1998</v>
      </c>
      <c r="K613" t="s">
        <v>36</v>
      </c>
      <c r="L613" t="s">
        <v>37</v>
      </c>
      <c r="M613" t="s">
        <v>38</v>
      </c>
      <c r="N613" t="s">
        <v>75</v>
      </c>
      <c r="O613">
        <v>-1</v>
      </c>
      <c r="P613">
        <v>-1</v>
      </c>
    </row>
    <row r="614" spans="1:16" ht="15" customHeight="1" x14ac:dyDescent="0.3">
      <c r="A614">
        <v>612</v>
      </c>
      <c r="B614" t="s">
        <v>1938</v>
      </c>
      <c r="C614" t="s">
        <v>1900</v>
      </c>
      <c r="D614" t="s">
        <v>1939</v>
      </c>
      <c r="E614">
        <v>-1</v>
      </c>
      <c r="F614" t="s">
        <v>1940</v>
      </c>
      <c r="G614" t="s">
        <v>354</v>
      </c>
      <c r="H614">
        <v>-1</v>
      </c>
      <c r="I614">
        <v>-1</v>
      </c>
      <c r="J614">
        <v>-1</v>
      </c>
      <c r="K614">
        <v>-1</v>
      </c>
      <c r="L614">
        <v>-1</v>
      </c>
      <c r="M614">
        <v>-1</v>
      </c>
      <c r="N614">
        <v>-1</v>
      </c>
      <c r="O614">
        <v>-1</v>
      </c>
      <c r="P614">
        <v>-1</v>
      </c>
    </row>
    <row r="615" spans="1:16" ht="15" customHeight="1" x14ac:dyDescent="0.3">
      <c r="A615">
        <v>613</v>
      </c>
      <c r="B615" t="s">
        <v>1840</v>
      </c>
      <c r="C615" t="s">
        <v>1900</v>
      </c>
      <c r="D615" s="1" t="s">
        <v>1941</v>
      </c>
      <c r="E615">
        <v>4.0999999999999996</v>
      </c>
      <c r="F615" s="1" t="s">
        <v>296</v>
      </c>
      <c r="G615" t="s">
        <v>354</v>
      </c>
      <c r="H615" t="s">
        <v>297</v>
      </c>
      <c r="I615" t="s">
        <v>28</v>
      </c>
      <c r="J615">
        <v>1966</v>
      </c>
      <c r="K615" t="s">
        <v>73</v>
      </c>
      <c r="L615" t="s">
        <v>222</v>
      </c>
      <c r="M615" t="s">
        <v>81</v>
      </c>
      <c r="N615" t="s">
        <v>75</v>
      </c>
      <c r="O615">
        <v>-1</v>
      </c>
      <c r="P615">
        <v>-1</v>
      </c>
    </row>
    <row r="616" spans="1:16" ht="15" customHeight="1" x14ac:dyDescent="0.3">
      <c r="A616">
        <v>614</v>
      </c>
      <c r="B616" t="s">
        <v>1942</v>
      </c>
      <c r="C616" t="s">
        <v>1900</v>
      </c>
      <c r="D616" t="s">
        <v>1943</v>
      </c>
      <c r="E616">
        <v>3.4</v>
      </c>
      <c r="F616" s="1" t="s">
        <v>1944</v>
      </c>
      <c r="G616" t="s">
        <v>1945</v>
      </c>
      <c r="H616" t="s">
        <v>1448</v>
      </c>
      <c r="I616" t="s">
        <v>91</v>
      </c>
      <c r="J616">
        <v>-1</v>
      </c>
      <c r="K616" t="s">
        <v>36</v>
      </c>
      <c r="L616">
        <v>-1</v>
      </c>
      <c r="M616">
        <v>-1</v>
      </c>
      <c r="N616" t="s">
        <v>155</v>
      </c>
      <c r="O616">
        <v>-1</v>
      </c>
      <c r="P616">
        <v>-1</v>
      </c>
    </row>
    <row r="617" spans="1:16" ht="15" customHeight="1" x14ac:dyDescent="0.3">
      <c r="A617">
        <v>615</v>
      </c>
      <c r="B617" t="s">
        <v>1946</v>
      </c>
      <c r="C617" t="s">
        <v>1900</v>
      </c>
      <c r="D617" s="1" t="s">
        <v>1947</v>
      </c>
      <c r="E617">
        <v>3.7</v>
      </c>
      <c r="F617" s="1" t="s">
        <v>1797</v>
      </c>
      <c r="G617" t="s">
        <v>245</v>
      </c>
      <c r="H617" t="s">
        <v>19</v>
      </c>
      <c r="I617" t="s">
        <v>28</v>
      </c>
      <c r="J617">
        <v>2003</v>
      </c>
      <c r="K617" t="s">
        <v>45</v>
      </c>
      <c r="L617" t="s">
        <v>340</v>
      </c>
      <c r="M617" t="s">
        <v>247</v>
      </c>
      <c r="N617" t="s">
        <v>132</v>
      </c>
      <c r="O617" t="s">
        <v>1798</v>
      </c>
      <c r="P617">
        <v>-1</v>
      </c>
    </row>
    <row r="618" spans="1:16" ht="15" customHeight="1" x14ac:dyDescent="0.3">
      <c r="A618">
        <v>616</v>
      </c>
      <c r="B618" t="s">
        <v>1948</v>
      </c>
      <c r="C618" t="s">
        <v>1900</v>
      </c>
      <c r="D618" s="1" t="s">
        <v>1949</v>
      </c>
      <c r="E618">
        <v>3.1</v>
      </c>
      <c r="F618" s="1" t="s">
        <v>1950</v>
      </c>
      <c r="G618" t="s">
        <v>1838</v>
      </c>
      <c r="H618" t="s">
        <v>1838</v>
      </c>
      <c r="I618" t="s">
        <v>28</v>
      </c>
      <c r="J618">
        <v>1980</v>
      </c>
      <c r="K618" t="s">
        <v>73</v>
      </c>
      <c r="L618" t="s">
        <v>66</v>
      </c>
      <c r="M618" t="s">
        <v>67</v>
      </c>
      <c r="N618" t="s">
        <v>132</v>
      </c>
      <c r="O618">
        <v>-1</v>
      </c>
      <c r="P618">
        <v>-1</v>
      </c>
    </row>
    <row r="619" spans="1:16" ht="15" customHeight="1" x14ac:dyDescent="0.3">
      <c r="A619">
        <v>617</v>
      </c>
      <c r="B619" t="s">
        <v>1951</v>
      </c>
      <c r="C619" t="s">
        <v>1900</v>
      </c>
      <c r="D619" s="1" t="s">
        <v>1952</v>
      </c>
      <c r="E619">
        <v>3</v>
      </c>
      <c r="F619" s="1" t="s">
        <v>1953</v>
      </c>
      <c r="G619" t="s">
        <v>217</v>
      </c>
      <c r="H619" t="s">
        <v>217</v>
      </c>
      <c r="I619" t="s">
        <v>20</v>
      </c>
      <c r="J619">
        <v>2013</v>
      </c>
      <c r="K619" t="s">
        <v>36</v>
      </c>
      <c r="L619" t="s">
        <v>419</v>
      </c>
      <c r="M619" t="s">
        <v>420</v>
      </c>
      <c r="N619" t="s">
        <v>39</v>
      </c>
      <c r="O619">
        <v>-1</v>
      </c>
      <c r="P619">
        <v>-1</v>
      </c>
    </row>
    <row r="620" spans="1:16" ht="15" customHeight="1" x14ac:dyDescent="0.3">
      <c r="A620">
        <v>618</v>
      </c>
      <c r="B620" t="s">
        <v>1917</v>
      </c>
      <c r="C620" t="s">
        <v>1900</v>
      </c>
      <c r="D620" s="1" t="s">
        <v>1954</v>
      </c>
      <c r="E620">
        <v>3.5</v>
      </c>
      <c r="F620" s="1" t="s">
        <v>1955</v>
      </c>
      <c r="G620" t="s">
        <v>354</v>
      </c>
      <c r="H620" t="s">
        <v>1820</v>
      </c>
      <c r="I620" t="s">
        <v>20</v>
      </c>
      <c r="J620">
        <v>2006</v>
      </c>
      <c r="K620" t="s">
        <v>36</v>
      </c>
      <c r="L620" t="s">
        <v>222</v>
      </c>
      <c r="M620" t="s">
        <v>81</v>
      </c>
      <c r="N620" t="s">
        <v>24</v>
      </c>
      <c r="O620">
        <v>-1</v>
      </c>
      <c r="P620">
        <v>-1</v>
      </c>
    </row>
    <row r="621" spans="1:16" ht="15" customHeight="1" x14ac:dyDescent="0.3">
      <c r="A621">
        <v>619</v>
      </c>
      <c r="B621" t="s">
        <v>498</v>
      </c>
      <c r="C621" t="s">
        <v>1900</v>
      </c>
      <c r="D621" s="1" t="s">
        <v>1956</v>
      </c>
      <c r="E621">
        <v>3.7</v>
      </c>
      <c r="F621" s="1" t="s">
        <v>500</v>
      </c>
      <c r="G621" t="s">
        <v>354</v>
      </c>
      <c r="H621" t="s">
        <v>501</v>
      </c>
      <c r="I621" t="s">
        <v>28</v>
      </c>
      <c r="J621">
        <v>1911</v>
      </c>
      <c r="K621" t="s">
        <v>73</v>
      </c>
      <c r="L621" t="s">
        <v>46</v>
      </c>
      <c r="M621" t="s">
        <v>38</v>
      </c>
      <c r="N621" t="s">
        <v>132</v>
      </c>
      <c r="O621" t="s">
        <v>502</v>
      </c>
      <c r="P621">
        <v>-1</v>
      </c>
    </row>
    <row r="622" spans="1:16" ht="15" customHeight="1" x14ac:dyDescent="0.3">
      <c r="A622">
        <v>620</v>
      </c>
      <c r="B622" t="s">
        <v>1957</v>
      </c>
      <c r="C622" t="s">
        <v>1900</v>
      </c>
      <c r="D622" s="1" t="s">
        <v>1958</v>
      </c>
      <c r="E622">
        <v>3.6</v>
      </c>
      <c r="F622" s="1" t="s">
        <v>1959</v>
      </c>
      <c r="G622" t="s">
        <v>354</v>
      </c>
      <c r="H622" t="s">
        <v>354</v>
      </c>
      <c r="I622" t="s">
        <v>72</v>
      </c>
      <c r="J622">
        <v>1980</v>
      </c>
      <c r="K622" t="s">
        <v>36</v>
      </c>
      <c r="L622" t="s">
        <v>1306</v>
      </c>
      <c r="M622" t="s">
        <v>1307</v>
      </c>
      <c r="N622" t="s">
        <v>31</v>
      </c>
      <c r="O622">
        <v>-1</v>
      </c>
      <c r="P622">
        <v>-1</v>
      </c>
    </row>
    <row r="623" spans="1:16" ht="15" customHeight="1" x14ac:dyDescent="0.3">
      <c r="A623">
        <v>621</v>
      </c>
      <c r="B623" t="s">
        <v>1960</v>
      </c>
      <c r="C623" t="s">
        <v>1900</v>
      </c>
      <c r="D623" s="1" t="s">
        <v>1961</v>
      </c>
      <c r="E623">
        <v>4.5999999999999996</v>
      </c>
      <c r="F623" s="1" t="s">
        <v>1398</v>
      </c>
      <c r="G623" t="s">
        <v>354</v>
      </c>
      <c r="H623" t="s">
        <v>976</v>
      </c>
      <c r="I623" t="s">
        <v>118</v>
      </c>
      <c r="J623">
        <v>2001</v>
      </c>
      <c r="K623" t="s">
        <v>36</v>
      </c>
      <c r="L623" t="s">
        <v>222</v>
      </c>
      <c r="M623" t="s">
        <v>81</v>
      </c>
      <c r="N623" t="s">
        <v>120</v>
      </c>
      <c r="O623" t="s">
        <v>1399</v>
      </c>
      <c r="P623">
        <v>-1</v>
      </c>
    </row>
    <row r="624" spans="1:16" ht="15" customHeight="1" x14ac:dyDescent="0.3">
      <c r="A624">
        <v>622</v>
      </c>
      <c r="B624" t="s">
        <v>1962</v>
      </c>
      <c r="C624" t="s">
        <v>1900</v>
      </c>
      <c r="D624" s="1" t="s">
        <v>1963</v>
      </c>
      <c r="E624">
        <v>-1</v>
      </c>
      <c r="F624" t="s">
        <v>1964</v>
      </c>
      <c r="G624" t="s">
        <v>217</v>
      </c>
      <c r="H624">
        <v>-1</v>
      </c>
      <c r="I624">
        <v>-1</v>
      </c>
      <c r="J624">
        <v>-1</v>
      </c>
      <c r="K624">
        <v>-1</v>
      </c>
      <c r="L624">
        <v>-1</v>
      </c>
      <c r="M624">
        <v>-1</v>
      </c>
      <c r="N624">
        <v>-1</v>
      </c>
      <c r="O624">
        <v>-1</v>
      </c>
      <c r="P624">
        <v>-1</v>
      </c>
    </row>
    <row r="625" spans="1:16" ht="15" customHeight="1" x14ac:dyDescent="0.3">
      <c r="A625">
        <v>623</v>
      </c>
      <c r="B625" t="s">
        <v>1965</v>
      </c>
      <c r="C625" t="s">
        <v>1900</v>
      </c>
      <c r="D625" s="1" t="s">
        <v>1966</v>
      </c>
      <c r="E625">
        <v>3.8</v>
      </c>
      <c r="F625" s="1" t="s">
        <v>1967</v>
      </c>
      <c r="G625" t="s">
        <v>354</v>
      </c>
      <c r="H625" t="s">
        <v>354</v>
      </c>
      <c r="I625" t="s">
        <v>35</v>
      </c>
      <c r="J625">
        <v>2016</v>
      </c>
      <c r="K625" t="s">
        <v>36</v>
      </c>
      <c r="L625" t="s">
        <v>37</v>
      </c>
      <c r="M625" t="s">
        <v>38</v>
      </c>
      <c r="N625" t="s">
        <v>39</v>
      </c>
      <c r="O625">
        <v>-1</v>
      </c>
      <c r="P625">
        <v>-1</v>
      </c>
    </row>
    <row r="626" spans="1:16" ht="15" customHeight="1" x14ac:dyDescent="0.3">
      <c r="A626">
        <v>624</v>
      </c>
      <c r="B626" t="s">
        <v>1968</v>
      </c>
      <c r="C626" t="s">
        <v>1900</v>
      </c>
      <c r="D626" s="1" t="s">
        <v>1969</v>
      </c>
      <c r="E626">
        <v>2.7</v>
      </c>
      <c r="F626" s="1" t="s">
        <v>1970</v>
      </c>
      <c r="G626" t="s">
        <v>1651</v>
      </c>
      <c r="H626" t="s">
        <v>354</v>
      </c>
      <c r="I626" t="s">
        <v>51</v>
      </c>
      <c r="J626">
        <v>1948</v>
      </c>
      <c r="K626" t="s">
        <v>73</v>
      </c>
      <c r="L626" t="s">
        <v>340</v>
      </c>
      <c r="M626" t="s">
        <v>247</v>
      </c>
      <c r="N626" t="s">
        <v>39</v>
      </c>
      <c r="O626">
        <v>-1</v>
      </c>
      <c r="P626">
        <v>-1</v>
      </c>
    </row>
    <row r="627" spans="1:16" ht="15" customHeight="1" x14ac:dyDescent="0.3">
      <c r="A627">
        <v>625</v>
      </c>
      <c r="B627" t="s">
        <v>1971</v>
      </c>
      <c r="C627" t="s">
        <v>1900</v>
      </c>
      <c r="D627" s="1" t="s">
        <v>1972</v>
      </c>
      <c r="E627">
        <v>3.4</v>
      </c>
      <c r="F627" s="1" t="s">
        <v>1973</v>
      </c>
      <c r="G627" t="s">
        <v>1974</v>
      </c>
      <c r="H627" t="s">
        <v>354</v>
      </c>
      <c r="I627" t="s">
        <v>35</v>
      </c>
      <c r="J627">
        <v>1961</v>
      </c>
      <c r="K627" t="s">
        <v>73</v>
      </c>
      <c r="L627" t="s">
        <v>66</v>
      </c>
      <c r="M627" t="s">
        <v>67</v>
      </c>
      <c r="N627" t="s">
        <v>31</v>
      </c>
      <c r="O627">
        <v>-1</v>
      </c>
      <c r="P627">
        <v>-1</v>
      </c>
    </row>
    <row r="628" spans="1:16" ht="15" customHeight="1" x14ac:dyDescent="0.3">
      <c r="A628">
        <v>626</v>
      </c>
      <c r="B628" t="s">
        <v>1975</v>
      </c>
      <c r="C628" t="s">
        <v>1900</v>
      </c>
      <c r="D628" s="1" t="s">
        <v>1976</v>
      </c>
      <c r="E628">
        <v>3.1</v>
      </c>
      <c r="F628" s="1" t="s">
        <v>1950</v>
      </c>
      <c r="G628" t="s">
        <v>1838</v>
      </c>
      <c r="H628" t="s">
        <v>1838</v>
      </c>
      <c r="I628" t="s">
        <v>28</v>
      </c>
      <c r="J628">
        <v>1980</v>
      </c>
      <c r="K628" t="s">
        <v>73</v>
      </c>
      <c r="L628" t="s">
        <v>66</v>
      </c>
      <c r="M628" t="s">
        <v>67</v>
      </c>
      <c r="N628" t="s">
        <v>132</v>
      </c>
      <c r="O628">
        <v>-1</v>
      </c>
      <c r="P628">
        <v>-1</v>
      </c>
    </row>
    <row r="629" spans="1:16" ht="15" customHeight="1" x14ac:dyDescent="0.3">
      <c r="A629">
        <v>627</v>
      </c>
      <c r="B629" t="s">
        <v>1977</v>
      </c>
      <c r="C629" t="s">
        <v>1900</v>
      </c>
      <c r="D629" s="1" t="s">
        <v>1978</v>
      </c>
      <c r="E629">
        <v>-1</v>
      </c>
      <c r="F629" t="s">
        <v>1979</v>
      </c>
      <c r="G629" t="s">
        <v>1651</v>
      </c>
      <c r="H629" t="s">
        <v>1651</v>
      </c>
      <c r="I629" t="s">
        <v>91</v>
      </c>
      <c r="J629">
        <v>-1</v>
      </c>
      <c r="K629" t="s">
        <v>36</v>
      </c>
      <c r="L629">
        <v>-1</v>
      </c>
      <c r="M629">
        <v>-1</v>
      </c>
      <c r="N629" t="s">
        <v>39</v>
      </c>
      <c r="O629">
        <v>-1</v>
      </c>
      <c r="P629">
        <v>-1</v>
      </c>
    </row>
    <row r="630" spans="1:16" ht="15" customHeight="1" x14ac:dyDescent="0.3">
      <c r="A630">
        <v>628</v>
      </c>
      <c r="B630" t="s">
        <v>1980</v>
      </c>
      <c r="C630" t="s">
        <v>1981</v>
      </c>
      <c r="D630" s="1" t="s">
        <v>1982</v>
      </c>
      <c r="E630">
        <v>3.7</v>
      </c>
      <c r="F630" s="1" t="s">
        <v>1853</v>
      </c>
      <c r="G630" t="s">
        <v>354</v>
      </c>
      <c r="H630" t="s">
        <v>354</v>
      </c>
      <c r="I630" t="s">
        <v>91</v>
      </c>
      <c r="J630">
        <v>2016</v>
      </c>
      <c r="K630" t="s">
        <v>73</v>
      </c>
      <c r="L630" t="s">
        <v>282</v>
      </c>
      <c r="M630" t="s">
        <v>282</v>
      </c>
      <c r="N630" t="s">
        <v>39</v>
      </c>
      <c r="O630">
        <v>-1</v>
      </c>
      <c r="P630">
        <v>-1</v>
      </c>
    </row>
    <row r="631" spans="1:16" ht="15" customHeight="1" x14ac:dyDescent="0.3">
      <c r="A631">
        <v>629</v>
      </c>
      <c r="B631" t="s">
        <v>1983</v>
      </c>
      <c r="C631" t="s">
        <v>1981</v>
      </c>
      <c r="D631" s="1" t="s">
        <v>1984</v>
      </c>
      <c r="E631">
        <v>-1</v>
      </c>
      <c r="F631" t="s">
        <v>1985</v>
      </c>
      <c r="G631" t="s">
        <v>1986</v>
      </c>
      <c r="H631" t="s">
        <v>1782</v>
      </c>
      <c r="I631" t="s">
        <v>137</v>
      </c>
      <c r="J631">
        <v>-1</v>
      </c>
      <c r="K631" t="s">
        <v>73</v>
      </c>
      <c r="L631">
        <v>-1</v>
      </c>
      <c r="M631">
        <v>-1</v>
      </c>
      <c r="N631" t="s">
        <v>39</v>
      </c>
      <c r="O631">
        <v>-1</v>
      </c>
      <c r="P631">
        <v>-1</v>
      </c>
    </row>
    <row r="632" spans="1:16" ht="15" customHeight="1" x14ac:dyDescent="0.3">
      <c r="A632">
        <v>630</v>
      </c>
      <c r="B632" t="s">
        <v>1987</v>
      </c>
      <c r="C632" t="s">
        <v>1981</v>
      </c>
      <c r="D632" s="1" t="s">
        <v>1988</v>
      </c>
      <c r="E632">
        <v>3.6</v>
      </c>
      <c r="F632" s="1" t="s">
        <v>1989</v>
      </c>
      <c r="G632" t="s">
        <v>1990</v>
      </c>
      <c r="H632" t="s">
        <v>1642</v>
      </c>
      <c r="I632" t="s">
        <v>35</v>
      </c>
      <c r="J632">
        <v>1994</v>
      </c>
      <c r="K632" t="s">
        <v>73</v>
      </c>
      <c r="L632" t="s">
        <v>222</v>
      </c>
      <c r="M632" t="s">
        <v>81</v>
      </c>
      <c r="N632" t="s">
        <v>24</v>
      </c>
      <c r="O632">
        <v>-1</v>
      </c>
      <c r="P632">
        <v>-1</v>
      </c>
    </row>
    <row r="633" spans="1:16" ht="15" customHeight="1" x14ac:dyDescent="0.3">
      <c r="A633">
        <v>631</v>
      </c>
      <c r="B633" t="s">
        <v>1795</v>
      </c>
      <c r="C633" t="s">
        <v>1981</v>
      </c>
      <c r="D633" s="1" t="s">
        <v>1991</v>
      </c>
      <c r="E633">
        <v>5</v>
      </c>
      <c r="F633" s="1" t="s">
        <v>1992</v>
      </c>
      <c r="G633" t="s">
        <v>245</v>
      </c>
      <c r="H633" t="s">
        <v>1993</v>
      </c>
      <c r="I633" t="s">
        <v>137</v>
      </c>
      <c r="J633">
        <v>-1</v>
      </c>
      <c r="K633" t="s">
        <v>36</v>
      </c>
      <c r="L633">
        <v>-1</v>
      </c>
      <c r="M633">
        <v>-1</v>
      </c>
      <c r="N633" t="s">
        <v>39</v>
      </c>
      <c r="O633">
        <v>-1</v>
      </c>
      <c r="P633">
        <v>-1</v>
      </c>
    </row>
    <row r="634" spans="1:16" ht="15" customHeight="1" x14ac:dyDescent="0.3">
      <c r="A634">
        <v>632</v>
      </c>
      <c r="B634" t="s">
        <v>1994</v>
      </c>
      <c r="C634" t="s">
        <v>1981</v>
      </c>
      <c r="D634" s="1" t="s">
        <v>1995</v>
      </c>
      <c r="E634">
        <v>4</v>
      </c>
      <c r="F634" s="1" t="s">
        <v>1996</v>
      </c>
      <c r="G634" t="s">
        <v>354</v>
      </c>
      <c r="H634" t="s">
        <v>1651</v>
      </c>
      <c r="I634" t="s">
        <v>20</v>
      </c>
      <c r="J634">
        <v>1996</v>
      </c>
      <c r="K634" t="s">
        <v>36</v>
      </c>
      <c r="L634" t="s">
        <v>46</v>
      </c>
      <c r="M634" t="s">
        <v>38</v>
      </c>
      <c r="N634" t="s">
        <v>120</v>
      </c>
      <c r="O634" t="s">
        <v>1997</v>
      </c>
      <c r="P634">
        <v>-1</v>
      </c>
    </row>
    <row r="635" spans="1:16" ht="15" customHeight="1" x14ac:dyDescent="0.3">
      <c r="A635">
        <v>633</v>
      </c>
      <c r="B635" t="s">
        <v>1998</v>
      </c>
      <c r="C635" t="s">
        <v>1981</v>
      </c>
      <c r="D635" s="1" t="s">
        <v>1999</v>
      </c>
      <c r="E635">
        <v>3</v>
      </c>
      <c r="F635" s="1" t="s">
        <v>2000</v>
      </c>
      <c r="G635" t="s">
        <v>2001</v>
      </c>
      <c r="H635" t="s">
        <v>2002</v>
      </c>
      <c r="I635" t="s">
        <v>91</v>
      </c>
      <c r="J635">
        <v>-1</v>
      </c>
      <c r="K635" t="s">
        <v>36</v>
      </c>
      <c r="L635">
        <v>-1</v>
      </c>
      <c r="M635">
        <v>-1</v>
      </c>
      <c r="N635" t="s">
        <v>39</v>
      </c>
      <c r="O635">
        <v>-1</v>
      </c>
      <c r="P635">
        <v>-1</v>
      </c>
    </row>
    <row r="636" spans="1:16" ht="15" customHeight="1" x14ac:dyDescent="0.3">
      <c r="A636">
        <v>634</v>
      </c>
      <c r="B636" t="s">
        <v>775</v>
      </c>
      <c r="C636" t="s">
        <v>1981</v>
      </c>
      <c r="D636" s="1" t="s">
        <v>2003</v>
      </c>
      <c r="E636">
        <v>3.3</v>
      </c>
      <c r="F636" s="1" t="s">
        <v>2004</v>
      </c>
      <c r="G636" t="s">
        <v>245</v>
      </c>
      <c r="H636" t="s">
        <v>2005</v>
      </c>
      <c r="I636" t="s">
        <v>20</v>
      </c>
      <c r="J636">
        <v>1998</v>
      </c>
      <c r="K636" t="s">
        <v>36</v>
      </c>
      <c r="L636" t="s">
        <v>202</v>
      </c>
      <c r="M636" t="s">
        <v>38</v>
      </c>
      <c r="N636" t="s">
        <v>120</v>
      </c>
      <c r="O636">
        <v>-1</v>
      </c>
      <c r="P636">
        <v>-1</v>
      </c>
    </row>
    <row r="637" spans="1:16" ht="15" customHeight="1" x14ac:dyDescent="0.3">
      <c r="A637">
        <v>635</v>
      </c>
      <c r="B637" t="s">
        <v>2006</v>
      </c>
      <c r="C637" t="s">
        <v>1981</v>
      </c>
      <c r="D637" s="1" t="s">
        <v>2007</v>
      </c>
      <c r="E637">
        <v>-1</v>
      </c>
      <c r="F637" t="s">
        <v>2008</v>
      </c>
      <c r="G637" t="s">
        <v>1651</v>
      </c>
      <c r="H637" t="s">
        <v>354</v>
      </c>
      <c r="I637" t="s">
        <v>91</v>
      </c>
      <c r="J637">
        <v>-1</v>
      </c>
      <c r="K637" t="s">
        <v>36</v>
      </c>
      <c r="L637">
        <v>-1</v>
      </c>
      <c r="M637">
        <v>-1</v>
      </c>
      <c r="N637" t="s">
        <v>39</v>
      </c>
      <c r="O637">
        <v>-1</v>
      </c>
      <c r="P637">
        <v>-1</v>
      </c>
    </row>
    <row r="638" spans="1:16" ht="15" customHeight="1" x14ac:dyDescent="0.3">
      <c r="A638">
        <v>636</v>
      </c>
      <c r="B638" t="s">
        <v>2009</v>
      </c>
      <c r="C638" t="s">
        <v>1981</v>
      </c>
      <c r="D638" s="1" t="s">
        <v>2010</v>
      </c>
      <c r="E638">
        <v>4</v>
      </c>
      <c r="F638" s="1" t="s">
        <v>2011</v>
      </c>
      <c r="G638" t="s">
        <v>1705</v>
      </c>
      <c r="H638" t="s">
        <v>2012</v>
      </c>
      <c r="I638" t="s">
        <v>91</v>
      </c>
      <c r="J638">
        <v>-1</v>
      </c>
      <c r="K638" t="s">
        <v>36</v>
      </c>
      <c r="L638" t="s">
        <v>29</v>
      </c>
      <c r="M638" t="s">
        <v>30</v>
      </c>
      <c r="N638" t="s">
        <v>106</v>
      </c>
      <c r="O638">
        <v>-1</v>
      </c>
      <c r="P638">
        <v>-1</v>
      </c>
    </row>
    <row r="639" spans="1:16" ht="15" customHeight="1" x14ac:dyDescent="0.3">
      <c r="A639">
        <v>637</v>
      </c>
      <c r="B639" t="s">
        <v>2013</v>
      </c>
      <c r="C639" t="s">
        <v>1981</v>
      </c>
      <c r="D639" t="s">
        <v>2014</v>
      </c>
      <c r="E639">
        <v>4.9000000000000004</v>
      </c>
      <c r="F639" s="1" t="s">
        <v>2015</v>
      </c>
      <c r="G639" t="s">
        <v>217</v>
      </c>
      <c r="H639" t="s">
        <v>391</v>
      </c>
      <c r="I639" t="s">
        <v>118</v>
      </c>
      <c r="J639">
        <v>2005</v>
      </c>
      <c r="K639" t="s">
        <v>36</v>
      </c>
      <c r="L639" t="s">
        <v>222</v>
      </c>
      <c r="M639" t="s">
        <v>81</v>
      </c>
      <c r="N639" t="s">
        <v>160</v>
      </c>
      <c r="O639" t="s">
        <v>2016</v>
      </c>
      <c r="P639">
        <v>-1</v>
      </c>
    </row>
    <row r="640" spans="1:16" ht="15" customHeight="1" x14ac:dyDescent="0.3">
      <c r="A640">
        <v>638</v>
      </c>
      <c r="B640" t="s">
        <v>266</v>
      </c>
      <c r="C640" t="s">
        <v>1981</v>
      </c>
      <c r="D640" s="1" t="s">
        <v>2017</v>
      </c>
      <c r="E640">
        <v>3.6</v>
      </c>
      <c r="F640" s="1" t="s">
        <v>331</v>
      </c>
      <c r="G640" t="s">
        <v>1755</v>
      </c>
      <c r="H640" t="s">
        <v>19</v>
      </c>
      <c r="I640" t="s">
        <v>51</v>
      </c>
      <c r="J640">
        <v>-1</v>
      </c>
      <c r="K640" t="s">
        <v>36</v>
      </c>
      <c r="L640" t="s">
        <v>222</v>
      </c>
      <c r="M640" t="s">
        <v>81</v>
      </c>
      <c r="N640" t="s">
        <v>24</v>
      </c>
      <c r="O640">
        <v>-1</v>
      </c>
      <c r="P640">
        <v>-1</v>
      </c>
    </row>
    <row r="641" spans="1:16" ht="15" customHeight="1" x14ac:dyDescent="0.3">
      <c r="A641">
        <v>639</v>
      </c>
      <c r="B641" t="s">
        <v>2018</v>
      </c>
      <c r="C641" t="s">
        <v>1981</v>
      </c>
      <c r="D641" t="s">
        <v>2019</v>
      </c>
      <c r="E641">
        <v>3.6</v>
      </c>
      <c r="F641" s="1" t="s">
        <v>2020</v>
      </c>
      <c r="G641" t="s">
        <v>354</v>
      </c>
      <c r="H641" t="s">
        <v>354</v>
      </c>
      <c r="I641" t="s">
        <v>35</v>
      </c>
      <c r="J641">
        <v>1954</v>
      </c>
      <c r="K641" t="s">
        <v>45</v>
      </c>
      <c r="L641" t="s">
        <v>194</v>
      </c>
      <c r="M641" t="s">
        <v>59</v>
      </c>
      <c r="N641" t="s">
        <v>39</v>
      </c>
      <c r="O641" t="s">
        <v>1920</v>
      </c>
      <c r="P641">
        <v>-1</v>
      </c>
    </row>
    <row r="642" spans="1:16" ht="15" customHeight="1" x14ac:dyDescent="0.3">
      <c r="A642">
        <v>640</v>
      </c>
      <c r="B642" t="s">
        <v>2021</v>
      </c>
      <c r="C642" t="s">
        <v>1981</v>
      </c>
      <c r="D642" s="1" t="s">
        <v>2022</v>
      </c>
      <c r="E642">
        <v>5</v>
      </c>
      <c r="F642" s="1" t="s">
        <v>2023</v>
      </c>
      <c r="G642" t="s">
        <v>1755</v>
      </c>
      <c r="H642" t="s">
        <v>351</v>
      </c>
      <c r="I642" t="s">
        <v>118</v>
      </c>
      <c r="J642">
        <v>-1</v>
      </c>
      <c r="K642" t="s">
        <v>36</v>
      </c>
      <c r="L642" t="s">
        <v>419</v>
      </c>
      <c r="M642" t="s">
        <v>420</v>
      </c>
      <c r="N642" t="s">
        <v>155</v>
      </c>
      <c r="O642">
        <v>-1</v>
      </c>
      <c r="P642">
        <v>-1</v>
      </c>
    </row>
    <row r="643" spans="1:16" ht="15" customHeight="1" x14ac:dyDescent="0.3">
      <c r="A643">
        <v>641</v>
      </c>
      <c r="B643" t="s">
        <v>2024</v>
      </c>
      <c r="C643" t="s">
        <v>1981</v>
      </c>
      <c r="D643" s="1" t="s">
        <v>2025</v>
      </c>
      <c r="E643">
        <v>3.8</v>
      </c>
      <c r="F643" s="1" t="s">
        <v>2026</v>
      </c>
      <c r="G643" t="s">
        <v>1990</v>
      </c>
      <c r="H643" t="s">
        <v>2027</v>
      </c>
      <c r="I643" t="s">
        <v>28</v>
      </c>
      <c r="J643">
        <v>1939</v>
      </c>
      <c r="K643" t="s">
        <v>73</v>
      </c>
      <c r="L643" t="s">
        <v>1489</v>
      </c>
      <c r="M643" t="s">
        <v>1489</v>
      </c>
      <c r="N643" t="s">
        <v>132</v>
      </c>
      <c r="O643">
        <v>-1</v>
      </c>
      <c r="P643">
        <v>-1</v>
      </c>
    </row>
    <row r="644" spans="1:16" ht="15" customHeight="1" x14ac:dyDescent="0.3">
      <c r="A644">
        <v>642</v>
      </c>
      <c r="B644" t="s">
        <v>775</v>
      </c>
      <c r="C644" t="s">
        <v>1981</v>
      </c>
      <c r="D644" t="s">
        <v>2028</v>
      </c>
      <c r="E644">
        <v>4.3</v>
      </c>
      <c r="F644" s="1" t="s">
        <v>1677</v>
      </c>
      <c r="G644" t="s">
        <v>245</v>
      </c>
      <c r="H644" t="s">
        <v>1678</v>
      </c>
      <c r="I644" t="s">
        <v>20</v>
      </c>
      <c r="J644">
        <v>1996</v>
      </c>
      <c r="K644" t="s">
        <v>36</v>
      </c>
      <c r="L644" t="s">
        <v>222</v>
      </c>
      <c r="M644" t="s">
        <v>81</v>
      </c>
      <c r="N644" t="s">
        <v>47</v>
      </c>
      <c r="O644">
        <v>-1</v>
      </c>
      <c r="P644">
        <v>-1</v>
      </c>
    </row>
    <row r="645" spans="1:16" ht="15" customHeight="1" x14ac:dyDescent="0.3">
      <c r="A645">
        <v>643</v>
      </c>
      <c r="B645" t="s">
        <v>2029</v>
      </c>
      <c r="C645" t="s">
        <v>1981</v>
      </c>
      <c r="D645" s="1" t="s">
        <v>2030</v>
      </c>
      <c r="E645">
        <v>4.2</v>
      </c>
      <c r="F645" s="1" t="s">
        <v>2031</v>
      </c>
      <c r="G645" t="s">
        <v>354</v>
      </c>
      <c r="H645" t="s">
        <v>1974</v>
      </c>
      <c r="I645" t="s">
        <v>91</v>
      </c>
      <c r="J645">
        <v>1994</v>
      </c>
      <c r="K645" t="s">
        <v>36</v>
      </c>
      <c r="L645" t="s">
        <v>46</v>
      </c>
      <c r="M645" t="s">
        <v>38</v>
      </c>
      <c r="N645" t="s">
        <v>160</v>
      </c>
      <c r="O645" t="s">
        <v>2032</v>
      </c>
      <c r="P645">
        <v>-1</v>
      </c>
    </row>
    <row r="646" spans="1:16" ht="15" customHeight="1" x14ac:dyDescent="0.3">
      <c r="A646">
        <v>644</v>
      </c>
      <c r="B646" t="s">
        <v>161</v>
      </c>
      <c r="C646" t="s">
        <v>1981</v>
      </c>
      <c r="D646" s="1" t="s">
        <v>2033</v>
      </c>
      <c r="E646">
        <v>3.9</v>
      </c>
      <c r="F646" s="1" t="s">
        <v>2034</v>
      </c>
      <c r="G646" t="s">
        <v>1681</v>
      </c>
      <c r="H646" t="s">
        <v>354</v>
      </c>
      <c r="I646" t="s">
        <v>51</v>
      </c>
      <c r="J646">
        <v>2010</v>
      </c>
      <c r="K646" t="s">
        <v>36</v>
      </c>
      <c r="L646" t="s">
        <v>543</v>
      </c>
      <c r="M646" t="s">
        <v>247</v>
      </c>
      <c r="N646" t="s">
        <v>39</v>
      </c>
      <c r="O646">
        <v>-1</v>
      </c>
      <c r="P646">
        <v>-1</v>
      </c>
    </row>
    <row r="647" spans="1:16" ht="15" customHeight="1" x14ac:dyDescent="0.3">
      <c r="A647">
        <v>645</v>
      </c>
      <c r="B647" t="s">
        <v>2035</v>
      </c>
      <c r="C647" t="s">
        <v>1981</v>
      </c>
      <c r="D647" s="1" t="s">
        <v>2036</v>
      </c>
      <c r="E647">
        <v>4.0999999999999996</v>
      </c>
      <c r="F647" s="1" t="s">
        <v>2037</v>
      </c>
      <c r="G647" t="s">
        <v>1681</v>
      </c>
      <c r="H647" t="s">
        <v>2038</v>
      </c>
      <c r="I647" t="s">
        <v>28</v>
      </c>
      <c r="J647">
        <v>1976</v>
      </c>
      <c r="K647" t="s">
        <v>73</v>
      </c>
      <c r="L647" t="s">
        <v>202</v>
      </c>
      <c r="M647" t="s">
        <v>38</v>
      </c>
      <c r="N647" t="s">
        <v>132</v>
      </c>
      <c r="O647" t="s">
        <v>2039</v>
      </c>
      <c r="P647">
        <v>-1</v>
      </c>
    </row>
    <row r="648" spans="1:16" ht="15" customHeight="1" x14ac:dyDescent="0.3">
      <c r="A648">
        <v>646</v>
      </c>
      <c r="B648" t="s">
        <v>2040</v>
      </c>
      <c r="C648" t="s">
        <v>1981</v>
      </c>
      <c r="D648" s="1" t="s">
        <v>2041</v>
      </c>
      <c r="E648">
        <v>3.4</v>
      </c>
      <c r="F648" s="1" t="s">
        <v>2042</v>
      </c>
      <c r="G648" t="s">
        <v>1771</v>
      </c>
      <c r="H648" t="s">
        <v>2043</v>
      </c>
      <c r="I648" t="s">
        <v>91</v>
      </c>
      <c r="J648">
        <v>-1</v>
      </c>
      <c r="K648" t="s">
        <v>36</v>
      </c>
      <c r="L648" t="s">
        <v>46</v>
      </c>
      <c r="M648" t="s">
        <v>38</v>
      </c>
      <c r="N648" t="s">
        <v>106</v>
      </c>
      <c r="O648">
        <v>-1</v>
      </c>
      <c r="P648">
        <v>-1</v>
      </c>
    </row>
    <row r="649" spans="1:16" ht="15" customHeight="1" x14ac:dyDescent="0.3">
      <c r="A649">
        <v>647</v>
      </c>
      <c r="B649" t="s">
        <v>1946</v>
      </c>
      <c r="C649" t="s">
        <v>1981</v>
      </c>
      <c r="D649" s="1" t="s">
        <v>2044</v>
      </c>
      <c r="E649">
        <v>5</v>
      </c>
      <c r="F649" s="1" t="s">
        <v>1992</v>
      </c>
      <c r="G649" t="s">
        <v>245</v>
      </c>
      <c r="H649" t="s">
        <v>1993</v>
      </c>
      <c r="I649" t="s">
        <v>137</v>
      </c>
      <c r="J649">
        <v>-1</v>
      </c>
      <c r="K649" t="s">
        <v>36</v>
      </c>
      <c r="L649">
        <v>-1</v>
      </c>
      <c r="M649">
        <v>-1</v>
      </c>
      <c r="N649" t="s">
        <v>39</v>
      </c>
      <c r="O649">
        <v>-1</v>
      </c>
      <c r="P649">
        <v>-1</v>
      </c>
    </row>
    <row r="650" spans="1:16" ht="15" customHeight="1" x14ac:dyDescent="0.3">
      <c r="A650">
        <v>648</v>
      </c>
      <c r="B650" t="s">
        <v>775</v>
      </c>
      <c r="C650" t="s">
        <v>1981</v>
      </c>
      <c r="D650" s="1" t="s">
        <v>2045</v>
      </c>
      <c r="E650">
        <v>3.8</v>
      </c>
      <c r="F650" s="1" t="s">
        <v>2046</v>
      </c>
      <c r="G650" t="s">
        <v>136</v>
      </c>
      <c r="H650" t="s">
        <v>136</v>
      </c>
      <c r="I650" t="s">
        <v>20</v>
      </c>
      <c r="J650">
        <v>2011</v>
      </c>
      <c r="K650" t="s">
        <v>36</v>
      </c>
      <c r="L650" t="s">
        <v>2047</v>
      </c>
      <c r="M650" t="s">
        <v>407</v>
      </c>
      <c r="N650" t="s">
        <v>39</v>
      </c>
      <c r="O650">
        <v>-1</v>
      </c>
      <c r="P650">
        <v>-1</v>
      </c>
    </row>
    <row r="651" spans="1:16" ht="15" customHeight="1" x14ac:dyDescent="0.3">
      <c r="A651">
        <v>649</v>
      </c>
      <c r="B651" t="s">
        <v>2048</v>
      </c>
      <c r="C651" t="s">
        <v>1981</v>
      </c>
      <c r="D651" s="1" t="s">
        <v>2049</v>
      </c>
      <c r="E651">
        <v>3.5</v>
      </c>
      <c r="F651" s="1" t="s">
        <v>2050</v>
      </c>
      <c r="G651" t="s">
        <v>1838</v>
      </c>
      <c r="H651" t="s">
        <v>558</v>
      </c>
      <c r="I651" t="s">
        <v>118</v>
      </c>
      <c r="J651">
        <v>-1</v>
      </c>
      <c r="K651" t="s">
        <v>36</v>
      </c>
      <c r="L651">
        <v>-1</v>
      </c>
      <c r="M651">
        <v>-1</v>
      </c>
      <c r="N651" t="s">
        <v>39</v>
      </c>
      <c r="O651">
        <v>-1</v>
      </c>
      <c r="P651">
        <v>-1</v>
      </c>
    </row>
    <row r="652" spans="1:16" ht="15" customHeight="1" x14ac:dyDescent="0.3">
      <c r="A652">
        <v>650</v>
      </c>
      <c r="B652" t="s">
        <v>96</v>
      </c>
      <c r="C652" t="s">
        <v>1981</v>
      </c>
      <c r="D652" s="1" t="s">
        <v>2051</v>
      </c>
      <c r="E652">
        <v>3.8</v>
      </c>
      <c r="F652" s="1" t="s">
        <v>1967</v>
      </c>
      <c r="G652" t="s">
        <v>1681</v>
      </c>
      <c r="H652" t="s">
        <v>354</v>
      </c>
      <c r="I652" t="s">
        <v>35</v>
      </c>
      <c r="J652">
        <v>2016</v>
      </c>
      <c r="K652" t="s">
        <v>36</v>
      </c>
      <c r="L652" t="s">
        <v>37</v>
      </c>
      <c r="M652" t="s">
        <v>38</v>
      </c>
      <c r="N652" t="s">
        <v>39</v>
      </c>
      <c r="O652">
        <v>-1</v>
      </c>
      <c r="P652">
        <v>-1</v>
      </c>
    </row>
    <row r="653" spans="1:16" ht="15" customHeight="1" x14ac:dyDescent="0.3">
      <c r="A653">
        <v>651</v>
      </c>
      <c r="B653" t="s">
        <v>2052</v>
      </c>
      <c r="C653" t="s">
        <v>1981</v>
      </c>
      <c r="D653" s="1" t="s">
        <v>2053</v>
      </c>
      <c r="E653">
        <v>-1</v>
      </c>
      <c r="F653" t="s">
        <v>2054</v>
      </c>
      <c r="G653" t="s">
        <v>1651</v>
      </c>
      <c r="H653">
        <v>-1</v>
      </c>
      <c r="I653">
        <v>-1</v>
      </c>
      <c r="J653">
        <v>-1</v>
      </c>
      <c r="K653">
        <v>-1</v>
      </c>
      <c r="L653">
        <v>-1</v>
      </c>
      <c r="M653">
        <v>-1</v>
      </c>
      <c r="N653">
        <v>-1</v>
      </c>
      <c r="O653">
        <v>-1</v>
      </c>
      <c r="P653">
        <v>-1</v>
      </c>
    </row>
    <row r="654" spans="1:16" ht="15" customHeight="1" x14ac:dyDescent="0.3">
      <c r="A654">
        <v>652</v>
      </c>
      <c r="B654" t="s">
        <v>2055</v>
      </c>
      <c r="C654" t="s">
        <v>1981</v>
      </c>
      <c r="D654" s="1" t="s">
        <v>2056</v>
      </c>
      <c r="E654">
        <v>-1</v>
      </c>
      <c r="F654" t="s">
        <v>2057</v>
      </c>
      <c r="G654" t="s">
        <v>2058</v>
      </c>
      <c r="H654" t="s">
        <v>2059</v>
      </c>
      <c r="I654" t="s">
        <v>91</v>
      </c>
      <c r="J654">
        <v>-1</v>
      </c>
      <c r="K654" t="s">
        <v>36</v>
      </c>
      <c r="L654">
        <v>-1</v>
      </c>
      <c r="M654">
        <v>-1</v>
      </c>
      <c r="N654" t="s">
        <v>39</v>
      </c>
      <c r="O654">
        <v>-1</v>
      </c>
      <c r="P654">
        <v>-1</v>
      </c>
    </row>
    <row r="655" spans="1:16" ht="15" customHeight="1" x14ac:dyDescent="0.3">
      <c r="A655">
        <v>653</v>
      </c>
      <c r="B655" t="s">
        <v>2060</v>
      </c>
      <c r="C655" t="s">
        <v>1981</v>
      </c>
      <c r="D655" t="s">
        <v>2061</v>
      </c>
      <c r="E655">
        <v>3.6</v>
      </c>
      <c r="F655" s="1" t="s">
        <v>1919</v>
      </c>
      <c r="G655" t="s">
        <v>1828</v>
      </c>
      <c r="H655" t="s">
        <v>354</v>
      </c>
      <c r="I655" t="s">
        <v>35</v>
      </c>
      <c r="J655">
        <v>1954</v>
      </c>
      <c r="K655" t="s">
        <v>45</v>
      </c>
      <c r="L655" t="s">
        <v>194</v>
      </c>
      <c r="M655" t="s">
        <v>59</v>
      </c>
      <c r="N655" t="s">
        <v>39</v>
      </c>
      <c r="O655" t="s">
        <v>1920</v>
      </c>
      <c r="P655">
        <v>-1</v>
      </c>
    </row>
    <row r="656" spans="1:16" ht="15" customHeight="1" x14ac:dyDescent="0.3">
      <c r="A656">
        <v>654</v>
      </c>
      <c r="B656" t="s">
        <v>2062</v>
      </c>
      <c r="C656" t="s">
        <v>1981</v>
      </c>
      <c r="D656" s="1" t="s">
        <v>2063</v>
      </c>
      <c r="E656">
        <v>3.4</v>
      </c>
      <c r="F656" s="1" t="s">
        <v>2064</v>
      </c>
      <c r="G656" t="s">
        <v>2065</v>
      </c>
      <c r="H656" t="s">
        <v>1782</v>
      </c>
      <c r="I656" t="s">
        <v>35</v>
      </c>
      <c r="J656">
        <v>1995</v>
      </c>
      <c r="K656" t="s">
        <v>73</v>
      </c>
      <c r="L656" t="s">
        <v>2066</v>
      </c>
      <c r="M656" t="s">
        <v>407</v>
      </c>
      <c r="N656" t="s">
        <v>24</v>
      </c>
      <c r="O656" t="s">
        <v>2067</v>
      </c>
      <c r="P656">
        <v>-1</v>
      </c>
    </row>
    <row r="657" spans="1:16" ht="15" customHeight="1" x14ac:dyDescent="0.3">
      <c r="A657">
        <v>655</v>
      </c>
      <c r="B657" t="s">
        <v>2068</v>
      </c>
      <c r="C657" t="s">
        <v>1981</v>
      </c>
      <c r="D657" s="1" t="s">
        <v>2069</v>
      </c>
      <c r="E657">
        <v>3.1</v>
      </c>
      <c r="F657" s="1" t="s">
        <v>2070</v>
      </c>
      <c r="G657" t="s">
        <v>354</v>
      </c>
      <c r="H657" t="s">
        <v>354</v>
      </c>
      <c r="I657" t="s">
        <v>91</v>
      </c>
      <c r="J657">
        <v>2002</v>
      </c>
      <c r="K657" t="s">
        <v>36</v>
      </c>
      <c r="L657" t="s">
        <v>37</v>
      </c>
      <c r="M657" t="s">
        <v>38</v>
      </c>
      <c r="N657" t="s">
        <v>160</v>
      </c>
      <c r="O657">
        <v>-1</v>
      </c>
      <c r="P657">
        <v>-1</v>
      </c>
    </row>
    <row r="658" spans="1:16" ht="15" customHeight="1" x14ac:dyDescent="0.3">
      <c r="A658">
        <v>656</v>
      </c>
      <c r="B658" t="s">
        <v>2071</v>
      </c>
      <c r="C658" t="s">
        <v>1981</v>
      </c>
      <c r="D658" s="1" t="s">
        <v>2072</v>
      </c>
      <c r="E658">
        <v>1</v>
      </c>
      <c r="F658" s="1" t="s">
        <v>2073</v>
      </c>
      <c r="G658" t="s">
        <v>2074</v>
      </c>
      <c r="H658" t="s">
        <v>2074</v>
      </c>
      <c r="I658" t="s">
        <v>91</v>
      </c>
      <c r="J658">
        <v>-1</v>
      </c>
      <c r="K658" t="s">
        <v>73</v>
      </c>
      <c r="L658">
        <v>-1</v>
      </c>
      <c r="M658">
        <v>-1</v>
      </c>
      <c r="N658" t="s">
        <v>39</v>
      </c>
      <c r="O658">
        <v>-1</v>
      </c>
      <c r="P658">
        <v>-1</v>
      </c>
    </row>
    <row r="659" spans="1:16" ht="15" customHeight="1" x14ac:dyDescent="0.3">
      <c r="A659">
        <v>657</v>
      </c>
      <c r="B659" t="s">
        <v>2075</v>
      </c>
      <c r="C659" t="s">
        <v>1981</v>
      </c>
      <c r="D659" s="1" t="s">
        <v>2076</v>
      </c>
      <c r="E659">
        <v>3.1</v>
      </c>
      <c r="F659" s="1" t="s">
        <v>1950</v>
      </c>
      <c r="G659" t="s">
        <v>1838</v>
      </c>
      <c r="H659" t="s">
        <v>1838</v>
      </c>
      <c r="I659" t="s">
        <v>28</v>
      </c>
      <c r="J659">
        <v>1980</v>
      </c>
      <c r="K659" t="s">
        <v>73</v>
      </c>
      <c r="L659" t="s">
        <v>66</v>
      </c>
      <c r="M659" t="s">
        <v>67</v>
      </c>
      <c r="N659" t="s">
        <v>132</v>
      </c>
      <c r="O659">
        <v>-1</v>
      </c>
      <c r="P659">
        <v>-1</v>
      </c>
    </row>
    <row r="660" spans="1:16" ht="15" customHeight="1" x14ac:dyDescent="0.3">
      <c r="A660">
        <v>658</v>
      </c>
      <c r="B660" t="s">
        <v>96</v>
      </c>
      <c r="C660" t="s">
        <v>2077</v>
      </c>
      <c r="D660" s="1" t="s">
        <v>2078</v>
      </c>
      <c r="E660">
        <v>4.7</v>
      </c>
      <c r="F660" s="1" t="s">
        <v>2079</v>
      </c>
      <c r="G660" t="s">
        <v>1705</v>
      </c>
      <c r="H660" t="s">
        <v>1705</v>
      </c>
      <c r="I660" t="s">
        <v>118</v>
      </c>
      <c r="J660">
        <v>2014</v>
      </c>
      <c r="K660" t="s">
        <v>36</v>
      </c>
      <c r="L660" t="s">
        <v>80</v>
      </c>
      <c r="M660" t="s">
        <v>81</v>
      </c>
      <c r="N660" t="s">
        <v>39</v>
      </c>
      <c r="O660">
        <v>-1</v>
      </c>
      <c r="P660">
        <v>-1</v>
      </c>
    </row>
    <row r="661" spans="1:16" ht="15" customHeight="1" x14ac:dyDescent="0.3">
      <c r="A661">
        <v>659</v>
      </c>
      <c r="B661" t="s">
        <v>2080</v>
      </c>
      <c r="C661" t="s">
        <v>2077</v>
      </c>
      <c r="D661" s="1" t="s">
        <v>2081</v>
      </c>
      <c r="E661">
        <v>-1</v>
      </c>
      <c r="F661" t="s">
        <v>2082</v>
      </c>
      <c r="G661" t="s">
        <v>1705</v>
      </c>
      <c r="H661">
        <v>-1</v>
      </c>
      <c r="I661">
        <v>-1</v>
      </c>
      <c r="J661">
        <v>-1</v>
      </c>
      <c r="K661">
        <v>-1</v>
      </c>
      <c r="L661">
        <v>-1</v>
      </c>
      <c r="M661">
        <v>-1</v>
      </c>
      <c r="N661">
        <v>-1</v>
      </c>
      <c r="O661">
        <v>-1</v>
      </c>
      <c r="P661">
        <v>-1</v>
      </c>
    </row>
    <row r="662" spans="1:16" ht="15" customHeight="1" x14ac:dyDescent="0.3">
      <c r="A662">
        <v>660</v>
      </c>
      <c r="B662" t="s">
        <v>2083</v>
      </c>
      <c r="C662" t="s">
        <v>2077</v>
      </c>
      <c r="D662" t="s">
        <v>2084</v>
      </c>
      <c r="E662">
        <v>-1</v>
      </c>
      <c r="F662" t="s">
        <v>2085</v>
      </c>
      <c r="G662" t="s">
        <v>354</v>
      </c>
      <c r="H662">
        <v>-1</v>
      </c>
      <c r="I662">
        <v>-1</v>
      </c>
      <c r="J662">
        <v>-1</v>
      </c>
      <c r="K662">
        <v>-1</v>
      </c>
      <c r="L662">
        <v>-1</v>
      </c>
      <c r="M662">
        <v>-1</v>
      </c>
      <c r="N662">
        <v>-1</v>
      </c>
      <c r="O662">
        <v>-1</v>
      </c>
      <c r="P662">
        <v>-1</v>
      </c>
    </row>
    <row r="663" spans="1:16" ht="15" customHeight="1" x14ac:dyDescent="0.3">
      <c r="A663">
        <v>661</v>
      </c>
      <c r="B663" t="s">
        <v>775</v>
      </c>
      <c r="C663" t="s">
        <v>2077</v>
      </c>
      <c r="D663" t="s">
        <v>2086</v>
      </c>
      <c r="E663">
        <v>-1</v>
      </c>
      <c r="F663" t="s">
        <v>2087</v>
      </c>
      <c r="G663" t="s">
        <v>2088</v>
      </c>
      <c r="H663">
        <v>-1</v>
      </c>
      <c r="I663">
        <v>-1</v>
      </c>
      <c r="J663">
        <v>-1</v>
      </c>
      <c r="K663">
        <v>-1</v>
      </c>
      <c r="L663">
        <v>-1</v>
      </c>
      <c r="M663">
        <v>-1</v>
      </c>
      <c r="N663">
        <v>-1</v>
      </c>
      <c r="O663">
        <v>-1</v>
      </c>
      <c r="P663">
        <v>-1</v>
      </c>
    </row>
    <row r="664" spans="1:16" ht="15" customHeight="1" x14ac:dyDescent="0.3">
      <c r="A664">
        <v>662</v>
      </c>
      <c r="B664" t="s">
        <v>294</v>
      </c>
      <c r="C664" t="s">
        <v>2077</v>
      </c>
      <c r="D664" s="1" t="s">
        <v>2089</v>
      </c>
      <c r="E664">
        <v>3.9</v>
      </c>
      <c r="F664" s="1" t="s">
        <v>2090</v>
      </c>
      <c r="G664" t="s">
        <v>1838</v>
      </c>
      <c r="H664" t="s">
        <v>2091</v>
      </c>
      <c r="I664" t="s">
        <v>20</v>
      </c>
      <c r="J664">
        <v>1935</v>
      </c>
      <c r="K664" t="s">
        <v>36</v>
      </c>
      <c r="L664" t="s">
        <v>1437</v>
      </c>
      <c r="M664" t="s">
        <v>1307</v>
      </c>
      <c r="N664" t="s">
        <v>24</v>
      </c>
      <c r="O664">
        <v>-1</v>
      </c>
      <c r="P664">
        <v>-1</v>
      </c>
    </row>
    <row r="665" spans="1:16" ht="15" customHeight="1" x14ac:dyDescent="0.3">
      <c r="A665">
        <v>663</v>
      </c>
      <c r="B665" t="s">
        <v>2092</v>
      </c>
      <c r="C665" t="s">
        <v>2077</v>
      </c>
      <c r="D665" s="1" t="s">
        <v>2093</v>
      </c>
      <c r="E665">
        <v>2.5</v>
      </c>
      <c r="F665" s="1" t="s">
        <v>2094</v>
      </c>
      <c r="G665" t="s">
        <v>1945</v>
      </c>
      <c r="H665" t="s">
        <v>1945</v>
      </c>
      <c r="I665" t="s">
        <v>51</v>
      </c>
      <c r="J665">
        <v>1994</v>
      </c>
      <c r="K665" t="s">
        <v>73</v>
      </c>
      <c r="L665" t="s">
        <v>29</v>
      </c>
      <c r="M665" t="s">
        <v>30</v>
      </c>
      <c r="N665" t="s">
        <v>39</v>
      </c>
      <c r="O665">
        <v>-1</v>
      </c>
      <c r="P665">
        <v>-1</v>
      </c>
    </row>
    <row r="666" spans="1:16" ht="15" customHeight="1" x14ac:dyDescent="0.3">
      <c r="A666">
        <v>664</v>
      </c>
      <c r="B666" t="s">
        <v>2095</v>
      </c>
      <c r="C666" t="s">
        <v>2077</v>
      </c>
      <c r="D666" s="1" t="s">
        <v>2096</v>
      </c>
      <c r="E666">
        <v>3.5</v>
      </c>
      <c r="F666" s="1" t="s">
        <v>2097</v>
      </c>
      <c r="G666" t="s">
        <v>2098</v>
      </c>
      <c r="H666" t="s">
        <v>1809</v>
      </c>
      <c r="I666" t="s">
        <v>118</v>
      </c>
      <c r="J666">
        <v>1979</v>
      </c>
      <c r="K666" t="s">
        <v>36</v>
      </c>
      <c r="L666" t="s">
        <v>119</v>
      </c>
      <c r="M666" t="s">
        <v>81</v>
      </c>
      <c r="N666" t="s">
        <v>160</v>
      </c>
      <c r="O666">
        <v>-1</v>
      </c>
      <c r="P666">
        <v>-1</v>
      </c>
    </row>
    <row r="667" spans="1:16" ht="15" customHeight="1" x14ac:dyDescent="0.3">
      <c r="A667">
        <v>665</v>
      </c>
      <c r="B667" t="s">
        <v>2099</v>
      </c>
      <c r="C667" t="s">
        <v>2077</v>
      </c>
      <c r="D667" t="s">
        <v>2100</v>
      </c>
      <c r="E667">
        <v>3.8</v>
      </c>
      <c r="F667" s="1" t="s">
        <v>2101</v>
      </c>
      <c r="G667" t="s">
        <v>245</v>
      </c>
      <c r="H667" t="s">
        <v>354</v>
      </c>
      <c r="I667" t="s">
        <v>118</v>
      </c>
      <c r="J667">
        <v>2001</v>
      </c>
      <c r="K667" t="s">
        <v>36</v>
      </c>
      <c r="L667" t="s">
        <v>119</v>
      </c>
      <c r="M667" t="s">
        <v>81</v>
      </c>
      <c r="N667" t="s">
        <v>441</v>
      </c>
      <c r="O667">
        <v>-1</v>
      </c>
      <c r="P667">
        <v>-1</v>
      </c>
    </row>
    <row r="668" spans="1:16" ht="15" customHeight="1" x14ac:dyDescent="0.3">
      <c r="A668">
        <v>666</v>
      </c>
      <c r="B668" t="s">
        <v>2102</v>
      </c>
      <c r="C668" t="s">
        <v>2077</v>
      </c>
      <c r="D668" s="1" t="s">
        <v>2103</v>
      </c>
      <c r="E668">
        <v>3.8</v>
      </c>
      <c r="F668" s="1" t="s">
        <v>1764</v>
      </c>
      <c r="G668" t="s">
        <v>1651</v>
      </c>
      <c r="H668" t="s">
        <v>1651</v>
      </c>
      <c r="I668" t="s">
        <v>118</v>
      </c>
      <c r="J668">
        <v>-1</v>
      </c>
      <c r="K668" t="s">
        <v>36</v>
      </c>
      <c r="L668" t="s">
        <v>119</v>
      </c>
      <c r="M668" t="s">
        <v>81</v>
      </c>
      <c r="N668" t="s">
        <v>441</v>
      </c>
      <c r="O668">
        <v>-1</v>
      </c>
      <c r="P668">
        <v>-1</v>
      </c>
    </row>
    <row r="669" spans="1:16" ht="15" customHeight="1" x14ac:dyDescent="0.3">
      <c r="A669">
        <v>667</v>
      </c>
      <c r="B669" t="s">
        <v>775</v>
      </c>
      <c r="C669" t="s">
        <v>2077</v>
      </c>
      <c r="D669" t="s">
        <v>2104</v>
      </c>
      <c r="E669">
        <v>4</v>
      </c>
      <c r="F669" s="1" t="s">
        <v>2105</v>
      </c>
      <c r="G669" t="s">
        <v>136</v>
      </c>
      <c r="H669" t="s">
        <v>71</v>
      </c>
      <c r="I669" t="s">
        <v>28</v>
      </c>
      <c r="J669">
        <v>1872</v>
      </c>
      <c r="K669" t="s">
        <v>73</v>
      </c>
      <c r="L669" t="s">
        <v>1306</v>
      </c>
      <c r="M669" t="s">
        <v>1307</v>
      </c>
      <c r="N669" t="s">
        <v>132</v>
      </c>
      <c r="O669" t="s">
        <v>2106</v>
      </c>
      <c r="P669">
        <v>-1</v>
      </c>
    </row>
    <row r="670" spans="1:16" ht="15" customHeight="1" x14ac:dyDescent="0.3">
      <c r="A670">
        <v>668</v>
      </c>
      <c r="B670" t="s">
        <v>2107</v>
      </c>
      <c r="C670" t="s">
        <v>2077</v>
      </c>
      <c r="D670" s="1" t="s">
        <v>2108</v>
      </c>
      <c r="E670">
        <v>4.0999999999999996</v>
      </c>
      <c r="F670" s="1" t="s">
        <v>2109</v>
      </c>
      <c r="G670" t="s">
        <v>1990</v>
      </c>
      <c r="H670" t="s">
        <v>1909</v>
      </c>
      <c r="I670" t="s">
        <v>72</v>
      </c>
      <c r="J670">
        <v>1939</v>
      </c>
      <c r="K670" t="s">
        <v>21</v>
      </c>
      <c r="L670" t="s">
        <v>66</v>
      </c>
      <c r="M670" t="s">
        <v>67</v>
      </c>
      <c r="N670" t="s">
        <v>132</v>
      </c>
      <c r="O670">
        <v>-1</v>
      </c>
      <c r="P670">
        <v>-1</v>
      </c>
    </row>
    <row r="671" spans="1:16" ht="15" customHeight="1" x14ac:dyDescent="0.3">
      <c r="A671">
        <v>669</v>
      </c>
      <c r="B671" t="s">
        <v>2110</v>
      </c>
      <c r="C671" t="s">
        <v>2077</v>
      </c>
      <c r="D671" s="1" t="s">
        <v>2111</v>
      </c>
      <c r="E671">
        <v>-1</v>
      </c>
      <c r="F671" t="s">
        <v>1320</v>
      </c>
      <c r="G671" t="s">
        <v>1705</v>
      </c>
      <c r="H671">
        <v>-1</v>
      </c>
      <c r="I671">
        <v>-1</v>
      </c>
      <c r="J671">
        <v>-1</v>
      </c>
      <c r="K671">
        <v>-1</v>
      </c>
      <c r="L671">
        <v>-1</v>
      </c>
      <c r="M671">
        <v>-1</v>
      </c>
      <c r="N671">
        <v>-1</v>
      </c>
      <c r="O671">
        <v>-1</v>
      </c>
      <c r="P671">
        <v>-1</v>
      </c>
    </row>
    <row r="672" spans="1:16" ht="15" customHeight="1" x14ac:dyDescent="0.3">
      <c r="A672">
        <v>670</v>
      </c>
      <c r="B672" t="s">
        <v>294</v>
      </c>
      <c r="C672" t="s">
        <v>2077</v>
      </c>
      <c r="D672" s="1" t="s">
        <v>2112</v>
      </c>
      <c r="E672">
        <v>3.8</v>
      </c>
      <c r="F672" s="1" t="s">
        <v>2113</v>
      </c>
      <c r="G672" t="s">
        <v>1838</v>
      </c>
      <c r="H672" t="s">
        <v>2114</v>
      </c>
      <c r="I672" t="s">
        <v>28</v>
      </c>
      <c r="J672">
        <v>1982</v>
      </c>
      <c r="K672" t="s">
        <v>73</v>
      </c>
      <c r="L672" t="s">
        <v>2115</v>
      </c>
      <c r="M672" t="s">
        <v>1307</v>
      </c>
      <c r="N672" t="s">
        <v>86</v>
      </c>
      <c r="O672">
        <v>-1</v>
      </c>
      <c r="P672">
        <v>-1</v>
      </c>
    </row>
    <row r="673" spans="1:16" ht="15" customHeight="1" x14ac:dyDescent="0.3">
      <c r="A673">
        <v>671</v>
      </c>
      <c r="B673" t="s">
        <v>48</v>
      </c>
      <c r="C673" t="s">
        <v>2077</v>
      </c>
      <c r="D673" s="1" t="s">
        <v>2116</v>
      </c>
      <c r="E673">
        <v>3</v>
      </c>
      <c r="F673" s="1" t="s">
        <v>2117</v>
      </c>
      <c r="G673" t="s">
        <v>1651</v>
      </c>
      <c r="H673" t="s">
        <v>19</v>
      </c>
      <c r="I673" t="s">
        <v>35</v>
      </c>
      <c r="J673">
        <v>1990</v>
      </c>
      <c r="K673" t="s">
        <v>73</v>
      </c>
      <c r="L673" t="s">
        <v>74</v>
      </c>
      <c r="M673" t="s">
        <v>59</v>
      </c>
      <c r="N673" t="s">
        <v>75</v>
      </c>
      <c r="O673">
        <v>-1</v>
      </c>
      <c r="P673">
        <v>-1</v>
      </c>
    </row>
    <row r="674" spans="1:16" ht="15" customHeight="1" x14ac:dyDescent="0.3">
      <c r="A674">
        <v>672</v>
      </c>
      <c r="B674" t="s">
        <v>2040</v>
      </c>
      <c r="C674" t="s">
        <v>2077</v>
      </c>
      <c r="D674" s="1" t="s">
        <v>2118</v>
      </c>
      <c r="E674">
        <v>3.3</v>
      </c>
      <c r="F674" s="1" t="s">
        <v>2119</v>
      </c>
      <c r="G674" t="s">
        <v>1771</v>
      </c>
      <c r="H674" t="s">
        <v>1771</v>
      </c>
      <c r="I674" t="s">
        <v>20</v>
      </c>
      <c r="J674">
        <v>2003</v>
      </c>
      <c r="K674" t="s">
        <v>73</v>
      </c>
      <c r="L674" t="s">
        <v>2120</v>
      </c>
      <c r="M674" t="s">
        <v>407</v>
      </c>
      <c r="N674" t="s">
        <v>39</v>
      </c>
      <c r="O674">
        <v>-1</v>
      </c>
      <c r="P674">
        <v>-1</v>
      </c>
    </row>
    <row r="675" spans="1:16" ht="15" customHeight="1" x14ac:dyDescent="0.3">
      <c r="A675">
        <v>673</v>
      </c>
      <c r="B675" t="s">
        <v>2121</v>
      </c>
      <c r="C675" t="s">
        <v>2077</v>
      </c>
      <c r="D675" s="1" t="s">
        <v>2122</v>
      </c>
      <c r="E675">
        <v>5</v>
      </c>
      <c r="F675" s="1" t="s">
        <v>2123</v>
      </c>
      <c r="G675" t="s">
        <v>1771</v>
      </c>
      <c r="H675" t="s">
        <v>1091</v>
      </c>
      <c r="I675" t="s">
        <v>91</v>
      </c>
      <c r="J675">
        <v>-1</v>
      </c>
      <c r="K675" t="s">
        <v>36</v>
      </c>
      <c r="L675">
        <v>-1</v>
      </c>
      <c r="M675">
        <v>-1</v>
      </c>
      <c r="N675" t="s">
        <v>155</v>
      </c>
      <c r="O675">
        <v>-1</v>
      </c>
      <c r="P675">
        <v>-1</v>
      </c>
    </row>
    <row r="676" spans="1:16" ht="15" customHeight="1" x14ac:dyDescent="0.3">
      <c r="A676">
        <v>674</v>
      </c>
      <c r="B676" t="s">
        <v>2124</v>
      </c>
      <c r="C676" t="s">
        <v>2077</v>
      </c>
      <c r="D676" s="1" t="s">
        <v>2125</v>
      </c>
      <c r="E676">
        <v>-1</v>
      </c>
      <c r="F676" t="s">
        <v>2054</v>
      </c>
      <c r="G676" t="s">
        <v>1651</v>
      </c>
      <c r="H676">
        <v>-1</v>
      </c>
      <c r="I676">
        <v>-1</v>
      </c>
      <c r="J676">
        <v>-1</v>
      </c>
      <c r="K676">
        <v>-1</v>
      </c>
      <c r="L676">
        <v>-1</v>
      </c>
      <c r="M676">
        <v>-1</v>
      </c>
      <c r="N676">
        <v>-1</v>
      </c>
      <c r="O676">
        <v>-1</v>
      </c>
      <c r="P676">
        <v>-1</v>
      </c>
    </row>
    <row r="677" spans="1:16" ht="15" customHeight="1" x14ac:dyDescent="0.3">
      <c r="A677">
        <v>675</v>
      </c>
      <c r="B677" t="s">
        <v>2083</v>
      </c>
      <c r="C677" t="s">
        <v>2077</v>
      </c>
      <c r="D677" s="1" t="s">
        <v>2126</v>
      </c>
      <c r="E677">
        <v>2.6</v>
      </c>
      <c r="F677" s="1" t="s">
        <v>2127</v>
      </c>
      <c r="G677" t="s">
        <v>354</v>
      </c>
      <c r="H677" t="s">
        <v>354</v>
      </c>
      <c r="I677" t="s">
        <v>20</v>
      </c>
      <c r="J677">
        <v>-1</v>
      </c>
      <c r="K677" t="s">
        <v>73</v>
      </c>
      <c r="L677">
        <v>-1</v>
      </c>
      <c r="M677">
        <v>-1</v>
      </c>
      <c r="N677" t="s">
        <v>24</v>
      </c>
      <c r="O677">
        <v>-1</v>
      </c>
      <c r="P677">
        <v>-1</v>
      </c>
    </row>
    <row r="678" spans="1:16" ht="15" customHeight="1" x14ac:dyDescent="0.3">
      <c r="A678">
        <v>676</v>
      </c>
      <c r="B678" t="s">
        <v>2128</v>
      </c>
      <c r="C678" t="s">
        <v>2077</v>
      </c>
      <c r="D678" s="1" t="s">
        <v>2129</v>
      </c>
      <c r="E678">
        <v>3.3</v>
      </c>
      <c r="F678" s="1" t="s">
        <v>2130</v>
      </c>
      <c r="G678" t="s">
        <v>354</v>
      </c>
      <c r="H678" t="s">
        <v>354</v>
      </c>
      <c r="I678" t="s">
        <v>35</v>
      </c>
      <c r="J678">
        <v>2003</v>
      </c>
      <c r="K678" t="s">
        <v>21</v>
      </c>
      <c r="L678" t="s">
        <v>2131</v>
      </c>
      <c r="M678" t="s">
        <v>564</v>
      </c>
      <c r="N678" t="s">
        <v>47</v>
      </c>
      <c r="O678">
        <v>-1</v>
      </c>
      <c r="P678">
        <v>-1</v>
      </c>
    </row>
    <row r="679" spans="1:16" ht="15" customHeight="1" x14ac:dyDescent="0.3">
      <c r="A679">
        <v>677</v>
      </c>
      <c r="B679" t="s">
        <v>2132</v>
      </c>
      <c r="C679" t="s">
        <v>2077</v>
      </c>
      <c r="D679" s="1" t="s">
        <v>2133</v>
      </c>
      <c r="E679">
        <v>3.5</v>
      </c>
      <c r="F679" s="1" t="s">
        <v>1955</v>
      </c>
      <c r="G679" t="s">
        <v>1705</v>
      </c>
      <c r="H679" t="s">
        <v>1820</v>
      </c>
      <c r="I679" t="s">
        <v>20</v>
      </c>
      <c r="J679">
        <v>2006</v>
      </c>
      <c r="K679" t="s">
        <v>36</v>
      </c>
      <c r="L679" t="s">
        <v>222</v>
      </c>
      <c r="M679" t="s">
        <v>81</v>
      </c>
      <c r="N679" t="s">
        <v>24</v>
      </c>
      <c r="O679">
        <v>-1</v>
      </c>
      <c r="P679">
        <v>-1</v>
      </c>
    </row>
    <row r="680" spans="1:16" ht="15" customHeight="1" x14ac:dyDescent="0.3">
      <c r="A680">
        <v>678</v>
      </c>
      <c r="B680" t="s">
        <v>2134</v>
      </c>
      <c r="C680" t="s">
        <v>2077</v>
      </c>
      <c r="D680" s="1" t="s">
        <v>2135</v>
      </c>
      <c r="E680">
        <v>3</v>
      </c>
      <c r="F680" s="1" t="s">
        <v>2117</v>
      </c>
      <c r="G680" t="s">
        <v>1651</v>
      </c>
      <c r="H680" t="s">
        <v>19</v>
      </c>
      <c r="I680" t="s">
        <v>35</v>
      </c>
      <c r="J680">
        <v>1990</v>
      </c>
      <c r="K680" t="s">
        <v>73</v>
      </c>
      <c r="L680" t="s">
        <v>74</v>
      </c>
      <c r="M680" t="s">
        <v>59</v>
      </c>
      <c r="N680" t="s">
        <v>75</v>
      </c>
      <c r="O680">
        <v>-1</v>
      </c>
      <c r="P680">
        <v>-1</v>
      </c>
    </row>
    <row r="681" spans="1:16" ht="15" customHeight="1" x14ac:dyDescent="0.3">
      <c r="A681">
        <v>679</v>
      </c>
      <c r="B681" t="s">
        <v>775</v>
      </c>
      <c r="C681" t="s">
        <v>2077</v>
      </c>
      <c r="D681" s="1" t="s">
        <v>2136</v>
      </c>
      <c r="E681">
        <v>2.8</v>
      </c>
      <c r="F681" s="1" t="s">
        <v>1811</v>
      </c>
      <c r="G681" t="s">
        <v>245</v>
      </c>
      <c r="H681" t="s">
        <v>245</v>
      </c>
      <c r="I681" t="s">
        <v>137</v>
      </c>
      <c r="J681">
        <v>-1</v>
      </c>
      <c r="K681" t="s">
        <v>36</v>
      </c>
      <c r="L681">
        <v>-1</v>
      </c>
      <c r="M681">
        <v>-1</v>
      </c>
      <c r="N681" t="s">
        <v>39</v>
      </c>
      <c r="O681">
        <v>-1</v>
      </c>
      <c r="P681">
        <v>-1</v>
      </c>
    </row>
    <row r="682" spans="1:16" ht="15" customHeight="1" x14ac:dyDescent="0.3">
      <c r="A682">
        <v>680</v>
      </c>
      <c r="B682" t="s">
        <v>2137</v>
      </c>
      <c r="C682" t="s">
        <v>2077</v>
      </c>
      <c r="D682" s="1" t="s">
        <v>2138</v>
      </c>
      <c r="E682">
        <v>3.2</v>
      </c>
      <c r="F682" s="1" t="s">
        <v>2139</v>
      </c>
      <c r="G682" t="s">
        <v>1838</v>
      </c>
      <c r="H682" t="s">
        <v>1838</v>
      </c>
      <c r="I682" t="s">
        <v>51</v>
      </c>
      <c r="J682">
        <v>1977</v>
      </c>
      <c r="K682" t="s">
        <v>21</v>
      </c>
      <c r="L682" t="s">
        <v>66</v>
      </c>
      <c r="M682" t="s">
        <v>67</v>
      </c>
      <c r="N682" t="s">
        <v>31</v>
      </c>
      <c r="O682">
        <v>-1</v>
      </c>
      <c r="P682">
        <v>-1</v>
      </c>
    </row>
    <row r="683" spans="1:16" ht="15" customHeight="1" x14ac:dyDescent="0.3">
      <c r="A683">
        <v>681</v>
      </c>
      <c r="B683" t="s">
        <v>96</v>
      </c>
      <c r="C683" t="s">
        <v>2077</v>
      </c>
      <c r="D683" s="1" t="s">
        <v>2140</v>
      </c>
      <c r="E683">
        <v>4.7</v>
      </c>
      <c r="F683" s="1" t="s">
        <v>1721</v>
      </c>
      <c r="G683" t="s">
        <v>217</v>
      </c>
      <c r="H683" t="s">
        <v>217</v>
      </c>
      <c r="I683" t="s">
        <v>118</v>
      </c>
      <c r="J683">
        <v>2007</v>
      </c>
      <c r="K683" t="s">
        <v>36</v>
      </c>
      <c r="L683" t="s">
        <v>543</v>
      </c>
      <c r="M683" t="s">
        <v>247</v>
      </c>
      <c r="N683" t="s">
        <v>39</v>
      </c>
      <c r="O683">
        <v>-1</v>
      </c>
      <c r="P683">
        <v>-1</v>
      </c>
    </row>
    <row r="684" spans="1:16" ht="15" customHeight="1" x14ac:dyDescent="0.3">
      <c r="A684">
        <v>682</v>
      </c>
      <c r="B684" t="s">
        <v>775</v>
      </c>
      <c r="C684" t="s">
        <v>2077</v>
      </c>
      <c r="D684" s="1" t="s">
        <v>2141</v>
      </c>
      <c r="E684">
        <v>3.1</v>
      </c>
      <c r="F684" s="1" t="s">
        <v>1950</v>
      </c>
      <c r="G684" t="s">
        <v>1838</v>
      </c>
      <c r="H684" t="s">
        <v>1838</v>
      </c>
      <c r="I684" t="s">
        <v>28</v>
      </c>
      <c r="J684">
        <v>1980</v>
      </c>
      <c r="K684" t="s">
        <v>73</v>
      </c>
      <c r="L684" t="s">
        <v>66</v>
      </c>
      <c r="M684" t="s">
        <v>67</v>
      </c>
      <c r="N684" t="s">
        <v>132</v>
      </c>
      <c r="O684">
        <v>-1</v>
      </c>
      <c r="P684">
        <v>-1</v>
      </c>
    </row>
    <row r="685" spans="1:16" ht="15" customHeight="1" x14ac:dyDescent="0.3">
      <c r="A685">
        <v>683</v>
      </c>
      <c r="B685" t="s">
        <v>2142</v>
      </c>
      <c r="C685" t="s">
        <v>2077</v>
      </c>
      <c r="D685" t="s">
        <v>2143</v>
      </c>
      <c r="E685">
        <v>2.5</v>
      </c>
      <c r="F685" s="1" t="s">
        <v>2144</v>
      </c>
      <c r="G685" t="s">
        <v>354</v>
      </c>
      <c r="H685" t="s">
        <v>2145</v>
      </c>
      <c r="I685" t="s">
        <v>118</v>
      </c>
      <c r="J685">
        <v>-1</v>
      </c>
      <c r="K685" t="s">
        <v>36</v>
      </c>
      <c r="L685" t="s">
        <v>1306</v>
      </c>
      <c r="M685" t="s">
        <v>1307</v>
      </c>
      <c r="N685" t="s">
        <v>160</v>
      </c>
      <c r="O685">
        <v>-1</v>
      </c>
      <c r="P685">
        <v>-1</v>
      </c>
    </row>
    <row r="686" spans="1:16" ht="15" customHeight="1" x14ac:dyDescent="0.3">
      <c r="A686">
        <v>684</v>
      </c>
      <c r="B686" t="s">
        <v>2146</v>
      </c>
      <c r="C686" t="s">
        <v>2077</v>
      </c>
      <c r="D686" t="s">
        <v>2147</v>
      </c>
      <c r="E686">
        <v>3.3</v>
      </c>
      <c r="F686" s="1" t="s">
        <v>2148</v>
      </c>
      <c r="G686" t="s">
        <v>1482</v>
      </c>
      <c r="H686" t="s">
        <v>1482</v>
      </c>
      <c r="I686" t="s">
        <v>51</v>
      </c>
      <c r="J686">
        <v>1919</v>
      </c>
      <c r="K686" t="s">
        <v>36</v>
      </c>
      <c r="L686" t="s">
        <v>972</v>
      </c>
      <c r="M686" t="s">
        <v>735</v>
      </c>
      <c r="N686" t="s">
        <v>39</v>
      </c>
      <c r="O686" t="s">
        <v>2149</v>
      </c>
      <c r="P686">
        <v>-1</v>
      </c>
    </row>
    <row r="687" spans="1:16" ht="15" customHeight="1" x14ac:dyDescent="0.3">
      <c r="A687">
        <v>685</v>
      </c>
      <c r="B687" t="s">
        <v>1843</v>
      </c>
      <c r="C687" t="s">
        <v>2077</v>
      </c>
      <c r="D687" s="1" t="s">
        <v>2150</v>
      </c>
      <c r="E687">
        <v>-1</v>
      </c>
      <c r="F687" t="s">
        <v>2151</v>
      </c>
      <c r="G687" t="s">
        <v>1869</v>
      </c>
      <c r="H687">
        <v>-1</v>
      </c>
      <c r="I687">
        <v>-1</v>
      </c>
      <c r="J687">
        <v>-1</v>
      </c>
      <c r="K687">
        <v>-1</v>
      </c>
      <c r="L687">
        <v>-1</v>
      </c>
      <c r="M687">
        <v>-1</v>
      </c>
      <c r="N687">
        <v>-1</v>
      </c>
      <c r="O687">
        <v>-1</v>
      </c>
      <c r="P687">
        <v>-1</v>
      </c>
    </row>
    <row r="688" spans="1:16" ht="15" customHeight="1" x14ac:dyDescent="0.3">
      <c r="A688">
        <v>686</v>
      </c>
      <c r="B688" t="s">
        <v>2134</v>
      </c>
      <c r="C688" t="s">
        <v>2077</v>
      </c>
      <c r="D688" s="1" t="s">
        <v>2152</v>
      </c>
      <c r="E688">
        <v>-1</v>
      </c>
      <c r="F688" t="s">
        <v>2008</v>
      </c>
      <c r="G688" t="s">
        <v>1651</v>
      </c>
      <c r="H688" t="s">
        <v>354</v>
      </c>
      <c r="I688" t="s">
        <v>91</v>
      </c>
      <c r="J688">
        <v>-1</v>
      </c>
      <c r="K688" t="s">
        <v>36</v>
      </c>
      <c r="L688">
        <v>-1</v>
      </c>
      <c r="M688">
        <v>-1</v>
      </c>
      <c r="N688" t="s">
        <v>39</v>
      </c>
      <c r="O688">
        <v>-1</v>
      </c>
      <c r="P688">
        <v>-1</v>
      </c>
    </row>
    <row r="689" spans="1:16" ht="15" customHeight="1" x14ac:dyDescent="0.3">
      <c r="A689">
        <v>687</v>
      </c>
      <c r="B689" t="s">
        <v>2153</v>
      </c>
      <c r="C689" t="s">
        <v>2154</v>
      </c>
      <c r="D689" s="1" t="s">
        <v>2155</v>
      </c>
      <c r="E689">
        <v>2.9</v>
      </c>
      <c r="F689" s="1" t="s">
        <v>2156</v>
      </c>
      <c r="G689" t="s">
        <v>2058</v>
      </c>
      <c r="H689" t="s">
        <v>2058</v>
      </c>
      <c r="I689" t="s">
        <v>51</v>
      </c>
      <c r="J689">
        <v>1926</v>
      </c>
      <c r="K689" t="s">
        <v>21</v>
      </c>
      <c r="L689" t="s">
        <v>29</v>
      </c>
      <c r="M689" t="s">
        <v>30</v>
      </c>
      <c r="N689" t="s">
        <v>47</v>
      </c>
      <c r="O689">
        <v>-1</v>
      </c>
      <c r="P689">
        <v>-1</v>
      </c>
    </row>
    <row r="690" spans="1:16" ht="15" customHeight="1" x14ac:dyDescent="0.3">
      <c r="A690">
        <v>688</v>
      </c>
      <c r="B690" t="s">
        <v>2146</v>
      </c>
      <c r="C690" t="s">
        <v>2154</v>
      </c>
      <c r="D690" s="1" t="s">
        <v>2157</v>
      </c>
      <c r="E690">
        <v>5</v>
      </c>
      <c r="F690" s="1" t="s">
        <v>2158</v>
      </c>
      <c r="G690" t="s">
        <v>1482</v>
      </c>
      <c r="H690" t="s">
        <v>2159</v>
      </c>
      <c r="I690" t="s">
        <v>118</v>
      </c>
      <c r="J690">
        <v>-1</v>
      </c>
      <c r="K690" t="s">
        <v>36</v>
      </c>
      <c r="L690">
        <v>-1</v>
      </c>
      <c r="M690">
        <v>-1</v>
      </c>
      <c r="N690" t="s">
        <v>39</v>
      </c>
      <c r="O690">
        <v>-1</v>
      </c>
      <c r="P690">
        <v>-1</v>
      </c>
    </row>
    <row r="691" spans="1:16" ht="15" customHeight="1" x14ac:dyDescent="0.3">
      <c r="A691">
        <v>689</v>
      </c>
      <c r="B691" t="s">
        <v>2142</v>
      </c>
      <c r="C691" t="s">
        <v>2154</v>
      </c>
      <c r="D691" s="1" t="s">
        <v>2160</v>
      </c>
      <c r="E691">
        <v>-1</v>
      </c>
      <c r="F691" t="s">
        <v>2161</v>
      </c>
      <c r="G691" t="s">
        <v>354</v>
      </c>
      <c r="H691" t="s">
        <v>2162</v>
      </c>
      <c r="I691" t="s">
        <v>91</v>
      </c>
      <c r="J691">
        <v>2013</v>
      </c>
      <c r="K691" t="s">
        <v>73</v>
      </c>
      <c r="L691">
        <v>-1</v>
      </c>
      <c r="M691">
        <v>-1</v>
      </c>
      <c r="N691" t="s">
        <v>155</v>
      </c>
      <c r="O691">
        <v>-1</v>
      </c>
      <c r="P691">
        <v>-1</v>
      </c>
    </row>
    <row r="692" spans="1:16" ht="15" customHeight="1" x14ac:dyDescent="0.3">
      <c r="A692">
        <v>690</v>
      </c>
      <c r="B692" t="s">
        <v>2163</v>
      </c>
      <c r="C692" t="s">
        <v>2154</v>
      </c>
      <c r="D692" s="1" t="s">
        <v>2164</v>
      </c>
      <c r="E692">
        <v>4</v>
      </c>
      <c r="F692" s="1" t="s">
        <v>2165</v>
      </c>
      <c r="G692" t="s">
        <v>354</v>
      </c>
      <c r="H692" t="s">
        <v>2166</v>
      </c>
      <c r="I692" t="s">
        <v>118</v>
      </c>
      <c r="J692">
        <v>-1</v>
      </c>
      <c r="K692" t="s">
        <v>36</v>
      </c>
      <c r="L692">
        <v>-1</v>
      </c>
      <c r="M692">
        <v>-1</v>
      </c>
      <c r="N692" t="s">
        <v>39</v>
      </c>
      <c r="O692">
        <v>-1</v>
      </c>
      <c r="P692">
        <v>-1</v>
      </c>
    </row>
    <row r="693" spans="1:16" ht="15" customHeight="1" x14ac:dyDescent="0.3">
      <c r="A693">
        <v>691</v>
      </c>
      <c r="B693" t="s">
        <v>2167</v>
      </c>
      <c r="C693" t="s">
        <v>2154</v>
      </c>
      <c r="D693" s="1" t="s">
        <v>2168</v>
      </c>
      <c r="E693">
        <v>5</v>
      </c>
      <c r="F693" s="1" t="s">
        <v>2169</v>
      </c>
      <c r="G693" t="s">
        <v>217</v>
      </c>
      <c r="H693" t="s">
        <v>405</v>
      </c>
      <c r="I693" t="s">
        <v>91</v>
      </c>
      <c r="J693">
        <v>2013</v>
      </c>
      <c r="K693" t="s">
        <v>36</v>
      </c>
      <c r="L693" t="s">
        <v>222</v>
      </c>
      <c r="M693" t="s">
        <v>81</v>
      </c>
      <c r="N693" t="s">
        <v>39</v>
      </c>
      <c r="O693">
        <v>-1</v>
      </c>
      <c r="P693">
        <v>-1</v>
      </c>
    </row>
    <row r="694" spans="1:16" ht="15" customHeight="1" x14ac:dyDescent="0.3">
      <c r="A694">
        <v>692</v>
      </c>
      <c r="B694" t="s">
        <v>2170</v>
      </c>
      <c r="C694" t="s">
        <v>2154</v>
      </c>
      <c r="D694" s="1" t="s">
        <v>2171</v>
      </c>
      <c r="E694">
        <v>3.3</v>
      </c>
      <c r="F694" s="1" t="s">
        <v>2172</v>
      </c>
      <c r="G694" t="s">
        <v>1482</v>
      </c>
      <c r="H694" t="s">
        <v>1482</v>
      </c>
      <c r="I694" t="s">
        <v>51</v>
      </c>
      <c r="J694">
        <v>1919</v>
      </c>
      <c r="K694" t="s">
        <v>36</v>
      </c>
      <c r="L694" t="s">
        <v>972</v>
      </c>
      <c r="M694" t="s">
        <v>735</v>
      </c>
      <c r="N694" t="s">
        <v>39</v>
      </c>
      <c r="O694" t="s">
        <v>2149</v>
      </c>
      <c r="P694">
        <v>-1</v>
      </c>
    </row>
    <row r="695" spans="1:16" ht="15" customHeight="1" x14ac:dyDescent="0.3">
      <c r="A695">
        <v>693</v>
      </c>
      <c r="B695" t="s">
        <v>2173</v>
      </c>
      <c r="C695" t="s">
        <v>2154</v>
      </c>
      <c r="D695" s="1" t="s">
        <v>2174</v>
      </c>
      <c r="E695">
        <v>2.9</v>
      </c>
      <c r="F695" s="1" t="s">
        <v>557</v>
      </c>
      <c r="G695" t="s">
        <v>245</v>
      </c>
      <c r="H695" t="s">
        <v>558</v>
      </c>
      <c r="I695" t="s">
        <v>20</v>
      </c>
      <c r="J695">
        <v>-1</v>
      </c>
      <c r="K695" t="s">
        <v>36</v>
      </c>
      <c r="L695" t="s">
        <v>366</v>
      </c>
      <c r="M695" t="s">
        <v>275</v>
      </c>
      <c r="N695" t="s">
        <v>39</v>
      </c>
      <c r="O695">
        <v>-1</v>
      </c>
      <c r="P695">
        <v>-1</v>
      </c>
    </row>
    <row r="696" spans="1:16" ht="15" customHeight="1" x14ac:dyDescent="0.3">
      <c r="A696">
        <v>694</v>
      </c>
      <c r="B696" t="s">
        <v>2175</v>
      </c>
      <c r="C696" t="s">
        <v>2154</v>
      </c>
      <c r="D696" s="1" t="s">
        <v>2176</v>
      </c>
      <c r="E696">
        <v>5</v>
      </c>
      <c r="F696" s="1" t="s">
        <v>1992</v>
      </c>
      <c r="G696" t="s">
        <v>245</v>
      </c>
      <c r="H696" t="s">
        <v>1993</v>
      </c>
      <c r="I696" t="s">
        <v>137</v>
      </c>
      <c r="J696">
        <v>-1</v>
      </c>
      <c r="K696" t="s">
        <v>36</v>
      </c>
      <c r="L696">
        <v>-1</v>
      </c>
      <c r="M696">
        <v>-1</v>
      </c>
      <c r="N696" t="s">
        <v>39</v>
      </c>
      <c r="O696">
        <v>-1</v>
      </c>
      <c r="P696">
        <v>-1</v>
      </c>
    </row>
    <row r="697" spans="1:16" ht="15" customHeight="1" x14ac:dyDescent="0.3">
      <c r="A697">
        <v>695</v>
      </c>
      <c r="B697" t="s">
        <v>2177</v>
      </c>
      <c r="C697" t="s">
        <v>2154</v>
      </c>
      <c r="D697" s="1" t="s">
        <v>2178</v>
      </c>
      <c r="E697">
        <v>3.2</v>
      </c>
      <c r="F697" s="1" t="s">
        <v>2139</v>
      </c>
      <c r="G697" t="s">
        <v>1838</v>
      </c>
      <c r="H697" t="s">
        <v>1838</v>
      </c>
      <c r="I697" t="s">
        <v>51</v>
      </c>
      <c r="J697">
        <v>1977</v>
      </c>
      <c r="K697" t="s">
        <v>21</v>
      </c>
      <c r="L697" t="s">
        <v>66</v>
      </c>
      <c r="M697" t="s">
        <v>67</v>
      </c>
      <c r="N697" t="s">
        <v>31</v>
      </c>
      <c r="O697">
        <v>-1</v>
      </c>
      <c r="P697">
        <v>-1</v>
      </c>
    </row>
    <row r="698" spans="1:16" ht="15" customHeight="1" x14ac:dyDescent="0.3">
      <c r="A698">
        <v>696</v>
      </c>
      <c r="B698" t="s">
        <v>2179</v>
      </c>
      <c r="C698" t="s">
        <v>2154</v>
      </c>
      <c r="D698" s="1" t="s">
        <v>2180</v>
      </c>
      <c r="E698">
        <v>3.3</v>
      </c>
      <c r="F698" s="1" t="s">
        <v>2181</v>
      </c>
      <c r="G698" t="s">
        <v>1990</v>
      </c>
      <c r="H698" t="s">
        <v>1705</v>
      </c>
      <c r="I698" t="s">
        <v>35</v>
      </c>
      <c r="J698">
        <v>1964</v>
      </c>
      <c r="K698" t="s">
        <v>36</v>
      </c>
      <c r="L698" t="s">
        <v>222</v>
      </c>
      <c r="M698" t="s">
        <v>81</v>
      </c>
      <c r="N698" t="s">
        <v>75</v>
      </c>
      <c r="O698" t="s">
        <v>2182</v>
      </c>
      <c r="P698">
        <v>-1</v>
      </c>
    </row>
    <row r="699" spans="1:16" ht="15" customHeight="1" x14ac:dyDescent="0.3">
      <c r="A699">
        <v>697</v>
      </c>
      <c r="B699" t="s">
        <v>775</v>
      </c>
      <c r="C699" t="s">
        <v>2154</v>
      </c>
      <c r="D699" s="1" t="s">
        <v>2183</v>
      </c>
      <c r="E699">
        <v>3.8</v>
      </c>
      <c r="F699" s="1" t="s">
        <v>1764</v>
      </c>
      <c r="G699" t="s">
        <v>1651</v>
      </c>
      <c r="H699" t="s">
        <v>1651</v>
      </c>
      <c r="I699" t="s">
        <v>118</v>
      </c>
      <c r="J699">
        <v>-1</v>
      </c>
      <c r="K699" t="s">
        <v>36</v>
      </c>
      <c r="L699" t="s">
        <v>119</v>
      </c>
      <c r="M699" t="s">
        <v>81</v>
      </c>
      <c r="N699" t="s">
        <v>441</v>
      </c>
      <c r="O699">
        <v>-1</v>
      </c>
      <c r="P699">
        <v>-1</v>
      </c>
    </row>
    <row r="700" spans="1:16" ht="15" customHeight="1" x14ac:dyDescent="0.3">
      <c r="A700">
        <v>698</v>
      </c>
      <c r="B700" t="s">
        <v>775</v>
      </c>
      <c r="C700" t="s">
        <v>2154</v>
      </c>
      <c r="D700" s="1" t="s">
        <v>2184</v>
      </c>
      <c r="E700">
        <v>-1</v>
      </c>
      <c r="F700" t="s">
        <v>2185</v>
      </c>
      <c r="G700" t="s">
        <v>245</v>
      </c>
      <c r="H700">
        <v>-1</v>
      </c>
      <c r="I700">
        <v>-1</v>
      </c>
      <c r="J700">
        <v>-1</v>
      </c>
      <c r="K700">
        <v>-1</v>
      </c>
      <c r="L700">
        <v>-1</v>
      </c>
      <c r="M700">
        <v>-1</v>
      </c>
      <c r="N700">
        <v>-1</v>
      </c>
      <c r="O700">
        <v>-1</v>
      </c>
      <c r="P700">
        <v>-1</v>
      </c>
    </row>
    <row r="701" spans="1:16" ht="15" customHeight="1" x14ac:dyDescent="0.3">
      <c r="A701">
        <v>699</v>
      </c>
      <c r="B701" t="s">
        <v>2186</v>
      </c>
      <c r="C701" t="s">
        <v>2154</v>
      </c>
      <c r="D701" s="1" t="s">
        <v>2187</v>
      </c>
      <c r="E701">
        <v>4</v>
      </c>
      <c r="F701" s="1" t="s">
        <v>364</v>
      </c>
      <c r="G701" t="s">
        <v>2058</v>
      </c>
      <c r="H701" t="s">
        <v>365</v>
      </c>
      <c r="I701" t="s">
        <v>91</v>
      </c>
      <c r="J701">
        <v>-1</v>
      </c>
      <c r="K701" t="s">
        <v>36</v>
      </c>
      <c r="L701" t="s">
        <v>366</v>
      </c>
      <c r="M701" t="s">
        <v>275</v>
      </c>
      <c r="N701" t="s">
        <v>155</v>
      </c>
      <c r="O701">
        <v>-1</v>
      </c>
      <c r="P701">
        <v>-1</v>
      </c>
    </row>
    <row r="702" spans="1:16" ht="15" customHeight="1" x14ac:dyDescent="0.3">
      <c r="A702">
        <v>700</v>
      </c>
      <c r="B702" t="s">
        <v>2188</v>
      </c>
      <c r="C702" t="s">
        <v>2154</v>
      </c>
      <c r="D702" t="s">
        <v>2189</v>
      </c>
      <c r="E702">
        <v>4.0999999999999996</v>
      </c>
      <c r="F702" s="1" t="s">
        <v>2109</v>
      </c>
      <c r="G702" t="s">
        <v>1990</v>
      </c>
      <c r="H702" t="s">
        <v>1909</v>
      </c>
      <c r="I702" t="s">
        <v>72</v>
      </c>
      <c r="J702">
        <v>1939</v>
      </c>
      <c r="K702" t="s">
        <v>21</v>
      </c>
      <c r="L702" t="s">
        <v>66</v>
      </c>
      <c r="M702" t="s">
        <v>67</v>
      </c>
      <c r="N702" t="s">
        <v>132</v>
      </c>
      <c r="O702">
        <v>-1</v>
      </c>
      <c r="P702">
        <v>-1</v>
      </c>
    </row>
    <row r="703" spans="1:16" ht="15" customHeight="1" x14ac:dyDescent="0.3">
      <c r="A703">
        <v>701</v>
      </c>
      <c r="B703" t="s">
        <v>2177</v>
      </c>
      <c r="C703" t="s">
        <v>2154</v>
      </c>
      <c r="D703" t="s">
        <v>2190</v>
      </c>
      <c r="E703">
        <v>-1</v>
      </c>
      <c r="F703" t="s">
        <v>2191</v>
      </c>
      <c r="G703" t="s">
        <v>1838</v>
      </c>
      <c r="H703">
        <v>-1</v>
      </c>
      <c r="I703">
        <v>-1</v>
      </c>
      <c r="J703">
        <v>-1</v>
      </c>
      <c r="K703">
        <v>-1</v>
      </c>
      <c r="L703">
        <v>-1</v>
      </c>
      <c r="M703">
        <v>-1</v>
      </c>
      <c r="N703">
        <v>-1</v>
      </c>
      <c r="O703">
        <v>-1</v>
      </c>
      <c r="P703">
        <v>-1</v>
      </c>
    </row>
    <row r="704" spans="1:16" ht="15" customHeight="1" x14ac:dyDescent="0.3">
      <c r="A704">
        <v>702</v>
      </c>
      <c r="B704" t="s">
        <v>2192</v>
      </c>
      <c r="C704" t="s">
        <v>2154</v>
      </c>
      <c r="D704" s="1" t="s">
        <v>2193</v>
      </c>
      <c r="E704">
        <v>2.8</v>
      </c>
      <c r="F704" s="1" t="s">
        <v>2194</v>
      </c>
      <c r="G704" t="s">
        <v>245</v>
      </c>
      <c r="H704" t="s">
        <v>252</v>
      </c>
      <c r="I704" t="s">
        <v>118</v>
      </c>
      <c r="J704">
        <v>1991</v>
      </c>
      <c r="K704" t="s">
        <v>36</v>
      </c>
      <c r="L704" t="s">
        <v>46</v>
      </c>
      <c r="M704" t="s">
        <v>38</v>
      </c>
      <c r="N704" t="s">
        <v>160</v>
      </c>
      <c r="O704">
        <v>-1</v>
      </c>
      <c r="P704">
        <v>-1</v>
      </c>
    </row>
    <row r="705" spans="1:16" ht="15" customHeight="1" x14ac:dyDescent="0.3">
      <c r="A705">
        <v>703</v>
      </c>
      <c r="B705" t="s">
        <v>2175</v>
      </c>
      <c r="C705" t="s">
        <v>2154</v>
      </c>
      <c r="D705" s="1" t="s">
        <v>2195</v>
      </c>
      <c r="E705">
        <v>3.9</v>
      </c>
      <c r="F705" s="1" t="s">
        <v>1778</v>
      </c>
      <c r="G705" t="s">
        <v>245</v>
      </c>
      <c r="H705" t="s">
        <v>245</v>
      </c>
      <c r="I705" t="s">
        <v>72</v>
      </c>
      <c r="J705">
        <v>1923</v>
      </c>
      <c r="K705" t="s">
        <v>73</v>
      </c>
      <c r="L705" t="s">
        <v>246</v>
      </c>
      <c r="M705" t="s">
        <v>247</v>
      </c>
      <c r="N705" t="s">
        <v>132</v>
      </c>
      <c r="O705" t="s">
        <v>1779</v>
      </c>
      <c r="P705">
        <v>-1</v>
      </c>
    </row>
    <row r="706" spans="1:16" ht="15" customHeight="1" x14ac:dyDescent="0.3">
      <c r="A706">
        <v>704</v>
      </c>
      <c r="B706" t="s">
        <v>2196</v>
      </c>
      <c r="C706" t="s">
        <v>2154</v>
      </c>
      <c r="D706" s="1" t="s">
        <v>2197</v>
      </c>
      <c r="E706">
        <v>3.4</v>
      </c>
      <c r="F706" s="1" t="s">
        <v>2198</v>
      </c>
      <c r="G706" t="s">
        <v>1670</v>
      </c>
      <c r="H706" t="s">
        <v>2199</v>
      </c>
      <c r="I706" t="s">
        <v>28</v>
      </c>
      <c r="J706">
        <v>1855</v>
      </c>
      <c r="K706" t="s">
        <v>21</v>
      </c>
      <c r="L706" t="s">
        <v>29</v>
      </c>
      <c r="M706" t="s">
        <v>30</v>
      </c>
      <c r="N706" t="s">
        <v>24</v>
      </c>
      <c r="O706">
        <v>-1</v>
      </c>
      <c r="P706">
        <v>-1</v>
      </c>
    </row>
    <row r="707" spans="1:16" ht="15" customHeight="1" x14ac:dyDescent="0.3">
      <c r="A707">
        <v>705</v>
      </c>
      <c r="B707" t="s">
        <v>2200</v>
      </c>
      <c r="C707" t="s">
        <v>2154</v>
      </c>
      <c r="D707" s="1" t="s">
        <v>2201</v>
      </c>
      <c r="E707">
        <v>3.1</v>
      </c>
      <c r="F707" s="1" t="s">
        <v>1950</v>
      </c>
      <c r="G707" t="s">
        <v>1838</v>
      </c>
      <c r="H707" t="s">
        <v>1838</v>
      </c>
      <c r="I707" t="s">
        <v>28</v>
      </c>
      <c r="J707">
        <v>1980</v>
      </c>
      <c r="K707" t="s">
        <v>73</v>
      </c>
      <c r="L707" t="s">
        <v>66</v>
      </c>
      <c r="M707" t="s">
        <v>67</v>
      </c>
      <c r="N707" t="s">
        <v>132</v>
      </c>
      <c r="O707">
        <v>-1</v>
      </c>
      <c r="P707">
        <v>-1</v>
      </c>
    </row>
    <row r="708" spans="1:16" ht="15" customHeight="1" x14ac:dyDescent="0.3">
      <c r="A708">
        <v>706</v>
      </c>
      <c r="B708" t="s">
        <v>2202</v>
      </c>
      <c r="C708" t="s">
        <v>2154</v>
      </c>
      <c r="D708" s="1" t="s">
        <v>2203</v>
      </c>
      <c r="E708">
        <v>3.1</v>
      </c>
      <c r="F708" s="1" t="s">
        <v>1950</v>
      </c>
      <c r="G708" t="s">
        <v>1838</v>
      </c>
      <c r="H708" t="s">
        <v>1838</v>
      </c>
      <c r="I708" t="s">
        <v>28</v>
      </c>
      <c r="J708">
        <v>1980</v>
      </c>
      <c r="K708" t="s">
        <v>73</v>
      </c>
      <c r="L708" t="s">
        <v>66</v>
      </c>
      <c r="M708" t="s">
        <v>67</v>
      </c>
      <c r="N708" t="s">
        <v>132</v>
      </c>
      <c r="O708">
        <v>-1</v>
      </c>
      <c r="P708">
        <v>-1</v>
      </c>
    </row>
    <row r="709" spans="1:16" ht="15" customHeight="1" x14ac:dyDescent="0.3">
      <c r="A709">
        <v>707</v>
      </c>
      <c r="B709" t="s">
        <v>2204</v>
      </c>
      <c r="C709" t="s">
        <v>2154</v>
      </c>
      <c r="D709" s="1" t="s">
        <v>2205</v>
      </c>
      <c r="E709">
        <v>2.4</v>
      </c>
      <c r="F709" s="1" t="s">
        <v>2206</v>
      </c>
      <c r="G709" t="s">
        <v>354</v>
      </c>
      <c r="H709" t="s">
        <v>354</v>
      </c>
      <c r="I709" t="s">
        <v>20</v>
      </c>
      <c r="J709">
        <v>-1</v>
      </c>
      <c r="K709" t="s">
        <v>21</v>
      </c>
      <c r="L709">
        <v>-1</v>
      </c>
      <c r="M709">
        <v>-1</v>
      </c>
      <c r="N709" t="s">
        <v>39</v>
      </c>
      <c r="O709">
        <v>-1</v>
      </c>
      <c r="P709">
        <v>-1</v>
      </c>
    </row>
    <row r="710" spans="1:16" ht="15" customHeight="1" x14ac:dyDescent="0.3">
      <c r="A710">
        <v>708</v>
      </c>
      <c r="B710" t="s">
        <v>2175</v>
      </c>
      <c r="C710" t="s">
        <v>2154</v>
      </c>
      <c r="D710" s="1" t="s">
        <v>2207</v>
      </c>
      <c r="E710">
        <v>3.7</v>
      </c>
      <c r="F710" s="1" t="s">
        <v>1797</v>
      </c>
      <c r="G710" t="s">
        <v>245</v>
      </c>
      <c r="H710" t="s">
        <v>19</v>
      </c>
      <c r="I710" t="s">
        <v>28</v>
      </c>
      <c r="J710">
        <v>2003</v>
      </c>
      <c r="K710" t="s">
        <v>45</v>
      </c>
      <c r="L710" t="s">
        <v>340</v>
      </c>
      <c r="M710" t="s">
        <v>247</v>
      </c>
      <c r="N710" t="s">
        <v>132</v>
      </c>
      <c r="O710" t="s">
        <v>1798</v>
      </c>
      <c r="P710">
        <v>-1</v>
      </c>
    </row>
    <row r="711" spans="1:16" ht="15" customHeight="1" x14ac:dyDescent="0.3">
      <c r="A711">
        <v>709</v>
      </c>
      <c r="B711" t="s">
        <v>2208</v>
      </c>
      <c r="C711" t="s">
        <v>2154</v>
      </c>
      <c r="D711" s="1" t="s">
        <v>2209</v>
      </c>
      <c r="E711">
        <v>3.3</v>
      </c>
      <c r="F711" s="1" t="s">
        <v>2181</v>
      </c>
      <c r="G711" t="s">
        <v>1990</v>
      </c>
      <c r="H711" t="s">
        <v>1705</v>
      </c>
      <c r="I711" t="s">
        <v>35</v>
      </c>
      <c r="J711">
        <v>1964</v>
      </c>
      <c r="K711" t="s">
        <v>36</v>
      </c>
      <c r="L711" t="s">
        <v>222</v>
      </c>
      <c r="M711" t="s">
        <v>81</v>
      </c>
      <c r="N711" t="s">
        <v>75</v>
      </c>
      <c r="O711" t="s">
        <v>2182</v>
      </c>
      <c r="P711">
        <v>-1</v>
      </c>
    </row>
    <row r="712" spans="1:16" ht="15" customHeight="1" x14ac:dyDescent="0.3">
      <c r="A712">
        <v>710</v>
      </c>
      <c r="B712" t="s">
        <v>2210</v>
      </c>
      <c r="C712" t="s">
        <v>2154</v>
      </c>
      <c r="D712" s="1" t="s">
        <v>2211</v>
      </c>
      <c r="E712">
        <v>4.5999999999999996</v>
      </c>
      <c r="F712" s="1" t="s">
        <v>2212</v>
      </c>
      <c r="G712" t="s">
        <v>217</v>
      </c>
      <c r="H712" t="s">
        <v>2213</v>
      </c>
      <c r="I712" t="s">
        <v>20</v>
      </c>
      <c r="J712">
        <v>1999</v>
      </c>
      <c r="K712" t="s">
        <v>36</v>
      </c>
      <c r="L712" t="s">
        <v>119</v>
      </c>
      <c r="M712" t="s">
        <v>81</v>
      </c>
      <c r="N712" t="s">
        <v>39</v>
      </c>
      <c r="O712">
        <v>-1</v>
      </c>
      <c r="P712">
        <v>-1</v>
      </c>
    </row>
    <row r="713" spans="1:16" ht="15" customHeight="1" x14ac:dyDescent="0.3">
      <c r="A713">
        <v>711</v>
      </c>
      <c r="B713" t="s">
        <v>2214</v>
      </c>
      <c r="C713" t="s">
        <v>2154</v>
      </c>
      <c r="D713" s="1" t="s">
        <v>2215</v>
      </c>
      <c r="E713">
        <v>2.9</v>
      </c>
      <c r="F713" s="1" t="s">
        <v>2216</v>
      </c>
      <c r="G713" t="s">
        <v>2217</v>
      </c>
      <c r="H713" t="s">
        <v>2218</v>
      </c>
      <c r="I713" t="s">
        <v>91</v>
      </c>
      <c r="J713">
        <v>2013</v>
      </c>
      <c r="K713" t="s">
        <v>36</v>
      </c>
      <c r="L713" t="s">
        <v>222</v>
      </c>
      <c r="M713" t="s">
        <v>81</v>
      </c>
      <c r="N713" t="s">
        <v>39</v>
      </c>
      <c r="O713">
        <v>-1</v>
      </c>
      <c r="P713">
        <v>-1</v>
      </c>
    </row>
    <row r="714" spans="1:16" ht="15" customHeight="1" x14ac:dyDescent="0.3">
      <c r="A714">
        <v>712</v>
      </c>
      <c r="B714" t="s">
        <v>2219</v>
      </c>
      <c r="C714" t="s">
        <v>2154</v>
      </c>
      <c r="D714" s="1" t="s">
        <v>2220</v>
      </c>
      <c r="E714">
        <v>3.6</v>
      </c>
      <c r="F714" s="1" t="s">
        <v>2221</v>
      </c>
      <c r="G714" t="s">
        <v>2222</v>
      </c>
      <c r="H714" t="s">
        <v>2222</v>
      </c>
      <c r="I714" t="s">
        <v>72</v>
      </c>
      <c r="J714">
        <v>1959</v>
      </c>
      <c r="K714" t="s">
        <v>21</v>
      </c>
      <c r="L714" t="s">
        <v>29</v>
      </c>
      <c r="M714" t="s">
        <v>30</v>
      </c>
      <c r="N714" t="s">
        <v>75</v>
      </c>
      <c r="O714" t="s">
        <v>2223</v>
      </c>
      <c r="P714">
        <v>-1</v>
      </c>
    </row>
    <row r="715" spans="1:16" ht="15" customHeight="1" x14ac:dyDescent="0.3">
      <c r="A715">
        <v>713</v>
      </c>
      <c r="B715" t="s">
        <v>2224</v>
      </c>
      <c r="C715" t="s">
        <v>2154</v>
      </c>
      <c r="D715" s="1" t="s">
        <v>2225</v>
      </c>
      <c r="E715">
        <v>-1</v>
      </c>
      <c r="F715" t="s">
        <v>2226</v>
      </c>
      <c r="G715" t="s">
        <v>1809</v>
      </c>
      <c r="H715">
        <v>-1</v>
      </c>
      <c r="I715">
        <v>-1</v>
      </c>
      <c r="J715">
        <v>-1</v>
      </c>
      <c r="K715">
        <v>-1</v>
      </c>
      <c r="L715">
        <v>-1</v>
      </c>
      <c r="M715">
        <v>-1</v>
      </c>
      <c r="N715">
        <v>-1</v>
      </c>
      <c r="O715">
        <v>-1</v>
      </c>
      <c r="P715">
        <v>-1</v>
      </c>
    </row>
    <row r="716" spans="1:16" ht="15" customHeight="1" x14ac:dyDescent="0.3">
      <c r="A716">
        <v>714</v>
      </c>
      <c r="B716" t="s">
        <v>2227</v>
      </c>
      <c r="C716" t="s">
        <v>2154</v>
      </c>
      <c r="D716" s="1" t="s">
        <v>2228</v>
      </c>
      <c r="E716">
        <v>3.8</v>
      </c>
      <c r="F716" s="1" t="s">
        <v>1967</v>
      </c>
      <c r="G716" t="s">
        <v>354</v>
      </c>
      <c r="H716" t="s">
        <v>354</v>
      </c>
      <c r="I716" t="s">
        <v>35</v>
      </c>
      <c r="J716">
        <v>2016</v>
      </c>
      <c r="K716" t="s">
        <v>36</v>
      </c>
      <c r="L716" t="s">
        <v>37</v>
      </c>
      <c r="M716" t="s">
        <v>38</v>
      </c>
      <c r="N716" t="s">
        <v>39</v>
      </c>
      <c r="O716">
        <v>-1</v>
      </c>
      <c r="P716">
        <v>-1</v>
      </c>
    </row>
    <row r="717" spans="1:16" ht="15" customHeight="1" x14ac:dyDescent="0.3">
      <c r="A717">
        <v>715</v>
      </c>
      <c r="B717" t="s">
        <v>2229</v>
      </c>
      <c r="C717" t="s">
        <v>2154</v>
      </c>
      <c r="D717" s="1" t="s">
        <v>2230</v>
      </c>
      <c r="E717">
        <v>3.4</v>
      </c>
      <c r="F717" s="1" t="s">
        <v>1973</v>
      </c>
      <c r="G717" t="s">
        <v>1974</v>
      </c>
      <c r="H717" t="s">
        <v>354</v>
      </c>
      <c r="I717" t="s">
        <v>35</v>
      </c>
      <c r="J717">
        <v>1961</v>
      </c>
      <c r="K717" t="s">
        <v>73</v>
      </c>
      <c r="L717" t="s">
        <v>66</v>
      </c>
      <c r="M717" t="s">
        <v>67</v>
      </c>
      <c r="N717" t="s">
        <v>31</v>
      </c>
      <c r="O717">
        <v>-1</v>
      </c>
      <c r="P717">
        <v>-1</v>
      </c>
    </row>
    <row r="718" spans="1:16" ht="15" customHeight="1" x14ac:dyDescent="0.3">
      <c r="A718">
        <v>716</v>
      </c>
      <c r="B718" t="s">
        <v>2231</v>
      </c>
      <c r="C718" t="s">
        <v>2232</v>
      </c>
      <c r="D718" s="1" t="s">
        <v>2233</v>
      </c>
      <c r="E718">
        <v>-1</v>
      </c>
      <c r="F718" t="s">
        <v>2234</v>
      </c>
      <c r="G718" t="s">
        <v>1809</v>
      </c>
      <c r="H718">
        <v>-1</v>
      </c>
      <c r="I718">
        <v>-1</v>
      </c>
      <c r="J718">
        <v>-1</v>
      </c>
      <c r="K718">
        <v>-1</v>
      </c>
      <c r="L718">
        <v>-1</v>
      </c>
      <c r="M718">
        <v>-1</v>
      </c>
      <c r="N718">
        <v>-1</v>
      </c>
      <c r="O718">
        <v>-1</v>
      </c>
      <c r="P718">
        <v>-1</v>
      </c>
    </row>
    <row r="719" spans="1:16" ht="15" customHeight="1" x14ac:dyDescent="0.3">
      <c r="A719">
        <v>717</v>
      </c>
      <c r="B719" t="s">
        <v>2231</v>
      </c>
      <c r="C719" t="s">
        <v>2232</v>
      </c>
      <c r="D719" s="1" t="s">
        <v>2235</v>
      </c>
      <c r="E719">
        <v>-1</v>
      </c>
      <c r="F719" t="s">
        <v>624</v>
      </c>
      <c r="G719" t="s">
        <v>1809</v>
      </c>
      <c r="H719">
        <v>-1</v>
      </c>
      <c r="I719">
        <v>-1</v>
      </c>
      <c r="J719">
        <v>-1</v>
      </c>
      <c r="K719">
        <v>-1</v>
      </c>
      <c r="L719">
        <v>-1</v>
      </c>
      <c r="M719">
        <v>-1</v>
      </c>
      <c r="N719">
        <v>-1</v>
      </c>
      <c r="O719">
        <v>-1</v>
      </c>
      <c r="P719">
        <v>-1</v>
      </c>
    </row>
    <row r="720" spans="1:16" ht="15" customHeight="1" x14ac:dyDescent="0.3">
      <c r="A720">
        <v>718</v>
      </c>
      <c r="B720" t="s">
        <v>1202</v>
      </c>
      <c r="C720" t="s">
        <v>2232</v>
      </c>
      <c r="D720" s="1" t="s">
        <v>2236</v>
      </c>
      <c r="E720">
        <v>-1</v>
      </c>
      <c r="F720" t="s">
        <v>2237</v>
      </c>
      <c r="G720" t="s">
        <v>2238</v>
      </c>
      <c r="H720">
        <v>-1</v>
      </c>
      <c r="I720">
        <v>-1</v>
      </c>
      <c r="J720">
        <v>-1</v>
      </c>
      <c r="K720">
        <v>-1</v>
      </c>
      <c r="L720">
        <v>-1</v>
      </c>
      <c r="M720">
        <v>-1</v>
      </c>
      <c r="N720">
        <v>-1</v>
      </c>
      <c r="O720">
        <v>-1</v>
      </c>
      <c r="P720">
        <v>-1</v>
      </c>
    </row>
    <row r="721" spans="1:16" ht="15" customHeight="1" x14ac:dyDescent="0.3">
      <c r="A721">
        <v>719</v>
      </c>
      <c r="B721" t="s">
        <v>2231</v>
      </c>
      <c r="C721" t="s">
        <v>2232</v>
      </c>
      <c r="D721" s="1" t="s">
        <v>2239</v>
      </c>
      <c r="E721">
        <v>-1</v>
      </c>
      <c r="F721" t="s">
        <v>2240</v>
      </c>
      <c r="G721" t="s">
        <v>1809</v>
      </c>
      <c r="H721">
        <v>-1</v>
      </c>
      <c r="I721">
        <v>-1</v>
      </c>
      <c r="J721">
        <v>-1</v>
      </c>
      <c r="K721">
        <v>-1</v>
      </c>
      <c r="L721">
        <v>-1</v>
      </c>
      <c r="M721">
        <v>-1</v>
      </c>
      <c r="N721">
        <v>-1</v>
      </c>
      <c r="O721">
        <v>-1</v>
      </c>
      <c r="P721">
        <v>-1</v>
      </c>
    </row>
    <row r="722" spans="1:16" ht="15" customHeight="1" x14ac:dyDescent="0.3">
      <c r="A722">
        <v>720</v>
      </c>
      <c r="B722" t="s">
        <v>41</v>
      </c>
      <c r="C722" t="s">
        <v>2241</v>
      </c>
      <c r="D722" s="1" t="s">
        <v>2242</v>
      </c>
      <c r="E722">
        <v>3.9</v>
      </c>
      <c r="F722" s="1" t="s">
        <v>2243</v>
      </c>
      <c r="G722" t="s">
        <v>252</v>
      </c>
      <c r="H722" t="s">
        <v>2244</v>
      </c>
      <c r="I722" t="s">
        <v>35</v>
      </c>
      <c r="J722">
        <v>1991</v>
      </c>
      <c r="K722" t="s">
        <v>73</v>
      </c>
      <c r="L722" t="s">
        <v>194</v>
      </c>
      <c r="M722" t="s">
        <v>59</v>
      </c>
      <c r="N722" t="s">
        <v>229</v>
      </c>
      <c r="O722" t="s">
        <v>2245</v>
      </c>
      <c r="P722">
        <v>-1</v>
      </c>
    </row>
    <row r="723" spans="1:16" ht="15" customHeight="1" x14ac:dyDescent="0.3">
      <c r="A723">
        <v>721</v>
      </c>
      <c r="B723" t="s">
        <v>41</v>
      </c>
      <c r="C723" t="s">
        <v>2241</v>
      </c>
      <c r="D723" s="1" t="s">
        <v>2246</v>
      </c>
      <c r="E723">
        <v>3.7</v>
      </c>
      <c r="F723" s="1" t="s">
        <v>2247</v>
      </c>
      <c r="G723" t="s">
        <v>252</v>
      </c>
      <c r="H723" t="s">
        <v>252</v>
      </c>
      <c r="I723" t="s">
        <v>51</v>
      </c>
      <c r="J723">
        <v>2000</v>
      </c>
      <c r="K723" t="s">
        <v>36</v>
      </c>
      <c r="L723" t="s">
        <v>52</v>
      </c>
      <c r="M723" t="s">
        <v>53</v>
      </c>
      <c r="N723" t="s">
        <v>39</v>
      </c>
      <c r="O723">
        <v>-1</v>
      </c>
      <c r="P723">
        <v>-1</v>
      </c>
    </row>
    <row r="724" spans="1:16" ht="15" customHeight="1" x14ac:dyDescent="0.3">
      <c r="A724">
        <v>722</v>
      </c>
      <c r="B724" t="s">
        <v>41</v>
      </c>
      <c r="C724" t="s">
        <v>2241</v>
      </c>
      <c r="D724" s="1" t="s">
        <v>2248</v>
      </c>
      <c r="E724">
        <v>3.7</v>
      </c>
      <c r="F724" s="1" t="s">
        <v>2249</v>
      </c>
      <c r="G724" t="s">
        <v>252</v>
      </c>
      <c r="H724" t="s">
        <v>2250</v>
      </c>
      <c r="I724" t="s">
        <v>20</v>
      </c>
      <c r="J724">
        <v>2007</v>
      </c>
      <c r="K724" t="s">
        <v>36</v>
      </c>
      <c r="L724" t="s">
        <v>178</v>
      </c>
      <c r="M724" t="s">
        <v>38</v>
      </c>
      <c r="N724" t="s">
        <v>24</v>
      </c>
      <c r="O724">
        <v>-1</v>
      </c>
      <c r="P724">
        <v>-1</v>
      </c>
    </row>
    <row r="725" spans="1:16" ht="15" customHeight="1" x14ac:dyDescent="0.3">
      <c r="A725">
        <v>723</v>
      </c>
      <c r="B725" t="s">
        <v>2251</v>
      </c>
      <c r="C725" t="s">
        <v>2241</v>
      </c>
      <c r="D725" s="1" t="s">
        <v>2252</v>
      </c>
      <c r="E725">
        <v>5</v>
      </c>
      <c r="F725" s="1" t="s">
        <v>2253</v>
      </c>
      <c r="G725" t="s">
        <v>252</v>
      </c>
      <c r="H725" t="s">
        <v>2012</v>
      </c>
      <c r="I725" t="s">
        <v>51</v>
      </c>
      <c r="J725">
        <v>1999</v>
      </c>
      <c r="K725" t="s">
        <v>36</v>
      </c>
      <c r="L725" t="s">
        <v>119</v>
      </c>
      <c r="M725" t="s">
        <v>81</v>
      </c>
      <c r="N725" t="s">
        <v>24</v>
      </c>
      <c r="O725" t="s">
        <v>2254</v>
      </c>
      <c r="P725">
        <v>-1</v>
      </c>
    </row>
    <row r="726" spans="1:16" ht="15" customHeight="1" x14ac:dyDescent="0.3">
      <c r="A726">
        <v>724</v>
      </c>
      <c r="B726" t="s">
        <v>41</v>
      </c>
      <c r="C726" t="s">
        <v>2241</v>
      </c>
      <c r="D726" s="1" t="s">
        <v>2255</v>
      </c>
      <c r="E726">
        <v>3.2</v>
      </c>
      <c r="F726" s="1" t="s">
        <v>2256</v>
      </c>
      <c r="G726" t="s">
        <v>252</v>
      </c>
      <c r="H726" t="s">
        <v>252</v>
      </c>
      <c r="I726" t="s">
        <v>51</v>
      </c>
      <c r="J726">
        <v>2001</v>
      </c>
      <c r="K726" t="s">
        <v>36</v>
      </c>
      <c r="L726" t="s">
        <v>29</v>
      </c>
      <c r="M726" t="s">
        <v>30</v>
      </c>
      <c r="N726" t="s">
        <v>39</v>
      </c>
      <c r="O726" t="s">
        <v>2257</v>
      </c>
      <c r="P726" t="b">
        <v>1</v>
      </c>
    </row>
    <row r="727" spans="1:16" ht="15" customHeight="1" x14ac:dyDescent="0.3">
      <c r="A727">
        <v>725</v>
      </c>
      <c r="B727" t="s">
        <v>2102</v>
      </c>
      <c r="C727" t="s">
        <v>2241</v>
      </c>
      <c r="D727" s="1" t="s">
        <v>2258</v>
      </c>
      <c r="E727">
        <v>3.4</v>
      </c>
      <c r="F727" s="1" t="s">
        <v>2259</v>
      </c>
      <c r="G727" t="s">
        <v>2260</v>
      </c>
      <c r="H727" t="s">
        <v>424</v>
      </c>
      <c r="I727" t="s">
        <v>72</v>
      </c>
      <c r="J727">
        <v>1946</v>
      </c>
      <c r="K727" t="s">
        <v>73</v>
      </c>
      <c r="L727" t="s">
        <v>222</v>
      </c>
      <c r="M727" t="s">
        <v>81</v>
      </c>
      <c r="N727" t="s">
        <v>86</v>
      </c>
      <c r="O727" t="s">
        <v>2261</v>
      </c>
      <c r="P727">
        <v>-1</v>
      </c>
    </row>
    <row r="728" spans="1:16" ht="15" customHeight="1" x14ac:dyDescent="0.3">
      <c r="A728">
        <v>726</v>
      </c>
      <c r="B728" t="s">
        <v>2262</v>
      </c>
      <c r="C728" t="s">
        <v>2241</v>
      </c>
      <c r="D728" s="1" t="s">
        <v>2263</v>
      </c>
      <c r="E728">
        <v>3.4</v>
      </c>
      <c r="F728" s="1" t="s">
        <v>2259</v>
      </c>
      <c r="G728" t="s">
        <v>252</v>
      </c>
      <c r="H728" t="s">
        <v>424</v>
      </c>
      <c r="I728" t="s">
        <v>72</v>
      </c>
      <c r="J728">
        <v>1946</v>
      </c>
      <c r="K728" t="s">
        <v>73</v>
      </c>
      <c r="L728" t="s">
        <v>222</v>
      </c>
      <c r="M728" t="s">
        <v>81</v>
      </c>
      <c r="N728" t="s">
        <v>86</v>
      </c>
      <c r="O728" t="s">
        <v>2261</v>
      </c>
      <c r="P728">
        <v>-1</v>
      </c>
    </row>
    <row r="729" spans="1:16" ht="15" customHeight="1" x14ac:dyDescent="0.3">
      <c r="A729">
        <v>727</v>
      </c>
      <c r="B729" t="s">
        <v>41</v>
      </c>
      <c r="C729" t="s">
        <v>2241</v>
      </c>
      <c r="D729" s="1" t="s">
        <v>2264</v>
      </c>
      <c r="E729">
        <v>3.8</v>
      </c>
      <c r="F729" s="1" t="s">
        <v>112</v>
      </c>
      <c r="G729" t="s">
        <v>252</v>
      </c>
      <c r="H729" t="s">
        <v>19</v>
      </c>
      <c r="I729" t="s">
        <v>20</v>
      </c>
      <c r="J729">
        <v>2001</v>
      </c>
      <c r="K729" t="s">
        <v>45</v>
      </c>
      <c r="L729" t="s">
        <v>99</v>
      </c>
      <c r="M729" t="s">
        <v>81</v>
      </c>
      <c r="N729" t="s">
        <v>39</v>
      </c>
      <c r="O729" t="s">
        <v>113</v>
      </c>
      <c r="P729" t="b">
        <v>1</v>
      </c>
    </row>
    <row r="730" spans="1:16" ht="15" customHeight="1" x14ac:dyDescent="0.3">
      <c r="A730">
        <v>728</v>
      </c>
      <c r="B730" t="s">
        <v>2265</v>
      </c>
      <c r="C730" t="s">
        <v>2241</v>
      </c>
      <c r="D730" s="1" t="s">
        <v>2266</v>
      </c>
      <c r="E730">
        <v>2.8</v>
      </c>
      <c r="F730" s="1" t="s">
        <v>2267</v>
      </c>
      <c r="G730" t="s">
        <v>252</v>
      </c>
      <c r="H730" t="s">
        <v>252</v>
      </c>
      <c r="I730" t="s">
        <v>20</v>
      </c>
      <c r="J730">
        <v>1999</v>
      </c>
      <c r="K730" t="s">
        <v>36</v>
      </c>
      <c r="L730" t="s">
        <v>1523</v>
      </c>
      <c r="M730" t="s">
        <v>1307</v>
      </c>
      <c r="N730" t="s">
        <v>39</v>
      </c>
      <c r="O730" t="s">
        <v>2268</v>
      </c>
      <c r="P730">
        <v>-1</v>
      </c>
    </row>
    <row r="731" spans="1:16" ht="15" customHeight="1" x14ac:dyDescent="0.3">
      <c r="A731">
        <v>729</v>
      </c>
      <c r="B731" t="s">
        <v>2269</v>
      </c>
      <c r="C731" t="s">
        <v>2241</v>
      </c>
      <c r="D731" s="1" t="s">
        <v>2270</v>
      </c>
      <c r="E731">
        <v>3.3</v>
      </c>
      <c r="F731" s="1" t="s">
        <v>2271</v>
      </c>
      <c r="G731" t="s">
        <v>252</v>
      </c>
      <c r="H731" t="s">
        <v>252</v>
      </c>
      <c r="I731" t="s">
        <v>72</v>
      </c>
      <c r="J731">
        <v>1986</v>
      </c>
      <c r="K731" t="s">
        <v>73</v>
      </c>
      <c r="L731" t="s">
        <v>202</v>
      </c>
      <c r="M731" t="s">
        <v>38</v>
      </c>
      <c r="N731" t="s">
        <v>75</v>
      </c>
      <c r="O731" t="s">
        <v>2272</v>
      </c>
      <c r="P731">
        <v>-1</v>
      </c>
    </row>
    <row r="732" spans="1:16" ht="15" customHeight="1" x14ac:dyDescent="0.3">
      <c r="A732">
        <v>730</v>
      </c>
      <c r="B732" t="s">
        <v>294</v>
      </c>
      <c r="C732" t="s">
        <v>2241</v>
      </c>
      <c r="D732" s="1" t="s">
        <v>2273</v>
      </c>
      <c r="E732">
        <v>3.7</v>
      </c>
      <c r="F732" s="1" t="s">
        <v>2274</v>
      </c>
      <c r="G732" t="s">
        <v>252</v>
      </c>
      <c r="H732" t="s">
        <v>2275</v>
      </c>
      <c r="I732" t="s">
        <v>20</v>
      </c>
      <c r="J732">
        <v>2011</v>
      </c>
      <c r="K732" t="s">
        <v>36</v>
      </c>
      <c r="L732" t="s">
        <v>2276</v>
      </c>
      <c r="M732" t="s">
        <v>2277</v>
      </c>
      <c r="N732" t="s">
        <v>24</v>
      </c>
      <c r="O732" t="s">
        <v>2278</v>
      </c>
      <c r="P732">
        <v>-1</v>
      </c>
    </row>
    <row r="733" spans="1:16" ht="15" customHeight="1" x14ac:dyDescent="0.3">
      <c r="A733">
        <v>731</v>
      </c>
      <c r="B733" t="s">
        <v>41</v>
      </c>
      <c r="C733" t="s">
        <v>2241</v>
      </c>
      <c r="D733" s="1" t="s">
        <v>2279</v>
      </c>
      <c r="E733">
        <v>4</v>
      </c>
      <c r="F733" s="1" t="s">
        <v>2280</v>
      </c>
      <c r="G733" t="s">
        <v>252</v>
      </c>
      <c r="H733" t="s">
        <v>252</v>
      </c>
      <c r="I733" t="s">
        <v>28</v>
      </c>
      <c r="J733">
        <v>1890</v>
      </c>
      <c r="K733" t="s">
        <v>562</v>
      </c>
      <c r="L733" t="s">
        <v>563</v>
      </c>
      <c r="M733" t="s">
        <v>564</v>
      </c>
      <c r="N733" t="s">
        <v>31</v>
      </c>
      <c r="O733">
        <v>-1</v>
      </c>
      <c r="P733">
        <v>-1</v>
      </c>
    </row>
    <row r="734" spans="1:16" ht="15" customHeight="1" x14ac:dyDescent="0.3">
      <c r="A734">
        <v>732</v>
      </c>
      <c r="B734" t="s">
        <v>1647</v>
      </c>
      <c r="C734" t="s">
        <v>2241</v>
      </c>
      <c r="D734" s="1" t="s">
        <v>2281</v>
      </c>
      <c r="E734">
        <v>3.9</v>
      </c>
      <c r="F734" s="1" t="s">
        <v>2282</v>
      </c>
      <c r="G734" t="s">
        <v>252</v>
      </c>
      <c r="H734" t="s">
        <v>19</v>
      </c>
      <c r="I734" t="s">
        <v>118</v>
      </c>
      <c r="J734">
        <v>2000</v>
      </c>
      <c r="K734" t="s">
        <v>36</v>
      </c>
      <c r="L734" t="s">
        <v>222</v>
      </c>
      <c r="M734" t="s">
        <v>81</v>
      </c>
      <c r="N734" t="s">
        <v>24</v>
      </c>
      <c r="O734" t="s">
        <v>2283</v>
      </c>
      <c r="P734">
        <v>-1</v>
      </c>
    </row>
    <row r="735" spans="1:16" ht="15" customHeight="1" x14ac:dyDescent="0.3">
      <c r="A735">
        <v>733</v>
      </c>
      <c r="B735" t="s">
        <v>148</v>
      </c>
      <c r="C735" t="s">
        <v>2241</v>
      </c>
      <c r="D735" s="1" t="s">
        <v>2284</v>
      </c>
      <c r="E735">
        <v>-1</v>
      </c>
      <c r="F735" t="s">
        <v>2285</v>
      </c>
      <c r="G735" t="s">
        <v>252</v>
      </c>
      <c r="H735" t="s">
        <v>2286</v>
      </c>
      <c r="I735" t="s">
        <v>91</v>
      </c>
      <c r="J735">
        <v>-1</v>
      </c>
      <c r="K735" t="s">
        <v>36</v>
      </c>
      <c r="L735">
        <v>-1</v>
      </c>
      <c r="M735">
        <v>-1</v>
      </c>
      <c r="N735" t="s">
        <v>39</v>
      </c>
      <c r="O735">
        <v>-1</v>
      </c>
      <c r="P735">
        <v>-1</v>
      </c>
    </row>
    <row r="736" spans="1:16" ht="15" customHeight="1" x14ac:dyDescent="0.3">
      <c r="A736">
        <v>734</v>
      </c>
      <c r="B736" t="s">
        <v>2287</v>
      </c>
      <c r="C736" t="s">
        <v>2241</v>
      </c>
      <c r="D736" s="1" t="s">
        <v>2288</v>
      </c>
      <c r="E736">
        <v>4.5999999999999996</v>
      </c>
      <c r="F736" s="1" t="s">
        <v>2289</v>
      </c>
      <c r="G736" t="s">
        <v>2260</v>
      </c>
      <c r="H736" t="s">
        <v>252</v>
      </c>
      <c r="I736" t="s">
        <v>20</v>
      </c>
      <c r="J736">
        <v>2010</v>
      </c>
      <c r="K736" t="s">
        <v>36</v>
      </c>
      <c r="L736" t="s">
        <v>222</v>
      </c>
      <c r="M736" t="s">
        <v>81</v>
      </c>
      <c r="N736" t="s">
        <v>47</v>
      </c>
      <c r="O736">
        <v>-1</v>
      </c>
      <c r="P736">
        <v>-1</v>
      </c>
    </row>
    <row r="737" spans="1:16" ht="15" customHeight="1" x14ac:dyDescent="0.3">
      <c r="A737">
        <v>735</v>
      </c>
      <c r="B737" t="s">
        <v>41</v>
      </c>
      <c r="C737" t="s">
        <v>2241</v>
      </c>
      <c r="D737" s="1" t="s">
        <v>2290</v>
      </c>
      <c r="E737">
        <v>4.5999999999999996</v>
      </c>
      <c r="F737" s="1" t="s">
        <v>2289</v>
      </c>
      <c r="G737" t="s">
        <v>2260</v>
      </c>
      <c r="H737" t="s">
        <v>252</v>
      </c>
      <c r="I737" t="s">
        <v>20</v>
      </c>
      <c r="J737">
        <v>2010</v>
      </c>
      <c r="K737" t="s">
        <v>36</v>
      </c>
      <c r="L737" t="s">
        <v>222</v>
      </c>
      <c r="M737" t="s">
        <v>81</v>
      </c>
      <c r="N737" t="s">
        <v>47</v>
      </c>
      <c r="O737">
        <v>-1</v>
      </c>
      <c r="P737">
        <v>-1</v>
      </c>
    </row>
    <row r="738" spans="1:16" ht="15" customHeight="1" x14ac:dyDescent="0.3">
      <c r="A738">
        <v>736</v>
      </c>
      <c r="B738" t="s">
        <v>2291</v>
      </c>
      <c r="C738" t="s">
        <v>2241</v>
      </c>
      <c r="D738" s="1" t="s">
        <v>2292</v>
      </c>
      <c r="E738">
        <v>4.0999999999999996</v>
      </c>
      <c r="F738" s="1" t="s">
        <v>2293</v>
      </c>
      <c r="G738" t="s">
        <v>2294</v>
      </c>
      <c r="H738" t="s">
        <v>1389</v>
      </c>
      <c r="I738" t="s">
        <v>28</v>
      </c>
      <c r="J738">
        <v>1886</v>
      </c>
      <c r="K738" t="s">
        <v>36</v>
      </c>
      <c r="L738" t="s">
        <v>2295</v>
      </c>
      <c r="M738" t="s">
        <v>1307</v>
      </c>
      <c r="N738" t="s">
        <v>132</v>
      </c>
      <c r="O738" t="s">
        <v>2296</v>
      </c>
      <c r="P738">
        <v>-1</v>
      </c>
    </row>
    <row r="739" spans="1:16" ht="15" customHeight="1" x14ac:dyDescent="0.3">
      <c r="A739">
        <v>737</v>
      </c>
      <c r="B739" t="s">
        <v>2297</v>
      </c>
      <c r="C739" t="s">
        <v>2241</v>
      </c>
      <c r="D739" t="s">
        <v>2298</v>
      </c>
      <c r="E739">
        <v>3.3</v>
      </c>
      <c r="F739" s="1" t="s">
        <v>2299</v>
      </c>
      <c r="G739" t="s">
        <v>252</v>
      </c>
      <c r="H739" t="s">
        <v>169</v>
      </c>
      <c r="I739" t="s">
        <v>118</v>
      </c>
      <c r="J739">
        <v>1999</v>
      </c>
      <c r="K739" t="s">
        <v>36</v>
      </c>
      <c r="L739" t="s">
        <v>1815</v>
      </c>
      <c r="M739" t="s">
        <v>59</v>
      </c>
      <c r="N739" t="s">
        <v>75</v>
      </c>
      <c r="O739">
        <v>-1</v>
      </c>
      <c r="P739">
        <v>-1</v>
      </c>
    </row>
    <row r="740" spans="1:16" ht="15" customHeight="1" x14ac:dyDescent="0.3">
      <c r="A740">
        <v>738</v>
      </c>
      <c r="B740" t="s">
        <v>254</v>
      </c>
      <c r="C740" t="s">
        <v>2241</v>
      </c>
      <c r="D740" t="s">
        <v>2300</v>
      </c>
      <c r="E740">
        <v>3.3</v>
      </c>
      <c r="F740" s="1" t="s">
        <v>2301</v>
      </c>
      <c r="G740" t="s">
        <v>252</v>
      </c>
      <c r="H740" t="s">
        <v>252</v>
      </c>
      <c r="I740" t="s">
        <v>118</v>
      </c>
      <c r="J740">
        <v>1979</v>
      </c>
      <c r="K740" t="s">
        <v>21</v>
      </c>
      <c r="L740" t="s">
        <v>22</v>
      </c>
      <c r="M740" t="s">
        <v>23</v>
      </c>
      <c r="N740" t="s">
        <v>31</v>
      </c>
      <c r="O740">
        <v>-1</v>
      </c>
      <c r="P740">
        <v>-1</v>
      </c>
    </row>
    <row r="741" spans="1:16" ht="15" customHeight="1" x14ac:dyDescent="0.3">
      <c r="A741">
        <v>739</v>
      </c>
      <c r="B741" t="s">
        <v>41</v>
      </c>
      <c r="C741" t="s">
        <v>2241</v>
      </c>
      <c r="D741" s="1" t="s">
        <v>2302</v>
      </c>
      <c r="E741">
        <v>4.7</v>
      </c>
      <c r="F741" s="1" t="s">
        <v>2303</v>
      </c>
      <c r="G741" t="s">
        <v>252</v>
      </c>
      <c r="H741" t="s">
        <v>2304</v>
      </c>
      <c r="I741" t="s">
        <v>118</v>
      </c>
      <c r="J741">
        <v>1994</v>
      </c>
      <c r="K741" t="s">
        <v>36</v>
      </c>
      <c r="L741" t="s">
        <v>222</v>
      </c>
      <c r="M741" t="s">
        <v>81</v>
      </c>
      <c r="N741" t="s">
        <v>160</v>
      </c>
      <c r="O741">
        <v>-1</v>
      </c>
      <c r="P741">
        <v>-1</v>
      </c>
    </row>
    <row r="742" spans="1:16" ht="15" customHeight="1" x14ac:dyDescent="0.3">
      <c r="A742">
        <v>740</v>
      </c>
      <c r="B742" t="s">
        <v>41</v>
      </c>
      <c r="C742" t="s">
        <v>2241</v>
      </c>
      <c r="D742" t="s">
        <v>2305</v>
      </c>
      <c r="E742">
        <v>4.3</v>
      </c>
      <c r="F742" s="1" t="s">
        <v>2306</v>
      </c>
      <c r="G742" t="s">
        <v>252</v>
      </c>
      <c r="H742" t="s">
        <v>2307</v>
      </c>
      <c r="I742" t="s">
        <v>20</v>
      </c>
      <c r="J742">
        <v>1997</v>
      </c>
      <c r="K742" t="s">
        <v>182</v>
      </c>
      <c r="L742" t="s">
        <v>202</v>
      </c>
      <c r="M742" t="s">
        <v>38</v>
      </c>
      <c r="N742" t="s">
        <v>120</v>
      </c>
      <c r="O742">
        <v>-1</v>
      </c>
      <c r="P742">
        <v>-1</v>
      </c>
    </row>
    <row r="743" spans="1:16" ht="15" customHeight="1" x14ac:dyDescent="0.3">
      <c r="A743">
        <v>741</v>
      </c>
      <c r="B743" t="s">
        <v>41</v>
      </c>
      <c r="C743" t="s">
        <v>2241</v>
      </c>
      <c r="D743" t="s">
        <v>2308</v>
      </c>
      <c r="E743">
        <v>3.2</v>
      </c>
      <c r="F743" s="1" t="s">
        <v>2309</v>
      </c>
      <c r="G743" t="s">
        <v>252</v>
      </c>
      <c r="H743" t="s">
        <v>252</v>
      </c>
      <c r="I743" t="s">
        <v>28</v>
      </c>
      <c r="J743">
        <v>1882</v>
      </c>
      <c r="K743" t="s">
        <v>45</v>
      </c>
      <c r="L743" t="s">
        <v>194</v>
      </c>
      <c r="M743" t="s">
        <v>59</v>
      </c>
      <c r="N743" t="s">
        <v>31</v>
      </c>
      <c r="O743" t="s">
        <v>2310</v>
      </c>
      <c r="P743">
        <v>-1</v>
      </c>
    </row>
    <row r="744" spans="1:16" ht="15" customHeight="1" x14ac:dyDescent="0.3">
      <c r="A744">
        <v>742</v>
      </c>
      <c r="B744" t="s">
        <v>2311</v>
      </c>
      <c r="C744" t="s">
        <v>2241</v>
      </c>
      <c r="D744" s="1" t="s">
        <v>2312</v>
      </c>
      <c r="E744">
        <v>3.3</v>
      </c>
      <c r="F744" s="1" t="s">
        <v>2181</v>
      </c>
      <c r="G744" t="s">
        <v>2260</v>
      </c>
      <c r="H744" t="s">
        <v>1705</v>
      </c>
      <c r="I744" t="s">
        <v>35</v>
      </c>
      <c r="J744">
        <v>1964</v>
      </c>
      <c r="K744" t="s">
        <v>36</v>
      </c>
      <c r="L744" t="s">
        <v>222</v>
      </c>
      <c r="M744" t="s">
        <v>81</v>
      </c>
      <c r="N744" t="s">
        <v>75</v>
      </c>
      <c r="O744" t="s">
        <v>2182</v>
      </c>
      <c r="P744">
        <v>-1</v>
      </c>
    </row>
    <row r="745" spans="1:16" ht="15" customHeight="1" x14ac:dyDescent="0.3">
      <c r="A745">
        <v>743</v>
      </c>
      <c r="B745" t="s">
        <v>2291</v>
      </c>
      <c r="C745" t="s">
        <v>2241</v>
      </c>
      <c r="D745" t="s">
        <v>2313</v>
      </c>
      <c r="E745">
        <v>3.1</v>
      </c>
      <c r="F745" s="1" t="s">
        <v>2314</v>
      </c>
      <c r="G745" t="s">
        <v>2294</v>
      </c>
      <c r="H745" t="s">
        <v>2315</v>
      </c>
      <c r="I745" t="s">
        <v>35</v>
      </c>
      <c r="J745">
        <v>1971</v>
      </c>
      <c r="K745" t="s">
        <v>45</v>
      </c>
      <c r="L745" t="s">
        <v>1306</v>
      </c>
      <c r="M745" t="s">
        <v>1307</v>
      </c>
      <c r="N745" t="s">
        <v>229</v>
      </c>
      <c r="O745" t="s">
        <v>2316</v>
      </c>
      <c r="P745">
        <v>-1</v>
      </c>
    </row>
    <row r="746" spans="1:16" ht="15" customHeight="1" x14ac:dyDescent="0.3">
      <c r="A746">
        <v>744</v>
      </c>
      <c r="B746" t="s">
        <v>41</v>
      </c>
      <c r="C746" t="s">
        <v>2241</v>
      </c>
      <c r="D746" t="s">
        <v>2317</v>
      </c>
      <c r="E746">
        <v>3.5</v>
      </c>
      <c r="F746" s="1" t="s">
        <v>2318</v>
      </c>
      <c r="G746" t="s">
        <v>252</v>
      </c>
      <c r="H746" t="s">
        <v>252</v>
      </c>
      <c r="I746" t="s">
        <v>28</v>
      </c>
      <c r="J746">
        <v>1883</v>
      </c>
      <c r="K746" t="s">
        <v>447</v>
      </c>
      <c r="L746" t="s">
        <v>2131</v>
      </c>
      <c r="M746" t="s">
        <v>564</v>
      </c>
      <c r="N746" t="s">
        <v>39</v>
      </c>
      <c r="O746">
        <v>-1</v>
      </c>
      <c r="P746">
        <v>-1</v>
      </c>
    </row>
    <row r="747" spans="1:16" ht="15" customHeight="1" x14ac:dyDescent="0.3">
      <c r="A747">
        <v>745</v>
      </c>
      <c r="B747" t="s">
        <v>2319</v>
      </c>
      <c r="C747" t="s">
        <v>2241</v>
      </c>
      <c r="D747" s="1" t="s">
        <v>2320</v>
      </c>
      <c r="E747">
        <v>3.3</v>
      </c>
      <c r="F747" s="1" t="s">
        <v>2321</v>
      </c>
      <c r="G747" t="s">
        <v>252</v>
      </c>
      <c r="H747" t="s">
        <v>252</v>
      </c>
      <c r="I747" t="s">
        <v>28</v>
      </c>
      <c r="J747">
        <v>1837</v>
      </c>
      <c r="K747" t="s">
        <v>335</v>
      </c>
      <c r="L747" t="s">
        <v>1370</v>
      </c>
      <c r="M747" t="s">
        <v>335</v>
      </c>
      <c r="N747" t="s">
        <v>39</v>
      </c>
      <c r="O747">
        <v>-1</v>
      </c>
      <c r="P747">
        <v>-1</v>
      </c>
    </row>
    <row r="748" spans="1:16" ht="15" customHeight="1" x14ac:dyDescent="0.3">
      <c r="A748">
        <v>746</v>
      </c>
      <c r="B748" t="s">
        <v>2319</v>
      </c>
      <c r="C748" t="s">
        <v>2241</v>
      </c>
      <c r="D748" t="s">
        <v>2322</v>
      </c>
      <c r="E748">
        <v>3.8</v>
      </c>
      <c r="F748" s="1" t="s">
        <v>2323</v>
      </c>
      <c r="G748" t="s">
        <v>252</v>
      </c>
      <c r="H748" t="s">
        <v>252</v>
      </c>
      <c r="I748" t="s">
        <v>35</v>
      </c>
      <c r="J748">
        <v>1999</v>
      </c>
      <c r="K748" t="s">
        <v>2324</v>
      </c>
      <c r="L748" t="s">
        <v>58</v>
      </c>
      <c r="M748" t="s">
        <v>59</v>
      </c>
      <c r="N748" t="s">
        <v>39</v>
      </c>
      <c r="O748" t="s">
        <v>2325</v>
      </c>
      <c r="P748">
        <v>-1</v>
      </c>
    </row>
    <row r="749" spans="1:16" ht="15" customHeight="1" x14ac:dyDescent="0.3">
      <c r="A749">
        <v>747</v>
      </c>
      <c r="B749" t="s">
        <v>2326</v>
      </c>
      <c r="C749" t="s">
        <v>2241</v>
      </c>
      <c r="D749" s="1" t="s">
        <v>2327</v>
      </c>
      <c r="E749">
        <v>3.8</v>
      </c>
      <c r="F749" s="1" t="s">
        <v>2328</v>
      </c>
      <c r="G749" t="s">
        <v>252</v>
      </c>
      <c r="H749" t="s">
        <v>174</v>
      </c>
      <c r="I749" t="s">
        <v>35</v>
      </c>
      <c r="J749">
        <v>1947</v>
      </c>
      <c r="K749" t="s">
        <v>36</v>
      </c>
      <c r="L749" t="s">
        <v>119</v>
      </c>
      <c r="M749" t="s">
        <v>81</v>
      </c>
      <c r="N749" t="s">
        <v>75</v>
      </c>
      <c r="O749">
        <v>-1</v>
      </c>
      <c r="P749">
        <v>-1</v>
      </c>
    </row>
    <row r="750" spans="1:16" ht="15" customHeight="1" x14ac:dyDescent="0.3">
      <c r="A750">
        <v>748</v>
      </c>
      <c r="B750" t="s">
        <v>41</v>
      </c>
      <c r="C750" t="s">
        <v>2241</v>
      </c>
      <c r="D750" t="s">
        <v>2329</v>
      </c>
      <c r="E750">
        <v>3.7</v>
      </c>
      <c r="F750" s="1" t="s">
        <v>2330</v>
      </c>
      <c r="G750" t="s">
        <v>252</v>
      </c>
      <c r="H750" t="s">
        <v>518</v>
      </c>
      <c r="I750" t="s">
        <v>28</v>
      </c>
      <c r="J750">
        <v>1817</v>
      </c>
      <c r="K750" t="s">
        <v>73</v>
      </c>
      <c r="L750" t="s">
        <v>194</v>
      </c>
      <c r="M750" t="s">
        <v>59</v>
      </c>
      <c r="N750" t="s">
        <v>132</v>
      </c>
      <c r="O750" t="s">
        <v>2331</v>
      </c>
      <c r="P750">
        <v>-1</v>
      </c>
    </row>
    <row r="751" spans="1:16" ht="15" customHeight="1" x14ac:dyDescent="0.3">
      <c r="A751">
        <v>749</v>
      </c>
      <c r="B751" t="s">
        <v>2332</v>
      </c>
      <c r="C751" t="s">
        <v>2241</v>
      </c>
      <c r="D751" s="1" t="s">
        <v>2333</v>
      </c>
      <c r="E751">
        <v>3.2</v>
      </c>
      <c r="F751" s="1" t="s">
        <v>2309</v>
      </c>
      <c r="G751" t="s">
        <v>252</v>
      </c>
      <c r="H751" t="s">
        <v>252</v>
      </c>
      <c r="I751" t="s">
        <v>28</v>
      </c>
      <c r="J751">
        <v>1882</v>
      </c>
      <c r="K751" t="s">
        <v>45</v>
      </c>
      <c r="L751" t="s">
        <v>194</v>
      </c>
      <c r="M751" t="s">
        <v>59</v>
      </c>
      <c r="N751" t="s">
        <v>31</v>
      </c>
      <c r="O751" t="s">
        <v>2310</v>
      </c>
      <c r="P751">
        <v>-1</v>
      </c>
    </row>
    <row r="752" spans="1:16" ht="15" customHeight="1" x14ac:dyDescent="0.3">
      <c r="A752">
        <v>750</v>
      </c>
      <c r="B752" t="s">
        <v>41</v>
      </c>
      <c r="C752" t="s">
        <v>2334</v>
      </c>
      <c r="D752" s="1" t="s">
        <v>2335</v>
      </c>
      <c r="E752">
        <v>4.2</v>
      </c>
      <c r="F752" s="1" t="s">
        <v>2336</v>
      </c>
      <c r="G752" t="s">
        <v>252</v>
      </c>
      <c r="H752" t="s">
        <v>2337</v>
      </c>
      <c r="I752" t="s">
        <v>28</v>
      </c>
      <c r="J752">
        <v>1999</v>
      </c>
      <c r="K752" t="s">
        <v>36</v>
      </c>
      <c r="L752" t="s">
        <v>46</v>
      </c>
      <c r="M752" t="s">
        <v>38</v>
      </c>
      <c r="N752" t="s">
        <v>75</v>
      </c>
      <c r="O752" t="s">
        <v>2338</v>
      </c>
      <c r="P752">
        <v>-1</v>
      </c>
    </row>
    <row r="753" spans="1:16" ht="15" customHeight="1" x14ac:dyDescent="0.3">
      <c r="A753">
        <v>751</v>
      </c>
      <c r="B753" t="s">
        <v>782</v>
      </c>
      <c r="C753" t="s">
        <v>2334</v>
      </c>
      <c r="D753" s="1" t="s">
        <v>2339</v>
      </c>
      <c r="E753">
        <v>4.5999999999999996</v>
      </c>
      <c r="F753" s="1" t="s">
        <v>2340</v>
      </c>
      <c r="G753" t="s">
        <v>252</v>
      </c>
      <c r="H753" t="s">
        <v>252</v>
      </c>
      <c r="I753" t="s">
        <v>91</v>
      </c>
      <c r="J753">
        <v>2011</v>
      </c>
      <c r="K753" t="s">
        <v>36</v>
      </c>
      <c r="L753" t="s">
        <v>29</v>
      </c>
      <c r="M753" t="s">
        <v>30</v>
      </c>
      <c r="N753" t="s">
        <v>39</v>
      </c>
      <c r="O753">
        <v>-1</v>
      </c>
      <c r="P753">
        <v>-1</v>
      </c>
    </row>
    <row r="754" spans="1:16" ht="15" customHeight="1" x14ac:dyDescent="0.3">
      <c r="A754">
        <v>752</v>
      </c>
      <c r="B754" t="s">
        <v>2341</v>
      </c>
      <c r="C754" t="s">
        <v>2334</v>
      </c>
      <c r="D754" s="1" t="s">
        <v>2342</v>
      </c>
      <c r="E754">
        <v>3.2</v>
      </c>
      <c r="F754" s="1" t="s">
        <v>2343</v>
      </c>
      <c r="G754" t="s">
        <v>497</v>
      </c>
      <c r="H754" t="s">
        <v>343</v>
      </c>
      <c r="I754" t="s">
        <v>28</v>
      </c>
      <c r="J754">
        <v>2015</v>
      </c>
      <c r="K754" t="s">
        <v>73</v>
      </c>
      <c r="L754" t="s">
        <v>2295</v>
      </c>
      <c r="M754" t="s">
        <v>1307</v>
      </c>
      <c r="N754" t="s">
        <v>132</v>
      </c>
      <c r="O754" t="s">
        <v>2344</v>
      </c>
      <c r="P754">
        <v>-1</v>
      </c>
    </row>
    <row r="755" spans="1:16" ht="15" customHeight="1" x14ac:dyDescent="0.3">
      <c r="A755">
        <v>753</v>
      </c>
      <c r="B755" t="s">
        <v>41</v>
      </c>
      <c r="C755" t="s">
        <v>2334</v>
      </c>
      <c r="D755" s="1" t="s">
        <v>2345</v>
      </c>
      <c r="E755">
        <v>3.5</v>
      </c>
      <c r="F755" s="1" t="s">
        <v>2346</v>
      </c>
      <c r="G755" t="s">
        <v>252</v>
      </c>
      <c r="H755" t="s">
        <v>252</v>
      </c>
      <c r="I755" t="s">
        <v>91</v>
      </c>
      <c r="J755">
        <v>-1</v>
      </c>
      <c r="K755" t="s">
        <v>36</v>
      </c>
      <c r="L755" t="s">
        <v>202</v>
      </c>
      <c r="M755" t="s">
        <v>38</v>
      </c>
      <c r="N755" t="s">
        <v>39</v>
      </c>
      <c r="O755">
        <v>-1</v>
      </c>
      <c r="P755">
        <v>-1</v>
      </c>
    </row>
    <row r="756" spans="1:16" ht="15" customHeight="1" x14ac:dyDescent="0.3">
      <c r="A756">
        <v>754</v>
      </c>
      <c r="B756" t="s">
        <v>41</v>
      </c>
      <c r="C756" t="s">
        <v>2334</v>
      </c>
      <c r="D756" s="1" t="s">
        <v>2347</v>
      </c>
      <c r="E756">
        <v>3.7</v>
      </c>
      <c r="F756" s="1" t="s">
        <v>2348</v>
      </c>
      <c r="G756" t="s">
        <v>252</v>
      </c>
      <c r="H756" t="s">
        <v>252</v>
      </c>
      <c r="I756" t="s">
        <v>35</v>
      </c>
      <c r="J756">
        <v>2012</v>
      </c>
      <c r="K756" t="s">
        <v>21</v>
      </c>
      <c r="L756" t="s">
        <v>29</v>
      </c>
      <c r="M756" t="s">
        <v>30</v>
      </c>
      <c r="N756" t="s">
        <v>229</v>
      </c>
      <c r="O756">
        <v>-1</v>
      </c>
      <c r="P756">
        <v>-1</v>
      </c>
    </row>
    <row r="757" spans="1:16" ht="15" customHeight="1" x14ac:dyDescent="0.3">
      <c r="A757">
        <v>755</v>
      </c>
      <c r="B757" t="s">
        <v>41</v>
      </c>
      <c r="C757" t="s">
        <v>2334</v>
      </c>
      <c r="D757" s="1" t="s">
        <v>2349</v>
      </c>
      <c r="E757">
        <v>3.9</v>
      </c>
      <c r="F757" s="1" t="s">
        <v>2350</v>
      </c>
      <c r="G757" t="s">
        <v>252</v>
      </c>
      <c r="H757" t="s">
        <v>2351</v>
      </c>
      <c r="I757" t="s">
        <v>35</v>
      </c>
      <c r="J757">
        <v>1983</v>
      </c>
      <c r="K757" t="s">
        <v>45</v>
      </c>
      <c r="L757" t="s">
        <v>222</v>
      </c>
      <c r="M757" t="s">
        <v>81</v>
      </c>
      <c r="N757" t="s">
        <v>31</v>
      </c>
      <c r="O757" t="s">
        <v>2352</v>
      </c>
      <c r="P757">
        <v>-1</v>
      </c>
    </row>
    <row r="758" spans="1:16" ht="15" customHeight="1" x14ac:dyDescent="0.3">
      <c r="A758">
        <v>756</v>
      </c>
      <c r="B758" t="s">
        <v>450</v>
      </c>
      <c r="C758" t="s">
        <v>2334</v>
      </c>
      <c r="D758" s="1" t="s">
        <v>2353</v>
      </c>
      <c r="E758">
        <v>-1</v>
      </c>
      <c r="F758" t="s">
        <v>2354</v>
      </c>
      <c r="G758" t="s">
        <v>252</v>
      </c>
      <c r="H758" t="s">
        <v>1670</v>
      </c>
      <c r="I758" t="s">
        <v>91</v>
      </c>
      <c r="J758">
        <v>-1</v>
      </c>
      <c r="K758" t="s">
        <v>36</v>
      </c>
      <c r="L758">
        <v>-1</v>
      </c>
      <c r="M758">
        <v>-1</v>
      </c>
      <c r="N758" t="s">
        <v>39</v>
      </c>
      <c r="O758">
        <v>-1</v>
      </c>
      <c r="P758">
        <v>-1</v>
      </c>
    </row>
    <row r="759" spans="1:16" ht="15" customHeight="1" x14ac:dyDescent="0.3">
      <c r="A759">
        <v>757</v>
      </c>
      <c r="B759" t="s">
        <v>96</v>
      </c>
      <c r="C759" t="s">
        <v>2334</v>
      </c>
      <c r="D759" t="s">
        <v>2355</v>
      </c>
      <c r="E759">
        <v>3.4</v>
      </c>
      <c r="F759" s="1" t="s">
        <v>2356</v>
      </c>
      <c r="G759" t="s">
        <v>252</v>
      </c>
      <c r="H759" t="s">
        <v>2357</v>
      </c>
      <c r="I759" t="s">
        <v>72</v>
      </c>
      <c r="J759">
        <v>1944</v>
      </c>
      <c r="K759" t="s">
        <v>73</v>
      </c>
      <c r="L759" t="s">
        <v>1306</v>
      </c>
      <c r="M759" t="s">
        <v>1307</v>
      </c>
      <c r="N759" t="s">
        <v>31</v>
      </c>
      <c r="O759">
        <v>-1</v>
      </c>
      <c r="P759">
        <v>-1</v>
      </c>
    </row>
    <row r="760" spans="1:16" ht="15" customHeight="1" x14ac:dyDescent="0.3">
      <c r="A760">
        <v>758</v>
      </c>
      <c r="B760" t="s">
        <v>41</v>
      </c>
      <c r="C760" t="s">
        <v>2334</v>
      </c>
      <c r="D760" s="1" t="s">
        <v>2358</v>
      </c>
      <c r="E760">
        <v>4.0999999999999996</v>
      </c>
      <c r="F760" s="1" t="s">
        <v>2359</v>
      </c>
      <c r="G760" t="s">
        <v>2260</v>
      </c>
      <c r="H760" t="s">
        <v>2360</v>
      </c>
      <c r="I760" t="s">
        <v>91</v>
      </c>
      <c r="J760">
        <v>2017</v>
      </c>
      <c r="K760" t="s">
        <v>73</v>
      </c>
      <c r="L760" t="s">
        <v>222</v>
      </c>
      <c r="M760" t="s">
        <v>81</v>
      </c>
      <c r="N760" t="s">
        <v>441</v>
      </c>
      <c r="O760">
        <v>-1</v>
      </c>
      <c r="P760">
        <v>-1</v>
      </c>
    </row>
    <row r="761" spans="1:16" ht="15" customHeight="1" x14ac:dyDescent="0.3">
      <c r="A761">
        <v>759</v>
      </c>
      <c r="B761" t="s">
        <v>294</v>
      </c>
      <c r="C761" t="s">
        <v>2334</v>
      </c>
      <c r="D761" s="1" t="s">
        <v>2361</v>
      </c>
      <c r="E761">
        <v>5</v>
      </c>
      <c r="F761" s="1" t="s">
        <v>496</v>
      </c>
      <c r="G761" t="s">
        <v>252</v>
      </c>
      <c r="H761" t="s">
        <v>497</v>
      </c>
      <c r="I761" t="s">
        <v>118</v>
      </c>
      <c r="J761">
        <v>2008</v>
      </c>
      <c r="K761" t="s">
        <v>36</v>
      </c>
      <c r="L761" t="s">
        <v>46</v>
      </c>
      <c r="M761" t="s">
        <v>38</v>
      </c>
      <c r="N761" t="s">
        <v>47</v>
      </c>
      <c r="O761">
        <v>-1</v>
      </c>
      <c r="P761">
        <v>-1</v>
      </c>
    </row>
    <row r="762" spans="1:16" ht="15" customHeight="1" x14ac:dyDescent="0.3">
      <c r="A762">
        <v>760</v>
      </c>
      <c r="B762" t="s">
        <v>96</v>
      </c>
      <c r="C762" t="s">
        <v>2334</v>
      </c>
      <c r="D762" t="s">
        <v>2362</v>
      </c>
      <c r="E762">
        <v>3.5</v>
      </c>
      <c r="F762" s="1" t="s">
        <v>2363</v>
      </c>
      <c r="G762" t="s">
        <v>252</v>
      </c>
      <c r="H762" t="s">
        <v>154</v>
      </c>
      <c r="I762" t="s">
        <v>35</v>
      </c>
      <c r="J762">
        <v>2013</v>
      </c>
      <c r="K762" t="s">
        <v>36</v>
      </c>
      <c r="L762" t="s">
        <v>2364</v>
      </c>
      <c r="M762" t="s">
        <v>2277</v>
      </c>
      <c r="N762" t="s">
        <v>229</v>
      </c>
      <c r="O762">
        <v>-1</v>
      </c>
      <c r="P762">
        <v>-1</v>
      </c>
    </row>
    <row r="763" spans="1:16" ht="15" customHeight="1" x14ac:dyDescent="0.3">
      <c r="A763">
        <v>761</v>
      </c>
      <c r="B763" t="s">
        <v>41</v>
      </c>
      <c r="C763" t="s">
        <v>2334</v>
      </c>
      <c r="D763" t="s">
        <v>2365</v>
      </c>
      <c r="E763">
        <v>3.7</v>
      </c>
      <c r="F763" s="1" t="s">
        <v>342</v>
      </c>
      <c r="G763" t="s">
        <v>2260</v>
      </c>
      <c r="H763" t="s">
        <v>343</v>
      </c>
      <c r="I763" t="s">
        <v>35</v>
      </c>
      <c r="J763">
        <v>-1</v>
      </c>
      <c r="K763" t="s">
        <v>45</v>
      </c>
      <c r="L763" t="s">
        <v>222</v>
      </c>
      <c r="M763" t="s">
        <v>81</v>
      </c>
      <c r="N763" t="s">
        <v>39</v>
      </c>
      <c r="O763">
        <v>-1</v>
      </c>
      <c r="P763">
        <v>-1</v>
      </c>
    </row>
    <row r="764" spans="1:16" ht="15" customHeight="1" x14ac:dyDescent="0.3">
      <c r="A764">
        <v>762</v>
      </c>
      <c r="B764" t="s">
        <v>2366</v>
      </c>
      <c r="C764" t="s">
        <v>2334</v>
      </c>
      <c r="D764" s="1" t="s">
        <v>2367</v>
      </c>
      <c r="E764">
        <v>4</v>
      </c>
      <c r="F764" s="1" t="s">
        <v>2368</v>
      </c>
      <c r="G764" t="s">
        <v>252</v>
      </c>
      <c r="H764" t="s">
        <v>2369</v>
      </c>
      <c r="I764" t="s">
        <v>91</v>
      </c>
      <c r="J764">
        <v>-1</v>
      </c>
      <c r="K764" t="s">
        <v>36</v>
      </c>
      <c r="L764" t="s">
        <v>119</v>
      </c>
      <c r="M764" t="s">
        <v>81</v>
      </c>
      <c r="N764" t="s">
        <v>39</v>
      </c>
      <c r="O764">
        <v>-1</v>
      </c>
      <c r="P764">
        <v>-1</v>
      </c>
    </row>
    <row r="765" spans="1:16" ht="15" customHeight="1" x14ac:dyDescent="0.3">
      <c r="A765">
        <v>763</v>
      </c>
      <c r="B765" t="s">
        <v>2370</v>
      </c>
      <c r="C765" t="s">
        <v>2334</v>
      </c>
      <c r="D765" s="1" t="s">
        <v>2371</v>
      </c>
      <c r="E765">
        <v>3.5</v>
      </c>
      <c r="F765" s="1" t="s">
        <v>2372</v>
      </c>
      <c r="G765" t="s">
        <v>252</v>
      </c>
      <c r="H765" t="s">
        <v>2373</v>
      </c>
      <c r="I765" t="s">
        <v>118</v>
      </c>
      <c r="J765">
        <v>2007</v>
      </c>
      <c r="K765" t="s">
        <v>137</v>
      </c>
      <c r="L765">
        <v>-1</v>
      </c>
      <c r="M765">
        <v>-1</v>
      </c>
      <c r="N765" t="s">
        <v>155</v>
      </c>
      <c r="O765">
        <v>-1</v>
      </c>
      <c r="P765">
        <v>-1</v>
      </c>
    </row>
    <row r="766" spans="1:16" ht="15" customHeight="1" x14ac:dyDescent="0.3">
      <c r="A766">
        <v>764</v>
      </c>
      <c r="B766" t="s">
        <v>41</v>
      </c>
      <c r="C766" t="s">
        <v>2334</v>
      </c>
      <c r="D766" s="1" t="s">
        <v>2374</v>
      </c>
      <c r="E766">
        <v>3.6</v>
      </c>
      <c r="F766" s="1" t="s">
        <v>2375</v>
      </c>
      <c r="G766" t="s">
        <v>252</v>
      </c>
      <c r="H766" t="s">
        <v>252</v>
      </c>
      <c r="I766" t="s">
        <v>118</v>
      </c>
      <c r="J766">
        <v>2015</v>
      </c>
      <c r="K766" t="s">
        <v>36</v>
      </c>
      <c r="L766" t="s">
        <v>543</v>
      </c>
      <c r="M766" t="s">
        <v>247</v>
      </c>
      <c r="N766" t="s">
        <v>39</v>
      </c>
      <c r="O766">
        <v>-1</v>
      </c>
      <c r="P766">
        <v>-1</v>
      </c>
    </row>
    <row r="767" spans="1:16" ht="15" customHeight="1" x14ac:dyDescent="0.3">
      <c r="A767">
        <v>765</v>
      </c>
      <c r="B767" t="s">
        <v>576</v>
      </c>
      <c r="C767" t="s">
        <v>2334</v>
      </c>
      <c r="D767" s="1" t="s">
        <v>2376</v>
      </c>
      <c r="E767">
        <v>3</v>
      </c>
      <c r="F767" s="1" t="s">
        <v>2377</v>
      </c>
      <c r="G767" t="s">
        <v>252</v>
      </c>
      <c r="H767" t="s">
        <v>252</v>
      </c>
      <c r="I767" t="s">
        <v>20</v>
      </c>
      <c r="J767">
        <v>-1</v>
      </c>
      <c r="K767" t="s">
        <v>335</v>
      </c>
      <c r="L767" t="s">
        <v>1370</v>
      </c>
      <c r="M767" t="s">
        <v>335</v>
      </c>
      <c r="N767" t="s">
        <v>39</v>
      </c>
      <c r="O767">
        <v>-1</v>
      </c>
      <c r="P767">
        <v>-1</v>
      </c>
    </row>
    <row r="768" spans="1:16" ht="15" customHeight="1" x14ac:dyDescent="0.3">
      <c r="A768">
        <v>766</v>
      </c>
      <c r="B768" t="s">
        <v>323</v>
      </c>
      <c r="C768" t="s">
        <v>2334</v>
      </c>
      <c r="D768" s="1" t="s">
        <v>2378</v>
      </c>
      <c r="E768">
        <v>-1</v>
      </c>
      <c r="F768" t="s">
        <v>2379</v>
      </c>
      <c r="G768" t="s">
        <v>252</v>
      </c>
      <c r="H768">
        <v>-1</v>
      </c>
      <c r="I768">
        <v>-1</v>
      </c>
      <c r="J768">
        <v>-1</v>
      </c>
      <c r="K768">
        <v>-1</v>
      </c>
      <c r="L768">
        <v>-1</v>
      </c>
      <c r="M768">
        <v>-1</v>
      </c>
      <c r="N768">
        <v>-1</v>
      </c>
      <c r="O768">
        <v>-1</v>
      </c>
      <c r="P768">
        <v>-1</v>
      </c>
    </row>
    <row r="769" spans="1:16" ht="15" customHeight="1" x14ac:dyDescent="0.3">
      <c r="A769">
        <v>767</v>
      </c>
      <c r="B769" t="s">
        <v>96</v>
      </c>
      <c r="C769" t="s">
        <v>2334</v>
      </c>
      <c r="D769" s="1" t="s">
        <v>2380</v>
      </c>
      <c r="E769">
        <v>-1</v>
      </c>
      <c r="F769" t="s">
        <v>2381</v>
      </c>
      <c r="G769" t="s">
        <v>252</v>
      </c>
      <c r="H769" t="s">
        <v>252</v>
      </c>
      <c r="I769" t="s">
        <v>137</v>
      </c>
      <c r="J769">
        <v>-1</v>
      </c>
      <c r="K769" t="s">
        <v>36</v>
      </c>
      <c r="L769">
        <v>-1</v>
      </c>
      <c r="M769">
        <v>-1</v>
      </c>
      <c r="N769" t="s">
        <v>39</v>
      </c>
      <c r="O769">
        <v>-1</v>
      </c>
      <c r="P769">
        <v>-1</v>
      </c>
    </row>
    <row r="770" spans="1:16" ht="15" customHeight="1" x14ac:dyDescent="0.3">
      <c r="A770">
        <v>768</v>
      </c>
      <c r="B770" t="s">
        <v>41</v>
      </c>
      <c r="C770" t="s">
        <v>2334</v>
      </c>
      <c r="D770" s="1" t="s">
        <v>2382</v>
      </c>
      <c r="E770">
        <v>3.9</v>
      </c>
      <c r="F770" s="1" t="s">
        <v>313</v>
      </c>
      <c r="G770" t="s">
        <v>252</v>
      </c>
      <c r="H770" t="s">
        <v>314</v>
      </c>
      <c r="I770" t="s">
        <v>51</v>
      </c>
      <c r="J770">
        <v>2002</v>
      </c>
      <c r="K770" t="s">
        <v>36</v>
      </c>
      <c r="L770" t="s">
        <v>46</v>
      </c>
      <c r="M770" t="s">
        <v>38</v>
      </c>
      <c r="N770" t="s">
        <v>24</v>
      </c>
      <c r="O770">
        <v>-1</v>
      </c>
      <c r="P770">
        <v>-1</v>
      </c>
    </row>
    <row r="771" spans="1:16" ht="15" customHeight="1" x14ac:dyDescent="0.3">
      <c r="A771">
        <v>769</v>
      </c>
      <c r="B771" t="s">
        <v>41</v>
      </c>
      <c r="C771" t="s">
        <v>2334</v>
      </c>
      <c r="D771" s="1" t="s">
        <v>2383</v>
      </c>
      <c r="E771">
        <v>5</v>
      </c>
      <c r="F771" s="1" t="s">
        <v>496</v>
      </c>
      <c r="G771" t="s">
        <v>252</v>
      </c>
      <c r="H771" t="s">
        <v>497</v>
      </c>
      <c r="I771" t="s">
        <v>118</v>
      </c>
      <c r="J771">
        <v>2008</v>
      </c>
      <c r="K771" t="s">
        <v>36</v>
      </c>
      <c r="L771" t="s">
        <v>46</v>
      </c>
      <c r="M771" t="s">
        <v>38</v>
      </c>
      <c r="N771" t="s">
        <v>47</v>
      </c>
      <c r="O771">
        <v>-1</v>
      </c>
      <c r="P771">
        <v>-1</v>
      </c>
    </row>
    <row r="772" spans="1:16" ht="15" customHeight="1" x14ac:dyDescent="0.3">
      <c r="A772">
        <v>770</v>
      </c>
      <c r="B772" t="s">
        <v>2384</v>
      </c>
      <c r="C772" t="s">
        <v>2334</v>
      </c>
      <c r="D772" s="1" t="s">
        <v>2385</v>
      </c>
      <c r="E772">
        <v>4.7</v>
      </c>
      <c r="F772" s="1" t="s">
        <v>2303</v>
      </c>
      <c r="G772" t="s">
        <v>252</v>
      </c>
      <c r="H772" t="s">
        <v>2304</v>
      </c>
      <c r="I772" t="s">
        <v>118</v>
      </c>
      <c r="J772">
        <v>1994</v>
      </c>
      <c r="K772" t="s">
        <v>36</v>
      </c>
      <c r="L772" t="s">
        <v>222</v>
      </c>
      <c r="M772" t="s">
        <v>81</v>
      </c>
      <c r="N772" t="s">
        <v>160</v>
      </c>
      <c r="O772">
        <v>-1</v>
      </c>
      <c r="P772">
        <v>-1</v>
      </c>
    </row>
    <row r="773" spans="1:16" ht="15" customHeight="1" x14ac:dyDescent="0.3">
      <c r="A773">
        <v>771</v>
      </c>
      <c r="B773" t="s">
        <v>2386</v>
      </c>
      <c r="C773" t="s">
        <v>2334</v>
      </c>
      <c r="D773" s="1" t="s">
        <v>2387</v>
      </c>
      <c r="E773">
        <v>3.5</v>
      </c>
      <c r="F773" s="1" t="s">
        <v>2318</v>
      </c>
      <c r="G773" t="s">
        <v>252</v>
      </c>
      <c r="H773" t="s">
        <v>252</v>
      </c>
      <c r="I773" t="s">
        <v>28</v>
      </c>
      <c r="J773">
        <v>1883</v>
      </c>
      <c r="K773" t="s">
        <v>447</v>
      </c>
      <c r="L773" t="s">
        <v>2131</v>
      </c>
      <c r="M773" t="s">
        <v>564</v>
      </c>
      <c r="N773" t="s">
        <v>39</v>
      </c>
      <c r="O773">
        <v>-1</v>
      </c>
      <c r="P773">
        <v>-1</v>
      </c>
    </row>
    <row r="774" spans="1:16" ht="15" customHeight="1" x14ac:dyDescent="0.3">
      <c r="A774">
        <v>772</v>
      </c>
      <c r="B774" t="s">
        <v>2297</v>
      </c>
      <c r="C774" t="s">
        <v>2334</v>
      </c>
      <c r="D774" s="1" t="s">
        <v>2388</v>
      </c>
      <c r="E774">
        <v>3.2</v>
      </c>
      <c r="F774" s="1" t="s">
        <v>2389</v>
      </c>
      <c r="G774" t="s">
        <v>252</v>
      </c>
      <c r="H774" t="s">
        <v>252</v>
      </c>
      <c r="I774" t="s">
        <v>51</v>
      </c>
      <c r="J774">
        <v>2015</v>
      </c>
      <c r="K774" t="s">
        <v>36</v>
      </c>
      <c r="L774" t="s">
        <v>475</v>
      </c>
      <c r="M774" t="s">
        <v>475</v>
      </c>
      <c r="N774" t="s">
        <v>39</v>
      </c>
      <c r="O774">
        <v>-1</v>
      </c>
      <c r="P774" t="b">
        <v>1</v>
      </c>
    </row>
    <row r="775" spans="1:16" ht="15" customHeight="1" x14ac:dyDescent="0.3">
      <c r="A775">
        <v>773</v>
      </c>
      <c r="B775" t="s">
        <v>41</v>
      </c>
      <c r="C775" t="s">
        <v>2334</v>
      </c>
      <c r="D775" s="1" t="s">
        <v>2390</v>
      </c>
      <c r="E775">
        <v>-1</v>
      </c>
      <c r="F775" t="s">
        <v>2391</v>
      </c>
      <c r="G775" t="s">
        <v>252</v>
      </c>
      <c r="H775" t="s">
        <v>252</v>
      </c>
      <c r="I775" t="s">
        <v>91</v>
      </c>
      <c r="J775">
        <v>-1</v>
      </c>
      <c r="K775" t="s">
        <v>36</v>
      </c>
      <c r="L775">
        <v>-1</v>
      </c>
      <c r="M775">
        <v>-1</v>
      </c>
      <c r="N775" t="s">
        <v>39</v>
      </c>
      <c r="O775">
        <v>-1</v>
      </c>
      <c r="P775">
        <v>-1</v>
      </c>
    </row>
    <row r="776" spans="1:16" ht="15" customHeight="1" x14ac:dyDescent="0.3">
      <c r="A776">
        <v>774</v>
      </c>
      <c r="B776" t="s">
        <v>2384</v>
      </c>
      <c r="C776" t="s">
        <v>2334</v>
      </c>
      <c r="D776" t="s">
        <v>2392</v>
      </c>
      <c r="E776">
        <v>4.5999999999999996</v>
      </c>
      <c r="F776" s="1" t="s">
        <v>1058</v>
      </c>
      <c r="G776" t="s">
        <v>252</v>
      </c>
      <c r="H776" t="s">
        <v>1060</v>
      </c>
      <c r="I776" t="s">
        <v>118</v>
      </c>
      <c r="J776">
        <v>1996</v>
      </c>
      <c r="K776" t="s">
        <v>36</v>
      </c>
      <c r="L776" t="s">
        <v>46</v>
      </c>
      <c r="M776" t="s">
        <v>38</v>
      </c>
      <c r="N776" t="s">
        <v>120</v>
      </c>
      <c r="O776">
        <v>-1</v>
      </c>
      <c r="P776">
        <v>-1</v>
      </c>
    </row>
    <row r="777" spans="1:16" ht="15" customHeight="1" x14ac:dyDescent="0.3">
      <c r="A777">
        <v>775</v>
      </c>
      <c r="B777" t="s">
        <v>96</v>
      </c>
      <c r="C777" t="s">
        <v>2334</v>
      </c>
      <c r="D777" t="s">
        <v>2393</v>
      </c>
      <c r="E777">
        <v>4.2</v>
      </c>
      <c r="F777" s="1" t="s">
        <v>2394</v>
      </c>
      <c r="G777" t="s">
        <v>252</v>
      </c>
      <c r="H777" t="s">
        <v>2395</v>
      </c>
      <c r="I777" t="s">
        <v>91</v>
      </c>
      <c r="J777">
        <v>-1</v>
      </c>
      <c r="K777" t="s">
        <v>36</v>
      </c>
      <c r="L777" t="s">
        <v>178</v>
      </c>
      <c r="M777" t="s">
        <v>38</v>
      </c>
      <c r="N777" t="s">
        <v>106</v>
      </c>
      <c r="O777">
        <v>-1</v>
      </c>
      <c r="P777">
        <v>-1</v>
      </c>
    </row>
    <row r="778" spans="1:16" ht="15" customHeight="1" x14ac:dyDescent="0.3">
      <c r="A778">
        <v>776</v>
      </c>
      <c r="B778" t="s">
        <v>581</v>
      </c>
      <c r="C778" t="s">
        <v>2334</v>
      </c>
      <c r="D778" s="1" t="s">
        <v>2396</v>
      </c>
      <c r="E778">
        <v>3.9</v>
      </c>
      <c r="F778" s="1" t="s">
        <v>2350</v>
      </c>
      <c r="G778" t="s">
        <v>252</v>
      </c>
      <c r="H778" t="s">
        <v>2351</v>
      </c>
      <c r="I778" t="s">
        <v>35</v>
      </c>
      <c r="J778">
        <v>1983</v>
      </c>
      <c r="K778" t="s">
        <v>45</v>
      </c>
      <c r="L778" t="s">
        <v>222</v>
      </c>
      <c r="M778" t="s">
        <v>81</v>
      </c>
      <c r="N778" t="s">
        <v>31</v>
      </c>
      <c r="O778" t="s">
        <v>2352</v>
      </c>
      <c r="P778">
        <v>-1</v>
      </c>
    </row>
    <row r="779" spans="1:16" ht="15" customHeight="1" x14ac:dyDescent="0.3">
      <c r="A779">
        <v>777</v>
      </c>
      <c r="B779" t="s">
        <v>96</v>
      </c>
      <c r="C779" t="s">
        <v>2334</v>
      </c>
      <c r="D779" s="1" t="s">
        <v>2397</v>
      </c>
      <c r="E779">
        <v>3.9</v>
      </c>
      <c r="F779" s="1" t="s">
        <v>2398</v>
      </c>
      <c r="G779" t="s">
        <v>252</v>
      </c>
      <c r="H779" t="s">
        <v>2399</v>
      </c>
      <c r="I779" t="s">
        <v>118</v>
      </c>
      <c r="J779">
        <v>1991</v>
      </c>
      <c r="K779" t="s">
        <v>21</v>
      </c>
      <c r="L779" t="s">
        <v>22</v>
      </c>
      <c r="M779" t="s">
        <v>23</v>
      </c>
      <c r="N779" t="s">
        <v>39</v>
      </c>
      <c r="O779">
        <v>-1</v>
      </c>
      <c r="P779">
        <v>-1</v>
      </c>
    </row>
    <row r="780" spans="1:16" ht="15" customHeight="1" x14ac:dyDescent="0.3">
      <c r="A780">
        <v>778</v>
      </c>
      <c r="B780" t="s">
        <v>2400</v>
      </c>
      <c r="C780" t="s">
        <v>2334</v>
      </c>
      <c r="D780" s="1" t="s">
        <v>2401</v>
      </c>
      <c r="E780">
        <v>4.8</v>
      </c>
      <c r="F780" s="1" t="s">
        <v>2402</v>
      </c>
      <c r="G780" t="s">
        <v>252</v>
      </c>
      <c r="H780" t="s">
        <v>252</v>
      </c>
      <c r="I780" t="s">
        <v>118</v>
      </c>
      <c r="J780">
        <v>2014</v>
      </c>
      <c r="K780" t="s">
        <v>36</v>
      </c>
      <c r="L780" t="s">
        <v>186</v>
      </c>
      <c r="M780" t="s">
        <v>59</v>
      </c>
      <c r="N780" t="s">
        <v>47</v>
      </c>
      <c r="O780" t="s">
        <v>2403</v>
      </c>
      <c r="P780">
        <v>-1</v>
      </c>
    </row>
    <row r="781" spans="1:16" ht="15" customHeight="1" x14ac:dyDescent="0.3">
      <c r="A781">
        <v>779</v>
      </c>
      <c r="B781" t="s">
        <v>41</v>
      </c>
      <c r="C781" t="s">
        <v>2404</v>
      </c>
      <c r="D781" s="1" t="s">
        <v>2405</v>
      </c>
      <c r="E781">
        <v>-1</v>
      </c>
      <c r="F781" t="s">
        <v>2406</v>
      </c>
      <c r="G781" t="s">
        <v>2407</v>
      </c>
      <c r="H781" t="s">
        <v>2408</v>
      </c>
      <c r="I781" t="s">
        <v>118</v>
      </c>
      <c r="J781">
        <v>-1</v>
      </c>
      <c r="K781" t="s">
        <v>36</v>
      </c>
      <c r="L781" t="s">
        <v>1737</v>
      </c>
      <c r="M781" t="s">
        <v>735</v>
      </c>
      <c r="N781" t="s">
        <v>39</v>
      </c>
      <c r="O781">
        <v>-1</v>
      </c>
      <c r="P781">
        <v>-1</v>
      </c>
    </row>
    <row r="782" spans="1:16" ht="15" customHeight="1" x14ac:dyDescent="0.3">
      <c r="A782">
        <v>780</v>
      </c>
      <c r="B782" t="s">
        <v>41</v>
      </c>
      <c r="C782" t="s">
        <v>2404</v>
      </c>
      <c r="D782" s="1" t="s">
        <v>2409</v>
      </c>
      <c r="E782">
        <v>4</v>
      </c>
      <c r="F782" s="1" t="s">
        <v>364</v>
      </c>
      <c r="G782" t="s">
        <v>252</v>
      </c>
      <c r="H782" t="s">
        <v>365</v>
      </c>
      <c r="I782" t="s">
        <v>91</v>
      </c>
      <c r="J782">
        <v>-1</v>
      </c>
      <c r="K782" t="s">
        <v>36</v>
      </c>
      <c r="L782" t="s">
        <v>366</v>
      </c>
      <c r="M782" t="s">
        <v>275</v>
      </c>
      <c r="N782" t="s">
        <v>155</v>
      </c>
      <c r="O782">
        <v>-1</v>
      </c>
      <c r="P782">
        <v>-1</v>
      </c>
    </row>
    <row r="783" spans="1:16" ht="15" customHeight="1" x14ac:dyDescent="0.3">
      <c r="A783">
        <v>781</v>
      </c>
      <c r="B783" t="s">
        <v>2410</v>
      </c>
      <c r="C783" t="s">
        <v>2404</v>
      </c>
      <c r="D783" s="1" t="s">
        <v>2411</v>
      </c>
      <c r="E783">
        <v>3.9</v>
      </c>
      <c r="F783" s="1" t="s">
        <v>2412</v>
      </c>
      <c r="G783" t="s">
        <v>252</v>
      </c>
      <c r="H783" t="s">
        <v>252</v>
      </c>
      <c r="I783" t="s">
        <v>72</v>
      </c>
      <c r="J783">
        <v>1837</v>
      </c>
      <c r="K783" t="s">
        <v>85</v>
      </c>
      <c r="L783" t="s">
        <v>29</v>
      </c>
      <c r="M783" t="s">
        <v>30</v>
      </c>
      <c r="N783" t="s">
        <v>75</v>
      </c>
      <c r="O783">
        <v>-1</v>
      </c>
      <c r="P783">
        <v>-1</v>
      </c>
    </row>
    <row r="784" spans="1:16" ht="15" customHeight="1" x14ac:dyDescent="0.3">
      <c r="A784">
        <v>782</v>
      </c>
      <c r="B784" t="s">
        <v>41</v>
      </c>
      <c r="C784" t="s">
        <v>2404</v>
      </c>
      <c r="D784" t="s">
        <v>2413</v>
      </c>
      <c r="E784">
        <v>2.7</v>
      </c>
      <c r="F784" s="1" t="s">
        <v>2414</v>
      </c>
      <c r="G784" t="s">
        <v>252</v>
      </c>
      <c r="H784" t="s">
        <v>2415</v>
      </c>
      <c r="I784" t="s">
        <v>35</v>
      </c>
      <c r="J784">
        <v>1998</v>
      </c>
      <c r="K784" t="s">
        <v>36</v>
      </c>
      <c r="L784" t="s">
        <v>222</v>
      </c>
      <c r="M784" t="s">
        <v>81</v>
      </c>
      <c r="N784" t="s">
        <v>24</v>
      </c>
      <c r="O784">
        <v>-1</v>
      </c>
      <c r="P784">
        <v>-1</v>
      </c>
    </row>
    <row r="785" spans="1:16" ht="15" customHeight="1" x14ac:dyDescent="0.3">
      <c r="A785">
        <v>783</v>
      </c>
      <c r="B785" t="s">
        <v>2416</v>
      </c>
      <c r="C785" t="s">
        <v>2404</v>
      </c>
      <c r="D785" s="1" t="s">
        <v>2417</v>
      </c>
      <c r="E785">
        <v>3.4</v>
      </c>
      <c r="F785" s="1" t="s">
        <v>2418</v>
      </c>
      <c r="G785" t="s">
        <v>1060</v>
      </c>
      <c r="H785" t="s">
        <v>252</v>
      </c>
      <c r="I785" t="s">
        <v>51</v>
      </c>
      <c r="J785">
        <v>1935</v>
      </c>
      <c r="K785" t="s">
        <v>21</v>
      </c>
      <c r="L785" t="s">
        <v>194</v>
      </c>
      <c r="M785" t="s">
        <v>59</v>
      </c>
      <c r="N785" t="s">
        <v>24</v>
      </c>
      <c r="O785">
        <v>-1</v>
      </c>
      <c r="P785">
        <v>-1</v>
      </c>
    </row>
    <row r="786" spans="1:16" ht="15" customHeight="1" x14ac:dyDescent="0.3">
      <c r="A786">
        <v>784</v>
      </c>
      <c r="B786" t="s">
        <v>41</v>
      </c>
      <c r="C786" t="s">
        <v>2404</v>
      </c>
      <c r="D786" s="1" t="s">
        <v>2419</v>
      </c>
      <c r="E786">
        <v>4.5</v>
      </c>
      <c r="F786" s="1" t="s">
        <v>681</v>
      </c>
      <c r="G786" t="s">
        <v>252</v>
      </c>
      <c r="H786" t="s">
        <v>19</v>
      </c>
      <c r="I786" t="s">
        <v>20</v>
      </c>
      <c r="J786">
        <v>2004</v>
      </c>
      <c r="K786" t="s">
        <v>36</v>
      </c>
      <c r="L786" t="s">
        <v>222</v>
      </c>
      <c r="M786" t="s">
        <v>81</v>
      </c>
      <c r="N786" t="s">
        <v>39</v>
      </c>
      <c r="O786" t="s">
        <v>682</v>
      </c>
      <c r="P786">
        <v>-1</v>
      </c>
    </row>
    <row r="787" spans="1:16" ht="15" customHeight="1" x14ac:dyDescent="0.3">
      <c r="A787">
        <v>785</v>
      </c>
      <c r="B787" t="s">
        <v>2420</v>
      </c>
      <c r="C787" t="s">
        <v>2404</v>
      </c>
      <c r="D787" s="1" t="s">
        <v>2421</v>
      </c>
      <c r="E787">
        <v>4</v>
      </c>
      <c r="F787" s="1" t="s">
        <v>2280</v>
      </c>
      <c r="G787" t="s">
        <v>252</v>
      </c>
      <c r="H787" t="s">
        <v>252</v>
      </c>
      <c r="I787" t="s">
        <v>28</v>
      </c>
      <c r="J787">
        <v>1890</v>
      </c>
      <c r="K787" t="s">
        <v>562</v>
      </c>
      <c r="L787" t="s">
        <v>563</v>
      </c>
      <c r="M787" t="s">
        <v>564</v>
      </c>
      <c r="N787" t="s">
        <v>31</v>
      </c>
      <c r="O787">
        <v>-1</v>
      </c>
      <c r="P787">
        <v>-1</v>
      </c>
    </row>
    <row r="788" spans="1:16" ht="15" customHeight="1" x14ac:dyDescent="0.3">
      <c r="A788">
        <v>786</v>
      </c>
      <c r="B788" t="s">
        <v>41</v>
      </c>
      <c r="C788" t="s">
        <v>2404</v>
      </c>
      <c r="D788" s="1" t="s">
        <v>2422</v>
      </c>
      <c r="E788">
        <v>3.7</v>
      </c>
      <c r="F788" s="1" t="s">
        <v>2423</v>
      </c>
      <c r="G788" t="s">
        <v>252</v>
      </c>
      <c r="H788" t="s">
        <v>2424</v>
      </c>
      <c r="I788" t="s">
        <v>91</v>
      </c>
      <c r="J788">
        <v>-1</v>
      </c>
      <c r="K788" t="s">
        <v>21</v>
      </c>
      <c r="L788">
        <v>-1</v>
      </c>
      <c r="M788">
        <v>-1</v>
      </c>
      <c r="N788" t="s">
        <v>106</v>
      </c>
      <c r="O788">
        <v>-1</v>
      </c>
      <c r="P788">
        <v>-1</v>
      </c>
    </row>
    <row r="789" spans="1:16" ht="15" customHeight="1" x14ac:dyDescent="0.3">
      <c r="A789">
        <v>787</v>
      </c>
      <c r="B789" t="s">
        <v>41</v>
      </c>
      <c r="C789" t="s">
        <v>2404</v>
      </c>
      <c r="D789" s="1" t="s">
        <v>2425</v>
      </c>
      <c r="E789">
        <v>4</v>
      </c>
      <c r="F789" s="1" t="s">
        <v>2426</v>
      </c>
      <c r="G789" t="s">
        <v>2427</v>
      </c>
      <c r="H789" t="s">
        <v>2428</v>
      </c>
      <c r="I789" t="s">
        <v>20</v>
      </c>
      <c r="J789">
        <v>2000</v>
      </c>
      <c r="K789" t="s">
        <v>2324</v>
      </c>
      <c r="L789" t="s">
        <v>274</v>
      </c>
      <c r="M789" t="s">
        <v>275</v>
      </c>
      <c r="N789" t="s">
        <v>39</v>
      </c>
      <c r="O789">
        <v>-1</v>
      </c>
      <c r="P789">
        <v>-1</v>
      </c>
    </row>
    <row r="790" spans="1:16" ht="15" customHeight="1" x14ac:dyDescent="0.3">
      <c r="A790">
        <v>788</v>
      </c>
      <c r="B790" t="s">
        <v>641</v>
      </c>
      <c r="C790" t="s">
        <v>2404</v>
      </c>
      <c r="D790" s="1" t="s">
        <v>2429</v>
      </c>
      <c r="E790">
        <v>3.2</v>
      </c>
      <c r="F790" s="1" t="s">
        <v>2430</v>
      </c>
      <c r="G790" t="s">
        <v>252</v>
      </c>
      <c r="H790" t="s">
        <v>252</v>
      </c>
      <c r="I790" t="s">
        <v>28</v>
      </c>
      <c r="J790">
        <v>-1</v>
      </c>
      <c r="K790" t="s">
        <v>73</v>
      </c>
      <c r="L790" t="s">
        <v>194</v>
      </c>
      <c r="M790" t="s">
        <v>59</v>
      </c>
      <c r="N790" t="s">
        <v>39</v>
      </c>
      <c r="O790">
        <v>-1</v>
      </c>
      <c r="P790">
        <v>-1</v>
      </c>
    </row>
    <row r="791" spans="1:16" ht="15" customHeight="1" x14ac:dyDescent="0.3">
      <c r="A791">
        <v>789</v>
      </c>
      <c r="B791" t="s">
        <v>2370</v>
      </c>
      <c r="C791" t="s">
        <v>2404</v>
      </c>
      <c r="D791" s="1" t="s">
        <v>2431</v>
      </c>
      <c r="E791">
        <v>3.2</v>
      </c>
      <c r="F791" s="1" t="s">
        <v>2432</v>
      </c>
      <c r="G791" t="s">
        <v>252</v>
      </c>
      <c r="H791" t="s">
        <v>343</v>
      </c>
      <c r="I791" t="s">
        <v>51</v>
      </c>
      <c r="J791">
        <v>1983</v>
      </c>
      <c r="K791" t="s">
        <v>36</v>
      </c>
      <c r="L791" t="s">
        <v>178</v>
      </c>
      <c r="M791" t="s">
        <v>38</v>
      </c>
      <c r="N791" t="s">
        <v>39</v>
      </c>
      <c r="O791" t="s">
        <v>2433</v>
      </c>
      <c r="P791" t="b">
        <v>1</v>
      </c>
    </row>
    <row r="792" spans="1:16" ht="15" customHeight="1" x14ac:dyDescent="0.3">
      <c r="A792">
        <v>790</v>
      </c>
      <c r="B792" t="s">
        <v>41</v>
      </c>
      <c r="C792" t="s">
        <v>2404</v>
      </c>
      <c r="D792" s="1" t="s">
        <v>2434</v>
      </c>
      <c r="E792">
        <v>-1</v>
      </c>
      <c r="F792" t="s">
        <v>2391</v>
      </c>
      <c r="G792" t="s">
        <v>252</v>
      </c>
      <c r="H792" t="s">
        <v>558</v>
      </c>
      <c r="I792" t="s">
        <v>91</v>
      </c>
      <c r="J792">
        <v>2014</v>
      </c>
      <c r="K792" t="s">
        <v>36</v>
      </c>
      <c r="L792" t="s">
        <v>178</v>
      </c>
      <c r="M792" t="s">
        <v>38</v>
      </c>
      <c r="N792" t="s">
        <v>39</v>
      </c>
      <c r="O792">
        <v>-1</v>
      </c>
      <c r="P792">
        <v>-1</v>
      </c>
    </row>
    <row r="793" spans="1:16" ht="15" customHeight="1" x14ac:dyDescent="0.3">
      <c r="A793">
        <v>791</v>
      </c>
      <c r="B793" t="s">
        <v>2435</v>
      </c>
      <c r="C793" t="s">
        <v>2404</v>
      </c>
      <c r="D793" s="1" t="s">
        <v>2436</v>
      </c>
      <c r="E793">
        <v>3.8</v>
      </c>
      <c r="F793" s="1" t="s">
        <v>2437</v>
      </c>
      <c r="G793" t="s">
        <v>252</v>
      </c>
      <c r="H793" t="s">
        <v>252</v>
      </c>
      <c r="I793" t="s">
        <v>51</v>
      </c>
      <c r="J793">
        <v>2001</v>
      </c>
      <c r="K793" t="s">
        <v>36</v>
      </c>
      <c r="L793" t="s">
        <v>1053</v>
      </c>
      <c r="M793" t="s">
        <v>1054</v>
      </c>
      <c r="N793" t="s">
        <v>47</v>
      </c>
      <c r="O793">
        <v>-1</v>
      </c>
      <c r="P793">
        <v>-1</v>
      </c>
    </row>
    <row r="794" spans="1:16" ht="15" customHeight="1" x14ac:dyDescent="0.3">
      <c r="A794">
        <v>792</v>
      </c>
      <c r="B794" t="s">
        <v>2438</v>
      </c>
      <c r="C794" t="s">
        <v>2404</v>
      </c>
      <c r="D794" s="1" t="s">
        <v>2439</v>
      </c>
      <c r="E794">
        <v>3.8</v>
      </c>
      <c r="F794" s="1" t="s">
        <v>2440</v>
      </c>
      <c r="G794" t="s">
        <v>252</v>
      </c>
      <c r="H794" t="s">
        <v>71</v>
      </c>
      <c r="I794" t="s">
        <v>28</v>
      </c>
      <c r="J794">
        <v>1989</v>
      </c>
      <c r="K794" t="s">
        <v>36</v>
      </c>
      <c r="L794" t="s">
        <v>366</v>
      </c>
      <c r="M794" t="s">
        <v>275</v>
      </c>
      <c r="N794" t="s">
        <v>132</v>
      </c>
      <c r="O794" t="s">
        <v>2441</v>
      </c>
      <c r="P794">
        <v>-1</v>
      </c>
    </row>
    <row r="795" spans="1:16" ht="15" customHeight="1" x14ac:dyDescent="0.3">
      <c r="A795">
        <v>793</v>
      </c>
      <c r="B795" t="s">
        <v>644</v>
      </c>
      <c r="C795" t="s">
        <v>2404</v>
      </c>
      <c r="D795" s="1" t="s">
        <v>2442</v>
      </c>
      <c r="E795">
        <v>3.9</v>
      </c>
      <c r="F795" s="1" t="s">
        <v>2443</v>
      </c>
      <c r="G795" t="s">
        <v>252</v>
      </c>
      <c r="H795" t="s">
        <v>174</v>
      </c>
      <c r="I795" t="s">
        <v>91</v>
      </c>
      <c r="J795">
        <v>-1</v>
      </c>
      <c r="K795" t="s">
        <v>2444</v>
      </c>
      <c r="L795" t="s">
        <v>1737</v>
      </c>
      <c r="M795" t="s">
        <v>735</v>
      </c>
      <c r="N795" t="s">
        <v>155</v>
      </c>
      <c r="O795">
        <v>-1</v>
      </c>
      <c r="P795">
        <v>-1</v>
      </c>
    </row>
    <row r="796" spans="1:16" ht="15" customHeight="1" x14ac:dyDescent="0.3">
      <c r="A796">
        <v>794</v>
      </c>
      <c r="B796" t="s">
        <v>1358</v>
      </c>
      <c r="C796" t="s">
        <v>2404</v>
      </c>
      <c r="D796" s="1" t="s">
        <v>2445</v>
      </c>
      <c r="E796">
        <v>3.5</v>
      </c>
      <c r="F796" s="1" t="s">
        <v>2446</v>
      </c>
      <c r="G796" t="s">
        <v>252</v>
      </c>
      <c r="H796" t="s">
        <v>252</v>
      </c>
      <c r="I796" t="s">
        <v>72</v>
      </c>
      <c r="J796">
        <v>1908</v>
      </c>
      <c r="K796" t="s">
        <v>36</v>
      </c>
      <c r="L796" t="s">
        <v>1523</v>
      </c>
      <c r="M796" t="s">
        <v>1307</v>
      </c>
      <c r="N796" t="s">
        <v>39</v>
      </c>
      <c r="O796">
        <v>-1</v>
      </c>
      <c r="P796">
        <v>-1</v>
      </c>
    </row>
    <row r="797" spans="1:16" ht="15" customHeight="1" x14ac:dyDescent="0.3">
      <c r="A797">
        <v>795</v>
      </c>
      <c r="B797" t="s">
        <v>2447</v>
      </c>
      <c r="C797" t="s">
        <v>2404</v>
      </c>
      <c r="D797" s="1" t="s">
        <v>2448</v>
      </c>
      <c r="E797">
        <v>3</v>
      </c>
      <c r="F797" s="1" t="s">
        <v>2449</v>
      </c>
      <c r="G797" t="s">
        <v>252</v>
      </c>
      <c r="H797" t="s">
        <v>1410</v>
      </c>
      <c r="I797" t="s">
        <v>20</v>
      </c>
      <c r="J797">
        <v>2003</v>
      </c>
      <c r="K797" t="s">
        <v>36</v>
      </c>
      <c r="L797" t="s">
        <v>222</v>
      </c>
      <c r="M797" t="s">
        <v>81</v>
      </c>
      <c r="N797" t="s">
        <v>39</v>
      </c>
      <c r="O797">
        <v>-1</v>
      </c>
      <c r="P797">
        <v>-1</v>
      </c>
    </row>
    <row r="798" spans="1:16" ht="15" customHeight="1" x14ac:dyDescent="0.3">
      <c r="A798">
        <v>796</v>
      </c>
      <c r="B798" t="s">
        <v>576</v>
      </c>
      <c r="C798" t="s">
        <v>2404</v>
      </c>
      <c r="D798" s="1" t="s">
        <v>2450</v>
      </c>
      <c r="E798">
        <v>3</v>
      </c>
      <c r="F798" s="1" t="s">
        <v>2451</v>
      </c>
      <c r="G798" t="s">
        <v>252</v>
      </c>
      <c r="H798" t="s">
        <v>2452</v>
      </c>
      <c r="I798" t="s">
        <v>35</v>
      </c>
      <c r="J798">
        <v>1966</v>
      </c>
      <c r="K798" t="s">
        <v>36</v>
      </c>
      <c r="L798" t="s">
        <v>2364</v>
      </c>
      <c r="M798" t="s">
        <v>2277</v>
      </c>
      <c r="N798" t="s">
        <v>75</v>
      </c>
      <c r="O798">
        <v>-1</v>
      </c>
      <c r="P798">
        <v>-1</v>
      </c>
    </row>
    <row r="799" spans="1:16" ht="15" customHeight="1" x14ac:dyDescent="0.3">
      <c r="A799">
        <v>797</v>
      </c>
      <c r="B799" t="s">
        <v>96</v>
      </c>
      <c r="C799" t="s">
        <v>2404</v>
      </c>
      <c r="D799" s="1" t="s">
        <v>2453</v>
      </c>
      <c r="E799">
        <v>3.9</v>
      </c>
      <c r="F799" s="1" t="s">
        <v>2454</v>
      </c>
      <c r="G799" t="s">
        <v>252</v>
      </c>
      <c r="H799" t="s">
        <v>252</v>
      </c>
      <c r="I799" t="s">
        <v>35</v>
      </c>
      <c r="J799">
        <v>2004</v>
      </c>
      <c r="K799" t="s">
        <v>36</v>
      </c>
      <c r="L799" t="s">
        <v>46</v>
      </c>
      <c r="M799" t="s">
        <v>38</v>
      </c>
      <c r="N799" t="s">
        <v>24</v>
      </c>
      <c r="O799" t="s">
        <v>2455</v>
      </c>
      <c r="P799">
        <v>-1</v>
      </c>
    </row>
    <row r="800" spans="1:16" ht="15" customHeight="1" x14ac:dyDescent="0.3">
      <c r="A800">
        <v>798</v>
      </c>
      <c r="B800" t="s">
        <v>775</v>
      </c>
      <c r="C800" t="s">
        <v>2404</v>
      </c>
      <c r="D800" s="1" t="s">
        <v>2456</v>
      </c>
      <c r="E800">
        <v>3.9</v>
      </c>
      <c r="F800" s="1" t="s">
        <v>2282</v>
      </c>
      <c r="G800" t="s">
        <v>252</v>
      </c>
      <c r="H800" t="s">
        <v>19</v>
      </c>
      <c r="I800" t="s">
        <v>118</v>
      </c>
      <c r="J800">
        <v>2000</v>
      </c>
      <c r="K800" t="s">
        <v>36</v>
      </c>
      <c r="L800" t="s">
        <v>222</v>
      </c>
      <c r="M800" t="s">
        <v>81</v>
      </c>
      <c r="N800" t="s">
        <v>24</v>
      </c>
      <c r="O800" t="s">
        <v>2283</v>
      </c>
      <c r="P800">
        <v>-1</v>
      </c>
    </row>
    <row r="801" spans="1:16" ht="15" customHeight="1" x14ac:dyDescent="0.3">
      <c r="A801">
        <v>799</v>
      </c>
      <c r="B801" t="s">
        <v>2457</v>
      </c>
      <c r="C801" t="s">
        <v>2404</v>
      </c>
      <c r="D801" s="1" t="s">
        <v>2458</v>
      </c>
      <c r="E801">
        <v>3.7</v>
      </c>
      <c r="F801" s="1" t="s">
        <v>2459</v>
      </c>
      <c r="G801" t="s">
        <v>2460</v>
      </c>
      <c r="H801" t="s">
        <v>2460</v>
      </c>
      <c r="I801" t="s">
        <v>35</v>
      </c>
      <c r="J801">
        <v>1959</v>
      </c>
      <c r="K801" t="s">
        <v>36</v>
      </c>
      <c r="L801" t="s">
        <v>1120</v>
      </c>
      <c r="M801" t="s">
        <v>407</v>
      </c>
      <c r="N801" t="s">
        <v>229</v>
      </c>
      <c r="O801">
        <v>-1</v>
      </c>
      <c r="P801">
        <v>-1</v>
      </c>
    </row>
    <row r="802" spans="1:16" ht="15" customHeight="1" x14ac:dyDescent="0.3">
      <c r="A802">
        <v>800</v>
      </c>
      <c r="B802" t="s">
        <v>41</v>
      </c>
      <c r="C802" t="s">
        <v>2404</v>
      </c>
      <c r="D802" s="1" t="s">
        <v>2461</v>
      </c>
      <c r="E802">
        <v>-1</v>
      </c>
      <c r="F802" t="s">
        <v>2462</v>
      </c>
      <c r="G802" t="s">
        <v>252</v>
      </c>
      <c r="H802">
        <v>-1</v>
      </c>
      <c r="I802">
        <v>-1</v>
      </c>
      <c r="J802">
        <v>-1</v>
      </c>
      <c r="K802">
        <v>-1</v>
      </c>
      <c r="L802">
        <v>-1</v>
      </c>
      <c r="M802">
        <v>-1</v>
      </c>
      <c r="N802">
        <v>-1</v>
      </c>
      <c r="O802">
        <v>-1</v>
      </c>
      <c r="P802">
        <v>-1</v>
      </c>
    </row>
    <row r="803" spans="1:16" ht="15" customHeight="1" x14ac:dyDescent="0.3">
      <c r="A803">
        <v>801</v>
      </c>
      <c r="B803" t="s">
        <v>41</v>
      </c>
      <c r="C803" t="s">
        <v>2404</v>
      </c>
      <c r="D803" s="1" t="s">
        <v>2463</v>
      </c>
      <c r="E803">
        <v>4.3</v>
      </c>
      <c r="F803" s="1" t="s">
        <v>2464</v>
      </c>
      <c r="G803" t="s">
        <v>2465</v>
      </c>
      <c r="H803" t="s">
        <v>603</v>
      </c>
      <c r="I803" t="s">
        <v>51</v>
      </c>
      <c r="J803">
        <v>1996</v>
      </c>
      <c r="K803" t="s">
        <v>36</v>
      </c>
      <c r="L803" t="s">
        <v>46</v>
      </c>
      <c r="M803" t="s">
        <v>38</v>
      </c>
      <c r="N803" t="s">
        <v>24</v>
      </c>
      <c r="O803">
        <v>-1</v>
      </c>
      <c r="P803">
        <v>-1</v>
      </c>
    </row>
    <row r="804" spans="1:16" ht="15" customHeight="1" x14ac:dyDescent="0.3">
      <c r="A804">
        <v>802</v>
      </c>
      <c r="B804" t="s">
        <v>2466</v>
      </c>
      <c r="C804" t="s">
        <v>2404</v>
      </c>
      <c r="D804" s="1" t="s">
        <v>2467</v>
      </c>
      <c r="E804">
        <v>1</v>
      </c>
      <c r="F804" s="1" t="s">
        <v>2468</v>
      </c>
      <c r="G804" t="s">
        <v>252</v>
      </c>
      <c r="H804" t="s">
        <v>19</v>
      </c>
      <c r="I804" t="s">
        <v>91</v>
      </c>
      <c r="J804">
        <v>-1</v>
      </c>
      <c r="K804" t="s">
        <v>36</v>
      </c>
      <c r="L804" t="s">
        <v>46</v>
      </c>
      <c r="M804" t="s">
        <v>38</v>
      </c>
      <c r="N804" t="s">
        <v>155</v>
      </c>
      <c r="O804">
        <v>-1</v>
      </c>
      <c r="P804">
        <v>-1</v>
      </c>
    </row>
    <row r="805" spans="1:16" ht="15" customHeight="1" x14ac:dyDescent="0.3">
      <c r="A805">
        <v>803</v>
      </c>
      <c r="B805" t="s">
        <v>2332</v>
      </c>
      <c r="C805" t="s">
        <v>2404</v>
      </c>
      <c r="D805" s="1" t="s">
        <v>2469</v>
      </c>
      <c r="E805">
        <v>3.7</v>
      </c>
      <c r="F805" s="1" t="s">
        <v>2330</v>
      </c>
      <c r="G805" t="s">
        <v>252</v>
      </c>
      <c r="H805" t="s">
        <v>518</v>
      </c>
      <c r="I805" t="s">
        <v>28</v>
      </c>
      <c r="J805">
        <v>1817</v>
      </c>
      <c r="K805" t="s">
        <v>73</v>
      </c>
      <c r="L805" t="s">
        <v>194</v>
      </c>
      <c r="M805" t="s">
        <v>59</v>
      </c>
      <c r="N805" t="s">
        <v>132</v>
      </c>
      <c r="O805" t="s">
        <v>2331</v>
      </c>
      <c r="P805">
        <v>-1</v>
      </c>
    </row>
    <row r="806" spans="1:16" ht="15" customHeight="1" x14ac:dyDescent="0.3">
      <c r="A806">
        <v>804</v>
      </c>
      <c r="B806" t="s">
        <v>96</v>
      </c>
      <c r="C806" t="s">
        <v>2404</v>
      </c>
      <c r="D806" s="1" t="s">
        <v>2470</v>
      </c>
      <c r="E806">
        <v>3.6</v>
      </c>
      <c r="F806" s="1" t="s">
        <v>2471</v>
      </c>
      <c r="G806" t="s">
        <v>252</v>
      </c>
      <c r="H806" t="s">
        <v>19</v>
      </c>
      <c r="I806" t="s">
        <v>72</v>
      </c>
      <c r="J806">
        <v>1988</v>
      </c>
      <c r="K806" t="s">
        <v>36</v>
      </c>
      <c r="L806" t="s">
        <v>274</v>
      </c>
      <c r="M806" t="s">
        <v>275</v>
      </c>
      <c r="N806" t="s">
        <v>75</v>
      </c>
      <c r="O806">
        <v>-1</v>
      </c>
      <c r="P806">
        <v>-1</v>
      </c>
    </row>
    <row r="807" spans="1:16" ht="15" customHeight="1" x14ac:dyDescent="0.3">
      <c r="A807">
        <v>805</v>
      </c>
      <c r="B807" t="s">
        <v>41</v>
      </c>
      <c r="C807" t="s">
        <v>2404</v>
      </c>
      <c r="D807" s="1" t="s">
        <v>2472</v>
      </c>
      <c r="E807">
        <v>4</v>
      </c>
      <c r="F807" s="1" t="s">
        <v>2473</v>
      </c>
      <c r="G807" t="s">
        <v>2474</v>
      </c>
      <c r="H807" t="s">
        <v>2452</v>
      </c>
      <c r="I807" t="s">
        <v>35</v>
      </c>
      <c r="J807">
        <v>1965</v>
      </c>
      <c r="K807" t="s">
        <v>45</v>
      </c>
      <c r="L807">
        <v>-1</v>
      </c>
      <c r="M807">
        <v>-1</v>
      </c>
      <c r="N807" t="s">
        <v>39</v>
      </c>
      <c r="O807">
        <v>-1</v>
      </c>
      <c r="P807">
        <v>-1</v>
      </c>
    </row>
    <row r="808" spans="1:16" ht="15" customHeight="1" x14ac:dyDescent="0.3">
      <c r="A808">
        <v>806</v>
      </c>
      <c r="B808" t="s">
        <v>2475</v>
      </c>
      <c r="C808" t="s">
        <v>2404</v>
      </c>
      <c r="D808" t="s">
        <v>2476</v>
      </c>
      <c r="E808">
        <v>2.9</v>
      </c>
      <c r="F808" s="1" t="s">
        <v>2477</v>
      </c>
      <c r="G808" t="s">
        <v>252</v>
      </c>
      <c r="H808" t="s">
        <v>252</v>
      </c>
      <c r="I808" t="s">
        <v>35</v>
      </c>
      <c r="J808">
        <v>1997</v>
      </c>
      <c r="K808" t="s">
        <v>36</v>
      </c>
      <c r="L808" t="s">
        <v>74</v>
      </c>
      <c r="M808" t="s">
        <v>59</v>
      </c>
      <c r="N808" t="s">
        <v>24</v>
      </c>
      <c r="O808" t="s">
        <v>2478</v>
      </c>
      <c r="P808">
        <v>-1</v>
      </c>
    </row>
    <row r="809" spans="1:16" ht="15" customHeight="1" x14ac:dyDescent="0.3">
      <c r="A809">
        <v>807</v>
      </c>
      <c r="B809" t="s">
        <v>2479</v>
      </c>
      <c r="C809" t="s">
        <v>2404</v>
      </c>
      <c r="D809" s="1" t="s">
        <v>2480</v>
      </c>
      <c r="E809">
        <v>2.5</v>
      </c>
      <c r="F809" s="1" t="s">
        <v>2481</v>
      </c>
      <c r="G809" t="s">
        <v>2304</v>
      </c>
      <c r="H809" t="s">
        <v>2304</v>
      </c>
      <c r="I809" t="s">
        <v>118</v>
      </c>
      <c r="J809">
        <v>1982</v>
      </c>
      <c r="K809" t="s">
        <v>36</v>
      </c>
      <c r="L809" t="s">
        <v>99</v>
      </c>
      <c r="M809" t="s">
        <v>81</v>
      </c>
      <c r="N809" t="s">
        <v>120</v>
      </c>
      <c r="O809">
        <v>-1</v>
      </c>
      <c r="P809">
        <v>-1</v>
      </c>
    </row>
    <row r="810" spans="1:16" ht="15" customHeight="1" x14ac:dyDescent="0.3">
      <c r="A810">
        <v>808</v>
      </c>
      <c r="B810" t="s">
        <v>2482</v>
      </c>
      <c r="C810" t="s">
        <v>2483</v>
      </c>
      <c r="D810" s="1" t="s">
        <v>2484</v>
      </c>
      <c r="E810">
        <v>3.6</v>
      </c>
      <c r="F810" s="1" t="s">
        <v>2485</v>
      </c>
      <c r="G810" t="s">
        <v>252</v>
      </c>
      <c r="H810" t="s">
        <v>71</v>
      </c>
      <c r="I810" t="s">
        <v>28</v>
      </c>
      <c r="J810">
        <v>1828</v>
      </c>
      <c r="K810" t="s">
        <v>73</v>
      </c>
      <c r="L810" t="s">
        <v>119</v>
      </c>
      <c r="M810" t="s">
        <v>81</v>
      </c>
      <c r="N810" t="s">
        <v>132</v>
      </c>
      <c r="O810" t="s">
        <v>2486</v>
      </c>
      <c r="P810">
        <v>-1</v>
      </c>
    </row>
    <row r="811" spans="1:16" ht="15" customHeight="1" x14ac:dyDescent="0.3">
      <c r="A811">
        <v>809</v>
      </c>
      <c r="B811" t="s">
        <v>41</v>
      </c>
      <c r="C811" t="s">
        <v>2483</v>
      </c>
      <c r="D811" s="1" t="s">
        <v>2487</v>
      </c>
      <c r="E811">
        <v>4.0999999999999996</v>
      </c>
      <c r="F811" s="1" t="s">
        <v>296</v>
      </c>
      <c r="G811" t="s">
        <v>402</v>
      </c>
      <c r="H811" t="s">
        <v>297</v>
      </c>
      <c r="I811" t="s">
        <v>28</v>
      </c>
      <c r="J811">
        <v>1966</v>
      </c>
      <c r="K811" t="s">
        <v>73</v>
      </c>
      <c r="L811" t="s">
        <v>222</v>
      </c>
      <c r="M811" t="s">
        <v>81</v>
      </c>
      <c r="N811" t="s">
        <v>75</v>
      </c>
      <c r="O811">
        <v>-1</v>
      </c>
      <c r="P811">
        <v>-1</v>
      </c>
    </row>
    <row r="812" spans="1:16" ht="15" customHeight="1" x14ac:dyDescent="0.3">
      <c r="A812">
        <v>810</v>
      </c>
      <c r="B812" t="s">
        <v>2488</v>
      </c>
      <c r="C812" t="s">
        <v>2483</v>
      </c>
      <c r="D812" s="1" t="s">
        <v>2489</v>
      </c>
      <c r="E812">
        <v>3.3</v>
      </c>
      <c r="F812" s="1" t="s">
        <v>2490</v>
      </c>
      <c r="G812" t="s">
        <v>252</v>
      </c>
      <c r="H812" t="s">
        <v>252</v>
      </c>
      <c r="I812" t="s">
        <v>51</v>
      </c>
      <c r="J812">
        <v>1906</v>
      </c>
      <c r="K812" t="s">
        <v>36</v>
      </c>
      <c r="L812" t="s">
        <v>22</v>
      </c>
      <c r="M812" t="s">
        <v>23</v>
      </c>
      <c r="N812" t="s">
        <v>120</v>
      </c>
      <c r="O812">
        <v>-1</v>
      </c>
      <c r="P812">
        <v>-1</v>
      </c>
    </row>
    <row r="813" spans="1:16" ht="15" customHeight="1" x14ac:dyDescent="0.3">
      <c r="A813">
        <v>811</v>
      </c>
      <c r="B813" t="s">
        <v>2491</v>
      </c>
      <c r="C813" t="s">
        <v>2483</v>
      </c>
      <c r="D813" s="1" t="s">
        <v>2492</v>
      </c>
      <c r="E813">
        <v>4.8</v>
      </c>
      <c r="F813" s="1" t="s">
        <v>2493</v>
      </c>
      <c r="G813" t="s">
        <v>2465</v>
      </c>
      <c r="H813" t="s">
        <v>1820</v>
      </c>
      <c r="I813" t="s">
        <v>91</v>
      </c>
      <c r="J813">
        <v>2014</v>
      </c>
      <c r="K813" t="s">
        <v>36</v>
      </c>
      <c r="L813" t="s">
        <v>222</v>
      </c>
      <c r="M813" t="s">
        <v>81</v>
      </c>
      <c r="N813" t="s">
        <v>39</v>
      </c>
      <c r="O813">
        <v>-1</v>
      </c>
      <c r="P813">
        <v>-1</v>
      </c>
    </row>
    <row r="814" spans="1:16" ht="15" customHeight="1" x14ac:dyDescent="0.3">
      <c r="A814">
        <v>812</v>
      </c>
      <c r="B814" t="s">
        <v>581</v>
      </c>
      <c r="C814" t="s">
        <v>2483</v>
      </c>
      <c r="D814" s="1" t="s">
        <v>2494</v>
      </c>
      <c r="E814">
        <v>5</v>
      </c>
      <c r="F814" s="1" t="s">
        <v>2495</v>
      </c>
      <c r="G814" t="s">
        <v>252</v>
      </c>
      <c r="H814" t="s">
        <v>252</v>
      </c>
      <c r="I814" t="s">
        <v>91</v>
      </c>
      <c r="J814">
        <v>-1</v>
      </c>
      <c r="K814" t="s">
        <v>36</v>
      </c>
      <c r="L814">
        <v>-1</v>
      </c>
      <c r="M814">
        <v>-1</v>
      </c>
      <c r="N814" t="s">
        <v>39</v>
      </c>
      <c r="O814">
        <v>-1</v>
      </c>
      <c r="P814">
        <v>-1</v>
      </c>
    </row>
    <row r="815" spans="1:16" ht="15" customHeight="1" x14ac:dyDescent="0.3">
      <c r="A815">
        <v>813</v>
      </c>
      <c r="B815" t="s">
        <v>41</v>
      </c>
      <c r="C815" t="s">
        <v>2483</v>
      </c>
      <c r="D815" s="1" t="s">
        <v>2496</v>
      </c>
      <c r="E815">
        <v>3.3</v>
      </c>
      <c r="F815" s="1" t="s">
        <v>2497</v>
      </c>
      <c r="G815" t="s">
        <v>2498</v>
      </c>
      <c r="H815" t="s">
        <v>2498</v>
      </c>
      <c r="I815" t="s">
        <v>35</v>
      </c>
      <c r="J815">
        <v>-1</v>
      </c>
      <c r="K815" t="s">
        <v>36</v>
      </c>
      <c r="L815" t="s">
        <v>1523</v>
      </c>
      <c r="M815" t="s">
        <v>1307</v>
      </c>
      <c r="N815" t="s">
        <v>24</v>
      </c>
      <c r="O815">
        <v>-1</v>
      </c>
      <c r="P815">
        <v>-1</v>
      </c>
    </row>
    <row r="816" spans="1:16" ht="15" customHeight="1" x14ac:dyDescent="0.3">
      <c r="A816">
        <v>814</v>
      </c>
      <c r="B816" t="s">
        <v>2499</v>
      </c>
      <c r="C816" t="s">
        <v>2483</v>
      </c>
      <c r="D816" s="1" t="s">
        <v>2500</v>
      </c>
      <c r="E816">
        <v>2.8</v>
      </c>
      <c r="F816" s="1" t="s">
        <v>2501</v>
      </c>
      <c r="G816" t="s">
        <v>252</v>
      </c>
      <c r="H816" t="s">
        <v>125</v>
      </c>
      <c r="I816" t="s">
        <v>72</v>
      </c>
      <c r="J816">
        <v>2001</v>
      </c>
      <c r="K816" t="s">
        <v>73</v>
      </c>
      <c r="L816" t="s">
        <v>475</v>
      </c>
      <c r="M816" t="s">
        <v>475</v>
      </c>
      <c r="N816" t="s">
        <v>31</v>
      </c>
      <c r="O816">
        <v>-1</v>
      </c>
      <c r="P816">
        <v>-1</v>
      </c>
    </row>
    <row r="817" spans="1:16" ht="15" customHeight="1" x14ac:dyDescent="0.3">
      <c r="A817">
        <v>815</v>
      </c>
      <c r="B817" t="s">
        <v>41</v>
      </c>
      <c r="C817" t="s">
        <v>2483</v>
      </c>
      <c r="D817" s="1" t="s">
        <v>2502</v>
      </c>
      <c r="E817">
        <v>3.6</v>
      </c>
      <c r="F817" s="1" t="s">
        <v>2503</v>
      </c>
      <c r="G817" t="s">
        <v>2260</v>
      </c>
      <c r="H817" t="s">
        <v>289</v>
      </c>
      <c r="I817" t="s">
        <v>35</v>
      </c>
      <c r="J817">
        <v>1998</v>
      </c>
      <c r="K817" t="s">
        <v>36</v>
      </c>
      <c r="L817" t="s">
        <v>222</v>
      </c>
      <c r="M817" t="s">
        <v>81</v>
      </c>
      <c r="N817" t="s">
        <v>47</v>
      </c>
      <c r="O817">
        <v>-1</v>
      </c>
      <c r="P817">
        <v>-1</v>
      </c>
    </row>
    <row r="818" spans="1:16" ht="15" customHeight="1" x14ac:dyDescent="0.3">
      <c r="A818">
        <v>816</v>
      </c>
      <c r="B818" t="s">
        <v>2438</v>
      </c>
      <c r="C818" t="s">
        <v>2483</v>
      </c>
      <c r="D818" t="s">
        <v>2504</v>
      </c>
      <c r="E818">
        <v>-1</v>
      </c>
      <c r="F818" t="s">
        <v>2505</v>
      </c>
      <c r="G818" t="s">
        <v>252</v>
      </c>
      <c r="H818">
        <v>-1</v>
      </c>
      <c r="I818">
        <v>-1</v>
      </c>
      <c r="J818">
        <v>-1</v>
      </c>
      <c r="K818">
        <v>-1</v>
      </c>
      <c r="L818">
        <v>-1</v>
      </c>
      <c r="M818">
        <v>-1</v>
      </c>
      <c r="N818">
        <v>-1</v>
      </c>
      <c r="O818">
        <v>-1</v>
      </c>
      <c r="P818">
        <v>-1</v>
      </c>
    </row>
    <row r="819" spans="1:16" ht="15" customHeight="1" x14ac:dyDescent="0.3">
      <c r="A819">
        <v>817</v>
      </c>
      <c r="B819" t="s">
        <v>2506</v>
      </c>
      <c r="C819" t="s">
        <v>2483</v>
      </c>
      <c r="D819" s="1" t="s">
        <v>2507</v>
      </c>
      <c r="E819">
        <v>2.5</v>
      </c>
      <c r="F819" s="1" t="s">
        <v>2508</v>
      </c>
      <c r="G819" t="s">
        <v>2509</v>
      </c>
      <c r="H819" t="s">
        <v>2509</v>
      </c>
      <c r="I819" t="s">
        <v>28</v>
      </c>
      <c r="J819">
        <v>2005</v>
      </c>
      <c r="K819" t="s">
        <v>73</v>
      </c>
      <c r="L819" t="s">
        <v>1523</v>
      </c>
      <c r="M819" t="s">
        <v>1307</v>
      </c>
      <c r="N819" t="s">
        <v>86</v>
      </c>
      <c r="O819">
        <v>-1</v>
      </c>
      <c r="P819">
        <v>-1</v>
      </c>
    </row>
    <row r="820" spans="1:16" ht="15" customHeight="1" x14ac:dyDescent="0.3">
      <c r="A820">
        <v>818</v>
      </c>
      <c r="B820" t="s">
        <v>2510</v>
      </c>
      <c r="C820" t="s">
        <v>2483</v>
      </c>
      <c r="D820" s="1" t="s">
        <v>2511</v>
      </c>
      <c r="E820">
        <v>4.2</v>
      </c>
      <c r="F820" s="1" t="s">
        <v>2512</v>
      </c>
      <c r="G820" t="s">
        <v>252</v>
      </c>
      <c r="H820" t="s">
        <v>71</v>
      </c>
      <c r="I820" t="s">
        <v>118</v>
      </c>
      <c r="J820">
        <v>2003</v>
      </c>
      <c r="K820" t="s">
        <v>36</v>
      </c>
      <c r="L820" t="s">
        <v>222</v>
      </c>
      <c r="M820" t="s">
        <v>81</v>
      </c>
      <c r="N820" t="s">
        <v>160</v>
      </c>
      <c r="O820">
        <v>-1</v>
      </c>
      <c r="P820" t="b">
        <v>1</v>
      </c>
    </row>
    <row r="821" spans="1:16" ht="15" customHeight="1" x14ac:dyDescent="0.3">
      <c r="A821">
        <v>819</v>
      </c>
      <c r="B821" t="s">
        <v>96</v>
      </c>
      <c r="C821" t="s">
        <v>2483</v>
      </c>
      <c r="D821" s="1" t="s">
        <v>2513</v>
      </c>
      <c r="E821">
        <v>3.5</v>
      </c>
      <c r="F821" s="1" t="s">
        <v>2318</v>
      </c>
      <c r="G821" t="s">
        <v>252</v>
      </c>
      <c r="H821" t="s">
        <v>252</v>
      </c>
      <c r="I821" t="s">
        <v>28</v>
      </c>
      <c r="J821">
        <v>1883</v>
      </c>
      <c r="K821" t="s">
        <v>447</v>
      </c>
      <c r="L821" t="s">
        <v>2131</v>
      </c>
      <c r="M821" t="s">
        <v>564</v>
      </c>
      <c r="N821" t="s">
        <v>39</v>
      </c>
      <c r="O821">
        <v>-1</v>
      </c>
      <c r="P821">
        <v>-1</v>
      </c>
    </row>
    <row r="822" spans="1:16" ht="15" customHeight="1" x14ac:dyDescent="0.3">
      <c r="A822">
        <v>820</v>
      </c>
      <c r="B822" t="s">
        <v>2514</v>
      </c>
      <c r="C822" t="s">
        <v>2483</v>
      </c>
      <c r="D822" s="1" t="s">
        <v>2515</v>
      </c>
      <c r="E822">
        <v>1</v>
      </c>
      <c r="F822" s="1" t="s">
        <v>2468</v>
      </c>
      <c r="G822" t="s">
        <v>252</v>
      </c>
      <c r="H822" t="s">
        <v>19</v>
      </c>
      <c r="I822" t="s">
        <v>91</v>
      </c>
      <c r="J822">
        <v>-1</v>
      </c>
      <c r="K822" t="s">
        <v>36</v>
      </c>
      <c r="L822" t="s">
        <v>46</v>
      </c>
      <c r="M822" t="s">
        <v>38</v>
      </c>
      <c r="N822" t="s">
        <v>155</v>
      </c>
      <c r="O822">
        <v>-1</v>
      </c>
      <c r="P822">
        <v>-1</v>
      </c>
    </row>
    <row r="823" spans="1:16" ht="15" customHeight="1" x14ac:dyDescent="0.3">
      <c r="A823">
        <v>821</v>
      </c>
      <c r="B823" t="s">
        <v>41</v>
      </c>
      <c r="C823" t="s">
        <v>2483</v>
      </c>
      <c r="D823" s="1" t="s">
        <v>2516</v>
      </c>
      <c r="E823">
        <v>3.2</v>
      </c>
      <c r="F823" s="1" t="s">
        <v>2517</v>
      </c>
      <c r="G823" t="s">
        <v>2465</v>
      </c>
      <c r="H823" t="s">
        <v>686</v>
      </c>
      <c r="I823" t="s">
        <v>35</v>
      </c>
      <c r="J823">
        <v>2007</v>
      </c>
      <c r="K823" t="s">
        <v>36</v>
      </c>
      <c r="L823" t="s">
        <v>222</v>
      </c>
      <c r="M823" t="s">
        <v>81</v>
      </c>
      <c r="N823" t="s">
        <v>24</v>
      </c>
      <c r="O823">
        <v>-1</v>
      </c>
      <c r="P823">
        <v>-1</v>
      </c>
    </row>
    <row r="824" spans="1:16" ht="15" customHeight="1" x14ac:dyDescent="0.3">
      <c r="A824">
        <v>822</v>
      </c>
      <c r="B824" t="s">
        <v>2518</v>
      </c>
      <c r="C824" t="s">
        <v>2483</v>
      </c>
      <c r="D824" s="1" t="s">
        <v>2519</v>
      </c>
      <c r="E824">
        <v>4.8</v>
      </c>
      <c r="F824" s="1" t="s">
        <v>2520</v>
      </c>
      <c r="G824" t="s">
        <v>497</v>
      </c>
      <c r="H824" t="s">
        <v>154</v>
      </c>
      <c r="I824" t="s">
        <v>91</v>
      </c>
      <c r="J824">
        <v>2011</v>
      </c>
      <c r="K824" t="s">
        <v>36</v>
      </c>
      <c r="L824" t="s">
        <v>178</v>
      </c>
      <c r="M824" t="s">
        <v>38</v>
      </c>
      <c r="N824" t="s">
        <v>155</v>
      </c>
      <c r="O824">
        <v>-1</v>
      </c>
      <c r="P824">
        <v>-1</v>
      </c>
    </row>
    <row r="825" spans="1:16" ht="15" customHeight="1" x14ac:dyDescent="0.3">
      <c r="A825">
        <v>823</v>
      </c>
      <c r="B825" t="s">
        <v>96</v>
      </c>
      <c r="C825" t="s">
        <v>2483</v>
      </c>
      <c r="D825" s="1" t="s">
        <v>2521</v>
      </c>
      <c r="E825">
        <v>2.9</v>
      </c>
      <c r="F825" s="1" t="s">
        <v>2522</v>
      </c>
      <c r="G825" t="s">
        <v>252</v>
      </c>
      <c r="H825" t="s">
        <v>252</v>
      </c>
      <c r="I825" t="s">
        <v>20</v>
      </c>
      <c r="J825">
        <v>1961</v>
      </c>
      <c r="K825" t="s">
        <v>21</v>
      </c>
      <c r="L825" t="s">
        <v>29</v>
      </c>
      <c r="M825" t="s">
        <v>30</v>
      </c>
      <c r="N825" t="s">
        <v>47</v>
      </c>
      <c r="O825">
        <v>-1</v>
      </c>
      <c r="P825">
        <v>-1</v>
      </c>
    </row>
    <row r="826" spans="1:16" ht="15" customHeight="1" x14ac:dyDescent="0.3">
      <c r="A826">
        <v>824</v>
      </c>
      <c r="B826" t="s">
        <v>2506</v>
      </c>
      <c r="C826" t="s">
        <v>2483</v>
      </c>
      <c r="D826" s="1" t="s">
        <v>2523</v>
      </c>
      <c r="E826">
        <v>3.4</v>
      </c>
      <c r="F826" s="1" t="s">
        <v>2524</v>
      </c>
      <c r="G826" t="s">
        <v>2509</v>
      </c>
      <c r="H826" t="s">
        <v>2525</v>
      </c>
      <c r="I826" t="s">
        <v>51</v>
      </c>
      <c r="J826">
        <v>-1</v>
      </c>
      <c r="K826" t="s">
        <v>73</v>
      </c>
      <c r="L826" t="s">
        <v>2526</v>
      </c>
      <c r="M826" t="s">
        <v>147</v>
      </c>
      <c r="N826" t="s">
        <v>47</v>
      </c>
      <c r="O826">
        <v>-1</v>
      </c>
      <c r="P826">
        <v>-1</v>
      </c>
    </row>
    <row r="827" spans="1:16" ht="15" customHeight="1" x14ac:dyDescent="0.3">
      <c r="A827">
        <v>825</v>
      </c>
      <c r="B827" t="s">
        <v>2527</v>
      </c>
      <c r="C827" t="s">
        <v>2483</v>
      </c>
      <c r="D827" s="1" t="s">
        <v>2528</v>
      </c>
      <c r="E827">
        <v>4.0999999999999996</v>
      </c>
      <c r="F827" s="1" t="s">
        <v>2529</v>
      </c>
      <c r="G827" t="s">
        <v>252</v>
      </c>
      <c r="H827" t="s">
        <v>252</v>
      </c>
      <c r="I827" t="s">
        <v>137</v>
      </c>
      <c r="J827">
        <v>1982</v>
      </c>
      <c r="K827" t="s">
        <v>562</v>
      </c>
      <c r="L827" t="s">
        <v>563</v>
      </c>
      <c r="M827" t="s">
        <v>564</v>
      </c>
      <c r="N827" t="s">
        <v>39</v>
      </c>
      <c r="O827">
        <v>-1</v>
      </c>
      <c r="P827">
        <v>-1</v>
      </c>
    </row>
    <row r="828" spans="1:16" ht="15" customHeight="1" x14ac:dyDescent="0.3">
      <c r="A828">
        <v>826</v>
      </c>
      <c r="B828" t="s">
        <v>2530</v>
      </c>
      <c r="C828" t="s">
        <v>2483</v>
      </c>
      <c r="D828" t="s">
        <v>2531</v>
      </c>
      <c r="E828">
        <v>3.7</v>
      </c>
      <c r="F828" s="1" t="s">
        <v>2532</v>
      </c>
      <c r="G828" t="s">
        <v>252</v>
      </c>
      <c r="H828" t="s">
        <v>252</v>
      </c>
      <c r="I828" t="s">
        <v>28</v>
      </c>
      <c r="J828">
        <v>1889</v>
      </c>
      <c r="K828" t="s">
        <v>73</v>
      </c>
      <c r="L828" t="s">
        <v>194</v>
      </c>
      <c r="M828" t="s">
        <v>59</v>
      </c>
      <c r="N828" t="s">
        <v>31</v>
      </c>
      <c r="O828">
        <v>-1</v>
      </c>
      <c r="P828">
        <v>-1</v>
      </c>
    </row>
    <row r="829" spans="1:16" ht="15" customHeight="1" x14ac:dyDescent="0.3">
      <c r="A829">
        <v>827</v>
      </c>
      <c r="B829" t="s">
        <v>2533</v>
      </c>
      <c r="C829" t="s">
        <v>2483</v>
      </c>
      <c r="D829" s="1" t="s">
        <v>2534</v>
      </c>
      <c r="E829">
        <v>5</v>
      </c>
      <c r="F829" s="1" t="s">
        <v>2535</v>
      </c>
      <c r="G829" t="s">
        <v>252</v>
      </c>
      <c r="H829" t="s">
        <v>252</v>
      </c>
      <c r="I829" t="s">
        <v>91</v>
      </c>
      <c r="J829">
        <v>-1</v>
      </c>
      <c r="K829" t="s">
        <v>36</v>
      </c>
      <c r="L829" t="s">
        <v>99</v>
      </c>
      <c r="M829" t="s">
        <v>81</v>
      </c>
      <c r="N829" t="s">
        <v>155</v>
      </c>
      <c r="O829">
        <v>-1</v>
      </c>
      <c r="P829">
        <v>-1</v>
      </c>
    </row>
    <row r="830" spans="1:16" ht="15" customHeight="1" x14ac:dyDescent="0.3">
      <c r="A830">
        <v>828</v>
      </c>
      <c r="B830" t="s">
        <v>96</v>
      </c>
      <c r="C830" t="s">
        <v>2483</v>
      </c>
      <c r="D830" s="1" t="s">
        <v>2536</v>
      </c>
      <c r="E830">
        <v>4.0999999999999996</v>
      </c>
      <c r="F830" s="1" t="s">
        <v>2537</v>
      </c>
      <c r="G830" t="s">
        <v>252</v>
      </c>
      <c r="H830" t="s">
        <v>252</v>
      </c>
      <c r="I830" t="s">
        <v>20</v>
      </c>
      <c r="J830">
        <v>2001</v>
      </c>
      <c r="K830" t="s">
        <v>447</v>
      </c>
      <c r="L830" t="s">
        <v>2131</v>
      </c>
      <c r="M830" t="s">
        <v>564</v>
      </c>
      <c r="N830" t="s">
        <v>120</v>
      </c>
      <c r="O830">
        <v>-1</v>
      </c>
      <c r="P830">
        <v>-1</v>
      </c>
    </row>
    <row r="831" spans="1:16" ht="15" customHeight="1" x14ac:dyDescent="0.3">
      <c r="A831">
        <v>829</v>
      </c>
      <c r="B831" t="s">
        <v>2538</v>
      </c>
      <c r="C831" t="s">
        <v>2483</v>
      </c>
      <c r="D831" s="1" t="s">
        <v>2539</v>
      </c>
      <c r="E831">
        <v>-1</v>
      </c>
      <c r="F831" t="s">
        <v>2391</v>
      </c>
      <c r="G831" t="s">
        <v>252</v>
      </c>
      <c r="H831" t="s">
        <v>252</v>
      </c>
      <c r="I831" t="s">
        <v>91</v>
      </c>
      <c r="J831">
        <v>-1</v>
      </c>
      <c r="K831" t="s">
        <v>36</v>
      </c>
      <c r="L831">
        <v>-1</v>
      </c>
      <c r="M831">
        <v>-1</v>
      </c>
      <c r="N831" t="s">
        <v>39</v>
      </c>
      <c r="O831">
        <v>-1</v>
      </c>
      <c r="P831">
        <v>-1</v>
      </c>
    </row>
    <row r="832" spans="1:16" ht="15" customHeight="1" x14ac:dyDescent="0.3">
      <c r="A832">
        <v>830</v>
      </c>
      <c r="B832" t="s">
        <v>2540</v>
      </c>
      <c r="C832" t="s">
        <v>2483</v>
      </c>
      <c r="D832" t="s">
        <v>2541</v>
      </c>
      <c r="E832">
        <v>2.5</v>
      </c>
      <c r="F832" s="1" t="s">
        <v>2542</v>
      </c>
      <c r="G832" t="s">
        <v>2260</v>
      </c>
      <c r="H832" t="s">
        <v>2407</v>
      </c>
      <c r="I832" t="s">
        <v>20</v>
      </c>
      <c r="J832">
        <v>2005</v>
      </c>
      <c r="K832" t="s">
        <v>73</v>
      </c>
      <c r="L832" t="s">
        <v>194</v>
      </c>
      <c r="M832" t="s">
        <v>59</v>
      </c>
      <c r="N832" t="s">
        <v>47</v>
      </c>
      <c r="O832">
        <v>-1</v>
      </c>
      <c r="P832">
        <v>-1</v>
      </c>
    </row>
    <row r="833" spans="1:16" ht="15" customHeight="1" x14ac:dyDescent="0.3">
      <c r="A833">
        <v>831</v>
      </c>
      <c r="B833" t="s">
        <v>2543</v>
      </c>
      <c r="C833" t="s">
        <v>2483</v>
      </c>
      <c r="D833" s="1" t="s">
        <v>2544</v>
      </c>
      <c r="E833">
        <v>4.5</v>
      </c>
      <c r="F833" s="1" t="s">
        <v>908</v>
      </c>
      <c r="G833" t="s">
        <v>252</v>
      </c>
      <c r="H833" t="s">
        <v>909</v>
      </c>
      <c r="I833" t="s">
        <v>51</v>
      </c>
      <c r="J833">
        <v>2008</v>
      </c>
      <c r="K833" t="s">
        <v>36</v>
      </c>
      <c r="L833" t="s">
        <v>46</v>
      </c>
      <c r="M833" t="s">
        <v>38</v>
      </c>
      <c r="N833" t="s">
        <v>47</v>
      </c>
      <c r="O833">
        <v>-1</v>
      </c>
      <c r="P833">
        <v>-1</v>
      </c>
    </row>
    <row r="834" spans="1:16" ht="15" customHeight="1" x14ac:dyDescent="0.3">
      <c r="A834">
        <v>832</v>
      </c>
      <c r="B834" t="s">
        <v>2545</v>
      </c>
      <c r="C834" t="s">
        <v>2483</v>
      </c>
      <c r="D834" t="s">
        <v>2546</v>
      </c>
      <c r="E834">
        <v>3.5</v>
      </c>
      <c r="F834" s="1" t="s">
        <v>2318</v>
      </c>
      <c r="G834" t="s">
        <v>252</v>
      </c>
      <c r="H834" t="s">
        <v>252</v>
      </c>
      <c r="I834" t="s">
        <v>28</v>
      </c>
      <c r="J834">
        <v>1883</v>
      </c>
      <c r="K834" t="s">
        <v>447</v>
      </c>
      <c r="L834" t="s">
        <v>2131</v>
      </c>
      <c r="M834" t="s">
        <v>564</v>
      </c>
      <c r="N834" t="s">
        <v>39</v>
      </c>
      <c r="O834">
        <v>-1</v>
      </c>
      <c r="P834">
        <v>-1</v>
      </c>
    </row>
    <row r="835" spans="1:16" ht="15" customHeight="1" x14ac:dyDescent="0.3">
      <c r="A835">
        <v>833</v>
      </c>
      <c r="B835" t="s">
        <v>1150</v>
      </c>
      <c r="C835" t="s">
        <v>2483</v>
      </c>
      <c r="D835" s="1" t="s">
        <v>2547</v>
      </c>
      <c r="E835">
        <v>5</v>
      </c>
      <c r="F835" s="1" t="s">
        <v>496</v>
      </c>
      <c r="G835" t="s">
        <v>252</v>
      </c>
      <c r="H835" t="s">
        <v>497</v>
      </c>
      <c r="I835" t="s">
        <v>118</v>
      </c>
      <c r="J835">
        <v>2008</v>
      </c>
      <c r="K835" t="s">
        <v>36</v>
      </c>
      <c r="L835" t="s">
        <v>46</v>
      </c>
      <c r="M835" t="s">
        <v>38</v>
      </c>
      <c r="N835" t="s">
        <v>47</v>
      </c>
      <c r="O835">
        <v>-1</v>
      </c>
      <c r="P835">
        <v>-1</v>
      </c>
    </row>
    <row r="836" spans="1:16" ht="15" customHeight="1" x14ac:dyDescent="0.3">
      <c r="A836">
        <v>834</v>
      </c>
      <c r="B836" t="s">
        <v>96</v>
      </c>
      <c r="C836" t="s">
        <v>2483</v>
      </c>
      <c r="D836" s="1" t="s">
        <v>2548</v>
      </c>
      <c r="E836">
        <v>-1</v>
      </c>
      <c r="F836" t="s">
        <v>2549</v>
      </c>
      <c r="G836" t="s">
        <v>252</v>
      </c>
      <c r="H836">
        <v>-1</v>
      </c>
      <c r="I836">
        <v>-1</v>
      </c>
      <c r="J836">
        <v>-1</v>
      </c>
      <c r="K836">
        <v>-1</v>
      </c>
      <c r="L836">
        <v>-1</v>
      </c>
      <c r="M836">
        <v>-1</v>
      </c>
      <c r="N836">
        <v>-1</v>
      </c>
      <c r="O836">
        <v>-1</v>
      </c>
      <c r="P836">
        <v>-1</v>
      </c>
    </row>
    <row r="837" spans="1:16" ht="15" customHeight="1" x14ac:dyDescent="0.3">
      <c r="A837">
        <v>835</v>
      </c>
      <c r="B837" t="s">
        <v>2475</v>
      </c>
      <c r="C837" t="s">
        <v>2483</v>
      </c>
      <c r="D837" s="1" t="s">
        <v>2550</v>
      </c>
      <c r="E837">
        <v>2.1</v>
      </c>
      <c r="F837" s="1" t="s">
        <v>2551</v>
      </c>
      <c r="G837" t="s">
        <v>252</v>
      </c>
      <c r="H837" t="s">
        <v>391</v>
      </c>
      <c r="I837" t="s">
        <v>91</v>
      </c>
      <c r="J837">
        <v>-1</v>
      </c>
      <c r="K837" t="s">
        <v>36</v>
      </c>
      <c r="L837" t="s">
        <v>58</v>
      </c>
      <c r="M837" t="s">
        <v>59</v>
      </c>
      <c r="N837" t="s">
        <v>155</v>
      </c>
      <c r="O837">
        <v>-1</v>
      </c>
      <c r="P837">
        <v>-1</v>
      </c>
    </row>
    <row r="838" spans="1:16" ht="15" customHeight="1" x14ac:dyDescent="0.3">
      <c r="A838">
        <v>836</v>
      </c>
      <c r="B838" t="s">
        <v>2552</v>
      </c>
      <c r="C838" t="s">
        <v>2483</v>
      </c>
      <c r="D838" s="1" t="s">
        <v>2553</v>
      </c>
      <c r="E838">
        <v>-1</v>
      </c>
      <c r="F838" t="s">
        <v>624</v>
      </c>
      <c r="G838" t="s">
        <v>252</v>
      </c>
      <c r="H838">
        <v>-1</v>
      </c>
      <c r="I838">
        <v>-1</v>
      </c>
      <c r="J838">
        <v>-1</v>
      </c>
      <c r="K838">
        <v>-1</v>
      </c>
      <c r="L838">
        <v>-1</v>
      </c>
      <c r="M838">
        <v>-1</v>
      </c>
      <c r="N838">
        <v>-1</v>
      </c>
      <c r="O838">
        <v>-1</v>
      </c>
      <c r="P838">
        <v>-1</v>
      </c>
    </row>
    <row r="839" spans="1:16" ht="15" customHeight="1" x14ac:dyDescent="0.3">
      <c r="A839">
        <v>837</v>
      </c>
      <c r="B839" t="s">
        <v>2554</v>
      </c>
      <c r="C839" t="s">
        <v>2483</v>
      </c>
      <c r="D839" s="1" t="s">
        <v>2555</v>
      </c>
      <c r="E839">
        <v>3.3</v>
      </c>
      <c r="F839" s="1" t="s">
        <v>2556</v>
      </c>
      <c r="G839" t="s">
        <v>252</v>
      </c>
      <c r="H839" t="s">
        <v>252</v>
      </c>
      <c r="I839" t="s">
        <v>35</v>
      </c>
      <c r="J839">
        <v>1898</v>
      </c>
      <c r="K839" t="s">
        <v>36</v>
      </c>
      <c r="L839" t="s">
        <v>58</v>
      </c>
      <c r="M839" t="s">
        <v>59</v>
      </c>
      <c r="N839" t="s">
        <v>75</v>
      </c>
      <c r="O839">
        <v>-1</v>
      </c>
      <c r="P839">
        <v>-1</v>
      </c>
    </row>
    <row r="840" spans="1:16" ht="15" customHeight="1" x14ac:dyDescent="0.3">
      <c r="A840">
        <v>838</v>
      </c>
      <c r="B840" t="s">
        <v>2557</v>
      </c>
      <c r="C840" t="s">
        <v>2558</v>
      </c>
      <c r="D840" s="1" t="s">
        <v>2559</v>
      </c>
      <c r="E840">
        <v>4.5</v>
      </c>
      <c r="F840" s="1" t="s">
        <v>2560</v>
      </c>
      <c r="G840" t="s">
        <v>252</v>
      </c>
      <c r="H840" t="s">
        <v>1233</v>
      </c>
      <c r="I840" t="s">
        <v>118</v>
      </c>
      <c r="J840">
        <v>2004</v>
      </c>
      <c r="K840" t="s">
        <v>36</v>
      </c>
      <c r="L840" t="s">
        <v>119</v>
      </c>
      <c r="M840" t="s">
        <v>81</v>
      </c>
      <c r="N840" t="s">
        <v>47</v>
      </c>
      <c r="O840" t="s">
        <v>2561</v>
      </c>
      <c r="P840" t="b">
        <v>1</v>
      </c>
    </row>
    <row r="841" spans="1:16" ht="15" customHeight="1" x14ac:dyDescent="0.3">
      <c r="A841">
        <v>839</v>
      </c>
      <c r="B841" t="s">
        <v>2562</v>
      </c>
      <c r="C841" t="s">
        <v>2558</v>
      </c>
      <c r="D841" s="1" t="s">
        <v>2563</v>
      </c>
      <c r="E841">
        <v>-1</v>
      </c>
      <c r="F841" t="s">
        <v>2564</v>
      </c>
      <c r="G841" t="s">
        <v>252</v>
      </c>
      <c r="H841" t="s">
        <v>2565</v>
      </c>
      <c r="I841" t="s">
        <v>91</v>
      </c>
      <c r="J841">
        <v>-1</v>
      </c>
      <c r="K841" t="s">
        <v>36</v>
      </c>
      <c r="L841" t="s">
        <v>46</v>
      </c>
      <c r="M841" t="s">
        <v>38</v>
      </c>
      <c r="N841" t="s">
        <v>39</v>
      </c>
      <c r="O841">
        <v>-1</v>
      </c>
      <c r="P841">
        <v>-1</v>
      </c>
    </row>
    <row r="842" spans="1:16" ht="15" customHeight="1" x14ac:dyDescent="0.3">
      <c r="A842">
        <v>840</v>
      </c>
      <c r="B842" t="s">
        <v>2566</v>
      </c>
      <c r="C842" t="s">
        <v>2558</v>
      </c>
      <c r="D842" s="1" t="s">
        <v>2567</v>
      </c>
      <c r="E842">
        <v>2</v>
      </c>
      <c r="F842" s="1" t="s">
        <v>2568</v>
      </c>
      <c r="G842" t="s">
        <v>252</v>
      </c>
      <c r="H842" t="s">
        <v>1060</v>
      </c>
      <c r="I842" t="s">
        <v>91</v>
      </c>
      <c r="J842">
        <v>-1</v>
      </c>
      <c r="K842" t="s">
        <v>36</v>
      </c>
      <c r="L842" t="s">
        <v>202</v>
      </c>
      <c r="M842" t="s">
        <v>38</v>
      </c>
      <c r="N842" t="s">
        <v>106</v>
      </c>
      <c r="O842">
        <v>-1</v>
      </c>
      <c r="P842">
        <v>-1</v>
      </c>
    </row>
    <row r="843" spans="1:16" ht="15" customHeight="1" x14ac:dyDescent="0.3">
      <c r="A843">
        <v>841</v>
      </c>
      <c r="B843" t="s">
        <v>2569</v>
      </c>
      <c r="C843" t="s">
        <v>2558</v>
      </c>
      <c r="D843" t="s">
        <v>2570</v>
      </c>
      <c r="E843">
        <v>-1</v>
      </c>
      <c r="F843" t="s">
        <v>2571</v>
      </c>
      <c r="G843" t="s">
        <v>252</v>
      </c>
      <c r="H843">
        <v>-1</v>
      </c>
      <c r="I843">
        <v>-1</v>
      </c>
      <c r="J843">
        <v>-1</v>
      </c>
      <c r="K843">
        <v>-1</v>
      </c>
      <c r="L843">
        <v>-1</v>
      </c>
      <c r="M843">
        <v>-1</v>
      </c>
      <c r="N843">
        <v>-1</v>
      </c>
      <c r="O843">
        <v>-1</v>
      </c>
      <c r="P843">
        <v>-1</v>
      </c>
    </row>
    <row r="844" spans="1:16" ht="15" customHeight="1" x14ac:dyDescent="0.3">
      <c r="A844">
        <v>842</v>
      </c>
      <c r="B844" t="s">
        <v>2572</v>
      </c>
      <c r="C844" t="s">
        <v>2558</v>
      </c>
      <c r="D844" s="1" t="s">
        <v>2573</v>
      </c>
      <c r="E844">
        <v>3.9</v>
      </c>
      <c r="F844" s="1" t="s">
        <v>2574</v>
      </c>
      <c r="G844" t="s">
        <v>252</v>
      </c>
      <c r="H844" t="s">
        <v>2575</v>
      </c>
      <c r="I844" t="s">
        <v>20</v>
      </c>
      <c r="J844">
        <v>1999</v>
      </c>
      <c r="K844" t="s">
        <v>36</v>
      </c>
      <c r="L844" t="s">
        <v>46</v>
      </c>
      <c r="M844" t="s">
        <v>38</v>
      </c>
      <c r="N844" t="s">
        <v>120</v>
      </c>
      <c r="O844">
        <v>-1</v>
      </c>
      <c r="P844">
        <v>-1</v>
      </c>
    </row>
    <row r="845" spans="1:16" ht="15" customHeight="1" x14ac:dyDescent="0.3">
      <c r="A845">
        <v>843</v>
      </c>
      <c r="B845" t="s">
        <v>2576</v>
      </c>
      <c r="C845" t="s">
        <v>2558</v>
      </c>
      <c r="D845" s="1" t="s">
        <v>2577</v>
      </c>
      <c r="E845">
        <v>3.3</v>
      </c>
      <c r="F845" s="1" t="s">
        <v>2578</v>
      </c>
      <c r="G845" t="s">
        <v>2579</v>
      </c>
      <c r="H845" t="s">
        <v>2580</v>
      </c>
      <c r="I845" t="s">
        <v>28</v>
      </c>
      <c r="J845">
        <v>1976</v>
      </c>
      <c r="K845" t="s">
        <v>21</v>
      </c>
      <c r="L845" t="s">
        <v>29</v>
      </c>
      <c r="M845" t="s">
        <v>30</v>
      </c>
      <c r="N845" t="s">
        <v>160</v>
      </c>
      <c r="O845" t="s">
        <v>2581</v>
      </c>
      <c r="P845">
        <v>-1</v>
      </c>
    </row>
    <row r="846" spans="1:16" ht="15" customHeight="1" x14ac:dyDescent="0.3">
      <c r="A846">
        <v>844</v>
      </c>
      <c r="B846" t="s">
        <v>2582</v>
      </c>
      <c r="C846" t="s">
        <v>2558</v>
      </c>
      <c r="D846" s="1" t="s">
        <v>2583</v>
      </c>
      <c r="E846">
        <v>3.7</v>
      </c>
      <c r="F846" s="1" t="s">
        <v>2584</v>
      </c>
      <c r="G846" t="s">
        <v>252</v>
      </c>
      <c r="H846" t="s">
        <v>252</v>
      </c>
      <c r="I846" t="s">
        <v>28</v>
      </c>
      <c r="J846">
        <v>1928</v>
      </c>
      <c r="K846" t="s">
        <v>73</v>
      </c>
      <c r="L846" t="s">
        <v>202</v>
      </c>
      <c r="M846" t="s">
        <v>38</v>
      </c>
      <c r="N846" t="s">
        <v>86</v>
      </c>
      <c r="O846" t="s">
        <v>2585</v>
      </c>
      <c r="P846">
        <v>-1</v>
      </c>
    </row>
    <row r="847" spans="1:16" ht="15" customHeight="1" x14ac:dyDescent="0.3">
      <c r="A847">
        <v>845</v>
      </c>
      <c r="B847" t="s">
        <v>2586</v>
      </c>
      <c r="C847" t="s">
        <v>2558</v>
      </c>
      <c r="D847" s="1" t="s">
        <v>2587</v>
      </c>
      <c r="E847">
        <v>3.4</v>
      </c>
      <c r="F847" s="1" t="s">
        <v>2588</v>
      </c>
      <c r="G847" t="s">
        <v>2589</v>
      </c>
      <c r="H847" t="s">
        <v>2589</v>
      </c>
      <c r="I847" t="s">
        <v>28</v>
      </c>
      <c r="J847">
        <v>1966</v>
      </c>
      <c r="K847" t="s">
        <v>36</v>
      </c>
      <c r="L847" t="s">
        <v>2590</v>
      </c>
      <c r="M847" t="s">
        <v>1307</v>
      </c>
      <c r="N847" t="s">
        <v>132</v>
      </c>
      <c r="O847">
        <v>-1</v>
      </c>
      <c r="P847">
        <v>-1</v>
      </c>
    </row>
    <row r="848" spans="1:16" ht="15" customHeight="1" x14ac:dyDescent="0.3">
      <c r="A848">
        <v>846</v>
      </c>
      <c r="B848" t="s">
        <v>782</v>
      </c>
      <c r="C848" t="s">
        <v>2558</v>
      </c>
      <c r="D848" s="1" t="s">
        <v>2591</v>
      </c>
      <c r="E848">
        <v>3.8</v>
      </c>
      <c r="F848" s="1" t="s">
        <v>467</v>
      </c>
      <c r="G848" t="s">
        <v>252</v>
      </c>
      <c r="H848" t="s">
        <v>301</v>
      </c>
      <c r="I848" t="s">
        <v>28</v>
      </c>
      <c r="J848">
        <v>1967</v>
      </c>
      <c r="K848" t="s">
        <v>73</v>
      </c>
      <c r="L848" t="s">
        <v>178</v>
      </c>
      <c r="M848" t="s">
        <v>38</v>
      </c>
      <c r="N848" t="s">
        <v>132</v>
      </c>
      <c r="O848" t="s">
        <v>468</v>
      </c>
      <c r="P848">
        <v>-1</v>
      </c>
    </row>
    <row r="849" spans="1:16" ht="15" customHeight="1" x14ac:dyDescent="0.3">
      <c r="A849">
        <v>847</v>
      </c>
      <c r="B849" t="s">
        <v>2592</v>
      </c>
      <c r="C849" t="s">
        <v>2558</v>
      </c>
      <c r="D849" s="1" t="s">
        <v>2593</v>
      </c>
      <c r="E849">
        <v>3.2</v>
      </c>
      <c r="F849" s="1" t="s">
        <v>2389</v>
      </c>
      <c r="G849" t="s">
        <v>252</v>
      </c>
      <c r="H849" t="s">
        <v>252</v>
      </c>
      <c r="I849" t="s">
        <v>51</v>
      </c>
      <c r="J849">
        <v>2015</v>
      </c>
      <c r="K849" t="s">
        <v>36</v>
      </c>
      <c r="L849" t="s">
        <v>475</v>
      </c>
      <c r="M849" t="s">
        <v>475</v>
      </c>
      <c r="N849" t="s">
        <v>39</v>
      </c>
      <c r="O849">
        <v>-1</v>
      </c>
      <c r="P849" t="b">
        <v>1</v>
      </c>
    </row>
    <row r="850" spans="1:16" ht="15" customHeight="1" x14ac:dyDescent="0.3">
      <c r="A850">
        <v>848</v>
      </c>
      <c r="B850" t="s">
        <v>2594</v>
      </c>
      <c r="C850" t="s">
        <v>2558</v>
      </c>
      <c r="D850" s="1" t="s">
        <v>2595</v>
      </c>
      <c r="E850">
        <v>3.2</v>
      </c>
      <c r="F850" s="1" t="s">
        <v>2596</v>
      </c>
      <c r="G850" t="s">
        <v>2597</v>
      </c>
      <c r="H850" t="s">
        <v>2597</v>
      </c>
      <c r="I850" t="s">
        <v>72</v>
      </c>
      <c r="J850">
        <v>1913</v>
      </c>
      <c r="K850" t="s">
        <v>45</v>
      </c>
      <c r="L850" t="s">
        <v>1437</v>
      </c>
      <c r="M850" t="s">
        <v>1307</v>
      </c>
      <c r="N850" t="s">
        <v>31</v>
      </c>
      <c r="O850">
        <v>-1</v>
      </c>
      <c r="P850">
        <v>-1</v>
      </c>
    </row>
    <row r="851" spans="1:16" ht="15" customHeight="1" x14ac:dyDescent="0.3">
      <c r="A851">
        <v>849</v>
      </c>
      <c r="B851" t="s">
        <v>2598</v>
      </c>
      <c r="C851" t="s">
        <v>2558</v>
      </c>
      <c r="D851" s="1" t="s">
        <v>2599</v>
      </c>
      <c r="E851">
        <v>3.3</v>
      </c>
      <c r="F851" s="1" t="s">
        <v>728</v>
      </c>
      <c r="G851" t="s">
        <v>252</v>
      </c>
      <c r="H851" t="s">
        <v>729</v>
      </c>
      <c r="I851" t="s">
        <v>91</v>
      </c>
      <c r="J851">
        <v>-1</v>
      </c>
      <c r="K851" t="s">
        <v>36</v>
      </c>
      <c r="L851" t="s">
        <v>119</v>
      </c>
      <c r="M851" t="s">
        <v>81</v>
      </c>
      <c r="N851" t="s">
        <v>155</v>
      </c>
      <c r="O851">
        <v>-1</v>
      </c>
      <c r="P851">
        <v>-1</v>
      </c>
    </row>
    <row r="852" spans="1:16" ht="15" customHeight="1" x14ac:dyDescent="0.3">
      <c r="A852">
        <v>850</v>
      </c>
      <c r="B852" t="s">
        <v>2600</v>
      </c>
      <c r="C852" t="s">
        <v>2558</v>
      </c>
      <c r="D852" s="1" t="s">
        <v>2601</v>
      </c>
      <c r="E852">
        <v>1.7</v>
      </c>
      <c r="F852" s="1" t="s">
        <v>2602</v>
      </c>
      <c r="G852" t="s">
        <v>252</v>
      </c>
      <c r="H852" t="s">
        <v>2603</v>
      </c>
      <c r="I852" t="s">
        <v>72</v>
      </c>
      <c r="J852">
        <v>-1</v>
      </c>
      <c r="K852" t="s">
        <v>36</v>
      </c>
      <c r="L852" t="s">
        <v>29</v>
      </c>
      <c r="M852" t="s">
        <v>30</v>
      </c>
      <c r="N852" t="s">
        <v>39</v>
      </c>
      <c r="O852">
        <v>-1</v>
      </c>
      <c r="P852">
        <v>-1</v>
      </c>
    </row>
    <row r="853" spans="1:16" ht="15" customHeight="1" x14ac:dyDescent="0.3">
      <c r="A853">
        <v>851</v>
      </c>
      <c r="B853" t="s">
        <v>2604</v>
      </c>
      <c r="C853" t="s">
        <v>2558</v>
      </c>
      <c r="D853" t="s">
        <v>2605</v>
      </c>
      <c r="E853">
        <v>3.5</v>
      </c>
      <c r="F853" s="1" t="s">
        <v>458</v>
      </c>
      <c r="G853" t="s">
        <v>252</v>
      </c>
      <c r="H853" t="s">
        <v>459</v>
      </c>
      <c r="I853" t="s">
        <v>28</v>
      </c>
      <c r="J853">
        <v>1948</v>
      </c>
      <c r="K853" t="s">
        <v>73</v>
      </c>
      <c r="L853" t="s">
        <v>222</v>
      </c>
      <c r="M853" t="s">
        <v>81</v>
      </c>
      <c r="N853" t="s">
        <v>31</v>
      </c>
      <c r="O853" t="s">
        <v>460</v>
      </c>
      <c r="P853">
        <v>-1</v>
      </c>
    </row>
    <row r="854" spans="1:16" ht="15" customHeight="1" x14ac:dyDescent="0.3">
      <c r="A854">
        <v>852</v>
      </c>
      <c r="B854" t="s">
        <v>2606</v>
      </c>
      <c r="C854" t="s">
        <v>2558</v>
      </c>
      <c r="D854" s="1" t="s">
        <v>2607</v>
      </c>
      <c r="E854">
        <v>5</v>
      </c>
      <c r="F854" s="1" t="s">
        <v>2608</v>
      </c>
      <c r="G854" t="s">
        <v>252</v>
      </c>
      <c r="H854" t="s">
        <v>391</v>
      </c>
      <c r="I854" t="s">
        <v>118</v>
      </c>
      <c r="J854">
        <v>2018</v>
      </c>
      <c r="K854" t="s">
        <v>36</v>
      </c>
      <c r="L854" t="s">
        <v>222</v>
      </c>
      <c r="M854" t="s">
        <v>81</v>
      </c>
      <c r="N854" t="s">
        <v>120</v>
      </c>
      <c r="O854">
        <v>-1</v>
      </c>
      <c r="P854">
        <v>-1</v>
      </c>
    </row>
    <row r="855" spans="1:16" ht="15" customHeight="1" x14ac:dyDescent="0.3">
      <c r="A855">
        <v>853</v>
      </c>
      <c r="B855" t="s">
        <v>2609</v>
      </c>
      <c r="C855" t="s">
        <v>2558</v>
      </c>
      <c r="D855" t="s">
        <v>2610</v>
      </c>
      <c r="E855">
        <v>4.3</v>
      </c>
      <c r="F855" s="1" t="s">
        <v>2611</v>
      </c>
      <c r="G855" t="s">
        <v>252</v>
      </c>
      <c r="H855" t="s">
        <v>71</v>
      </c>
      <c r="I855" t="s">
        <v>118</v>
      </c>
      <c r="J855">
        <v>1995</v>
      </c>
      <c r="K855" t="s">
        <v>36</v>
      </c>
      <c r="L855" t="s">
        <v>222</v>
      </c>
      <c r="M855" t="s">
        <v>81</v>
      </c>
      <c r="N855" t="s">
        <v>47</v>
      </c>
      <c r="O855">
        <v>-1</v>
      </c>
      <c r="P855">
        <v>-1</v>
      </c>
    </row>
    <row r="856" spans="1:16" ht="15" customHeight="1" x14ac:dyDescent="0.3">
      <c r="A856">
        <v>854</v>
      </c>
      <c r="B856" t="s">
        <v>2612</v>
      </c>
      <c r="C856" t="s">
        <v>2558</v>
      </c>
      <c r="D856" s="1" t="s">
        <v>2613</v>
      </c>
      <c r="E856">
        <v>4.5999999999999996</v>
      </c>
      <c r="F856" s="1" t="s">
        <v>2614</v>
      </c>
      <c r="G856" t="s">
        <v>252</v>
      </c>
      <c r="H856" t="s">
        <v>2615</v>
      </c>
      <c r="I856" t="s">
        <v>91</v>
      </c>
      <c r="J856">
        <v>2012</v>
      </c>
      <c r="K856" t="s">
        <v>36</v>
      </c>
      <c r="L856" t="s">
        <v>222</v>
      </c>
      <c r="M856" t="s">
        <v>81</v>
      </c>
      <c r="N856" t="s">
        <v>106</v>
      </c>
      <c r="O856">
        <v>-1</v>
      </c>
      <c r="P856" t="b">
        <v>1</v>
      </c>
    </row>
    <row r="857" spans="1:16" ht="15" customHeight="1" x14ac:dyDescent="0.3">
      <c r="A857">
        <v>855</v>
      </c>
      <c r="B857" t="s">
        <v>2616</v>
      </c>
      <c r="C857" t="s">
        <v>2558</v>
      </c>
      <c r="D857" s="1" t="s">
        <v>2617</v>
      </c>
      <c r="E857">
        <v>-1</v>
      </c>
      <c r="F857" t="s">
        <v>2618</v>
      </c>
      <c r="G857" t="s">
        <v>252</v>
      </c>
      <c r="H857" t="s">
        <v>252</v>
      </c>
      <c r="I857" t="s">
        <v>91</v>
      </c>
      <c r="J857">
        <v>2010</v>
      </c>
      <c r="K857" t="s">
        <v>36</v>
      </c>
      <c r="L857" t="s">
        <v>2276</v>
      </c>
      <c r="M857" t="s">
        <v>2277</v>
      </c>
      <c r="N857" t="s">
        <v>39</v>
      </c>
      <c r="O857">
        <v>-1</v>
      </c>
      <c r="P857">
        <v>-1</v>
      </c>
    </row>
    <row r="858" spans="1:16" ht="15" customHeight="1" x14ac:dyDescent="0.3">
      <c r="A858">
        <v>856</v>
      </c>
      <c r="B858" t="s">
        <v>998</v>
      </c>
      <c r="C858" t="s">
        <v>2558</v>
      </c>
      <c r="D858" s="1" t="s">
        <v>2619</v>
      </c>
      <c r="E858">
        <v>3</v>
      </c>
      <c r="F858" s="1" t="s">
        <v>2620</v>
      </c>
      <c r="G858" t="s">
        <v>2427</v>
      </c>
      <c r="H858" t="s">
        <v>2427</v>
      </c>
      <c r="I858" t="s">
        <v>28</v>
      </c>
      <c r="J858">
        <v>1901</v>
      </c>
      <c r="K858" t="s">
        <v>73</v>
      </c>
      <c r="L858" t="s">
        <v>2621</v>
      </c>
      <c r="M858" t="s">
        <v>407</v>
      </c>
      <c r="N858" t="s">
        <v>132</v>
      </c>
      <c r="O858" t="s">
        <v>2622</v>
      </c>
      <c r="P858">
        <v>-1</v>
      </c>
    </row>
    <row r="859" spans="1:16" ht="15" customHeight="1" x14ac:dyDescent="0.3">
      <c r="A859">
        <v>857</v>
      </c>
      <c r="B859" t="s">
        <v>2623</v>
      </c>
      <c r="C859" t="s">
        <v>2558</v>
      </c>
      <c r="D859" t="s">
        <v>2624</v>
      </c>
      <c r="E859">
        <v>3.3</v>
      </c>
      <c r="F859" s="1" t="s">
        <v>2299</v>
      </c>
      <c r="G859" t="s">
        <v>252</v>
      </c>
      <c r="H859" t="s">
        <v>169</v>
      </c>
      <c r="I859" t="s">
        <v>118</v>
      </c>
      <c r="J859">
        <v>1999</v>
      </c>
      <c r="K859" t="s">
        <v>36</v>
      </c>
      <c r="L859" t="s">
        <v>1815</v>
      </c>
      <c r="M859" t="s">
        <v>59</v>
      </c>
      <c r="N859" t="s">
        <v>75</v>
      </c>
      <c r="O859">
        <v>-1</v>
      </c>
      <c r="P859">
        <v>-1</v>
      </c>
    </row>
    <row r="860" spans="1:16" ht="15" customHeight="1" x14ac:dyDescent="0.3">
      <c r="A860">
        <v>858</v>
      </c>
      <c r="B860" t="s">
        <v>2625</v>
      </c>
      <c r="C860" t="s">
        <v>2558</v>
      </c>
      <c r="D860" t="s">
        <v>2626</v>
      </c>
      <c r="E860">
        <v>3</v>
      </c>
      <c r="F860" s="1" t="s">
        <v>2627</v>
      </c>
      <c r="G860" t="s">
        <v>2628</v>
      </c>
      <c r="H860" t="s">
        <v>2628</v>
      </c>
      <c r="I860" t="s">
        <v>20</v>
      </c>
      <c r="J860">
        <v>1916</v>
      </c>
      <c r="K860" t="s">
        <v>36</v>
      </c>
      <c r="L860" t="s">
        <v>2629</v>
      </c>
      <c r="M860" t="s">
        <v>81</v>
      </c>
      <c r="N860" t="s">
        <v>106</v>
      </c>
      <c r="O860">
        <v>-1</v>
      </c>
      <c r="P860">
        <v>-1</v>
      </c>
    </row>
    <row r="861" spans="1:16" ht="15" customHeight="1" x14ac:dyDescent="0.3">
      <c r="A861">
        <v>859</v>
      </c>
      <c r="B861" t="s">
        <v>2630</v>
      </c>
      <c r="C861" t="s">
        <v>2558</v>
      </c>
      <c r="D861" s="1" t="s">
        <v>2631</v>
      </c>
      <c r="E861">
        <v>-1</v>
      </c>
      <c r="F861" t="s">
        <v>2632</v>
      </c>
      <c r="G861" t="s">
        <v>252</v>
      </c>
      <c r="H861">
        <v>-1</v>
      </c>
      <c r="I861">
        <v>-1</v>
      </c>
      <c r="J861">
        <v>-1</v>
      </c>
      <c r="K861">
        <v>-1</v>
      </c>
      <c r="L861">
        <v>-1</v>
      </c>
      <c r="M861">
        <v>-1</v>
      </c>
      <c r="N861">
        <v>-1</v>
      </c>
      <c r="O861">
        <v>-1</v>
      </c>
      <c r="P861">
        <v>-1</v>
      </c>
    </row>
    <row r="862" spans="1:16" ht="15" customHeight="1" x14ac:dyDescent="0.3">
      <c r="A862">
        <v>860</v>
      </c>
      <c r="B862" t="s">
        <v>2633</v>
      </c>
      <c r="C862" t="s">
        <v>2558</v>
      </c>
      <c r="D862" s="1" t="s">
        <v>2634</v>
      </c>
      <c r="E862">
        <v>5</v>
      </c>
      <c r="F862" s="1" t="s">
        <v>2635</v>
      </c>
      <c r="G862" t="s">
        <v>252</v>
      </c>
      <c r="H862" t="s">
        <v>252</v>
      </c>
      <c r="I862" t="s">
        <v>118</v>
      </c>
      <c r="J862">
        <v>-1</v>
      </c>
      <c r="K862" t="s">
        <v>73</v>
      </c>
      <c r="L862" t="s">
        <v>475</v>
      </c>
      <c r="M862" t="s">
        <v>475</v>
      </c>
      <c r="N862" t="s">
        <v>39</v>
      </c>
      <c r="O862">
        <v>-1</v>
      </c>
      <c r="P862">
        <v>-1</v>
      </c>
    </row>
    <row r="863" spans="1:16" ht="15" customHeight="1" x14ac:dyDescent="0.3">
      <c r="A863">
        <v>861</v>
      </c>
      <c r="B863" t="s">
        <v>2636</v>
      </c>
      <c r="C863" t="s">
        <v>2558</v>
      </c>
      <c r="D863" s="1" t="s">
        <v>2637</v>
      </c>
      <c r="E863">
        <v>4</v>
      </c>
      <c r="F863" s="1" t="s">
        <v>2638</v>
      </c>
      <c r="G863" t="s">
        <v>1060</v>
      </c>
      <c r="H863" t="s">
        <v>174</v>
      </c>
      <c r="I863" t="s">
        <v>91</v>
      </c>
      <c r="J863">
        <v>-1</v>
      </c>
      <c r="K863" t="s">
        <v>36</v>
      </c>
      <c r="L863">
        <v>-1</v>
      </c>
      <c r="M863">
        <v>-1</v>
      </c>
      <c r="N863" t="s">
        <v>39</v>
      </c>
      <c r="O863">
        <v>-1</v>
      </c>
      <c r="P863">
        <v>-1</v>
      </c>
    </row>
    <row r="864" spans="1:16" ht="15" customHeight="1" x14ac:dyDescent="0.3">
      <c r="A864">
        <v>862</v>
      </c>
      <c r="B864" t="s">
        <v>782</v>
      </c>
      <c r="C864" t="s">
        <v>2558</v>
      </c>
      <c r="D864" s="1" t="s">
        <v>2639</v>
      </c>
      <c r="E864">
        <v>2.2000000000000002</v>
      </c>
      <c r="F864" s="1" t="s">
        <v>2640</v>
      </c>
      <c r="G864" t="s">
        <v>252</v>
      </c>
      <c r="H864" t="s">
        <v>289</v>
      </c>
      <c r="I864" t="s">
        <v>35</v>
      </c>
      <c r="J864">
        <v>-1</v>
      </c>
      <c r="K864" t="s">
        <v>73</v>
      </c>
      <c r="L864">
        <v>-1</v>
      </c>
      <c r="M864">
        <v>-1</v>
      </c>
      <c r="N864" t="s">
        <v>39</v>
      </c>
      <c r="O864">
        <v>-1</v>
      </c>
      <c r="P864">
        <v>-1</v>
      </c>
    </row>
    <row r="865" spans="1:16" ht="15" customHeight="1" x14ac:dyDescent="0.3">
      <c r="A865">
        <v>863</v>
      </c>
      <c r="B865" t="s">
        <v>1202</v>
      </c>
      <c r="C865" t="s">
        <v>2558</v>
      </c>
      <c r="D865" s="1" t="s">
        <v>2641</v>
      </c>
      <c r="E865">
        <v>-1</v>
      </c>
      <c r="F865" t="s">
        <v>2642</v>
      </c>
      <c r="G865" t="s">
        <v>252</v>
      </c>
      <c r="H865" t="s">
        <v>252</v>
      </c>
      <c r="I865" t="s">
        <v>137</v>
      </c>
      <c r="J865">
        <v>-1</v>
      </c>
      <c r="K865" t="s">
        <v>73</v>
      </c>
      <c r="L865">
        <v>-1</v>
      </c>
      <c r="M865">
        <v>-1</v>
      </c>
      <c r="N865" t="s">
        <v>39</v>
      </c>
      <c r="O865">
        <v>-1</v>
      </c>
      <c r="P865">
        <v>-1</v>
      </c>
    </row>
    <row r="866" spans="1:16" ht="15" customHeight="1" x14ac:dyDescent="0.3">
      <c r="A866">
        <v>864</v>
      </c>
      <c r="B866" t="s">
        <v>2643</v>
      </c>
      <c r="C866" t="s">
        <v>2558</v>
      </c>
      <c r="D866" t="s">
        <v>2644</v>
      </c>
      <c r="E866">
        <v>2.7</v>
      </c>
      <c r="F866" s="1" t="s">
        <v>2414</v>
      </c>
      <c r="G866" t="s">
        <v>252</v>
      </c>
      <c r="H866" t="s">
        <v>2415</v>
      </c>
      <c r="I866" t="s">
        <v>35</v>
      </c>
      <c r="J866">
        <v>1998</v>
      </c>
      <c r="K866" t="s">
        <v>36</v>
      </c>
      <c r="L866" t="s">
        <v>222</v>
      </c>
      <c r="M866" t="s">
        <v>81</v>
      </c>
      <c r="N866" t="s">
        <v>24</v>
      </c>
      <c r="O866">
        <v>-1</v>
      </c>
      <c r="P866">
        <v>-1</v>
      </c>
    </row>
    <row r="867" spans="1:16" ht="15" customHeight="1" x14ac:dyDescent="0.3">
      <c r="A867">
        <v>865</v>
      </c>
      <c r="B867" t="s">
        <v>2645</v>
      </c>
      <c r="C867" t="s">
        <v>2558</v>
      </c>
      <c r="D867" s="1" t="s">
        <v>2646</v>
      </c>
      <c r="E867">
        <v>3.2</v>
      </c>
      <c r="F867" s="1" t="s">
        <v>2647</v>
      </c>
      <c r="G867" t="s">
        <v>252</v>
      </c>
      <c r="H867" t="s">
        <v>252</v>
      </c>
      <c r="I867" t="s">
        <v>20</v>
      </c>
      <c r="J867">
        <v>1857</v>
      </c>
      <c r="K867" t="s">
        <v>36</v>
      </c>
      <c r="L867" t="s">
        <v>2648</v>
      </c>
      <c r="M867" t="s">
        <v>81</v>
      </c>
      <c r="N867" t="s">
        <v>47</v>
      </c>
      <c r="O867">
        <v>-1</v>
      </c>
      <c r="P867">
        <v>-1</v>
      </c>
    </row>
    <row r="868" spans="1:16" ht="15" customHeight="1" x14ac:dyDescent="0.3">
      <c r="A868">
        <v>866</v>
      </c>
      <c r="B868" t="s">
        <v>2649</v>
      </c>
      <c r="C868" t="s">
        <v>2558</v>
      </c>
      <c r="D868" s="1" t="s">
        <v>2650</v>
      </c>
      <c r="E868">
        <v>3.5</v>
      </c>
      <c r="F868" s="1" t="s">
        <v>2363</v>
      </c>
      <c r="G868" t="s">
        <v>252</v>
      </c>
      <c r="H868" t="s">
        <v>154</v>
      </c>
      <c r="I868" t="s">
        <v>35</v>
      </c>
      <c r="J868">
        <v>2013</v>
      </c>
      <c r="K868" t="s">
        <v>36</v>
      </c>
      <c r="L868" t="s">
        <v>2364</v>
      </c>
      <c r="M868" t="s">
        <v>2277</v>
      </c>
      <c r="N868" t="s">
        <v>229</v>
      </c>
      <c r="O868">
        <v>-1</v>
      </c>
      <c r="P868">
        <v>-1</v>
      </c>
    </row>
    <row r="869" spans="1:16" ht="15" customHeight="1" x14ac:dyDescent="0.3">
      <c r="A869">
        <v>867</v>
      </c>
      <c r="B869" t="s">
        <v>2651</v>
      </c>
      <c r="C869" t="s">
        <v>2558</v>
      </c>
      <c r="D869" s="1" t="s">
        <v>2652</v>
      </c>
      <c r="E869">
        <v>-1</v>
      </c>
      <c r="F869" t="s">
        <v>2653</v>
      </c>
      <c r="G869" t="s">
        <v>252</v>
      </c>
      <c r="H869">
        <v>-1</v>
      </c>
      <c r="I869">
        <v>-1</v>
      </c>
      <c r="J869">
        <v>-1</v>
      </c>
      <c r="K869">
        <v>-1</v>
      </c>
      <c r="L869">
        <v>-1</v>
      </c>
      <c r="M869">
        <v>-1</v>
      </c>
      <c r="N869">
        <v>-1</v>
      </c>
      <c r="O869">
        <v>-1</v>
      </c>
      <c r="P869">
        <v>-1</v>
      </c>
    </row>
    <row r="870" spans="1:16" ht="15" customHeight="1" x14ac:dyDescent="0.3">
      <c r="A870">
        <v>868</v>
      </c>
      <c r="B870" t="s">
        <v>2654</v>
      </c>
      <c r="C870" t="s">
        <v>2655</v>
      </c>
      <c r="D870" t="s">
        <v>2656</v>
      </c>
      <c r="E870">
        <v>2.7</v>
      </c>
      <c r="F870" s="1" t="s">
        <v>2414</v>
      </c>
      <c r="G870" t="s">
        <v>252</v>
      </c>
      <c r="H870" t="s">
        <v>2415</v>
      </c>
      <c r="I870" t="s">
        <v>35</v>
      </c>
      <c r="J870">
        <v>1998</v>
      </c>
      <c r="K870" t="s">
        <v>36</v>
      </c>
      <c r="L870" t="s">
        <v>222</v>
      </c>
      <c r="M870" t="s">
        <v>81</v>
      </c>
      <c r="N870" t="s">
        <v>24</v>
      </c>
      <c r="O870">
        <v>-1</v>
      </c>
      <c r="P870">
        <v>-1</v>
      </c>
    </row>
    <row r="871" spans="1:16" ht="15" customHeight="1" x14ac:dyDescent="0.3">
      <c r="A871">
        <v>869</v>
      </c>
      <c r="B871" t="s">
        <v>2657</v>
      </c>
      <c r="C871" t="s">
        <v>2655</v>
      </c>
      <c r="D871" s="1" t="s">
        <v>2658</v>
      </c>
      <c r="E871">
        <v>-1</v>
      </c>
      <c r="F871" t="s">
        <v>2653</v>
      </c>
      <c r="G871" t="s">
        <v>252</v>
      </c>
      <c r="H871">
        <v>-1</v>
      </c>
      <c r="I871">
        <v>-1</v>
      </c>
      <c r="J871">
        <v>-1</v>
      </c>
      <c r="K871">
        <v>-1</v>
      </c>
      <c r="L871">
        <v>-1</v>
      </c>
      <c r="M871">
        <v>-1</v>
      </c>
      <c r="N871">
        <v>-1</v>
      </c>
      <c r="O871">
        <v>-1</v>
      </c>
      <c r="P871">
        <v>-1</v>
      </c>
    </row>
    <row r="872" spans="1:16" ht="15" customHeight="1" x14ac:dyDescent="0.3">
      <c r="A872">
        <v>870</v>
      </c>
      <c r="B872" t="s">
        <v>2569</v>
      </c>
      <c r="C872" t="s">
        <v>2655</v>
      </c>
      <c r="D872" s="1" t="s">
        <v>2659</v>
      </c>
      <c r="E872">
        <v>3.3</v>
      </c>
      <c r="F872" s="1" t="s">
        <v>2660</v>
      </c>
      <c r="G872" t="s">
        <v>252</v>
      </c>
      <c r="H872" t="s">
        <v>252</v>
      </c>
      <c r="I872" t="s">
        <v>35</v>
      </c>
      <c r="J872">
        <v>1859</v>
      </c>
      <c r="K872" t="s">
        <v>562</v>
      </c>
      <c r="L872" t="s">
        <v>29</v>
      </c>
      <c r="M872" t="s">
        <v>30</v>
      </c>
      <c r="N872" t="s">
        <v>39</v>
      </c>
      <c r="O872">
        <v>-1</v>
      </c>
      <c r="P872">
        <v>-1</v>
      </c>
    </row>
    <row r="873" spans="1:16" ht="15" customHeight="1" x14ac:dyDescent="0.3">
      <c r="A873">
        <v>871</v>
      </c>
      <c r="B873" t="s">
        <v>782</v>
      </c>
      <c r="C873" t="s">
        <v>2655</v>
      </c>
      <c r="D873" s="1" t="s">
        <v>2661</v>
      </c>
      <c r="E873">
        <v>3.3</v>
      </c>
      <c r="F873" s="1" t="s">
        <v>2662</v>
      </c>
      <c r="G873" t="s">
        <v>252</v>
      </c>
      <c r="H873" t="s">
        <v>289</v>
      </c>
      <c r="I873" t="s">
        <v>28</v>
      </c>
      <c r="J873">
        <v>1984</v>
      </c>
      <c r="K873" t="s">
        <v>73</v>
      </c>
      <c r="L873" t="s">
        <v>66</v>
      </c>
      <c r="M873" t="s">
        <v>67</v>
      </c>
      <c r="N873" t="s">
        <v>132</v>
      </c>
      <c r="O873">
        <v>-1</v>
      </c>
      <c r="P873">
        <v>-1</v>
      </c>
    </row>
    <row r="874" spans="1:16" ht="15" customHeight="1" x14ac:dyDescent="0.3">
      <c r="A874">
        <v>872</v>
      </c>
      <c r="B874" t="s">
        <v>2663</v>
      </c>
      <c r="C874" t="s">
        <v>2655</v>
      </c>
      <c r="D874" s="1" t="s">
        <v>2664</v>
      </c>
      <c r="E874">
        <v>4.0999999999999996</v>
      </c>
      <c r="F874" s="1" t="s">
        <v>2529</v>
      </c>
      <c r="G874" t="s">
        <v>252</v>
      </c>
      <c r="H874" t="s">
        <v>252</v>
      </c>
      <c r="I874" t="s">
        <v>137</v>
      </c>
      <c r="J874">
        <v>1982</v>
      </c>
      <c r="K874" t="s">
        <v>562</v>
      </c>
      <c r="L874" t="s">
        <v>563</v>
      </c>
      <c r="M874" t="s">
        <v>564</v>
      </c>
      <c r="N874" t="s">
        <v>39</v>
      </c>
      <c r="O874">
        <v>-1</v>
      </c>
      <c r="P874">
        <v>-1</v>
      </c>
    </row>
    <row r="875" spans="1:16" ht="15" customHeight="1" x14ac:dyDescent="0.3">
      <c r="A875">
        <v>873</v>
      </c>
      <c r="B875" t="s">
        <v>2665</v>
      </c>
      <c r="C875" t="s">
        <v>2655</v>
      </c>
      <c r="D875" s="1" t="s">
        <v>2666</v>
      </c>
      <c r="E875">
        <v>2.8</v>
      </c>
      <c r="F875" s="1" t="s">
        <v>2667</v>
      </c>
      <c r="G875" t="s">
        <v>252</v>
      </c>
      <c r="H875" t="s">
        <v>159</v>
      </c>
      <c r="I875" t="s">
        <v>91</v>
      </c>
      <c r="J875">
        <v>2013</v>
      </c>
      <c r="K875" t="s">
        <v>36</v>
      </c>
      <c r="L875" t="s">
        <v>99</v>
      </c>
      <c r="M875" t="s">
        <v>81</v>
      </c>
      <c r="N875" t="s">
        <v>39</v>
      </c>
      <c r="O875">
        <v>-1</v>
      </c>
      <c r="P875">
        <v>-1</v>
      </c>
    </row>
    <row r="876" spans="1:16" ht="15" customHeight="1" x14ac:dyDescent="0.3">
      <c r="A876">
        <v>874</v>
      </c>
      <c r="B876" t="s">
        <v>2668</v>
      </c>
      <c r="C876" t="s">
        <v>2655</v>
      </c>
      <c r="D876" s="1" t="s">
        <v>2669</v>
      </c>
      <c r="E876">
        <v>-1</v>
      </c>
      <c r="F876" t="s">
        <v>2653</v>
      </c>
      <c r="G876" t="s">
        <v>252</v>
      </c>
      <c r="H876">
        <v>-1</v>
      </c>
      <c r="I876">
        <v>-1</v>
      </c>
      <c r="J876">
        <v>-1</v>
      </c>
      <c r="K876">
        <v>-1</v>
      </c>
      <c r="L876">
        <v>-1</v>
      </c>
      <c r="M876">
        <v>-1</v>
      </c>
      <c r="N876">
        <v>-1</v>
      </c>
      <c r="O876">
        <v>-1</v>
      </c>
      <c r="P876">
        <v>-1</v>
      </c>
    </row>
    <row r="877" spans="1:16" ht="15" customHeight="1" x14ac:dyDescent="0.3">
      <c r="A877">
        <v>875</v>
      </c>
      <c r="B877" t="s">
        <v>2538</v>
      </c>
      <c r="C877" t="s">
        <v>2655</v>
      </c>
      <c r="D877" s="1" t="s">
        <v>2670</v>
      </c>
      <c r="E877">
        <v>-1</v>
      </c>
      <c r="F877" t="s">
        <v>2391</v>
      </c>
      <c r="G877" t="s">
        <v>252</v>
      </c>
      <c r="H877" t="s">
        <v>558</v>
      </c>
      <c r="I877" t="s">
        <v>91</v>
      </c>
      <c r="J877">
        <v>2014</v>
      </c>
      <c r="K877" t="s">
        <v>36</v>
      </c>
      <c r="L877" t="s">
        <v>178</v>
      </c>
      <c r="M877" t="s">
        <v>38</v>
      </c>
      <c r="N877" t="s">
        <v>39</v>
      </c>
      <c r="O877">
        <v>-1</v>
      </c>
      <c r="P877">
        <v>-1</v>
      </c>
    </row>
    <row r="878" spans="1:16" ht="15" customHeight="1" x14ac:dyDescent="0.3">
      <c r="A878">
        <v>876</v>
      </c>
      <c r="B878" t="s">
        <v>2671</v>
      </c>
      <c r="C878" t="s">
        <v>2655</v>
      </c>
      <c r="D878" s="1" t="s">
        <v>2672</v>
      </c>
      <c r="E878">
        <v>3.9</v>
      </c>
      <c r="F878" s="1" t="s">
        <v>2673</v>
      </c>
      <c r="G878" t="s">
        <v>252</v>
      </c>
      <c r="H878" t="s">
        <v>2674</v>
      </c>
      <c r="I878" t="s">
        <v>35</v>
      </c>
      <c r="J878">
        <v>-1</v>
      </c>
      <c r="K878" t="s">
        <v>73</v>
      </c>
      <c r="L878" t="s">
        <v>406</v>
      </c>
      <c r="M878" t="s">
        <v>407</v>
      </c>
      <c r="N878" t="s">
        <v>39</v>
      </c>
      <c r="O878">
        <v>-1</v>
      </c>
      <c r="P878">
        <v>-1</v>
      </c>
    </row>
    <row r="879" spans="1:16" ht="15" customHeight="1" x14ac:dyDescent="0.3">
      <c r="A879">
        <v>877</v>
      </c>
      <c r="B879" t="s">
        <v>2675</v>
      </c>
      <c r="C879" t="s">
        <v>2655</v>
      </c>
      <c r="D879" s="1" t="s">
        <v>2676</v>
      </c>
      <c r="E879">
        <v>3.7</v>
      </c>
      <c r="F879" s="1" t="s">
        <v>685</v>
      </c>
      <c r="G879" t="s">
        <v>252</v>
      </c>
      <c r="H879" t="s">
        <v>686</v>
      </c>
      <c r="I879" t="s">
        <v>35</v>
      </c>
      <c r="J879">
        <v>1997</v>
      </c>
      <c r="K879" t="s">
        <v>36</v>
      </c>
      <c r="L879" t="s">
        <v>46</v>
      </c>
      <c r="M879" t="s">
        <v>38</v>
      </c>
      <c r="N879" t="s">
        <v>120</v>
      </c>
      <c r="O879">
        <v>-1</v>
      </c>
      <c r="P879" t="b">
        <v>1</v>
      </c>
    </row>
    <row r="880" spans="1:16" ht="15" customHeight="1" x14ac:dyDescent="0.3">
      <c r="A880">
        <v>878</v>
      </c>
      <c r="B880" t="s">
        <v>2665</v>
      </c>
      <c r="C880" t="s">
        <v>2655</v>
      </c>
      <c r="D880" s="1" t="s">
        <v>2677</v>
      </c>
      <c r="E880">
        <v>3.8</v>
      </c>
      <c r="F880" s="1" t="s">
        <v>2678</v>
      </c>
      <c r="G880" t="s">
        <v>252</v>
      </c>
      <c r="H880" t="s">
        <v>2474</v>
      </c>
      <c r="I880" t="s">
        <v>91</v>
      </c>
      <c r="J880">
        <v>1988</v>
      </c>
      <c r="K880" t="s">
        <v>36</v>
      </c>
      <c r="L880" t="s">
        <v>366</v>
      </c>
      <c r="M880" t="s">
        <v>275</v>
      </c>
      <c r="N880" t="s">
        <v>441</v>
      </c>
      <c r="O880">
        <v>-1</v>
      </c>
      <c r="P880">
        <v>-1</v>
      </c>
    </row>
    <row r="881" spans="1:16" ht="15" customHeight="1" x14ac:dyDescent="0.3">
      <c r="A881">
        <v>879</v>
      </c>
      <c r="B881" t="s">
        <v>2514</v>
      </c>
      <c r="C881" t="s">
        <v>2655</v>
      </c>
      <c r="D881" s="1" t="s">
        <v>2679</v>
      </c>
      <c r="E881">
        <v>4</v>
      </c>
      <c r="F881" s="1" t="s">
        <v>364</v>
      </c>
      <c r="G881" t="s">
        <v>2680</v>
      </c>
      <c r="H881" t="s">
        <v>365</v>
      </c>
      <c r="I881" t="s">
        <v>91</v>
      </c>
      <c r="J881">
        <v>-1</v>
      </c>
      <c r="K881" t="s">
        <v>36</v>
      </c>
      <c r="L881" t="s">
        <v>366</v>
      </c>
      <c r="M881" t="s">
        <v>275</v>
      </c>
      <c r="N881" t="s">
        <v>155</v>
      </c>
      <c r="O881">
        <v>-1</v>
      </c>
      <c r="P881">
        <v>-1</v>
      </c>
    </row>
    <row r="882" spans="1:16" ht="15" customHeight="1" x14ac:dyDescent="0.3">
      <c r="A882">
        <v>880</v>
      </c>
      <c r="B882" t="s">
        <v>2681</v>
      </c>
      <c r="C882" t="s">
        <v>2655</v>
      </c>
      <c r="D882" s="1" t="s">
        <v>2682</v>
      </c>
      <c r="E882">
        <v>3</v>
      </c>
      <c r="F882" s="1" t="s">
        <v>2620</v>
      </c>
      <c r="G882" t="s">
        <v>2427</v>
      </c>
      <c r="H882" t="s">
        <v>2427</v>
      </c>
      <c r="I882" t="s">
        <v>28</v>
      </c>
      <c r="J882">
        <v>1901</v>
      </c>
      <c r="K882" t="s">
        <v>73</v>
      </c>
      <c r="L882" t="s">
        <v>2621</v>
      </c>
      <c r="M882" t="s">
        <v>407</v>
      </c>
      <c r="N882" t="s">
        <v>132</v>
      </c>
      <c r="O882" t="s">
        <v>2622</v>
      </c>
      <c r="P882">
        <v>-1</v>
      </c>
    </row>
    <row r="883" spans="1:16" ht="15" customHeight="1" x14ac:dyDescent="0.3">
      <c r="A883">
        <v>881</v>
      </c>
      <c r="B883" t="s">
        <v>2683</v>
      </c>
      <c r="C883" t="s">
        <v>2655</v>
      </c>
      <c r="D883" s="1" t="s">
        <v>2684</v>
      </c>
      <c r="E883">
        <v>-1</v>
      </c>
      <c r="F883" t="s">
        <v>2685</v>
      </c>
      <c r="G883" t="s">
        <v>252</v>
      </c>
      <c r="H883">
        <v>-1</v>
      </c>
      <c r="I883">
        <v>-1</v>
      </c>
      <c r="J883">
        <v>-1</v>
      </c>
      <c r="K883">
        <v>-1</v>
      </c>
      <c r="L883">
        <v>-1</v>
      </c>
      <c r="M883">
        <v>-1</v>
      </c>
      <c r="N883">
        <v>-1</v>
      </c>
      <c r="O883">
        <v>-1</v>
      </c>
      <c r="P883">
        <v>-1</v>
      </c>
    </row>
    <row r="884" spans="1:16" ht="15" customHeight="1" x14ac:dyDescent="0.3">
      <c r="A884">
        <v>882</v>
      </c>
      <c r="B884" t="s">
        <v>2686</v>
      </c>
      <c r="C884" t="s">
        <v>2655</v>
      </c>
      <c r="D884" s="1" t="s">
        <v>2687</v>
      </c>
      <c r="E884">
        <v>3.4</v>
      </c>
      <c r="F884" s="1" t="s">
        <v>2688</v>
      </c>
      <c r="G884" t="s">
        <v>2260</v>
      </c>
      <c r="H884" t="s">
        <v>159</v>
      </c>
      <c r="I884" t="s">
        <v>28</v>
      </c>
      <c r="J884">
        <v>1845</v>
      </c>
      <c r="K884" t="s">
        <v>73</v>
      </c>
      <c r="L884" t="s">
        <v>194</v>
      </c>
      <c r="M884" t="s">
        <v>59</v>
      </c>
      <c r="N884" t="s">
        <v>132</v>
      </c>
      <c r="O884" t="s">
        <v>2245</v>
      </c>
      <c r="P884">
        <v>-1</v>
      </c>
    </row>
    <row r="885" spans="1:16" ht="15" customHeight="1" x14ac:dyDescent="0.3">
      <c r="A885">
        <v>883</v>
      </c>
      <c r="B885" t="s">
        <v>2689</v>
      </c>
      <c r="C885" t="s">
        <v>2655</v>
      </c>
      <c r="D885" s="1" t="s">
        <v>2690</v>
      </c>
      <c r="E885">
        <v>4</v>
      </c>
      <c r="F885" s="1" t="s">
        <v>364</v>
      </c>
      <c r="G885" t="s">
        <v>252</v>
      </c>
      <c r="H885" t="s">
        <v>365</v>
      </c>
      <c r="I885" t="s">
        <v>91</v>
      </c>
      <c r="J885">
        <v>-1</v>
      </c>
      <c r="K885" t="s">
        <v>36</v>
      </c>
      <c r="L885" t="s">
        <v>366</v>
      </c>
      <c r="M885" t="s">
        <v>275</v>
      </c>
      <c r="N885" t="s">
        <v>155</v>
      </c>
      <c r="O885">
        <v>-1</v>
      </c>
      <c r="P885">
        <v>-1</v>
      </c>
    </row>
    <row r="886" spans="1:16" ht="15" customHeight="1" x14ac:dyDescent="0.3">
      <c r="A886">
        <v>884</v>
      </c>
      <c r="B886" t="s">
        <v>41</v>
      </c>
      <c r="C886" t="s">
        <v>2691</v>
      </c>
      <c r="D886" s="1" t="s">
        <v>2692</v>
      </c>
      <c r="E886">
        <v>4.0999999999999996</v>
      </c>
      <c r="F886" s="1" t="s">
        <v>2693</v>
      </c>
      <c r="G886" t="s">
        <v>1820</v>
      </c>
      <c r="H886" t="s">
        <v>1820</v>
      </c>
      <c r="I886" t="s">
        <v>20</v>
      </c>
      <c r="J886">
        <v>1984</v>
      </c>
      <c r="K886" t="s">
        <v>36</v>
      </c>
      <c r="L886" t="s">
        <v>2629</v>
      </c>
      <c r="M886" t="s">
        <v>81</v>
      </c>
      <c r="N886" t="s">
        <v>75</v>
      </c>
      <c r="O886" t="s">
        <v>2694</v>
      </c>
      <c r="P886">
        <v>-1</v>
      </c>
    </row>
    <row r="887" spans="1:16" ht="15" customHeight="1" x14ac:dyDescent="0.3">
      <c r="A887">
        <v>885</v>
      </c>
      <c r="B887" t="s">
        <v>1843</v>
      </c>
      <c r="C887" t="s">
        <v>2691</v>
      </c>
      <c r="D887" t="s">
        <v>2695</v>
      </c>
      <c r="E887">
        <v>2.8</v>
      </c>
      <c r="F887" s="1" t="s">
        <v>2696</v>
      </c>
      <c r="G887" t="s">
        <v>1820</v>
      </c>
      <c r="H887" t="s">
        <v>1820</v>
      </c>
      <c r="I887" t="s">
        <v>20</v>
      </c>
      <c r="J887">
        <v>2005</v>
      </c>
      <c r="K887" t="s">
        <v>36</v>
      </c>
      <c r="L887" t="s">
        <v>58</v>
      </c>
      <c r="M887" t="s">
        <v>59</v>
      </c>
      <c r="N887" t="s">
        <v>160</v>
      </c>
      <c r="O887">
        <v>-1</v>
      </c>
      <c r="P887">
        <v>-1</v>
      </c>
    </row>
    <row r="888" spans="1:16" ht="15" customHeight="1" x14ac:dyDescent="0.3">
      <c r="A888">
        <v>886</v>
      </c>
      <c r="B888" t="s">
        <v>41</v>
      </c>
      <c r="C888" t="s">
        <v>2691</v>
      </c>
      <c r="D888" t="s">
        <v>2697</v>
      </c>
      <c r="E888">
        <v>3</v>
      </c>
      <c r="F888" s="1" t="s">
        <v>2698</v>
      </c>
      <c r="G888" t="s">
        <v>1820</v>
      </c>
      <c r="H888" t="s">
        <v>2699</v>
      </c>
      <c r="I888" t="s">
        <v>91</v>
      </c>
      <c r="J888">
        <v>-1</v>
      </c>
      <c r="K888" t="s">
        <v>1665</v>
      </c>
      <c r="L888" t="s">
        <v>274</v>
      </c>
      <c r="M888" t="s">
        <v>275</v>
      </c>
      <c r="N888" t="s">
        <v>106</v>
      </c>
      <c r="O888">
        <v>-1</v>
      </c>
      <c r="P888">
        <v>-1</v>
      </c>
    </row>
    <row r="889" spans="1:16" ht="15" customHeight="1" x14ac:dyDescent="0.3">
      <c r="A889">
        <v>887</v>
      </c>
      <c r="B889" t="s">
        <v>41</v>
      </c>
      <c r="C889" t="s">
        <v>2691</v>
      </c>
      <c r="D889" s="1" t="s">
        <v>2700</v>
      </c>
      <c r="E889">
        <v>3.5</v>
      </c>
      <c r="F889" s="1" t="s">
        <v>144</v>
      </c>
      <c r="G889" t="s">
        <v>1820</v>
      </c>
      <c r="H889" t="s">
        <v>145</v>
      </c>
      <c r="I889" t="s">
        <v>20</v>
      </c>
      <c r="J889">
        <v>-1</v>
      </c>
      <c r="K889" t="s">
        <v>36</v>
      </c>
      <c r="L889" t="s">
        <v>146</v>
      </c>
      <c r="M889" t="s">
        <v>147</v>
      </c>
      <c r="N889" t="s">
        <v>106</v>
      </c>
      <c r="O889">
        <v>-1</v>
      </c>
      <c r="P889">
        <v>-1</v>
      </c>
    </row>
    <row r="890" spans="1:16" ht="15" customHeight="1" x14ac:dyDescent="0.3">
      <c r="A890">
        <v>888</v>
      </c>
      <c r="B890" t="s">
        <v>576</v>
      </c>
      <c r="C890" t="s">
        <v>2691</v>
      </c>
      <c r="D890" t="s">
        <v>2701</v>
      </c>
      <c r="E890">
        <v>3.6</v>
      </c>
      <c r="F890" s="1" t="s">
        <v>2702</v>
      </c>
      <c r="G890" t="s">
        <v>1820</v>
      </c>
      <c r="H890" t="s">
        <v>1820</v>
      </c>
      <c r="I890" t="s">
        <v>35</v>
      </c>
      <c r="J890">
        <v>1994</v>
      </c>
      <c r="K890" t="s">
        <v>73</v>
      </c>
      <c r="L890" t="s">
        <v>1569</v>
      </c>
      <c r="M890" t="s">
        <v>1570</v>
      </c>
      <c r="N890" t="s">
        <v>31</v>
      </c>
      <c r="O890" t="s">
        <v>2703</v>
      </c>
      <c r="P890">
        <v>-1</v>
      </c>
    </row>
    <row r="891" spans="1:16" ht="15" customHeight="1" x14ac:dyDescent="0.3">
      <c r="A891">
        <v>889</v>
      </c>
      <c r="B891" t="s">
        <v>877</v>
      </c>
      <c r="C891" t="s">
        <v>2691</v>
      </c>
      <c r="D891" s="1" t="s">
        <v>2704</v>
      </c>
      <c r="E891">
        <v>2.7</v>
      </c>
      <c r="F891" s="1" t="s">
        <v>2705</v>
      </c>
      <c r="G891" t="s">
        <v>2706</v>
      </c>
      <c r="H891" t="s">
        <v>2706</v>
      </c>
      <c r="I891" t="s">
        <v>118</v>
      </c>
      <c r="J891">
        <v>2007</v>
      </c>
      <c r="K891" t="s">
        <v>36</v>
      </c>
      <c r="L891" t="s">
        <v>1306</v>
      </c>
      <c r="M891" t="s">
        <v>1307</v>
      </c>
      <c r="N891" t="s">
        <v>39</v>
      </c>
      <c r="O891">
        <v>-1</v>
      </c>
      <c r="P891">
        <v>-1</v>
      </c>
    </row>
    <row r="892" spans="1:16" ht="15" customHeight="1" x14ac:dyDescent="0.3">
      <c r="A892">
        <v>890</v>
      </c>
      <c r="B892" t="s">
        <v>2707</v>
      </c>
      <c r="C892" t="s">
        <v>2691</v>
      </c>
      <c r="D892" s="1" t="s">
        <v>2708</v>
      </c>
      <c r="E892">
        <v>3.9</v>
      </c>
      <c r="F892" s="1" t="s">
        <v>2282</v>
      </c>
      <c r="G892" t="s">
        <v>1820</v>
      </c>
      <c r="H892" t="s">
        <v>19</v>
      </c>
      <c r="I892" t="s">
        <v>118</v>
      </c>
      <c r="J892">
        <v>2000</v>
      </c>
      <c r="K892" t="s">
        <v>36</v>
      </c>
      <c r="L892" t="s">
        <v>222</v>
      </c>
      <c r="M892" t="s">
        <v>81</v>
      </c>
      <c r="N892" t="s">
        <v>24</v>
      </c>
      <c r="O892" t="s">
        <v>2283</v>
      </c>
      <c r="P892">
        <v>-1</v>
      </c>
    </row>
    <row r="893" spans="1:16" ht="15" customHeight="1" x14ac:dyDescent="0.3">
      <c r="A893">
        <v>891</v>
      </c>
      <c r="B893" t="s">
        <v>41</v>
      </c>
      <c r="C893" t="s">
        <v>2691</v>
      </c>
      <c r="D893" s="1" t="s">
        <v>2709</v>
      </c>
      <c r="E893">
        <v>3.9</v>
      </c>
      <c r="F893" s="1" t="s">
        <v>2710</v>
      </c>
      <c r="G893" t="s">
        <v>1820</v>
      </c>
      <c r="H893" t="s">
        <v>1820</v>
      </c>
      <c r="I893" t="s">
        <v>20</v>
      </c>
      <c r="J893">
        <v>1997</v>
      </c>
      <c r="K893" t="s">
        <v>36</v>
      </c>
      <c r="L893" t="s">
        <v>202</v>
      </c>
      <c r="M893" t="s">
        <v>38</v>
      </c>
      <c r="N893" t="s">
        <v>39</v>
      </c>
      <c r="O893">
        <v>-1</v>
      </c>
      <c r="P893">
        <v>-1</v>
      </c>
    </row>
    <row r="894" spans="1:16" ht="15" customHeight="1" x14ac:dyDescent="0.3">
      <c r="A894">
        <v>892</v>
      </c>
      <c r="B894" t="s">
        <v>2711</v>
      </c>
      <c r="C894" t="s">
        <v>2691</v>
      </c>
      <c r="D894" s="1" t="s">
        <v>2712</v>
      </c>
      <c r="E894">
        <v>3.4</v>
      </c>
      <c r="F894" s="1" t="s">
        <v>2713</v>
      </c>
      <c r="G894" t="s">
        <v>1820</v>
      </c>
      <c r="H894" t="s">
        <v>1820</v>
      </c>
      <c r="I894" t="s">
        <v>72</v>
      </c>
      <c r="J894">
        <v>1966</v>
      </c>
      <c r="K894" t="s">
        <v>335</v>
      </c>
      <c r="L894" t="s">
        <v>29</v>
      </c>
      <c r="M894" t="s">
        <v>30</v>
      </c>
      <c r="N894" t="s">
        <v>24</v>
      </c>
      <c r="O894">
        <v>-1</v>
      </c>
      <c r="P894">
        <v>-1</v>
      </c>
    </row>
    <row r="895" spans="1:16" ht="15" customHeight="1" x14ac:dyDescent="0.3">
      <c r="A895">
        <v>893</v>
      </c>
      <c r="B895" t="s">
        <v>2714</v>
      </c>
      <c r="C895" t="s">
        <v>2691</v>
      </c>
      <c r="D895" s="1" t="s">
        <v>2715</v>
      </c>
      <c r="E895">
        <v>-1</v>
      </c>
      <c r="F895" t="s">
        <v>2716</v>
      </c>
      <c r="G895" t="s">
        <v>1820</v>
      </c>
      <c r="H895" t="s">
        <v>19</v>
      </c>
      <c r="I895" t="s">
        <v>137</v>
      </c>
      <c r="J895">
        <v>-1</v>
      </c>
      <c r="K895" t="s">
        <v>36</v>
      </c>
      <c r="L895" t="s">
        <v>282</v>
      </c>
      <c r="M895" t="s">
        <v>282</v>
      </c>
      <c r="N895" t="s">
        <v>39</v>
      </c>
      <c r="O895">
        <v>-1</v>
      </c>
      <c r="P895">
        <v>-1</v>
      </c>
    </row>
    <row r="896" spans="1:16" ht="15" customHeight="1" x14ac:dyDescent="0.3">
      <c r="A896">
        <v>894</v>
      </c>
      <c r="B896" t="s">
        <v>2491</v>
      </c>
      <c r="C896" t="s">
        <v>2691</v>
      </c>
      <c r="D896" s="1" t="s">
        <v>2717</v>
      </c>
      <c r="E896">
        <v>4.8</v>
      </c>
      <c r="F896" s="1" t="s">
        <v>2493</v>
      </c>
      <c r="G896" t="s">
        <v>1820</v>
      </c>
      <c r="H896" t="s">
        <v>1820</v>
      </c>
      <c r="I896" t="s">
        <v>91</v>
      </c>
      <c r="J896">
        <v>2014</v>
      </c>
      <c r="K896" t="s">
        <v>36</v>
      </c>
      <c r="L896" t="s">
        <v>222</v>
      </c>
      <c r="M896" t="s">
        <v>81</v>
      </c>
      <c r="N896" t="s">
        <v>39</v>
      </c>
      <c r="O896">
        <v>-1</v>
      </c>
      <c r="P896">
        <v>-1</v>
      </c>
    </row>
    <row r="897" spans="1:16" ht="15" customHeight="1" x14ac:dyDescent="0.3">
      <c r="A897">
        <v>895</v>
      </c>
      <c r="B897" t="s">
        <v>41</v>
      </c>
      <c r="C897" t="s">
        <v>2691</v>
      </c>
      <c r="D897" s="1" t="s">
        <v>2718</v>
      </c>
      <c r="E897">
        <v>3.1</v>
      </c>
      <c r="F897" s="1" t="s">
        <v>2719</v>
      </c>
      <c r="G897" t="s">
        <v>1820</v>
      </c>
      <c r="H897" t="s">
        <v>2720</v>
      </c>
      <c r="I897" t="s">
        <v>51</v>
      </c>
      <c r="J897">
        <v>1962</v>
      </c>
      <c r="K897" t="s">
        <v>36</v>
      </c>
      <c r="L897" t="s">
        <v>366</v>
      </c>
      <c r="M897" t="s">
        <v>275</v>
      </c>
      <c r="N897" t="s">
        <v>47</v>
      </c>
      <c r="O897" t="s">
        <v>2721</v>
      </c>
      <c r="P897">
        <v>-1</v>
      </c>
    </row>
    <row r="898" spans="1:16" ht="15" customHeight="1" x14ac:dyDescent="0.3">
      <c r="A898">
        <v>896</v>
      </c>
      <c r="B898" t="s">
        <v>2722</v>
      </c>
      <c r="C898" t="s">
        <v>2691</v>
      </c>
      <c r="D898" t="s">
        <v>2723</v>
      </c>
      <c r="E898">
        <v>3.2</v>
      </c>
      <c r="F898" s="1" t="s">
        <v>882</v>
      </c>
      <c r="G898" t="s">
        <v>1820</v>
      </c>
      <c r="H898" t="s">
        <v>19</v>
      </c>
      <c r="I898" t="s">
        <v>28</v>
      </c>
      <c r="J898">
        <v>1784</v>
      </c>
      <c r="K898" t="s">
        <v>73</v>
      </c>
      <c r="L898" t="s">
        <v>58</v>
      </c>
      <c r="M898" t="s">
        <v>59</v>
      </c>
      <c r="N898" t="s">
        <v>132</v>
      </c>
      <c r="O898" t="s">
        <v>883</v>
      </c>
      <c r="P898">
        <v>-1</v>
      </c>
    </row>
    <row r="899" spans="1:16" ht="15" customHeight="1" x14ac:dyDescent="0.3">
      <c r="A899">
        <v>897</v>
      </c>
      <c r="B899" t="s">
        <v>41</v>
      </c>
      <c r="C899" t="s">
        <v>2691</v>
      </c>
      <c r="D899" s="1" t="s">
        <v>2724</v>
      </c>
      <c r="E899">
        <v>4</v>
      </c>
      <c r="F899" s="1" t="s">
        <v>2725</v>
      </c>
      <c r="G899" t="s">
        <v>1820</v>
      </c>
      <c r="H899" t="s">
        <v>1820</v>
      </c>
      <c r="I899" t="s">
        <v>118</v>
      </c>
      <c r="J899">
        <v>1955</v>
      </c>
      <c r="K899" t="s">
        <v>36</v>
      </c>
      <c r="L899" t="s">
        <v>2629</v>
      </c>
      <c r="M899" t="s">
        <v>81</v>
      </c>
      <c r="N899" t="s">
        <v>24</v>
      </c>
      <c r="O899" t="s">
        <v>2726</v>
      </c>
      <c r="P899">
        <v>-1</v>
      </c>
    </row>
    <row r="900" spans="1:16" ht="15" customHeight="1" x14ac:dyDescent="0.3">
      <c r="A900">
        <v>898</v>
      </c>
      <c r="B900" t="s">
        <v>41</v>
      </c>
      <c r="C900" t="s">
        <v>2691</v>
      </c>
      <c r="D900" t="s">
        <v>2727</v>
      </c>
      <c r="E900">
        <v>-1</v>
      </c>
      <c r="F900" t="s">
        <v>2728</v>
      </c>
      <c r="G900" t="s">
        <v>1820</v>
      </c>
      <c r="H900">
        <v>-1</v>
      </c>
      <c r="I900">
        <v>-1</v>
      </c>
      <c r="J900">
        <v>-1</v>
      </c>
      <c r="K900">
        <v>-1</v>
      </c>
      <c r="L900">
        <v>-1</v>
      </c>
      <c r="M900">
        <v>-1</v>
      </c>
      <c r="N900">
        <v>-1</v>
      </c>
      <c r="O900">
        <v>-1</v>
      </c>
      <c r="P900">
        <v>-1</v>
      </c>
    </row>
    <row r="901" spans="1:16" ht="15" customHeight="1" x14ac:dyDescent="0.3">
      <c r="A901">
        <v>899</v>
      </c>
      <c r="B901" t="s">
        <v>2729</v>
      </c>
      <c r="C901" t="s">
        <v>2691</v>
      </c>
      <c r="D901" s="1" t="s">
        <v>2730</v>
      </c>
      <c r="E901">
        <v>3.6</v>
      </c>
      <c r="F901" s="1" t="s">
        <v>2731</v>
      </c>
      <c r="G901" t="s">
        <v>2732</v>
      </c>
      <c r="H901" t="s">
        <v>2732</v>
      </c>
      <c r="I901" t="s">
        <v>35</v>
      </c>
      <c r="J901">
        <v>1949</v>
      </c>
      <c r="K901" t="s">
        <v>2324</v>
      </c>
      <c r="L901" t="s">
        <v>29</v>
      </c>
      <c r="M901" t="s">
        <v>30</v>
      </c>
      <c r="N901" t="s">
        <v>24</v>
      </c>
      <c r="O901">
        <v>-1</v>
      </c>
      <c r="P901">
        <v>-1</v>
      </c>
    </row>
    <row r="902" spans="1:16" ht="15" customHeight="1" x14ac:dyDescent="0.3">
      <c r="A902">
        <v>900</v>
      </c>
      <c r="B902" t="s">
        <v>41</v>
      </c>
      <c r="C902" t="s">
        <v>2691</v>
      </c>
      <c r="D902" s="1" t="s">
        <v>2733</v>
      </c>
      <c r="E902">
        <v>4.3</v>
      </c>
      <c r="F902" s="1" t="s">
        <v>2734</v>
      </c>
      <c r="G902" t="s">
        <v>2706</v>
      </c>
      <c r="H902" t="s">
        <v>2706</v>
      </c>
      <c r="I902" t="s">
        <v>91</v>
      </c>
      <c r="J902">
        <v>2012</v>
      </c>
      <c r="K902" t="s">
        <v>36</v>
      </c>
      <c r="L902" t="s">
        <v>46</v>
      </c>
      <c r="M902" t="s">
        <v>38</v>
      </c>
      <c r="N902" t="s">
        <v>106</v>
      </c>
      <c r="O902">
        <v>-1</v>
      </c>
      <c r="P902">
        <v>-1</v>
      </c>
    </row>
    <row r="903" spans="1:16" ht="15" customHeight="1" x14ac:dyDescent="0.3">
      <c r="A903">
        <v>901</v>
      </c>
      <c r="B903" t="s">
        <v>2735</v>
      </c>
      <c r="C903" t="s">
        <v>2691</v>
      </c>
      <c r="D903" t="s">
        <v>2736</v>
      </c>
      <c r="E903">
        <v>4.0999999999999996</v>
      </c>
      <c r="F903" s="1" t="s">
        <v>2737</v>
      </c>
      <c r="G903" t="s">
        <v>1820</v>
      </c>
      <c r="H903" t="s">
        <v>2738</v>
      </c>
      <c r="I903" t="s">
        <v>20</v>
      </c>
      <c r="J903">
        <v>2003</v>
      </c>
      <c r="K903" t="s">
        <v>36</v>
      </c>
      <c r="L903" t="s">
        <v>119</v>
      </c>
      <c r="M903" t="s">
        <v>81</v>
      </c>
      <c r="N903" t="s">
        <v>155</v>
      </c>
      <c r="O903">
        <v>-1</v>
      </c>
      <c r="P903">
        <v>-1</v>
      </c>
    </row>
    <row r="904" spans="1:16" ht="15" customHeight="1" x14ac:dyDescent="0.3">
      <c r="A904">
        <v>902</v>
      </c>
      <c r="B904" t="s">
        <v>41</v>
      </c>
      <c r="C904" t="s">
        <v>2691</v>
      </c>
      <c r="D904" s="1" t="s">
        <v>2739</v>
      </c>
      <c r="E904">
        <v>-1</v>
      </c>
      <c r="F904" t="s">
        <v>2740</v>
      </c>
      <c r="G904" t="s">
        <v>1820</v>
      </c>
      <c r="H904">
        <v>-1</v>
      </c>
      <c r="I904">
        <v>-1</v>
      </c>
      <c r="J904">
        <v>-1</v>
      </c>
      <c r="K904">
        <v>-1</v>
      </c>
      <c r="L904">
        <v>-1</v>
      </c>
      <c r="M904">
        <v>-1</v>
      </c>
      <c r="N904">
        <v>-1</v>
      </c>
      <c r="O904">
        <v>-1</v>
      </c>
      <c r="P904">
        <v>-1</v>
      </c>
    </row>
    <row r="905" spans="1:16" ht="15" customHeight="1" x14ac:dyDescent="0.3">
      <c r="A905">
        <v>903</v>
      </c>
      <c r="B905" t="s">
        <v>41</v>
      </c>
      <c r="C905" t="s">
        <v>2691</v>
      </c>
      <c r="D905" s="1" t="s">
        <v>2741</v>
      </c>
      <c r="E905">
        <v>2.5</v>
      </c>
      <c r="F905" s="1" t="s">
        <v>2742</v>
      </c>
      <c r="G905" t="s">
        <v>1820</v>
      </c>
      <c r="H905" t="s">
        <v>1820</v>
      </c>
      <c r="I905" t="s">
        <v>118</v>
      </c>
      <c r="J905">
        <v>1966</v>
      </c>
      <c r="K905" t="s">
        <v>335</v>
      </c>
      <c r="L905" t="s">
        <v>1370</v>
      </c>
      <c r="M905" t="s">
        <v>335</v>
      </c>
      <c r="N905" t="s">
        <v>24</v>
      </c>
      <c r="O905">
        <v>-1</v>
      </c>
      <c r="P905">
        <v>-1</v>
      </c>
    </row>
    <row r="906" spans="1:16" ht="15" customHeight="1" x14ac:dyDescent="0.3">
      <c r="A906">
        <v>904</v>
      </c>
      <c r="B906" t="s">
        <v>2743</v>
      </c>
      <c r="C906" t="s">
        <v>2691</v>
      </c>
      <c r="D906" s="1" t="s">
        <v>2744</v>
      </c>
      <c r="E906">
        <v>3.7</v>
      </c>
      <c r="F906" s="1" t="s">
        <v>2745</v>
      </c>
      <c r="G906" t="s">
        <v>1820</v>
      </c>
      <c r="H906" t="s">
        <v>2746</v>
      </c>
      <c r="I906" t="s">
        <v>20</v>
      </c>
      <c r="J906">
        <v>-1</v>
      </c>
      <c r="K906" t="s">
        <v>36</v>
      </c>
      <c r="L906" t="s">
        <v>2747</v>
      </c>
      <c r="M906" t="s">
        <v>1054</v>
      </c>
      <c r="N906" t="s">
        <v>24</v>
      </c>
      <c r="O906" t="s">
        <v>2748</v>
      </c>
      <c r="P906">
        <v>-1</v>
      </c>
    </row>
    <row r="907" spans="1:16" ht="15" customHeight="1" x14ac:dyDescent="0.3">
      <c r="A907">
        <v>905</v>
      </c>
      <c r="B907" t="s">
        <v>2749</v>
      </c>
      <c r="C907" t="s">
        <v>2691</v>
      </c>
      <c r="D907" s="1" t="s">
        <v>2750</v>
      </c>
      <c r="E907">
        <v>-1</v>
      </c>
      <c r="F907" t="s">
        <v>2751</v>
      </c>
      <c r="G907" t="s">
        <v>1820</v>
      </c>
      <c r="H907" t="s">
        <v>1820</v>
      </c>
      <c r="I907" t="s">
        <v>137</v>
      </c>
      <c r="J907">
        <v>-1</v>
      </c>
      <c r="K907" t="s">
        <v>73</v>
      </c>
      <c r="L907">
        <v>-1</v>
      </c>
      <c r="M907">
        <v>-1</v>
      </c>
      <c r="N907" t="s">
        <v>39</v>
      </c>
      <c r="O907">
        <v>-1</v>
      </c>
      <c r="P907">
        <v>-1</v>
      </c>
    </row>
    <row r="908" spans="1:16" ht="15" customHeight="1" x14ac:dyDescent="0.3">
      <c r="A908">
        <v>906</v>
      </c>
      <c r="B908" t="s">
        <v>2752</v>
      </c>
      <c r="C908" t="s">
        <v>2691</v>
      </c>
      <c r="D908" s="1" t="s">
        <v>2753</v>
      </c>
      <c r="E908">
        <v>3.7</v>
      </c>
      <c r="F908" s="1" t="s">
        <v>2754</v>
      </c>
      <c r="G908" t="s">
        <v>1820</v>
      </c>
      <c r="H908" t="s">
        <v>343</v>
      </c>
      <c r="I908" t="s">
        <v>35</v>
      </c>
      <c r="J908">
        <v>-1</v>
      </c>
      <c r="K908" t="s">
        <v>45</v>
      </c>
      <c r="L908" t="s">
        <v>222</v>
      </c>
      <c r="M908" t="s">
        <v>81</v>
      </c>
      <c r="N908" t="s">
        <v>39</v>
      </c>
      <c r="O908">
        <v>-1</v>
      </c>
      <c r="P908">
        <v>-1</v>
      </c>
    </row>
    <row r="909" spans="1:16" ht="15" customHeight="1" x14ac:dyDescent="0.3">
      <c r="A909">
        <v>907</v>
      </c>
      <c r="B909" t="s">
        <v>271</v>
      </c>
      <c r="C909" t="s">
        <v>2691</v>
      </c>
      <c r="D909" s="1" t="s">
        <v>2755</v>
      </c>
      <c r="E909">
        <v>4.9000000000000004</v>
      </c>
      <c r="F909" s="1" t="s">
        <v>2756</v>
      </c>
      <c r="G909" t="s">
        <v>1820</v>
      </c>
      <c r="H909" t="s">
        <v>2757</v>
      </c>
      <c r="I909" t="s">
        <v>51</v>
      </c>
      <c r="J909">
        <v>-1</v>
      </c>
      <c r="K909" t="s">
        <v>36</v>
      </c>
      <c r="L909">
        <v>-1</v>
      </c>
      <c r="M909">
        <v>-1</v>
      </c>
      <c r="N909" t="s">
        <v>39</v>
      </c>
      <c r="O909">
        <v>-1</v>
      </c>
      <c r="P909">
        <v>-1</v>
      </c>
    </row>
    <row r="910" spans="1:16" ht="15" customHeight="1" x14ac:dyDescent="0.3">
      <c r="A910">
        <v>908</v>
      </c>
      <c r="B910" t="s">
        <v>271</v>
      </c>
      <c r="C910" t="s">
        <v>2691</v>
      </c>
      <c r="D910" s="1" t="s">
        <v>2758</v>
      </c>
      <c r="E910">
        <v>3.6</v>
      </c>
      <c r="F910" s="1" t="s">
        <v>2759</v>
      </c>
      <c r="G910" t="s">
        <v>1820</v>
      </c>
      <c r="H910" t="s">
        <v>1642</v>
      </c>
      <c r="I910" t="s">
        <v>28</v>
      </c>
      <c r="J910">
        <v>1968</v>
      </c>
      <c r="K910" t="s">
        <v>73</v>
      </c>
      <c r="L910" t="s">
        <v>1815</v>
      </c>
      <c r="M910" t="s">
        <v>59</v>
      </c>
      <c r="N910" t="s">
        <v>132</v>
      </c>
      <c r="O910" t="s">
        <v>2760</v>
      </c>
      <c r="P910">
        <v>-1</v>
      </c>
    </row>
    <row r="911" spans="1:16" ht="15" customHeight="1" x14ac:dyDescent="0.3">
      <c r="A911">
        <v>909</v>
      </c>
      <c r="B911" t="s">
        <v>2761</v>
      </c>
      <c r="C911" t="s">
        <v>2691</v>
      </c>
      <c r="D911" s="1" t="s">
        <v>2762</v>
      </c>
      <c r="E911">
        <v>3.9</v>
      </c>
      <c r="F911" s="1" t="s">
        <v>2282</v>
      </c>
      <c r="G911" t="s">
        <v>1820</v>
      </c>
      <c r="H911" t="s">
        <v>19</v>
      </c>
      <c r="I911" t="s">
        <v>118</v>
      </c>
      <c r="J911">
        <v>2000</v>
      </c>
      <c r="K911" t="s">
        <v>36</v>
      </c>
      <c r="L911" t="s">
        <v>222</v>
      </c>
      <c r="M911" t="s">
        <v>81</v>
      </c>
      <c r="N911" t="s">
        <v>24</v>
      </c>
      <c r="O911" t="s">
        <v>2283</v>
      </c>
      <c r="P911">
        <v>-1</v>
      </c>
    </row>
    <row r="912" spans="1:16" ht="15" customHeight="1" x14ac:dyDescent="0.3">
      <c r="A912">
        <v>910</v>
      </c>
      <c r="B912" t="s">
        <v>2763</v>
      </c>
      <c r="C912" t="s">
        <v>2691</v>
      </c>
      <c r="D912" s="1" t="s">
        <v>2764</v>
      </c>
      <c r="E912">
        <v>3.9</v>
      </c>
      <c r="F912" s="1" t="s">
        <v>2765</v>
      </c>
      <c r="G912" t="s">
        <v>1820</v>
      </c>
      <c r="H912" t="s">
        <v>2766</v>
      </c>
      <c r="I912" t="s">
        <v>20</v>
      </c>
      <c r="J912">
        <v>2004</v>
      </c>
      <c r="K912" t="s">
        <v>36</v>
      </c>
      <c r="L912" t="s">
        <v>178</v>
      </c>
      <c r="M912" t="s">
        <v>38</v>
      </c>
      <c r="N912" t="s">
        <v>24</v>
      </c>
      <c r="O912">
        <v>-1</v>
      </c>
      <c r="P912" t="b">
        <v>1</v>
      </c>
    </row>
    <row r="913" spans="1:16" ht="15" customHeight="1" x14ac:dyDescent="0.3">
      <c r="A913">
        <v>911</v>
      </c>
      <c r="B913" t="s">
        <v>576</v>
      </c>
      <c r="C913" t="s">
        <v>2691</v>
      </c>
      <c r="D913" s="1" t="s">
        <v>2767</v>
      </c>
      <c r="E913">
        <v>4</v>
      </c>
      <c r="F913" s="1" t="s">
        <v>364</v>
      </c>
      <c r="G913" t="s">
        <v>1820</v>
      </c>
      <c r="H913" t="s">
        <v>365</v>
      </c>
      <c r="I913" t="s">
        <v>91</v>
      </c>
      <c r="J913">
        <v>-1</v>
      </c>
      <c r="K913" t="s">
        <v>36</v>
      </c>
      <c r="L913" t="s">
        <v>366</v>
      </c>
      <c r="M913" t="s">
        <v>275</v>
      </c>
      <c r="N913" t="s">
        <v>155</v>
      </c>
      <c r="O913">
        <v>-1</v>
      </c>
      <c r="P913">
        <v>-1</v>
      </c>
    </row>
    <row r="914" spans="1:16" ht="15" customHeight="1" x14ac:dyDescent="0.3">
      <c r="A914">
        <v>912</v>
      </c>
      <c r="B914" t="s">
        <v>2768</v>
      </c>
      <c r="C914" t="s">
        <v>2691</v>
      </c>
      <c r="D914" s="1" t="s">
        <v>2769</v>
      </c>
      <c r="E914">
        <v>4.8</v>
      </c>
      <c r="F914" s="1" t="s">
        <v>2770</v>
      </c>
      <c r="G914" t="s">
        <v>1820</v>
      </c>
      <c r="H914" t="s">
        <v>2771</v>
      </c>
      <c r="I914" t="s">
        <v>20</v>
      </c>
      <c r="J914">
        <v>2010</v>
      </c>
      <c r="K914" t="s">
        <v>36</v>
      </c>
      <c r="L914" t="s">
        <v>46</v>
      </c>
      <c r="M914" t="s">
        <v>38</v>
      </c>
      <c r="N914" t="s">
        <v>106</v>
      </c>
      <c r="O914">
        <v>-1</v>
      </c>
      <c r="P914">
        <v>-1</v>
      </c>
    </row>
    <row r="915" spans="1:16" ht="15" customHeight="1" x14ac:dyDescent="0.3">
      <c r="A915">
        <v>913</v>
      </c>
      <c r="B915" t="s">
        <v>576</v>
      </c>
      <c r="C915" t="s">
        <v>2772</v>
      </c>
      <c r="D915" s="1" t="s">
        <v>2773</v>
      </c>
      <c r="E915">
        <v>4.2</v>
      </c>
      <c r="F915" s="1" t="s">
        <v>2774</v>
      </c>
      <c r="G915" t="s">
        <v>1820</v>
      </c>
      <c r="H915" t="s">
        <v>900</v>
      </c>
      <c r="I915" t="s">
        <v>118</v>
      </c>
      <c r="J915">
        <v>-1</v>
      </c>
      <c r="K915" t="s">
        <v>36</v>
      </c>
      <c r="L915" t="s">
        <v>46</v>
      </c>
      <c r="M915" t="s">
        <v>38</v>
      </c>
      <c r="N915" t="s">
        <v>155</v>
      </c>
      <c r="O915">
        <v>-1</v>
      </c>
      <c r="P915">
        <v>-1</v>
      </c>
    </row>
    <row r="916" spans="1:16" ht="15" customHeight="1" x14ac:dyDescent="0.3">
      <c r="A916">
        <v>914</v>
      </c>
      <c r="B916" t="s">
        <v>41</v>
      </c>
      <c r="C916" t="s">
        <v>2772</v>
      </c>
      <c r="D916" s="1" t="s">
        <v>2775</v>
      </c>
      <c r="E916">
        <v>5</v>
      </c>
      <c r="F916" s="1" t="s">
        <v>496</v>
      </c>
      <c r="G916" t="s">
        <v>1820</v>
      </c>
      <c r="H916" t="s">
        <v>497</v>
      </c>
      <c r="I916" t="s">
        <v>118</v>
      </c>
      <c r="J916">
        <v>2008</v>
      </c>
      <c r="K916" t="s">
        <v>36</v>
      </c>
      <c r="L916" t="s">
        <v>46</v>
      </c>
      <c r="M916" t="s">
        <v>38</v>
      </c>
      <c r="N916" t="s">
        <v>47</v>
      </c>
      <c r="O916">
        <v>-1</v>
      </c>
      <c r="P916">
        <v>-1</v>
      </c>
    </row>
    <row r="917" spans="1:16" ht="15" customHeight="1" x14ac:dyDescent="0.3">
      <c r="A917">
        <v>915</v>
      </c>
      <c r="B917" t="s">
        <v>2776</v>
      </c>
      <c r="C917" t="s">
        <v>2772</v>
      </c>
      <c r="D917" s="1" t="s">
        <v>2777</v>
      </c>
      <c r="E917">
        <v>4.7</v>
      </c>
      <c r="F917" s="1" t="s">
        <v>2778</v>
      </c>
      <c r="G917" t="s">
        <v>1820</v>
      </c>
      <c r="H917" t="s">
        <v>159</v>
      </c>
      <c r="I917" t="s">
        <v>91</v>
      </c>
      <c r="J917">
        <v>1986</v>
      </c>
      <c r="K917" t="s">
        <v>36</v>
      </c>
      <c r="L917" t="s">
        <v>46</v>
      </c>
      <c r="M917" t="s">
        <v>38</v>
      </c>
      <c r="N917" t="s">
        <v>39</v>
      </c>
      <c r="O917">
        <v>-1</v>
      </c>
      <c r="P917">
        <v>-1</v>
      </c>
    </row>
    <row r="918" spans="1:16" ht="15" customHeight="1" x14ac:dyDescent="0.3">
      <c r="A918">
        <v>916</v>
      </c>
      <c r="B918" t="s">
        <v>2779</v>
      </c>
      <c r="C918" t="s">
        <v>2772</v>
      </c>
      <c r="D918" s="1" t="s">
        <v>2780</v>
      </c>
      <c r="E918">
        <v>2.5</v>
      </c>
      <c r="F918" s="1" t="s">
        <v>2781</v>
      </c>
      <c r="G918" t="s">
        <v>1820</v>
      </c>
      <c r="H918" t="s">
        <v>1820</v>
      </c>
      <c r="I918" t="s">
        <v>20</v>
      </c>
      <c r="J918">
        <v>1999</v>
      </c>
      <c r="K918" t="s">
        <v>45</v>
      </c>
      <c r="L918" t="s">
        <v>29</v>
      </c>
      <c r="M918" t="s">
        <v>30</v>
      </c>
      <c r="N918" t="s">
        <v>47</v>
      </c>
      <c r="O918">
        <v>-1</v>
      </c>
      <c r="P918">
        <v>-1</v>
      </c>
    </row>
    <row r="919" spans="1:16" ht="15" customHeight="1" x14ac:dyDescent="0.3">
      <c r="A919">
        <v>917</v>
      </c>
      <c r="B919" t="s">
        <v>576</v>
      </c>
      <c r="C919" t="s">
        <v>2772</v>
      </c>
      <c r="D919" s="1" t="s">
        <v>2782</v>
      </c>
      <c r="E919">
        <v>4.8</v>
      </c>
      <c r="F919" s="1" t="s">
        <v>2770</v>
      </c>
      <c r="G919" t="s">
        <v>1820</v>
      </c>
      <c r="H919" t="s">
        <v>2771</v>
      </c>
      <c r="I919" t="s">
        <v>20</v>
      </c>
      <c r="J919">
        <v>2010</v>
      </c>
      <c r="K919" t="s">
        <v>36</v>
      </c>
      <c r="L919" t="s">
        <v>46</v>
      </c>
      <c r="M919" t="s">
        <v>38</v>
      </c>
      <c r="N919" t="s">
        <v>106</v>
      </c>
      <c r="O919">
        <v>-1</v>
      </c>
      <c r="P919">
        <v>-1</v>
      </c>
    </row>
    <row r="920" spans="1:16" ht="15" customHeight="1" x14ac:dyDescent="0.3">
      <c r="A920">
        <v>918</v>
      </c>
      <c r="B920" t="s">
        <v>2783</v>
      </c>
      <c r="C920" t="s">
        <v>2772</v>
      </c>
      <c r="D920" t="s">
        <v>2784</v>
      </c>
      <c r="E920">
        <v>1</v>
      </c>
      <c r="F920" s="1" t="s">
        <v>2785</v>
      </c>
      <c r="G920" t="s">
        <v>1820</v>
      </c>
      <c r="H920" t="s">
        <v>2680</v>
      </c>
      <c r="I920" t="s">
        <v>91</v>
      </c>
      <c r="J920">
        <v>-1</v>
      </c>
      <c r="K920" t="s">
        <v>36</v>
      </c>
      <c r="L920">
        <v>-1</v>
      </c>
      <c r="M920">
        <v>-1</v>
      </c>
      <c r="N920" t="s">
        <v>441</v>
      </c>
      <c r="O920">
        <v>-1</v>
      </c>
      <c r="P920">
        <v>-1</v>
      </c>
    </row>
    <row r="921" spans="1:16" ht="15" customHeight="1" x14ac:dyDescent="0.3">
      <c r="A921">
        <v>919</v>
      </c>
      <c r="B921" t="s">
        <v>2786</v>
      </c>
      <c r="C921" t="s">
        <v>2772</v>
      </c>
      <c r="D921" s="1" t="s">
        <v>2787</v>
      </c>
      <c r="E921">
        <v>2.4</v>
      </c>
      <c r="F921" s="1" t="s">
        <v>2788</v>
      </c>
      <c r="G921" t="s">
        <v>1820</v>
      </c>
      <c r="H921" t="s">
        <v>343</v>
      </c>
      <c r="I921" t="s">
        <v>118</v>
      </c>
      <c r="J921">
        <v>2005</v>
      </c>
      <c r="K921" t="s">
        <v>36</v>
      </c>
      <c r="L921" t="s">
        <v>202</v>
      </c>
      <c r="M921" t="s">
        <v>38</v>
      </c>
      <c r="N921" t="s">
        <v>120</v>
      </c>
      <c r="O921">
        <v>-1</v>
      </c>
      <c r="P921">
        <v>-1</v>
      </c>
    </row>
    <row r="922" spans="1:16" ht="15" customHeight="1" x14ac:dyDescent="0.3">
      <c r="A922">
        <v>920</v>
      </c>
      <c r="B922" t="s">
        <v>2789</v>
      </c>
      <c r="C922" t="s">
        <v>2772</v>
      </c>
      <c r="D922" s="1" t="s">
        <v>2790</v>
      </c>
      <c r="E922">
        <v>3.3</v>
      </c>
      <c r="F922" s="1" t="s">
        <v>2791</v>
      </c>
      <c r="G922" t="s">
        <v>1820</v>
      </c>
      <c r="H922">
        <v>-1</v>
      </c>
      <c r="I922" t="s">
        <v>118</v>
      </c>
      <c r="J922">
        <v>-1</v>
      </c>
      <c r="K922" t="s">
        <v>36</v>
      </c>
      <c r="L922">
        <v>-1</v>
      </c>
      <c r="M922">
        <v>-1</v>
      </c>
      <c r="N922" t="s">
        <v>39</v>
      </c>
      <c r="O922">
        <v>-1</v>
      </c>
      <c r="P922">
        <v>-1</v>
      </c>
    </row>
    <row r="923" spans="1:16" ht="15" customHeight="1" x14ac:dyDescent="0.3">
      <c r="A923">
        <v>921</v>
      </c>
      <c r="B923" t="s">
        <v>2792</v>
      </c>
      <c r="C923" t="s">
        <v>2772</v>
      </c>
      <c r="D923" s="1" t="s">
        <v>2793</v>
      </c>
      <c r="E923">
        <v>3.8</v>
      </c>
      <c r="F923" s="1" t="s">
        <v>467</v>
      </c>
      <c r="G923" t="s">
        <v>1820</v>
      </c>
      <c r="H923" t="s">
        <v>301</v>
      </c>
      <c r="I923" t="s">
        <v>28</v>
      </c>
      <c r="J923">
        <v>1967</v>
      </c>
      <c r="K923" t="s">
        <v>73</v>
      </c>
      <c r="L923" t="s">
        <v>178</v>
      </c>
      <c r="M923" t="s">
        <v>38</v>
      </c>
      <c r="N923" t="s">
        <v>132</v>
      </c>
      <c r="O923" t="s">
        <v>468</v>
      </c>
      <c r="P923">
        <v>-1</v>
      </c>
    </row>
    <row r="924" spans="1:16" ht="15" customHeight="1" x14ac:dyDescent="0.3">
      <c r="A924">
        <v>922</v>
      </c>
      <c r="B924" t="s">
        <v>2794</v>
      </c>
      <c r="C924" t="s">
        <v>2772</v>
      </c>
      <c r="D924" s="1" t="s">
        <v>2795</v>
      </c>
      <c r="E924">
        <v>3.5</v>
      </c>
      <c r="F924" s="1" t="s">
        <v>2796</v>
      </c>
      <c r="G924" t="s">
        <v>1820</v>
      </c>
      <c r="H924" t="s">
        <v>1077</v>
      </c>
      <c r="I924" t="s">
        <v>72</v>
      </c>
      <c r="J924">
        <v>1999</v>
      </c>
      <c r="K924" t="s">
        <v>73</v>
      </c>
      <c r="L924" t="s">
        <v>119</v>
      </c>
      <c r="M924" t="s">
        <v>81</v>
      </c>
      <c r="N924" t="s">
        <v>75</v>
      </c>
      <c r="O924" t="s">
        <v>2797</v>
      </c>
      <c r="P924">
        <v>-1</v>
      </c>
    </row>
    <row r="925" spans="1:16" ht="15" customHeight="1" x14ac:dyDescent="0.3">
      <c r="A925">
        <v>923</v>
      </c>
      <c r="B925" t="s">
        <v>1927</v>
      </c>
      <c r="C925" t="s">
        <v>2772</v>
      </c>
      <c r="D925" s="1" t="s">
        <v>2798</v>
      </c>
      <c r="E925">
        <v>3.5</v>
      </c>
      <c r="F925" s="1" t="s">
        <v>144</v>
      </c>
      <c r="G925" t="s">
        <v>1820</v>
      </c>
      <c r="H925" t="s">
        <v>145</v>
      </c>
      <c r="I925" t="s">
        <v>20</v>
      </c>
      <c r="J925">
        <v>-1</v>
      </c>
      <c r="K925" t="s">
        <v>36</v>
      </c>
      <c r="L925" t="s">
        <v>146</v>
      </c>
      <c r="M925" t="s">
        <v>147</v>
      </c>
      <c r="N925" t="s">
        <v>106</v>
      </c>
      <c r="O925">
        <v>-1</v>
      </c>
      <c r="P925">
        <v>-1</v>
      </c>
    </row>
    <row r="926" spans="1:16" ht="15" customHeight="1" x14ac:dyDescent="0.3">
      <c r="A926">
        <v>924</v>
      </c>
      <c r="B926" t="s">
        <v>825</v>
      </c>
      <c r="C926" t="s">
        <v>2772</v>
      </c>
      <c r="D926" s="1" t="s">
        <v>2799</v>
      </c>
      <c r="E926">
        <v>3</v>
      </c>
      <c r="F926" s="1" t="s">
        <v>2800</v>
      </c>
      <c r="G926" t="s">
        <v>1820</v>
      </c>
      <c r="H926" t="s">
        <v>1395</v>
      </c>
      <c r="I926" t="s">
        <v>28</v>
      </c>
      <c r="J926">
        <v>1970</v>
      </c>
      <c r="K926" t="s">
        <v>36</v>
      </c>
      <c r="L926" t="s">
        <v>119</v>
      </c>
      <c r="M926" t="s">
        <v>81</v>
      </c>
      <c r="N926" t="s">
        <v>24</v>
      </c>
      <c r="O926">
        <v>-1</v>
      </c>
      <c r="P926">
        <v>-1</v>
      </c>
    </row>
    <row r="927" spans="1:16" ht="15" customHeight="1" x14ac:dyDescent="0.3">
      <c r="A927">
        <v>925</v>
      </c>
      <c r="B927" t="s">
        <v>825</v>
      </c>
      <c r="C927" t="s">
        <v>2772</v>
      </c>
      <c r="D927" s="1" t="s">
        <v>2801</v>
      </c>
      <c r="E927">
        <v>5</v>
      </c>
      <c r="F927" s="1" t="s">
        <v>2802</v>
      </c>
      <c r="G927" t="s">
        <v>1820</v>
      </c>
      <c r="H927" t="s">
        <v>2803</v>
      </c>
      <c r="I927" t="s">
        <v>91</v>
      </c>
      <c r="J927">
        <v>-1</v>
      </c>
      <c r="K927" t="s">
        <v>36</v>
      </c>
      <c r="L927">
        <v>-1</v>
      </c>
      <c r="M927">
        <v>-1</v>
      </c>
      <c r="N927" t="s">
        <v>39</v>
      </c>
      <c r="O927">
        <v>-1</v>
      </c>
      <c r="P927">
        <v>-1</v>
      </c>
    </row>
    <row r="928" spans="1:16" ht="15" customHeight="1" x14ac:dyDescent="0.3">
      <c r="A928">
        <v>926</v>
      </c>
      <c r="B928" t="s">
        <v>2804</v>
      </c>
      <c r="C928" t="s">
        <v>2772</v>
      </c>
      <c r="D928" s="1" t="s">
        <v>2805</v>
      </c>
      <c r="E928">
        <v>2</v>
      </c>
      <c r="F928" s="1" t="s">
        <v>2806</v>
      </c>
      <c r="G928" t="s">
        <v>1820</v>
      </c>
      <c r="H928" t="s">
        <v>2807</v>
      </c>
      <c r="I928" t="s">
        <v>35</v>
      </c>
      <c r="J928">
        <v>-1</v>
      </c>
      <c r="K928" t="s">
        <v>36</v>
      </c>
      <c r="L928">
        <v>-1</v>
      </c>
      <c r="M928">
        <v>-1</v>
      </c>
      <c r="N928" t="s">
        <v>39</v>
      </c>
      <c r="O928">
        <v>-1</v>
      </c>
      <c r="P928">
        <v>-1</v>
      </c>
    </row>
    <row r="929" spans="1:16" ht="15" customHeight="1" x14ac:dyDescent="0.3">
      <c r="A929">
        <v>927</v>
      </c>
      <c r="B929" t="s">
        <v>825</v>
      </c>
      <c r="C929" t="s">
        <v>2772</v>
      </c>
      <c r="D929" t="s">
        <v>2808</v>
      </c>
      <c r="E929">
        <v>3.5</v>
      </c>
      <c r="F929" s="1" t="s">
        <v>458</v>
      </c>
      <c r="G929" t="s">
        <v>1820</v>
      </c>
      <c r="H929" t="s">
        <v>459</v>
      </c>
      <c r="I929" t="s">
        <v>28</v>
      </c>
      <c r="J929">
        <v>1948</v>
      </c>
      <c r="K929" t="s">
        <v>73</v>
      </c>
      <c r="L929" t="s">
        <v>222</v>
      </c>
      <c r="M929" t="s">
        <v>81</v>
      </c>
      <c r="N929" t="s">
        <v>31</v>
      </c>
      <c r="O929" t="s">
        <v>460</v>
      </c>
      <c r="P929">
        <v>-1</v>
      </c>
    </row>
    <row r="930" spans="1:16" ht="15" customHeight="1" x14ac:dyDescent="0.3">
      <c r="A930">
        <v>928</v>
      </c>
      <c r="B930" t="s">
        <v>2809</v>
      </c>
      <c r="C930" t="s">
        <v>2772</v>
      </c>
      <c r="D930" t="s">
        <v>2810</v>
      </c>
      <c r="E930">
        <v>4.0999999999999996</v>
      </c>
      <c r="F930" s="1" t="s">
        <v>2737</v>
      </c>
      <c r="G930" t="s">
        <v>1820</v>
      </c>
      <c r="H930" t="s">
        <v>2738</v>
      </c>
      <c r="I930" t="s">
        <v>20</v>
      </c>
      <c r="J930">
        <v>2003</v>
      </c>
      <c r="K930" t="s">
        <v>36</v>
      </c>
      <c r="L930" t="s">
        <v>119</v>
      </c>
      <c r="M930" t="s">
        <v>81</v>
      </c>
      <c r="N930" t="s">
        <v>155</v>
      </c>
      <c r="O930">
        <v>-1</v>
      </c>
      <c r="P930">
        <v>-1</v>
      </c>
    </row>
    <row r="931" spans="1:16" ht="15" customHeight="1" x14ac:dyDescent="0.3">
      <c r="A931">
        <v>929</v>
      </c>
      <c r="B931" t="s">
        <v>2811</v>
      </c>
      <c r="C931" t="s">
        <v>2772</v>
      </c>
      <c r="D931" t="s">
        <v>2812</v>
      </c>
      <c r="E931">
        <v>4.5999999999999996</v>
      </c>
      <c r="F931" s="1" t="s">
        <v>2813</v>
      </c>
      <c r="G931" t="s">
        <v>1820</v>
      </c>
      <c r="H931" t="s">
        <v>1820</v>
      </c>
      <c r="I931" t="s">
        <v>91</v>
      </c>
      <c r="J931">
        <v>-1</v>
      </c>
      <c r="K931" t="s">
        <v>36</v>
      </c>
      <c r="L931" t="s">
        <v>119</v>
      </c>
      <c r="M931" t="s">
        <v>81</v>
      </c>
      <c r="N931" t="s">
        <v>106</v>
      </c>
      <c r="O931">
        <v>-1</v>
      </c>
      <c r="P931">
        <v>-1</v>
      </c>
    </row>
    <row r="932" spans="1:16" ht="15" customHeight="1" x14ac:dyDescent="0.3">
      <c r="A932">
        <v>930</v>
      </c>
      <c r="B932" t="s">
        <v>2814</v>
      </c>
      <c r="C932" t="s">
        <v>2772</v>
      </c>
      <c r="D932" s="1" t="s">
        <v>2815</v>
      </c>
      <c r="E932">
        <v>3.6</v>
      </c>
      <c r="F932" s="1" t="s">
        <v>2816</v>
      </c>
      <c r="G932" t="s">
        <v>1820</v>
      </c>
      <c r="H932" t="s">
        <v>1820</v>
      </c>
      <c r="I932" t="s">
        <v>51</v>
      </c>
      <c r="J932">
        <v>1980</v>
      </c>
      <c r="K932" t="s">
        <v>36</v>
      </c>
      <c r="L932" t="s">
        <v>2817</v>
      </c>
      <c r="M932" t="s">
        <v>407</v>
      </c>
      <c r="N932" t="s">
        <v>155</v>
      </c>
      <c r="O932">
        <v>-1</v>
      </c>
      <c r="P932">
        <v>-1</v>
      </c>
    </row>
    <row r="933" spans="1:16" ht="15" customHeight="1" x14ac:dyDescent="0.3">
      <c r="A933">
        <v>931</v>
      </c>
      <c r="B933" t="s">
        <v>96</v>
      </c>
      <c r="C933" t="s">
        <v>2772</v>
      </c>
      <c r="D933" s="1" t="s">
        <v>2818</v>
      </c>
      <c r="E933">
        <v>3.4</v>
      </c>
      <c r="F933" s="1" t="s">
        <v>2713</v>
      </c>
      <c r="G933" t="s">
        <v>1820</v>
      </c>
      <c r="H933" t="s">
        <v>1820</v>
      </c>
      <c r="I933" t="s">
        <v>72</v>
      </c>
      <c r="J933">
        <v>1966</v>
      </c>
      <c r="K933" t="s">
        <v>335</v>
      </c>
      <c r="L933" t="s">
        <v>29</v>
      </c>
      <c r="M933" t="s">
        <v>30</v>
      </c>
      <c r="N933" t="s">
        <v>24</v>
      </c>
      <c r="O933">
        <v>-1</v>
      </c>
      <c r="P933">
        <v>-1</v>
      </c>
    </row>
    <row r="934" spans="1:16" ht="15" customHeight="1" x14ac:dyDescent="0.3">
      <c r="A934">
        <v>932</v>
      </c>
      <c r="B934" t="s">
        <v>2819</v>
      </c>
      <c r="C934" t="s">
        <v>2772</v>
      </c>
      <c r="D934" s="1" t="s">
        <v>2820</v>
      </c>
      <c r="E934">
        <v>4.2</v>
      </c>
      <c r="F934" s="1" t="s">
        <v>2821</v>
      </c>
      <c r="G934" t="s">
        <v>1820</v>
      </c>
      <c r="H934" t="s">
        <v>2822</v>
      </c>
      <c r="I934" t="s">
        <v>91</v>
      </c>
      <c r="J934">
        <v>-1</v>
      </c>
      <c r="K934" t="s">
        <v>36</v>
      </c>
      <c r="L934" t="s">
        <v>46</v>
      </c>
      <c r="M934" t="s">
        <v>38</v>
      </c>
      <c r="N934" t="s">
        <v>155</v>
      </c>
      <c r="O934">
        <v>-1</v>
      </c>
      <c r="P934">
        <v>-1</v>
      </c>
    </row>
    <row r="935" spans="1:16" ht="15" customHeight="1" x14ac:dyDescent="0.3">
      <c r="A935">
        <v>933</v>
      </c>
      <c r="B935" t="s">
        <v>2823</v>
      </c>
      <c r="C935" t="s">
        <v>2772</v>
      </c>
      <c r="D935" s="1" t="s">
        <v>2824</v>
      </c>
      <c r="E935">
        <v>3.6</v>
      </c>
      <c r="F935" s="1" t="s">
        <v>2825</v>
      </c>
      <c r="G935" t="s">
        <v>1820</v>
      </c>
      <c r="H935" t="s">
        <v>2826</v>
      </c>
      <c r="I935" t="s">
        <v>20</v>
      </c>
      <c r="J935">
        <v>1822</v>
      </c>
      <c r="K935" t="s">
        <v>335</v>
      </c>
      <c r="L935" t="s">
        <v>336</v>
      </c>
      <c r="M935" t="s">
        <v>335</v>
      </c>
      <c r="N935" t="s">
        <v>39</v>
      </c>
      <c r="O935">
        <v>-1</v>
      </c>
      <c r="P935">
        <v>-1</v>
      </c>
    </row>
    <row r="936" spans="1:16" ht="15" customHeight="1" x14ac:dyDescent="0.3">
      <c r="A936">
        <v>934</v>
      </c>
      <c r="B936" t="s">
        <v>2804</v>
      </c>
      <c r="C936" t="s">
        <v>2772</v>
      </c>
      <c r="D936" s="1" t="s">
        <v>2827</v>
      </c>
      <c r="E936">
        <v>3.7</v>
      </c>
      <c r="F936" s="1" t="s">
        <v>2828</v>
      </c>
      <c r="G936" t="s">
        <v>1820</v>
      </c>
      <c r="H936" t="s">
        <v>297</v>
      </c>
      <c r="I936" t="s">
        <v>72</v>
      </c>
      <c r="J936">
        <v>1985</v>
      </c>
      <c r="K936" t="s">
        <v>73</v>
      </c>
      <c r="L936" t="s">
        <v>66</v>
      </c>
      <c r="M936" t="s">
        <v>67</v>
      </c>
      <c r="N936" t="s">
        <v>132</v>
      </c>
      <c r="O936" t="s">
        <v>2829</v>
      </c>
      <c r="P936">
        <v>-1</v>
      </c>
    </row>
    <row r="937" spans="1:16" ht="15" customHeight="1" x14ac:dyDescent="0.3">
      <c r="A937">
        <v>935</v>
      </c>
      <c r="B937" t="s">
        <v>825</v>
      </c>
      <c r="C937" t="s">
        <v>2772</v>
      </c>
      <c r="D937" s="1" t="s">
        <v>2830</v>
      </c>
      <c r="E937">
        <v>2.9</v>
      </c>
      <c r="F937" s="1" t="s">
        <v>2831</v>
      </c>
      <c r="G937" t="s">
        <v>1820</v>
      </c>
      <c r="H937" t="s">
        <v>1389</v>
      </c>
      <c r="I937" t="s">
        <v>20</v>
      </c>
      <c r="J937">
        <v>2009</v>
      </c>
      <c r="K937" t="s">
        <v>36</v>
      </c>
      <c r="L937" t="s">
        <v>222</v>
      </c>
      <c r="M937" t="s">
        <v>81</v>
      </c>
      <c r="N937" t="s">
        <v>47</v>
      </c>
      <c r="O937">
        <v>-1</v>
      </c>
      <c r="P937">
        <v>-1</v>
      </c>
    </row>
    <row r="938" spans="1:16" ht="15" customHeight="1" x14ac:dyDescent="0.3">
      <c r="A938">
        <v>936</v>
      </c>
      <c r="B938" t="s">
        <v>581</v>
      </c>
      <c r="C938" t="s">
        <v>2772</v>
      </c>
      <c r="D938" t="s">
        <v>2832</v>
      </c>
      <c r="E938">
        <v>-1</v>
      </c>
      <c r="F938" t="s">
        <v>2833</v>
      </c>
      <c r="G938" t="s">
        <v>1395</v>
      </c>
      <c r="H938" t="s">
        <v>2834</v>
      </c>
      <c r="I938" t="s">
        <v>137</v>
      </c>
      <c r="J938">
        <v>-1</v>
      </c>
      <c r="K938" t="s">
        <v>73</v>
      </c>
      <c r="L938">
        <v>-1</v>
      </c>
      <c r="M938">
        <v>-1</v>
      </c>
      <c r="N938" t="s">
        <v>39</v>
      </c>
      <c r="O938">
        <v>-1</v>
      </c>
      <c r="P938">
        <v>-1</v>
      </c>
    </row>
    <row r="939" spans="1:16" ht="15" customHeight="1" x14ac:dyDescent="0.3">
      <c r="A939">
        <v>937</v>
      </c>
      <c r="B939" t="s">
        <v>576</v>
      </c>
      <c r="C939" t="s">
        <v>2772</v>
      </c>
      <c r="D939" t="s">
        <v>2835</v>
      </c>
      <c r="E939">
        <v>2.7</v>
      </c>
      <c r="F939" s="1" t="s">
        <v>2414</v>
      </c>
      <c r="G939" t="s">
        <v>2836</v>
      </c>
      <c r="H939" t="s">
        <v>2415</v>
      </c>
      <c r="I939" t="s">
        <v>35</v>
      </c>
      <c r="J939">
        <v>1998</v>
      </c>
      <c r="K939" t="s">
        <v>36</v>
      </c>
      <c r="L939" t="s">
        <v>222</v>
      </c>
      <c r="M939" t="s">
        <v>81</v>
      </c>
      <c r="N939" t="s">
        <v>24</v>
      </c>
      <c r="O939">
        <v>-1</v>
      </c>
      <c r="P939">
        <v>-1</v>
      </c>
    </row>
    <row r="940" spans="1:16" ht="15" customHeight="1" x14ac:dyDescent="0.3">
      <c r="A940">
        <v>938</v>
      </c>
      <c r="B940" t="s">
        <v>2804</v>
      </c>
      <c r="C940" t="s">
        <v>2772</v>
      </c>
      <c r="D940" s="1" t="s">
        <v>2837</v>
      </c>
      <c r="E940">
        <v>3.3</v>
      </c>
      <c r="F940" s="1" t="s">
        <v>2662</v>
      </c>
      <c r="G940" t="s">
        <v>1820</v>
      </c>
      <c r="H940" t="s">
        <v>289</v>
      </c>
      <c r="I940" t="s">
        <v>28</v>
      </c>
      <c r="J940">
        <v>1984</v>
      </c>
      <c r="K940" t="s">
        <v>73</v>
      </c>
      <c r="L940" t="s">
        <v>66</v>
      </c>
      <c r="M940" t="s">
        <v>67</v>
      </c>
      <c r="N940" t="s">
        <v>132</v>
      </c>
      <c r="O940">
        <v>-1</v>
      </c>
      <c r="P940">
        <v>-1</v>
      </c>
    </row>
    <row r="941" spans="1:16" ht="15" customHeight="1" x14ac:dyDescent="0.3">
      <c r="A941">
        <v>939</v>
      </c>
      <c r="B941" t="s">
        <v>1133</v>
      </c>
      <c r="C941" t="s">
        <v>2772</v>
      </c>
      <c r="D941" s="1" t="s">
        <v>2838</v>
      </c>
      <c r="E941">
        <v>2.8</v>
      </c>
      <c r="F941" s="1" t="s">
        <v>2696</v>
      </c>
      <c r="G941" t="s">
        <v>1820</v>
      </c>
      <c r="H941" t="s">
        <v>1820</v>
      </c>
      <c r="I941" t="s">
        <v>20</v>
      </c>
      <c r="J941">
        <v>2005</v>
      </c>
      <c r="K941" t="s">
        <v>36</v>
      </c>
      <c r="L941" t="s">
        <v>58</v>
      </c>
      <c r="M941" t="s">
        <v>59</v>
      </c>
      <c r="N941" t="s">
        <v>160</v>
      </c>
      <c r="O941">
        <v>-1</v>
      </c>
      <c r="P941">
        <v>-1</v>
      </c>
    </row>
    <row r="942" spans="1:16" ht="15" customHeight="1" x14ac:dyDescent="0.3">
      <c r="A942">
        <v>940</v>
      </c>
      <c r="B942" t="s">
        <v>2839</v>
      </c>
      <c r="C942" t="s">
        <v>2772</v>
      </c>
      <c r="D942" t="s">
        <v>2840</v>
      </c>
      <c r="E942">
        <v>3.6</v>
      </c>
      <c r="F942" s="1" t="s">
        <v>2841</v>
      </c>
      <c r="G942" t="s">
        <v>2732</v>
      </c>
      <c r="H942" t="s">
        <v>2732</v>
      </c>
      <c r="I942" t="s">
        <v>35</v>
      </c>
      <c r="J942">
        <v>1949</v>
      </c>
      <c r="K942" t="s">
        <v>2324</v>
      </c>
      <c r="L942" t="s">
        <v>29</v>
      </c>
      <c r="M942" t="s">
        <v>30</v>
      </c>
      <c r="N942" t="s">
        <v>24</v>
      </c>
      <c r="O942">
        <v>-1</v>
      </c>
      <c r="P942">
        <v>-1</v>
      </c>
    </row>
    <row r="943" spans="1:16" ht="15" customHeight="1" x14ac:dyDescent="0.3">
      <c r="A943">
        <v>941</v>
      </c>
      <c r="B943" t="s">
        <v>2842</v>
      </c>
      <c r="C943" t="s">
        <v>2843</v>
      </c>
      <c r="D943" s="1" t="s">
        <v>2844</v>
      </c>
      <c r="E943">
        <v>3.4</v>
      </c>
      <c r="F943" s="1" t="s">
        <v>2845</v>
      </c>
      <c r="G943" t="s">
        <v>1820</v>
      </c>
      <c r="H943" t="s">
        <v>1820</v>
      </c>
      <c r="I943" t="s">
        <v>72</v>
      </c>
      <c r="J943">
        <v>1966</v>
      </c>
      <c r="K943" t="s">
        <v>335</v>
      </c>
      <c r="L943" t="s">
        <v>29</v>
      </c>
      <c r="M943" t="s">
        <v>30</v>
      </c>
      <c r="N943" t="s">
        <v>24</v>
      </c>
      <c r="O943">
        <v>-1</v>
      </c>
      <c r="P943">
        <v>-1</v>
      </c>
    </row>
    <row r="944" spans="1:16" ht="15" customHeight="1" x14ac:dyDescent="0.3">
      <c r="A944">
        <v>942</v>
      </c>
      <c r="B944" t="s">
        <v>2846</v>
      </c>
      <c r="C944" t="s">
        <v>2843</v>
      </c>
      <c r="D944" s="1" t="s">
        <v>2847</v>
      </c>
      <c r="E944">
        <v>3.6</v>
      </c>
      <c r="F944" s="1" t="s">
        <v>2848</v>
      </c>
      <c r="G944" t="s">
        <v>1820</v>
      </c>
      <c r="H944" t="s">
        <v>2849</v>
      </c>
      <c r="I944" t="s">
        <v>91</v>
      </c>
      <c r="J944">
        <v>-1</v>
      </c>
      <c r="K944" t="s">
        <v>36</v>
      </c>
      <c r="L944" t="s">
        <v>222</v>
      </c>
      <c r="M944" t="s">
        <v>81</v>
      </c>
      <c r="N944" t="s">
        <v>155</v>
      </c>
      <c r="O944">
        <v>-1</v>
      </c>
      <c r="P944">
        <v>-1</v>
      </c>
    </row>
    <row r="945" spans="1:16" ht="15" customHeight="1" x14ac:dyDescent="0.3">
      <c r="A945">
        <v>943</v>
      </c>
      <c r="B945" t="s">
        <v>2850</v>
      </c>
      <c r="C945" t="s">
        <v>2843</v>
      </c>
      <c r="D945" s="1" t="s">
        <v>2851</v>
      </c>
      <c r="E945">
        <v>4.7</v>
      </c>
      <c r="F945" s="1" t="s">
        <v>2852</v>
      </c>
      <c r="G945" t="s">
        <v>1820</v>
      </c>
      <c r="H945" t="s">
        <v>2853</v>
      </c>
      <c r="I945" t="s">
        <v>137</v>
      </c>
      <c r="J945">
        <v>-1</v>
      </c>
      <c r="K945" t="s">
        <v>36</v>
      </c>
      <c r="L945" t="s">
        <v>1047</v>
      </c>
      <c r="M945" t="s">
        <v>247</v>
      </c>
      <c r="N945" t="s">
        <v>155</v>
      </c>
      <c r="O945">
        <v>-1</v>
      </c>
      <c r="P945">
        <v>-1</v>
      </c>
    </row>
    <row r="946" spans="1:16" ht="15" customHeight="1" x14ac:dyDescent="0.3">
      <c r="A946">
        <v>944</v>
      </c>
      <c r="B946" t="s">
        <v>96</v>
      </c>
      <c r="C946" t="s">
        <v>2843</v>
      </c>
      <c r="D946" s="1" t="s">
        <v>2854</v>
      </c>
      <c r="E946">
        <v>4.5</v>
      </c>
      <c r="F946" s="1" t="s">
        <v>2855</v>
      </c>
      <c r="G946" t="s">
        <v>1820</v>
      </c>
      <c r="H946" t="s">
        <v>2856</v>
      </c>
      <c r="I946" t="s">
        <v>91</v>
      </c>
      <c r="J946">
        <v>1980</v>
      </c>
      <c r="K946" t="s">
        <v>36</v>
      </c>
      <c r="L946" t="s">
        <v>222</v>
      </c>
      <c r="M946" t="s">
        <v>81</v>
      </c>
      <c r="N946" t="s">
        <v>39</v>
      </c>
      <c r="O946" t="s">
        <v>2857</v>
      </c>
      <c r="P946">
        <v>-1</v>
      </c>
    </row>
    <row r="947" spans="1:16" ht="15" customHeight="1" x14ac:dyDescent="0.3">
      <c r="A947">
        <v>945</v>
      </c>
      <c r="B947" t="s">
        <v>1358</v>
      </c>
      <c r="C947" t="s">
        <v>2843</v>
      </c>
      <c r="D947" s="1" t="s">
        <v>2858</v>
      </c>
      <c r="E947">
        <v>-1</v>
      </c>
      <c r="F947" t="s">
        <v>2859</v>
      </c>
      <c r="G947" t="s">
        <v>2836</v>
      </c>
      <c r="H947">
        <v>-1</v>
      </c>
      <c r="I947">
        <v>-1</v>
      </c>
      <c r="J947">
        <v>-1</v>
      </c>
      <c r="K947">
        <v>-1</v>
      </c>
      <c r="L947">
        <v>-1</v>
      </c>
      <c r="M947">
        <v>-1</v>
      </c>
      <c r="N947">
        <v>-1</v>
      </c>
      <c r="O947">
        <v>-1</v>
      </c>
      <c r="P947">
        <v>-1</v>
      </c>
    </row>
    <row r="948" spans="1:16" ht="15" customHeight="1" x14ac:dyDescent="0.3">
      <c r="A948">
        <v>946</v>
      </c>
      <c r="B948" t="s">
        <v>2860</v>
      </c>
      <c r="C948" t="s">
        <v>2843</v>
      </c>
      <c r="D948" t="s">
        <v>2861</v>
      </c>
      <c r="E948">
        <v>4.7</v>
      </c>
      <c r="F948" s="1" t="s">
        <v>2778</v>
      </c>
      <c r="G948" t="s">
        <v>1820</v>
      </c>
      <c r="H948" t="s">
        <v>159</v>
      </c>
      <c r="I948" t="s">
        <v>91</v>
      </c>
      <c r="J948">
        <v>1986</v>
      </c>
      <c r="K948" t="s">
        <v>36</v>
      </c>
      <c r="L948" t="s">
        <v>46</v>
      </c>
      <c r="M948" t="s">
        <v>38</v>
      </c>
      <c r="N948" t="s">
        <v>39</v>
      </c>
      <c r="O948">
        <v>-1</v>
      </c>
      <c r="P948">
        <v>-1</v>
      </c>
    </row>
    <row r="949" spans="1:16" ht="15" customHeight="1" x14ac:dyDescent="0.3">
      <c r="A949">
        <v>947</v>
      </c>
      <c r="B949" t="s">
        <v>2186</v>
      </c>
      <c r="C949" t="s">
        <v>2843</v>
      </c>
      <c r="D949" t="s">
        <v>2862</v>
      </c>
      <c r="E949">
        <v>3.6</v>
      </c>
      <c r="F949" s="1" t="s">
        <v>2702</v>
      </c>
      <c r="G949" t="s">
        <v>1820</v>
      </c>
      <c r="H949" t="s">
        <v>1820</v>
      </c>
      <c r="I949" t="s">
        <v>35</v>
      </c>
      <c r="J949">
        <v>1994</v>
      </c>
      <c r="K949" t="s">
        <v>73</v>
      </c>
      <c r="L949" t="s">
        <v>1569</v>
      </c>
      <c r="M949" t="s">
        <v>1570</v>
      </c>
      <c r="N949" t="s">
        <v>31</v>
      </c>
      <c r="O949" t="s">
        <v>2703</v>
      </c>
      <c r="P949">
        <v>-1</v>
      </c>
    </row>
    <row r="950" spans="1:16" ht="15" customHeight="1" x14ac:dyDescent="0.3">
      <c r="A950">
        <v>948</v>
      </c>
      <c r="B950" t="s">
        <v>2863</v>
      </c>
      <c r="C950" t="s">
        <v>2843</v>
      </c>
      <c r="D950" t="s">
        <v>2864</v>
      </c>
      <c r="E950">
        <v>4</v>
      </c>
      <c r="F950" s="1" t="s">
        <v>2865</v>
      </c>
      <c r="G950" t="s">
        <v>1820</v>
      </c>
      <c r="H950" t="s">
        <v>1488</v>
      </c>
      <c r="I950" t="s">
        <v>51</v>
      </c>
      <c r="J950">
        <v>1998</v>
      </c>
      <c r="K950" t="s">
        <v>36</v>
      </c>
      <c r="L950" t="s">
        <v>46</v>
      </c>
      <c r="M950" t="s">
        <v>38</v>
      </c>
      <c r="N950" t="s">
        <v>24</v>
      </c>
      <c r="O950">
        <v>-1</v>
      </c>
      <c r="P950">
        <v>-1</v>
      </c>
    </row>
    <row r="951" spans="1:16" ht="15" customHeight="1" x14ac:dyDescent="0.3">
      <c r="A951">
        <v>949</v>
      </c>
      <c r="B951" t="s">
        <v>2866</v>
      </c>
      <c r="C951" t="s">
        <v>2843</v>
      </c>
      <c r="D951" s="1" t="s">
        <v>2867</v>
      </c>
      <c r="E951">
        <v>4</v>
      </c>
      <c r="F951" s="1" t="s">
        <v>2868</v>
      </c>
      <c r="G951" t="s">
        <v>1820</v>
      </c>
      <c r="H951" t="s">
        <v>1820</v>
      </c>
      <c r="I951" t="s">
        <v>118</v>
      </c>
      <c r="J951">
        <v>2004</v>
      </c>
      <c r="K951" t="s">
        <v>36</v>
      </c>
      <c r="L951" t="s">
        <v>178</v>
      </c>
      <c r="M951" t="s">
        <v>38</v>
      </c>
      <c r="N951" t="s">
        <v>160</v>
      </c>
      <c r="O951">
        <v>-1</v>
      </c>
      <c r="P951">
        <v>-1</v>
      </c>
    </row>
    <row r="952" spans="1:16" ht="15" customHeight="1" x14ac:dyDescent="0.3">
      <c r="A952">
        <v>950</v>
      </c>
      <c r="B952" t="s">
        <v>2869</v>
      </c>
      <c r="C952" t="s">
        <v>2843</v>
      </c>
      <c r="D952" t="s">
        <v>2870</v>
      </c>
      <c r="E952">
        <v>3.6</v>
      </c>
      <c r="F952" s="1" t="s">
        <v>2841</v>
      </c>
      <c r="G952" t="s">
        <v>2732</v>
      </c>
      <c r="H952" t="s">
        <v>2732</v>
      </c>
      <c r="I952" t="s">
        <v>35</v>
      </c>
      <c r="J952">
        <v>1949</v>
      </c>
      <c r="K952" t="s">
        <v>2324</v>
      </c>
      <c r="L952" t="s">
        <v>29</v>
      </c>
      <c r="M952" t="s">
        <v>30</v>
      </c>
      <c r="N952" t="s">
        <v>24</v>
      </c>
      <c r="O952">
        <v>-1</v>
      </c>
      <c r="P952">
        <v>-1</v>
      </c>
    </row>
    <row r="953" spans="1:16" ht="15" customHeight="1" x14ac:dyDescent="0.3">
      <c r="A953">
        <v>951</v>
      </c>
      <c r="B953" t="s">
        <v>2871</v>
      </c>
      <c r="C953" t="s">
        <v>2843</v>
      </c>
      <c r="D953" s="1" t="s">
        <v>2872</v>
      </c>
      <c r="E953">
        <v>2</v>
      </c>
      <c r="F953" s="1" t="s">
        <v>2873</v>
      </c>
      <c r="G953" t="s">
        <v>1820</v>
      </c>
      <c r="H953" t="s">
        <v>1820</v>
      </c>
      <c r="I953" t="s">
        <v>20</v>
      </c>
      <c r="J953">
        <v>-1</v>
      </c>
      <c r="K953" t="s">
        <v>36</v>
      </c>
      <c r="L953">
        <v>-1</v>
      </c>
      <c r="M953">
        <v>-1</v>
      </c>
      <c r="N953" t="s">
        <v>39</v>
      </c>
      <c r="O953">
        <v>-1</v>
      </c>
      <c r="P953">
        <v>-1</v>
      </c>
    </row>
    <row r="954" spans="1:16" ht="15" customHeight="1" x14ac:dyDescent="0.3">
      <c r="A954">
        <v>952</v>
      </c>
      <c r="B954" t="s">
        <v>2874</v>
      </c>
      <c r="C954" t="s">
        <v>2843</v>
      </c>
      <c r="D954" s="1" t="s">
        <v>2875</v>
      </c>
      <c r="E954">
        <v>3.8</v>
      </c>
      <c r="F954" s="1" t="s">
        <v>2876</v>
      </c>
      <c r="G954" t="s">
        <v>1820</v>
      </c>
      <c r="H954" t="s">
        <v>1820</v>
      </c>
      <c r="I954" t="s">
        <v>35</v>
      </c>
      <c r="J954">
        <v>1998</v>
      </c>
      <c r="K954" t="s">
        <v>36</v>
      </c>
      <c r="L954" t="s">
        <v>222</v>
      </c>
      <c r="M954" t="s">
        <v>81</v>
      </c>
      <c r="N954" t="s">
        <v>24</v>
      </c>
      <c r="O954">
        <v>-1</v>
      </c>
      <c r="P954">
        <v>-1</v>
      </c>
    </row>
    <row r="955" spans="1:16" ht="15" customHeight="1" x14ac:dyDescent="0.3">
      <c r="A955">
        <v>953</v>
      </c>
      <c r="B955" t="s">
        <v>2877</v>
      </c>
      <c r="C955" t="s">
        <v>2843</v>
      </c>
      <c r="D955" s="1" t="s">
        <v>2878</v>
      </c>
      <c r="E955">
        <v>4</v>
      </c>
      <c r="F955" s="1" t="s">
        <v>2879</v>
      </c>
      <c r="G955" t="s">
        <v>1820</v>
      </c>
      <c r="H955" t="s">
        <v>1820</v>
      </c>
      <c r="I955" t="s">
        <v>72</v>
      </c>
      <c r="J955">
        <v>1972</v>
      </c>
      <c r="K955" t="s">
        <v>562</v>
      </c>
      <c r="L955" t="s">
        <v>563</v>
      </c>
      <c r="M955" t="s">
        <v>564</v>
      </c>
      <c r="N955" t="s">
        <v>75</v>
      </c>
      <c r="O955">
        <v>-1</v>
      </c>
      <c r="P955">
        <v>-1</v>
      </c>
    </row>
    <row r="956" spans="1:16" ht="15" customHeight="1" x14ac:dyDescent="0.3">
      <c r="A956">
        <v>954</v>
      </c>
      <c r="B956" t="s">
        <v>2880</v>
      </c>
      <c r="C956" t="s">
        <v>2843</v>
      </c>
      <c r="D956" t="s">
        <v>2881</v>
      </c>
      <c r="E956">
        <v>3.2</v>
      </c>
      <c r="F956" s="1" t="s">
        <v>882</v>
      </c>
      <c r="G956" t="s">
        <v>1820</v>
      </c>
      <c r="H956" t="s">
        <v>19</v>
      </c>
      <c r="I956" t="s">
        <v>28</v>
      </c>
      <c r="J956">
        <v>1784</v>
      </c>
      <c r="K956" t="s">
        <v>73</v>
      </c>
      <c r="L956" t="s">
        <v>58</v>
      </c>
      <c r="M956" t="s">
        <v>59</v>
      </c>
      <c r="N956" t="s">
        <v>132</v>
      </c>
      <c r="O956" t="s">
        <v>883</v>
      </c>
      <c r="P956">
        <v>-1</v>
      </c>
    </row>
    <row r="957" spans="1:16" ht="15" customHeight="1" x14ac:dyDescent="0.3">
      <c r="A957">
        <v>955</v>
      </c>
      <c r="B957" t="s">
        <v>2882</v>
      </c>
      <c r="C957" t="s">
        <v>2843</v>
      </c>
      <c r="D957" t="s">
        <v>2883</v>
      </c>
      <c r="E957">
        <v>3.6</v>
      </c>
      <c r="F957" s="1" t="s">
        <v>2841</v>
      </c>
      <c r="G957" t="s">
        <v>2732</v>
      </c>
      <c r="H957" t="s">
        <v>2732</v>
      </c>
      <c r="I957" t="s">
        <v>35</v>
      </c>
      <c r="J957">
        <v>1949</v>
      </c>
      <c r="K957" t="s">
        <v>2324</v>
      </c>
      <c r="L957" t="s">
        <v>29</v>
      </c>
      <c r="M957" t="s">
        <v>30</v>
      </c>
      <c r="N957" t="s">
        <v>24</v>
      </c>
      <c r="O957">
        <v>-1</v>
      </c>
      <c r="P957">
        <v>-1</v>
      </c>
    </row>
    <row r="958" spans="1:16" ht="15" customHeight="1" x14ac:dyDescent="0.3">
      <c r="A958">
        <v>956</v>
      </c>
      <c r="B958" t="s">
        <v>2884</v>
      </c>
      <c r="C958" t="s">
        <v>2843</v>
      </c>
      <c r="D958" s="1" t="s">
        <v>2885</v>
      </c>
      <c r="E958">
        <v>3.2</v>
      </c>
      <c r="F958" s="1" t="s">
        <v>1717</v>
      </c>
      <c r="G958" t="s">
        <v>1820</v>
      </c>
      <c r="H958" t="s">
        <v>1651</v>
      </c>
      <c r="I958" t="s">
        <v>35</v>
      </c>
      <c r="J958">
        <v>2012</v>
      </c>
      <c r="K958" t="s">
        <v>36</v>
      </c>
      <c r="L958" t="s">
        <v>29</v>
      </c>
      <c r="M958" t="s">
        <v>30</v>
      </c>
      <c r="N958" t="s">
        <v>39</v>
      </c>
      <c r="O958">
        <v>-1</v>
      </c>
      <c r="P958">
        <v>-1</v>
      </c>
    </row>
    <row r="959" spans="1:16" ht="15" customHeight="1" x14ac:dyDescent="0.3">
      <c r="A959">
        <v>957</v>
      </c>
      <c r="B959" t="s">
        <v>2886</v>
      </c>
      <c r="C959" t="s">
        <v>2843</v>
      </c>
      <c r="D959" t="s">
        <v>2887</v>
      </c>
      <c r="E959">
        <v>4.4000000000000004</v>
      </c>
      <c r="F959" s="1" t="s">
        <v>2888</v>
      </c>
      <c r="G959" t="s">
        <v>833</v>
      </c>
      <c r="H959" t="s">
        <v>2732</v>
      </c>
      <c r="I959" t="s">
        <v>118</v>
      </c>
      <c r="J959">
        <v>-1</v>
      </c>
      <c r="K959" t="s">
        <v>137</v>
      </c>
      <c r="L959" t="s">
        <v>222</v>
      </c>
      <c r="M959" t="s">
        <v>81</v>
      </c>
      <c r="N959" t="s">
        <v>155</v>
      </c>
      <c r="O959">
        <v>-1</v>
      </c>
      <c r="P959">
        <v>-1</v>
      </c>
    </row>
    <row r="960" spans="1:16" ht="15" customHeight="1" x14ac:dyDescent="0.3">
      <c r="A960">
        <v>958</v>
      </c>
      <c r="B960" t="s">
        <v>2889</v>
      </c>
      <c r="C960" t="s">
        <v>2843</v>
      </c>
      <c r="D960" s="1" t="s">
        <v>2890</v>
      </c>
      <c r="E960">
        <v>3.6</v>
      </c>
      <c r="F960" s="1" t="s">
        <v>2731</v>
      </c>
      <c r="G960" t="s">
        <v>2732</v>
      </c>
      <c r="H960" t="s">
        <v>2732</v>
      </c>
      <c r="I960" t="s">
        <v>35</v>
      </c>
      <c r="J960">
        <v>1949</v>
      </c>
      <c r="K960" t="s">
        <v>2324</v>
      </c>
      <c r="L960" t="s">
        <v>29</v>
      </c>
      <c r="M960" t="s">
        <v>30</v>
      </c>
      <c r="N960" t="s">
        <v>24</v>
      </c>
      <c r="O960">
        <v>-1</v>
      </c>
      <c r="P960">
        <v>-1</v>
      </c>
    </row>
    <row r="961" spans="1:16" ht="15" customHeight="1" x14ac:dyDescent="0.3">
      <c r="A961">
        <v>959</v>
      </c>
      <c r="B961" t="s">
        <v>2891</v>
      </c>
      <c r="C961" t="s">
        <v>2843</v>
      </c>
      <c r="D961" s="1" t="s">
        <v>2892</v>
      </c>
      <c r="E961">
        <v>5</v>
      </c>
      <c r="F961" s="1" t="s">
        <v>2893</v>
      </c>
      <c r="G961" t="s">
        <v>1820</v>
      </c>
      <c r="H961" t="s">
        <v>660</v>
      </c>
      <c r="I961" t="s">
        <v>118</v>
      </c>
      <c r="J961">
        <v>2007</v>
      </c>
      <c r="K961" t="s">
        <v>36</v>
      </c>
      <c r="L961" t="s">
        <v>222</v>
      </c>
      <c r="M961" t="s">
        <v>81</v>
      </c>
      <c r="N961" t="s">
        <v>160</v>
      </c>
      <c r="O961">
        <v>-1</v>
      </c>
      <c r="P961">
        <v>-1</v>
      </c>
    </row>
    <row r="962" spans="1:16" ht="15" customHeight="1" x14ac:dyDescent="0.3">
      <c r="A962">
        <v>960</v>
      </c>
      <c r="B962" t="s">
        <v>2894</v>
      </c>
      <c r="C962" t="s">
        <v>2843</v>
      </c>
      <c r="D962" s="1" t="s">
        <v>2895</v>
      </c>
      <c r="E962">
        <v>5</v>
      </c>
      <c r="F962" s="1" t="s">
        <v>2608</v>
      </c>
      <c r="G962" t="s">
        <v>1395</v>
      </c>
      <c r="H962" t="s">
        <v>391</v>
      </c>
      <c r="I962" t="s">
        <v>118</v>
      </c>
      <c r="J962">
        <v>2018</v>
      </c>
      <c r="K962" t="s">
        <v>36</v>
      </c>
      <c r="L962" t="s">
        <v>222</v>
      </c>
      <c r="M962" t="s">
        <v>81</v>
      </c>
      <c r="N962" t="s">
        <v>120</v>
      </c>
      <c r="O962">
        <v>-1</v>
      </c>
      <c r="P962">
        <v>-1</v>
      </c>
    </row>
    <row r="963" spans="1:16" ht="15" customHeight="1" x14ac:dyDescent="0.3">
      <c r="A963">
        <v>961</v>
      </c>
      <c r="B963" t="s">
        <v>2896</v>
      </c>
      <c r="C963" t="s">
        <v>2843</v>
      </c>
      <c r="D963" s="1" t="s">
        <v>2897</v>
      </c>
      <c r="E963">
        <v>-1</v>
      </c>
      <c r="F963" t="s">
        <v>2898</v>
      </c>
      <c r="G963" t="s">
        <v>1820</v>
      </c>
      <c r="H963" t="s">
        <v>1820</v>
      </c>
      <c r="I963" t="s">
        <v>118</v>
      </c>
      <c r="J963">
        <v>1996</v>
      </c>
      <c r="K963" t="s">
        <v>182</v>
      </c>
      <c r="L963" t="s">
        <v>222</v>
      </c>
      <c r="M963" t="s">
        <v>81</v>
      </c>
      <c r="N963" t="s">
        <v>106</v>
      </c>
      <c r="O963">
        <v>-1</v>
      </c>
      <c r="P963">
        <v>-1</v>
      </c>
    </row>
    <row r="964" spans="1:16" ht="15" customHeight="1" x14ac:dyDescent="0.3">
      <c r="A964">
        <v>962</v>
      </c>
      <c r="B964" t="s">
        <v>2899</v>
      </c>
      <c r="C964" t="s">
        <v>2843</v>
      </c>
      <c r="D964" s="1" t="s">
        <v>2900</v>
      </c>
      <c r="E964">
        <v>3.7</v>
      </c>
      <c r="F964" s="1" t="s">
        <v>317</v>
      </c>
      <c r="G964" t="s">
        <v>1820</v>
      </c>
      <c r="H964" t="s">
        <v>318</v>
      </c>
      <c r="I964" t="s">
        <v>118</v>
      </c>
      <c r="J964">
        <v>1999</v>
      </c>
      <c r="K964" t="s">
        <v>36</v>
      </c>
      <c r="L964" t="s">
        <v>222</v>
      </c>
      <c r="M964" t="s">
        <v>81</v>
      </c>
      <c r="N964" t="s">
        <v>47</v>
      </c>
      <c r="O964" t="s">
        <v>319</v>
      </c>
      <c r="P964">
        <v>-1</v>
      </c>
    </row>
    <row r="965" spans="1:16" ht="15" customHeight="1" x14ac:dyDescent="0.3">
      <c r="A965">
        <v>963</v>
      </c>
      <c r="B965" t="s">
        <v>2901</v>
      </c>
      <c r="C965" t="s">
        <v>2843</v>
      </c>
      <c r="D965" s="1" t="s">
        <v>2902</v>
      </c>
      <c r="E965">
        <v>3.8</v>
      </c>
      <c r="F965" s="1" t="s">
        <v>938</v>
      </c>
      <c r="G965" t="s">
        <v>1820</v>
      </c>
      <c r="H965" t="s">
        <v>939</v>
      </c>
      <c r="I965" t="s">
        <v>35</v>
      </c>
      <c r="J965">
        <v>2000</v>
      </c>
      <c r="K965" t="s">
        <v>36</v>
      </c>
      <c r="L965" t="s">
        <v>222</v>
      </c>
      <c r="M965" t="s">
        <v>81</v>
      </c>
      <c r="N965" t="s">
        <v>24</v>
      </c>
      <c r="O965" t="s">
        <v>940</v>
      </c>
      <c r="P965">
        <v>-1</v>
      </c>
    </row>
    <row r="966" spans="1:16" ht="15" customHeight="1" x14ac:dyDescent="0.3">
      <c r="A966">
        <v>964</v>
      </c>
      <c r="B966" t="s">
        <v>2899</v>
      </c>
      <c r="C966" t="s">
        <v>2843</v>
      </c>
      <c r="D966" s="1" t="s">
        <v>2903</v>
      </c>
      <c r="E966">
        <v>3</v>
      </c>
      <c r="F966" s="1" t="s">
        <v>2904</v>
      </c>
      <c r="G966" t="s">
        <v>1820</v>
      </c>
      <c r="H966" t="s">
        <v>351</v>
      </c>
      <c r="I966" t="s">
        <v>118</v>
      </c>
      <c r="J966">
        <v>-1</v>
      </c>
      <c r="K966" t="s">
        <v>36</v>
      </c>
      <c r="L966" t="s">
        <v>119</v>
      </c>
      <c r="M966" t="s">
        <v>81</v>
      </c>
      <c r="N966" t="s">
        <v>441</v>
      </c>
      <c r="O966">
        <v>-1</v>
      </c>
      <c r="P966">
        <v>-1</v>
      </c>
    </row>
    <row r="967" spans="1:16" ht="15" customHeight="1" x14ac:dyDescent="0.3">
      <c r="A967">
        <v>965</v>
      </c>
      <c r="B967" t="s">
        <v>2905</v>
      </c>
      <c r="C967" t="s">
        <v>2843</v>
      </c>
      <c r="D967" s="1" t="s">
        <v>2906</v>
      </c>
      <c r="E967">
        <v>3.3</v>
      </c>
      <c r="F967" s="1" t="s">
        <v>2907</v>
      </c>
      <c r="G967" t="s">
        <v>1820</v>
      </c>
      <c r="H967" t="s">
        <v>1820</v>
      </c>
      <c r="I967" t="s">
        <v>91</v>
      </c>
      <c r="J967">
        <v>2011</v>
      </c>
      <c r="K967" t="s">
        <v>36</v>
      </c>
      <c r="L967">
        <v>-1</v>
      </c>
      <c r="M967">
        <v>-1</v>
      </c>
      <c r="N967" t="s">
        <v>106</v>
      </c>
      <c r="O967">
        <v>-1</v>
      </c>
      <c r="P967">
        <v>-1</v>
      </c>
    </row>
    <row r="968" spans="1:16" ht="15" customHeight="1" x14ac:dyDescent="0.3">
      <c r="A968">
        <v>966</v>
      </c>
      <c r="B968" t="s">
        <v>775</v>
      </c>
      <c r="C968" t="s">
        <v>2843</v>
      </c>
      <c r="D968" s="1" t="s">
        <v>2908</v>
      </c>
      <c r="E968">
        <v>3.1</v>
      </c>
      <c r="F968" s="1" t="s">
        <v>2909</v>
      </c>
      <c r="G968" t="s">
        <v>1395</v>
      </c>
      <c r="H968" t="s">
        <v>2910</v>
      </c>
      <c r="I968" t="s">
        <v>51</v>
      </c>
      <c r="J968">
        <v>1955</v>
      </c>
      <c r="K968" t="s">
        <v>21</v>
      </c>
      <c r="L968" t="s">
        <v>194</v>
      </c>
      <c r="M968" t="s">
        <v>59</v>
      </c>
      <c r="N968" t="s">
        <v>24</v>
      </c>
      <c r="O968">
        <v>-1</v>
      </c>
      <c r="P968">
        <v>-1</v>
      </c>
    </row>
    <row r="969" spans="1:16" ht="15" customHeight="1" x14ac:dyDescent="0.3">
      <c r="A969">
        <v>967</v>
      </c>
      <c r="B969" t="s">
        <v>2911</v>
      </c>
      <c r="C969" t="s">
        <v>2843</v>
      </c>
      <c r="D969" s="1" t="s">
        <v>2912</v>
      </c>
      <c r="E969">
        <v>4.8</v>
      </c>
      <c r="F969" s="1" t="s">
        <v>2770</v>
      </c>
      <c r="G969" t="s">
        <v>1820</v>
      </c>
      <c r="H969" t="s">
        <v>2771</v>
      </c>
      <c r="I969" t="s">
        <v>20</v>
      </c>
      <c r="J969">
        <v>2010</v>
      </c>
      <c r="K969" t="s">
        <v>36</v>
      </c>
      <c r="L969" t="s">
        <v>46</v>
      </c>
      <c r="M969" t="s">
        <v>38</v>
      </c>
      <c r="N969" t="s">
        <v>106</v>
      </c>
      <c r="O969">
        <v>-1</v>
      </c>
      <c r="P969">
        <v>-1</v>
      </c>
    </row>
    <row r="970" spans="1:16" ht="15" customHeight="1" x14ac:dyDescent="0.3">
      <c r="A970">
        <v>968</v>
      </c>
      <c r="B970" t="s">
        <v>2913</v>
      </c>
      <c r="C970" t="s">
        <v>2843</v>
      </c>
      <c r="D970" s="1" t="s">
        <v>2914</v>
      </c>
      <c r="E970">
        <v>2.2000000000000002</v>
      </c>
      <c r="F970" s="1" t="s">
        <v>2915</v>
      </c>
      <c r="G970" t="s">
        <v>1820</v>
      </c>
      <c r="H970" t="s">
        <v>1820</v>
      </c>
      <c r="I970" t="s">
        <v>51</v>
      </c>
      <c r="J970">
        <v>1980</v>
      </c>
      <c r="K970" t="s">
        <v>335</v>
      </c>
      <c r="L970" t="s">
        <v>1370</v>
      </c>
      <c r="M970" t="s">
        <v>335</v>
      </c>
      <c r="N970" t="s">
        <v>47</v>
      </c>
      <c r="O970">
        <v>-1</v>
      </c>
      <c r="P970">
        <v>-1</v>
      </c>
    </row>
    <row r="971" spans="1:16" ht="15" customHeight="1" x14ac:dyDescent="0.3">
      <c r="A971">
        <v>969</v>
      </c>
      <c r="B971" t="s">
        <v>41</v>
      </c>
      <c r="C971" t="s">
        <v>2916</v>
      </c>
      <c r="D971" s="1" t="s">
        <v>2917</v>
      </c>
      <c r="E971">
        <v>3.1</v>
      </c>
      <c r="F971" s="1" t="s">
        <v>2918</v>
      </c>
      <c r="G971" t="s">
        <v>2919</v>
      </c>
      <c r="H971" t="s">
        <v>778</v>
      </c>
      <c r="I971" t="s">
        <v>28</v>
      </c>
      <c r="J971">
        <v>1864</v>
      </c>
      <c r="K971" t="s">
        <v>73</v>
      </c>
      <c r="L971" t="s">
        <v>194</v>
      </c>
      <c r="M971" t="s">
        <v>59</v>
      </c>
      <c r="N971" t="s">
        <v>132</v>
      </c>
      <c r="O971">
        <v>-1</v>
      </c>
      <c r="P971">
        <v>-1</v>
      </c>
    </row>
    <row r="972" spans="1:16" ht="15" customHeight="1" x14ac:dyDescent="0.3">
      <c r="A972">
        <v>970</v>
      </c>
      <c r="B972" t="s">
        <v>96</v>
      </c>
      <c r="C972" t="s">
        <v>2916</v>
      </c>
      <c r="D972" s="1" t="s">
        <v>2920</v>
      </c>
      <c r="E972">
        <v>4.4000000000000004</v>
      </c>
      <c r="F972" s="1" t="s">
        <v>2921</v>
      </c>
      <c r="G972" t="s">
        <v>104</v>
      </c>
      <c r="H972" t="s">
        <v>104</v>
      </c>
      <c r="I972" t="s">
        <v>20</v>
      </c>
      <c r="J972">
        <v>2010</v>
      </c>
      <c r="K972" t="s">
        <v>36</v>
      </c>
      <c r="L972" t="s">
        <v>178</v>
      </c>
      <c r="M972" t="s">
        <v>38</v>
      </c>
      <c r="N972" t="s">
        <v>120</v>
      </c>
      <c r="O972">
        <v>-1</v>
      </c>
      <c r="P972">
        <v>-1</v>
      </c>
    </row>
    <row r="973" spans="1:16" ht="15" customHeight="1" x14ac:dyDescent="0.3">
      <c r="A973">
        <v>971</v>
      </c>
      <c r="B973" t="s">
        <v>2922</v>
      </c>
      <c r="C973" t="s">
        <v>2916</v>
      </c>
      <c r="D973" s="1" t="s">
        <v>2923</v>
      </c>
      <c r="E973">
        <v>3.2</v>
      </c>
      <c r="F973" s="1" t="s">
        <v>2924</v>
      </c>
      <c r="G973" t="s">
        <v>104</v>
      </c>
      <c r="H973" t="s">
        <v>104</v>
      </c>
      <c r="I973" t="s">
        <v>35</v>
      </c>
      <c r="J973">
        <v>1939</v>
      </c>
      <c r="K973" t="s">
        <v>73</v>
      </c>
      <c r="L973" t="s">
        <v>194</v>
      </c>
      <c r="M973" t="s">
        <v>59</v>
      </c>
      <c r="N973" t="s">
        <v>47</v>
      </c>
      <c r="O973">
        <v>-1</v>
      </c>
      <c r="P973">
        <v>-1</v>
      </c>
    </row>
    <row r="974" spans="1:16" ht="15" customHeight="1" x14ac:dyDescent="0.3">
      <c r="A974">
        <v>972</v>
      </c>
      <c r="B974" t="s">
        <v>2925</v>
      </c>
      <c r="C974" t="s">
        <v>2916</v>
      </c>
      <c r="D974" s="1" t="s">
        <v>2926</v>
      </c>
      <c r="E974">
        <v>3.7</v>
      </c>
      <c r="F974" s="1" t="s">
        <v>2927</v>
      </c>
      <c r="G974" t="s">
        <v>104</v>
      </c>
      <c r="H974" t="s">
        <v>104</v>
      </c>
      <c r="I974" t="s">
        <v>51</v>
      </c>
      <c r="J974">
        <v>1975</v>
      </c>
      <c r="K974" t="s">
        <v>36</v>
      </c>
      <c r="L974" t="s">
        <v>1737</v>
      </c>
      <c r="M974" t="s">
        <v>735</v>
      </c>
      <c r="N974" t="s">
        <v>24</v>
      </c>
      <c r="O974" t="s">
        <v>2928</v>
      </c>
      <c r="P974">
        <v>-1</v>
      </c>
    </row>
    <row r="975" spans="1:16" ht="15" customHeight="1" x14ac:dyDescent="0.3">
      <c r="A975">
        <v>973</v>
      </c>
      <c r="B975" t="s">
        <v>2929</v>
      </c>
      <c r="C975" t="s">
        <v>2916</v>
      </c>
      <c r="D975" t="s">
        <v>2930</v>
      </c>
      <c r="E975">
        <v>3.5</v>
      </c>
      <c r="F975" s="1" t="s">
        <v>2931</v>
      </c>
      <c r="G975" t="s">
        <v>104</v>
      </c>
      <c r="H975" t="s">
        <v>2932</v>
      </c>
      <c r="I975" t="s">
        <v>35</v>
      </c>
      <c r="J975">
        <v>1970</v>
      </c>
      <c r="K975" t="s">
        <v>36</v>
      </c>
      <c r="L975" t="s">
        <v>222</v>
      </c>
      <c r="M975" t="s">
        <v>81</v>
      </c>
      <c r="N975" t="s">
        <v>24</v>
      </c>
      <c r="O975" t="s">
        <v>2933</v>
      </c>
      <c r="P975">
        <v>-1</v>
      </c>
    </row>
    <row r="976" spans="1:16" ht="15" customHeight="1" x14ac:dyDescent="0.3">
      <c r="A976">
        <v>974</v>
      </c>
      <c r="B976" t="s">
        <v>96</v>
      </c>
      <c r="C976" t="s">
        <v>2916</v>
      </c>
      <c r="D976" s="1" t="s">
        <v>2934</v>
      </c>
      <c r="E976">
        <v>4</v>
      </c>
      <c r="F976" s="1" t="s">
        <v>2935</v>
      </c>
      <c r="G976" t="s">
        <v>2936</v>
      </c>
      <c r="H976" t="s">
        <v>2936</v>
      </c>
      <c r="I976" t="s">
        <v>28</v>
      </c>
      <c r="J976">
        <v>1960</v>
      </c>
      <c r="K976" t="s">
        <v>36</v>
      </c>
      <c r="L976" t="s">
        <v>2066</v>
      </c>
      <c r="M976" t="s">
        <v>407</v>
      </c>
      <c r="N976" t="s">
        <v>31</v>
      </c>
      <c r="O976" t="s">
        <v>2937</v>
      </c>
      <c r="P976">
        <v>-1</v>
      </c>
    </row>
    <row r="977" spans="1:16" ht="15" customHeight="1" x14ac:dyDescent="0.3">
      <c r="A977">
        <v>975</v>
      </c>
      <c r="B977" t="s">
        <v>2899</v>
      </c>
      <c r="C977" t="s">
        <v>2916</v>
      </c>
      <c r="D977" s="1" t="s">
        <v>2938</v>
      </c>
      <c r="E977">
        <v>3.2</v>
      </c>
      <c r="F977" s="1" t="s">
        <v>2924</v>
      </c>
      <c r="G977" t="s">
        <v>104</v>
      </c>
      <c r="H977" t="s">
        <v>104</v>
      </c>
      <c r="I977" t="s">
        <v>35</v>
      </c>
      <c r="J977">
        <v>1939</v>
      </c>
      <c r="K977" t="s">
        <v>73</v>
      </c>
      <c r="L977" t="s">
        <v>194</v>
      </c>
      <c r="M977" t="s">
        <v>59</v>
      </c>
      <c r="N977" t="s">
        <v>47</v>
      </c>
      <c r="O977">
        <v>-1</v>
      </c>
      <c r="P977">
        <v>-1</v>
      </c>
    </row>
    <row r="978" spans="1:16" ht="15" customHeight="1" x14ac:dyDescent="0.3">
      <c r="A978">
        <v>976</v>
      </c>
      <c r="B978" t="s">
        <v>41</v>
      </c>
      <c r="C978" t="s">
        <v>2916</v>
      </c>
      <c r="D978" s="1" t="s">
        <v>2939</v>
      </c>
      <c r="E978">
        <v>3.5</v>
      </c>
      <c r="F978" s="1" t="s">
        <v>458</v>
      </c>
      <c r="G978" t="s">
        <v>104</v>
      </c>
      <c r="H978" t="s">
        <v>459</v>
      </c>
      <c r="I978" t="s">
        <v>28</v>
      </c>
      <c r="J978">
        <v>1948</v>
      </c>
      <c r="K978" t="s">
        <v>73</v>
      </c>
      <c r="L978" t="s">
        <v>222</v>
      </c>
      <c r="M978" t="s">
        <v>81</v>
      </c>
      <c r="N978" t="s">
        <v>31</v>
      </c>
      <c r="O978" t="s">
        <v>460</v>
      </c>
      <c r="P978">
        <v>-1</v>
      </c>
    </row>
    <row r="979" spans="1:16" ht="15" customHeight="1" x14ac:dyDescent="0.3">
      <c r="A979">
        <v>977</v>
      </c>
      <c r="B979" t="s">
        <v>41</v>
      </c>
      <c r="C979" t="s">
        <v>2916</v>
      </c>
      <c r="D979" s="1" t="s">
        <v>2940</v>
      </c>
      <c r="E979">
        <v>4.9000000000000004</v>
      </c>
      <c r="F979" s="1" t="s">
        <v>2941</v>
      </c>
      <c r="G979" t="s">
        <v>104</v>
      </c>
      <c r="H979" t="s">
        <v>1001</v>
      </c>
      <c r="I979" t="s">
        <v>118</v>
      </c>
      <c r="J979">
        <v>2005</v>
      </c>
      <c r="K979" t="s">
        <v>36</v>
      </c>
      <c r="L979" t="s">
        <v>222</v>
      </c>
      <c r="M979" t="s">
        <v>81</v>
      </c>
      <c r="N979" t="s">
        <v>160</v>
      </c>
      <c r="O979">
        <v>-1</v>
      </c>
      <c r="P979">
        <v>-1</v>
      </c>
    </row>
    <row r="980" spans="1:16" ht="15" customHeight="1" x14ac:dyDescent="0.3">
      <c r="A980">
        <v>978</v>
      </c>
      <c r="B980" t="s">
        <v>41</v>
      </c>
      <c r="C980" t="s">
        <v>2916</v>
      </c>
      <c r="D980" s="1" t="s">
        <v>2942</v>
      </c>
      <c r="E980">
        <v>4.0999999999999996</v>
      </c>
      <c r="F980" s="1" t="s">
        <v>2943</v>
      </c>
      <c r="G980" t="s">
        <v>104</v>
      </c>
      <c r="H980" t="s">
        <v>2944</v>
      </c>
      <c r="I980" t="s">
        <v>72</v>
      </c>
      <c r="J980">
        <v>1986</v>
      </c>
      <c r="K980" t="s">
        <v>73</v>
      </c>
      <c r="L980" t="s">
        <v>1569</v>
      </c>
      <c r="M980" t="s">
        <v>1570</v>
      </c>
      <c r="N980" t="s">
        <v>75</v>
      </c>
      <c r="O980" t="s">
        <v>2945</v>
      </c>
      <c r="P980">
        <v>-1</v>
      </c>
    </row>
    <row r="981" spans="1:16" ht="15" customHeight="1" x14ac:dyDescent="0.3">
      <c r="A981">
        <v>979</v>
      </c>
      <c r="B981" t="s">
        <v>254</v>
      </c>
      <c r="C981" t="s">
        <v>2916</v>
      </c>
      <c r="D981" s="1" t="s">
        <v>2946</v>
      </c>
      <c r="E981">
        <v>4.5999999999999996</v>
      </c>
      <c r="F981" s="1" t="s">
        <v>2947</v>
      </c>
      <c r="G981" t="s">
        <v>2936</v>
      </c>
      <c r="H981" t="s">
        <v>2936</v>
      </c>
      <c r="I981" t="s">
        <v>20</v>
      </c>
      <c r="J981">
        <v>2019</v>
      </c>
      <c r="K981" t="s">
        <v>36</v>
      </c>
      <c r="L981" t="s">
        <v>563</v>
      </c>
      <c r="M981" t="s">
        <v>564</v>
      </c>
      <c r="N981" t="s">
        <v>24</v>
      </c>
      <c r="O981">
        <v>-1</v>
      </c>
      <c r="P981">
        <v>-1</v>
      </c>
    </row>
    <row r="982" spans="1:16" ht="15" customHeight="1" x14ac:dyDescent="0.3">
      <c r="A982">
        <v>980</v>
      </c>
      <c r="B982" t="s">
        <v>41</v>
      </c>
      <c r="C982" t="s">
        <v>2916</v>
      </c>
      <c r="D982" s="1" t="s">
        <v>2948</v>
      </c>
      <c r="E982">
        <v>3.6</v>
      </c>
      <c r="F982" s="1" t="s">
        <v>2949</v>
      </c>
      <c r="G982" t="s">
        <v>104</v>
      </c>
      <c r="H982" t="s">
        <v>1642</v>
      </c>
      <c r="I982" t="s">
        <v>51</v>
      </c>
      <c r="J982">
        <v>1992</v>
      </c>
      <c r="K982" t="s">
        <v>73</v>
      </c>
      <c r="L982" t="s">
        <v>222</v>
      </c>
      <c r="M982" t="s">
        <v>81</v>
      </c>
      <c r="N982" t="s">
        <v>39</v>
      </c>
      <c r="O982">
        <v>-1</v>
      </c>
      <c r="P982">
        <v>-1</v>
      </c>
    </row>
    <row r="983" spans="1:16" ht="15" customHeight="1" x14ac:dyDescent="0.3">
      <c r="A983">
        <v>981</v>
      </c>
      <c r="B983" t="s">
        <v>41</v>
      </c>
      <c r="C983" t="s">
        <v>2916</v>
      </c>
      <c r="D983" s="1" t="s">
        <v>2950</v>
      </c>
      <c r="E983">
        <v>3</v>
      </c>
      <c r="F983" s="1" t="s">
        <v>2449</v>
      </c>
      <c r="G983" t="s">
        <v>2919</v>
      </c>
      <c r="H983" t="s">
        <v>1410</v>
      </c>
      <c r="I983" t="s">
        <v>20</v>
      </c>
      <c r="J983">
        <v>2003</v>
      </c>
      <c r="K983" t="s">
        <v>36</v>
      </c>
      <c r="L983" t="s">
        <v>222</v>
      </c>
      <c r="M983" t="s">
        <v>81</v>
      </c>
      <c r="N983" t="s">
        <v>39</v>
      </c>
      <c r="O983">
        <v>-1</v>
      </c>
      <c r="P983">
        <v>-1</v>
      </c>
    </row>
    <row r="984" spans="1:16" ht="15" customHeight="1" x14ac:dyDescent="0.3">
      <c r="A984">
        <v>982</v>
      </c>
      <c r="B984" t="s">
        <v>41</v>
      </c>
      <c r="C984" t="s">
        <v>2916</v>
      </c>
      <c r="D984" s="1" t="s">
        <v>2951</v>
      </c>
      <c r="E984">
        <v>3.2</v>
      </c>
      <c r="F984" s="1" t="s">
        <v>2952</v>
      </c>
      <c r="G984" t="s">
        <v>104</v>
      </c>
      <c r="H984" t="s">
        <v>652</v>
      </c>
      <c r="I984" t="s">
        <v>72</v>
      </c>
      <c r="J984">
        <v>1994</v>
      </c>
      <c r="K984" t="s">
        <v>45</v>
      </c>
      <c r="L984" t="s">
        <v>222</v>
      </c>
      <c r="M984" t="s">
        <v>81</v>
      </c>
      <c r="N984" t="s">
        <v>229</v>
      </c>
      <c r="O984" t="s">
        <v>2953</v>
      </c>
      <c r="P984">
        <v>-1</v>
      </c>
    </row>
    <row r="985" spans="1:16" ht="15" customHeight="1" x14ac:dyDescent="0.3">
      <c r="A985">
        <v>983</v>
      </c>
      <c r="B985" t="s">
        <v>41</v>
      </c>
      <c r="C985" t="s">
        <v>2916</v>
      </c>
      <c r="D985" s="1" t="s">
        <v>2954</v>
      </c>
      <c r="E985">
        <v>2.9</v>
      </c>
      <c r="F985" s="1" t="s">
        <v>2955</v>
      </c>
      <c r="G985" t="s">
        <v>104</v>
      </c>
      <c r="H985" t="s">
        <v>2956</v>
      </c>
      <c r="I985" t="s">
        <v>35</v>
      </c>
      <c r="J985">
        <v>-1</v>
      </c>
      <c r="K985" t="s">
        <v>36</v>
      </c>
      <c r="L985" t="s">
        <v>222</v>
      </c>
      <c r="M985" t="s">
        <v>81</v>
      </c>
      <c r="N985" t="s">
        <v>39</v>
      </c>
      <c r="O985">
        <v>-1</v>
      </c>
      <c r="P985">
        <v>-1</v>
      </c>
    </row>
    <row r="986" spans="1:16" ht="15" customHeight="1" x14ac:dyDescent="0.3">
      <c r="A986">
        <v>984</v>
      </c>
      <c r="B986" t="s">
        <v>41</v>
      </c>
      <c r="C986" t="s">
        <v>2916</v>
      </c>
      <c r="D986" s="1" t="s">
        <v>2957</v>
      </c>
      <c r="E986">
        <v>3.9</v>
      </c>
      <c r="F986" s="1" t="s">
        <v>313</v>
      </c>
      <c r="G986" t="s">
        <v>2919</v>
      </c>
      <c r="H986" t="s">
        <v>314</v>
      </c>
      <c r="I986" t="s">
        <v>51</v>
      </c>
      <c r="J986">
        <v>2002</v>
      </c>
      <c r="K986" t="s">
        <v>36</v>
      </c>
      <c r="L986" t="s">
        <v>46</v>
      </c>
      <c r="M986" t="s">
        <v>38</v>
      </c>
      <c r="N986" t="s">
        <v>24</v>
      </c>
      <c r="O986">
        <v>-1</v>
      </c>
      <c r="P986">
        <v>-1</v>
      </c>
    </row>
    <row r="987" spans="1:16" ht="15" customHeight="1" x14ac:dyDescent="0.3">
      <c r="A987">
        <v>985</v>
      </c>
      <c r="B987" t="s">
        <v>41</v>
      </c>
      <c r="C987" t="s">
        <v>2916</v>
      </c>
      <c r="D987" s="1" t="s">
        <v>2958</v>
      </c>
      <c r="E987">
        <v>3.6</v>
      </c>
      <c r="F987" s="1" t="s">
        <v>2959</v>
      </c>
      <c r="G987" t="s">
        <v>104</v>
      </c>
      <c r="H987" t="s">
        <v>104</v>
      </c>
      <c r="I987" t="s">
        <v>91</v>
      </c>
      <c r="J987">
        <v>2002</v>
      </c>
      <c r="K987" t="s">
        <v>21</v>
      </c>
      <c r="L987" t="s">
        <v>22</v>
      </c>
      <c r="M987" t="s">
        <v>23</v>
      </c>
      <c r="N987" t="s">
        <v>106</v>
      </c>
      <c r="O987">
        <v>-1</v>
      </c>
      <c r="P987">
        <v>-1</v>
      </c>
    </row>
    <row r="988" spans="1:16" ht="15" customHeight="1" x14ac:dyDescent="0.3">
      <c r="A988">
        <v>986</v>
      </c>
      <c r="B988" t="s">
        <v>41</v>
      </c>
      <c r="C988" t="s">
        <v>2916</v>
      </c>
      <c r="D988" s="1" t="s">
        <v>2960</v>
      </c>
      <c r="E988">
        <v>2.5</v>
      </c>
      <c r="F988" s="1" t="s">
        <v>2961</v>
      </c>
      <c r="G988" t="s">
        <v>2936</v>
      </c>
      <c r="H988" t="s">
        <v>2936</v>
      </c>
      <c r="I988" t="s">
        <v>91</v>
      </c>
      <c r="J988">
        <v>-1</v>
      </c>
      <c r="K988" t="s">
        <v>36</v>
      </c>
      <c r="L988">
        <v>-1</v>
      </c>
      <c r="M988">
        <v>-1</v>
      </c>
      <c r="N988" t="s">
        <v>155</v>
      </c>
      <c r="O988">
        <v>-1</v>
      </c>
      <c r="P988">
        <v>-1</v>
      </c>
    </row>
    <row r="989" spans="1:16" ht="15" customHeight="1" x14ac:dyDescent="0.3">
      <c r="A989">
        <v>987</v>
      </c>
      <c r="B989" t="s">
        <v>2962</v>
      </c>
      <c r="C989" t="s">
        <v>2916</v>
      </c>
      <c r="D989" s="1" t="s">
        <v>2963</v>
      </c>
      <c r="E989">
        <v>3.6</v>
      </c>
      <c r="F989" s="1" t="s">
        <v>2964</v>
      </c>
      <c r="G989" t="s">
        <v>104</v>
      </c>
      <c r="H989" t="s">
        <v>104</v>
      </c>
      <c r="I989" t="s">
        <v>28</v>
      </c>
      <c r="J989">
        <v>1999</v>
      </c>
      <c r="K989" t="s">
        <v>73</v>
      </c>
      <c r="L989" t="s">
        <v>1374</v>
      </c>
      <c r="M989" t="s">
        <v>1307</v>
      </c>
      <c r="N989" t="s">
        <v>86</v>
      </c>
      <c r="O989">
        <v>-1</v>
      </c>
      <c r="P989">
        <v>-1</v>
      </c>
    </row>
    <row r="990" spans="1:16" ht="15" customHeight="1" x14ac:dyDescent="0.3">
      <c r="A990">
        <v>988</v>
      </c>
      <c r="B990" t="s">
        <v>2965</v>
      </c>
      <c r="C990" t="s">
        <v>2916</v>
      </c>
      <c r="D990" s="1" t="s">
        <v>2966</v>
      </c>
      <c r="E990">
        <v>3.6</v>
      </c>
      <c r="F990" s="1" t="s">
        <v>2967</v>
      </c>
      <c r="G990" t="s">
        <v>104</v>
      </c>
      <c r="H990" t="s">
        <v>154</v>
      </c>
      <c r="I990" t="s">
        <v>28</v>
      </c>
      <c r="J990">
        <v>1973</v>
      </c>
      <c r="K990" t="s">
        <v>73</v>
      </c>
      <c r="L990" t="s">
        <v>58</v>
      </c>
      <c r="M990" t="s">
        <v>59</v>
      </c>
      <c r="N990" t="s">
        <v>86</v>
      </c>
      <c r="O990">
        <v>-1</v>
      </c>
      <c r="P990">
        <v>-1</v>
      </c>
    </row>
    <row r="991" spans="1:16" ht="15" customHeight="1" x14ac:dyDescent="0.3">
      <c r="A991">
        <v>989</v>
      </c>
      <c r="B991" t="s">
        <v>41</v>
      </c>
      <c r="C991" t="s">
        <v>2916</v>
      </c>
      <c r="D991" s="1" t="s">
        <v>2968</v>
      </c>
      <c r="E991">
        <v>4.4000000000000004</v>
      </c>
      <c r="F991" s="1" t="s">
        <v>646</v>
      </c>
      <c r="G991" t="s">
        <v>2919</v>
      </c>
      <c r="H991" t="s">
        <v>314</v>
      </c>
      <c r="I991" t="s">
        <v>91</v>
      </c>
      <c r="J991">
        <v>-1</v>
      </c>
      <c r="K991" t="s">
        <v>36</v>
      </c>
      <c r="L991" t="s">
        <v>46</v>
      </c>
      <c r="M991" t="s">
        <v>38</v>
      </c>
      <c r="N991" t="s">
        <v>106</v>
      </c>
      <c r="O991">
        <v>-1</v>
      </c>
      <c r="P991">
        <v>-1</v>
      </c>
    </row>
    <row r="992" spans="1:16" ht="15" customHeight="1" x14ac:dyDescent="0.3">
      <c r="A992">
        <v>990</v>
      </c>
      <c r="B992" t="s">
        <v>41</v>
      </c>
      <c r="C992" t="s">
        <v>2916</v>
      </c>
      <c r="D992" s="1" t="s">
        <v>2969</v>
      </c>
      <c r="E992">
        <v>-1</v>
      </c>
      <c r="F992" t="s">
        <v>2970</v>
      </c>
      <c r="G992" t="s">
        <v>2919</v>
      </c>
      <c r="H992">
        <v>-1</v>
      </c>
      <c r="I992">
        <v>-1</v>
      </c>
      <c r="J992">
        <v>-1</v>
      </c>
      <c r="K992">
        <v>-1</v>
      </c>
      <c r="L992">
        <v>-1</v>
      </c>
      <c r="M992">
        <v>-1</v>
      </c>
      <c r="N992">
        <v>-1</v>
      </c>
      <c r="O992">
        <v>-1</v>
      </c>
      <c r="P992">
        <v>-1</v>
      </c>
    </row>
    <row r="993" spans="1:16" ht="15" customHeight="1" x14ac:dyDescent="0.3">
      <c r="A993">
        <v>991</v>
      </c>
      <c r="B993" t="s">
        <v>2971</v>
      </c>
      <c r="C993" t="s">
        <v>2916</v>
      </c>
      <c r="D993" s="1" t="s">
        <v>2972</v>
      </c>
      <c r="E993">
        <v>4.5999999999999996</v>
      </c>
      <c r="F993" s="1" t="s">
        <v>2947</v>
      </c>
      <c r="G993" t="s">
        <v>2936</v>
      </c>
      <c r="H993" t="s">
        <v>2936</v>
      </c>
      <c r="I993" t="s">
        <v>20</v>
      </c>
      <c r="J993">
        <v>2019</v>
      </c>
      <c r="K993" t="s">
        <v>36</v>
      </c>
      <c r="L993" t="s">
        <v>563</v>
      </c>
      <c r="M993" t="s">
        <v>564</v>
      </c>
      <c r="N993" t="s">
        <v>24</v>
      </c>
      <c r="O993">
        <v>-1</v>
      </c>
      <c r="P993">
        <v>-1</v>
      </c>
    </row>
    <row r="994" spans="1:16" ht="15" customHeight="1" x14ac:dyDescent="0.3">
      <c r="A994">
        <v>992</v>
      </c>
      <c r="B994" t="s">
        <v>2973</v>
      </c>
      <c r="C994" t="s">
        <v>2916</v>
      </c>
      <c r="D994" s="1" t="s">
        <v>2974</v>
      </c>
      <c r="E994">
        <v>3.1</v>
      </c>
      <c r="F994" s="1" t="s">
        <v>2918</v>
      </c>
      <c r="G994" t="s">
        <v>2919</v>
      </c>
      <c r="H994" t="s">
        <v>778</v>
      </c>
      <c r="I994" t="s">
        <v>28</v>
      </c>
      <c r="J994">
        <v>1864</v>
      </c>
      <c r="K994" t="s">
        <v>73</v>
      </c>
      <c r="L994" t="s">
        <v>194</v>
      </c>
      <c r="M994" t="s">
        <v>59</v>
      </c>
      <c r="N994" t="s">
        <v>132</v>
      </c>
      <c r="O994">
        <v>-1</v>
      </c>
      <c r="P994">
        <v>-1</v>
      </c>
    </row>
    <row r="995" spans="1:16" ht="15" customHeight="1" x14ac:dyDescent="0.3">
      <c r="A995">
        <v>993</v>
      </c>
      <c r="B995" t="s">
        <v>2975</v>
      </c>
      <c r="C995" t="s">
        <v>2916</v>
      </c>
      <c r="D995" s="1" t="s">
        <v>2976</v>
      </c>
      <c r="E995">
        <v>3.1</v>
      </c>
      <c r="F995" s="1" t="s">
        <v>2918</v>
      </c>
      <c r="G995" t="s">
        <v>2919</v>
      </c>
      <c r="H995" t="s">
        <v>778</v>
      </c>
      <c r="I995" t="s">
        <v>28</v>
      </c>
      <c r="J995">
        <v>1864</v>
      </c>
      <c r="K995" t="s">
        <v>73</v>
      </c>
      <c r="L995" t="s">
        <v>194</v>
      </c>
      <c r="M995" t="s">
        <v>59</v>
      </c>
      <c r="N995" t="s">
        <v>132</v>
      </c>
      <c r="O995">
        <v>-1</v>
      </c>
      <c r="P995">
        <v>-1</v>
      </c>
    </row>
    <row r="996" spans="1:16" ht="15" customHeight="1" x14ac:dyDescent="0.3">
      <c r="A996">
        <v>994</v>
      </c>
      <c r="B996" t="s">
        <v>2977</v>
      </c>
      <c r="C996" t="s">
        <v>2916</v>
      </c>
      <c r="D996" s="1" t="s">
        <v>2978</v>
      </c>
      <c r="E996">
        <v>3.4</v>
      </c>
      <c r="F996" s="1" t="s">
        <v>2979</v>
      </c>
      <c r="G996" t="s">
        <v>2980</v>
      </c>
      <c r="H996" t="s">
        <v>2981</v>
      </c>
      <c r="I996" t="s">
        <v>35</v>
      </c>
      <c r="J996">
        <v>1948</v>
      </c>
      <c r="K996" t="s">
        <v>486</v>
      </c>
      <c r="L996" t="s">
        <v>194</v>
      </c>
      <c r="M996" t="s">
        <v>59</v>
      </c>
      <c r="N996" t="s">
        <v>24</v>
      </c>
      <c r="O996">
        <v>-1</v>
      </c>
      <c r="P996">
        <v>-1</v>
      </c>
    </row>
    <row r="997" spans="1:16" ht="15" customHeight="1" x14ac:dyDescent="0.3">
      <c r="A997">
        <v>995</v>
      </c>
      <c r="B997" t="s">
        <v>41</v>
      </c>
      <c r="C997" t="s">
        <v>2916</v>
      </c>
      <c r="D997" t="s">
        <v>2982</v>
      </c>
      <c r="E997">
        <v>2.9</v>
      </c>
      <c r="F997" s="1" t="s">
        <v>2983</v>
      </c>
      <c r="G997" t="s">
        <v>2936</v>
      </c>
      <c r="H997" t="s">
        <v>2984</v>
      </c>
      <c r="I997" t="s">
        <v>35</v>
      </c>
      <c r="J997">
        <v>1985</v>
      </c>
      <c r="K997" t="s">
        <v>73</v>
      </c>
      <c r="L997" t="s">
        <v>194</v>
      </c>
      <c r="M997" t="s">
        <v>59</v>
      </c>
      <c r="N997" t="s">
        <v>229</v>
      </c>
      <c r="O997">
        <v>-1</v>
      </c>
      <c r="P997">
        <v>-1</v>
      </c>
    </row>
    <row r="998" spans="1:16" ht="15" customHeight="1" x14ac:dyDescent="0.3">
      <c r="A998">
        <v>996</v>
      </c>
      <c r="B998" t="s">
        <v>2985</v>
      </c>
      <c r="C998" t="s">
        <v>2916</v>
      </c>
      <c r="D998" s="1" t="s">
        <v>2986</v>
      </c>
      <c r="E998">
        <v>3.9</v>
      </c>
      <c r="F998" s="1" t="s">
        <v>585</v>
      </c>
      <c r="G998" t="s">
        <v>2919</v>
      </c>
      <c r="H998" t="s">
        <v>174</v>
      </c>
      <c r="I998" t="s">
        <v>28</v>
      </c>
      <c r="J998">
        <v>1994</v>
      </c>
      <c r="K998" t="s">
        <v>73</v>
      </c>
      <c r="L998" t="s">
        <v>37</v>
      </c>
      <c r="M998" t="s">
        <v>38</v>
      </c>
      <c r="N998" t="s">
        <v>132</v>
      </c>
      <c r="O998" t="s">
        <v>586</v>
      </c>
      <c r="P998">
        <v>-1</v>
      </c>
    </row>
    <row r="999" spans="1:16" ht="15" customHeight="1" x14ac:dyDescent="0.3">
      <c r="A999">
        <v>997</v>
      </c>
      <c r="B999" t="s">
        <v>2977</v>
      </c>
      <c r="C999" t="s">
        <v>2916</v>
      </c>
      <c r="D999" t="s">
        <v>2987</v>
      </c>
      <c r="E999">
        <v>-1</v>
      </c>
      <c r="F999" t="s">
        <v>2988</v>
      </c>
      <c r="G999" t="s">
        <v>2980</v>
      </c>
      <c r="H999">
        <v>-1</v>
      </c>
      <c r="I999">
        <v>-1</v>
      </c>
      <c r="J999">
        <v>-1</v>
      </c>
      <c r="K999">
        <v>-1</v>
      </c>
      <c r="L999">
        <v>-1</v>
      </c>
      <c r="M999">
        <v>-1</v>
      </c>
      <c r="N999">
        <v>-1</v>
      </c>
      <c r="O999">
        <v>-1</v>
      </c>
      <c r="P999">
        <v>-1</v>
      </c>
    </row>
    <row r="1000" spans="1:16" ht="15" customHeight="1" x14ac:dyDescent="0.3">
      <c r="A1000">
        <v>998</v>
      </c>
      <c r="B1000" t="s">
        <v>2989</v>
      </c>
      <c r="C1000" t="s">
        <v>2990</v>
      </c>
      <c r="D1000" s="1" t="s">
        <v>2991</v>
      </c>
      <c r="E1000">
        <v>-1</v>
      </c>
      <c r="F1000" t="s">
        <v>2992</v>
      </c>
      <c r="G1000" t="s">
        <v>104</v>
      </c>
      <c r="H1000" t="s">
        <v>410</v>
      </c>
      <c r="I1000" t="s">
        <v>91</v>
      </c>
      <c r="J1000">
        <v>-1</v>
      </c>
      <c r="K1000" t="s">
        <v>36</v>
      </c>
      <c r="L1000">
        <v>-1</v>
      </c>
      <c r="M1000">
        <v>-1</v>
      </c>
      <c r="N1000" t="s">
        <v>39</v>
      </c>
      <c r="O1000">
        <v>-1</v>
      </c>
      <c r="P1000">
        <v>-1</v>
      </c>
    </row>
    <row r="1001" spans="1:16" ht="15" customHeight="1" x14ac:dyDescent="0.3">
      <c r="A1001">
        <v>999</v>
      </c>
      <c r="B1001" t="s">
        <v>41</v>
      </c>
      <c r="C1001" t="s">
        <v>2990</v>
      </c>
      <c r="D1001" s="1" t="s">
        <v>2993</v>
      </c>
      <c r="E1001">
        <v>4.3</v>
      </c>
      <c r="F1001" s="1" t="s">
        <v>2994</v>
      </c>
      <c r="G1001" t="s">
        <v>2919</v>
      </c>
      <c r="H1001" t="s">
        <v>2919</v>
      </c>
      <c r="I1001" t="s">
        <v>51</v>
      </c>
      <c r="J1001">
        <v>-1</v>
      </c>
      <c r="K1001" t="s">
        <v>36</v>
      </c>
      <c r="L1001">
        <v>-1</v>
      </c>
      <c r="M1001">
        <v>-1</v>
      </c>
      <c r="N1001" t="s">
        <v>39</v>
      </c>
      <c r="O1001">
        <v>-1</v>
      </c>
      <c r="P1001">
        <v>-1</v>
      </c>
    </row>
    <row r="1002" spans="1:16" ht="15" customHeight="1" x14ac:dyDescent="0.3">
      <c r="A1002">
        <v>1000</v>
      </c>
      <c r="B1002" t="s">
        <v>2995</v>
      </c>
      <c r="C1002" t="s">
        <v>2990</v>
      </c>
      <c r="D1002" s="1" t="s">
        <v>2996</v>
      </c>
      <c r="E1002">
        <v>4.3</v>
      </c>
      <c r="F1002" s="1" t="s">
        <v>2997</v>
      </c>
      <c r="G1002" t="s">
        <v>2919</v>
      </c>
      <c r="H1002" t="s">
        <v>2919</v>
      </c>
      <c r="I1002" t="s">
        <v>72</v>
      </c>
      <c r="J1002">
        <v>1885</v>
      </c>
      <c r="K1002" t="s">
        <v>562</v>
      </c>
      <c r="L1002" t="s">
        <v>563</v>
      </c>
      <c r="M1002" t="s">
        <v>564</v>
      </c>
      <c r="N1002" t="s">
        <v>75</v>
      </c>
      <c r="O1002">
        <v>-1</v>
      </c>
      <c r="P1002">
        <v>-1</v>
      </c>
    </row>
    <row r="1003" spans="1:16" ht="15" customHeight="1" x14ac:dyDescent="0.3">
      <c r="A1003">
        <v>1001</v>
      </c>
      <c r="B1003" t="s">
        <v>2998</v>
      </c>
      <c r="C1003" t="s">
        <v>2990</v>
      </c>
      <c r="D1003" s="1" t="s">
        <v>2999</v>
      </c>
      <c r="E1003">
        <v>3.6</v>
      </c>
      <c r="F1003" s="1" t="s">
        <v>3000</v>
      </c>
      <c r="G1003" t="s">
        <v>104</v>
      </c>
      <c r="H1003" t="s">
        <v>3001</v>
      </c>
      <c r="I1003" t="s">
        <v>35</v>
      </c>
      <c r="J1003">
        <v>2004</v>
      </c>
      <c r="K1003" t="s">
        <v>36</v>
      </c>
      <c r="L1003" t="s">
        <v>46</v>
      </c>
      <c r="M1003" t="s">
        <v>38</v>
      </c>
      <c r="N1003" t="s">
        <v>24</v>
      </c>
      <c r="O1003">
        <v>-1</v>
      </c>
      <c r="P1003">
        <v>-1</v>
      </c>
    </row>
    <row r="1004" spans="1:16" ht="15" customHeight="1" x14ac:dyDescent="0.3">
      <c r="A1004">
        <v>1002</v>
      </c>
      <c r="B1004" t="s">
        <v>266</v>
      </c>
      <c r="C1004" t="s">
        <v>2990</v>
      </c>
      <c r="D1004" s="1" t="s">
        <v>3002</v>
      </c>
      <c r="E1004">
        <v>3.9</v>
      </c>
      <c r="F1004" s="1" t="s">
        <v>2282</v>
      </c>
      <c r="G1004" t="s">
        <v>104</v>
      </c>
      <c r="H1004" t="s">
        <v>19</v>
      </c>
      <c r="I1004" t="s">
        <v>118</v>
      </c>
      <c r="J1004">
        <v>2000</v>
      </c>
      <c r="K1004" t="s">
        <v>36</v>
      </c>
      <c r="L1004" t="s">
        <v>222</v>
      </c>
      <c r="M1004" t="s">
        <v>81</v>
      </c>
      <c r="N1004" t="s">
        <v>24</v>
      </c>
      <c r="O1004" t="s">
        <v>2283</v>
      </c>
      <c r="P1004">
        <v>-1</v>
      </c>
    </row>
    <row r="1005" spans="1:16" ht="15" customHeight="1" x14ac:dyDescent="0.3">
      <c r="A1005">
        <v>1003</v>
      </c>
      <c r="B1005" t="s">
        <v>576</v>
      </c>
      <c r="C1005" t="s">
        <v>2990</v>
      </c>
      <c r="D1005" s="1" t="s">
        <v>3003</v>
      </c>
      <c r="E1005">
        <v>3.8</v>
      </c>
      <c r="F1005" s="1" t="s">
        <v>3004</v>
      </c>
      <c r="G1005" t="s">
        <v>2919</v>
      </c>
      <c r="H1005" t="s">
        <v>3005</v>
      </c>
      <c r="I1005" t="s">
        <v>51</v>
      </c>
      <c r="J1005">
        <v>2002</v>
      </c>
      <c r="K1005" t="s">
        <v>36</v>
      </c>
      <c r="L1005" t="s">
        <v>46</v>
      </c>
      <c r="M1005" t="s">
        <v>38</v>
      </c>
      <c r="N1005" t="s">
        <v>47</v>
      </c>
      <c r="O1005">
        <v>-1</v>
      </c>
      <c r="P1005">
        <v>-1</v>
      </c>
    </row>
    <row r="1006" spans="1:16" ht="15" customHeight="1" x14ac:dyDescent="0.3">
      <c r="A1006">
        <v>1004</v>
      </c>
      <c r="B1006" t="s">
        <v>3006</v>
      </c>
      <c r="C1006" t="s">
        <v>2990</v>
      </c>
      <c r="D1006" t="s">
        <v>3007</v>
      </c>
      <c r="E1006">
        <v>2.9</v>
      </c>
      <c r="F1006" s="1" t="s">
        <v>3008</v>
      </c>
      <c r="G1006" t="s">
        <v>2919</v>
      </c>
      <c r="H1006" t="s">
        <v>2919</v>
      </c>
      <c r="I1006" t="s">
        <v>28</v>
      </c>
      <c r="J1006">
        <v>1951</v>
      </c>
      <c r="K1006" t="s">
        <v>73</v>
      </c>
      <c r="L1006" t="s">
        <v>3009</v>
      </c>
      <c r="M1006" t="s">
        <v>407</v>
      </c>
      <c r="N1006" t="s">
        <v>31</v>
      </c>
      <c r="O1006">
        <v>-1</v>
      </c>
      <c r="P1006">
        <v>-1</v>
      </c>
    </row>
    <row r="1007" spans="1:16" ht="15" customHeight="1" x14ac:dyDescent="0.3">
      <c r="A1007">
        <v>1005</v>
      </c>
      <c r="B1007" t="s">
        <v>3010</v>
      </c>
      <c r="C1007" t="s">
        <v>2990</v>
      </c>
      <c r="D1007" s="1" t="s">
        <v>3011</v>
      </c>
      <c r="E1007">
        <v>3.4</v>
      </c>
      <c r="F1007" s="1" t="s">
        <v>3012</v>
      </c>
      <c r="G1007" t="s">
        <v>104</v>
      </c>
      <c r="H1007" t="s">
        <v>104</v>
      </c>
      <c r="I1007" t="s">
        <v>35</v>
      </c>
      <c r="J1007">
        <v>1922</v>
      </c>
      <c r="K1007" t="s">
        <v>36</v>
      </c>
      <c r="L1007" t="s">
        <v>1523</v>
      </c>
      <c r="M1007" t="s">
        <v>1307</v>
      </c>
      <c r="N1007" t="s">
        <v>31</v>
      </c>
      <c r="O1007">
        <v>-1</v>
      </c>
      <c r="P1007">
        <v>-1</v>
      </c>
    </row>
    <row r="1008" spans="1:16" ht="15" customHeight="1" x14ac:dyDescent="0.3">
      <c r="A1008">
        <v>1006</v>
      </c>
      <c r="B1008" t="s">
        <v>96</v>
      </c>
      <c r="C1008" t="s">
        <v>2990</v>
      </c>
      <c r="D1008" s="1" t="s">
        <v>3013</v>
      </c>
      <c r="E1008">
        <v>3.4</v>
      </c>
      <c r="F1008" s="1" t="s">
        <v>3014</v>
      </c>
      <c r="G1008" t="s">
        <v>104</v>
      </c>
      <c r="H1008" t="s">
        <v>104</v>
      </c>
      <c r="I1008" t="s">
        <v>91</v>
      </c>
      <c r="J1008">
        <v>1998</v>
      </c>
      <c r="K1008" t="s">
        <v>36</v>
      </c>
      <c r="L1008" t="s">
        <v>222</v>
      </c>
      <c r="M1008" t="s">
        <v>81</v>
      </c>
      <c r="N1008" t="s">
        <v>39</v>
      </c>
      <c r="O1008">
        <v>-1</v>
      </c>
      <c r="P1008">
        <v>-1</v>
      </c>
    </row>
    <row r="1009" spans="1:16" ht="15" customHeight="1" x14ac:dyDescent="0.3">
      <c r="A1009">
        <v>1007</v>
      </c>
      <c r="B1009" t="s">
        <v>3015</v>
      </c>
      <c r="C1009" t="s">
        <v>2990</v>
      </c>
      <c r="D1009" s="1" t="s">
        <v>3016</v>
      </c>
      <c r="E1009">
        <v>3.7</v>
      </c>
      <c r="F1009" s="1" t="s">
        <v>3017</v>
      </c>
      <c r="G1009" t="s">
        <v>3005</v>
      </c>
      <c r="H1009" t="s">
        <v>3018</v>
      </c>
      <c r="I1009" t="s">
        <v>118</v>
      </c>
      <c r="J1009">
        <v>2004</v>
      </c>
      <c r="K1009" t="s">
        <v>36</v>
      </c>
      <c r="L1009" t="s">
        <v>99</v>
      </c>
      <c r="M1009" t="s">
        <v>81</v>
      </c>
      <c r="N1009" t="s">
        <v>106</v>
      </c>
      <c r="O1009">
        <v>-1</v>
      </c>
      <c r="P1009">
        <v>-1</v>
      </c>
    </row>
    <row r="1010" spans="1:16" ht="15" customHeight="1" x14ac:dyDescent="0.3">
      <c r="A1010">
        <v>1008</v>
      </c>
      <c r="B1010" t="s">
        <v>1968</v>
      </c>
      <c r="C1010" t="s">
        <v>2990</v>
      </c>
      <c r="D1010" s="1" t="s">
        <v>3019</v>
      </c>
      <c r="E1010">
        <v>3.1</v>
      </c>
      <c r="F1010" s="1" t="s">
        <v>3020</v>
      </c>
      <c r="G1010" t="s">
        <v>104</v>
      </c>
      <c r="H1010" t="s">
        <v>3021</v>
      </c>
      <c r="I1010" t="s">
        <v>28</v>
      </c>
      <c r="J1010">
        <v>1957</v>
      </c>
      <c r="K1010" t="s">
        <v>73</v>
      </c>
      <c r="L1010" t="s">
        <v>2066</v>
      </c>
      <c r="M1010" t="s">
        <v>407</v>
      </c>
      <c r="N1010" t="s">
        <v>86</v>
      </c>
      <c r="O1010" t="s">
        <v>3022</v>
      </c>
      <c r="P1010">
        <v>-1</v>
      </c>
    </row>
    <row r="1011" spans="1:16" ht="15" customHeight="1" x14ac:dyDescent="0.3">
      <c r="A1011">
        <v>1009</v>
      </c>
      <c r="B1011" t="s">
        <v>3023</v>
      </c>
      <c r="C1011" t="s">
        <v>2990</v>
      </c>
      <c r="D1011" s="1" t="s">
        <v>3024</v>
      </c>
      <c r="E1011">
        <v>-1</v>
      </c>
      <c r="F1011" t="s">
        <v>3025</v>
      </c>
      <c r="G1011" t="s">
        <v>104</v>
      </c>
      <c r="H1011" t="s">
        <v>3026</v>
      </c>
      <c r="I1011" t="s">
        <v>137</v>
      </c>
      <c r="J1011">
        <v>-1</v>
      </c>
      <c r="K1011" t="s">
        <v>36</v>
      </c>
      <c r="L1011">
        <v>-1</v>
      </c>
      <c r="M1011">
        <v>-1</v>
      </c>
      <c r="N1011" t="s">
        <v>39</v>
      </c>
      <c r="O1011">
        <v>-1</v>
      </c>
      <c r="P1011">
        <v>-1</v>
      </c>
    </row>
    <row r="1012" spans="1:16" ht="15" customHeight="1" x14ac:dyDescent="0.3">
      <c r="A1012">
        <v>1010</v>
      </c>
      <c r="B1012" t="s">
        <v>3027</v>
      </c>
      <c r="C1012" t="s">
        <v>2990</v>
      </c>
      <c r="D1012" s="1" t="s">
        <v>3028</v>
      </c>
      <c r="E1012">
        <v>3.1</v>
      </c>
      <c r="F1012" s="1" t="s">
        <v>3029</v>
      </c>
      <c r="G1012" t="s">
        <v>104</v>
      </c>
      <c r="H1012" t="s">
        <v>3030</v>
      </c>
      <c r="I1012" t="s">
        <v>28</v>
      </c>
      <c r="J1012">
        <v>1945</v>
      </c>
      <c r="K1012" t="s">
        <v>73</v>
      </c>
      <c r="L1012" t="s">
        <v>3031</v>
      </c>
      <c r="M1012" t="s">
        <v>2277</v>
      </c>
      <c r="N1012" t="s">
        <v>132</v>
      </c>
      <c r="O1012">
        <v>-1</v>
      </c>
      <c r="P1012">
        <v>-1</v>
      </c>
    </row>
    <row r="1013" spans="1:16" ht="15" customHeight="1" x14ac:dyDescent="0.3">
      <c r="A1013">
        <v>1011</v>
      </c>
      <c r="B1013" t="s">
        <v>3032</v>
      </c>
      <c r="C1013" t="s">
        <v>2990</v>
      </c>
      <c r="D1013" s="1" t="s">
        <v>3033</v>
      </c>
      <c r="E1013">
        <v>3.1</v>
      </c>
      <c r="F1013" s="1" t="s">
        <v>2918</v>
      </c>
      <c r="G1013" t="s">
        <v>2919</v>
      </c>
      <c r="H1013" t="s">
        <v>778</v>
      </c>
      <c r="I1013" t="s">
        <v>28</v>
      </c>
      <c r="J1013">
        <v>1864</v>
      </c>
      <c r="K1013" t="s">
        <v>73</v>
      </c>
      <c r="L1013" t="s">
        <v>194</v>
      </c>
      <c r="M1013" t="s">
        <v>59</v>
      </c>
      <c r="N1013" t="s">
        <v>132</v>
      </c>
      <c r="O1013">
        <v>-1</v>
      </c>
      <c r="P1013">
        <v>-1</v>
      </c>
    </row>
    <row r="1014" spans="1:16" ht="15" customHeight="1" x14ac:dyDescent="0.3">
      <c r="A1014">
        <v>1012</v>
      </c>
      <c r="B1014" t="s">
        <v>3034</v>
      </c>
      <c r="C1014" t="s">
        <v>2990</v>
      </c>
      <c r="D1014" s="1" t="s">
        <v>3035</v>
      </c>
      <c r="E1014">
        <v>2.5</v>
      </c>
      <c r="F1014" s="1" t="s">
        <v>3036</v>
      </c>
      <c r="G1014" t="s">
        <v>2936</v>
      </c>
      <c r="H1014" t="s">
        <v>2936</v>
      </c>
      <c r="I1014" t="s">
        <v>35</v>
      </c>
      <c r="J1014">
        <v>2001</v>
      </c>
      <c r="K1014" t="s">
        <v>36</v>
      </c>
      <c r="L1014" t="s">
        <v>29</v>
      </c>
      <c r="M1014" t="s">
        <v>30</v>
      </c>
      <c r="N1014" t="s">
        <v>39</v>
      </c>
      <c r="O1014">
        <v>-1</v>
      </c>
      <c r="P1014">
        <v>-1</v>
      </c>
    </row>
    <row r="1015" spans="1:16" ht="15" customHeight="1" x14ac:dyDescent="0.3">
      <c r="A1015">
        <v>1013</v>
      </c>
      <c r="B1015" t="s">
        <v>3037</v>
      </c>
      <c r="C1015" t="s">
        <v>2990</v>
      </c>
      <c r="D1015" s="1" t="s">
        <v>3038</v>
      </c>
      <c r="E1015">
        <v>2.5</v>
      </c>
      <c r="F1015" s="1" t="s">
        <v>1349</v>
      </c>
      <c r="G1015" t="s">
        <v>2919</v>
      </c>
      <c r="H1015" t="s">
        <v>1091</v>
      </c>
      <c r="I1015" t="s">
        <v>118</v>
      </c>
      <c r="J1015">
        <v>-1</v>
      </c>
      <c r="K1015" t="s">
        <v>36</v>
      </c>
      <c r="L1015" t="s">
        <v>222</v>
      </c>
      <c r="M1015" t="s">
        <v>81</v>
      </c>
      <c r="N1015" t="s">
        <v>39</v>
      </c>
      <c r="O1015">
        <v>-1</v>
      </c>
      <c r="P1015">
        <v>-1</v>
      </c>
    </row>
    <row r="1016" spans="1:16" ht="15" customHeight="1" x14ac:dyDescent="0.3">
      <c r="A1016">
        <v>1014</v>
      </c>
      <c r="B1016" t="s">
        <v>3039</v>
      </c>
      <c r="C1016" t="s">
        <v>2990</v>
      </c>
      <c r="D1016" s="1" t="s">
        <v>3040</v>
      </c>
      <c r="E1016">
        <v>3.9</v>
      </c>
      <c r="F1016" s="1" t="s">
        <v>3041</v>
      </c>
      <c r="G1016" t="s">
        <v>104</v>
      </c>
      <c r="H1016" t="s">
        <v>391</v>
      </c>
      <c r="I1016" t="s">
        <v>91</v>
      </c>
      <c r="J1016">
        <v>-1</v>
      </c>
      <c r="K1016" t="s">
        <v>36</v>
      </c>
      <c r="L1016" t="s">
        <v>119</v>
      </c>
      <c r="M1016" t="s">
        <v>81</v>
      </c>
      <c r="N1016" t="s">
        <v>106</v>
      </c>
      <c r="O1016">
        <v>-1</v>
      </c>
      <c r="P1016">
        <v>-1</v>
      </c>
    </row>
    <row r="1017" spans="1:16" ht="15" customHeight="1" x14ac:dyDescent="0.3">
      <c r="A1017">
        <v>1015</v>
      </c>
      <c r="B1017" t="s">
        <v>3042</v>
      </c>
      <c r="C1017" t="s">
        <v>2990</v>
      </c>
      <c r="D1017" t="s">
        <v>3043</v>
      </c>
      <c r="E1017">
        <v>5</v>
      </c>
      <c r="F1017" s="1" t="s">
        <v>3044</v>
      </c>
      <c r="G1017" t="s">
        <v>104</v>
      </c>
      <c r="H1017" t="s">
        <v>104</v>
      </c>
      <c r="I1017" t="s">
        <v>20</v>
      </c>
      <c r="J1017">
        <v>2018</v>
      </c>
      <c r="K1017" t="s">
        <v>36</v>
      </c>
      <c r="L1017" t="s">
        <v>46</v>
      </c>
      <c r="M1017" t="s">
        <v>38</v>
      </c>
      <c r="N1017" t="s">
        <v>160</v>
      </c>
      <c r="O1017">
        <v>-1</v>
      </c>
      <c r="P1017">
        <v>-1</v>
      </c>
    </row>
    <row r="1018" spans="1:16" ht="15" customHeight="1" x14ac:dyDescent="0.3">
      <c r="A1018">
        <v>1016</v>
      </c>
      <c r="B1018" t="s">
        <v>3045</v>
      </c>
      <c r="C1018" t="s">
        <v>2990</v>
      </c>
      <c r="D1018" t="s">
        <v>3046</v>
      </c>
      <c r="E1018">
        <v>-1</v>
      </c>
      <c r="F1018" t="s">
        <v>3047</v>
      </c>
      <c r="G1018" t="s">
        <v>104</v>
      </c>
      <c r="H1018">
        <v>-1</v>
      </c>
      <c r="I1018">
        <v>-1</v>
      </c>
      <c r="J1018">
        <v>-1</v>
      </c>
      <c r="K1018">
        <v>-1</v>
      </c>
      <c r="L1018">
        <v>-1</v>
      </c>
      <c r="M1018">
        <v>-1</v>
      </c>
      <c r="N1018">
        <v>-1</v>
      </c>
      <c r="O1018">
        <v>-1</v>
      </c>
      <c r="P1018">
        <v>-1</v>
      </c>
    </row>
    <row r="1019" spans="1:16" ht="15" customHeight="1" x14ac:dyDescent="0.3">
      <c r="A1019">
        <v>1017</v>
      </c>
      <c r="B1019" t="s">
        <v>3048</v>
      </c>
      <c r="C1019" t="s">
        <v>2990</v>
      </c>
      <c r="D1019" s="1" t="s">
        <v>3049</v>
      </c>
      <c r="E1019">
        <v>4.5</v>
      </c>
      <c r="F1019" s="1" t="s">
        <v>3050</v>
      </c>
      <c r="G1019" t="s">
        <v>2919</v>
      </c>
      <c r="H1019" t="s">
        <v>603</v>
      </c>
      <c r="I1019" t="s">
        <v>20</v>
      </c>
      <c r="J1019">
        <v>2004</v>
      </c>
      <c r="K1019" t="s">
        <v>36</v>
      </c>
      <c r="L1019" t="s">
        <v>46</v>
      </c>
      <c r="M1019" t="s">
        <v>38</v>
      </c>
      <c r="N1019" t="s">
        <v>160</v>
      </c>
      <c r="O1019">
        <v>-1</v>
      </c>
      <c r="P1019">
        <v>-1</v>
      </c>
    </row>
    <row r="1020" spans="1:16" ht="15" customHeight="1" x14ac:dyDescent="0.3">
      <c r="A1020">
        <v>1018</v>
      </c>
      <c r="B1020" t="s">
        <v>896</v>
      </c>
      <c r="C1020" t="s">
        <v>2990</v>
      </c>
      <c r="D1020" s="1" t="s">
        <v>3051</v>
      </c>
      <c r="E1020">
        <v>3.3</v>
      </c>
      <c r="F1020" s="1" t="s">
        <v>3052</v>
      </c>
      <c r="G1020" t="s">
        <v>3053</v>
      </c>
      <c r="H1020" t="s">
        <v>391</v>
      </c>
      <c r="I1020" t="s">
        <v>91</v>
      </c>
      <c r="J1020">
        <v>-1</v>
      </c>
      <c r="K1020" t="s">
        <v>36</v>
      </c>
      <c r="L1020" t="s">
        <v>178</v>
      </c>
      <c r="M1020" t="s">
        <v>38</v>
      </c>
      <c r="N1020" t="s">
        <v>155</v>
      </c>
      <c r="O1020">
        <v>-1</v>
      </c>
      <c r="P1020">
        <v>-1</v>
      </c>
    </row>
    <row r="1021" spans="1:16" ht="15" customHeight="1" x14ac:dyDescent="0.3">
      <c r="A1021">
        <v>1019</v>
      </c>
      <c r="B1021" t="s">
        <v>3054</v>
      </c>
      <c r="C1021" t="s">
        <v>2990</v>
      </c>
      <c r="D1021" s="1" t="s">
        <v>3055</v>
      </c>
      <c r="E1021">
        <v>3.2</v>
      </c>
      <c r="F1021" s="1" t="s">
        <v>3056</v>
      </c>
      <c r="G1021" t="s">
        <v>2936</v>
      </c>
      <c r="H1021" t="s">
        <v>3057</v>
      </c>
      <c r="I1021" t="s">
        <v>28</v>
      </c>
      <c r="J1021">
        <v>1975</v>
      </c>
      <c r="K1021" t="s">
        <v>36</v>
      </c>
      <c r="L1021" t="s">
        <v>58</v>
      </c>
      <c r="M1021" t="s">
        <v>59</v>
      </c>
      <c r="N1021" t="s">
        <v>39</v>
      </c>
      <c r="O1021" t="s">
        <v>3058</v>
      </c>
      <c r="P1021">
        <v>-1</v>
      </c>
    </row>
    <row r="1022" spans="1:16" ht="15" customHeight="1" x14ac:dyDescent="0.3">
      <c r="A1022">
        <v>1020</v>
      </c>
      <c r="B1022" t="s">
        <v>323</v>
      </c>
      <c r="C1022" t="s">
        <v>2990</v>
      </c>
      <c r="D1022" s="1" t="s">
        <v>3059</v>
      </c>
      <c r="E1022">
        <v>3.5</v>
      </c>
      <c r="F1022" s="1" t="s">
        <v>3060</v>
      </c>
      <c r="G1022" t="s">
        <v>2919</v>
      </c>
      <c r="H1022" t="s">
        <v>3061</v>
      </c>
      <c r="I1022" t="s">
        <v>20</v>
      </c>
      <c r="J1022">
        <v>2001</v>
      </c>
      <c r="K1022" t="s">
        <v>36</v>
      </c>
      <c r="L1022" t="s">
        <v>489</v>
      </c>
      <c r="M1022" t="s">
        <v>67</v>
      </c>
      <c r="N1022" t="s">
        <v>47</v>
      </c>
      <c r="O1022">
        <v>-1</v>
      </c>
      <c r="P1022">
        <v>-1</v>
      </c>
    </row>
    <row r="1023" spans="1:16" ht="15" customHeight="1" x14ac:dyDescent="0.3">
      <c r="A1023">
        <v>1021</v>
      </c>
      <c r="B1023" t="s">
        <v>3062</v>
      </c>
      <c r="C1023" t="s">
        <v>2990</v>
      </c>
      <c r="D1023" s="1" t="s">
        <v>3063</v>
      </c>
      <c r="E1023">
        <v>3</v>
      </c>
      <c r="F1023" s="1" t="s">
        <v>3064</v>
      </c>
      <c r="G1023" t="s">
        <v>104</v>
      </c>
      <c r="H1023" t="s">
        <v>3065</v>
      </c>
      <c r="I1023" t="s">
        <v>28</v>
      </c>
      <c r="J1023">
        <v>2005</v>
      </c>
      <c r="K1023" t="s">
        <v>36</v>
      </c>
      <c r="L1023" t="s">
        <v>29</v>
      </c>
      <c r="M1023" t="s">
        <v>30</v>
      </c>
      <c r="N1023" t="s">
        <v>39</v>
      </c>
      <c r="O1023">
        <v>-1</v>
      </c>
      <c r="P1023">
        <v>-1</v>
      </c>
    </row>
    <row r="1024" spans="1:16" ht="15" customHeight="1" x14ac:dyDescent="0.3">
      <c r="A1024">
        <v>1022</v>
      </c>
      <c r="B1024" t="s">
        <v>96</v>
      </c>
      <c r="C1024" t="s">
        <v>2990</v>
      </c>
      <c r="D1024" s="1" t="s">
        <v>3066</v>
      </c>
      <c r="E1024">
        <v>-1</v>
      </c>
      <c r="F1024" t="s">
        <v>2406</v>
      </c>
      <c r="G1024" t="s">
        <v>3005</v>
      </c>
      <c r="H1024" t="s">
        <v>2408</v>
      </c>
      <c r="I1024" t="s">
        <v>118</v>
      </c>
      <c r="J1024">
        <v>-1</v>
      </c>
      <c r="K1024" t="s">
        <v>36</v>
      </c>
      <c r="L1024" t="s">
        <v>1737</v>
      </c>
      <c r="M1024" t="s">
        <v>735</v>
      </c>
      <c r="N1024" t="s">
        <v>39</v>
      </c>
      <c r="O1024">
        <v>-1</v>
      </c>
      <c r="P1024">
        <v>-1</v>
      </c>
    </row>
    <row r="1025" spans="1:16" ht="15" customHeight="1" x14ac:dyDescent="0.3">
      <c r="A1025">
        <v>1023</v>
      </c>
      <c r="B1025" t="s">
        <v>3062</v>
      </c>
      <c r="C1025" t="s">
        <v>2990</v>
      </c>
      <c r="D1025" s="1" t="s">
        <v>3067</v>
      </c>
      <c r="E1025">
        <v>3.6</v>
      </c>
      <c r="F1025" s="1" t="s">
        <v>3068</v>
      </c>
      <c r="G1025" t="s">
        <v>104</v>
      </c>
      <c r="H1025" t="s">
        <v>3065</v>
      </c>
      <c r="I1025" t="s">
        <v>28</v>
      </c>
      <c r="J1025">
        <v>-1</v>
      </c>
      <c r="K1025" t="s">
        <v>36</v>
      </c>
      <c r="L1025">
        <v>-1</v>
      </c>
      <c r="M1025">
        <v>-1</v>
      </c>
      <c r="N1025" t="s">
        <v>39</v>
      </c>
      <c r="O1025">
        <v>-1</v>
      </c>
      <c r="P1025">
        <v>-1</v>
      </c>
    </row>
    <row r="1026" spans="1:16" ht="15" customHeight="1" x14ac:dyDescent="0.3">
      <c r="A1026">
        <v>1024</v>
      </c>
      <c r="B1026" t="s">
        <v>3069</v>
      </c>
      <c r="C1026" t="s">
        <v>2990</v>
      </c>
      <c r="D1026" s="1" t="s">
        <v>3070</v>
      </c>
      <c r="E1026">
        <v>4</v>
      </c>
      <c r="F1026" s="1" t="s">
        <v>3071</v>
      </c>
      <c r="G1026" t="s">
        <v>104</v>
      </c>
      <c r="H1026" t="s">
        <v>3072</v>
      </c>
      <c r="I1026" t="s">
        <v>20</v>
      </c>
      <c r="J1026">
        <v>1999</v>
      </c>
      <c r="K1026" t="s">
        <v>36</v>
      </c>
      <c r="L1026" t="s">
        <v>46</v>
      </c>
      <c r="M1026" t="s">
        <v>38</v>
      </c>
      <c r="N1026" t="s">
        <v>39</v>
      </c>
      <c r="O1026">
        <v>-1</v>
      </c>
      <c r="P1026">
        <v>-1</v>
      </c>
    </row>
    <row r="1027" spans="1:16" ht="15" customHeight="1" x14ac:dyDescent="0.3">
      <c r="A1027">
        <v>1025</v>
      </c>
      <c r="B1027" t="s">
        <v>3073</v>
      </c>
      <c r="C1027" t="s">
        <v>2990</v>
      </c>
      <c r="D1027" t="s">
        <v>3074</v>
      </c>
      <c r="E1027">
        <v>3.5</v>
      </c>
      <c r="F1027" s="1" t="s">
        <v>3075</v>
      </c>
      <c r="G1027" t="s">
        <v>104</v>
      </c>
      <c r="H1027" t="s">
        <v>424</v>
      </c>
      <c r="I1027" t="s">
        <v>28</v>
      </c>
      <c r="J1027">
        <v>1980</v>
      </c>
      <c r="K1027" t="s">
        <v>45</v>
      </c>
      <c r="L1027" t="s">
        <v>46</v>
      </c>
      <c r="M1027" t="s">
        <v>38</v>
      </c>
      <c r="N1027" t="s">
        <v>75</v>
      </c>
      <c r="O1027">
        <v>-1</v>
      </c>
      <c r="P1027">
        <v>-1</v>
      </c>
    </row>
    <row r="1028" spans="1:16" ht="15" customHeight="1" x14ac:dyDescent="0.3">
      <c r="A1028">
        <v>1026</v>
      </c>
      <c r="B1028" t="s">
        <v>3076</v>
      </c>
      <c r="C1028" t="s">
        <v>3077</v>
      </c>
      <c r="D1028" s="1" t="s">
        <v>3078</v>
      </c>
      <c r="E1028">
        <v>3</v>
      </c>
      <c r="F1028" s="1" t="s">
        <v>2449</v>
      </c>
      <c r="G1028" t="s">
        <v>2919</v>
      </c>
      <c r="H1028" t="s">
        <v>1410</v>
      </c>
      <c r="I1028" t="s">
        <v>20</v>
      </c>
      <c r="J1028">
        <v>2003</v>
      </c>
      <c r="K1028" t="s">
        <v>36</v>
      </c>
      <c r="L1028" t="s">
        <v>222</v>
      </c>
      <c r="M1028" t="s">
        <v>81</v>
      </c>
      <c r="N1028" t="s">
        <v>39</v>
      </c>
      <c r="O1028">
        <v>-1</v>
      </c>
      <c r="P1028">
        <v>-1</v>
      </c>
    </row>
    <row r="1029" spans="1:16" ht="15" customHeight="1" x14ac:dyDescent="0.3">
      <c r="A1029">
        <v>1027</v>
      </c>
      <c r="B1029" t="s">
        <v>3079</v>
      </c>
      <c r="C1029" t="s">
        <v>3077</v>
      </c>
      <c r="D1029" s="1" t="s">
        <v>3080</v>
      </c>
      <c r="E1029">
        <v>4.9000000000000004</v>
      </c>
      <c r="F1029" s="1" t="s">
        <v>2941</v>
      </c>
      <c r="G1029" t="s">
        <v>104</v>
      </c>
      <c r="H1029" t="s">
        <v>1001</v>
      </c>
      <c r="I1029" t="s">
        <v>118</v>
      </c>
      <c r="J1029">
        <v>2005</v>
      </c>
      <c r="K1029" t="s">
        <v>36</v>
      </c>
      <c r="L1029" t="s">
        <v>222</v>
      </c>
      <c r="M1029" t="s">
        <v>81</v>
      </c>
      <c r="N1029" t="s">
        <v>160</v>
      </c>
      <c r="O1029">
        <v>-1</v>
      </c>
      <c r="P1029">
        <v>-1</v>
      </c>
    </row>
    <row r="1030" spans="1:16" ht="15" customHeight="1" x14ac:dyDescent="0.3">
      <c r="A1030">
        <v>1028</v>
      </c>
      <c r="B1030" t="s">
        <v>3081</v>
      </c>
      <c r="C1030" t="s">
        <v>3077</v>
      </c>
      <c r="D1030" s="1" t="s">
        <v>3082</v>
      </c>
      <c r="E1030">
        <v>3.9</v>
      </c>
      <c r="F1030" s="1" t="s">
        <v>313</v>
      </c>
      <c r="G1030" t="s">
        <v>104</v>
      </c>
      <c r="H1030" t="s">
        <v>314</v>
      </c>
      <c r="I1030" t="s">
        <v>51</v>
      </c>
      <c r="J1030">
        <v>2002</v>
      </c>
      <c r="K1030" t="s">
        <v>36</v>
      </c>
      <c r="L1030" t="s">
        <v>46</v>
      </c>
      <c r="M1030" t="s">
        <v>38</v>
      </c>
      <c r="N1030" t="s">
        <v>24</v>
      </c>
      <c r="O1030">
        <v>-1</v>
      </c>
      <c r="P1030">
        <v>-1</v>
      </c>
    </row>
    <row r="1031" spans="1:16" ht="15" customHeight="1" x14ac:dyDescent="0.3">
      <c r="A1031">
        <v>1029</v>
      </c>
      <c r="B1031" t="s">
        <v>877</v>
      </c>
      <c r="C1031" t="s">
        <v>3077</v>
      </c>
      <c r="D1031" s="1" t="s">
        <v>3083</v>
      </c>
      <c r="E1031">
        <v>4.3</v>
      </c>
      <c r="F1031" s="1" t="s">
        <v>3084</v>
      </c>
      <c r="G1031" t="s">
        <v>3085</v>
      </c>
      <c r="H1031" t="s">
        <v>3086</v>
      </c>
      <c r="I1031" t="s">
        <v>20</v>
      </c>
      <c r="J1031">
        <v>2003</v>
      </c>
      <c r="K1031" t="s">
        <v>36</v>
      </c>
      <c r="L1031" t="s">
        <v>119</v>
      </c>
      <c r="M1031" t="s">
        <v>81</v>
      </c>
      <c r="N1031" t="s">
        <v>39</v>
      </c>
      <c r="O1031">
        <v>-1</v>
      </c>
      <c r="P1031">
        <v>-1</v>
      </c>
    </row>
    <row r="1032" spans="1:16" ht="15" customHeight="1" x14ac:dyDescent="0.3">
      <c r="A1032">
        <v>1030</v>
      </c>
      <c r="B1032" t="s">
        <v>866</v>
      </c>
      <c r="C1032" t="s">
        <v>3077</v>
      </c>
      <c r="D1032" t="s">
        <v>3087</v>
      </c>
      <c r="E1032">
        <v>-1</v>
      </c>
      <c r="F1032" t="s">
        <v>690</v>
      </c>
      <c r="G1032" t="s">
        <v>2919</v>
      </c>
      <c r="H1032">
        <v>-1</v>
      </c>
      <c r="I1032">
        <v>-1</v>
      </c>
      <c r="J1032">
        <v>-1</v>
      </c>
      <c r="K1032">
        <v>-1</v>
      </c>
      <c r="L1032">
        <v>-1</v>
      </c>
      <c r="M1032">
        <v>-1</v>
      </c>
      <c r="N1032">
        <v>-1</v>
      </c>
      <c r="O1032">
        <v>-1</v>
      </c>
      <c r="P1032">
        <v>-1</v>
      </c>
    </row>
    <row r="1033" spans="1:16" ht="15" customHeight="1" x14ac:dyDescent="0.3">
      <c r="A1033">
        <v>1031</v>
      </c>
      <c r="B1033" t="s">
        <v>3088</v>
      </c>
      <c r="C1033" t="s">
        <v>3077</v>
      </c>
      <c r="D1033" s="1" t="s">
        <v>3089</v>
      </c>
      <c r="E1033">
        <v>4.5</v>
      </c>
      <c r="F1033" s="1" t="s">
        <v>3090</v>
      </c>
      <c r="G1033" t="s">
        <v>104</v>
      </c>
      <c r="H1033" t="s">
        <v>3091</v>
      </c>
      <c r="I1033" t="s">
        <v>35</v>
      </c>
      <c r="J1033">
        <v>1986</v>
      </c>
      <c r="K1033" t="s">
        <v>73</v>
      </c>
      <c r="L1033" t="s">
        <v>222</v>
      </c>
      <c r="M1033" t="s">
        <v>81</v>
      </c>
      <c r="N1033" t="s">
        <v>24</v>
      </c>
      <c r="O1033">
        <v>-1</v>
      </c>
      <c r="P1033">
        <v>-1</v>
      </c>
    </row>
    <row r="1034" spans="1:16" ht="15" customHeight="1" x14ac:dyDescent="0.3">
      <c r="A1034">
        <v>1032</v>
      </c>
      <c r="B1034" t="s">
        <v>3092</v>
      </c>
      <c r="C1034" t="s">
        <v>3077</v>
      </c>
      <c r="D1034" s="1" t="s">
        <v>3093</v>
      </c>
      <c r="E1034">
        <v>-1</v>
      </c>
      <c r="F1034" t="s">
        <v>3094</v>
      </c>
      <c r="G1034" t="s">
        <v>2919</v>
      </c>
      <c r="H1034" t="s">
        <v>3095</v>
      </c>
      <c r="I1034" t="s">
        <v>91</v>
      </c>
      <c r="J1034">
        <v>-1</v>
      </c>
      <c r="K1034" t="s">
        <v>36</v>
      </c>
      <c r="L1034" t="s">
        <v>178</v>
      </c>
      <c r="M1034" t="s">
        <v>38</v>
      </c>
      <c r="N1034" t="s">
        <v>39</v>
      </c>
      <c r="O1034">
        <v>-1</v>
      </c>
      <c r="P1034">
        <v>-1</v>
      </c>
    </row>
    <row r="1035" spans="1:16" ht="15" customHeight="1" x14ac:dyDescent="0.3">
      <c r="A1035">
        <v>1033</v>
      </c>
      <c r="B1035" t="s">
        <v>96</v>
      </c>
      <c r="C1035" t="s">
        <v>3077</v>
      </c>
      <c r="D1035" s="1" t="s">
        <v>3096</v>
      </c>
      <c r="E1035">
        <v>-1</v>
      </c>
      <c r="F1035" t="s">
        <v>3097</v>
      </c>
      <c r="G1035" t="s">
        <v>2936</v>
      </c>
      <c r="H1035">
        <v>-1</v>
      </c>
      <c r="I1035">
        <v>-1</v>
      </c>
      <c r="J1035">
        <v>-1</v>
      </c>
      <c r="K1035">
        <v>-1</v>
      </c>
      <c r="L1035">
        <v>-1</v>
      </c>
      <c r="M1035">
        <v>-1</v>
      </c>
      <c r="N1035">
        <v>-1</v>
      </c>
      <c r="O1035">
        <v>-1</v>
      </c>
      <c r="P1035">
        <v>-1</v>
      </c>
    </row>
    <row r="1036" spans="1:16" ht="15" customHeight="1" x14ac:dyDescent="0.3">
      <c r="A1036">
        <v>1034</v>
      </c>
      <c r="B1036" t="s">
        <v>3098</v>
      </c>
      <c r="C1036" t="s">
        <v>3077</v>
      </c>
      <c r="D1036" s="1" t="s">
        <v>3099</v>
      </c>
      <c r="E1036">
        <v>3.7</v>
      </c>
      <c r="F1036" s="1" t="s">
        <v>3017</v>
      </c>
      <c r="G1036" t="s">
        <v>3005</v>
      </c>
      <c r="H1036" t="s">
        <v>3018</v>
      </c>
      <c r="I1036" t="s">
        <v>118</v>
      </c>
      <c r="J1036">
        <v>2004</v>
      </c>
      <c r="K1036" t="s">
        <v>36</v>
      </c>
      <c r="L1036" t="s">
        <v>99</v>
      </c>
      <c r="M1036" t="s">
        <v>81</v>
      </c>
      <c r="N1036" t="s">
        <v>106</v>
      </c>
      <c r="O1036">
        <v>-1</v>
      </c>
      <c r="P1036">
        <v>-1</v>
      </c>
    </row>
    <row r="1037" spans="1:16" ht="15" customHeight="1" x14ac:dyDescent="0.3">
      <c r="A1037">
        <v>1035</v>
      </c>
      <c r="B1037" t="s">
        <v>3100</v>
      </c>
      <c r="C1037" t="s">
        <v>3077</v>
      </c>
      <c r="D1037" s="1" t="s">
        <v>3101</v>
      </c>
      <c r="E1037">
        <v>4.3</v>
      </c>
      <c r="F1037" s="1" t="s">
        <v>3102</v>
      </c>
      <c r="G1037" t="s">
        <v>2936</v>
      </c>
      <c r="H1037" t="s">
        <v>976</v>
      </c>
      <c r="I1037" t="s">
        <v>118</v>
      </c>
      <c r="J1037">
        <v>-1</v>
      </c>
      <c r="K1037" t="s">
        <v>36</v>
      </c>
      <c r="L1037">
        <v>-1</v>
      </c>
      <c r="M1037">
        <v>-1</v>
      </c>
      <c r="N1037" t="s">
        <v>39</v>
      </c>
      <c r="O1037">
        <v>-1</v>
      </c>
      <c r="P1037">
        <v>-1</v>
      </c>
    </row>
    <row r="1038" spans="1:16" ht="15" customHeight="1" x14ac:dyDescent="0.3">
      <c r="A1038">
        <v>1036</v>
      </c>
      <c r="B1038" t="s">
        <v>96</v>
      </c>
      <c r="C1038" t="s">
        <v>3077</v>
      </c>
      <c r="D1038" s="1" t="s">
        <v>3103</v>
      </c>
      <c r="E1038">
        <v>-1</v>
      </c>
      <c r="F1038" t="s">
        <v>3104</v>
      </c>
      <c r="G1038" t="s">
        <v>2919</v>
      </c>
      <c r="H1038">
        <v>-1</v>
      </c>
      <c r="I1038">
        <v>-1</v>
      </c>
      <c r="J1038">
        <v>-1</v>
      </c>
      <c r="K1038">
        <v>-1</v>
      </c>
      <c r="L1038">
        <v>-1</v>
      </c>
      <c r="M1038">
        <v>-1</v>
      </c>
      <c r="N1038">
        <v>-1</v>
      </c>
      <c r="O1038">
        <v>-1</v>
      </c>
      <c r="P1038">
        <v>-1</v>
      </c>
    </row>
    <row r="1039" spans="1:16" ht="15" customHeight="1" x14ac:dyDescent="0.3">
      <c r="A1039">
        <v>1037</v>
      </c>
      <c r="B1039" t="s">
        <v>3105</v>
      </c>
      <c r="C1039" t="s">
        <v>3077</v>
      </c>
      <c r="D1039" s="1" t="s">
        <v>3106</v>
      </c>
      <c r="E1039">
        <v>4.2</v>
      </c>
      <c r="F1039" s="1" t="s">
        <v>3107</v>
      </c>
      <c r="G1039" t="s">
        <v>2936</v>
      </c>
      <c r="H1039" t="s">
        <v>1496</v>
      </c>
      <c r="I1039" t="s">
        <v>20</v>
      </c>
      <c r="J1039">
        <v>-1</v>
      </c>
      <c r="K1039" t="s">
        <v>36</v>
      </c>
      <c r="L1039" t="s">
        <v>366</v>
      </c>
      <c r="M1039" t="s">
        <v>275</v>
      </c>
      <c r="N1039" t="s">
        <v>106</v>
      </c>
      <c r="O1039">
        <v>-1</v>
      </c>
      <c r="P1039">
        <v>-1</v>
      </c>
    </row>
    <row r="1040" spans="1:16" ht="15" customHeight="1" x14ac:dyDescent="0.3">
      <c r="A1040">
        <v>1038</v>
      </c>
      <c r="B1040" t="s">
        <v>3108</v>
      </c>
      <c r="C1040" t="s">
        <v>3077</v>
      </c>
      <c r="D1040" t="s">
        <v>3109</v>
      </c>
      <c r="E1040">
        <v>2.7</v>
      </c>
      <c r="F1040" s="1" t="s">
        <v>3110</v>
      </c>
      <c r="G1040" t="s">
        <v>2919</v>
      </c>
      <c r="H1040" t="s">
        <v>660</v>
      </c>
      <c r="I1040" t="s">
        <v>35</v>
      </c>
      <c r="J1040">
        <v>2017</v>
      </c>
      <c r="K1040" t="s">
        <v>36</v>
      </c>
      <c r="L1040" t="s">
        <v>475</v>
      </c>
      <c r="M1040" t="s">
        <v>475</v>
      </c>
      <c r="N1040" t="s">
        <v>39</v>
      </c>
      <c r="O1040">
        <v>-1</v>
      </c>
      <c r="P1040">
        <v>-1</v>
      </c>
    </row>
    <row r="1041" spans="1:16" ht="15" customHeight="1" x14ac:dyDescent="0.3">
      <c r="A1041">
        <v>1039</v>
      </c>
      <c r="B1041" t="s">
        <v>3111</v>
      </c>
      <c r="C1041" t="s">
        <v>3077</v>
      </c>
      <c r="D1041" t="s">
        <v>3112</v>
      </c>
      <c r="E1041">
        <v>2.9</v>
      </c>
      <c r="F1041" s="1" t="s">
        <v>3008</v>
      </c>
      <c r="G1041" t="s">
        <v>2919</v>
      </c>
      <c r="H1041" t="s">
        <v>2919</v>
      </c>
      <c r="I1041" t="s">
        <v>28</v>
      </c>
      <c r="J1041">
        <v>1951</v>
      </c>
      <c r="K1041" t="s">
        <v>73</v>
      </c>
      <c r="L1041" t="s">
        <v>3009</v>
      </c>
      <c r="M1041" t="s">
        <v>407</v>
      </c>
      <c r="N1041" t="s">
        <v>31</v>
      </c>
      <c r="O1041">
        <v>-1</v>
      </c>
      <c r="P1041">
        <v>-1</v>
      </c>
    </row>
    <row r="1042" spans="1:16" ht="15" customHeight="1" x14ac:dyDescent="0.3">
      <c r="A1042">
        <v>1040</v>
      </c>
      <c r="B1042" t="s">
        <v>3113</v>
      </c>
      <c r="C1042" t="s">
        <v>3077</v>
      </c>
      <c r="D1042" s="1" t="s">
        <v>3114</v>
      </c>
      <c r="E1042">
        <v>3.6</v>
      </c>
      <c r="F1042" s="1" t="s">
        <v>3115</v>
      </c>
      <c r="G1042" t="s">
        <v>3005</v>
      </c>
      <c r="H1042" t="s">
        <v>3116</v>
      </c>
      <c r="I1042" t="s">
        <v>35</v>
      </c>
      <c r="J1042">
        <v>1997</v>
      </c>
      <c r="K1042" t="s">
        <v>36</v>
      </c>
      <c r="L1042" t="s">
        <v>222</v>
      </c>
      <c r="M1042" t="s">
        <v>81</v>
      </c>
      <c r="N1042" t="s">
        <v>24</v>
      </c>
      <c r="O1042" t="s">
        <v>3117</v>
      </c>
      <c r="P1042">
        <v>-1</v>
      </c>
    </row>
    <row r="1043" spans="1:16" ht="15" customHeight="1" x14ac:dyDescent="0.3">
      <c r="A1043">
        <v>1041</v>
      </c>
      <c r="B1043" t="s">
        <v>96</v>
      </c>
      <c r="C1043" t="s">
        <v>3077</v>
      </c>
      <c r="D1043" s="1" t="s">
        <v>3118</v>
      </c>
      <c r="E1043">
        <v>-1</v>
      </c>
      <c r="F1043" t="s">
        <v>3119</v>
      </c>
      <c r="G1043" t="s">
        <v>2936</v>
      </c>
      <c r="H1043">
        <v>-1</v>
      </c>
      <c r="I1043">
        <v>-1</v>
      </c>
      <c r="J1043">
        <v>-1</v>
      </c>
      <c r="K1043">
        <v>-1</v>
      </c>
      <c r="L1043">
        <v>-1</v>
      </c>
      <c r="M1043">
        <v>-1</v>
      </c>
      <c r="N1043">
        <v>-1</v>
      </c>
      <c r="O1043">
        <v>-1</v>
      </c>
      <c r="P1043">
        <v>-1</v>
      </c>
    </row>
    <row r="1044" spans="1:16" ht="15" customHeight="1" x14ac:dyDescent="0.3">
      <c r="A1044">
        <v>1042</v>
      </c>
      <c r="B1044" t="s">
        <v>3120</v>
      </c>
      <c r="C1044" t="s">
        <v>3077</v>
      </c>
      <c r="D1044" s="1" t="s">
        <v>3121</v>
      </c>
      <c r="E1044">
        <v>3.1</v>
      </c>
      <c r="F1044" s="1" t="s">
        <v>2918</v>
      </c>
      <c r="G1044" t="s">
        <v>2919</v>
      </c>
      <c r="H1044" t="s">
        <v>778</v>
      </c>
      <c r="I1044" t="s">
        <v>28</v>
      </c>
      <c r="J1044">
        <v>1864</v>
      </c>
      <c r="K1044" t="s">
        <v>73</v>
      </c>
      <c r="L1044" t="s">
        <v>194</v>
      </c>
      <c r="M1044" t="s">
        <v>59</v>
      </c>
      <c r="N1044" t="s">
        <v>132</v>
      </c>
      <c r="O1044">
        <v>-1</v>
      </c>
      <c r="P1044">
        <v>-1</v>
      </c>
    </row>
    <row r="1045" spans="1:16" ht="15" customHeight="1" x14ac:dyDescent="0.3">
      <c r="A1045">
        <v>1043</v>
      </c>
      <c r="B1045" t="s">
        <v>3122</v>
      </c>
      <c r="C1045" t="s">
        <v>3077</v>
      </c>
      <c r="D1045" s="1" t="s">
        <v>3123</v>
      </c>
      <c r="E1045">
        <v>4.4000000000000004</v>
      </c>
      <c r="F1045" s="1" t="s">
        <v>646</v>
      </c>
      <c r="G1045" t="s">
        <v>104</v>
      </c>
      <c r="H1045" t="s">
        <v>314</v>
      </c>
      <c r="I1045" t="s">
        <v>91</v>
      </c>
      <c r="J1045">
        <v>-1</v>
      </c>
      <c r="K1045" t="s">
        <v>36</v>
      </c>
      <c r="L1045" t="s">
        <v>46</v>
      </c>
      <c r="M1045" t="s">
        <v>38</v>
      </c>
      <c r="N1045" t="s">
        <v>106</v>
      </c>
      <c r="O1045">
        <v>-1</v>
      </c>
      <c r="P1045">
        <v>-1</v>
      </c>
    </row>
    <row r="1046" spans="1:16" ht="15" customHeight="1" x14ac:dyDescent="0.3">
      <c r="A1046">
        <v>1044</v>
      </c>
      <c r="B1046" t="s">
        <v>3124</v>
      </c>
      <c r="C1046" t="s">
        <v>3077</v>
      </c>
      <c r="D1046" t="s">
        <v>3125</v>
      </c>
      <c r="E1046">
        <v>3.5</v>
      </c>
      <c r="F1046" s="1" t="s">
        <v>2931</v>
      </c>
      <c r="G1046" t="s">
        <v>2919</v>
      </c>
      <c r="H1046" t="s">
        <v>2932</v>
      </c>
      <c r="I1046" t="s">
        <v>35</v>
      </c>
      <c r="J1046">
        <v>1970</v>
      </c>
      <c r="K1046" t="s">
        <v>36</v>
      </c>
      <c r="L1046" t="s">
        <v>222</v>
      </c>
      <c r="M1046" t="s">
        <v>81</v>
      </c>
      <c r="N1046" t="s">
        <v>24</v>
      </c>
      <c r="O1046" t="s">
        <v>2933</v>
      </c>
      <c r="P1046">
        <v>-1</v>
      </c>
    </row>
    <row r="1047" spans="1:16" ht="15" customHeight="1" x14ac:dyDescent="0.3">
      <c r="A1047">
        <v>1045</v>
      </c>
      <c r="B1047" t="s">
        <v>3126</v>
      </c>
      <c r="C1047" t="s">
        <v>3077</v>
      </c>
      <c r="D1047" s="1" t="s">
        <v>3127</v>
      </c>
      <c r="E1047">
        <v>3.4</v>
      </c>
      <c r="F1047" s="1" t="s">
        <v>3128</v>
      </c>
      <c r="G1047" t="s">
        <v>2936</v>
      </c>
      <c r="H1047" t="s">
        <v>3129</v>
      </c>
      <c r="I1047" t="s">
        <v>28</v>
      </c>
      <c r="J1047">
        <v>1889</v>
      </c>
      <c r="K1047" t="s">
        <v>73</v>
      </c>
      <c r="L1047" t="s">
        <v>66</v>
      </c>
      <c r="M1047" t="s">
        <v>67</v>
      </c>
      <c r="N1047" t="s">
        <v>86</v>
      </c>
      <c r="O1047">
        <v>-1</v>
      </c>
      <c r="P1047">
        <v>-1</v>
      </c>
    </row>
    <row r="1048" spans="1:16" ht="15" customHeight="1" x14ac:dyDescent="0.3">
      <c r="A1048">
        <v>1046</v>
      </c>
      <c r="B1048" t="s">
        <v>3130</v>
      </c>
      <c r="C1048" t="s">
        <v>3077</v>
      </c>
      <c r="D1048" t="s">
        <v>3131</v>
      </c>
      <c r="E1048">
        <v>3.6</v>
      </c>
      <c r="F1048" s="1" t="s">
        <v>3132</v>
      </c>
      <c r="G1048" t="s">
        <v>2980</v>
      </c>
      <c r="H1048" t="s">
        <v>3133</v>
      </c>
      <c r="I1048" t="s">
        <v>51</v>
      </c>
      <c r="J1048">
        <v>1996</v>
      </c>
      <c r="K1048" t="s">
        <v>36</v>
      </c>
      <c r="L1048" t="s">
        <v>222</v>
      </c>
      <c r="M1048" t="s">
        <v>81</v>
      </c>
      <c r="N1048" t="s">
        <v>39</v>
      </c>
      <c r="O1048">
        <v>-1</v>
      </c>
      <c r="P1048">
        <v>-1</v>
      </c>
    </row>
    <row r="1049" spans="1:16" ht="15" customHeight="1" x14ac:dyDescent="0.3">
      <c r="A1049">
        <v>1047</v>
      </c>
      <c r="B1049" t="s">
        <v>3134</v>
      </c>
      <c r="C1049" t="s">
        <v>3077</v>
      </c>
      <c r="D1049" s="1" t="s">
        <v>3135</v>
      </c>
      <c r="E1049">
        <v>3.8</v>
      </c>
      <c r="F1049" s="1" t="s">
        <v>3136</v>
      </c>
      <c r="G1049" t="s">
        <v>2936</v>
      </c>
      <c r="H1049" t="s">
        <v>2936</v>
      </c>
      <c r="I1049" t="s">
        <v>118</v>
      </c>
      <c r="J1049">
        <v>-1</v>
      </c>
      <c r="K1049" t="s">
        <v>36</v>
      </c>
      <c r="L1049" t="s">
        <v>119</v>
      </c>
      <c r="M1049" t="s">
        <v>81</v>
      </c>
      <c r="N1049" t="s">
        <v>160</v>
      </c>
      <c r="O1049">
        <v>-1</v>
      </c>
      <c r="P1049">
        <v>-1</v>
      </c>
    </row>
    <row r="1050" spans="1:16" ht="15" customHeight="1" x14ac:dyDescent="0.3">
      <c r="A1050">
        <v>1048</v>
      </c>
      <c r="B1050" t="s">
        <v>3137</v>
      </c>
      <c r="C1050" t="s">
        <v>3077</v>
      </c>
      <c r="D1050" s="1" t="s">
        <v>3138</v>
      </c>
      <c r="E1050">
        <v>-1</v>
      </c>
      <c r="F1050" t="s">
        <v>3139</v>
      </c>
      <c r="G1050" t="s">
        <v>2980</v>
      </c>
      <c r="H1050">
        <v>-1</v>
      </c>
      <c r="I1050">
        <v>-1</v>
      </c>
      <c r="J1050">
        <v>-1</v>
      </c>
      <c r="K1050">
        <v>-1</v>
      </c>
      <c r="L1050">
        <v>-1</v>
      </c>
      <c r="M1050">
        <v>-1</v>
      </c>
      <c r="N1050">
        <v>-1</v>
      </c>
      <c r="O1050">
        <v>-1</v>
      </c>
      <c r="P1050">
        <v>-1</v>
      </c>
    </row>
    <row r="1051" spans="1:16" ht="15" customHeight="1" x14ac:dyDescent="0.3">
      <c r="A1051">
        <v>1049</v>
      </c>
      <c r="B1051" t="s">
        <v>3140</v>
      </c>
      <c r="C1051" t="s">
        <v>3077</v>
      </c>
      <c r="D1051" s="1" t="s">
        <v>3141</v>
      </c>
      <c r="E1051">
        <v>3.7</v>
      </c>
      <c r="F1051" s="1" t="s">
        <v>3142</v>
      </c>
      <c r="G1051" t="s">
        <v>3005</v>
      </c>
      <c r="H1051" t="s">
        <v>3143</v>
      </c>
      <c r="I1051" t="s">
        <v>28</v>
      </c>
      <c r="J1051">
        <v>1954</v>
      </c>
      <c r="K1051" t="s">
        <v>73</v>
      </c>
      <c r="L1051" t="s">
        <v>580</v>
      </c>
      <c r="M1051" t="s">
        <v>81</v>
      </c>
      <c r="N1051" t="s">
        <v>75</v>
      </c>
      <c r="O1051">
        <v>-1</v>
      </c>
      <c r="P1051">
        <v>-1</v>
      </c>
    </row>
    <row r="1052" spans="1:16" ht="15" customHeight="1" x14ac:dyDescent="0.3">
      <c r="A1052">
        <v>1050</v>
      </c>
      <c r="B1052" t="s">
        <v>3144</v>
      </c>
      <c r="C1052" t="s">
        <v>3077</v>
      </c>
      <c r="D1052" s="1" t="s">
        <v>3145</v>
      </c>
      <c r="E1052">
        <v>3.7</v>
      </c>
      <c r="F1052" s="1" t="s">
        <v>3146</v>
      </c>
      <c r="G1052" t="s">
        <v>2980</v>
      </c>
      <c r="H1052" t="s">
        <v>1923</v>
      </c>
      <c r="I1052" t="s">
        <v>35</v>
      </c>
      <c r="J1052">
        <v>1914</v>
      </c>
      <c r="K1052" t="s">
        <v>36</v>
      </c>
      <c r="L1052" t="s">
        <v>66</v>
      </c>
      <c r="M1052" t="s">
        <v>67</v>
      </c>
      <c r="N1052" t="s">
        <v>39</v>
      </c>
      <c r="O1052" t="s">
        <v>3147</v>
      </c>
      <c r="P1052">
        <v>-1</v>
      </c>
    </row>
    <row r="1053" spans="1:16" ht="15" customHeight="1" x14ac:dyDescent="0.3">
      <c r="A1053">
        <v>1051</v>
      </c>
      <c r="B1053" t="s">
        <v>3148</v>
      </c>
      <c r="C1053" t="s">
        <v>3077</v>
      </c>
      <c r="D1053" s="1" t="s">
        <v>3149</v>
      </c>
      <c r="E1053">
        <v>3.8</v>
      </c>
      <c r="F1053" s="1" t="s">
        <v>3150</v>
      </c>
      <c r="G1053" t="s">
        <v>2919</v>
      </c>
      <c r="H1053" t="s">
        <v>2919</v>
      </c>
      <c r="I1053" t="s">
        <v>118</v>
      </c>
      <c r="J1053">
        <v>2007</v>
      </c>
      <c r="K1053" t="s">
        <v>21</v>
      </c>
      <c r="L1053" t="s">
        <v>29</v>
      </c>
      <c r="M1053" t="s">
        <v>30</v>
      </c>
      <c r="N1053" t="s">
        <v>120</v>
      </c>
      <c r="O1053">
        <v>-1</v>
      </c>
      <c r="P1053">
        <v>-1</v>
      </c>
    </row>
    <row r="1054" spans="1:16" ht="15" customHeight="1" x14ac:dyDescent="0.3">
      <c r="A1054">
        <v>1052</v>
      </c>
      <c r="B1054" t="s">
        <v>3151</v>
      </c>
      <c r="C1054" t="s">
        <v>3077</v>
      </c>
      <c r="D1054" s="1" t="s">
        <v>3152</v>
      </c>
      <c r="E1054">
        <v>5</v>
      </c>
      <c r="F1054" s="1" t="s">
        <v>2123</v>
      </c>
      <c r="G1054" t="s">
        <v>104</v>
      </c>
      <c r="H1054" t="s">
        <v>1091</v>
      </c>
      <c r="I1054" t="s">
        <v>91</v>
      </c>
      <c r="J1054">
        <v>-1</v>
      </c>
      <c r="K1054" t="s">
        <v>36</v>
      </c>
      <c r="L1054">
        <v>-1</v>
      </c>
      <c r="M1054">
        <v>-1</v>
      </c>
      <c r="N1054" t="s">
        <v>155</v>
      </c>
      <c r="O1054">
        <v>-1</v>
      </c>
      <c r="P1054">
        <v>-1</v>
      </c>
    </row>
    <row r="1055" spans="1:16" ht="15" customHeight="1" x14ac:dyDescent="0.3">
      <c r="A1055">
        <v>1053</v>
      </c>
      <c r="B1055" t="s">
        <v>3153</v>
      </c>
      <c r="C1055" t="s">
        <v>3077</v>
      </c>
      <c r="D1055" s="1" t="s">
        <v>3154</v>
      </c>
      <c r="E1055">
        <v>4.0999999999999996</v>
      </c>
      <c r="F1055" s="1" t="s">
        <v>296</v>
      </c>
      <c r="G1055" t="s">
        <v>3005</v>
      </c>
      <c r="H1055" t="s">
        <v>297</v>
      </c>
      <c r="I1055" t="s">
        <v>28</v>
      </c>
      <c r="J1055">
        <v>1966</v>
      </c>
      <c r="K1055" t="s">
        <v>73</v>
      </c>
      <c r="L1055" t="s">
        <v>222</v>
      </c>
      <c r="M1055" t="s">
        <v>81</v>
      </c>
      <c r="N1055" t="s">
        <v>75</v>
      </c>
      <c r="O1055">
        <v>-1</v>
      </c>
      <c r="P1055">
        <v>-1</v>
      </c>
    </row>
    <row r="1056" spans="1:16" ht="15" customHeight="1" x14ac:dyDescent="0.3">
      <c r="A1056">
        <v>1054</v>
      </c>
      <c r="B1056" t="s">
        <v>3155</v>
      </c>
      <c r="C1056" t="s">
        <v>3077</v>
      </c>
      <c r="D1056" t="s">
        <v>3156</v>
      </c>
      <c r="E1056">
        <v>4.0999999999999996</v>
      </c>
      <c r="F1056" s="1" t="s">
        <v>3157</v>
      </c>
      <c r="G1056" t="s">
        <v>3005</v>
      </c>
      <c r="H1056" t="s">
        <v>1538</v>
      </c>
      <c r="I1056" t="s">
        <v>20</v>
      </c>
      <c r="J1056">
        <v>2000</v>
      </c>
      <c r="K1056" t="s">
        <v>36</v>
      </c>
      <c r="L1056" t="s">
        <v>222</v>
      </c>
      <c r="M1056" t="s">
        <v>81</v>
      </c>
      <c r="N1056" t="s">
        <v>120</v>
      </c>
      <c r="O1056" t="s">
        <v>3158</v>
      </c>
      <c r="P1056">
        <v>-1</v>
      </c>
    </row>
    <row r="1057" spans="1:16" ht="15" customHeight="1" x14ac:dyDescent="0.3">
      <c r="A1057">
        <v>1055</v>
      </c>
      <c r="B1057" t="s">
        <v>3159</v>
      </c>
      <c r="C1057" t="s">
        <v>3160</v>
      </c>
      <c r="D1057" s="1" t="s">
        <v>3161</v>
      </c>
      <c r="E1057">
        <v>4.0999999999999996</v>
      </c>
      <c r="F1057" s="1" t="s">
        <v>3162</v>
      </c>
      <c r="G1057" t="s">
        <v>3053</v>
      </c>
      <c r="H1057" t="s">
        <v>351</v>
      </c>
      <c r="I1057" t="s">
        <v>118</v>
      </c>
      <c r="J1057">
        <v>2007</v>
      </c>
      <c r="K1057" t="s">
        <v>36</v>
      </c>
      <c r="L1057" t="s">
        <v>222</v>
      </c>
      <c r="M1057" t="s">
        <v>81</v>
      </c>
      <c r="N1057" t="s">
        <v>39</v>
      </c>
      <c r="O1057">
        <v>-1</v>
      </c>
      <c r="P1057">
        <v>-1</v>
      </c>
    </row>
    <row r="1058" spans="1:16" ht="15" customHeight="1" x14ac:dyDescent="0.3">
      <c r="A1058">
        <v>1056</v>
      </c>
      <c r="B1058" t="s">
        <v>3163</v>
      </c>
      <c r="C1058" t="s">
        <v>3160</v>
      </c>
      <c r="D1058" s="1" t="s">
        <v>3164</v>
      </c>
      <c r="E1058">
        <v>4</v>
      </c>
      <c r="F1058" s="1" t="s">
        <v>3165</v>
      </c>
      <c r="G1058" t="s">
        <v>2919</v>
      </c>
      <c r="H1058" t="s">
        <v>1379</v>
      </c>
      <c r="I1058" t="s">
        <v>20</v>
      </c>
      <c r="J1058">
        <v>2000</v>
      </c>
      <c r="K1058" t="s">
        <v>36</v>
      </c>
      <c r="L1058" t="s">
        <v>222</v>
      </c>
      <c r="M1058" t="s">
        <v>81</v>
      </c>
      <c r="N1058" t="s">
        <v>120</v>
      </c>
      <c r="O1058" t="s">
        <v>3166</v>
      </c>
      <c r="P1058">
        <v>-1</v>
      </c>
    </row>
    <row r="1059" spans="1:16" ht="15" customHeight="1" x14ac:dyDescent="0.3">
      <c r="A1059">
        <v>1057</v>
      </c>
      <c r="B1059" t="s">
        <v>3167</v>
      </c>
      <c r="C1059" t="s">
        <v>3160</v>
      </c>
      <c r="D1059" s="1" t="s">
        <v>3168</v>
      </c>
      <c r="E1059">
        <v>3.8</v>
      </c>
      <c r="F1059" s="1" t="s">
        <v>3169</v>
      </c>
      <c r="G1059" t="s">
        <v>3085</v>
      </c>
      <c r="H1059" t="s">
        <v>3170</v>
      </c>
      <c r="I1059" t="s">
        <v>118</v>
      </c>
      <c r="J1059">
        <v>1996</v>
      </c>
      <c r="K1059" t="s">
        <v>36</v>
      </c>
      <c r="L1059" t="s">
        <v>202</v>
      </c>
      <c r="M1059" t="s">
        <v>38</v>
      </c>
      <c r="N1059" t="s">
        <v>106</v>
      </c>
      <c r="O1059">
        <v>-1</v>
      </c>
      <c r="P1059">
        <v>-1</v>
      </c>
    </row>
    <row r="1060" spans="1:16" ht="15" customHeight="1" x14ac:dyDescent="0.3">
      <c r="A1060">
        <v>1058</v>
      </c>
      <c r="B1060" t="s">
        <v>3171</v>
      </c>
      <c r="C1060" t="s">
        <v>3160</v>
      </c>
      <c r="D1060" t="s">
        <v>3172</v>
      </c>
      <c r="E1060">
        <v>2.9</v>
      </c>
      <c r="F1060" s="1" t="s">
        <v>3008</v>
      </c>
      <c r="G1060" t="s">
        <v>2919</v>
      </c>
      <c r="H1060" t="s">
        <v>2919</v>
      </c>
      <c r="I1060" t="s">
        <v>28</v>
      </c>
      <c r="J1060">
        <v>1951</v>
      </c>
      <c r="K1060" t="s">
        <v>73</v>
      </c>
      <c r="L1060" t="s">
        <v>3009</v>
      </c>
      <c r="M1060" t="s">
        <v>407</v>
      </c>
      <c r="N1060" t="s">
        <v>31</v>
      </c>
      <c r="O1060">
        <v>-1</v>
      </c>
      <c r="P1060">
        <v>-1</v>
      </c>
    </row>
    <row r="1061" spans="1:16" ht="15" customHeight="1" x14ac:dyDescent="0.3">
      <c r="A1061">
        <v>1059</v>
      </c>
      <c r="B1061" t="s">
        <v>3173</v>
      </c>
      <c r="C1061" t="s">
        <v>3160</v>
      </c>
      <c r="D1061" s="1" t="s">
        <v>3174</v>
      </c>
      <c r="E1061">
        <v>-1</v>
      </c>
      <c r="F1061" t="s">
        <v>3175</v>
      </c>
      <c r="G1061" t="s">
        <v>2919</v>
      </c>
      <c r="H1061" t="s">
        <v>1379</v>
      </c>
      <c r="I1061" t="s">
        <v>118</v>
      </c>
      <c r="J1061">
        <v>-1</v>
      </c>
      <c r="K1061" t="s">
        <v>36</v>
      </c>
      <c r="L1061">
        <v>-1</v>
      </c>
      <c r="M1061">
        <v>-1</v>
      </c>
      <c r="N1061" t="s">
        <v>39</v>
      </c>
      <c r="O1061">
        <v>-1</v>
      </c>
      <c r="P1061">
        <v>-1</v>
      </c>
    </row>
    <row r="1062" spans="1:16" ht="15" customHeight="1" x14ac:dyDescent="0.3">
      <c r="A1062">
        <v>1060</v>
      </c>
      <c r="B1062" t="s">
        <v>3176</v>
      </c>
      <c r="C1062" t="s">
        <v>3160</v>
      </c>
      <c r="D1062" s="1" t="s">
        <v>3177</v>
      </c>
      <c r="E1062">
        <v>3.1</v>
      </c>
      <c r="F1062" s="1" t="s">
        <v>3178</v>
      </c>
      <c r="G1062" t="s">
        <v>104</v>
      </c>
      <c r="H1062" t="s">
        <v>104</v>
      </c>
      <c r="I1062" t="s">
        <v>35</v>
      </c>
      <c r="J1062">
        <v>1939</v>
      </c>
      <c r="K1062" t="s">
        <v>21</v>
      </c>
      <c r="L1062" t="s">
        <v>66</v>
      </c>
      <c r="M1062" t="s">
        <v>67</v>
      </c>
      <c r="N1062" t="s">
        <v>39</v>
      </c>
      <c r="O1062">
        <v>-1</v>
      </c>
      <c r="P1062">
        <v>-1</v>
      </c>
    </row>
    <row r="1063" spans="1:16" ht="15" customHeight="1" x14ac:dyDescent="0.3">
      <c r="A1063">
        <v>1061</v>
      </c>
      <c r="B1063" t="s">
        <v>3179</v>
      </c>
      <c r="C1063" t="s">
        <v>3160</v>
      </c>
      <c r="D1063" s="1" t="s">
        <v>3180</v>
      </c>
      <c r="E1063">
        <v>4.5</v>
      </c>
      <c r="F1063" s="1" t="s">
        <v>908</v>
      </c>
      <c r="G1063" t="s">
        <v>2936</v>
      </c>
      <c r="H1063" t="s">
        <v>909</v>
      </c>
      <c r="I1063" t="s">
        <v>51</v>
      </c>
      <c r="J1063">
        <v>2008</v>
      </c>
      <c r="K1063" t="s">
        <v>36</v>
      </c>
      <c r="L1063" t="s">
        <v>46</v>
      </c>
      <c r="M1063" t="s">
        <v>38</v>
      </c>
      <c r="N1063" t="s">
        <v>47</v>
      </c>
      <c r="O1063">
        <v>-1</v>
      </c>
      <c r="P1063">
        <v>-1</v>
      </c>
    </row>
    <row r="1064" spans="1:16" ht="15" customHeight="1" x14ac:dyDescent="0.3">
      <c r="A1064">
        <v>1062</v>
      </c>
      <c r="B1064" t="s">
        <v>3181</v>
      </c>
      <c r="C1064" t="s">
        <v>3160</v>
      </c>
      <c r="D1064" s="1" t="s">
        <v>3182</v>
      </c>
      <c r="E1064">
        <v>3.1</v>
      </c>
      <c r="F1064" s="1" t="s">
        <v>2918</v>
      </c>
      <c r="G1064" t="s">
        <v>2919</v>
      </c>
      <c r="H1064" t="s">
        <v>778</v>
      </c>
      <c r="I1064" t="s">
        <v>28</v>
      </c>
      <c r="J1064">
        <v>1864</v>
      </c>
      <c r="K1064" t="s">
        <v>73</v>
      </c>
      <c r="L1064" t="s">
        <v>194</v>
      </c>
      <c r="M1064" t="s">
        <v>59</v>
      </c>
      <c r="N1064" t="s">
        <v>132</v>
      </c>
      <c r="O1064">
        <v>-1</v>
      </c>
      <c r="P1064">
        <v>-1</v>
      </c>
    </row>
    <row r="1065" spans="1:16" ht="15" customHeight="1" x14ac:dyDescent="0.3">
      <c r="A1065">
        <v>1063</v>
      </c>
      <c r="B1065" t="s">
        <v>3183</v>
      </c>
      <c r="C1065" t="s">
        <v>3160</v>
      </c>
      <c r="D1065" s="1" t="s">
        <v>3184</v>
      </c>
      <c r="E1065">
        <v>-1</v>
      </c>
      <c r="F1065" t="s">
        <v>3185</v>
      </c>
      <c r="G1065" t="s">
        <v>2919</v>
      </c>
      <c r="H1065" t="s">
        <v>2919</v>
      </c>
      <c r="I1065" t="s">
        <v>137</v>
      </c>
      <c r="J1065">
        <v>-1</v>
      </c>
      <c r="K1065" t="s">
        <v>36</v>
      </c>
      <c r="L1065">
        <v>-1</v>
      </c>
      <c r="M1065">
        <v>-1</v>
      </c>
      <c r="N1065" t="s">
        <v>39</v>
      </c>
      <c r="O1065">
        <v>-1</v>
      </c>
      <c r="P1065">
        <v>-1</v>
      </c>
    </row>
    <row r="1066" spans="1:16" ht="15" customHeight="1" x14ac:dyDescent="0.3">
      <c r="A1066">
        <v>1064</v>
      </c>
      <c r="B1066" t="s">
        <v>3186</v>
      </c>
      <c r="C1066" t="s">
        <v>3160</v>
      </c>
      <c r="D1066" s="1" t="s">
        <v>3187</v>
      </c>
      <c r="E1066">
        <v>2.8</v>
      </c>
      <c r="F1066" s="1" t="s">
        <v>3188</v>
      </c>
      <c r="G1066" t="s">
        <v>2919</v>
      </c>
      <c r="H1066" t="s">
        <v>19</v>
      </c>
      <c r="I1066" t="s">
        <v>35</v>
      </c>
      <c r="J1066">
        <v>1992</v>
      </c>
      <c r="K1066" t="s">
        <v>36</v>
      </c>
      <c r="L1066" t="s">
        <v>119</v>
      </c>
      <c r="M1066" t="s">
        <v>81</v>
      </c>
      <c r="N1066" t="s">
        <v>229</v>
      </c>
      <c r="O1066">
        <v>-1</v>
      </c>
      <c r="P1066">
        <v>-1</v>
      </c>
    </row>
    <row r="1067" spans="1:16" ht="15" customHeight="1" x14ac:dyDescent="0.3">
      <c r="A1067">
        <v>1065</v>
      </c>
      <c r="B1067" t="s">
        <v>3189</v>
      </c>
      <c r="C1067" t="s">
        <v>3160</v>
      </c>
      <c r="D1067" s="1" t="s">
        <v>3190</v>
      </c>
      <c r="E1067">
        <v>2.9</v>
      </c>
      <c r="F1067" s="1" t="s">
        <v>3191</v>
      </c>
      <c r="G1067" t="s">
        <v>2936</v>
      </c>
      <c r="H1067" t="s">
        <v>3192</v>
      </c>
      <c r="I1067" t="s">
        <v>28</v>
      </c>
      <c r="J1067">
        <v>1963</v>
      </c>
      <c r="K1067" t="s">
        <v>73</v>
      </c>
      <c r="L1067" t="s">
        <v>29</v>
      </c>
      <c r="M1067" t="s">
        <v>30</v>
      </c>
      <c r="N1067" t="s">
        <v>132</v>
      </c>
      <c r="O1067" t="s">
        <v>3193</v>
      </c>
      <c r="P1067">
        <v>-1</v>
      </c>
    </row>
    <row r="1068" spans="1:16" ht="15" customHeight="1" x14ac:dyDescent="0.3">
      <c r="A1068">
        <v>1066</v>
      </c>
      <c r="B1068" t="s">
        <v>271</v>
      </c>
      <c r="C1068" t="s">
        <v>755</v>
      </c>
      <c r="D1068" s="1" t="s">
        <v>3194</v>
      </c>
      <c r="E1068">
        <v>3.6</v>
      </c>
      <c r="F1068" s="1" t="s">
        <v>3195</v>
      </c>
      <c r="G1068" t="s">
        <v>1001</v>
      </c>
      <c r="H1068" t="s">
        <v>1001</v>
      </c>
      <c r="I1068" t="s">
        <v>20</v>
      </c>
      <c r="J1068">
        <v>2008</v>
      </c>
      <c r="K1068" t="s">
        <v>36</v>
      </c>
      <c r="L1068" t="s">
        <v>202</v>
      </c>
      <c r="M1068" t="s">
        <v>38</v>
      </c>
      <c r="N1068" t="s">
        <v>47</v>
      </c>
      <c r="O1068" t="s">
        <v>3196</v>
      </c>
      <c r="P1068">
        <v>-1</v>
      </c>
    </row>
    <row r="1069" spans="1:16" ht="15" customHeight="1" x14ac:dyDescent="0.3">
      <c r="A1069">
        <v>1067</v>
      </c>
      <c r="B1069" t="s">
        <v>3197</v>
      </c>
      <c r="C1069" t="s">
        <v>755</v>
      </c>
      <c r="D1069" s="1" t="s">
        <v>3198</v>
      </c>
      <c r="E1069">
        <v>3.6</v>
      </c>
      <c r="F1069" s="1" t="s">
        <v>3199</v>
      </c>
      <c r="G1069" t="s">
        <v>3200</v>
      </c>
      <c r="H1069" t="s">
        <v>3200</v>
      </c>
      <c r="I1069" t="s">
        <v>20</v>
      </c>
      <c r="J1069">
        <v>1968</v>
      </c>
      <c r="K1069" t="s">
        <v>21</v>
      </c>
      <c r="L1069" t="s">
        <v>29</v>
      </c>
      <c r="M1069" t="s">
        <v>30</v>
      </c>
      <c r="N1069" t="s">
        <v>39</v>
      </c>
      <c r="O1069">
        <v>-1</v>
      </c>
      <c r="P1069">
        <v>-1</v>
      </c>
    </row>
    <row r="1070" spans="1:16" ht="15" customHeight="1" x14ac:dyDescent="0.3">
      <c r="A1070">
        <v>1068</v>
      </c>
      <c r="B1070" t="s">
        <v>2068</v>
      </c>
      <c r="C1070" t="s">
        <v>755</v>
      </c>
      <c r="D1070" s="1" t="s">
        <v>3201</v>
      </c>
      <c r="E1070">
        <v>2.2999999999999998</v>
      </c>
      <c r="F1070" s="1" t="s">
        <v>3202</v>
      </c>
      <c r="G1070" t="s">
        <v>3203</v>
      </c>
      <c r="H1070" t="s">
        <v>3203</v>
      </c>
      <c r="I1070" t="s">
        <v>35</v>
      </c>
      <c r="J1070">
        <v>2003</v>
      </c>
      <c r="K1070" t="s">
        <v>486</v>
      </c>
      <c r="L1070" t="s">
        <v>475</v>
      </c>
      <c r="M1070" t="s">
        <v>475</v>
      </c>
      <c r="N1070" t="s">
        <v>24</v>
      </c>
      <c r="O1070" t="s">
        <v>3204</v>
      </c>
      <c r="P1070">
        <v>-1</v>
      </c>
    </row>
    <row r="1071" spans="1:16" ht="15" customHeight="1" x14ac:dyDescent="0.3">
      <c r="A1071">
        <v>1069</v>
      </c>
      <c r="B1071" t="s">
        <v>294</v>
      </c>
      <c r="C1071" t="s">
        <v>755</v>
      </c>
      <c r="D1071" s="1" t="s">
        <v>3205</v>
      </c>
      <c r="E1071">
        <v>3.2</v>
      </c>
      <c r="F1071" s="1" t="s">
        <v>3206</v>
      </c>
      <c r="G1071" t="s">
        <v>3207</v>
      </c>
      <c r="H1071" t="s">
        <v>252</v>
      </c>
      <c r="I1071" t="s">
        <v>20</v>
      </c>
      <c r="J1071">
        <v>2017</v>
      </c>
      <c r="K1071" t="s">
        <v>36</v>
      </c>
      <c r="L1071" t="s">
        <v>282</v>
      </c>
      <c r="M1071" t="s">
        <v>282</v>
      </c>
      <c r="N1071" t="s">
        <v>39</v>
      </c>
      <c r="O1071">
        <v>-1</v>
      </c>
      <c r="P1071">
        <v>-1</v>
      </c>
    </row>
    <row r="1072" spans="1:16" ht="15" customHeight="1" x14ac:dyDescent="0.3">
      <c r="A1072">
        <v>1070</v>
      </c>
      <c r="B1072" t="s">
        <v>775</v>
      </c>
      <c r="C1072" t="s">
        <v>755</v>
      </c>
      <c r="D1072" s="1" t="s">
        <v>3208</v>
      </c>
      <c r="E1072">
        <v>3.6</v>
      </c>
      <c r="F1072" s="1" t="s">
        <v>3209</v>
      </c>
      <c r="G1072" t="s">
        <v>2452</v>
      </c>
      <c r="H1072" t="s">
        <v>3210</v>
      </c>
      <c r="I1072" t="s">
        <v>20</v>
      </c>
      <c r="J1072">
        <v>1994</v>
      </c>
      <c r="K1072" t="s">
        <v>36</v>
      </c>
      <c r="L1072" t="s">
        <v>29</v>
      </c>
      <c r="M1072" t="s">
        <v>30</v>
      </c>
      <c r="N1072" t="s">
        <v>229</v>
      </c>
      <c r="O1072">
        <v>-1</v>
      </c>
      <c r="P1072">
        <v>-1</v>
      </c>
    </row>
    <row r="1073" spans="1:16" ht="15" customHeight="1" x14ac:dyDescent="0.3">
      <c r="A1073">
        <v>1071</v>
      </c>
      <c r="B1073" t="s">
        <v>41</v>
      </c>
      <c r="C1073" t="s">
        <v>755</v>
      </c>
      <c r="D1073" s="1" t="s">
        <v>3211</v>
      </c>
      <c r="E1073">
        <v>4.7</v>
      </c>
      <c r="F1073" s="1" t="s">
        <v>3212</v>
      </c>
      <c r="G1073" t="s">
        <v>2452</v>
      </c>
      <c r="H1073" t="s">
        <v>2452</v>
      </c>
      <c r="I1073" t="s">
        <v>91</v>
      </c>
      <c r="J1073">
        <v>2013</v>
      </c>
      <c r="K1073" t="s">
        <v>36</v>
      </c>
      <c r="L1073" t="s">
        <v>178</v>
      </c>
      <c r="M1073" t="s">
        <v>38</v>
      </c>
      <c r="N1073" t="s">
        <v>39</v>
      </c>
      <c r="O1073">
        <v>-1</v>
      </c>
      <c r="P1073">
        <v>-1</v>
      </c>
    </row>
    <row r="1074" spans="1:16" ht="15" customHeight="1" x14ac:dyDescent="0.3">
      <c r="A1074">
        <v>1072</v>
      </c>
      <c r="B1074" t="s">
        <v>41</v>
      </c>
      <c r="C1074" t="s">
        <v>755</v>
      </c>
      <c r="D1074" s="1" t="s">
        <v>3213</v>
      </c>
      <c r="E1074">
        <v>3.9</v>
      </c>
      <c r="F1074" s="1" t="s">
        <v>3214</v>
      </c>
      <c r="G1074" t="s">
        <v>2452</v>
      </c>
      <c r="H1074" t="s">
        <v>3170</v>
      </c>
      <c r="I1074" t="s">
        <v>51</v>
      </c>
      <c r="J1074">
        <v>2004</v>
      </c>
      <c r="K1074" t="s">
        <v>36</v>
      </c>
      <c r="L1074" t="s">
        <v>119</v>
      </c>
      <c r="M1074" t="s">
        <v>81</v>
      </c>
      <c r="N1074" t="s">
        <v>47</v>
      </c>
      <c r="O1074">
        <v>-1</v>
      </c>
      <c r="P1074">
        <v>-1</v>
      </c>
    </row>
    <row r="1075" spans="1:16" ht="15" customHeight="1" x14ac:dyDescent="0.3">
      <c r="A1075">
        <v>1073</v>
      </c>
      <c r="B1075" t="s">
        <v>41</v>
      </c>
      <c r="C1075" t="s">
        <v>755</v>
      </c>
      <c r="D1075" s="1" t="s">
        <v>3215</v>
      </c>
      <c r="E1075">
        <v>3.9</v>
      </c>
      <c r="F1075" s="1" t="s">
        <v>2282</v>
      </c>
      <c r="G1075" t="s">
        <v>3216</v>
      </c>
      <c r="H1075" t="s">
        <v>19</v>
      </c>
      <c r="I1075" t="s">
        <v>118</v>
      </c>
      <c r="J1075">
        <v>2000</v>
      </c>
      <c r="K1075" t="s">
        <v>36</v>
      </c>
      <c r="L1075" t="s">
        <v>222</v>
      </c>
      <c r="M1075" t="s">
        <v>81</v>
      </c>
      <c r="N1075" t="s">
        <v>24</v>
      </c>
      <c r="O1075" t="s">
        <v>2283</v>
      </c>
      <c r="P1075">
        <v>-1</v>
      </c>
    </row>
    <row r="1076" spans="1:16" ht="15" customHeight="1" x14ac:dyDescent="0.3">
      <c r="A1076">
        <v>1074</v>
      </c>
      <c r="B1076" t="s">
        <v>3217</v>
      </c>
      <c r="C1076" t="s">
        <v>755</v>
      </c>
      <c r="D1076" s="1" t="s">
        <v>3218</v>
      </c>
      <c r="E1076">
        <v>-1</v>
      </c>
      <c r="F1076" t="s">
        <v>3219</v>
      </c>
      <c r="G1076" t="s">
        <v>1001</v>
      </c>
      <c r="H1076">
        <v>-1</v>
      </c>
      <c r="I1076">
        <v>-1</v>
      </c>
      <c r="J1076">
        <v>-1</v>
      </c>
      <c r="K1076">
        <v>-1</v>
      </c>
      <c r="L1076">
        <v>-1</v>
      </c>
      <c r="M1076">
        <v>-1</v>
      </c>
      <c r="N1076">
        <v>-1</v>
      </c>
      <c r="O1076">
        <v>-1</v>
      </c>
      <c r="P1076">
        <v>-1</v>
      </c>
    </row>
    <row r="1077" spans="1:16" ht="15" customHeight="1" x14ac:dyDescent="0.3">
      <c r="A1077">
        <v>1075</v>
      </c>
      <c r="B1077" t="s">
        <v>896</v>
      </c>
      <c r="C1077" t="s">
        <v>755</v>
      </c>
      <c r="D1077" s="1" t="s">
        <v>3220</v>
      </c>
      <c r="E1077">
        <v>3.9</v>
      </c>
      <c r="F1077" s="1" t="s">
        <v>2282</v>
      </c>
      <c r="G1077" t="s">
        <v>3057</v>
      </c>
      <c r="H1077" t="s">
        <v>19</v>
      </c>
      <c r="I1077" t="s">
        <v>118</v>
      </c>
      <c r="J1077">
        <v>2000</v>
      </c>
      <c r="K1077" t="s">
        <v>36</v>
      </c>
      <c r="L1077" t="s">
        <v>222</v>
      </c>
      <c r="M1077" t="s">
        <v>81</v>
      </c>
      <c r="N1077" t="s">
        <v>24</v>
      </c>
      <c r="O1077" t="s">
        <v>2283</v>
      </c>
      <c r="P1077">
        <v>-1</v>
      </c>
    </row>
    <row r="1078" spans="1:16" ht="15" customHeight="1" x14ac:dyDescent="0.3">
      <c r="A1078">
        <v>1076</v>
      </c>
      <c r="B1078" t="s">
        <v>41</v>
      </c>
      <c r="C1078" t="s">
        <v>755</v>
      </c>
      <c r="D1078" s="1" t="s">
        <v>3221</v>
      </c>
      <c r="E1078">
        <v>3.8</v>
      </c>
      <c r="F1078" s="1" t="s">
        <v>3222</v>
      </c>
      <c r="G1078" t="s">
        <v>2452</v>
      </c>
      <c r="H1078" t="s">
        <v>2452</v>
      </c>
      <c r="I1078" t="s">
        <v>118</v>
      </c>
      <c r="J1078">
        <v>2002</v>
      </c>
      <c r="K1078" t="s">
        <v>36</v>
      </c>
      <c r="L1078" t="s">
        <v>37</v>
      </c>
      <c r="M1078" t="s">
        <v>38</v>
      </c>
      <c r="N1078" t="s">
        <v>39</v>
      </c>
      <c r="O1078">
        <v>-1</v>
      </c>
      <c r="P1078">
        <v>-1</v>
      </c>
    </row>
    <row r="1079" spans="1:16" ht="15" customHeight="1" x14ac:dyDescent="0.3">
      <c r="A1079">
        <v>1077</v>
      </c>
      <c r="B1079" t="s">
        <v>294</v>
      </c>
      <c r="C1079" t="s">
        <v>755</v>
      </c>
      <c r="D1079" s="1" t="s">
        <v>3223</v>
      </c>
      <c r="E1079">
        <v>5</v>
      </c>
      <c r="F1079" s="1" t="s">
        <v>496</v>
      </c>
      <c r="G1079" t="s">
        <v>2452</v>
      </c>
      <c r="H1079" t="s">
        <v>497</v>
      </c>
      <c r="I1079" t="s">
        <v>118</v>
      </c>
      <c r="J1079">
        <v>2008</v>
      </c>
      <c r="K1079" t="s">
        <v>36</v>
      </c>
      <c r="L1079" t="s">
        <v>46</v>
      </c>
      <c r="M1079" t="s">
        <v>38</v>
      </c>
      <c r="N1079" t="s">
        <v>47</v>
      </c>
      <c r="O1079">
        <v>-1</v>
      </c>
      <c r="P1079">
        <v>-1</v>
      </c>
    </row>
    <row r="1080" spans="1:16" ht="15" customHeight="1" x14ac:dyDescent="0.3">
      <c r="A1080">
        <v>1078</v>
      </c>
      <c r="B1080" t="s">
        <v>3224</v>
      </c>
      <c r="C1080" t="s">
        <v>755</v>
      </c>
      <c r="D1080" t="s">
        <v>3225</v>
      </c>
      <c r="E1080">
        <v>-1</v>
      </c>
      <c r="F1080" t="s">
        <v>2505</v>
      </c>
      <c r="G1080" t="s">
        <v>2452</v>
      </c>
      <c r="H1080">
        <v>-1</v>
      </c>
      <c r="I1080">
        <v>-1</v>
      </c>
      <c r="J1080">
        <v>-1</v>
      </c>
      <c r="K1080">
        <v>-1</v>
      </c>
      <c r="L1080">
        <v>-1</v>
      </c>
      <c r="M1080">
        <v>-1</v>
      </c>
      <c r="N1080">
        <v>-1</v>
      </c>
      <c r="O1080">
        <v>-1</v>
      </c>
      <c r="P1080">
        <v>-1</v>
      </c>
    </row>
    <row r="1081" spans="1:16" ht="15" customHeight="1" x14ac:dyDescent="0.3">
      <c r="A1081">
        <v>1079</v>
      </c>
      <c r="B1081" t="s">
        <v>41</v>
      </c>
      <c r="C1081" t="s">
        <v>755</v>
      </c>
      <c r="D1081" t="s">
        <v>3226</v>
      </c>
      <c r="E1081">
        <v>3.7</v>
      </c>
      <c r="F1081" s="1" t="s">
        <v>3227</v>
      </c>
      <c r="G1081" t="s">
        <v>2452</v>
      </c>
      <c r="H1081" t="s">
        <v>1755</v>
      </c>
      <c r="I1081" t="s">
        <v>28</v>
      </c>
      <c r="J1081">
        <v>1966</v>
      </c>
      <c r="K1081" t="s">
        <v>73</v>
      </c>
      <c r="L1081" t="s">
        <v>580</v>
      </c>
      <c r="M1081" t="s">
        <v>81</v>
      </c>
      <c r="N1081" t="s">
        <v>31</v>
      </c>
      <c r="O1081">
        <v>-1</v>
      </c>
      <c r="P1081">
        <v>-1</v>
      </c>
    </row>
    <row r="1082" spans="1:16" ht="15" customHeight="1" x14ac:dyDescent="0.3">
      <c r="A1082">
        <v>1080</v>
      </c>
      <c r="B1082" t="s">
        <v>3228</v>
      </c>
      <c r="C1082" t="s">
        <v>755</v>
      </c>
      <c r="D1082" s="1" t="s">
        <v>3229</v>
      </c>
      <c r="E1082">
        <v>5</v>
      </c>
      <c r="F1082" s="1" t="s">
        <v>3230</v>
      </c>
      <c r="G1082" t="s">
        <v>3231</v>
      </c>
      <c r="H1082" t="s">
        <v>1001</v>
      </c>
      <c r="I1082" t="s">
        <v>91</v>
      </c>
      <c r="J1082">
        <v>-1</v>
      </c>
      <c r="K1082" t="s">
        <v>36</v>
      </c>
      <c r="L1082">
        <v>-1</v>
      </c>
      <c r="M1082">
        <v>-1</v>
      </c>
      <c r="N1082" t="s">
        <v>39</v>
      </c>
      <c r="O1082">
        <v>-1</v>
      </c>
      <c r="P1082">
        <v>-1</v>
      </c>
    </row>
    <row r="1083" spans="1:16" ht="15" customHeight="1" x14ac:dyDescent="0.3">
      <c r="A1083">
        <v>1081</v>
      </c>
      <c r="B1083" t="s">
        <v>41</v>
      </c>
      <c r="C1083" t="s">
        <v>755</v>
      </c>
      <c r="D1083" t="s">
        <v>3232</v>
      </c>
      <c r="E1083">
        <v>3.5</v>
      </c>
      <c r="F1083" s="1" t="s">
        <v>2931</v>
      </c>
      <c r="G1083" t="s">
        <v>3233</v>
      </c>
      <c r="H1083" t="s">
        <v>2932</v>
      </c>
      <c r="I1083" t="s">
        <v>35</v>
      </c>
      <c r="J1083">
        <v>1970</v>
      </c>
      <c r="K1083" t="s">
        <v>36</v>
      </c>
      <c r="L1083" t="s">
        <v>222</v>
      </c>
      <c r="M1083" t="s">
        <v>81</v>
      </c>
      <c r="N1083" t="s">
        <v>24</v>
      </c>
      <c r="O1083" t="s">
        <v>2933</v>
      </c>
      <c r="P1083">
        <v>-1</v>
      </c>
    </row>
    <row r="1084" spans="1:16" ht="15" customHeight="1" x14ac:dyDescent="0.3">
      <c r="A1084">
        <v>1082</v>
      </c>
      <c r="B1084" t="s">
        <v>41</v>
      </c>
      <c r="C1084" t="s">
        <v>755</v>
      </c>
      <c r="D1084" s="1" t="s">
        <v>3234</v>
      </c>
      <c r="E1084">
        <v>3.8</v>
      </c>
      <c r="F1084" s="1" t="s">
        <v>397</v>
      </c>
      <c r="G1084" t="s">
        <v>2452</v>
      </c>
      <c r="H1084" t="s">
        <v>398</v>
      </c>
      <c r="I1084" t="s">
        <v>35</v>
      </c>
      <c r="J1084">
        <v>1995</v>
      </c>
      <c r="K1084" t="s">
        <v>45</v>
      </c>
      <c r="L1084" t="s">
        <v>222</v>
      </c>
      <c r="M1084" t="s">
        <v>81</v>
      </c>
      <c r="N1084" t="s">
        <v>31</v>
      </c>
      <c r="O1084" t="s">
        <v>399</v>
      </c>
      <c r="P1084" t="b">
        <v>1</v>
      </c>
    </row>
    <row r="1085" spans="1:16" ht="15" customHeight="1" x14ac:dyDescent="0.3">
      <c r="A1085">
        <v>1083</v>
      </c>
      <c r="B1085" t="s">
        <v>41</v>
      </c>
      <c r="C1085" t="s">
        <v>755</v>
      </c>
      <c r="D1085" s="1" t="s">
        <v>3235</v>
      </c>
      <c r="E1085">
        <v>4.2</v>
      </c>
      <c r="F1085" s="1" t="s">
        <v>3236</v>
      </c>
      <c r="G1085" t="s">
        <v>2452</v>
      </c>
      <c r="H1085" t="s">
        <v>1034</v>
      </c>
      <c r="I1085" t="s">
        <v>118</v>
      </c>
      <c r="J1085">
        <v>1992</v>
      </c>
      <c r="K1085" t="s">
        <v>36</v>
      </c>
      <c r="L1085" t="s">
        <v>46</v>
      </c>
      <c r="M1085" t="s">
        <v>38</v>
      </c>
      <c r="N1085" t="s">
        <v>160</v>
      </c>
      <c r="O1085">
        <v>-1</v>
      </c>
      <c r="P1085">
        <v>-1</v>
      </c>
    </row>
    <row r="1086" spans="1:16" ht="15" customHeight="1" x14ac:dyDescent="0.3">
      <c r="A1086">
        <v>1084</v>
      </c>
      <c r="B1086" t="s">
        <v>41</v>
      </c>
      <c r="C1086" t="s">
        <v>755</v>
      </c>
      <c r="D1086" s="1" t="s">
        <v>3237</v>
      </c>
      <c r="E1086">
        <v>3.3</v>
      </c>
      <c r="F1086" s="1" t="s">
        <v>3238</v>
      </c>
      <c r="G1086" t="s">
        <v>2452</v>
      </c>
      <c r="H1086" t="s">
        <v>3239</v>
      </c>
      <c r="I1086" t="s">
        <v>91</v>
      </c>
      <c r="J1086">
        <v>-1</v>
      </c>
      <c r="K1086" t="s">
        <v>36</v>
      </c>
      <c r="L1086" t="s">
        <v>46</v>
      </c>
      <c r="M1086" t="s">
        <v>38</v>
      </c>
      <c r="N1086" t="s">
        <v>155</v>
      </c>
      <c r="O1086">
        <v>-1</v>
      </c>
      <c r="P1086">
        <v>-1</v>
      </c>
    </row>
    <row r="1087" spans="1:16" ht="15" customHeight="1" x14ac:dyDescent="0.3">
      <c r="A1087">
        <v>1085</v>
      </c>
      <c r="B1087" t="s">
        <v>3240</v>
      </c>
      <c r="C1087" t="s">
        <v>755</v>
      </c>
      <c r="D1087" s="1" t="s">
        <v>3241</v>
      </c>
      <c r="E1087">
        <v>3.3</v>
      </c>
      <c r="F1087" s="1" t="s">
        <v>3242</v>
      </c>
      <c r="G1087" t="s">
        <v>2452</v>
      </c>
      <c r="H1087" t="s">
        <v>2452</v>
      </c>
      <c r="I1087" t="s">
        <v>35</v>
      </c>
      <c r="J1087">
        <v>2013</v>
      </c>
      <c r="K1087" t="s">
        <v>36</v>
      </c>
      <c r="L1087" t="s">
        <v>3243</v>
      </c>
      <c r="M1087" t="s">
        <v>2277</v>
      </c>
      <c r="N1087" t="s">
        <v>39</v>
      </c>
      <c r="O1087">
        <v>-1</v>
      </c>
      <c r="P1087">
        <v>-1</v>
      </c>
    </row>
    <row r="1088" spans="1:16" ht="15" customHeight="1" x14ac:dyDescent="0.3">
      <c r="A1088">
        <v>1086</v>
      </c>
      <c r="B1088" t="s">
        <v>41</v>
      </c>
      <c r="C1088" t="s">
        <v>755</v>
      </c>
      <c r="D1088" s="1" t="s">
        <v>3244</v>
      </c>
      <c r="E1088">
        <v>4.0999999999999996</v>
      </c>
      <c r="F1088" s="1" t="s">
        <v>3245</v>
      </c>
      <c r="G1088" t="s">
        <v>2452</v>
      </c>
      <c r="H1088" t="s">
        <v>3246</v>
      </c>
      <c r="I1088" t="s">
        <v>28</v>
      </c>
      <c r="J1088">
        <v>1991</v>
      </c>
      <c r="K1088" t="s">
        <v>36</v>
      </c>
      <c r="L1088" t="s">
        <v>46</v>
      </c>
      <c r="M1088" t="s">
        <v>38</v>
      </c>
      <c r="N1088" t="s">
        <v>229</v>
      </c>
      <c r="O1088" t="s">
        <v>3247</v>
      </c>
      <c r="P1088">
        <v>-1</v>
      </c>
    </row>
    <row r="1089" spans="1:16" ht="15" customHeight="1" x14ac:dyDescent="0.3">
      <c r="A1089">
        <v>1087</v>
      </c>
      <c r="B1089" t="s">
        <v>266</v>
      </c>
      <c r="C1089" t="s">
        <v>755</v>
      </c>
      <c r="D1089" s="1" t="s">
        <v>3248</v>
      </c>
      <c r="E1089">
        <v>3.9</v>
      </c>
      <c r="F1089" s="1" t="s">
        <v>2282</v>
      </c>
      <c r="G1089" t="s">
        <v>3249</v>
      </c>
      <c r="H1089" t="s">
        <v>19</v>
      </c>
      <c r="I1089" t="s">
        <v>118</v>
      </c>
      <c r="J1089">
        <v>2000</v>
      </c>
      <c r="K1089" t="s">
        <v>36</v>
      </c>
      <c r="L1089" t="s">
        <v>222</v>
      </c>
      <c r="M1089" t="s">
        <v>81</v>
      </c>
      <c r="N1089" t="s">
        <v>24</v>
      </c>
      <c r="O1089" t="s">
        <v>2283</v>
      </c>
      <c r="P1089">
        <v>-1</v>
      </c>
    </row>
    <row r="1090" spans="1:16" ht="15" customHeight="1" x14ac:dyDescent="0.3">
      <c r="A1090">
        <v>1088</v>
      </c>
      <c r="B1090" t="s">
        <v>41</v>
      </c>
      <c r="C1090" t="s">
        <v>755</v>
      </c>
      <c r="D1090" s="1" t="s">
        <v>3250</v>
      </c>
      <c r="E1090">
        <v>4.3</v>
      </c>
      <c r="F1090" s="1" t="s">
        <v>3251</v>
      </c>
      <c r="G1090" t="s">
        <v>2452</v>
      </c>
      <c r="H1090" t="s">
        <v>2452</v>
      </c>
      <c r="I1090" t="s">
        <v>28</v>
      </c>
      <c r="J1090">
        <v>1740</v>
      </c>
      <c r="K1090" t="s">
        <v>562</v>
      </c>
      <c r="L1090" t="s">
        <v>563</v>
      </c>
      <c r="M1090" t="s">
        <v>564</v>
      </c>
      <c r="N1090" t="s">
        <v>39</v>
      </c>
      <c r="O1090" t="s">
        <v>3252</v>
      </c>
      <c r="P1090">
        <v>-1</v>
      </c>
    </row>
    <row r="1091" spans="1:16" ht="15" customHeight="1" x14ac:dyDescent="0.3">
      <c r="A1091">
        <v>1089</v>
      </c>
      <c r="B1091" t="s">
        <v>41</v>
      </c>
      <c r="C1091" t="s">
        <v>755</v>
      </c>
      <c r="D1091" s="1" t="s">
        <v>3253</v>
      </c>
      <c r="E1091">
        <v>4.0999999999999996</v>
      </c>
      <c r="F1091" s="1" t="s">
        <v>3254</v>
      </c>
      <c r="G1091" t="s">
        <v>3249</v>
      </c>
      <c r="H1091" t="s">
        <v>2286</v>
      </c>
      <c r="I1091" t="s">
        <v>91</v>
      </c>
      <c r="J1091">
        <v>-1</v>
      </c>
      <c r="K1091" t="s">
        <v>36</v>
      </c>
      <c r="L1091" t="s">
        <v>3255</v>
      </c>
      <c r="M1091" t="s">
        <v>1570</v>
      </c>
      <c r="N1091" t="s">
        <v>441</v>
      </c>
      <c r="O1091">
        <v>-1</v>
      </c>
      <c r="P1091">
        <v>-1</v>
      </c>
    </row>
    <row r="1092" spans="1:16" ht="15" customHeight="1" x14ac:dyDescent="0.3">
      <c r="A1092">
        <v>1090</v>
      </c>
      <c r="B1092" t="s">
        <v>41</v>
      </c>
      <c r="C1092" t="s">
        <v>755</v>
      </c>
      <c r="D1092" s="1" t="s">
        <v>3256</v>
      </c>
      <c r="E1092">
        <v>3.5</v>
      </c>
      <c r="F1092" s="1" t="s">
        <v>3257</v>
      </c>
      <c r="G1092" t="s">
        <v>3233</v>
      </c>
      <c r="H1092" t="s">
        <v>3258</v>
      </c>
      <c r="I1092" t="s">
        <v>35</v>
      </c>
      <c r="J1092">
        <v>-1</v>
      </c>
      <c r="K1092" t="s">
        <v>36</v>
      </c>
      <c r="L1092" t="s">
        <v>3259</v>
      </c>
      <c r="M1092" t="s">
        <v>3260</v>
      </c>
      <c r="N1092" t="s">
        <v>31</v>
      </c>
      <c r="O1092">
        <v>-1</v>
      </c>
      <c r="P1092">
        <v>-1</v>
      </c>
    </row>
    <row r="1093" spans="1:16" ht="15" customHeight="1" x14ac:dyDescent="0.3">
      <c r="A1093">
        <v>1091</v>
      </c>
      <c r="B1093" t="s">
        <v>3224</v>
      </c>
      <c r="C1093" t="s">
        <v>755</v>
      </c>
      <c r="D1093" s="1" t="s">
        <v>3261</v>
      </c>
      <c r="E1093">
        <v>3.8</v>
      </c>
      <c r="F1093" s="1" t="s">
        <v>2440</v>
      </c>
      <c r="G1093" t="s">
        <v>2452</v>
      </c>
      <c r="H1093" t="s">
        <v>71</v>
      </c>
      <c r="I1093" t="s">
        <v>28</v>
      </c>
      <c r="J1093">
        <v>1989</v>
      </c>
      <c r="K1093" t="s">
        <v>36</v>
      </c>
      <c r="L1093" t="s">
        <v>366</v>
      </c>
      <c r="M1093" t="s">
        <v>275</v>
      </c>
      <c r="N1093" t="s">
        <v>132</v>
      </c>
      <c r="O1093" t="s">
        <v>2441</v>
      </c>
      <c r="P1093">
        <v>-1</v>
      </c>
    </row>
    <row r="1094" spans="1:16" ht="15" customHeight="1" x14ac:dyDescent="0.3">
      <c r="A1094">
        <v>1092</v>
      </c>
      <c r="B1094" t="s">
        <v>41</v>
      </c>
      <c r="C1094" t="s">
        <v>755</v>
      </c>
      <c r="D1094" s="1" t="s">
        <v>3262</v>
      </c>
      <c r="E1094">
        <v>3.6</v>
      </c>
      <c r="F1094" s="1" t="s">
        <v>3263</v>
      </c>
      <c r="G1094" t="s">
        <v>2452</v>
      </c>
      <c r="H1094" t="s">
        <v>2452</v>
      </c>
      <c r="I1094" t="s">
        <v>118</v>
      </c>
      <c r="J1094">
        <v>-1</v>
      </c>
      <c r="K1094" t="s">
        <v>36</v>
      </c>
      <c r="L1094" t="s">
        <v>99</v>
      </c>
      <c r="M1094" t="s">
        <v>81</v>
      </c>
      <c r="N1094" t="s">
        <v>160</v>
      </c>
      <c r="O1094">
        <v>-1</v>
      </c>
      <c r="P1094" t="b">
        <v>1</v>
      </c>
    </row>
    <row r="1095" spans="1:16" ht="15" customHeight="1" x14ac:dyDescent="0.3">
      <c r="A1095">
        <v>1093</v>
      </c>
      <c r="B1095" t="s">
        <v>266</v>
      </c>
      <c r="C1095" t="s">
        <v>755</v>
      </c>
      <c r="D1095" t="s">
        <v>3264</v>
      </c>
      <c r="E1095">
        <v>3.5</v>
      </c>
      <c r="F1095" s="1" t="s">
        <v>458</v>
      </c>
      <c r="G1095" t="s">
        <v>2452</v>
      </c>
      <c r="H1095" t="s">
        <v>459</v>
      </c>
      <c r="I1095" t="s">
        <v>28</v>
      </c>
      <c r="J1095">
        <v>1948</v>
      </c>
      <c r="K1095" t="s">
        <v>73</v>
      </c>
      <c r="L1095" t="s">
        <v>222</v>
      </c>
      <c r="M1095" t="s">
        <v>81</v>
      </c>
      <c r="N1095" t="s">
        <v>31</v>
      </c>
      <c r="O1095" t="s">
        <v>460</v>
      </c>
      <c r="P1095">
        <v>-1</v>
      </c>
    </row>
    <row r="1096" spans="1:16" ht="15" customHeight="1" x14ac:dyDescent="0.3">
      <c r="A1096">
        <v>1094</v>
      </c>
      <c r="B1096" t="s">
        <v>3265</v>
      </c>
      <c r="C1096" t="s">
        <v>3266</v>
      </c>
      <c r="D1096" s="1" t="s">
        <v>3267</v>
      </c>
      <c r="E1096">
        <v>3.2</v>
      </c>
      <c r="F1096" s="1" t="s">
        <v>3268</v>
      </c>
      <c r="G1096" t="s">
        <v>2452</v>
      </c>
      <c r="H1096" t="s">
        <v>2452</v>
      </c>
      <c r="I1096" t="s">
        <v>20</v>
      </c>
      <c r="J1096">
        <v>2005</v>
      </c>
      <c r="K1096" t="s">
        <v>36</v>
      </c>
      <c r="L1096" t="s">
        <v>46</v>
      </c>
      <c r="M1096" t="s">
        <v>38</v>
      </c>
      <c r="N1096" t="s">
        <v>160</v>
      </c>
      <c r="O1096">
        <v>-1</v>
      </c>
      <c r="P1096">
        <v>-1</v>
      </c>
    </row>
    <row r="1097" spans="1:16" ht="15" customHeight="1" x14ac:dyDescent="0.3">
      <c r="A1097">
        <v>1095</v>
      </c>
      <c r="B1097" t="s">
        <v>41</v>
      </c>
      <c r="C1097" t="s">
        <v>3266</v>
      </c>
      <c r="D1097" s="1" t="s">
        <v>3269</v>
      </c>
      <c r="E1097">
        <v>2.4</v>
      </c>
      <c r="F1097" s="1" t="s">
        <v>3270</v>
      </c>
      <c r="G1097" t="s">
        <v>2452</v>
      </c>
      <c r="H1097" t="s">
        <v>2452</v>
      </c>
      <c r="I1097" t="s">
        <v>51</v>
      </c>
      <c r="J1097">
        <v>1987</v>
      </c>
      <c r="K1097" t="s">
        <v>21</v>
      </c>
      <c r="L1097" t="s">
        <v>29</v>
      </c>
      <c r="M1097" t="s">
        <v>30</v>
      </c>
      <c r="N1097" t="s">
        <v>39</v>
      </c>
      <c r="O1097">
        <v>-1</v>
      </c>
      <c r="P1097">
        <v>-1</v>
      </c>
    </row>
    <row r="1098" spans="1:16" ht="15" customHeight="1" x14ac:dyDescent="0.3">
      <c r="A1098">
        <v>1096</v>
      </c>
      <c r="B1098" t="s">
        <v>3271</v>
      </c>
      <c r="C1098" t="s">
        <v>3266</v>
      </c>
      <c r="D1098" s="1" t="s">
        <v>3272</v>
      </c>
      <c r="E1098">
        <v>4.3</v>
      </c>
      <c r="F1098" s="1" t="s">
        <v>3251</v>
      </c>
      <c r="G1098" t="s">
        <v>2452</v>
      </c>
      <c r="H1098" t="s">
        <v>2452</v>
      </c>
      <c r="I1098" t="s">
        <v>28</v>
      </c>
      <c r="J1098">
        <v>1740</v>
      </c>
      <c r="K1098" t="s">
        <v>562</v>
      </c>
      <c r="L1098" t="s">
        <v>563</v>
      </c>
      <c r="M1098" t="s">
        <v>564</v>
      </c>
      <c r="N1098" t="s">
        <v>39</v>
      </c>
      <c r="O1098" t="s">
        <v>3252</v>
      </c>
      <c r="P1098">
        <v>-1</v>
      </c>
    </row>
    <row r="1099" spans="1:16" ht="15" customHeight="1" x14ac:dyDescent="0.3">
      <c r="A1099">
        <v>1097</v>
      </c>
      <c r="B1099" t="s">
        <v>3273</v>
      </c>
      <c r="C1099" t="s">
        <v>3266</v>
      </c>
      <c r="D1099" s="1" t="s">
        <v>3274</v>
      </c>
      <c r="E1099">
        <v>3.1</v>
      </c>
      <c r="F1099" s="1" t="s">
        <v>3275</v>
      </c>
      <c r="G1099" t="s">
        <v>2452</v>
      </c>
      <c r="H1099" t="s">
        <v>2452</v>
      </c>
      <c r="I1099" t="s">
        <v>72</v>
      </c>
      <c r="J1099">
        <v>1983</v>
      </c>
      <c r="K1099" t="s">
        <v>36</v>
      </c>
      <c r="L1099" t="s">
        <v>66</v>
      </c>
      <c r="M1099" t="s">
        <v>67</v>
      </c>
      <c r="N1099" t="s">
        <v>86</v>
      </c>
      <c r="O1099" t="s">
        <v>3276</v>
      </c>
      <c r="P1099">
        <v>-1</v>
      </c>
    </row>
    <row r="1100" spans="1:16" ht="15" customHeight="1" x14ac:dyDescent="0.3">
      <c r="A1100">
        <v>1098</v>
      </c>
      <c r="B1100" t="s">
        <v>3277</v>
      </c>
      <c r="C1100" t="s">
        <v>3266</v>
      </c>
      <c r="D1100" s="1" t="s">
        <v>3278</v>
      </c>
      <c r="E1100">
        <v>3.5</v>
      </c>
      <c r="F1100" s="1" t="s">
        <v>3279</v>
      </c>
      <c r="G1100" t="s">
        <v>2452</v>
      </c>
      <c r="H1100" t="s">
        <v>2452</v>
      </c>
      <c r="I1100" t="s">
        <v>72</v>
      </c>
      <c r="J1100">
        <v>-1</v>
      </c>
      <c r="K1100" t="s">
        <v>85</v>
      </c>
      <c r="L1100" t="s">
        <v>29</v>
      </c>
      <c r="M1100" t="s">
        <v>30</v>
      </c>
      <c r="N1100" t="s">
        <v>229</v>
      </c>
      <c r="O1100">
        <v>-1</v>
      </c>
      <c r="P1100">
        <v>-1</v>
      </c>
    </row>
    <row r="1101" spans="1:16" ht="15" customHeight="1" x14ac:dyDescent="0.3">
      <c r="A1101">
        <v>1099</v>
      </c>
      <c r="B1101" t="s">
        <v>3280</v>
      </c>
      <c r="C1101" t="s">
        <v>3266</v>
      </c>
      <c r="D1101" s="1" t="s">
        <v>3281</v>
      </c>
      <c r="E1101">
        <v>-1</v>
      </c>
      <c r="F1101" t="s">
        <v>3282</v>
      </c>
      <c r="G1101" t="s">
        <v>2452</v>
      </c>
      <c r="H1101" t="s">
        <v>3283</v>
      </c>
      <c r="I1101" t="s">
        <v>91</v>
      </c>
      <c r="J1101">
        <v>-1</v>
      </c>
      <c r="K1101" t="s">
        <v>137</v>
      </c>
      <c r="L1101">
        <v>-1</v>
      </c>
      <c r="M1101">
        <v>-1</v>
      </c>
      <c r="N1101" t="s">
        <v>39</v>
      </c>
      <c r="O1101">
        <v>-1</v>
      </c>
      <c r="P1101">
        <v>-1</v>
      </c>
    </row>
    <row r="1102" spans="1:16" ht="15" customHeight="1" x14ac:dyDescent="0.3">
      <c r="A1102">
        <v>1100</v>
      </c>
      <c r="B1102" t="s">
        <v>3284</v>
      </c>
      <c r="C1102" t="s">
        <v>3266</v>
      </c>
      <c r="D1102" t="s">
        <v>3285</v>
      </c>
      <c r="E1102">
        <v>3.9</v>
      </c>
      <c r="F1102" s="1" t="s">
        <v>3286</v>
      </c>
      <c r="G1102" t="s">
        <v>3216</v>
      </c>
      <c r="H1102" t="s">
        <v>19</v>
      </c>
      <c r="I1102" t="s">
        <v>28</v>
      </c>
      <c r="J1102">
        <v>1799</v>
      </c>
      <c r="K1102" t="s">
        <v>73</v>
      </c>
      <c r="L1102" t="s">
        <v>58</v>
      </c>
      <c r="M1102" t="s">
        <v>59</v>
      </c>
      <c r="N1102" t="s">
        <v>132</v>
      </c>
      <c r="O1102">
        <v>-1</v>
      </c>
      <c r="P1102">
        <v>-1</v>
      </c>
    </row>
    <row r="1103" spans="1:16" ht="15" customHeight="1" x14ac:dyDescent="0.3">
      <c r="A1103">
        <v>1101</v>
      </c>
      <c r="B1103" t="s">
        <v>41</v>
      </c>
      <c r="C1103" t="s">
        <v>3266</v>
      </c>
      <c r="D1103" s="1" t="s">
        <v>3287</v>
      </c>
      <c r="E1103">
        <v>5</v>
      </c>
      <c r="F1103" s="1" t="s">
        <v>496</v>
      </c>
      <c r="G1103" t="s">
        <v>2452</v>
      </c>
      <c r="H1103" t="s">
        <v>497</v>
      </c>
      <c r="I1103" t="s">
        <v>118</v>
      </c>
      <c r="J1103">
        <v>2008</v>
      </c>
      <c r="K1103" t="s">
        <v>36</v>
      </c>
      <c r="L1103" t="s">
        <v>46</v>
      </c>
      <c r="M1103" t="s">
        <v>38</v>
      </c>
      <c r="N1103" t="s">
        <v>47</v>
      </c>
      <c r="O1103">
        <v>-1</v>
      </c>
      <c r="P1103">
        <v>-1</v>
      </c>
    </row>
    <row r="1104" spans="1:16" ht="15" customHeight="1" x14ac:dyDescent="0.3">
      <c r="A1104">
        <v>1102</v>
      </c>
      <c r="B1104" t="s">
        <v>3288</v>
      </c>
      <c r="C1104" t="s">
        <v>3266</v>
      </c>
      <c r="D1104" s="1" t="s">
        <v>3289</v>
      </c>
      <c r="E1104">
        <v>2.4</v>
      </c>
      <c r="F1104" s="1" t="s">
        <v>3290</v>
      </c>
      <c r="G1104" t="s">
        <v>2114</v>
      </c>
      <c r="H1104" t="s">
        <v>2114</v>
      </c>
      <c r="I1104" t="s">
        <v>28</v>
      </c>
      <c r="J1104">
        <v>1904</v>
      </c>
      <c r="K1104" t="s">
        <v>73</v>
      </c>
      <c r="L1104" t="s">
        <v>475</v>
      </c>
      <c r="M1104" t="s">
        <v>475</v>
      </c>
      <c r="N1104" t="s">
        <v>31</v>
      </c>
      <c r="O1104" t="s">
        <v>3291</v>
      </c>
      <c r="P1104">
        <v>-1</v>
      </c>
    </row>
    <row r="1105" spans="1:16" ht="15" customHeight="1" x14ac:dyDescent="0.3">
      <c r="A1105">
        <v>1103</v>
      </c>
      <c r="B1105" t="s">
        <v>3273</v>
      </c>
      <c r="C1105" t="s">
        <v>3266</v>
      </c>
      <c r="D1105" t="s">
        <v>3292</v>
      </c>
      <c r="E1105">
        <v>-1</v>
      </c>
      <c r="F1105" t="s">
        <v>3293</v>
      </c>
      <c r="G1105" t="s">
        <v>2452</v>
      </c>
      <c r="H1105">
        <v>-1</v>
      </c>
      <c r="I1105">
        <v>-1</v>
      </c>
      <c r="J1105">
        <v>-1</v>
      </c>
      <c r="K1105">
        <v>-1</v>
      </c>
      <c r="L1105">
        <v>-1</v>
      </c>
      <c r="M1105">
        <v>-1</v>
      </c>
      <c r="N1105">
        <v>-1</v>
      </c>
      <c r="O1105">
        <v>-1</v>
      </c>
      <c r="P1105">
        <v>-1</v>
      </c>
    </row>
    <row r="1106" spans="1:16" ht="15" customHeight="1" x14ac:dyDescent="0.3">
      <c r="A1106">
        <v>1104</v>
      </c>
      <c r="B1106" t="s">
        <v>41</v>
      </c>
      <c r="C1106" t="s">
        <v>3266</v>
      </c>
      <c r="D1106" s="1" t="s">
        <v>3294</v>
      </c>
      <c r="E1106">
        <v>4.2</v>
      </c>
      <c r="F1106" s="1" t="s">
        <v>3295</v>
      </c>
      <c r="G1106" t="s">
        <v>3296</v>
      </c>
      <c r="H1106" t="s">
        <v>3296</v>
      </c>
      <c r="I1106" t="s">
        <v>118</v>
      </c>
      <c r="J1106">
        <v>2014</v>
      </c>
      <c r="K1106" t="s">
        <v>36</v>
      </c>
      <c r="L1106" t="s">
        <v>29</v>
      </c>
      <c r="M1106" t="s">
        <v>30</v>
      </c>
      <c r="N1106" t="s">
        <v>39</v>
      </c>
      <c r="O1106">
        <v>-1</v>
      </c>
      <c r="P1106">
        <v>-1</v>
      </c>
    </row>
    <row r="1107" spans="1:16" ht="15" customHeight="1" x14ac:dyDescent="0.3">
      <c r="A1107">
        <v>1105</v>
      </c>
      <c r="B1107" t="s">
        <v>114</v>
      </c>
      <c r="C1107" t="s">
        <v>3266</v>
      </c>
      <c r="D1107" t="s">
        <v>3297</v>
      </c>
      <c r="E1107">
        <v>4.3</v>
      </c>
      <c r="F1107" s="1" t="s">
        <v>3251</v>
      </c>
      <c r="G1107" t="s">
        <v>2452</v>
      </c>
      <c r="H1107" t="s">
        <v>2452</v>
      </c>
      <c r="I1107" t="s">
        <v>28</v>
      </c>
      <c r="J1107">
        <v>1740</v>
      </c>
      <c r="K1107" t="s">
        <v>562</v>
      </c>
      <c r="L1107" t="s">
        <v>563</v>
      </c>
      <c r="M1107" t="s">
        <v>564</v>
      </c>
      <c r="N1107" t="s">
        <v>39</v>
      </c>
      <c r="O1107" t="s">
        <v>3252</v>
      </c>
      <c r="P1107">
        <v>-1</v>
      </c>
    </row>
    <row r="1108" spans="1:16" ht="15" customHeight="1" x14ac:dyDescent="0.3">
      <c r="A1108">
        <v>1106</v>
      </c>
      <c r="B1108" t="s">
        <v>3298</v>
      </c>
      <c r="C1108" t="s">
        <v>3266</v>
      </c>
      <c r="D1108" s="1" t="s">
        <v>3299</v>
      </c>
      <c r="E1108">
        <v>-1</v>
      </c>
      <c r="F1108" t="s">
        <v>3300</v>
      </c>
      <c r="G1108" t="s">
        <v>3057</v>
      </c>
      <c r="H1108" t="s">
        <v>3301</v>
      </c>
      <c r="I1108" t="s">
        <v>91</v>
      </c>
      <c r="J1108">
        <v>-1</v>
      </c>
      <c r="K1108" t="s">
        <v>73</v>
      </c>
      <c r="L1108" t="s">
        <v>46</v>
      </c>
      <c r="M1108" t="s">
        <v>38</v>
      </c>
      <c r="N1108" t="s">
        <v>155</v>
      </c>
      <c r="O1108">
        <v>-1</v>
      </c>
      <c r="P1108">
        <v>-1</v>
      </c>
    </row>
    <row r="1109" spans="1:16" ht="15" customHeight="1" x14ac:dyDescent="0.3">
      <c r="A1109">
        <v>1107</v>
      </c>
      <c r="B1109" t="s">
        <v>413</v>
      </c>
      <c r="C1109" t="s">
        <v>3266</v>
      </c>
      <c r="D1109" t="s">
        <v>3302</v>
      </c>
      <c r="E1109">
        <v>-1</v>
      </c>
      <c r="F1109" t="s">
        <v>3303</v>
      </c>
      <c r="G1109" t="s">
        <v>2452</v>
      </c>
      <c r="H1109">
        <v>-1</v>
      </c>
      <c r="I1109">
        <v>-1</v>
      </c>
      <c r="J1109">
        <v>-1</v>
      </c>
      <c r="K1109">
        <v>-1</v>
      </c>
      <c r="L1109">
        <v>-1</v>
      </c>
      <c r="M1109">
        <v>-1</v>
      </c>
      <c r="N1109">
        <v>-1</v>
      </c>
      <c r="O1109">
        <v>-1</v>
      </c>
      <c r="P1109">
        <v>-1</v>
      </c>
    </row>
    <row r="1110" spans="1:16" ht="15" customHeight="1" x14ac:dyDescent="0.3">
      <c r="A1110">
        <v>1108</v>
      </c>
      <c r="B1110" t="s">
        <v>3304</v>
      </c>
      <c r="C1110" t="s">
        <v>3266</v>
      </c>
      <c r="D1110" s="1" t="s">
        <v>3305</v>
      </c>
      <c r="E1110">
        <v>2.7</v>
      </c>
      <c r="F1110" s="1" t="s">
        <v>3306</v>
      </c>
      <c r="G1110" t="s">
        <v>1001</v>
      </c>
      <c r="H1110" t="s">
        <v>3065</v>
      </c>
      <c r="I1110" t="s">
        <v>28</v>
      </c>
      <c r="J1110">
        <v>2007</v>
      </c>
      <c r="K1110" t="s">
        <v>73</v>
      </c>
      <c r="L1110" t="s">
        <v>46</v>
      </c>
      <c r="M1110" t="s">
        <v>38</v>
      </c>
      <c r="N1110" t="s">
        <v>39</v>
      </c>
      <c r="O1110">
        <v>-1</v>
      </c>
      <c r="P1110">
        <v>-1</v>
      </c>
    </row>
    <row r="1111" spans="1:16" ht="15" customHeight="1" x14ac:dyDescent="0.3">
      <c r="A1111">
        <v>1109</v>
      </c>
      <c r="B1111" t="s">
        <v>3307</v>
      </c>
      <c r="C1111" t="s">
        <v>3266</v>
      </c>
      <c r="D1111" s="1" t="s">
        <v>3308</v>
      </c>
      <c r="E1111">
        <v>4.5999999999999996</v>
      </c>
      <c r="F1111" s="1" t="s">
        <v>3309</v>
      </c>
      <c r="G1111" t="s">
        <v>2932</v>
      </c>
      <c r="H1111" t="s">
        <v>2932</v>
      </c>
      <c r="I1111" t="s">
        <v>91</v>
      </c>
      <c r="J1111">
        <v>-1</v>
      </c>
      <c r="K1111" t="s">
        <v>36</v>
      </c>
      <c r="L1111" t="s">
        <v>1047</v>
      </c>
      <c r="M1111" t="s">
        <v>247</v>
      </c>
      <c r="N1111" t="s">
        <v>106</v>
      </c>
      <c r="O1111">
        <v>-1</v>
      </c>
      <c r="P1111">
        <v>-1</v>
      </c>
    </row>
    <row r="1112" spans="1:16" ht="15" customHeight="1" x14ac:dyDescent="0.3">
      <c r="A1112">
        <v>1110</v>
      </c>
      <c r="B1112" t="s">
        <v>3310</v>
      </c>
      <c r="C1112" t="s">
        <v>3266</v>
      </c>
      <c r="D1112" s="1" t="s">
        <v>3311</v>
      </c>
      <c r="E1112">
        <v>3.9</v>
      </c>
      <c r="F1112" s="1" t="s">
        <v>2282</v>
      </c>
      <c r="G1112" t="s">
        <v>3216</v>
      </c>
      <c r="H1112" t="s">
        <v>19</v>
      </c>
      <c r="I1112" t="s">
        <v>118</v>
      </c>
      <c r="J1112">
        <v>2000</v>
      </c>
      <c r="K1112" t="s">
        <v>36</v>
      </c>
      <c r="L1112" t="s">
        <v>222</v>
      </c>
      <c r="M1112" t="s">
        <v>81</v>
      </c>
      <c r="N1112" t="s">
        <v>24</v>
      </c>
      <c r="O1112" t="s">
        <v>2283</v>
      </c>
      <c r="P1112">
        <v>-1</v>
      </c>
    </row>
    <row r="1113" spans="1:16" ht="15" customHeight="1" x14ac:dyDescent="0.3">
      <c r="A1113">
        <v>1111</v>
      </c>
      <c r="B1113" t="s">
        <v>254</v>
      </c>
      <c r="C1113" t="s">
        <v>3266</v>
      </c>
      <c r="D1113" s="1" t="s">
        <v>3312</v>
      </c>
      <c r="E1113">
        <v>3.5</v>
      </c>
      <c r="F1113" s="1" t="s">
        <v>3313</v>
      </c>
      <c r="G1113" t="s">
        <v>3314</v>
      </c>
      <c r="H1113" t="s">
        <v>3315</v>
      </c>
      <c r="I1113" t="s">
        <v>118</v>
      </c>
      <c r="J1113">
        <v>1993</v>
      </c>
      <c r="K1113" t="s">
        <v>36</v>
      </c>
      <c r="L1113" t="s">
        <v>46</v>
      </c>
      <c r="M1113" t="s">
        <v>38</v>
      </c>
      <c r="N1113" t="s">
        <v>160</v>
      </c>
      <c r="O1113" t="s">
        <v>3316</v>
      </c>
      <c r="P1113" t="b">
        <v>1</v>
      </c>
    </row>
    <row r="1114" spans="1:16" ht="15" customHeight="1" x14ac:dyDescent="0.3">
      <c r="A1114">
        <v>1112</v>
      </c>
      <c r="B1114" t="s">
        <v>3317</v>
      </c>
      <c r="C1114" t="s">
        <v>3266</v>
      </c>
      <c r="D1114" s="1" t="s">
        <v>3318</v>
      </c>
      <c r="E1114">
        <v>3.2</v>
      </c>
      <c r="F1114" s="1" t="s">
        <v>3056</v>
      </c>
      <c r="G1114" t="s">
        <v>3057</v>
      </c>
      <c r="H1114" t="s">
        <v>3057</v>
      </c>
      <c r="I1114" t="s">
        <v>28</v>
      </c>
      <c r="J1114">
        <v>1975</v>
      </c>
      <c r="K1114" t="s">
        <v>36</v>
      </c>
      <c r="L1114" t="s">
        <v>58</v>
      </c>
      <c r="M1114" t="s">
        <v>59</v>
      </c>
      <c r="N1114" t="s">
        <v>39</v>
      </c>
      <c r="O1114" t="s">
        <v>3058</v>
      </c>
      <c r="P1114">
        <v>-1</v>
      </c>
    </row>
    <row r="1115" spans="1:16" ht="15" customHeight="1" x14ac:dyDescent="0.3">
      <c r="A1115">
        <v>1113</v>
      </c>
      <c r="B1115" t="s">
        <v>3319</v>
      </c>
      <c r="C1115" t="s">
        <v>3266</v>
      </c>
      <c r="D1115" t="s">
        <v>3320</v>
      </c>
      <c r="E1115">
        <v>2.7</v>
      </c>
      <c r="F1115" s="1" t="s">
        <v>2414</v>
      </c>
      <c r="G1115" t="s">
        <v>2452</v>
      </c>
      <c r="H1115" t="s">
        <v>2415</v>
      </c>
      <c r="I1115" t="s">
        <v>35</v>
      </c>
      <c r="J1115">
        <v>1998</v>
      </c>
      <c r="K1115" t="s">
        <v>36</v>
      </c>
      <c r="L1115" t="s">
        <v>222</v>
      </c>
      <c r="M1115" t="s">
        <v>81</v>
      </c>
      <c r="N1115" t="s">
        <v>24</v>
      </c>
      <c r="O1115">
        <v>-1</v>
      </c>
      <c r="P1115">
        <v>-1</v>
      </c>
    </row>
    <row r="1116" spans="1:16" ht="15" customHeight="1" x14ac:dyDescent="0.3">
      <c r="A1116">
        <v>1114</v>
      </c>
      <c r="B1116" t="s">
        <v>2068</v>
      </c>
      <c r="C1116" t="s">
        <v>3266</v>
      </c>
      <c r="D1116" s="1" t="s">
        <v>3321</v>
      </c>
      <c r="E1116">
        <v>3.9</v>
      </c>
      <c r="F1116" s="1" t="s">
        <v>2282</v>
      </c>
      <c r="G1116" t="s">
        <v>2452</v>
      </c>
      <c r="H1116" t="s">
        <v>19</v>
      </c>
      <c r="I1116" t="s">
        <v>118</v>
      </c>
      <c r="J1116">
        <v>2000</v>
      </c>
      <c r="K1116" t="s">
        <v>36</v>
      </c>
      <c r="L1116" t="s">
        <v>222</v>
      </c>
      <c r="M1116" t="s">
        <v>81</v>
      </c>
      <c r="N1116" t="s">
        <v>24</v>
      </c>
      <c r="O1116" t="s">
        <v>2283</v>
      </c>
      <c r="P1116">
        <v>-1</v>
      </c>
    </row>
    <row r="1117" spans="1:16" ht="15" customHeight="1" x14ac:dyDescent="0.3">
      <c r="A1117">
        <v>1115</v>
      </c>
      <c r="B1117" t="s">
        <v>3322</v>
      </c>
      <c r="C1117" t="s">
        <v>3266</v>
      </c>
      <c r="D1117" s="1" t="s">
        <v>3323</v>
      </c>
      <c r="E1117">
        <v>3.1</v>
      </c>
      <c r="F1117" s="1" t="s">
        <v>3324</v>
      </c>
      <c r="G1117" t="s">
        <v>1001</v>
      </c>
      <c r="H1117" t="s">
        <v>1251</v>
      </c>
      <c r="I1117" t="s">
        <v>35</v>
      </c>
      <c r="J1117">
        <v>2015</v>
      </c>
      <c r="K1117" t="s">
        <v>36</v>
      </c>
      <c r="L1117" t="s">
        <v>475</v>
      </c>
      <c r="M1117" t="s">
        <v>475</v>
      </c>
      <c r="N1117" t="s">
        <v>39</v>
      </c>
      <c r="O1117">
        <v>-1</v>
      </c>
      <c r="P1117">
        <v>-1</v>
      </c>
    </row>
    <row r="1118" spans="1:16" ht="15" customHeight="1" x14ac:dyDescent="0.3">
      <c r="A1118">
        <v>1116</v>
      </c>
      <c r="B1118" t="s">
        <v>896</v>
      </c>
      <c r="C1118" t="s">
        <v>3266</v>
      </c>
      <c r="D1118" s="1" t="s">
        <v>3325</v>
      </c>
      <c r="E1118">
        <v>4.5</v>
      </c>
      <c r="F1118" s="1" t="s">
        <v>3326</v>
      </c>
      <c r="G1118" t="s">
        <v>3231</v>
      </c>
      <c r="H1118" t="s">
        <v>1510</v>
      </c>
      <c r="I1118" t="s">
        <v>20</v>
      </c>
      <c r="J1118">
        <v>2011</v>
      </c>
      <c r="K1118" t="s">
        <v>36</v>
      </c>
      <c r="L1118" t="s">
        <v>222</v>
      </c>
      <c r="M1118" t="s">
        <v>81</v>
      </c>
      <c r="N1118" t="s">
        <v>39</v>
      </c>
      <c r="O1118">
        <v>-1</v>
      </c>
      <c r="P1118">
        <v>-1</v>
      </c>
    </row>
    <row r="1119" spans="1:16" ht="15" customHeight="1" x14ac:dyDescent="0.3">
      <c r="A1119">
        <v>1117</v>
      </c>
      <c r="B1119" t="s">
        <v>3327</v>
      </c>
      <c r="C1119" t="s">
        <v>3266</v>
      </c>
      <c r="D1119" s="1" t="s">
        <v>3328</v>
      </c>
      <c r="E1119">
        <v>3.8</v>
      </c>
      <c r="F1119" s="1" t="s">
        <v>3329</v>
      </c>
      <c r="G1119" t="s">
        <v>3330</v>
      </c>
      <c r="H1119" t="s">
        <v>3331</v>
      </c>
      <c r="I1119" t="s">
        <v>118</v>
      </c>
      <c r="J1119">
        <v>1992</v>
      </c>
      <c r="K1119" t="s">
        <v>36</v>
      </c>
      <c r="L1119" t="s">
        <v>119</v>
      </c>
      <c r="M1119" t="s">
        <v>81</v>
      </c>
      <c r="N1119" t="s">
        <v>160</v>
      </c>
      <c r="O1119">
        <v>-1</v>
      </c>
      <c r="P1119">
        <v>-1</v>
      </c>
    </row>
    <row r="1120" spans="1:16" ht="15" customHeight="1" x14ac:dyDescent="0.3">
      <c r="A1120">
        <v>1118</v>
      </c>
      <c r="B1120" t="s">
        <v>96</v>
      </c>
      <c r="C1120" t="s">
        <v>3266</v>
      </c>
      <c r="D1120" s="1" t="s">
        <v>3332</v>
      </c>
      <c r="E1120">
        <v>3.2</v>
      </c>
      <c r="F1120" s="1" t="s">
        <v>3333</v>
      </c>
      <c r="G1120" t="s">
        <v>2452</v>
      </c>
      <c r="H1120" t="s">
        <v>2452</v>
      </c>
      <c r="I1120" t="s">
        <v>20</v>
      </c>
      <c r="J1120">
        <v>-1</v>
      </c>
      <c r="K1120" t="s">
        <v>21</v>
      </c>
      <c r="L1120" t="s">
        <v>22</v>
      </c>
      <c r="M1120" t="s">
        <v>23</v>
      </c>
      <c r="N1120" t="s">
        <v>39</v>
      </c>
      <c r="O1120">
        <v>-1</v>
      </c>
      <c r="P1120">
        <v>-1</v>
      </c>
    </row>
    <row r="1121" spans="1:16" ht="15" customHeight="1" x14ac:dyDescent="0.3">
      <c r="A1121">
        <v>1119</v>
      </c>
      <c r="B1121" t="s">
        <v>96</v>
      </c>
      <c r="C1121" t="s">
        <v>3266</v>
      </c>
      <c r="D1121" s="1" t="s">
        <v>3334</v>
      </c>
      <c r="E1121">
        <v>4.0999999999999996</v>
      </c>
      <c r="F1121" s="1" t="s">
        <v>3245</v>
      </c>
      <c r="G1121" t="s">
        <v>2452</v>
      </c>
      <c r="H1121" t="s">
        <v>3246</v>
      </c>
      <c r="I1121" t="s">
        <v>28</v>
      </c>
      <c r="J1121">
        <v>1991</v>
      </c>
      <c r="K1121" t="s">
        <v>36</v>
      </c>
      <c r="L1121" t="s">
        <v>46</v>
      </c>
      <c r="M1121" t="s">
        <v>38</v>
      </c>
      <c r="N1121" t="s">
        <v>229</v>
      </c>
      <c r="O1121" t="s">
        <v>3247</v>
      </c>
      <c r="P1121">
        <v>-1</v>
      </c>
    </row>
    <row r="1122" spans="1:16" ht="15" customHeight="1" x14ac:dyDescent="0.3">
      <c r="A1122">
        <v>1120</v>
      </c>
      <c r="B1122" t="s">
        <v>3335</v>
      </c>
      <c r="C1122" t="s">
        <v>3266</v>
      </c>
      <c r="D1122" t="s">
        <v>3336</v>
      </c>
      <c r="E1122">
        <v>-1</v>
      </c>
      <c r="F1122" t="s">
        <v>1842</v>
      </c>
      <c r="G1122" t="s">
        <v>3216</v>
      </c>
      <c r="H1122">
        <v>-1</v>
      </c>
      <c r="I1122">
        <v>-1</v>
      </c>
      <c r="J1122">
        <v>-1</v>
      </c>
      <c r="K1122">
        <v>-1</v>
      </c>
      <c r="L1122">
        <v>-1</v>
      </c>
      <c r="M1122">
        <v>-1</v>
      </c>
      <c r="N1122">
        <v>-1</v>
      </c>
      <c r="O1122">
        <v>-1</v>
      </c>
      <c r="P1122">
        <v>-1</v>
      </c>
    </row>
    <row r="1123" spans="1:16" ht="15" customHeight="1" x14ac:dyDescent="0.3">
      <c r="A1123">
        <v>1121</v>
      </c>
      <c r="B1123" t="s">
        <v>3337</v>
      </c>
      <c r="C1123" t="s">
        <v>3266</v>
      </c>
      <c r="D1123" t="s">
        <v>3338</v>
      </c>
      <c r="E1123">
        <v>-1</v>
      </c>
      <c r="F1123" t="s">
        <v>3339</v>
      </c>
      <c r="G1123" t="s">
        <v>3340</v>
      </c>
      <c r="H1123">
        <v>-1</v>
      </c>
      <c r="I1123">
        <v>-1</v>
      </c>
      <c r="J1123">
        <v>-1</v>
      </c>
      <c r="K1123">
        <v>-1</v>
      </c>
      <c r="L1123">
        <v>-1</v>
      </c>
      <c r="M1123">
        <v>-1</v>
      </c>
      <c r="N1123">
        <v>-1</v>
      </c>
      <c r="O1123">
        <v>-1</v>
      </c>
      <c r="P1123">
        <v>-1</v>
      </c>
    </row>
    <row r="1124" spans="1:16" ht="15" customHeight="1" x14ac:dyDescent="0.3">
      <c r="A1124">
        <v>1122</v>
      </c>
      <c r="B1124" t="s">
        <v>581</v>
      </c>
      <c r="C1124" t="s">
        <v>3266</v>
      </c>
      <c r="D1124" t="s">
        <v>3341</v>
      </c>
      <c r="E1124">
        <v>3.5</v>
      </c>
      <c r="F1124" s="1" t="s">
        <v>3342</v>
      </c>
      <c r="G1124" t="s">
        <v>2932</v>
      </c>
      <c r="H1124" t="s">
        <v>1820</v>
      </c>
      <c r="I1124" t="s">
        <v>20</v>
      </c>
      <c r="J1124">
        <v>2006</v>
      </c>
      <c r="K1124" t="s">
        <v>36</v>
      </c>
      <c r="L1124" t="s">
        <v>222</v>
      </c>
      <c r="M1124" t="s">
        <v>81</v>
      </c>
      <c r="N1124" t="s">
        <v>24</v>
      </c>
      <c r="O1124">
        <v>-1</v>
      </c>
      <c r="P1124">
        <v>-1</v>
      </c>
    </row>
    <row r="1125" spans="1:16" ht="15" customHeight="1" x14ac:dyDescent="0.3">
      <c r="A1125">
        <v>1123</v>
      </c>
      <c r="B1125" t="s">
        <v>96</v>
      </c>
      <c r="C1125" t="s">
        <v>3343</v>
      </c>
      <c r="D1125" s="1" t="s">
        <v>3344</v>
      </c>
      <c r="E1125">
        <v>4.3</v>
      </c>
      <c r="F1125" s="1" t="s">
        <v>3251</v>
      </c>
      <c r="G1125" t="s">
        <v>2452</v>
      </c>
      <c r="H1125" t="s">
        <v>2452</v>
      </c>
      <c r="I1125" t="s">
        <v>28</v>
      </c>
      <c r="J1125">
        <v>1740</v>
      </c>
      <c r="K1125" t="s">
        <v>562</v>
      </c>
      <c r="L1125" t="s">
        <v>563</v>
      </c>
      <c r="M1125" t="s">
        <v>564</v>
      </c>
      <c r="N1125" t="s">
        <v>39</v>
      </c>
      <c r="O1125" t="s">
        <v>3252</v>
      </c>
      <c r="P1125">
        <v>-1</v>
      </c>
    </row>
    <row r="1126" spans="1:16" ht="15" customHeight="1" x14ac:dyDescent="0.3">
      <c r="A1126">
        <v>1124</v>
      </c>
      <c r="B1126" t="s">
        <v>3337</v>
      </c>
      <c r="C1126" t="s">
        <v>3343</v>
      </c>
      <c r="D1126" s="1" t="s">
        <v>3345</v>
      </c>
      <c r="E1126">
        <v>1.8</v>
      </c>
      <c r="F1126" s="1" t="s">
        <v>3346</v>
      </c>
      <c r="G1126" t="s">
        <v>3340</v>
      </c>
      <c r="H1126" t="s">
        <v>3340</v>
      </c>
      <c r="I1126" t="s">
        <v>118</v>
      </c>
      <c r="J1126">
        <v>-1</v>
      </c>
      <c r="K1126" t="s">
        <v>36</v>
      </c>
      <c r="L1126">
        <v>-1</v>
      </c>
      <c r="M1126">
        <v>-1</v>
      </c>
      <c r="N1126" t="s">
        <v>47</v>
      </c>
      <c r="O1126">
        <v>-1</v>
      </c>
      <c r="P1126">
        <v>-1</v>
      </c>
    </row>
    <row r="1127" spans="1:16" ht="15" customHeight="1" x14ac:dyDescent="0.3">
      <c r="A1127">
        <v>1125</v>
      </c>
      <c r="B1127" t="s">
        <v>3347</v>
      </c>
      <c r="C1127" t="s">
        <v>3343</v>
      </c>
      <c r="D1127" s="1" t="s">
        <v>3348</v>
      </c>
      <c r="E1127">
        <v>3.7</v>
      </c>
      <c r="F1127" s="1" t="s">
        <v>3349</v>
      </c>
      <c r="G1127" t="s">
        <v>2452</v>
      </c>
      <c r="H1127" t="s">
        <v>2452</v>
      </c>
      <c r="I1127" t="s">
        <v>35</v>
      </c>
      <c r="J1127">
        <v>1855</v>
      </c>
      <c r="K1127" t="s">
        <v>21</v>
      </c>
      <c r="L1127" t="s">
        <v>29</v>
      </c>
      <c r="M1127" t="s">
        <v>30</v>
      </c>
      <c r="N1127" t="s">
        <v>47</v>
      </c>
      <c r="O1127">
        <v>-1</v>
      </c>
      <c r="P1127">
        <v>-1</v>
      </c>
    </row>
    <row r="1128" spans="1:16" ht="15" customHeight="1" x14ac:dyDescent="0.3">
      <c r="A1128">
        <v>1126</v>
      </c>
      <c r="B1128" t="s">
        <v>3350</v>
      </c>
      <c r="C1128" t="s">
        <v>3343</v>
      </c>
      <c r="D1128" s="1" t="s">
        <v>3351</v>
      </c>
      <c r="E1128">
        <v>4.3</v>
      </c>
      <c r="F1128" s="1" t="s">
        <v>3251</v>
      </c>
      <c r="G1128" t="s">
        <v>2452</v>
      </c>
      <c r="H1128" t="s">
        <v>2452</v>
      </c>
      <c r="I1128" t="s">
        <v>28</v>
      </c>
      <c r="J1128">
        <v>1740</v>
      </c>
      <c r="K1128" t="s">
        <v>562</v>
      </c>
      <c r="L1128" t="s">
        <v>563</v>
      </c>
      <c r="M1128" t="s">
        <v>564</v>
      </c>
      <c r="N1128" t="s">
        <v>39</v>
      </c>
      <c r="O1128" t="s">
        <v>3252</v>
      </c>
      <c r="P1128">
        <v>-1</v>
      </c>
    </row>
    <row r="1129" spans="1:16" ht="15" customHeight="1" x14ac:dyDescent="0.3">
      <c r="A1129">
        <v>1127</v>
      </c>
      <c r="B1129" t="s">
        <v>41</v>
      </c>
      <c r="C1129" t="s">
        <v>3343</v>
      </c>
      <c r="D1129" t="s">
        <v>3352</v>
      </c>
      <c r="E1129">
        <v>3.8</v>
      </c>
      <c r="F1129" s="1" t="s">
        <v>3353</v>
      </c>
      <c r="G1129" t="s">
        <v>3354</v>
      </c>
      <c r="H1129" t="s">
        <v>1651</v>
      </c>
      <c r="I1129" t="s">
        <v>118</v>
      </c>
      <c r="J1129">
        <v>-1</v>
      </c>
      <c r="K1129" t="s">
        <v>36</v>
      </c>
      <c r="L1129" t="s">
        <v>119</v>
      </c>
      <c r="M1129" t="s">
        <v>81</v>
      </c>
      <c r="N1129" t="s">
        <v>441</v>
      </c>
      <c r="O1129">
        <v>-1</v>
      </c>
      <c r="P1129">
        <v>-1</v>
      </c>
    </row>
    <row r="1130" spans="1:16" ht="15" customHeight="1" x14ac:dyDescent="0.3">
      <c r="A1130">
        <v>1128</v>
      </c>
      <c r="B1130" t="s">
        <v>41</v>
      </c>
      <c r="C1130" t="s">
        <v>3343</v>
      </c>
      <c r="D1130" s="1" t="s">
        <v>3355</v>
      </c>
      <c r="E1130">
        <v>4</v>
      </c>
      <c r="F1130" s="1" t="s">
        <v>3356</v>
      </c>
      <c r="G1130" t="s">
        <v>3357</v>
      </c>
      <c r="H1130" t="s">
        <v>3358</v>
      </c>
      <c r="I1130" t="s">
        <v>118</v>
      </c>
      <c r="J1130">
        <v>2012</v>
      </c>
      <c r="K1130" t="s">
        <v>36</v>
      </c>
      <c r="L1130" t="s">
        <v>222</v>
      </c>
      <c r="M1130" t="s">
        <v>81</v>
      </c>
      <c r="N1130" t="s">
        <v>160</v>
      </c>
      <c r="O1130">
        <v>-1</v>
      </c>
      <c r="P1130">
        <v>-1</v>
      </c>
    </row>
    <row r="1131" spans="1:16" ht="15" customHeight="1" x14ac:dyDescent="0.3">
      <c r="A1131">
        <v>1129</v>
      </c>
      <c r="B1131" t="s">
        <v>3337</v>
      </c>
      <c r="C1131" t="s">
        <v>3343</v>
      </c>
      <c r="D1131" s="1" t="s">
        <v>3359</v>
      </c>
      <c r="E1131">
        <v>3.9</v>
      </c>
      <c r="F1131" s="1" t="s">
        <v>3360</v>
      </c>
      <c r="G1131" t="s">
        <v>3340</v>
      </c>
      <c r="H1131" t="s">
        <v>3340</v>
      </c>
      <c r="I1131" t="s">
        <v>35</v>
      </c>
      <c r="J1131">
        <v>-1</v>
      </c>
      <c r="K1131" t="s">
        <v>36</v>
      </c>
      <c r="L1131" t="s">
        <v>1534</v>
      </c>
      <c r="M1131" t="s">
        <v>407</v>
      </c>
      <c r="N1131" t="s">
        <v>75</v>
      </c>
      <c r="O1131">
        <v>-1</v>
      </c>
      <c r="P1131">
        <v>-1</v>
      </c>
    </row>
    <row r="1132" spans="1:16" ht="15" customHeight="1" x14ac:dyDescent="0.3">
      <c r="A1132">
        <v>1130</v>
      </c>
      <c r="B1132" t="s">
        <v>896</v>
      </c>
      <c r="C1132" t="s">
        <v>3343</v>
      </c>
      <c r="D1132" t="s">
        <v>3361</v>
      </c>
      <c r="E1132">
        <v>3.9</v>
      </c>
      <c r="F1132" s="1" t="s">
        <v>3362</v>
      </c>
      <c r="G1132" t="s">
        <v>3231</v>
      </c>
      <c r="H1132" t="s">
        <v>1510</v>
      </c>
      <c r="I1132" t="s">
        <v>118</v>
      </c>
      <c r="J1132">
        <v>2011</v>
      </c>
      <c r="K1132" t="s">
        <v>36</v>
      </c>
      <c r="L1132" t="s">
        <v>178</v>
      </c>
      <c r="M1132" t="s">
        <v>38</v>
      </c>
      <c r="N1132" t="s">
        <v>160</v>
      </c>
      <c r="O1132">
        <v>-1</v>
      </c>
      <c r="P1132">
        <v>-1</v>
      </c>
    </row>
    <row r="1133" spans="1:16" ht="15" customHeight="1" x14ac:dyDescent="0.3">
      <c r="A1133">
        <v>1131</v>
      </c>
      <c r="B1133" t="s">
        <v>3363</v>
      </c>
      <c r="C1133" t="s">
        <v>3343</v>
      </c>
      <c r="D1133" s="1" t="s">
        <v>3364</v>
      </c>
      <c r="E1133">
        <v>3.4</v>
      </c>
      <c r="F1133" s="1" t="s">
        <v>3365</v>
      </c>
      <c r="G1133" t="s">
        <v>3216</v>
      </c>
      <c r="H1133" t="s">
        <v>19</v>
      </c>
      <c r="I1133" t="s">
        <v>51</v>
      </c>
      <c r="J1133">
        <v>2001</v>
      </c>
      <c r="K1133" t="s">
        <v>36</v>
      </c>
      <c r="L1133" t="s">
        <v>222</v>
      </c>
      <c r="M1133" t="s">
        <v>81</v>
      </c>
      <c r="N1133" t="s">
        <v>24</v>
      </c>
      <c r="O1133" t="s">
        <v>3366</v>
      </c>
      <c r="P1133">
        <v>-1</v>
      </c>
    </row>
    <row r="1134" spans="1:16" ht="15" customHeight="1" x14ac:dyDescent="0.3">
      <c r="A1134">
        <v>1132</v>
      </c>
      <c r="B1134" t="s">
        <v>3367</v>
      </c>
      <c r="C1134" t="s">
        <v>3343</v>
      </c>
      <c r="D1134" s="1" t="s">
        <v>3368</v>
      </c>
      <c r="E1134">
        <v>2.4</v>
      </c>
      <c r="F1134" s="1" t="s">
        <v>3369</v>
      </c>
      <c r="G1134" t="s">
        <v>2452</v>
      </c>
      <c r="H1134" t="s">
        <v>2452</v>
      </c>
      <c r="I1134" t="s">
        <v>51</v>
      </c>
      <c r="J1134">
        <v>1987</v>
      </c>
      <c r="K1134" t="s">
        <v>21</v>
      </c>
      <c r="L1134" t="s">
        <v>29</v>
      </c>
      <c r="M1134" t="s">
        <v>30</v>
      </c>
      <c r="N1134" t="s">
        <v>39</v>
      </c>
      <c r="O1134">
        <v>-1</v>
      </c>
      <c r="P1134">
        <v>-1</v>
      </c>
    </row>
    <row r="1135" spans="1:16" ht="15" customHeight="1" x14ac:dyDescent="0.3">
      <c r="A1135">
        <v>1133</v>
      </c>
      <c r="B1135" t="s">
        <v>41</v>
      </c>
      <c r="C1135" t="s">
        <v>3343</v>
      </c>
      <c r="D1135" s="1" t="s">
        <v>3370</v>
      </c>
      <c r="E1135">
        <v>3.2</v>
      </c>
      <c r="F1135" s="1" t="s">
        <v>3371</v>
      </c>
      <c r="G1135" t="s">
        <v>3372</v>
      </c>
      <c r="H1135" t="s">
        <v>2452</v>
      </c>
      <c r="I1135" t="s">
        <v>91</v>
      </c>
      <c r="J1135">
        <v>-1</v>
      </c>
      <c r="K1135" t="s">
        <v>36</v>
      </c>
      <c r="L1135" t="s">
        <v>119</v>
      </c>
      <c r="M1135" t="s">
        <v>81</v>
      </c>
      <c r="N1135" t="s">
        <v>39</v>
      </c>
      <c r="O1135">
        <v>-1</v>
      </c>
      <c r="P1135">
        <v>-1</v>
      </c>
    </row>
    <row r="1136" spans="1:16" ht="15" customHeight="1" x14ac:dyDescent="0.3">
      <c r="A1136">
        <v>1134</v>
      </c>
      <c r="B1136" t="s">
        <v>41</v>
      </c>
      <c r="C1136" t="s">
        <v>3343</v>
      </c>
      <c r="D1136" s="1" t="s">
        <v>3373</v>
      </c>
      <c r="E1136">
        <v>3.8</v>
      </c>
      <c r="F1136" s="1" t="s">
        <v>3374</v>
      </c>
      <c r="G1136" t="s">
        <v>3375</v>
      </c>
      <c r="H1136" t="s">
        <v>3376</v>
      </c>
      <c r="I1136" t="s">
        <v>118</v>
      </c>
      <c r="J1136">
        <v>1995</v>
      </c>
      <c r="K1136" t="s">
        <v>36</v>
      </c>
      <c r="L1136" t="s">
        <v>222</v>
      </c>
      <c r="M1136" t="s">
        <v>81</v>
      </c>
      <c r="N1136" t="s">
        <v>160</v>
      </c>
      <c r="O1136">
        <v>-1</v>
      </c>
      <c r="P1136">
        <v>-1</v>
      </c>
    </row>
    <row r="1137" spans="1:16" ht="15" customHeight="1" x14ac:dyDescent="0.3">
      <c r="A1137">
        <v>1135</v>
      </c>
      <c r="B1137" t="s">
        <v>41</v>
      </c>
      <c r="C1137" t="s">
        <v>3343</v>
      </c>
      <c r="D1137" s="1" t="s">
        <v>3377</v>
      </c>
      <c r="E1137">
        <v>2.6</v>
      </c>
      <c r="F1137" s="1" t="s">
        <v>3378</v>
      </c>
      <c r="G1137" t="s">
        <v>3379</v>
      </c>
      <c r="H1137" t="s">
        <v>3379</v>
      </c>
      <c r="I1137" t="s">
        <v>118</v>
      </c>
      <c r="J1137">
        <v>-1</v>
      </c>
      <c r="K1137" t="s">
        <v>21</v>
      </c>
      <c r="L1137" t="s">
        <v>563</v>
      </c>
      <c r="M1137" t="s">
        <v>564</v>
      </c>
      <c r="N1137" t="s">
        <v>39</v>
      </c>
      <c r="O1137">
        <v>-1</v>
      </c>
      <c r="P1137">
        <v>-1</v>
      </c>
    </row>
    <row r="1138" spans="1:16" ht="15" customHeight="1" x14ac:dyDescent="0.3">
      <c r="A1138">
        <v>1136</v>
      </c>
      <c r="B1138" t="s">
        <v>3380</v>
      </c>
      <c r="C1138" t="s">
        <v>3343</v>
      </c>
      <c r="D1138" s="1" t="s">
        <v>3381</v>
      </c>
      <c r="E1138">
        <v>3.2</v>
      </c>
      <c r="F1138" s="1" t="s">
        <v>3056</v>
      </c>
      <c r="G1138" t="s">
        <v>3057</v>
      </c>
      <c r="H1138" t="s">
        <v>3057</v>
      </c>
      <c r="I1138" t="s">
        <v>28</v>
      </c>
      <c r="J1138">
        <v>1975</v>
      </c>
      <c r="K1138" t="s">
        <v>36</v>
      </c>
      <c r="L1138" t="s">
        <v>58</v>
      </c>
      <c r="M1138" t="s">
        <v>59</v>
      </c>
      <c r="N1138" t="s">
        <v>39</v>
      </c>
      <c r="O1138" t="s">
        <v>3058</v>
      </c>
      <c r="P1138">
        <v>-1</v>
      </c>
    </row>
    <row r="1139" spans="1:16" ht="15" customHeight="1" x14ac:dyDescent="0.3">
      <c r="A1139">
        <v>1137</v>
      </c>
      <c r="B1139" t="s">
        <v>3382</v>
      </c>
      <c r="C1139" t="s">
        <v>3343</v>
      </c>
      <c r="D1139" s="1" t="s">
        <v>3383</v>
      </c>
      <c r="E1139">
        <v>3.9</v>
      </c>
      <c r="F1139" s="1" t="s">
        <v>3384</v>
      </c>
      <c r="G1139" t="s">
        <v>3385</v>
      </c>
      <c r="H1139" t="s">
        <v>518</v>
      </c>
      <c r="I1139" t="s">
        <v>28</v>
      </c>
      <c r="J1139">
        <v>1855</v>
      </c>
      <c r="K1139" t="s">
        <v>73</v>
      </c>
      <c r="L1139" t="s">
        <v>194</v>
      </c>
      <c r="M1139" t="s">
        <v>59</v>
      </c>
      <c r="N1139" t="s">
        <v>132</v>
      </c>
      <c r="O1139" t="s">
        <v>3386</v>
      </c>
      <c r="P1139">
        <v>-1</v>
      </c>
    </row>
    <row r="1140" spans="1:16" ht="15" customHeight="1" x14ac:dyDescent="0.3">
      <c r="A1140">
        <v>1138</v>
      </c>
      <c r="B1140" t="s">
        <v>3387</v>
      </c>
      <c r="C1140" t="s">
        <v>3343</v>
      </c>
      <c r="D1140" s="1" t="s">
        <v>3388</v>
      </c>
      <c r="E1140">
        <v>3.7</v>
      </c>
      <c r="F1140" s="1" t="s">
        <v>3389</v>
      </c>
      <c r="G1140" t="s">
        <v>3390</v>
      </c>
      <c r="H1140" t="s">
        <v>252</v>
      </c>
      <c r="I1140" t="s">
        <v>28</v>
      </c>
      <c r="J1140">
        <v>1916</v>
      </c>
      <c r="K1140" t="s">
        <v>73</v>
      </c>
      <c r="L1140" t="s">
        <v>1489</v>
      </c>
      <c r="M1140" t="s">
        <v>1489</v>
      </c>
      <c r="N1140" t="s">
        <v>132</v>
      </c>
      <c r="O1140" t="s">
        <v>3391</v>
      </c>
      <c r="P1140">
        <v>-1</v>
      </c>
    </row>
    <row r="1141" spans="1:16" ht="15" customHeight="1" x14ac:dyDescent="0.3">
      <c r="A1141">
        <v>1139</v>
      </c>
      <c r="B1141" t="s">
        <v>581</v>
      </c>
      <c r="C1141" t="s">
        <v>3343</v>
      </c>
      <c r="D1141" t="s">
        <v>3392</v>
      </c>
      <c r="E1141">
        <v>4.7</v>
      </c>
      <c r="F1141" s="1" t="s">
        <v>3393</v>
      </c>
      <c r="G1141" t="s">
        <v>2932</v>
      </c>
      <c r="H1141" t="s">
        <v>3394</v>
      </c>
      <c r="I1141" t="s">
        <v>20</v>
      </c>
      <c r="J1141">
        <v>1996</v>
      </c>
      <c r="K1141" t="s">
        <v>36</v>
      </c>
      <c r="L1141" t="s">
        <v>46</v>
      </c>
      <c r="M1141" t="s">
        <v>38</v>
      </c>
      <c r="N1141" t="s">
        <v>47</v>
      </c>
      <c r="O1141">
        <v>-1</v>
      </c>
      <c r="P1141">
        <v>-1</v>
      </c>
    </row>
    <row r="1142" spans="1:16" ht="15" customHeight="1" x14ac:dyDescent="0.3">
      <c r="A1142">
        <v>1140</v>
      </c>
      <c r="B1142" t="s">
        <v>254</v>
      </c>
      <c r="C1142" t="s">
        <v>3343</v>
      </c>
      <c r="D1142" s="1" t="s">
        <v>3395</v>
      </c>
      <c r="E1142">
        <v>4.2</v>
      </c>
      <c r="F1142" s="1" t="s">
        <v>3396</v>
      </c>
      <c r="G1142" t="s">
        <v>3385</v>
      </c>
      <c r="H1142" t="s">
        <v>3385</v>
      </c>
      <c r="I1142" t="s">
        <v>35</v>
      </c>
      <c r="J1142">
        <v>1990</v>
      </c>
      <c r="K1142" t="s">
        <v>36</v>
      </c>
      <c r="L1142" t="s">
        <v>58</v>
      </c>
      <c r="M1142" t="s">
        <v>59</v>
      </c>
      <c r="N1142" t="s">
        <v>75</v>
      </c>
      <c r="O1142">
        <v>-1</v>
      </c>
      <c r="P1142">
        <v>-1</v>
      </c>
    </row>
    <row r="1143" spans="1:16" ht="15" customHeight="1" x14ac:dyDescent="0.3">
      <c r="A1143">
        <v>1141</v>
      </c>
      <c r="B1143" t="s">
        <v>3397</v>
      </c>
      <c r="C1143" t="s">
        <v>3343</v>
      </c>
      <c r="D1143" t="s">
        <v>3398</v>
      </c>
      <c r="E1143">
        <v>3.5</v>
      </c>
      <c r="F1143" s="1" t="s">
        <v>3399</v>
      </c>
      <c r="G1143" t="s">
        <v>2452</v>
      </c>
      <c r="H1143" t="s">
        <v>159</v>
      </c>
      <c r="I1143" t="s">
        <v>51</v>
      </c>
      <c r="J1143">
        <v>1992</v>
      </c>
      <c r="K1143" t="s">
        <v>36</v>
      </c>
      <c r="L1143" t="s">
        <v>46</v>
      </c>
      <c r="M1143" t="s">
        <v>38</v>
      </c>
      <c r="N1143" t="s">
        <v>47</v>
      </c>
      <c r="O1143" t="s">
        <v>3400</v>
      </c>
      <c r="P1143">
        <v>-1</v>
      </c>
    </row>
    <row r="1144" spans="1:16" ht="15" customHeight="1" x14ac:dyDescent="0.3">
      <c r="A1144">
        <v>1142</v>
      </c>
      <c r="B1144" t="s">
        <v>3401</v>
      </c>
      <c r="C1144" t="s">
        <v>3343</v>
      </c>
      <c r="D1144" t="s">
        <v>3402</v>
      </c>
      <c r="E1144">
        <v>3.5</v>
      </c>
      <c r="F1144" s="1" t="s">
        <v>3403</v>
      </c>
      <c r="G1144" t="s">
        <v>3379</v>
      </c>
      <c r="H1144" t="s">
        <v>3379</v>
      </c>
      <c r="I1144" t="s">
        <v>35</v>
      </c>
      <c r="J1144">
        <v>1957</v>
      </c>
      <c r="K1144" t="s">
        <v>36</v>
      </c>
      <c r="L1144" t="s">
        <v>2747</v>
      </c>
      <c r="M1144" t="s">
        <v>1054</v>
      </c>
      <c r="N1144" t="s">
        <v>229</v>
      </c>
      <c r="O1144">
        <v>-1</v>
      </c>
      <c r="P1144">
        <v>-1</v>
      </c>
    </row>
    <row r="1145" spans="1:16" ht="15" customHeight="1" x14ac:dyDescent="0.3">
      <c r="A1145">
        <v>1143</v>
      </c>
      <c r="B1145" t="s">
        <v>2636</v>
      </c>
      <c r="C1145" t="s">
        <v>3343</v>
      </c>
      <c r="D1145" s="1" t="s">
        <v>3404</v>
      </c>
      <c r="E1145">
        <v>3.7</v>
      </c>
      <c r="F1145" s="1" t="s">
        <v>3405</v>
      </c>
      <c r="G1145" t="s">
        <v>1741</v>
      </c>
      <c r="H1145" t="s">
        <v>3203</v>
      </c>
      <c r="I1145" t="s">
        <v>91</v>
      </c>
      <c r="J1145">
        <v>2005</v>
      </c>
      <c r="K1145" t="s">
        <v>36</v>
      </c>
      <c r="L1145" t="s">
        <v>222</v>
      </c>
      <c r="M1145" t="s">
        <v>81</v>
      </c>
      <c r="N1145" t="s">
        <v>160</v>
      </c>
      <c r="O1145">
        <v>-1</v>
      </c>
      <c r="P1145">
        <v>-1</v>
      </c>
    </row>
    <row r="1146" spans="1:16" ht="15" customHeight="1" x14ac:dyDescent="0.3">
      <c r="A1146">
        <v>1144</v>
      </c>
      <c r="B1146" t="s">
        <v>41</v>
      </c>
      <c r="C1146" t="s">
        <v>3343</v>
      </c>
      <c r="D1146" t="s">
        <v>3406</v>
      </c>
      <c r="E1146">
        <v>-1</v>
      </c>
      <c r="F1146" t="s">
        <v>3303</v>
      </c>
      <c r="G1146" t="s">
        <v>177</v>
      </c>
      <c r="H1146">
        <v>-1</v>
      </c>
      <c r="I1146">
        <v>-1</v>
      </c>
      <c r="J1146">
        <v>-1</v>
      </c>
      <c r="K1146">
        <v>-1</v>
      </c>
      <c r="L1146">
        <v>-1</v>
      </c>
      <c r="M1146">
        <v>-1</v>
      </c>
      <c r="N1146">
        <v>-1</v>
      </c>
      <c r="O1146">
        <v>-1</v>
      </c>
      <c r="P1146">
        <v>-1</v>
      </c>
    </row>
    <row r="1147" spans="1:16" ht="15" customHeight="1" x14ac:dyDescent="0.3">
      <c r="A1147">
        <v>1145</v>
      </c>
      <c r="B1147" t="s">
        <v>3407</v>
      </c>
      <c r="C1147" t="s">
        <v>3343</v>
      </c>
      <c r="D1147" s="1" t="s">
        <v>3408</v>
      </c>
      <c r="E1147">
        <v>3.2</v>
      </c>
      <c r="F1147" s="1" t="s">
        <v>3409</v>
      </c>
      <c r="G1147" t="s">
        <v>2452</v>
      </c>
      <c r="H1147" t="s">
        <v>3410</v>
      </c>
      <c r="I1147" t="s">
        <v>91</v>
      </c>
      <c r="J1147">
        <v>-1</v>
      </c>
      <c r="K1147" t="s">
        <v>36</v>
      </c>
      <c r="L1147" t="s">
        <v>222</v>
      </c>
      <c r="M1147" t="s">
        <v>81</v>
      </c>
      <c r="N1147" t="s">
        <v>441</v>
      </c>
      <c r="O1147">
        <v>-1</v>
      </c>
      <c r="P1147" t="b">
        <v>1</v>
      </c>
    </row>
    <row r="1148" spans="1:16" ht="15" customHeight="1" x14ac:dyDescent="0.3">
      <c r="A1148">
        <v>1146</v>
      </c>
      <c r="B1148" t="s">
        <v>3411</v>
      </c>
      <c r="C1148" t="s">
        <v>3343</v>
      </c>
      <c r="D1148" t="s">
        <v>3412</v>
      </c>
      <c r="E1148">
        <v>2.7</v>
      </c>
      <c r="F1148" s="1" t="s">
        <v>2414</v>
      </c>
      <c r="G1148" t="s">
        <v>2452</v>
      </c>
      <c r="H1148" t="s">
        <v>2415</v>
      </c>
      <c r="I1148" t="s">
        <v>35</v>
      </c>
      <c r="J1148">
        <v>1998</v>
      </c>
      <c r="K1148" t="s">
        <v>36</v>
      </c>
      <c r="L1148" t="s">
        <v>222</v>
      </c>
      <c r="M1148" t="s">
        <v>81</v>
      </c>
      <c r="N1148" t="s">
        <v>24</v>
      </c>
      <c r="O1148">
        <v>-1</v>
      </c>
      <c r="P1148">
        <v>-1</v>
      </c>
    </row>
    <row r="1149" spans="1:16" ht="15" customHeight="1" x14ac:dyDescent="0.3">
      <c r="A1149">
        <v>1147</v>
      </c>
      <c r="B1149" t="s">
        <v>41</v>
      </c>
      <c r="C1149" t="s">
        <v>3343</v>
      </c>
      <c r="D1149" s="1" t="s">
        <v>3413</v>
      </c>
      <c r="E1149">
        <v>4.5</v>
      </c>
      <c r="F1149" s="1" t="s">
        <v>3326</v>
      </c>
      <c r="G1149" t="s">
        <v>3231</v>
      </c>
      <c r="H1149" t="s">
        <v>1510</v>
      </c>
      <c r="I1149" t="s">
        <v>20</v>
      </c>
      <c r="J1149">
        <v>2011</v>
      </c>
      <c r="K1149" t="s">
        <v>36</v>
      </c>
      <c r="L1149" t="s">
        <v>222</v>
      </c>
      <c r="M1149" t="s">
        <v>81</v>
      </c>
      <c r="N1149" t="s">
        <v>39</v>
      </c>
      <c r="O1149">
        <v>-1</v>
      </c>
      <c r="P1149">
        <v>-1</v>
      </c>
    </row>
    <row r="1150" spans="1:16" ht="15" customHeight="1" x14ac:dyDescent="0.3">
      <c r="A1150">
        <v>1148</v>
      </c>
      <c r="B1150" t="s">
        <v>3335</v>
      </c>
      <c r="C1150" t="s">
        <v>3343</v>
      </c>
      <c r="D1150" s="1" t="s">
        <v>3414</v>
      </c>
      <c r="E1150">
        <v>4.0999999999999996</v>
      </c>
      <c r="F1150" s="1" t="s">
        <v>296</v>
      </c>
      <c r="G1150" t="s">
        <v>3216</v>
      </c>
      <c r="H1150" t="s">
        <v>297</v>
      </c>
      <c r="I1150" t="s">
        <v>28</v>
      </c>
      <c r="J1150">
        <v>1966</v>
      </c>
      <c r="K1150" t="s">
        <v>73</v>
      </c>
      <c r="L1150" t="s">
        <v>222</v>
      </c>
      <c r="M1150" t="s">
        <v>81</v>
      </c>
      <c r="N1150" t="s">
        <v>75</v>
      </c>
      <c r="O1150">
        <v>-1</v>
      </c>
      <c r="P1150">
        <v>-1</v>
      </c>
    </row>
    <row r="1151" spans="1:16" ht="15" customHeight="1" x14ac:dyDescent="0.3">
      <c r="A1151">
        <v>1149</v>
      </c>
      <c r="B1151" t="s">
        <v>3415</v>
      </c>
      <c r="C1151" t="s">
        <v>3343</v>
      </c>
      <c r="D1151" s="1" t="s">
        <v>3416</v>
      </c>
      <c r="E1151">
        <v>-1</v>
      </c>
      <c r="F1151" t="s">
        <v>3175</v>
      </c>
      <c r="G1151" t="s">
        <v>2452</v>
      </c>
      <c r="H1151" t="s">
        <v>1379</v>
      </c>
      <c r="I1151" t="s">
        <v>118</v>
      </c>
      <c r="J1151">
        <v>-1</v>
      </c>
      <c r="K1151" t="s">
        <v>36</v>
      </c>
      <c r="L1151">
        <v>-1</v>
      </c>
      <c r="M1151">
        <v>-1</v>
      </c>
      <c r="N1151" t="s">
        <v>39</v>
      </c>
      <c r="O1151">
        <v>-1</v>
      </c>
      <c r="P1151">
        <v>-1</v>
      </c>
    </row>
    <row r="1152" spans="1:16" ht="15" customHeight="1" x14ac:dyDescent="0.3">
      <c r="A1152">
        <v>1150</v>
      </c>
      <c r="B1152" t="s">
        <v>41</v>
      </c>
      <c r="C1152" t="s">
        <v>3343</v>
      </c>
      <c r="D1152" t="s">
        <v>3417</v>
      </c>
      <c r="E1152">
        <v>3.9</v>
      </c>
      <c r="F1152" s="1" t="s">
        <v>3362</v>
      </c>
      <c r="G1152" t="s">
        <v>3231</v>
      </c>
      <c r="H1152" t="s">
        <v>1510</v>
      </c>
      <c r="I1152" t="s">
        <v>118</v>
      </c>
      <c r="J1152">
        <v>2011</v>
      </c>
      <c r="K1152" t="s">
        <v>36</v>
      </c>
      <c r="L1152" t="s">
        <v>178</v>
      </c>
      <c r="M1152" t="s">
        <v>38</v>
      </c>
      <c r="N1152" t="s">
        <v>160</v>
      </c>
      <c r="O1152">
        <v>-1</v>
      </c>
      <c r="P1152">
        <v>-1</v>
      </c>
    </row>
    <row r="1153" spans="1:16" ht="15" customHeight="1" x14ac:dyDescent="0.3">
      <c r="A1153">
        <v>1151</v>
      </c>
      <c r="B1153" t="s">
        <v>96</v>
      </c>
      <c r="C1153" t="s">
        <v>3343</v>
      </c>
      <c r="D1153" t="s">
        <v>3418</v>
      </c>
      <c r="E1153">
        <v>3.6</v>
      </c>
      <c r="F1153" s="1" t="s">
        <v>3419</v>
      </c>
      <c r="G1153" t="s">
        <v>2452</v>
      </c>
      <c r="H1153" t="s">
        <v>2452</v>
      </c>
      <c r="I1153" t="s">
        <v>91</v>
      </c>
      <c r="J1153">
        <v>1994</v>
      </c>
      <c r="K1153" t="s">
        <v>36</v>
      </c>
      <c r="L1153" t="s">
        <v>119</v>
      </c>
      <c r="M1153" t="s">
        <v>81</v>
      </c>
      <c r="N1153" t="s">
        <v>39</v>
      </c>
      <c r="O1153">
        <v>-1</v>
      </c>
      <c r="P1153">
        <v>-1</v>
      </c>
    </row>
    <row r="1154" spans="1:16" ht="15" customHeight="1" x14ac:dyDescent="0.3">
      <c r="A1154">
        <v>1152</v>
      </c>
      <c r="B1154" t="s">
        <v>3420</v>
      </c>
      <c r="C1154" t="s">
        <v>3421</v>
      </c>
      <c r="D1154" s="1" t="s">
        <v>3422</v>
      </c>
      <c r="E1154">
        <v>3.6</v>
      </c>
      <c r="F1154" s="1" t="s">
        <v>3209</v>
      </c>
      <c r="G1154" t="s">
        <v>2452</v>
      </c>
      <c r="H1154" t="s">
        <v>3210</v>
      </c>
      <c r="I1154" t="s">
        <v>20</v>
      </c>
      <c r="J1154">
        <v>1994</v>
      </c>
      <c r="K1154" t="s">
        <v>36</v>
      </c>
      <c r="L1154" t="s">
        <v>29</v>
      </c>
      <c r="M1154" t="s">
        <v>30</v>
      </c>
      <c r="N1154" t="s">
        <v>229</v>
      </c>
      <c r="O1154">
        <v>-1</v>
      </c>
      <c r="P1154">
        <v>-1</v>
      </c>
    </row>
    <row r="1155" spans="1:16" ht="15" customHeight="1" x14ac:dyDescent="0.3">
      <c r="A1155">
        <v>1153</v>
      </c>
      <c r="B1155" t="s">
        <v>3423</v>
      </c>
      <c r="C1155" t="s">
        <v>3421</v>
      </c>
      <c r="D1155" s="1" t="s">
        <v>3424</v>
      </c>
      <c r="E1155">
        <v>4.0999999999999996</v>
      </c>
      <c r="F1155" s="1" t="s">
        <v>763</v>
      </c>
      <c r="G1155" t="s">
        <v>3200</v>
      </c>
      <c r="H1155" t="s">
        <v>764</v>
      </c>
      <c r="I1155" t="s">
        <v>118</v>
      </c>
      <c r="J1155">
        <v>-1</v>
      </c>
      <c r="K1155" t="s">
        <v>36</v>
      </c>
      <c r="L1155" t="s">
        <v>202</v>
      </c>
      <c r="M1155" t="s">
        <v>38</v>
      </c>
      <c r="N1155" t="s">
        <v>120</v>
      </c>
      <c r="O1155">
        <v>-1</v>
      </c>
      <c r="P1155">
        <v>-1</v>
      </c>
    </row>
    <row r="1156" spans="1:16" ht="15" customHeight="1" x14ac:dyDescent="0.3">
      <c r="A1156">
        <v>1154</v>
      </c>
      <c r="B1156" t="s">
        <v>41</v>
      </c>
      <c r="C1156" t="s">
        <v>3421</v>
      </c>
      <c r="D1156" s="1" t="s">
        <v>3425</v>
      </c>
      <c r="E1156">
        <v>4.4000000000000004</v>
      </c>
      <c r="F1156" s="1" t="s">
        <v>3426</v>
      </c>
      <c r="G1156" t="s">
        <v>2452</v>
      </c>
      <c r="H1156" t="s">
        <v>3385</v>
      </c>
      <c r="I1156" t="s">
        <v>35</v>
      </c>
      <c r="J1156">
        <v>1994</v>
      </c>
      <c r="K1156" t="s">
        <v>36</v>
      </c>
      <c r="L1156" t="s">
        <v>222</v>
      </c>
      <c r="M1156" t="s">
        <v>81</v>
      </c>
      <c r="N1156" t="s">
        <v>24</v>
      </c>
      <c r="O1156" t="s">
        <v>3427</v>
      </c>
      <c r="P1156">
        <v>-1</v>
      </c>
    </row>
    <row r="1157" spans="1:16" ht="15" customHeight="1" x14ac:dyDescent="0.3">
      <c r="A1157">
        <v>1155</v>
      </c>
      <c r="B1157" t="s">
        <v>96</v>
      </c>
      <c r="C1157" t="s">
        <v>3421</v>
      </c>
      <c r="D1157" s="1" t="s">
        <v>3428</v>
      </c>
      <c r="E1157">
        <v>3.5</v>
      </c>
      <c r="F1157" s="1" t="s">
        <v>3429</v>
      </c>
      <c r="G1157" t="s">
        <v>2932</v>
      </c>
      <c r="H1157" t="s">
        <v>2932</v>
      </c>
      <c r="I1157" t="s">
        <v>35</v>
      </c>
      <c r="J1157">
        <v>1970</v>
      </c>
      <c r="K1157" t="s">
        <v>36</v>
      </c>
      <c r="L1157" t="s">
        <v>222</v>
      </c>
      <c r="M1157" t="s">
        <v>81</v>
      </c>
      <c r="N1157" t="s">
        <v>24</v>
      </c>
      <c r="O1157" t="s">
        <v>2933</v>
      </c>
      <c r="P1157">
        <v>-1</v>
      </c>
    </row>
    <row r="1158" spans="1:16" ht="15" customHeight="1" x14ac:dyDescent="0.3">
      <c r="A1158">
        <v>1156</v>
      </c>
      <c r="B1158" t="s">
        <v>3430</v>
      </c>
      <c r="C1158" t="s">
        <v>3421</v>
      </c>
      <c r="D1158" s="1" t="s">
        <v>3431</v>
      </c>
      <c r="E1158">
        <v>2.2999999999999998</v>
      </c>
      <c r="F1158" s="1" t="s">
        <v>3432</v>
      </c>
      <c r="G1158" t="s">
        <v>3433</v>
      </c>
      <c r="H1158" t="s">
        <v>3434</v>
      </c>
      <c r="I1158" t="s">
        <v>35</v>
      </c>
      <c r="J1158">
        <v>-1</v>
      </c>
      <c r="K1158" t="s">
        <v>36</v>
      </c>
      <c r="L1158" t="s">
        <v>66</v>
      </c>
      <c r="M1158" t="s">
        <v>67</v>
      </c>
      <c r="N1158" t="s">
        <v>39</v>
      </c>
      <c r="O1158">
        <v>-1</v>
      </c>
      <c r="P1158">
        <v>-1</v>
      </c>
    </row>
    <row r="1159" spans="1:16" ht="15" customHeight="1" x14ac:dyDescent="0.3">
      <c r="A1159">
        <v>1157</v>
      </c>
      <c r="B1159" t="s">
        <v>3435</v>
      </c>
      <c r="C1159" t="s">
        <v>3421</v>
      </c>
      <c r="D1159" s="1" t="s">
        <v>3436</v>
      </c>
      <c r="E1159">
        <v>4.2</v>
      </c>
      <c r="F1159" s="1" t="s">
        <v>3437</v>
      </c>
      <c r="G1159" t="s">
        <v>2452</v>
      </c>
      <c r="H1159" t="s">
        <v>1034</v>
      </c>
      <c r="I1159" t="s">
        <v>118</v>
      </c>
      <c r="J1159">
        <v>1992</v>
      </c>
      <c r="K1159" t="s">
        <v>36</v>
      </c>
      <c r="L1159" t="s">
        <v>46</v>
      </c>
      <c r="M1159" t="s">
        <v>38</v>
      </c>
      <c r="N1159" t="s">
        <v>160</v>
      </c>
      <c r="O1159">
        <v>-1</v>
      </c>
      <c r="P1159">
        <v>-1</v>
      </c>
    </row>
    <row r="1160" spans="1:16" ht="15" customHeight="1" x14ac:dyDescent="0.3">
      <c r="A1160">
        <v>1158</v>
      </c>
      <c r="B1160" t="s">
        <v>3438</v>
      </c>
      <c r="C1160" t="s">
        <v>3421</v>
      </c>
      <c r="D1160" t="s">
        <v>3439</v>
      </c>
      <c r="E1160">
        <v>2.4</v>
      </c>
      <c r="F1160" s="1" t="s">
        <v>3290</v>
      </c>
      <c r="G1160" t="s">
        <v>2932</v>
      </c>
      <c r="H1160" t="s">
        <v>2114</v>
      </c>
      <c r="I1160" t="s">
        <v>28</v>
      </c>
      <c r="J1160">
        <v>1904</v>
      </c>
      <c r="K1160" t="s">
        <v>73</v>
      </c>
      <c r="L1160" t="s">
        <v>475</v>
      </c>
      <c r="M1160" t="s">
        <v>475</v>
      </c>
      <c r="N1160" t="s">
        <v>31</v>
      </c>
      <c r="O1160" t="s">
        <v>3291</v>
      </c>
      <c r="P1160">
        <v>-1</v>
      </c>
    </row>
    <row r="1161" spans="1:16" ht="15" customHeight="1" x14ac:dyDescent="0.3">
      <c r="A1161">
        <v>1159</v>
      </c>
      <c r="B1161" t="s">
        <v>3440</v>
      </c>
      <c r="C1161" t="s">
        <v>3421</v>
      </c>
      <c r="D1161" s="1" t="s">
        <v>3441</v>
      </c>
      <c r="E1161">
        <v>3.7</v>
      </c>
      <c r="F1161" s="1" t="s">
        <v>3442</v>
      </c>
      <c r="G1161" t="s">
        <v>2452</v>
      </c>
      <c r="H1161" t="s">
        <v>1755</v>
      </c>
      <c r="I1161" t="s">
        <v>28</v>
      </c>
      <c r="J1161">
        <v>1966</v>
      </c>
      <c r="K1161" t="s">
        <v>73</v>
      </c>
      <c r="L1161" t="s">
        <v>580</v>
      </c>
      <c r="M1161" t="s">
        <v>81</v>
      </c>
      <c r="N1161" t="s">
        <v>31</v>
      </c>
      <c r="O1161">
        <v>-1</v>
      </c>
      <c r="P1161">
        <v>-1</v>
      </c>
    </row>
    <row r="1162" spans="1:16" ht="15" customHeight="1" x14ac:dyDescent="0.3">
      <c r="A1162">
        <v>1160</v>
      </c>
      <c r="B1162" t="s">
        <v>3443</v>
      </c>
      <c r="C1162" t="s">
        <v>3421</v>
      </c>
      <c r="D1162" s="1" t="s">
        <v>3444</v>
      </c>
      <c r="E1162">
        <v>4.2</v>
      </c>
      <c r="F1162" s="1" t="s">
        <v>3396</v>
      </c>
      <c r="G1162" t="s">
        <v>3385</v>
      </c>
      <c r="H1162" t="s">
        <v>3385</v>
      </c>
      <c r="I1162" t="s">
        <v>35</v>
      </c>
      <c r="J1162">
        <v>1990</v>
      </c>
      <c r="K1162" t="s">
        <v>36</v>
      </c>
      <c r="L1162" t="s">
        <v>58</v>
      </c>
      <c r="M1162" t="s">
        <v>59</v>
      </c>
      <c r="N1162" t="s">
        <v>75</v>
      </c>
      <c r="O1162">
        <v>-1</v>
      </c>
      <c r="P1162">
        <v>-1</v>
      </c>
    </row>
    <row r="1163" spans="1:16" ht="15" customHeight="1" x14ac:dyDescent="0.3">
      <c r="A1163">
        <v>1161</v>
      </c>
      <c r="B1163" t="s">
        <v>3445</v>
      </c>
      <c r="C1163" t="s">
        <v>3421</v>
      </c>
      <c r="D1163" s="1" t="s">
        <v>3446</v>
      </c>
      <c r="E1163">
        <v>2.7</v>
      </c>
      <c r="F1163" s="1" t="s">
        <v>3447</v>
      </c>
      <c r="G1163" t="s">
        <v>2932</v>
      </c>
      <c r="H1163" t="s">
        <v>3448</v>
      </c>
      <c r="I1163" t="s">
        <v>91</v>
      </c>
      <c r="J1163">
        <v>-1</v>
      </c>
      <c r="K1163" t="s">
        <v>36</v>
      </c>
      <c r="L1163">
        <v>-1</v>
      </c>
      <c r="M1163">
        <v>-1</v>
      </c>
      <c r="N1163" t="s">
        <v>441</v>
      </c>
      <c r="O1163">
        <v>-1</v>
      </c>
      <c r="P1163">
        <v>-1</v>
      </c>
    </row>
    <row r="1164" spans="1:16" ht="15" customHeight="1" x14ac:dyDescent="0.3">
      <c r="A1164">
        <v>1162</v>
      </c>
      <c r="B1164" t="s">
        <v>782</v>
      </c>
      <c r="C1164" t="s">
        <v>3421</v>
      </c>
      <c r="D1164" t="s">
        <v>3449</v>
      </c>
      <c r="E1164">
        <v>4.3</v>
      </c>
      <c r="F1164" s="1" t="s">
        <v>3450</v>
      </c>
      <c r="G1164" t="s">
        <v>2452</v>
      </c>
      <c r="H1164" t="s">
        <v>1538</v>
      </c>
      <c r="I1164" t="s">
        <v>51</v>
      </c>
      <c r="J1164">
        <v>2009</v>
      </c>
      <c r="K1164" t="s">
        <v>45</v>
      </c>
      <c r="L1164" t="s">
        <v>3255</v>
      </c>
      <c r="M1164" t="s">
        <v>1570</v>
      </c>
      <c r="N1164" t="s">
        <v>24</v>
      </c>
      <c r="O1164" t="s">
        <v>3451</v>
      </c>
      <c r="P1164">
        <v>-1</v>
      </c>
    </row>
    <row r="1165" spans="1:16" ht="15" customHeight="1" x14ac:dyDescent="0.3">
      <c r="A1165">
        <v>1163</v>
      </c>
      <c r="B1165" t="s">
        <v>3452</v>
      </c>
      <c r="C1165" t="s">
        <v>3421</v>
      </c>
      <c r="D1165" s="1" t="s">
        <v>3453</v>
      </c>
      <c r="E1165">
        <v>3.2</v>
      </c>
      <c r="F1165" s="1" t="s">
        <v>3056</v>
      </c>
      <c r="G1165" t="s">
        <v>3057</v>
      </c>
      <c r="H1165" t="s">
        <v>3057</v>
      </c>
      <c r="I1165" t="s">
        <v>28</v>
      </c>
      <c r="J1165">
        <v>1975</v>
      </c>
      <c r="K1165" t="s">
        <v>36</v>
      </c>
      <c r="L1165" t="s">
        <v>58</v>
      </c>
      <c r="M1165" t="s">
        <v>59</v>
      </c>
      <c r="N1165" t="s">
        <v>39</v>
      </c>
      <c r="O1165" t="s">
        <v>3058</v>
      </c>
      <c r="P1165">
        <v>-1</v>
      </c>
    </row>
    <row r="1166" spans="1:16" ht="15" customHeight="1" x14ac:dyDescent="0.3">
      <c r="A1166">
        <v>1164</v>
      </c>
      <c r="B1166" t="s">
        <v>3454</v>
      </c>
      <c r="C1166" t="s">
        <v>3421</v>
      </c>
      <c r="D1166" s="1" t="s">
        <v>3455</v>
      </c>
      <c r="E1166">
        <v>3.5</v>
      </c>
      <c r="F1166" s="1" t="s">
        <v>3429</v>
      </c>
      <c r="G1166" t="s">
        <v>3456</v>
      </c>
      <c r="H1166" t="s">
        <v>2932</v>
      </c>
      <c r="I1166" t="s">
        <v>35</v>
      </c>
      <c r="J1166">
        <v>1970</v>
      </c>
      <c r="K1166" t="s">
        <v>36</v>
      </c>
      <c r="L1166" t="s">
        <v>222</v>
      </c>
      <c r="M1166" t="s">
        <v>81</v>
      </c>
      <c r="N1166" t="s">
        <v>24</v>
      </c>
      <c r="O1166" t="s">
        <v>2933</v>
      </c>
      <c r="P1166">
        <v>-1</v>
      </c>
    </row>
    <row r="1167" spans="1:16" ht="15" customHeight="1" x14ac:dyDescent="0.3">
      <c r="A1167">
        <v>1165</v>
      </c>
      <c r="B1167" t="s">
        <v>3457</v>
      </c>
      <c r="C1167" t="s">
        <v>3421</v>
      </c>
      <c r="D1167" s="1" t="s">
        <v>3458</v>
      </c>
      <c r="E1167">
        <v>3.7</v>
      </c>
      <c r="F1167" s="1" t="s">
        <v>3459</v>
      </c>
      <c r="G1167" t="s">
        <v>2452</v>
      </c>
      <c r="H1167" t="s">
        <v>2452</v>
      </c>
      <c r="I1167" t="s">
        <v>72</v>
      </c>
      <c r="J1167">
        <v>1997</v>
      </c>
      <c r="K1167" t="s">
        <v>45</v>
      </c>
      <c r="L1167" t="s">
        <v>66</v>
      </c>
      <c r="M1167" t="s">
        <v>67</v>
      </c>
      <c r="N1167" t="s">
        <v>120</v>
      </c>
      <c r="O1167">
        <v>-1</v>
      </c>
      <c r="P1167">
        <v>-1</v>
      </c>
    </row>
    <row r="1168" spans="1:16" ht="15" customHeight="1" x14ac:dyDescent="0.3">
      <c r="A1168">
        <v>1166</v>
      </c>
      <c r="B1168" t="s">
        <v>782</v>
      </c>
      <c r="C1168" t="s">
        <v>3421</v>
      </c>
      <c r="D1168" s="1" t="s">
        <v>3460</v>
      </c>
      <c r="E1168">
        <v>3.9</v>
      </c>
      <c r="F1168" s="1" t="s">
        <v>3461</v>
      </c>
      <c r="G1168" t="s">
        <v>2452</v>
      </c>
      <c r="H1168" t="s">
        <v>3462</v>
      </c>
      <c r="I1168" t="s">
        <v>28</v>
      </c>
      <c r="J1168">
        <v>1830</v>
      </c>
      <c r="K1168" t="s">
        <v>73</v>
      </c>
      <c r="L1168" t="s">
        <v>475</v>
      </c>
      <c r="M1168" t="s">
        <v>475</v>
      </c>
      <c r="N1168" t="s">
        <v>132</v>
      </c>
      <c r="O1168" t="s">
        <v>3463</v>
      </c>
      <c r="P1168">
        <v>-1</v>
      </c>
    </row>
    <row r="1169" spans="1:16" ht="15" customHeight="1" x14ac:dyDescent="0.3">
      <c r="A1169">
        <v>1167</v>
      </c>
      <c r="B1169" t="s">
        <v>3464</v>
      </c>
      <c r="C1169" t="s">
        <v>3421</v>
      </c>
      <c r="D1169" t="s">
        <v>3465</v>
      </c>
      <c r="E1169">
        <v>3.6</v>
      </c>
      <c r="F1169" s="1" t="s">
        <v>3419</v>
      </c>
      <c r="G1169" t="s">
        <v>2452</v>
      </c>
      <c r="H1169" t="s">
        <v>2452</v>
      </c>
      <c r="I1169" t="s">
        <v>91</v>
      </c>
      <c r="J1169">
        <v>1994</v>
      </c>
      <c r="K1169" t="s">
        <v>36</v>
      </c>
      <c r="L1169" t="s">
        <v>119</v>
      </c>
      <c r="M1169" t="s">
        <v>81</v>
      </c>
      <c r="N1169" t="s">
        <v>39</v>
      </c>
      <c r="O1169">
        <v>-1</v>
      </c>
      <c r="P1169">
        <v>-1</v>
      </c>
    </row>
    <row r="1170" spans="1:16" ht="15" customHeight="1" x14ac:dyDescent="0.3">
      <c r="A1170">
        <v>1168</v>
      </c>
      <c r="B1170" t="s">
        <v>3466</v>
      </c>
      <c r="C1170" t="s">
        <v>3421</v>
      </c>
      <c r="D1170" s="1" t="s">
        <v>3467</v>
      </c>
      <c r="E1170">
        <v>-1</v>
      </c>
      <c r="F1170" t="s">
        <v>3468</v>
      </c>
      <c r="G1170" t="s">
        <v>1001</v>
      </c>
      <c r="H1170">
        <v>-1</v>
      </c>
      <c r="I1170">
        <v>-1</v>
      </c>
      <c r="J1170">
        <v>-1</v>
      </c>
      <c r="K1170">
        <v>-1</v>
      </c>
      <c r="L1170">
        <v>-1</v>
      </c>
      <c r="M1170">
        <v>-1</v>
      </c>
      <c r="N1170">
        <v>-1</v>
      </c>
      <c r="O1170">
        <v>-1</v>
      </c>
      <c r="P1170">
        <v>-1</v>
      </c>
    </row>
    <row r="1171" spans="1:16" ht="15" customHeight="1" x14ac:dyDescent="0.3">
      <c r="A1171">
        <v>1169</v>
      </c>
      <c r="B1171" t="s">
        <v>3469</v>
      </c>
      <c r="C1171" t="s">
        <v>3421</v>
      </c>
      <c r="D1171" t="s">
        <v>3470</v>
      </c>
      <c r="E1171">
        <v>-1</v>
      </c>
      <c r="F1171" t="s">
        <v>3471</v>
      </c>
      <c r="G1171" t="s">
        <v>3472</v>
      </c>
      <c r="H1171" t="s">
        <v>3473</v>
      </c>
      <c r="I1171" t="s">
        <v>137</v>
      </c>
      <c r="J1171">
        <v>-1</v>
      </c>
      <c r="K1171" t="s">
        <v>36</v>
      </c>
      <c r="L1171">
        <v>-1</v>
      </c>
      <c r="M1171">
        <v>-1</v>
      </c>
      <c r="N1171" t="s">
        <v>39</v>
      </c>
      <c r="O1171">
        <v>-1</v>
      </c>
      <c r="P1171">
        <v>-1</v>
      </c>
    </row>
    <row r="1172" spans="1:16" ht="15" customHeight="1" x14ac:dyDescent="0.3">
      <c r="A1172">
        <v>1170</v>
      </c>
      <c r="B1172" t="s">
        <v>3474</v>
      </c>
      <c r="C1172" t="s">
        <v>3421</v>
      </c>
      <c r="D1172" s="1" t="s">
        <v>3475</v>
      </c>
      <c r="E1172">
        <v>3.4</v>
      </c>
      <c r="F1172" s="1" t="s">
        <v>3476</v>
      </c>
      <c r="G1172" t="s">
        <v>3477</v>
      </c>
      <c r="H1172" t="s">
        <v>3478</v>
      </c>
      <c r="I1172" t="s">
        <v>28</v>
      </c>
      <c r="J1172">
        <v>1987</v>
      </c>
      <c r="K1172" t="s">
        <v>36</v>
      </c>
      <c r="L1172" t="s">
        <v>475</v>
      </c>
      <c r="M1172" t="s">
        <v>475</v>
      </c>
      <c r="N1172" t="s">
        <v>31</v>
      </c>
      <c r="O1172">
        <v>-1</v>
      </c>
      <c r="P1172">
        <v>-1</v>
      </c>
    </row>
    <row r="1173" spans="1:16" ht="15" customHeight="1" x14ac:dyDescent="0.3">
      <c r="A1173">
        <v>1171</v>
      </c>
      <c r="B1173" t="s">
        <v>3479</v>
      </c>
      <c r="C1173" t="s">
        <v>3421</v>
      </c>
      <c r="D1173" s="1" t="s">
        <v>3480</v>
      </c>
      <c r="E1173">
        <v>3.4</v>
      </c>
      <c r="F1173" s="1" t="s">
        <v>3476</v>
      </c>
      <c r="G1173" t="s">
        <v>3477</v>
      </c>
      <c r="H1173" t="s">
        <v>3478</v>
      </c>
      <c r="I1173" t="s">
        <v>28</v>
      </c>
      <c r="J1173">
        <v>1987</v>
      </c>
      <c r="K1173" t="s">
        <v>36</v>
      </c>
      <c r="L1173" t="s">
        <v>475</v>
      </c>
      <c r="M1173" t="s">
        <v>475</v>
      </c>
      <c r="N1173" t="s">
        <v>31</v>
      </c>
      <c r="O1173">
        <v>-1</v>
      </c>
      <c r="P1173">
        <v>-1</v>
      </c>
    </row>
    <row r="1174" spans="1:16" ht="15" customHeight="1" x14ac:dyDescent="0.3">
      <c r="A1174">
        <v>1172</v>
      </c>
      <c r="B1174" t="s">
        <v>581</v>
      </c>
      <c r="C1174" t="s">
        <v>3421</v>
      </c>
      <c r="D1174" s="1" t="s">
        <v>3481</v>
      </c>
      <c r="E1174">
        <v>4.2</v>
      </c>
      <c r="F1174" s="1" t="s">
        <v>3396</v>
      </c>
      <c r="G1174" t="s">
        <v>3482</v>
      </c>
      <c r="H1174" t="s">
        <v>3385</v>
      </c>
      <c r="I1174" t="s">
        <v>35</v>
      </c>
      <c r="J1174">
        <v>1990</v>
      </c>
      <c r="K1174" t="s">
        <v>36</v>
      </c>
      <c r="L1174" t="s">
        <v>58</v>
      </c>
      <c r="M1174" t="s">
        <v>59</v>
      </c>
      <c r="N1174" t="s">
        <v>75</v>
      </c>
      <c r="O1174">
        <v>-1</v>
      </c>
      <c r="P1174">
        <v>-1</v>
      </c>
    </row>
    <row r="1175" spans="1:16" ht="15" customHeight="1" x14ac:dyDescent="0.3">
      <c r="A1175">
        <v>1173</v>
      </c>
      <c r="B1175" t="s">
        <v>1202</v>
      </c>
      <c r="C1175" t="s">
        <v>3421</v>
      </c>
      <c r="D1175" s="1" t="s">
        <v>3483</v>
      </c>
      <c r="E1175">
        <v>5</v>
      </c>
      <c r="F1175" s="1" t="s">
        <v>3484</v>
      </c>
      <c r="G1175" t="s">
        <v>1001</v>
      </c>
      <c r="H1175" t="s">
        <v>1001</v>
      </c>
      <c r="I1175" t="s">
        <v>91</v>
      </c>
      <c r="J1175">
        <v>-1</v>
      </c>
      <c r="K1175" t="s">
        <v>36</v>
      </c>
      <c r="L1175" t="s">
        <v>119</v>
      </c>
      <c r="M1175" t="s">
        <v>81</v>
      </c>
      <c r="N1175" t="s">
        <v>106</v>
      </c>
      <c r="O1175">
        <v>-1</v>
      </c>
      <c r="P1175">
        <v>-1</v>
      </c>
    </row>
    <row r="1176" spans="1:16" ht="15" customHeight="1" x14ac:dyDescent="0.3">
      <c r="A1176">
        <v>1174</v>
      </c>
      <c r="B1176" t="s">
        <v>3485</v>
      </c>
      <c r="C1176" t="s">
        <v>3421</v>
      </c>
      <c r="D1176" t="s">
        <v>3486</v>
      </c>
      <c r="E1176">
        <v>-1</v>
      </c>
      <c r="F1176" t="s">
        <v>3293</v>
      </c>
      <c r="G1176" t="s">
        <v>2452</v>
      </c>
      <c r="H1176">
        <v>-1</v>
      </c>
      <c r="I1176">
        <v>-1</v>
      </c>
      <c r="J1176">
        <v>-1</v>
      </c>
      <c r="K1176">
        <v>-1</v>
      </c>
      <c r="L1176">
        <v>-1</v>
      </c>
      <c r="M1176">
        <v>-1</v>
      </c>
      <c r="N1176">
        <v>-1</v>
      </c>
      <c r="O1176">
        <v>-1</v>
      </c>
      <c r="P1176">
        <v>-1</v>
      </c>
    </row>
    <row r="1177" spans="1:16" ht="15" customHeight="1" x14ac:dyDescent="0.3">
      <c r="A1177">
        <v>1175</v>
      </c>
      <c r="B1177" t="s">
        <v>3487</v>
      </c>
      <c r="C1177" t="s">
        <v>3421</v>
      </c>
      <c r="D1177" s="1" t="s">
        <v>3488</v>
      </c>
      <c r="E1177">
        <v>3.3</v>
      </c>
      <c r="F1177" s="1" t="s">
        <v>3489</v>
      </c>
      <c r="G1177" t="s">
        <v>3233</v>
      </c>
      <c r="H1177" t="s">
        <v>3233</v>
      </c>
      <c r="I1177" t="s">
        <v>72</v>
      </c>
      <c r="J1177">
        <v>1887</v>
      </c>
      <c r="K1177" t="s">
        <v>85</v>
      </c>
      <c r="L1177" t="s">
        <v>29</v>
      </c>
      <c r="M1177" t="s">
        <v>30</v>
      </c>
      <c r="N1177" t="s">
        <v>39</v>
      </c>
      <c r="O1177">
        <v>-1</v>
      </c>
      <c r="P1177">
        <v>-1</v>
      </c>
    </row>
    <row r="1178" spans="1:16" ht="15" customHeight="1" x14ac:dyDescent="0.3">
      <c r="A1178">
        <v>1176</v>
      </c>
      <c r="B1178" t="s">
        <v>3490</v>
      </c>
      <c r="C1178" t="s">
        <v>3421</v>
      </c>
      <c r="D1178" s="1" t="s">
        <v>3491</v>
      </c>
      <c r="E1178">
        <v>3.9</v>
      </c>
      <c r="F1178" s="1" t="s">
        <v>313</v>
      </c>
      <c r="G1178" t="s">
        <v>3057</v>
      </c>
      <c r="H1178" t="s">
        <v>314</v>
      </c>
      <c r="I1178" t="s">
        <v>51</v>
      </c>
      <c r="J1178">
        <v>2002</v>
      </c>
      <c r="K1178" t="s">
        <v>36</v>
      </c>
      <c r="L1178" t="s">
        <v>46</v>
      </c>
      <c r="M1178" t="s">
        <v>38</v>
      </c>
      <c r="N1178" t="s">
        <v>24</v>
      </c>
      <c r="O1178">
        <v>-1</v>
      </c>
      <c r="P1178">
        <v>-1</v>
      </c>
    </row>
    <row r="1179" spans="1:16" ht="15" customHeight="1" x14ac:dyDescent="0.3">
      <c r="A1179">
        <v>1177</v>
      </c>
      <c r="B1179" t="s">
        <v>3492</v>
      </c>
      <c r="C1179" t="s">
        <v>3421</v>
      </c>
      <c r="D1179" s="1" t="s">
        <v>3493</v>
      </c>
      <c r="E1179">
        <v>3.7</v>
      </c>
      <c r="F1179" s="1" t="s">
        <v>3459</v>
      </c>
      <c r="G1179" t="s">
        <v>2452</v>
      </c>
      <c r="H1179" t="s">
        <v>2452</v>
      </c>
      <c r="I1179" t="s">
        <v>72</v>
      </c>
      <c r="J1179">
        <v>1997</v>
      </c>
      <c r="K1179" t="s">
        <v>45</v>
      </c>
      <c r="L1179" t="s">
        <v>66</v>
      </c>
      <c r="M1179" t="s">
        <v>67</v>
      </c>
      <c r="N1179" t="s">
        <v>120</v>
      </c>
      <c r="O1179">
        <v>-1</v>
      </c>
      <c r="P1179">
        <v>-1</v>
      </c>
    </row>
    <row r="1180" spans="1:16" ht="15" customHeight="1" x14ac:dyDescent="0.3">
      <c r="A1180">
        <v>1178</v>
      </c>
      <c r="B1180" t="s">
        <v>3494</v>
      </c>
      <c r="C1180" t="s">
        <v>3421</v>
      </c>
      <c r="D1180" s="1" t="s">
        <v>3495</v>
      </c>
      <c r="E1180">
        <v>-1</v>
      </c>
      <c r="F1180" t="s">
        <v>3496</v>
      </c>
      <c r="G1180" t="s">
        <v>3233</v>
      </c>
      <c r="H1180">
        <v>-1</v>
      </c>
      <c r="I1180">
        <v>-1</v>
      </c>
      <c r="J1180">
        <v>-1</v>
      </c>
      <c r="K1180">
        <v>-1</v>
      </c>
      <c r="L1180">
        <v>-1</v>
      </c>
      <c r="M1180">
        <v>-1</v>
      </c>
      <c r="N1180">
        <v>-1</v>
      </c>
      <c r="O1180">
        <v>-1</v>
      </c>
      <c r="P1180">
        <v>-1</v>
      </c>
    </row>
    <row r="1181" spans="1:16" ht="15" customHeight="1" x14ac:dyDescent="0.3">
      <c r="A1181">
        <v>1179</v>
      </c>
      <c r="B1181" t="s">
        <v>3497</v>
      </c>
      <c r="C1181" t="s">
        <v>3421</v>
      </c>
      <c r="D1181" s="1" t="s">
        <v>3498</v>
      </c>
      <c r="E1181">
        <v>2.8</v>
      </c>
      <c r="F1181" s="1" t="s">
        <v>3499</v>
      </c>
      <c r="G1181" t="s">
        <v>2452</v>
      </c>
      <c r="H1181" t="s">
        <v>3500</v>
      </c>
      <c r="I1181" t="s">
        <v>35</v>
      </c>
      <c r="J1181">
        <v>2004</v>
      </c>
      <c r="K1181" t="s">
        <v>36</v>
      </c>
      <c r="L1181" t="s">
        <v>222</v>
      </c>
      <c r="M1181" t="s">
        <v>81</v>
      </c>
      <c r="N1181" t="s">
        <v>47</v>
      </c>
      <c r="O1181">
        <v>-1</v>
      </c>
      <c r="P1181">
        <v>-1</v>
      </c>
    </row>
    <row r="1182" spans="1:16" ht="15" customHeight="1" x14ac:dyDescent="0.3">
      <c r="A1182">
        <v>1180</v>
      </c>
      <c r="B1182" t="s">
        <v>3501</v>
      </c>
      <c r="C1182" t="s">
        <v>3421</v>
      </c>
      <c r="D1182" t="s">
        <v>3502</v>
      </c>
      <c r="E1182">
        <v>1.6</v>
      </c>
      <c r="F1182" s="1" t="s">
        <v>3503</v>
      </c>
      <c r="G1182" t="s">
        <v>2452</v>
      </c>
      <c r="H1182" t="s">
        <v>3504</v>
      </c>
      <c r="I1182" t="s">
        <v>91</v>
      </c>
      <c r="J1182">
        <v>-1</v>
      </c>
      <c r="K1182" t="s">
        <v>73</v>
      </c>
      <c r="L1182" t="s">
        <v>99</v>
      </c>
      <c r="M1182" t="s">
        <v>81</v>
      </c>
      <c r="N1182" t="s">
        <v>106</v>
      </c>
      <c r="O1182">
        <v>-1</v>
      </c>
      <c r="P1182">
        <v>-1</v>
      </c>
    </row>
    <row r="1183" spans="1:16" ht="15" customHeight="1" x14ac:dyDescent="0.3">
      <c r="A1183">
        <v>1181</v>
      </c>
      <c r="B1183" t="s">
        <v>3505</v>
      </c>
      <c r="C1183" t="s">
        <v>3421</v>
      </c>
      <c r="D1183" t="s">
        <v>3506</v>
      </c>
      <c r="E1183">
        <v>2.7</v>
      </c>
      <c r="F1183" s="1" t="s">
        <v>2414</v>
      </c>
      <c r="G1183" t="s">
        <v>2452</v>
      </c>
      <c r="H1183" t="s">
        <v>2415</v>
      </c>
      <c r="I1183" t="s">
        <v>35</v>
      </c>
      <c r="J1183">
        <v>1998</v>
      </c>
      <c r="K1183" t="s">
        <v>36</v>
      </c>
      <c r="L1183" t="s">
        <v>222</v>
      </c>
      <c r="M1183" t="s">
        <v>81</v>
      </c>
      <c r="N1183" t="s">
        <v>24</v>
      </c>
      <c r="O1183">
        <v>-1</v>
      </c>
      <c r="P1183">
        <v>-1</v>
      </c>
    </row>
    <row r="1184" spans="1:16" ht="15" customHeight="1" x14ac:dyDescent="0.3">
      <c r="A1184">
        <v>1182</v>
      </c>
      <c r="B1184" t="s">
        <v>3507</v>
      </c>
      <c r="C1184" t="s">
        <v>3508</v>
      </c>
      <c r="D1184" s="1" t="s">
        <v>3509</v>
      </c>
      <c r="E1184">
        <v>4.5999999999999996</v>
      </c>
      <c r="F1184" s="1" t="s">
        <v>3510</v>
      </c>
      <c r="G1184" t="s">
        <v>1001</v>
      </c>
      <c r="H1184" t="s">
        <v>1410</v>
      </c>
      <c r="I1184" t="s">
        <v>91</v>
      </c>
      <c r="J1184">
        <v>1995</v>
      </c>
      <c r="K1184" t="s">
        <v>36</v>
      </c>
      <c r="L1184" t="s">
        <v>222</v>
      </c>
      <c r="M1184" t="s">
        <v>81</v>
      </c>
      <c r="N1184" t="s">
        <v>160</v>
      </c>
      <c r="O1184">
        <v>-1</v>
      </c>
      <c r="P1184">
        <v>-1</v>
      </c>
    </row>
    <row r="1185" spans="1:16" ht="15" customHeight="1" x14ac:dyDescent="0.3">
      <c r="A1185">
        <v>1183</v>
      </c>
      <c r="B1185" t="s">
        <v>775</v>
      </c>
      <c r="C1185" t="s">
        <v>3508</v>
      </c>
      <c r="D1185" t="s">
        <v>3511</v>
      </c>
      <c r="E1185">
        <v>3.8</v>
      </c>
      <c r="F1185" s="1" t="s">
        <v>3353</v>
      </c>
      <c r="G1185" t="s">
        <v>3354</v>
      </c>
      <c r="H1185" t="s">
        <v>1651</v>
      </c>
      <c r="I1185" t="s">
        <v>118</v>
      </c>
      <c r="J1185">
        <v>-1</v>
      </c>
      <c r="K1185" t="s">
        <v>36</v>
      </c>
      <c r="L1185" t="s">
        <v>119</v>
      </c>
      <c r="M1185" t="s">
        <v>81</v>
      </c>
      <c r="N1185" t="s">
        <v>441</v>
      </c>
      <c r="O1185">
        <v>-1</v>
      </c>
      <c r="P1185">
        <v>-1</v>
      </c>
    </row>
    <row r="1186" spans="1:16" ht="15" customHeight="1" x14ac:dyDescent="0.3">
      <c r="A1186">
        <v>1184</v>
      </c>
      <c r="B1186" t="s">
        <v>3512</v>
      </c>
      <c r="C1186" t="s">
        <v>3508</v>
      </c>
      <c r="D1186" s="1" t="s">
        <v>3513</v>
      </c>
      <c r="E1186">
        <v>3.3</v>
      </c>
      <c r="F1186" s="1" t="s">
        <v>3514</v>
      </c>
      <c r="G1186" t="s">
        <v>2452</v>
      </c>
      <c r="H1186" t="s">
        <v>3515</v>
      </c>
      <c r="I1186" t="s">
        <v>20</v>
      </c>
      <c r="J1186">
        <v>-1</v>
      </c>
      <c r="K1186" t="s">
        <v>73</v>
      </c>
      <c r="L1186" t="s">
        <v>475</v>
      </c>
      <c r="M1186" t="s">
        <v>475</v>
      </c>
      <c r="N1186" t="s">
        <v>39</v>
      </c>
      <c r="O1186">
        <v>-1</v>
      </c>
      <c r="P1186">
        <v>-1</v>
      </c>
    </row>
    <row r="1187" spans="1:16" ht="15" customHeight="1" x14ac:dyDescent="0.3">
      <c r="A1187">
        <v>1185</v>
      </c>
      <c r="B1187" t="s">
        <v>3516</v>
      </c>
      <c r="C1187" t="s">
        <v>3508</v>
      </c>
      <c r="D1187" s="1" t="s">
        <v>3517</v>
      </c>
      <c r="E1187">
        <v>4.8</v>
      </c>
      <c r="F1187" s="1" t="s">
        <v>3518</v>
      </c>
      <c r="G1187" t="s">
        <v>3231</v>
      </c>
      <c r="H1187" t="s">
        <v>3519</v>
      </c>
      <c r="I1187" t="s">
        <v>91</v>
      </c>
      <c r="J1187">
        <v>2002</v>
      </c>
      <c r="K1187" t="s">
        <v>2324</v>
      </c>
      <c r="L1187" t="s">
        <v>46</v>
      </c>
      <c r="M1187" t="s">
        <v>38</v>
      </c>
      <c r="N1187" t="s">
        <v>106</v>
      </c>
      <c r="O1187">
        <v>-1</v>
      </c>
      <c r="P1187">
        <v>-1</v>
      </c>
    </row>
    <row r="1188" spans="1:16" ht="15" customHeight="1" x14ac:dyDescent="0.3">
      <c r="A1188">
        <v>1186</v>
      </c>
      <c r="B1188" t="s">
        <v>3520</v>
      </c>
      <c r="C1188" t="s">
        <v>3508</v>
      </c>
      <c r="D1188" s="1" t="s">
        <v>3521</v>
      </c>
      <c r="E1188">
        <v>-1</v>
      </c>
      <c r="F1188" t="s">
        <v>3522</v>
      </c>
      <c r="G1188" t="s">
        <v>3477</v>
      </c>
      <c r="H1188">
        <v>-1</v>
      </c>
      <c r="I1188">
        <v>-1</v>
      </c>
      <c r="J1188">
        <v>-1</v>
      </c>
      <c r="K1188">
        <v>-1</v>
      </c>
      <c r="L1188">
        <v>-1</v>
      </c>
      <c r="M1188">
        <v>-1</v>
      </c>
      <c r="N1188">
        <v>-1</v>
      </c>
      <c r="O1188">
        <v>-1</v>
      </c>
      <c r="P1188">
        <v>-1</v>
      </c>
    </row>
    <row r="1189" spans="1:16" ht="15" customHeight="1" x14ac:dyDescent="0.3">
      <c r="A1189">
        <v>1187</v>
      </c>
      <c r="B1189" t="s">
        <v>3523</v>
      </c>
      <c r="C1189" t="s">
        <v>3508</v>
      </c>
      <c r="D1189" s="1" t="s">
        <v>3524</v>
      </c>
      <c r="E1189">
        <v>3.5</v>
      </c>
      <c r="F1189" s="1" t="s">
        <v>3429</v>
      </c>
      <c r="G1189" t="s">
        <v>3216</v>
      </c>
      <c r="H1189" t="s">
        <v>2932</v>
      </c>
      <c r="I1189" t="s">
        <v>35</v>
      </c>
      <c r="J1189">
        <v>1970</v>
      </c>
      <c r="K1189" t="s">
        <v>36</v>
      </c>
      <c r="L1189" t="s">
        <v>222</v>
      </c>
      <c r="M1189" t="s">
        <v>81</v>
      </c>
      <c r="N1189" t="s">
        <v>24</v>
      </c>
      <c r="O1189" t="s">
        <v>2933</v>
      </c>
      <c r="P1189">
        <v>-1</v>
      </c>
    </row>
    <row r="1190" spans="1:16" ht="15" customHeight="1" x14ac:dyDescent="0.3">
      <c r="A1190">
        <v>1188</v>
      </c>
      <c r="B1190" t="s">
        <v>3520</v>
      </c>
      <c r="C1190" t="s">
        <v>3508</v>
      </c>
      <c r="D1190" t="s">
        <v>3525</v>
      </c>
      <c r="E1190">
        <v>-1</v>
      </c>
      <c r="F1190" t="s">
        <v>3526</v>
      </c>
      <c r="G1190" t="s">
        <v>3477</v>
      </c>
      <c r="H1190">
        <v>-1</v>
      </c>
      <c r="I1190">
        <v>-1</v>
      </c>
      <c r="J1190">
        <v>-1</v>
      </c>
      <c r="K1190">
        <v>-1</v>
      </c>
      <c r="L1190">
        <v>-1</v>
      </c>
      <c r="M1190">
        <v>-1</v>
      </c>
      <c r="N1190">
        <v>-1</v>
      </c>
      <c r="O1190">
        <v>-1</v>
      </c>
      <c r="P1190">
        <v>-1</v>
      </c>
    </row>
    <row r="1191" spans="1:16" ht="15" customHeight="1" x14ac:dyDescent="0.3">
      <c r="A1191">
        <v>1189</v>
      </c>
      <c r="B1191" t="s">
        <v>1150</v>
      </c>
      <c r="C1191" t="s">
        <v>3508</v>
      </c>
      <c r="D1191" s="1" t="s">
        <v>3527</v>
      </c>
      <c r="E1191">
        <v>5</v>
      </c>
      <c r="F1191" s="1" t="s">
        <v>496</v>
      </c>
      <c r="G1191" t="s">
        <v>3216</v>
      </c>
      <c r="H1191" t="s">
        <v>497</v>
      </c>
      <c r="I1191" t="s">
        <v>118</v>
      </c>
      <c r="J1191">
        <v>2008</v>
      </c>
      <c r="K1191" t="s">
        <v>36</v>
      </c>
      <c r="L1191" t="s">
        <v>46</v>
      </c>
      <c r="M1191" t="s">
        <v>38</v>
      </c>
      <c r="N1191" t="s">
        <v>47</v>
      </c>
      <c r="O1191">
        <v>-1</v>
      </c>
      <c r="P1191">
        <v>-1</v>
      </c>
    </row>
    <row r="1192" spans="1:16" ht="15" customHeight="1" x14ac:dyDescent="0.3">
      <c r="A1192">
        <v>1190</v>
      </c>
      <c r="B1192" t="s">
        <v>3528</v>
      </c>
      <c r="C1192" t="s">
        <v>3508</v>
      </c>
      <c r="D1192" s="1" t="s">
        <v>3529</v>
      </c>
      <c r="E1192">
        <v>3.6</v>
      </c>
      <c r="F1192" s="1" t="s">
        <v>3530</v>
      </c>
      <c r="G1192" t="s">
        <v>1741</v>
      </c>
      <c r="H1192" t="s">
        <v>3531</v>
      </c>
      <c r="I1192" t="s">
        <v>28</v>
      </c>
      <c r="J1192">
        <v>2007</v>
      </c>
      <c r="K1192" t="s">
        <v>73</v>
      </c>
      <c r="L1192" t="s">
        <v>1374</v>
      </c>
      <c r="M1192" t="s">
        <v>1307</v>
      </c>
      <c r="N1192" t="s">
        <v>132</v>
      </c>
      <c r="O1192">
        <v>-1</v>
      </c>
      <c r="P1192">
        <v>-1</v>
      </c>
    </row>
    <row r="1193" spans="1:16" ht="15" customHeight="1" x14ac:dyDescent="0.3">
      <c r="A1193">
        <v>1191</v>
      </c>
      <c r="B1193" t="s">
        <v>3532</v>
      </c>
      <c r="C1193" t="s">
        <v>3508</v>
      </c>
      <c r="D1193" s="1" t="s">
        <v>3533</v>
      </c>
      <c r="E1193">
        <v>4.2</v>
      </c>
      <c r="F1193" s="1" t="s">
        <v>3396</v>
      </c>
      <c r="G1193" t="s">
        <v>3482</v>
      </c>
      <c r="H1193" t="s">
        <v>3385</v>
      </c>
      <c r="I1193" t="s">
        <v>35</v>
      </c>
      <c r="J1193">
        <v>1990</v>
      </c>
      <c r="K1193" t="s">
        <v>36</v>
      </c>
      <c r="L1193" t="s">
        <v>58</v>
      </c>
      <c r="M1193" t="s">
        <v>59</v>
      </c>
      <c r="N1193" t="s">
        <v>75</v>
      </c>
      <c r="O1193">
        <v>-1</v>
      </c>
      <c r="P1193">
        <v>-1</v>
      </c>
    </row>
    <row r="1194" spans="1:16" ht="15" customHeight="1" x14ac:dyDescent="0.3">
      <c r="A1194">
        <v>1192</v>
      </c>
      <c r="B1194" t="s">
        <v>3485</v>
      </c>
      <c r="C1194" t="s">
        <v>3508</v>
      </c>
      <c r="D1194" s="1" t="s">
        <v>3534</v>
      </c>
      <c r="E1194">
        <v>3.1</v>
      </c>
      <c r="F1194" s="1" t="s">
        <v>3275</v>
      </c>
      <c r="G1194" t="s">
        <v>2452</v>
      </c>
      <c r="H1194" t="s">
        <v>2452</v>
      </c>
      <c r="I1194" t="s">
        <v>72</v>
      </c>
      <c r="J1194">
        <v>1983</v>
      </c>
      <c r="K1194" t="s">
        <v>36</v>
      </c>
      <c r="L1194" t="s">
        <v>66</v>
      </c>
      <c r="M1194" t="s">
        <v>67</v>
      </c>
      <c r="N1194" t="s">
        <v>86</v>
      </c>
      <c r="O1194" t="s">
        <v>3276</v>
      </c>
      <c r="P1194">
        <v>-1</v>
      </c>
    </row>
    <row r="1195" spans="1:16" ht="15" customHeight="1" x14ac:dyDescent="0.3">
      <c r="A1195">
        <v>1193</v>
      </c>
      <c r="B1195" t="s">
        <v>3535</v>
      </c>
      <c r="C1195" t="s">
        <v>3508</v>
      </c>
      <c r="D1195" t="s">
        <v>3536</v>
      </c>
      <c r="E1195">
        <v>1.6</v>
      </c>
      <c r="F1195" s="1" t="s">
        <v>3503</v>
      </c>
      <c r="G1195" t="s">
        <v>2452</v>
      </c>
      <c r="H1195" t="s">
        <v>3504</v>
      </c>
      <c r="I1195" t="s">
        <v>91</v>
      </c>
      <c r="J1195">
        <v>-1</v>
      </c>
      <c r="K1195" t="s">
        <v>73</v>
      </c>
      <c r="L1195" t="s">
        <v>99</v>
      </c>
      <c r="M1195" t="s">
        <v>81</v>
      </c>
      <c r="N1195" t="s">
        <v>106</v>
      </c>
      <c r="O1195">
        <v>-1</v>
      </c>
      <c r="P1195">
        <v>-1</v>
      </c>
    </row>
    <row r="1196" spans="1:16" ht="15" customHeight="1" x14ac:dyDescent="0.3">
      <c r="A1196">
        <v>1194</v>
      </c>
      <c r="B1196" t="s">
        <v>3537</v>
      </c>
      <c r="C1196" t="s">
        <v>3508</v>
      </c>
      <c r="D1196" s="1" t="s">
        <v>3538</v>
      </c>
      <c r="E1196">
        <v>4.5</v>
      </c>
      <c r="F1196" s="1" t="s">
        <v>3326</v>
      </c>
      <c r="G1196" t="s">
        <v>3231</v>
      </c>
      <c r="H1196" t="s">
        <v>1510</v>
      </c>
      <c r="I1196" t="s">
        <v>20</v>
      </c>
      <c r="J1196">
        <v>2011</v>
      </c>
      <c r="K1196" t="s">
        <v>36</v>
      </c>
      <c r="L1196" t="s">
        <v>222</v>
      </c>
      <c r="M1196" t="s">
        <v>81</v>
      </c>
      <c r="N1196" t="s">
        <v>39</v>
      </c>
      <c r="O1196">
        <v>-1</v>
      </c>
      <c r="P1196">
        <v>-1</v>
      </c>
    </row>
    <row r="1197" spans="1:16" ht="15" customHeight="1" x14ac:dyDescent="0.3">
      <c r="A1197">
        <v>1195</v>
      </c>
      <c r="B1197" t="s">
        <v>3539</v>
      </c>
      <c r="C1197" t="s">
        <v>3508</v>
      </c>
      <c r="D1197" s="1" t="s">
        <v>3540</v>
      </c>
      <c r="E1197">
        <v>3.3</v>
      </c>
      <c r="F1197" s="1" t="s">
        <v>3541</v>
      </c>
      <c r="G1197" t="s">
        <v>3542</v>
      </c>
      <c r="H1197" t="s">
        <v>3543</v>
      </c>
      <c r="I1197" t="s">
        <v>35</v>
      </c>
      <c r="J1197">
        <v>-1</v>
      </c>
      <c r="K1197" t="s">
        <v>36</v>
      </c>
      <c r="L1197" t="s">
        <v>366</v>
      </c>
      <c r="M1197" t="s">
        <v>275</v>
      </c>
      <c r="N1197" t="s">
        <v>441</v>
      </c>
      <c r="O1197">
        <v>-1</v>
      </c>
      <c r="P1197">
        <v>-1</v>
      </c>
    </row>
    <row r="1198" spans="1:16" ht="15" customHeight="1" x14ac:dyDescent="0.3">
      <c r="A1198">
        <v>1196</v>
      </c>
      <c r="B1198" t="s">
        <v>3544</v>
      </c>
      <c r="C1198" t="s">
        <v>3508</v>
      </c>
      <c r="D1198" s="1" t="s">
        <v>3545</v>
      </c>
      <c r="E1198">
        <v>3.2</v>
      </c>
      <c r="F1198" s="1" t="s">
        <v>1326</v>
      </c>
      <c r="G1198" t="s">
        <v>3216</v>
      </c>
      <c r="H1198" t="s">
        <v>19</v>
      </c>
      <c r="I1198" t="s">
        <v>28</v>
      </c>
      <c r="J1198">
        <v>1784</v>
      </c>
      <c r="K1198" t="s">
        <v>73</v>
      </c>
      <c r="L1198" t="s">
        <v>58</v>
      </c>
      <c r="M1198" t="s">
        <v>59</v>
      </c>
      <c r="N1198" t="s">
        <v>132</v>
      </c>
      <c r="O1198" t="s">
        <v>883</v>
      </c>
      <c r="P1198">
        <v>-1</v>
      </c>
    </row>
    <row r="1199" spans="1:16" ht="15" customHeight="1" x14ac:dyDescent="0.3">
      <c r="A1199">
        <v>1197</v>
      </c>
      <c r="B1199" t="s">
        <v>3537</v>
      </c>
      <c r="C1199" t="s">
        <v>3508</v>
      </c>
      <c r="D1199" t="s">
        <v>3546</v>
      </c>
      <c r="E1199">
        <v>3.9</v>
      </c>
      <c r="F1199" s="1" t="s">
        <v>3362</v>
      </c>
      <c r="G1199" t="s">
        <v>3231</v>
      </c>
      <c r="H1199" t="s">
        <v>1510</v>
      </c>
      <c r="I1199" t="s">
        <v>118</v>
      </c>
      <c r="J1199">
        <v>2011</v>
      </c>
      <c r="K1199" t="s">
        <v>36</v>
      </c>
      <c r="L1199" t="s">
        <v>178</v>
      </c>
      <c r="M1199" t="s">
        <v>38</v>
      </c>
      <c r="N1199" t="s">
        <v>160</v>
      </c>
      <c r="O1199">
        <v>-1</v>
      </c>
      <c r="P1199">
        <v>-1</v>
      </c>
    </row>
    <row r="1200" spans="1:16" ht="15" customHeight="1" x14ac:dyDescent="0.3">
      <c r="A1200">
        <v>1198</v>
      </c>
      <c r="B1200" t="s">
        <v>3277</v>
      </c>
      <c r="C1200" t="s">
        <v>3508</v>
      </c>
      <c r="D1200" t="s">
        <v>3547</v>
      </c>
      <c r="E1200">
        <v>4</v>
      </c>
      <c r="F1200" s="1" t="s">
        <v>3548</v>
      </c>
      <c r="G1200" t="s">
        <v>2452</v>
      </c>
      <c r="H1200" t="s">
        <v>2452</v>
      </c>
      <c r="I1200" t="s">
        <v>35</v>
      </c>
      <c r="J1200">
        <v>1974</v>
      </c>
      <c r="K1200" t="s">
        <v>21</v>
      </c>
      <c r="L1200" t="s">
        <v>29</v>
      </c>
      <c r="M1200" t="s">
        <v>30</v>
      </c>
      <c r="N1200" t="s">
        <v>24</v>
      </c>
      <c r="O1200" t="s">
        <v>3549</v>
      </c>
      <c r="P1200">
        <v>-1</v>
      </c>
    </row>
    <row r="1201" spans="1:16" ht="15" customHeight="1" x14ac:dyDescent="0.3">
      <c r="A1201">
        <v>1199</v>
      </c>
      <c r="B1201" t="s">
        <v>3550</v>
      </c>
      <c r="C1201" t="s">
        <v>3508</v>
      </c>
      <c r="D1201" s="1" t="s">
        <v>3551</v>
      </c>
      <c r="E1201">
        <v>4.0999999999999996</v>
      </c>
      <c r="F1201" s="1" t="s">
        <v>296</v>
      </c>
      <c r="G1201" t="s">
        <v>3216</v>
      </c>
      <c r="H1201" t="s">
        <v>297</v>
      </c>
      <c r="I1201" t="s">
        <v>28</v>
      </c>
      <c r="J1201">
        <v>1966</v>
      </c>
      <c r="K1201" t="s">
        <v>73</v>
      </c>
      <c r="L1201" t="s">
        <v>222</v>
      </c>
      <c r="M1201" t="s">
        <v>81</v>
      </c>
      <c r="N1201" t="s">
        <v>75</v>
      </c>
      <c r="O1201">
        <v>-1</v>
      </c>
      <c r="P1201">
        <v>-1</v>
      </c>
    </row>
    <row r="1202" spans="1:16" ht="15" customHeight="1" x14ac:dyDescent="0.3">
      <c r="A1202">
        <v>1200</v>
      </c>
      <c r="B1202" t="s">
        <v>3550</v>
      </c>
      <c r="C1202" t="s">
        <v>3508</v>
      </c>
      <c r="D1202" t="s">
        <v>3552</v>
      </c>
      <c r="E1202">
        <v>-1</v>
      </c>
      <c r="F1202" t="s">
        <v>1842</v>
      </c>
      <c r="G1202" t="s">
        <v>3216</v>
      </c>
      <c r="H1202">
        <v>-1</v>
      </c>
      <c r="I1202">
        <v>-1</v>
      </c>
      <c r="J1202">
        <v>-1</v>
      </c>
      <c r="K1202">
        <v>-1</v>
      </c>
      <c r="L1202">
        <v>-1</v>
      </c>
      <c r="M1202">
        <v>-1</v>
      </c>
      <c r="N1202">
        <v>-1</v>
      </c>
      <c r="O1202">
        <v>-1</v>
      </c>
      <c r="P1202">
        <v>-1</v>
      </c>
    </row>
    <row r="1203" spans="1:16" ht="15" customHeight="1" x14ac:dyDescent="0.3">
      <c r="A1203">
        <v>1201</v>
      </c>
      <c r="B1203" t="s">
        <v>3553</v>
      </c>
      <c r="C1203" t="s">
        <v>3554</v>
      </c>
      <c r="D1203" t="s">
        <v>3555</v>
      </c>
      <c r="E1203">
        <v>3.9</v>
      </c>
      <c r="F1203" s="1" t="s">
        <v>3556</v>
      </c>
      <c r="G1203" t="s">
        <v>3557</v>
      </c>
      <c r="H1203" t="s">
        <v>3170</v>
      </c>
      <c r="I1203" t="s">
        <v>91</v>
      </c>
      <c r="J1203">
        <v>-1</v>
      </c>
      <c r="K1203" t="s">
        <v>36</v>
      </c>
      <c r="L1203" t="s">
        <v>202</v>
      </c>
      <c r="M1203" t="s">
        <v>38</v>
      </c>
      <c r="N1203" t="s">
        <v>106</v>
      </c>
      <c r="O1203">
        <v>-1</v>
      </c>
      <c r="P1203">
        <v>-1</v>
      </c>
    </row>
    <row r="1204" spans="1:16" ht="15" customHeight="1" x14ac:dyDescent="0.3">
      <c r="A1204">
        <v>1202</v>
      </c>
      <c r="B1204" t="s">
        <v>41</v>
      </c>
      <c r="C1204" t="s">
        <v>3554</v>
      </c>
      <c r="D1204" t="s">
        <v>3558</v>
      </c>
      <c r="E1204">
        <v>3.4</v>
      </c>
      <c r="F1204" s="1" t="s">
        <v>3559</v>
      </c>
      <c r="G1204" t="s">
        <v>3557</v>
      </c>
      <c r="H1204" t="s">
        <v>1077</v>
      </c>
      <c r="I1204" t="s">
        <v>35</v>
      </c>
      <c r="J1204">
        <v>1991</v>
      </c>
      <c r="K1204" t="s">
        <v>36</v>
      </c>
      <c r="L1204" t="s">
        <v>46</v>
      </c>
      <c r="M1204" t="s">
        <v>38</v>
      </c>
      <c r="N1204" t="s">
        <v>39</v>
      </c>
      <c r="O1204">
        <v>-1</v>
      </c>
      <c r="P1204">
        <v>-1</v>
      </c>
    </row>
    <row r="1205" spans="1:16" ht="15" customHeight="1" x14ac:dyDescent="0.3">
      <c r="A1205">
        <v>1203</v>
      </c>
      <c r="B1205" t="s">
        <v>41</v>
      </c>
      <c r="C1205" t="s">
        <v>3554</v>
      </c>
      <c r="D1205" s="1" t="s">
        <v>3560</v>
      </c>
      <c r="E1205">
        <v>4</v>
      </c>
      <c r="F1205" s="1" t="s">
        <v>3561</v>
      </c>
      <c r="G1205" t="s">
        <v>3557</v>
      </c>
      <c r="H1205" t="s">
        <v>3500</v>
      </c>
      <c r="I1205" t="s">
        <v>51</v>
      </c>
      <c r="J1205">
        <v>2010</v>
      </c>
      <c r="K1205" t="s">
        <v>36</v>
      </c>
      <c r="L1205" t="s">
        <v>46</v>
      </c>
      <c r="M1205" t="s">
        <v>38</v>
      </c>
      <c r="N1205" t="s">
        <v>47</v>
      </c>
      <c r="O1205">
        <v>-1</v>
      </c>
      <c r="P1205">
        <v>-1</v>
      </c>
    </row>
    <row r="1206" spans="1:16" ht="15" customHeight="1" x14ac:dyDescent="0.3">
      <c r="A1206">
        <v>1204</v>
      </c>
      <c r="B1206" t="s">
        <v>41</v>
      </c>
      <c r="C1206" t="s">
        <v>3554</v>
      </c>
      <c r="D1206" s="1" t="s">
        <v>3562</v>
      </c>
      <c r="E1206">
        <v>3.1</v>
      </c>
      <c r="F1206" s="1" t="s">
        <v>902</v>
      </c>
      <c r="G1206" t="s">
        <v>3557</v>
      </c>
      <c r="H1206" t="s">
        <v>900</v>
      </c>
      <c r="I1206" t="s">
        <v>20</v>
      </c>
      <c r="J1206">
        <v>1996</v>
      </c>
      <c r="K1206" t="s">
        <v>36</v>
      </c>
      <c r="L1206" t="s">
        <v>222</v>
      </c>
      <c r="M1206" t="s">
        <v>81</v>
      </c>
      <c r="N1206" t="s">
        <v>120</v>
      </c>
      <c r="O1206">
        <v>-1</v>
      </c>
      <c r="P1206">
        <v>-1</v>
      </c>
    </row>
    <row r="1207" spans="1:16" ht="15" customHeight="1" x14ac:dyDescent="0.3">
      <c r="A1207">
        <v>1205</v>
      </c>
      <c r="B1207" t="s">
        <v>1843</v>
      </c>
      <c r="C1207" t="s">
        <v>3554</v>
      </c>
      <c r="D1207" s="1" t="s">
        <v>3563</v>
      </c>
      <c r="E1207">
        <v>3</v>
      </c>
      <c r="F1207" s="1" t="s">
        <v>3564</v>
      </c>
      <c r="G1207" t="s">
        <v>3557</v>
      </c>
      <c r="H1207" t="s">
        <v>3557</v>
      </c>
      <c r="I1207" t="s">
        <v>91</v>
      </c>
      <c r="J1207">
        <v>-1</v>
      </c>
      <c r="K1207" t="s">
        <v>36</v>
      </c>
      <c r="L1207" t="s">
        <v>222</v>
      </c>
      <c r="M1207" t="s">
        <v>81</v>
      </c>
      <c r="N1207" t="s">
        <v>106</v>
      </c>
      <c r="O1207">
        <v>-1</v>
      </c>
      <c r="P1207">
        <v>-1</v>
      </c>
    </row>
    <row r="1208" spans="1:16" ht="15" customHeight="1" x14ac:dyDescent="0.3">
      <c r="A1208">
        <v>1206</v>
      </c>
      <c r="B1208" t="s">
        <v>266</v>
      </c>
      <c r="C1208" t="s">
        <v>3554</v>
      </c>
      <c r="D1208" s="1" t="s">
        <v>3565</v>
      </c>
      <c r="E1208">
        <v>3.9</v>
      </c>
      <c r="F1208" s="1" t="s">
        <v>3566</v>
      </c>
      <c r="G1208" t="s">
        <v>3557</v>
      </c>
      <c r="H1208" t="s">
        <v>909</v>
      </c>
      <c r="I1208" t="s">
        <v>51</v>
      </c>
      <c r="J1208">
        <v>1986</v>
      </c>
      <c r="K1208" t="s">
        <v>36</v>
      </c>
      <c r="L1208" t="s">
        <v>46</v>
      </c>
      <c r="M1208" t="s">
        <v>38</v>
      </c>
      <c r="N1208" t="s">
        <v>47</v>
      </c>
      <c r="O1208">
        <v>-1</v>
      </c>
      <c r="P1208">
        <v>-1</v>
      </c>
    </row>
    <row r="1209" spans="1:16" ht="15" customHeight="1" x14ac:dyDescent="0.3">
      <c r="A1209">
        <v>1207</v>
      </c>
      <c r="B1209" t="s">
        <v>41</v>
      </c>
      <c r="C1209" t="s">
        <v>3554</v>
      </c>
      <c r="D1209" s="1" t="s">
        <v>3567</v>
      </c>
      <c r="E1209">
        <v>3.9</v>
      </c>
      <c r="F1209" s="1" t="s">
        <v>313</v>
      </c>
      <c r="G1209" t="s">
        <v>3557</v>
      </c>
      <c r="H1209" t="s">
        <v>314</v>
      </c>
      <c r="I1209" t="s">
        <v>51</v>
      </c>
      <c r="J1209">
        <v>2002</v>
      </c>
      <c r="K1209" t="s">
        <v>36</v>
      </c>
      <c r="L1209" t="s">
        <v>46</v>
      </c>
      <c r="M1209" t="s">
        <v>38</v>
      </c>
      <c r="N1209" t="s">
        <v>24</v>
      </c>
      <c r="O1209">
        <v>-1</v>
      </c>
      <c r="P1209">
        <v>-1</v>
      </c>
    </row>
    <row r="1210" spans="1:16" ht="15" customHeight="1" x14ac:dyDescent="0.3">
      <c r="A1210">
        <v>1208</v>
      </c>
      <c r="B1210" t="s">
        <v>41</v>
      </c>
      <c r="C1210" t="s">
        <v>3554</v>
      </c>
      <c r="D1210" t="s">
        <v>3568</v>
      </c>
      <c r="E1210">
        <v>3.7</v>
      </c>
      <c r="F1210" s="1" t="s">
        <v>3569</v>
      </c>
      <c r="G1210" t="s">
        <v>3557</v>
      </c>
      <c r="H1210" t="s">
        <v>1550</v>
      </c>
      <c r="I1210" t="s">
        <v>28</v>
      </c>
      <c r="J1210">
        <v>2011</v>
      </c>
      <c r="K1210" t="s">
        <v>73</v>
      </c>
      <c r="L1210" t="s">
        <v>1489</v>
      </c>
      <c r="M1210" t="s">
        <v>1489</v>
      </c>
      <c r="N1210" t="s">
        <v>86</v>
      </c>
      <c r="O1210" t="s">
        <v>3570</v>
      </c>
      <c r="P1210">
        <v>-1</v>
      </c>
    </row>
    <row r="1211" spans="1:16" ht="15" customHeight="1" x14ac:dyDescent="0.3">
      <c r="A1211">
        <v>1209</v>
      </c>
      <c r="B1211" t="s">
        <v>3571</v>
      </c>
      <c r="C1211" t="s">
        <v>3554</v>
      </c>
      <c r="D1211" s="1" t="s">
        <v>3572</v>
      </c>
      <c r="E1211">
        <v>4.0999999999999996</v>
      </c>
      <c r="F1211" s="1" t="s">
        <v>3573</v>
      </c>
      <c r="G1211" t="s">
        <v>3557</v>
      </c>
      <c r="H1211" t="s">
        <v>3557</v>
      </c>
      <c r="I1211" t="s">
        <v>51</v>
      </c>
      <c r="J1211">
        <v>2014</v>
      </c>
      <c r="K1211" t="s">
        <v>36</v>
      </c>
      <c r="L1211" t="s">
        <v>1534</v>
      </c>
      <c r="M1211" t="s">
        <v>407</v>
      </c>
      <c r="N1211" t="s">
        <v>39</v>
      </c>
      <c r="O1211">
        <v>-1</v>
      </c>
      <c r="P1211">
        <v>-1</v>
      </c>
    </row>
    <row r="1212" spans="1:16" ht="15" customHeight="1" x14ac:dyDescent="0.3">
      <c r="A1212">
        <v>1210</v>
      </c>
      <c r="B1212" t="s">
        <v>41</v>
      </c>
      <c r="C1212" t="s">
        <v>3554</v>
      </c>
      <c r="D1212" s="1" t="s">
        <v>3574</v>
      </c>
      <c r="E1212">
        <v>3.4</v>
      </c>
      <c r="F1212" s="1" t="s">
        <v>3575</v>
      </c>
      <c r="G1212" t="s">
        <v>3557</v>
      </c>
      <c r="H1212" t="s">
        <v>1905</v>
      </c>
      <c r="I1212" t="s">
        <v>51</v>
      </c>
      <c r="J1212">
        <v>2010</v>
      </c>
      <c r="K1212" t="s">
        <v>36</v>
      </c>
      <c r="L1212" t="s">
        <v>119</v>
      </c>
      <c r="M1212" t="s">
        <v>81</v>
      </c>
      <c r="N1212" t="s">
        <v>39</v>
      </c>
      <c r="O1212">
        <v>-1</v>
      </c>
      <c r="P1212">
        <v>-1</v>
      </c>
    </row>
    <row r="1213" spans="1:16" ht="15" customHeight="1" x14ac:dyDescent="0.3">
      <c r="A1213">
        <v>1211</v>
      </c>
      <c r="B1213" t="s">
        <v>266</v>
      </c>
      <c r="C1213" t="s">
        <v>3554</v>
      </c>
      <c r="D1213" s="1" t="s">
        <v>3576</v>
      </c>
      <c r="E1213">
        <v>3.4</v>
      </c>
      <c r="F1213" s="1" t="s">
        <v>3577</v>
      </c>
      <c r="G1213" t="s">
        <v>3557</v>
      </c>
      <c r="H1213" t="s">
        <v>3557</v>
      </c>
      <c r="I1213" t="s">
        <v>20</v>
      </c>
      <c r="J1213">
        <v>1985</v>
      </c>
      <c r="K1213" t="s">
        <v>36</v>
      </c>
      <c r="L1213" t="s">
        <v>194</v>
      </c>
      <c r="M1213" t="s">
        <v>59</v>
      </c>
      <c r="N1213" t="s">
        <v>75</v>
      </c>
      <c r="O1213">
        <v>-1</v>
      </c>
      <c r="P1213">
        <v>-1</v>
      </c>
    </row>
    <row r="1214" spans="1:16" ht="15" customHeight="1" x14ac:dyDescent="0.3">
      <c r="A1214">
        <v>1212</v>
      </c>
      <c r="B1214" t="s">
        <v>3578</v>
      </c>
      <c r="C1214" t="s">
        <v>3554</v>
      </c>
      <c r="D1214" s="1" t="s">
        <v>3579</v>
      </c>
      <c r="E1214">
        <v>4.3</v>
      </c>
      <c r="F1214" s="1" t="s">
        <v>3580</v>
      </c>
      <c r="G1214" t="s">
        <v>3557</v>
      </c>
      <c r="H1214" t="s">
        <v>3557</v>
      </c>
      <c r="I1214" t="s">
        <v>28</v>
      </c>
      <c r="J1214">
        <v>1905</v>
      </c>
      <c r="K1214" t="s">
        <v>36</v>
      </c>
      <c r="L1214" t="s">
        <v>3581</v>
      </c>
      <c r="M1214" t="s">
        <v>407</v>
      </c>
      <c r="N1214" t="s">
        <v>132</v>
      </c>
      <c r="O1214">
        <v>-1</v>
      </c>
      <c r="P1214">
        <v>-1</v>
      </c>
    </row>
    <row r="1215" spans="1:16" ht="15" customHeight="1" x14ac:dyDescent="0.3">
      <c r="A1215">
        <v>1213</v>
      </c>
      <c r="B1215" t="s">
        <v>41</v>
      </c>
      <c r="C1215" t="s">
        <v>3554</v>
      </c>
      <c r="D1215" s="1" t="s">
        <v>3582</v>
      </c>
      <c r="E1215">
        <v>2.5</v>
      </c>
      <c r="F1215" s="1" t="s">
        <v>3583</v>
      </c>
      <c r="G1215" t="s">
        <v>3557</v>
      </c>
      <c r="H1215" t="s">
        <v>395</v>
      </c>
      <c r="I1215" t="s">
        <v>118</v>
      </c>
      <c r="J1215">
        <v>-1</v>
      </c>
      <c r="K1215" t="s">
        <v>486</v>
      </c>
      <c r="L1215">
        <v>-1</v>
      </c>
      <c r="M1215">
        <v>-1</v>
      </c>
      <c r="N1215" t="s">
        <v>39</v>
      </c>
      <c r="O1215">
        <v>-1</v>
      </c>
      <c r="P1215">
        <v>-1</v>
      </c>
    </row>
    <row r="1216" spans="1:16" ht="15" customHeight="1" x14ac:dyDescent="0.3">
      <c r="A1216">
        <v>1214</v>
      </c>
      <c r="B1216" t="s">
        <v>3584</v>
      </c>
      <c r="C1216" t="s">
        <v>3554</v>
      </c>
      <c r="D1216" s="1" t="s">
        <v>3585</v>
      </c>
      <c r="E1216">
        <v>4</v>
      </c>
      <c r="F1216" s="1" t="s">
        <v>3586</v>
      </c>
      <c r="G1216" t="s">
        <v>3557</v>
      </c>
      <c r="H1216" t="s">
        <v>3587</v>
      </c>
      <c r="I1216" t="s">
        <v>91</v>
      </c>
      <c r="J1216">
        <v>-1</v>
      </c>
      <c r="K1216" t="s">
        <v>36</v>
      </c>
      <c r="L1216" t="s">
        <v>336</v>
      </c>
      <c r="M1216" t="s">
        <v>335</v>
      </c>
      <c r="N1216" t="s">
        <v>39</v>
      </c>
      <c r="O1216">
        <v>-1</v>
      </c>
      <c r="P1216">
        <v>-1</v>
      </c>
    </row>
    <row r="1217" spans="1:16" ht="15" customHeight="1" x14ac:dyDescent="0.3">
      <c r="A1217">
        <v>1215</v>
      </c>
      <c r="B1217" t="s">
        <v>3588</v>
      </c>
      <c r="C1217" t="s">
        <v>3554</v>
      </c>
      <c r="D1217" t="s">
        <v>3589</v>
      </c>
      <c r="E1217">
        <v>-1</v>
      </c>
      <c r="F1217" t="s">
        <v>3590</v>
      </c>
      <c r="G1217" t="s">
        <v>3557</v>
      </c>
      <c r="H1217">
        <v>-1</v>
      </c>
      <c r="I1217">
        <v>-1</v>
      </c>
      <c r="J1217">
        <v>-1</v>
      </c>
      <c r="K1217">
        <v>-1</v>
      </c>
      <c r="L1217">
        <v>-1</v>
      </c>
      <c r="M1217">
        <v>-1</v>
      </c>
      <c r="N1217">
        <v>-1</v>
      </c>
      <c r="O1217">
        <v>-1</v>
      </c>
      <c r="P1217">
        <v>-1</v>
      </c>
    </row>
    <row r="1218" spans="1:16" ht="15" customHeight="1" x14ac:dyDescent="0.3">
      <c r="A1218">
        <v>1216</v>
      </c>
      <c r="B1218" t="s">
        <v>3591</v>
      </c>
      <c r="C1218" t="s">
        <v>3554</v>
      </c>
      <c r="D1218" t="s">
        <v>3592</v>
      </c>
      <c r="E1218">
        <v>2.8</v>
      </c>
      <c r="F1218" s="1" t="s">
        <v>3593</v>
      </c>
      <c r="G1218" t="s">
        <v>3557</v>
      </c>
      <c r="H1218" t="s">
        <v>3170</v>
      </c>
      <c r="I1218" t="s">
        <v>35</v>
      </c>
      <c r="J1218">
        <v>2001</v>
      </c>
      <c r="K1218" t="s">
        <v>36</v>
      </c>
      <c r="L1218" t="s">
        <v>46</v>
      </c>
      <c r="M1218" t="s">
        <v>38</v>
      </c>
      <c r="N1218" t="s">
        <v>24</v>
      </c>
      <c r="O1218" t="s">
        <v>3594</v>
      </c>
      <c r="P1218">
        <v>-1</v>
      </c>
    </row>
    <row r="1219" spans="1:16" ht="15" customHeight="1" x14ac:dyDescent="0.3">
      <c r="A1219">
        <v>1217</v>
      </c>
      <c r="B1219" t="s">
        <v>3595</v>
      </c>
      <c r="C1219" t="s">
        <v>3554</v>
      </c>
      <c r="D1219" t="s">
        <v>3596</v>
      </c>
      <c r="E1219">
        <v>3.7</v>
      </c>
      <c r="F1219" s="1" t="s">
        <v>342</v>
      </c>
      <c r="G1219" t="s">
        <v>3557</v>
      </c>
      <c r="H1219" t="s">
        <v>343</v>
      </c>
      <c r="I1219" t="s">
        <v>35</v>
      </c>
      <c r="J1219">
        <v>-1</v>
      </c>
      <c r="K1219" t="s">
        <v>45</v>
      </c>
      <c r="L1219" t="s">
        <v>222</v>
      </c>
      <c r="M1219" t="s">
        <v>81</v>
      </c>
      <c r="N1219" t="s">
        <v>39</v>
      </c>
      <c r="O1219">
        <v>-1</v>
      </c>
      <c r="P1219">
        <v>-1</v>
      </c>
    </row>
    <row r="1220" spans="1:16" ht="15" customHeight="1" x14ac:dyDescent="0.3">
      <c r="A1220">
        <v>1218</v>
      </c>
      <c r="B1220" t="s">
        <v>41</v>
      </c>
      <c r="C1220" t="s">
        <v>3554</v>
      </c>
      <c r="D1220" s="1" t="s">
        <v>3597</v>
      </c>
      <c r="E1220">
        <v>5</v>
      </c>
      <c r="F1220" s="1" t="s">
        <v>496</v>
      </c>
      <c r="G1220" t="s">
        <v>3557</v>
      </c>
      <c r="H1220" t="s">
        <v>497</v>
      </c>
      <c r="I1220" t="s">
        <v>118</v>
      </c>
      <c r="J1220">
        <v>2008</v>
      </c>
      <c r="K1220" t="s">
        <v>36</v>
      </c>
      <c r="L1220" t="s">
        <v>46</v>
      </c>
      <c r="M1220" t="s">
        <v>38</v>
      </c>
      <c r="N1220" t="s">
        <v>47</v>
      </c>
      <c r="O1220">
        <v>-1</v>
      </c>
      <c r="P1220">
        <v>-1</v>
      </c>
    </row>
    <row r="1221" spans="1:16" ht="15" customHeight="1" x14ac:dyDescent="0.3">
      <c r="A1221">
        <v>1219</v>
      </c>
      <c r="B1221" t="s">
        <v>3598</v>
      </c>
      <c r="C1221" t="s">
        <v>3554</v>
      </c>
      <c r="D1221" s="1" t="s">
        <v>3599</v>
      </c>
      <c r="E1221">
        <v>3</v>
      </c>
      <c r="F1221" s="1" t="s">
        <v>3564</v>
      </c>
      <c r="G1221" t="s">
        <v>3557</v>
      </c>
      <c r="H1221" t="s">
        <v>3557</v>
      </c>
      <c r="I1221" t="s">
        <v>91</v>
      </c>
      <c r="J1221">
        <v>-1</v>
      </c>
      <c r="K1221" t="s">
        <v>36</v>
      </c>
      <c r="L1221" t="s">
        <v>222</v>
      </c>
      <c r="M1221" t="s">
        <v>81</v>
      </c>
      <c r="N1221" t="s">
        <v>106</v>
      </c>
      <c r="O1221">
        <v>-1</v>
      </c>
      <c r="P1221">
        <v>-1</v>
      </c>
    </row>
    <row r="1222" spans="1:16" ht="15" customHeight="1" x14ac:dyDescent="0.3">
      <c r="A1222">
        <v>1220</v>
      </c>
      <c r="B1222" t="s">
        <v>3588</v>
      </c>
      <c r="C1222" t="s">
        <v>3554</v>
      </c>
      <c r="D1222" s="1" t="s">
        <v>3600</v>
      </c>
      <c r="E1222">
        <v>4</v>
      </c>
      <c r="F1222" s="1" t="s">
        <v>3601</v>
      </c>
      <c r="G1222" t="s">
        <v>3557</v>
      </c>
      <c r="H1222" t="s">
        <v>1545</v>
      </c>
      <c r="I1222" t="s">
        <v>51</v>
      </c>
      <c r="J1222">
        <v>1999</v>
      </c>
      <c r="K1222" t="s">
        <v>36</v>
      </c>
      <c r="L1222" t="s">
        <v>46</v>
      </c>
      <c r="M1222" t="s">
        <v>38</v>
      </c>
      <c r="N1222" t="s">
        <v>47</v>
      </c>
      <c r="O1222">
        <v>-1</v>
      </c>
      <c r="P1222">
        <v>-1</v>
      </c>
    </row>
    <row r="1223" spans="1:16" ht="15" customHeight="1" x14ac:dyDescent="0.3">
      <c r="A1223">
        <v>1221</v>
      </c>
      <c r="B1223" t="s">
        <v>96</v>
      </c>
      <c r="C1223" t="s">
        <v>3554</v>
      </c>
      <c r="D1223" t="s">
        <v>3602</v>
      </c>
      <c r="E1223">
        <v>4.5</v>
      </c>
      <c r="F1223" s="1" t="s">
        <v>3603</v>
      </c>
      <c r="G1223" t="s">
        <v>3557</v>
      </c>
      <c r="H1223" t="s">
        <v>3557</v>
      </c>
      <c r="I1223" t="s">
        <v>91</v>
      </c>
      <c r="J1223">
        <v>2016</v>
      </c>
      <c r="K1223" t="s">
        <v>36</v>
      </c>
      <c r="L1223" t="s">
        <v>202</v>
      </c>
      <c r="M1223" t="s">
        <v>38</v>
      </c>
      <c r="N1223" t="s">
        <v>39</v>
      </c>
      <c r="O1223">
        <v>-1</v>
      </c>
      <c r="P1223">
        <v>-1</v>
      </c>
    </row>
    <row r="1224" spans="1:16" ht="15" customHeight="1" x14ac:dyDescent="0.3">
      <c r="A1224">
        <v>1222</v>
      </c>
      <c r="B1224" t="s">
        <v>96</v>
      </c>
      <c r="C1224" t="s">
        <v>3554</v>
      </c>
      <c r="D1224" t="s">
        <v>3604</v>
      </c>
      <c r="E1224">
        <v>3.5</v>
      </c>
      <c r="F1224" s="1" t="s">
        <v>3605</v>
      </c>
      <c r="G1224" t="s">
        <v>3557</v>
      </c>
      <c r="H1224" t="s">
        <v>2059</v>
      </c>
      <c r="I1224" t="s">
        <v>28</v>
      </c>
      <c r="J1224">
        <v>1991</v>
      </c>
      <c r="K1224" t="s">
        <v>73</v>
      </c>
      <c r="L1224" t="s">
        <v>202</v>
      </c>
      <c r="M1224" t="s">
        <v>38</v>
      </c>
      <c r="N1224" t="s">
        <v>86</v>
      </c>
      <c r="O1224" t="s">
        <v>3606</v>
      </c>
      <c r="P1224">
        <v>-1</v>
      </c>
    </row>
    <row r="1225" spans="1:16" ht="15" customHeight="1" x14ac:dyDescent="0.3">
      <c r="A1225">
        <v>1223</v>
      </c>
      <c r="B1225" t="s">
        <v>41</v>
      </c>
      <c r="C1225" t="s">
        <v>3554</v>
      </c>
      <c r="D1225" s="1" t="s">
        <v>3607</v>
      </c>
      <c r="E1225">
        <v>3.3</v>
      </c>
      <c r="F1225" s="1" t="s">
        <v>3608</v>
      </c>
      <c r="G1225" t="s">
        <v>3557</v>
      </c>
      <c r="H1225" t="s">
        <v>2012</v>
      </c>
      <c r="I1225" t="s">
        <v>20</v>
      </c>
      <c r="J1225">
        <v>1995</v>
      </c>
      <c r="K1225" t="s">
        <v>36</v>
      </c>
      <c r="L1225" t="s">
        <v>202</v>
      </c>
      <c r="M1225" t="s">
        <v>38</v>
      </c>
      <c r="N1225" t="s">
        <v>47</v>
      </c>
      <c r="O1225">
        <v>-1</v>
      </c>
      <c r="P1225">
        <v>-1</v>
      </c>
    </row>
    <row r="1226" spans="1:16" ht="15" customHeight="1" x14ac:dyDescent="0.3">
      <c r="A1226">
        <v>1224</v>
      </c>
      <c r="B1226" t="s">
        <v>3609</v>
      </c>
      <c r="C1226" t="s">
        <v>3554</v>
      </c>
      <c r="D1226" s="1" t="s">
        <v>3610</v>
      </c>
      <c r="E1226">
        <v>-1</v>
      </c>
      <c r="F1226" t="s">
        <v>3611</v>
      </c>
      <c r="G1226" t="s">
        <v>3557</v>
      </c>
      <c r="H1226" t="s">
        <v>3612</v>
      </c>
      <c r="I1226" t="s">
        <v>91</v>
      </c>
      <c r="J1226">
        <v>-1</v>
      </c>
      <c r="K1226" t="s">
        <v>21</v>
      </c>
      <c r="L1226" t="s">
        <v>194</v>
      </c>
      <c r="M1226" t="s">
        <v>59</v>
      </c>
      <c r="N1226" t="s">
        <v>39</v>
      </c>
      <c r="O1226">
        <v>-1</v>
      </c>
      <c r="P1226">
        <v>-1</v>
      </c>
    </row>
    <row r="1227" spans="1:16" ht="15" customHeight="1" x14ac:dyDescent="0.3">
      <c r="A1227">
        <v>1225</v>
      </c>
      <c r="B1227" t="s">
        <v>96</v>
      </c>
      <c r="C1227" t="s">
        <v>3554</v>
      </c>
      <c r="D1227" s="1" t="s">
        <v>3613</v>
      </c>
      <c r="E1227">
        <v>4.0999999999999996</v>
      </c>
      <c r="F1227" s="1" t="s">
        <v>296</v>
      </c>
      <c r="G1227" t="s">
        <v>3557</v>
      </c>
      <c r="H1227" t="s">
        <v>297</v>
      </c>
      <c r="I1227" t="s">
        <v>28</v>
      </c>
      <c r="J1227">
        <v>1966</v>
      </c>
      <c r="K1227" t="s">
        <v>73</v>
      </c>
      <c r="L1227" t="s">
        <v>222</v>
      </c>
      <c r="M1227" t="s">
        <v>81</v>
      </c>
      <c r="N1227" t="s">
        <v>75</v>
      </c>
      <c r="O1227">
        <v>-1</v>
      </c>
      <c r="P1227">
        <v>-1</v>
      </c>
    </row>
    <row r="1228" spans="1:16" ht="15" customHeight="1" x14ac:dyDescent="0.3">
      <c r="A1228">
        <v>1226</v>
      </c>
      <c r="B1228" t="s">
        <v>3614</v>
      </c>
      <c r="C1228" t="s">
        <v>3554</v>
      </c>
      <c r="D1228" s="1" t="s">
        <v>3615</v>
      </c>
      <c r="E1228">
        <v>2.9</v>
      </c>
      <c r="F1228" s="1" t="s">
        <v>3616</v>
      </c>
      <c r="G1228" t="s">
        <v>3557</v>
      </c>
      <c r="H1228" t="s">
        <v>1538</v>
      </c>
      <c r="I1228" t="s">
        <v>28</v>
      </c>
      <c r="J1228">
        <v>1965</v>
      </c>
      <c r="K1228" t="s">
        <v>36</v>
      </c>
      <c r="L1228" t="s">
        <v>3617</v>
      </c>
      <c r="M1228" t="s">
        <v>407</v>
      </c>
      <c r="N1228" t="s">
        <v>31</v>
      </c>
      <c r="O1228" t="s">
        <v>3618</v>
      </c>
      <c r="P1228">
        <v>-1</v>
      </c>
    </row>
    <row r="1229" spans="1:16" ht="15" customHeight="1" x14ac:dyDescent="0.3">
      <c r="A1229">
        <v>1227</v>
      </c>
      <c r="B1229" t="s">
        <v>3619</v>
      </c>
      <c r="C1229" t="s">
        <v>3554</v>
      </c>
      <c r="D1229" s="1" t="s">
        <v>3620</v>
      </c>
      <c r="E1229">
        <v>3.7</v>
      </c>
      <c r="F1229" s="1" t="s">
        <v>317</v>
      </c>
      <c r="G1229" t="s">
        <v>3557</v>
      </c>
      <c r="H1229" t="s">
        <v>318</v>
      </c>
      <c r="I1229" t="s">
        <v>118</v>
      </c>
      <c r="J1229">
        <v>1999</v>
      </c>
      <c r="K1229" t="s">
        <v>36</v>
      </c>
      <c r="L1229" t="s">
        <v>222</v>
      </c>
      <c r="M1229" t="s">
        <v>81</v>
      </c>
      <c r="N1229" t="s">
        <v>47</v>
      </c>
      <c r="O1229" t="s">
        <v>319</v>
      </c>
      <c r="P1229">
        <v>-1</v>
      </c>
    </row>
    <row r="1230" spans="1:16" ht="15" customHeight="1" x14ac:dyDescent="0.3">
      <c r="A1230">
        <v>1228</v>
      </c>
      <c r="B1230" t="s">
        <v>3621</v>
      </c>
      <c r="C1230" t="s">
        <v>3554</v>
      </c>
      <c r="D1230" s="1" t="s">
        <v>3622</v>
      </c>
      <c r="E1230">
        <v>4</v>
      </c>
      <c r="F1230" s="1" t="s">
        <v>3623</v>
      </c>
      <c r="G1230" t="s">
        <v>3557</v>
      </c>
      <c r="H1230" t="s">
        <v>3624</v>
      </c>
      <c r="I1230" t="s">
        <v>35</v>
      </c>
      <c r="J1230">
        <v>1961</v>
      </c>
      <c r="K1230" t="s">
        <v>21</v>
      </c>
      <c r="L1230" t="s">
        <v>119</v>
      </c>
      <c r="M1230" t="s">
        <v>81</v>
      </c>
      <c r="N1230" t="s">
        <v>24</v>
      </c>
      <c r="O1230" t="s">
        <v>3625</v>
      </c>
      <c r="P1230">
        <v>-1</v>
      </c>
    </row>
    <row r="1231" spans="1:16" ht="15" customHeight="1" x14ac:dyDescent="0.3">
      <c r="A1231">
        <v>1229</v>
      </c>
      <c r="B1231" t="s">
        <v>3626</v>
      </c>
      <c r="C1231" t="s">
        <v>3554</v>
      </c>
      <c r="D1231" t="s">
        <v>3627</v>
      </c>
      <c r="E1231">
        <v>4</v>
      </c>
      <c r="F1231" s="1" t="s">
        <v>3628</v>
      </c>
      <c r="G1231" t="s">
        <v>3557</v>
      </c>
      <c r="H1231" t="s">
        <v>579</v>
      </c>
      <c r="I1231" t="s">
        <v>20</v>
      </c>
      <c r="J1231">
        <v>2003</v>
      </c>
      <c r="K1231" t="s">
        <v>36</v>
      </c>
      <c r="L1231" t="s">
        <v>336</v>
      </c>
      <c r="M1231" t="s">
        <v>335</v>
      </c>
      <c r="N1231" t="s">
        <v>47</v>
      </c>
      <c r="O1231">
        <v>-1</v>
      </c>
      <c r="P1231">
        <v>-1</v>
      </c>
    </row>
    <row r="1232" spans="1:16" ht="15" customHeight="1" x14ac:dyDescent="0.3">
      <c r="A1232">
        <v>1230</v>
      </c>
      <c r="B1232" t="s">
        <v>3591</v>
      </c>
      <c r="C1232" t="s">
        <v>3554</v>
      </c>
      <c r="D1232" s="1" t="s">
        <v>3629</v>
      </c>
      <c r="E1232">
        <v>3.5</v>
      </c>
      <c r="F1232" s="1" t="s">
        <v>3630</v>
      </c>
      <c r="G1232" t="s">
        <v>3631</v>
      </c>
      <c r="H1232" t="s">
        <v>1077</v>
      </c>
      <c r="I1232" t="s">
        <v>28</v>
      </c>
      <c r="J1232">
        <v>1996</v>
      </c>
      <c r="K1232" t="s">
        <v>45</v>
      </c>
      <c r="L1232" t="s">
        <v>46</v>
      </c>
      <c r="M1232" t="s">
        <v>38</v>
      </c>
      <c r="N1232" t="s">
        <v>132</v>
      </c>
      <c r="O1232" t="s">
        <v>3632</v>
      </c>
      <c r="P1232">
        <v>-1</v>
      </c>
    </row>
    <row r="1233" spans="1:16" ht="15" customHeight="1" x14ac:dyDescent="0.3">
      <c r="A1233">
        <v>1231</v>
      </c>
      <c r="B1233" t="s">
        <v>96</v>
      </c>
      <c r="C1233" t="s">
        <v>3633</v>
      </c>
      <c r="D1233" s="1" t="s">
        <v>3634</v>
      </c>
      <c r="E1233">
        <v>3.3</v>
      </c>
      <c r="F1233" s="1" t="s">
        <v>3635</v>
      </c>
      <c r="G1233" t="s">
        <v>3557</v>
      </c>
      <c r="H1233" t="s">
        <v>297</v>
      </c>
      <c r="I1233" t="s">
        <v>118</v>
      </c>
      <c r="J1233">
        <v>2005</v>
      </c>
      <c r="K1233" t="s">
        <v>36</v>
      </c>
      <c r="L1233" t="s">
        <v>46</v>
      </c>
      <c r="M1233" t="s">
        <v>38</v>
      </c>
      <c r="N1233" t="s">
        <v>39</v>
      </c>
      <c r="O1233">
        <v>-1</v>
      </c>
      <c r="P1233">
        <v>-1</v>
      </c>
    </row>
    <row r="1234" spans="1:16" ht="15" customHeight="1" x14ac:dyDescent="0.3">
      <c r="A1234">
        <v>1232</v>
      </c>
      <c r="B1234" t="s">
        <v>3636</v>
      </c>
      <c r="C1234" t="s">
        <v>3633</v>
      </c>
      <c r="D1234" s="1" t="s">
        <v>3637</v>
      </c>
      <c r="E1234">
        <v>-1</v>
      </c>
      <c r="F1234" t="s">
        <v>3638</v>
      </c>
      <c r="G1234" t="s">
        <v>3557</v>
      </c>
      <c r="H1234" t="s">
        <v>3557</v>
      </c>
      <c r="I1234" t="s">
        <v>91</v>
      </c>
      <c r="J1234">
        <v>2015</v>
      </c>
      <c r="K1234" t="s">
        <v>36</v>
      </c>
      <c r="L1234" t="s">
        <v>46</v>
      </c>
      <c r="M1234" t="s">
        <v>38</v>
      </c>
      <c r="N1234" t="s">
        <v>39</v>
      </c>
      <c r="O1234">
        <v>-1</v>
      </c>
      <c r="P1234">
        <v>-1</v>
      </c>
    </row>
    <row r="1235" spans="1:16" ht="15" customHeight="1" x14ac:dyDescent="0.3">
      <c r="A1235">
        <v>1233</v>
      </c>
      <c r="B1235" t="s">
        <v>3636</v>
      </c>
      <c r="C1235" t="s">
        <v>3633</v>
      </c>
      <c r="D1235" s="1" t="s">
        <v>3639</v>
      </c>
      <c r="E1235">
        <v>2.6</v>
      </c>
      <c r="F1235" s="1" t="s">
        <v>3640</v>
      </c>
      <c r="G1235" t="s">
        <v>3557</v>
      </c>
      <c r="H1235" t="s">
        <v>3641</v>
      </c>
      <c r="I1235" t="s">
        <v>35</v>
      </c>
      <c r="J1235">
        <v>1991</v>
      </c>
      <c r="K1235" t="s">
        <v>137</v>
      </c>
      <c r="L1235" t="s">
        <v>22</v>
      </c>
      <c r="M1235" t="s">
        <v>23</v>
      </c>
      <c r="N1235" t="s">
        <v>31</v>
      </c>
      <c r="O1235">
        <v>-1</v>
      </c>
      <c r="P1235">
        <v>-1</v>
      </c>
    </row>
    <row r="1236" spans="1:16" ht="15" customHeight="1" x14ac:dyDescent="0.3">
      <c r="A1236">
        <v>1234</v>
      </c>
      <c r="B1236" t="s">
        <v>3636</v>
      </c>
      <c r="C1236" t="s">
        <v>3633</v>
      </c>
      <c r="D1236" s="1" t="s">
        <v>3642</v>
      </c>
      <c r="E1236">
        <v>3.3</v>
      </c>
      <c r="F1236" s="1" t="s">
        <v>3643</v>
      </c>
      <c r="G1236" t="s">
        <v>3557</v>
      </c>
      <c r="H1236" t="s">
        <v>939</v>
      </c>
      <c r="I1236" t="s">
        <v>72</v>
      </c>
      <c r="J1236">
        <v>2003</v>
      </c>
      <c r="K1236" t="s">
        <v>36</v>
      </c>
      <c r="L1236" t="s">
        <v>1489</v>
      </c>
      <c r="M1236" t="s">
        <v>1489</v>
      </c>
      <c r="N1236" t="s">
        <v>75</v>
      </c>
      <c r="O1236" t="s">
        <v>3644</v>
      </c>
      <c r="P1236">
        <v>-1</v>
      </c>
    </row>
    <row r="1237" spans="1:16" ht="15" customHeight="1" x14ac:dyDescent="0.3">
      <c r="A1237">
        <v>1235</v>
      </c>
      <c r="B1237" t="s">
        <v>3645</v>
      </c>
      <c r="C1237" t="s">
        <v>3633</v>
      </c>
      <c r="D1237" s="1" t="s">
        <v>3646</v>
      </c>
      <c r="E1237">
        <v>3.9</v>
      </c>
      <c r="F1237" s="1" t="s">
        <v>313</v>
      </c>
      <c r="G1237" t="s">
        <v>3557</v>
      </c>
      <c r="H1237" t="s">
        <v>314</v>
      </c>
      <c r="I1237" t="s">
        <v>51</v>
      </c>
      <c r="J1237">
        <v>2002</v>
      </c>
      <c r="K1237" t="s">
        <v>36</v>
      </c>
      <c r="L1237" t="s">
        <v>46</v>
      </c>
      <c r="M1237" t="s">
        <v>38</v>
      </c>
      <c r="N1237" t="s">
        <v>24</v>
      </c>
      <c r="O1237">
        <v>-1</v>
      </c>
      <c r="P1237">
        <v>-1</v>
      </c>
    </row>
    <row r="1238" spans="1:16" ht="15" customHeight="1" x14ac:dyDescent="0.3">
      <c r="A1238">
        <v>1236</v>
      </c>
      <c r="B1238" t="s">
        <v>3647</v>
      </c>
      <c r="C1238" t="s">
        <v>3633</v>
      </c>
      <c r="D1238" s="1" t="s">
        <v>3648</v>
      </c>
      <c r="E1238">
        <v>-1</v>
      </c>
      <c r="F1238" t="s">
        <v>3590</v>
      </c>
      <c r="G1238" t="s">
        <v>3557</v>
      </c>
      <c r="H1238">
        <v>-1</v>
      </c>
      <c r="I1238">
        <v>-1</v>
      </c>
      <c r="J1238">
        <v>-1</v>
      </c>
      <c r="K1238">
        <v>-1</v>
      </c>
      <c r="L1238">
        <v>-1</v>
      </c>
      <c r="M1238">
        <v>-1</v>
      </c>
      <c r="N1238">
        <v>-1</v>
      </c>
      <c r="O1238">
        <v>-1</v>
      </c>
      <c r="P1238">
        <v>-1</v>
      </c>
    </row>
    <row r="1239" spans="1:16" ht="15" customHeight="1" x14ac:dyDescent="0.3">
      <c r="A1239">
        <v>1237</v>
      </c>
      <c r="B1239" t="s">
        <v>3591</v>
      </c>
      <c r="C1239" t="s">
        <v>3633</v>
      </c>
      <c r="D1239" s="1" t="s">
        <v>3649</v>
      </c>
      <c r="E1239">
        <v>3.8</v>
      </c>
      <c r="F1239" s="1" t="s">
        <v>3650</v>
      </c>
      <c r="G1239" t="s">
        <v>3557</v>
      </c>
      <c r="H1239" t="s">
        <v>3557</v>
      </c>
      <c r="I1239" t="s">
        <v>51</v>
      </c>
      <c r="J1239">
        <v>1974</v>
      </c>
      <c r="K1239" t="s">
        <v>45</v>
      </c>
      <c r="L1239" t="s">
        <v>222</v>
      </c>
      <c r="M1239" t="s">
        <v>81</v>
      </c>
      <c r="N1239" t="s">
        <v>39</v>
      </c>
      <c r="O1239">
        <v>-1</v>
      </c>
      <c r="P1239">
        <v>-1</v>
      </c>
    </row>
    <row r="1240" spans="1:16" ht="15" customHeight="1" x14ac:dyDescent="0.3">
      <c r="A1240">
        <v>1238</v>
      </c>
      <c r="B1240" t="s">
        <v>3651</v>
      </c>
      <c r="C1240" t="s">
        <v>3633</v>
      </c>
      <c r="D1240" s="1" t="s">
        <v>3652</v>
      </c>
      <c r="E1240">
        <v>4.0999999999999996</v>
      </c>
      <c r="F1240" s="1" t="s">
        <v>296</v>
      </c>
      <c r="G1240" t="s">
        <v>3557</v>
      </c>
      <c r="H1240" t="s">
        <v>297</v>
      </c>
      <c r="I1240" t="s">
        <v>28</v>
      </c>
      <c r="J1240">
        <v>1966</v>
      </c>
      <c r="K1240" t="s">
        <v>73</v>
      </c>
      <c r="L1240" t="s">
        <v>222</v>
      </c>
      <c r="M1240" t="s">
        <v>81</v>
      </c>
      <c r="N1240" t="s">
        <v>75</v>
      </c>
      <c r="O1240">
        <v>-1</v>
      </c>
      <c r="P1240">
        <v>-1</v>
      </c>
    </row>
    <row r="1241" spans="1:16" ht="15" customHeight="1" x14ac:dyDescent="0.3">
      <c r="A1241">
        <v>1239</v>
      </c>
      <c r="B1241" t="s">
        <v>3653</v>
      </c>
      <c r="C1241" t="s">
        <v>3633</v>
      </c>
      <c r="D1241" s="1" t="s">
        <v>3654</v>
      </c>
      <c r="E1241">
        <v>3.2</v>
      </c>
      <c r="F1241" s="1" t="s">
        <v>3655</v>
      </c>
      <c r="G1241" t="s">
        <v>3557</v>
      </c>
      <c r="H1241" t="s">
        <v>3656</v>
      </c>
      <c r="I1241" t="s">
        <v>35</v>
      </c>
      <c r="J1241">
        <v>-1</v>
      </c>
      <c r="K1241" t="s">
        <v>36</v>
      </c>
      <c r="L1241" t="s">
        <v>366</v>
      </c>
      <c r="M1241" t="s">
        <v>275</v>
      </c>
      <c r="N1241" t="s">
        <v>229</v>
      </c>
      <c r="O1241">
        <v>-1</v>
      </c>
      <c r="P1241">
        <v>-1</v>
      </c>
    </row>
    <row r="1242" spans="1:16" ht="15" customHeight="1" x14ac:dyDescent="0.3">
      <c r="A1242">
        <v>1240</v>
      </c>
      <c r="B1242" t="s">
        <v>3657</v>
      </c>
      <c r="C1242" t="s">
        <v>3633</v>
      </c>
      <c r="D1242" s="1" t="s">
        <v>3658</v>
      </c>
      <c r="E1242">
        <v>3.8</v>
      </c>
      <c r="F1242" s="1" t="s">
        <v>3659</v>
      </c>
      <c r="G1242" t="s">
        <v>3631</v>
      </c>
      <c r="H1242" t="s">
        <v>1550</v>
      </c>
      <c r="I1242" t="s">
        <v>118</v>
      </c>
      <c r="J1242">
        <v>1999</v>
      </c>
      <c r="K1242" t="s">
        <v>36</v>
      </c>
      <c r="L1242" t="s">
        <v>1489</v>
      </c>
      <c r="M1242" t="s">
        <v>1489</v>
      </c>
      <c r="N1242" t="s">
        <v>120</v>
      </c>
      <c r="O1242">
        <v>-1</v>
      </c>
      <c r="P1242" t="b">
        <v>1</v>
      </c>
    </row>
    <row r="1243" spans="1:16" ht="15" customHeight="1" x14ac:dyDescent="0.3">
      <c r="A1243">
        <v>1241</v>
      </c>
      <c r="B1243" t="s">
        <v>3647</v>
      </c>
      <c r="C1243" t="s">
        <v>3633</v>
      </c>
      <c r="D1243" s="1" t="s">
        <v>3660</v>
      </c>
      <c r="E1243">
        <v>4</v>
      </c>
      <c r="F1243" s="1" t="s">
        <v>3601</v>
      </c>
      <c r="G1243" t="s">
        <v>3557</v>
      </c>
      <c r="H1243" t="s">
        <v>1545</v>
      </c>
      <c r="I1243" t="s">
        <v>51</v>
      </c>
      <c r="J1243">
        <v>1999</v>
      </c>
      <c r="K1243" t="s">
        <v>36</v>
      </c>
      <c r="L1243" t="s">
        <v>46</v>
      </c>
      <c r="M1243" t="s">
        <v>38</v>
      </c>
      <c r="N1243" t="s">
        <v>47</v>
      </c>
      <c r="O1243">
        <v>-1</v>
      </c>
      <c r="P1243">
        <v>-1</v>
      </c>
    </row>
    <row r="1244" spans="1:16" ht="15" customHeight="1" x14ac:dyDescent="0.3">
      <c r="A1244">
        <v>1242</v>
      </c>
      <c r="B1244" t="s">
        <v>3661</v>
      </c>
      <c r="C1244" t="s">
        <v>3633</v>
      </c>
      <c r="D1244" t="s">
        <v>3662</v>
      </c>
      <c r="E1244">
        <v>-1</v>
      </c>
      <c r="F1244" t="s">
        <v>3611</v>
      </c>
      <c r="G1244" t="s">
        <v>3557</v>
      </c>
      <c r="H1244" t="s">
        <v>3612</v>
      </c>
      <c r="I1244" t="s">
        <v>91</v>
      </c>
      <c r="J1244">
        <v>-1</v>
      </c>
      <c r="K1244" t="s">
        <v>21</v>
      </c>
      <c r="L1244" t="s">
        <v>194</v>
      </c>
      <c r="M1244" t="s">
        <v>59</v>
      </c>
      <c r="N1244" t="s">
        <v>39</v>
      </c>
      <c r="O1244">
        <v>-1</v>
      </c>
      <c r="P1244">
        <v>-1</v>
      </c>
    </row>
    <row r="1245" spans="1:16" ht="15" customHeight="1" x14ac:dyDescent="0.3">
      <c r="A1245">
        <v>1243</v>
      </c>
      <c r="B1245" t="s">
        <v>3663</v>
      </c>
      <c r="C1245" t="s">
        <v>3633</v>
      </c>
      <c r="D1245" s="1" t="s">
        <v>3664</v>
      </c>
      <c r="E1245">
        <v>3.9</v>
      </c>
      <c r="F1245" s="1" t="s">
        <v>3665</v>
      </c>
      <c r="G1245" t="s">
        <v>3557</v>
      </c>
      <c r="H1245" t="s">
        <v>395</v>
      </c>
      <c r="I1245" t="s">
        <v>91</v>
      </c>
      <c r="J1245">
        <v>2001</v>
      </c>
      <c r="K1245" t="s">
        <v>36</v>
      </c>
      <c r="L1245" t="s">
        <v>222</v>
      </c>
      <c r="M1245" t="s">
        <v>81</v>
      </c>
      <c r="N1245" t="s">
        <v>160</v>
      </c>
      <c r="O1245">
        <v>-1</v>
      </c>
      <c r="P1245">
        <v>-1</v>
      </c>
    </row>
    <row r="1246" spans="1:16" ht="15" customHeight="1" x14ac:dyDescent="0.3">
      <c r="A1246">
        <v>1244</v>
      </c>
      <c r="B1246" t="s">
        <v>3666</v>
      </c>
      <c r="C1246" t="s">
        <v>3633</v>
      </c>
      <c r="D1246" s="1" t="s">
        <v>3667</v>
      </c>
      <c r="E1246">
        <v>4.4000000000000004</v>
      </c>
      <c r="F1246" s="1" t="s">
        <v>646</v>
      </c>
      <c r="G1246" t="s">
        <v>3557</v>
      </c>
      <c r="H1246" t="s">
        <v>314</v>
      </c>
      <c r="I1246" t="s">
        <v>91</v>
      </c>
      <c r="J1246">
        <v>-1</v>
      </c>
      <c r="K1246" t="s">
        <v>36</v>
      </c>
      <c r="L1246" t="s">
        <v>46</v>
      </c>
      <c r="M1246" t="s">
        <v>38</v>
      </c>
      <c r="N1246" t="s">
        <v>106</v>
      </c>
      <c r="O1246">
        <v>-1</v>
      </c>
      <c r="P1246">
        <v>-1</v>
      </c>
    </row>
    <row r="1247" spans="1:16" ht="15" customHeight="1" x14ac:dyDescent="0.3">
      <c r="A1247">
        <v>1245</v>
      </c>
      <c r="B1247" t="s">
        <v>3668</v>
      </c>
      <c r="C1247" t="s">
        <v>3633</v>
      </c>
      <c r="D1247" s="1" t="s">
        <v>3669</v>
      </c>
      <c r="E1247">
        <v>3.3</v>
      </c>
      <c r="F1247" s="1" t="s">
        <v>3608</v>
      </c>
      <c r="G1247" t="s">
        <v>3557</v>
      </c>
      <c r="H1247" t="s">
        <v>2012</v>
      </c>
      <c r="I1247" t="s">
        <v>20</v>
      </c>
      <c r="J1247">
        <v>1995</v>
      </c>
      <c r="K1247" t="s">
        <v>36</v>
      </c>
      <c r="L1247" t="s">
        <v>202</v>
      </c>
      <c r="M1247" t="s">
        <v>38</v>
      </c>
      <c r="N1247" t="s">
        <v>47</v>
      </c>
      <c r="O1247">
        <v>-1</v>
      </c>
      <c r="P1247">
        <v>-1</v>
      </c>
    </row>
    <row r="1248" spans="1:16" ht="15" customHeight="1" x14ac:dyDescent="0.3">
      <c r="A1248">
        <v>1246</v>
      </c>
      <c r="B1248" t="s">
        <v>3670</v>
      </c>
      <c r="C1248" t="s">
        <v>3633</v>
      </c>
      <c r="D1248" s="1" t="s">
        <v>3671</v>
      </c>
      <c r="E1248">
        <v>-1</v>
      </c>
      <c r="F1248" t="s">
        <v>3611</v>
      </c>
      <c r="G1248" t="s">
        <v>3672</v>
      </c>
      <c r="H1248" t="s">
        <v>3612</v>
      </c>
      <c r="I1248" t="s">
        <v>91</v>
      </c>
      <c r="J1248">
        <v>-1</v>
      </c>
      <c r="K1248" t="s">
        <v>21</v>
      </c>
      <c r="L1248" t="s">
        <v>194</v>
      </c>
      <c r="M1248" t="s">
        <v>59</v>
      </c>
      <c r="N1248" t="s">
        <v>39</v>
      </c>
      <c r="O1248">
        <v>-1</v>
      </c>
      <c r="P1248">
        <v>-1</v>
      </c>
    </row>
    <row r="1249" spans="1:16" ht="15" customHeight="1" x14ac:dyDescent="0.3">
      <c r="A1249">
        <v>1247</v>
      </c>
      <c r="B1249" t="s">
        <v>3673</v>
      </c>
      <c r="C1249" t="s">
        <v>3633</v>
      </c>
      <c r="D1249" s="1" t="s">
        <v>3674</v>
      </c>
      <c r="E1249">
        <v>3.1</v>
      </c>
      <c r="F1249" s="1" t="s">
        <v>3675</v>
      </c>
      <c r="G1249" t="s">
        <v>3557</v>
      </c>
      <c r="H1249" t="s">
        <v>2424</v>
      </c>
      <c r="I1249" t="s">
        <v>35</v>
      </c>
      <c r="J1249">
        <v>1990</v>
      </c>
      <c r="K1249" t="s">
        <v>182</v>
      </c>
      <c r="L1249" t="s">
        <v>222</v>
      </c>
      <c r="M1249" t="s">
        <v>81</v>
      </c>
      <c r="N1249" t="s">
        <v>24</v>
      </c>
      <c r="O1249">
        <v>-1</v>
      </c>
      <c r="P1249">
        <v>-1</v>
      </c>
    </row>
    <row r="1250" spans="1:16" ht="15" customHeight="1" x14ac:dyDescent="0.3">
      <c r="A1250">
        <v>1248</v>
      </c>
      <c r="B1250" t="s">
        <v>3676</v>
      </c>
      <c r="C1250" t="s">
        <v>3633</v>
      </c>
      <c r="D1250" s="1" t="s">
        <v>3677</v>
      </c>
      <c r="E1250">
        <v>3.1</v>
      </c>
      <c r="F1250" s="1" t="s">
        <v>3675</v>
      </c>
      <c r="G1250" t="s">
        <v>3557</v>
      </c>
      <c r="H1250" t="s">
        <v>2424</v>
      </c>
      <c r="I1250" t="s">
        <v>35</v>
      </c>
      <c r="J1250">
        <v>1990</v>
      </c>
      <c r="K1250" t="s">
        <v>182</v>
      </c>
      <c r="L1250" t="s">
        <v>222</v>
      </c>
      <c r="M1250" t="s">
        <v>81</v>
      </c>
      <c r="N1250" t="s">
        <v>24</v>
      </c>
      <c r="O1250">
        <v>-1</v>
      </c>
      <c r="P1250">
        <v>-1</v>
      </c>
    </row>
    <row r="1251" spans="1:16" ht="15" customHeight="1" x14ac:dyDescent="0.3">
      <c r="A1251">
        <v>1249</v>
      </c>
      <c r="B1251" t="s">
        <v>3678</v>
      </c>
      <c r="C1251" t="s">
        <v>3679</v>
      </c>
      <c r="D1251" s="1" t="s">
        <v>3680</v>
      </c>
      <c r="E1251">
        <v>3.6</v>
      </c>
      <c r="F1251" s="1" t="s">
        <v>1610</v>
      </c>
      <c r="G1251" t="s">
        <v>1538</v>
      </c>
      <c r="H1251" t="s">
        <v>1611</v>
      </c>
      <c r="I1251" t="s">
        <v>28</v>
      </c>
      <c r="J1251">
        <v>1962</v>
      </c>
      <c r="K1251" t="s">
        <v>73</v>
      </c>
      <c r="L1251" t="s">
        <v>1489</v>
      </c>
      <c r="M1251" t="s">
        <v>1489</v>
      </c>
      <c r="N1251" t="s">
        <v>31</v>
      </c>
      <c r="O1251" t="s">
        <v>1612</v>
      </c>
      <c r="P1251">
        <v>-1</v>
      </c>
    </row>
    <row r="1252" spans="1:16" ht="15" customHeight="1" x14ac:dyDescent="0.3">
      <c r="A1252">
        <v>1250</v>
      </c>
      <c r="B1252" t="s">
        <v>41</v>
      </c>
      <c r="C1252" t="s">
        <v>3679</v>
      </c>
      <c r="D1252" s="1" t="s">
        <v>3681</v>
      </c>
      <c r="E1252">
        <v>3.3</v>
      </c>
      <c r="F1252" s="1" t="s">
        <v>3682</v>
      </c>
      <c r="G1252" t="s">
        <v>1538</v>
      </c>
      <c r="H1252" t="s">
        <v>1538</v>
      </c>
      <c r="I1252" t="s">
        <v>35</v>
      </c>
      <c r="J1252">
        <v>1953</v>
      </c>
      <c r="K1252" t="s">
        <v>45</v>
      </c>
      <c r="L1252" t="s">
        <v>194</v>
      </c>
      <c r="M1252" t="s">
        <v>59</v>
      </c>
      <c r="N1252" t="s">
        <v>75</v>
      </c>
      <c r="O1252" t="s">
        <v>3683</v>
      </c>
      <c r="P1252">
        <v>-1</v>
      </c>
    </row>
    <row r="1253" spans="1:16" ht="15" customHeight="1" x14ac:dyDescent="0.3">
      <c r="A1253">
        <v>1251</v>
      </c>
      <c r="B1253" t="s">
        <v>2052</v>
      </c>
      <c r="C1253" t="s">
        <v>3679</v>
      </c>
      <c r="D1253" s="1" t="s">
        <v>3684</v>
      </c>
      <c r="E1253">
        <v>4.3</v>
      </c>
      <c r="F1253" s="1" t="s">
        <v>3685</v>
      </c>
      <c r="G1253" t="s">
        <v>1538</v>
      </c>
      <c r="H1253" t="s">
        <v>3686</v>
      </c>
      <c r="I1253" t="s">
        <v>28</v>
      </c>
      <c r="J1253">
        <v>1960</v>
      </c>
      <c r="K1253" t="s">
        <v>562</v>
      </c>
      <c r="L1253" t="s">
        <v>563</v>
      </c>
      <c r="M1253" t="s">
        <v>564</v>
      </c>
      <c r="N1253" t="s">
        <v>39</v>
      </c>
      <c r="O1253">
        <v>-1</v>
      </c>
      <c r="P1253">
        <v>-1</v>
      </c>
    </row>
    <row r="1254" spans="1:16" ht="15" customHeight="1" x14ac:dyDescent="0.3">
      <c r="A1254">
        <v>1252</v>
      </c>
      <c r="B1254" t="s">
        <v>271</v>
      </c>
      <c r="C1254" t="s">
        <v>3679</v>
      </c>
      <c r="D1254" s="1" t="s">
        <v>3687</v>
      </c>
      <c r="E1254">
        <v>3</v>
      </c>
      <c r="F1254" s="1" t="s">
        <v>3688</v>
      </c>
      <c r="G1254" t="s">
        <v>1538</v>
      </c>
      <c r="H1254" t="s">
        <v>3065</v>
      </c>
      <c r="I1254" t="s">
        <v>51</v>
      </c>
      <c r="J1254">
        <v>1990</v>
      </c>
      <c r="K1254" t="s">
        <v>73</v>
      </c>
      <c r="L1254" t="s">
        <v>3689</v>
      </c>
      <c r="M1254" t="s">
        <v>564</v>
      </c>
      <c r="N1254" t="s">
        <v>24</v>
      </c>
      <c r="O1254" t="s">
        <v>3690</v>
      </c>
      <c r="P1254">
        <v>-1</v>
      </c>
    </row>
    <row r="1255" spans="1:16" ht="15" customHeight="1" x14ac:dyDescent="0.3">
      <c r="A1255">
        <v>1253</v>
      </c>
      <c r="B1255" t="s">
        <v>41</v>
      </c>
      <c r="C1255" t="s">
        <v>3679</v>
      </c>
      <c r="D1255" s="1" t="s">
        <v>3691</v>
      </c>
      <c r="E1255">
        <v>4.5</v>
      </c>
      <c r="F1255" s="1" t="s">
        <v>3692</v>
      </c>
      <c r="G1255" t="s">
        <v>1538</v>
      </c>
      <c r="H1255" t="s">
        <v>1091</v>
      </c>
      <c r="I1255" t="s">
        <v>91</v>
      </c>
      <c r="J1255">
        <v>-1</v>
      </c>
      <c r="K1255" t="s">
        <v>36</v>
      </c>
      <c r="L1255" t="s">
        <v>366</v>
      </c>
      <c r="M1255" t="s">
        <v>275</v>
      </c>
      <c r="N1255" t="s">
        <v>155</v>
      </c>
      <c r="O1255">
        <v>-1</v>
      </c>
      <c r="P1255">
        <v>-1</v>
      </c>
    </row>
    <row r="1256" spans="1:16" ht="15" customHeight="1" x14ac:dyDescent="0.3">
      <c r="A1256">
        <v>1254</v>
      </c>
      <c r="B1256" t="s">
        <v>41</v>
      </c>
      <c r="C1256" t="s">
        <v>3679</v>
      </c>
      <c r="D1256" s="1" t="s">
        <v>3693</v>
      </c>
      <c r="E1256">
        <v>3.7</v>
      </c>
      <c r="F1256" s="1" t="s">
        <v>685</v>
      </c>
      <c r="G1256" t="s">
        <v>1538</v>
      </c>
      <c r="H1256" t="s">
        <v>686</v>
      </c>
      <c r="I1256" t="s">
        <v>35</v>
      </c>
      <c r="J1256">
        <v>1997</v>
      </c>
      <c r="K1256" t="s">
        <v>36</v>
      </c>
      <c r="L1256" t="s">
        <v>46</v>
      </c>
      <c r="M1256" t="s">
        <v>38</v>
      </c>
      <c r="N1256" t="s">
        <v>120</v>
      </c>
      <c r="O1256">
        <v>-1</v>
      </c>
      <c r="P1256" t="b">
        <v>1</v>
      </c>
    </row>
    <row r="1257" spans="1:16" ht="15" customHeight="1" x14ac:dyDescent="0.3">
      <c r="A1257">
        <v>1255</v>
      </c>
      <c r="B1257" t="s">
        <v>3694</v>
      </c>
      <c r="C1257" t="s">
        <v>3679</v>
      </c>
      <c r="D1257" t="s">
        <v>3695</v>
      </c>
      <c r="E1257">
        <v>4.2</v>
      </c>
      <c r="F1257" s="1" t="s">
        <v>3696</v>
      </c>
      <c r="G1257" t="s">
        <v>1538</v>
      </c>
      <c r="H1257" t="s">
        <v>1909</v>
      </c>
      <c r="I1257" t="s">
        <v>28</v>
      </c>
      <c r="J1257">
        <v>1868</v>
      </c>
      <c r="K1257" t="s">
        <v>562</v>
      </c>
      <c r="L1257" t="s">
        <v>563</v>
      </c>
      <c r="M1257" t="s">
        <v>564</v>
      </c>
      <c r="N1257" t="s">
        <v>86</v>
      </c>
      <c r="O1257">
        <v>-1</v>
      </c>
      <c r="P1257">
        <v>-1</v>
      </c>
    </row>
    <row r="1258" spans="1:16" ht="15" customHeight="1" x14ac:dyDescent="0.3">
      <c r="A1258">
        <v>1256</v>
      </c>
      <c r="B1258" t="s">
        <v>2052</v>
      </c>
      <c r="C1258" t="s">
        <v>3679</v>
      </c>
      <c r="D1258" s="1" t="s">
        <v>3697</v>
      </c>
      <c r="E1258">
        <v>3.7</v>
      </c>
      <c r="F1258" s="1" t="s">
        <v>3698</v>
      </c>
      <c r="G1258" t="s">
        <v>1538</v>
      </c>
      <c r="H1258" t="s">
        <v>1538</v>
      </c>
      <c r="I1258" t="s">
        <v>28</v>
      </c>
      <c r="J1258">
        <v>1966</v>
      </c>
      <c r="K1258" t="s">
        <v>85</v>
      </c>
      <c r="L1258" t="s">
        <v>29</v>
      </c>
      <c r="M1258" t="s">
        <v>30</v>
      </c>
      <c r="N1258" t="s">
        <v>39</v>
      </c>
      <c r="O1258" t="s">
        <v>3699</v>
      </c>
      <c r="P1258">
        <v>-1</v>
      </c>
    </row>
    <row r="1259" spans="1:16" ht="15" customHeight="1" x14ac:dyDescent="0.3">
      <c r="A1259">
        <v>1257</v>
      </c>
      <c r="B1259" t="s">
        <v>3700</v>
      </c>
      <c r="C1259" t="s">
        <v>3679</v>
      </c>
      <c r="D1259" s="1" t="s">
        <v>3701</v>
      </c>
      <c r="E1259">
        <v>4</v>
      </c>
      <c r="F1259" s="1" t="s">
        <v>3702</v>
      </c>
      <c r="G1259" t="s">
        <v>1538</v>
      </c>
      <c r="H1259">
        <v>-1</v>
      </c>
      <c r="I1259" t="s">
        <v>137</v>
      </c>
      <c r="J1259">
        <v>-1</v>
      </c>
      <c r="K1259" t="s">
        <v>36</v>
      </c>
      <c r="L1259">
        <v>-1</v>
      </c>
      <c r="M1259">
        <v>-1</v>
      </c>
      <c r="N1259" t="s">
        <v>39</v>
      </c>
      <c r="O1259">
        <v>-1</v>
      </c>
      <c r="P1259">
        <v>-1</v>
      </c>
    </row>
    <row r="1260" spans="1:16" ht="15" customHeight="1" x14ac:dyDescent="0.3">
      <c r="A1260">
        <v>1258</v>
      </c>
      <c r="B1260" t="s">
        <v>41</v>
      </c>
      <c r="C1260" t="s">
        <v>3679</v>
      </c>
      <c r="D1260" s="1" t="s">
        <v>3703</v>
      </c>
      <c r="E1260">
        <v>3.4</v>
      </c>
      <c r="F1260" s="1" t="s">
        <v>3704</v>
      </c>
      <c r="G1260" t="s">
        <v>1538</v>
      </c>
      <c r="H1260" t="s">
        <v>3705</v>
      </c>
      <c r="I1260" t="s">
        <v>20</v>
      </c>
      <c r="J1260">
        <v>2003</v>
      </c>
      <c r="K1260" t="s">
        <v>36</v>
      </c>
      <c r="L1260" t="s">
        <v>1489</v>
      </c>
      <c r="M1260" t="s">
        <v>1489</v>
      </c>
      <c r="N1260" t="s">
        <v>47</v>
      </c>
      <c r="O1260">
        <v>-1</v>
      </c>
      <c r="P1260">
        <v>-1</v>
      </c>
    </row>
    <row r="1261" spans="1:16" ht="15" customHeight="1" x14ac:dyDescent="0.3">
      <c r="A1261">
        <v>1259</v>
      </c>
      <c r="B1261" t="s">
        <v>41</v>
      </c>
      <c r="C1261" t="s">
        <v>3679</v>
      </c>
      <c r="D1261" s="1" t="s">
        <v>3706</v>
      </c>
      <c r="E1261">
        <v>4.2</v>
      </c>
      <c r="F1261" s="1" t="s">
        <v>3707</v>
      </c>
      <c r="G1261" t="s">
        <v>1538</v>
      </c>
      <c r="H1261" t="s">
        <v>1538</v>
      </c>
      <c r="I1261" t="s">
        <v>118</v>
      </c>
      <c r="J1261">
        <v>2010</v>
      </c>
      <c r="K1261" t="s">
        <v>36</v>
      </c>
      <c r="L1261" t="s">
        <v>475</v>
      </c>
      <c r="M1261" t="s">
        <v>475</v>
      </c>
      <c r="N1261" t="s">
        <v>39</v>
      </c>
      <c r="O1261">
        <v>-1</v>
      </c>
      <c r="P1261">
        <v>-1</v>
      </c>
    </row>
    <row r="1262" spans="1:16" ht="15" customHeight="1" x14ac:dyDescent="0.3">
      <c r="A1262">
        <v>1260</v>
      </c>
      <c r="B1262" t="s">
        <v>294</v>
      </c>
      <c r="C1262" t="s">
        <v>3679</v>
      </c>
      <c r="D1262" s="1" t="s">
        <v>3708</v>
      </c>
      <c r="E1262">
        <v>5</v>
      </c>
      <c r="F1262" s="1" t="s">
        <v>496</v>
      </c>
      <c r="G1262" t="s">
        <v>1538</v>
      </c>
      <c r="H1262" t="s">
        <v>497</v>
      </c>
      <c r="I1262" t="s">
        <v>118</v>
      </c>
      <c r="J1262">
        <v>2008</v>
      </c>
      <c r="K1262" t="s">
        <v>36</v>
      </c>
      <c r="L1262" t="s">
        <v>46</v>
      </c>
      <c r="M1262" t="s">
        <v>38</v>
      </c>
      <c r="N1262" t="s">
        <v>47</v>
      </c>
      <c r="O1262">
        <v>-1</v>
      </c>
      <c r="P1262">
        <v>-1</v>
      </c>
    </row>
    <row r="1263" spans="1:16" ht="15" customHeight="1" x14ac:dyDescent="0.3">
      <c r="A1263">
        <v>1261</v>
      </c>
      <c r="B1263" t="s">
        <v>41</v>
      </c>
      <c r="C1263" t="s">
        <v>3679</v>
      </c>
      <c r="D1263" s="1" t="s">
        <v>3709</v>
      </c>
      <c r="E1263">
        <v>3.2</v>
      </c>
      <c r="F1263" s="1" t="s">
        <v>3710</v>
      </c>
      <c r="G1263" t="s">
        <v>1538</v>
      </c>
      <c r="H1263" t="s">
        <v>1538</v>
      </c>
      <c r="I1263" t="s">
        <v>72</v>
      </c>
      <c r="J1263">
        <v>1953</v>
      </c>
      <c r="K1263" t="s">
        <v>73</v>
      </c>
      <c r="L1263" t="s">
        <v>3711</v>
      </c>
      <c r="M1263" t="s">
        <v>59</v>
      </c>
      <c r="N1263" t="s">
        <v>75</v>
      </c>
      <c r="O1263" t="s">
        <v>3712</v>
      </c>
      <c r="P1263">
        <v>-1</v>
      </c>
    </row>
    <row r="1264" spans="1:16" ht="15" customHeight="1" x14ac:dyDescent="0.3">
      <c r="A1264">
        <v>1262</v>
      </c>
      <c r="B1264" t="s">
        <v>3713</v>
      </c>
      <c r="C1264" t="s">
        <v>3679</v>
      </c>
      <c r="D1264" t="s">
        <v>3714</v>
      </c>
      <c r="E1264">
        <v>3</v>
      </c>
      <c r="F1264" s="1" t="s">
        <v>3688</v>
      </c>
      <c r="G1264" t="s">
        <v>1538</v>
      </c>
      <c r="H1264" t="s">
        <v>3065</v>
      </c>
      <c r="I1264" t="s">
        <v>51</v>
      </c>
      <c r="J1264">
        <v>1990</v>
      </c>
      <c r="K1264" t="s">
        <v>73</v>
      </c>
      <c r="L1264" t="s">
        <v>3689</v>
      </c>
      <c r="M1264" t="s">
        <v>564</v>
      </c>
      <c r="N1264" t="s">
        <v>24</v>
      </c>
      <c r="O1264" t="s">
        <v>3690</v>
      </c>
      <c r="P1264">
        <v>-1</v>
      </c>
    </row>
    <row r="1265" spans="1:16" ht="15" customHeight="1" x14ac:dyDescent="0.3">
      <c r="A1265">
        <v>1263</v>
      </c>
      <c r="B1265" t="s">
        <v>41</v>
      </c>
      <c r="C1265" t="s">
        <v>3679</v>
      </c>
      <c r="D1265" s="1" t="s">
        <v>3715</v>
      </c>
      <c r="E1265">
        <v>4.4000000000000004</v>
      </c>
      <c r="F1265" s="1" t="s">
        <v>3716</v>
      </c>
      <c r="G1265" t="s">
        <v>1538</v>
      </c>
      <c r="H1265" t="s">
        <v>3448</v>
      </c>
      <c r="I1265" t="s">
        <v>91</v>
      </c>
      <c r="J1265">
        <v>2010</v>
      </c>
      <c r="K1265" t="s">
        <v>36</v>
      </c>
      <c r="L1265" t="s">
        <v>99</v>
      </c>
      <c r="M1265" t="s">
        <v>81</v>
      </c>
      <c r="N1265" t="s">
        <v>39</v>
      </c>
      <c r="O1265">
        <v>-1</v>
      </c>
      <c r="P1265">
        <v>-1</v>
      </c>
    </row>
    <row r="1266" spans="1:16" ht="15" customHeight="1" x14ac:dyDescent="0.3">
      <c r="A1266">
        <v>1264</v>
      </c>
      <c r="B1266" t="s">
        <v>96</v>
      </c>
      <c r="C1266" t="s">
        <v>3679</v>
      </c>
      <c r="D1266" s="1" t="s">
        <v>3717</v>
      </c>
      <c r="E1266">
        <v>3.4</v>
      </c>
      <c r="F1266" s="1" t="s">
        <v>3718</v>
      </c>
      <c r="G1266" t="s">
        <v>1538</v>
      </c>
      <c r="H1266" t="s">
        <v>1538</v>
      </c>
      <c r="I1266" t="s">
        <v>35</v>
      </c>
      <c r="J1266">
        <v>2000</v>
      </c>
      <c r="K1266" t="s">
        <v>73</v>
      </c>
      <c r="L1266" t="s">
        <v>194</v>
      </c>
      <c r="M1266" t="s">
        <v>59</v>
      </c>
      <c r="N1266" t="s">
        <v>229</v>
      </c>
      <c r="O1266">
        <v>-1</v>
      </c>
      <c r="P1266">
        <v>-1</v>
      </c>
    </row>
    <row r="1267" spans="1:16" ht="15" customHeight="1" x14ac:dyDescent="0.3">
      <c r="A1267">
        <v>1265</v>
      </c>
      <c r="B1267" t="s">
        <v>3719</v>
      </c>
      <c r="C1267" t="s">
        <v>3679</v>
      </c>
      <c r="D1267" t="s">
        <v>3720</v>
      </c>
      <c r="E1267">
        <v>4.8</v>
      </c>
      <c r="F1267" s="1" t="s">
        <v>3721</v>
      </c>
      <c r="G1267" t="s">
        <v>1538</v>
      </c>
      <c r="H1267" t="s">
        <v>3686</v>
      </c>
      <c r="I1267" t="s">
        <v>118</v>
      </c>
      <c r="J1267">
        <v>2014</v>
      </c>
      <c r="K1267" t="s">
        <v>36</v>
      </c>
      <c r="L1267" t="s">
        <v>222</v>
      </c>
      <c r="M1267" t="s">
        <v>81</v>
      </c>
      <c r="N1267" t="s">
        <v>39</v>
      </c>
      <c r="O1267">
        <v>-1</v>
      </c>
      <c r="P1267">
        <v>-1</v>
      </c>
    </row>
    <row r="1268" spans="1:16" ht="15" customHeight="1" x14ac:dyDescent="0.3">
      <c r="A1268">
        <v>1266</v>
      </c>
      <c r="B1268" t="s">
        <v>3722</v>
      </c>
      <c r="C1268" t="s">
        <v>3679</v>
      </c>
      <c r="D1268" s="1" t="s">
        <v>3723</v>
      </c>
      <c r="E1268">
        <v>5</v>
      </c>
      <c r="F1268" s="1" t="s">
        <v>3724</v>
      </c>
      <c r="G1268" t="s">
        <v>1538</v>
      </c>
      <c r="H1268" t="s">
        <v>3725</v>
      </c>
      <c r="I1268" t="s">
        <v>91</v>
      </c>
      <c r="J1268">
        <v>-1</v>
      </c>
      <c r="K1268" t="s">
        <v>21</v>
      </c>
      <c r="L1268">
        <v>-1</v>
      </c>
      <c r="M1268">
        <v>-1</v>
      </c>
      <c r="N1268" t="s">
        <v>39</v>
      </c>
      <c r="O1268">
        <v>-1</v>
      </c>
      <c r="P1268">
        <v>-1</v>
      </c>
    </row>
    <row r="1269" spans="1:16" ht="15" customHeight="1" x14ac:dyDescent="0.3">
      <c r="A1269">
        <v>1267</v>
      </c>
      <c r="B1269" t="s">
        <v>3726</v>
      </c>
      <c r="C1269" t="s">
        <v>3679</v>
      </c>
      <c r="D1269" s="1" t="s">
        <v>3727</v>
      </c>
      <c r="E1269">
        <v>3.2</v>
      </c>
      <c r="F1269" s="1" t="s">
        <v>3728</v>
      </c>
      <c r="G1269" t="s">
        <v>1538</v>
      </c>
      <c r="H1269" t="s">
        <v>3729</v>
      </c>
      <c r="I1269" t="s">
        <v>118</v>
      </c>
      <c r="J1269">
        <v>2009</v>
      </c>
      <c r="K1269" t="s">
        <v>36</v>
      </c>
      <c r="L1269" t="s">
        <v>1053</v>
      </c>
      <c r="M1269" t="s">
        <v>1054</v>
      </c>
      <c r="N1269" t="s">
        <v>120</v>
      </c>
      <c r="O1269">
        <v>-1</v>
      </c>
      <c r="P1269">
        <v>-1</v>
      </c>
    </row>
    <row r="1270" spans="1:16" ht="15" customHeight="1" x14ac:dyDescent="0.3">
      <c r="A1270">
        <v>1268</v>
      </c>
      <c r="B1270" t="s">
        <v>41</v>
      </c>
      <c r="C1270" t="s">
        <v>3679</v>
      </c>
      <c r="D1270" s="1" t="s">
        <v>3730</v>
      </c>
      <c r="E1270">
        <v>3.8</v>
      </c>
      <c r="F1270" s="1" t="s">
        <v>3731</v>
      </c>
      <c r="G1270" t="s">
        <v>1538</v>
      </c>
      <c r="H1270" t="s">
        <v>1538</v>
      </c>
      <c r="I1270" t="s">
        <v>35</v>
      </c>
      <c r="J1270">
        <v>2006</v>
      </c>
      <c r="K1270" t="s">
        <v>73</v>
      </c>
      <c r="L1270" t="s">
        <v>2590</v>
      </c>
      <c r="M1270" t="s">
        <v>1307</v>
      </c>
      <c r="N1270" t="s">
        <v>47</v>
      </c>
      <c r="O1270">
        <v>-1</v>
      </c>
      <c r="P1270">
        <v>-1</v>
      </c>
    </row>
    <row r="1271" spans="1:16" ht="15" customHeight="1" x14ac:dyDescent="0.3">
      <c r="A1271">
        <v>1269</v>
      </c>
      <c r="B1271" t="s">
        <v>3732</v>
      </c>
      <c r="C1271" t="s">
        <v>3679</v>
      </c>
      <c r="D1271" s="1" t="s">
        <v>3733</v>
      </c>
      <c r="E1271">
        <v>3.9</v>
      </c>
      <c r="F1271" s="1" t="s">
        <v>3734</v>
      </c>
      <c r="G1271" t="s">
        <v>1538</v>
      </c>
      <c r="H1271" t="s">
        <v>1538</v>
      </c>
      <c r="I1271" t="s">
        <v>72</v>
      </c>
      <c r="J1271">
        <v>1998</v>
      </c>
      <c r="K1271" t="s">
        <v>73</v>
      </c>
      <c r="L1271" t="s">
        <v>475</v>
      </c>
      <c r="M1271" t="s">
        <v>475</v>
      </c>
      <c r="N1271" t="s">
        <v>31</v>
      </c>
      <c r="O1271" t="s">
        <v>3735</v>
      </c>
      <c r="P1271">
        <v>-1</v>
      </c>
    </row>
    <row r="1272" spans="1:16" ht="15" customHeight="1" x14ac:dyDescent="0.3">
      <c r="A1272">
        <v>1270</v>
      </c>
      <c r="B1272" t="s">
        <v>3736</v>
      </c>
      <c r="C1272" t="s">
        <v>3679</v>
      </c>
      <c r="D1272" s="1" t="s">
        <v>3737</v>
      </c>
      <c r="E1272">
        <v>2.8</v>
      </c>
      <c r="F1272" s="1" t="s">
        <v>3499</v>
      </c>
      <c r="G1272" t="s">
        <v>1538</v>
      </c>
      <c r="H1272" t="s">
        <v>3500</v>
      </c>
      <c r="I1272" t="s">
        <v>35</v>
      </c>
      <c r="J1272">
        <v>2004</v>
      </c>
      <c r="K1272" t="s">
        <v>36</v>
      </c>
      <c r="L1272" t="s">
        <v>222</v>
      </c>
      <c r="M1272" t="s">
        <v>81</v>
      </c>
      <c r="N1272" t="s">
        <v>47</v>
      </c>
      <c r="O1272">
        <v>-1</v>
      </c>
      <c r="P1272">
        <v>-1</v>
      </c>
    </row>
    <row r="1273" spans="1:16" ht="15" customHeight="1" x14ac:dyDescent="0.3">
      <c r="A1273">
        <v>1271</v>
      </c>
      <c r="B1273" t="s">
        <v>3738</v>
      </c>
      <c r="C1273" t="s">
        <v>3679</v>
      </c>
      <c r="D1273" t="s">
        <v>3739</v>
      </c>
      <c r="E1273">
        <v>3.5</v>
      </c>
      <c r="F1273" s="1" t="s">
        <v>3740</v>
      </c>
      <c r="G1273" t="s">
        <v>1538</v>
      </c>
      <c r="H1273" t="s">
        <v>1545</v>
      </c>
      <c r="I1273" t="s">
        <v>28</v>
      </c>
      <c r="J1273">
        <v>1952</v>
      </c>
      <c r="K1273" t="s">
        <v>73</v>
      </c>
      <c r="L1273" t="s">
        <v>1489</v>
      </c>
      <c r="M1273" t="s">
        <v>1489</v>
      </c>
      <c r="N1273" t="s">
        <v>132</v>
      </c>
      <c r="O1273">
        <v>-1</v>
      </c>
      <c r="P1273">
        <v>-1</v>
      </c>
    </row>
    <row r="1274" spans="1:16" ht="15" customHeight="1" x14ac:dyDescent="0.3">
      <c r="A1274">
        <v>1272</v>
      </c>
      <c r="B1274" t="s">
        <v>41</v>
      </c>
      <c r="C1274" t="s">
        <v>3679</v>
      </c>
      <c r="D1274" s="1" t="s">
        <v>3741</v>
      </c>
      <c r="E1274">
        <v>5</v>
      </c>
      <c r="F1274" s="1" t="s">
        <v>496</v>
      </c>
      <c r="G1274" t="s">
        <v>1538</v>
      </c>
      <c r="H1274" t="s">
        <v>497</v>
      </c>
      <c r="I1274" t="s">
        <v>118</v>
      </c>
      <c r="J1274">
        <v>2008</v>
      </c>
      <c r="K1274" t="s">
        <v>36</v>
      </c>
      <c r="L1274" t="s">
        <v>46</v>
      </c>
      <c r="M1274" t="s">
        <v>38</v>
      </c>
      <c r="N1274" t="s">
        <v>47</v>
      </c>
      <c r="O1274">
        <v>-1</v>
      </c>
      <c r="P1274">
        <v>-1</v>
      </c>
    </row>
    <row r="1275" spans="1:16" ht="15" customHeight="1" x14ac:dyDescent="0.3">
      <c r="A1275">
        <v>1273</v>
      </c>
      <c r="B1275" t="s">
        <v>1133</v>
      </c>
      <c r="C1275" t="s">
        <v>3679</v>
      </c>
      <c r="D1275" s="1" t="s">
        <v>3742</v>
      </c>
      <c r="E1275">
        <v>3.5</v>
      </c>
      <c r="F1275" s="1" t="s">
        <v>3743</v>
      </c>
      <c r="G1275" t="s">
        <v>1538</v>
      </c>
      <c r="H1275" t="s">
        <v>3744</v>
      </c>
      <c r="I1275" t="s">
        <v>118</v>
      </c>
      <c r="J1275">
        <v>-1</v>
      </c>
      <c r="K1275" t="s">
        <v>21</v>
      </c>
      <c r="L1275">
        <v>-1</v>
      </c>
      <c r="M1275">
        <v>-1</v>
      </c>
      <c r="N1275" t="s">
        <v>39</v>
      </c>
      <c r="O1275">
        <v>-1</v>
      </c>
      <c r="P1275">
        <v>-1</v>
      </c>
    </row>
    <row r="1276" spans="1:16" ht="15" customHeight="1" x14ac:dyDescent="0.3">
      <c r="A1276">
        <v>1274</v>
      </c>
      <c r="B1276" t="s">
        <v>41</v>
      </c>
      <c r="C1276" t="s">
        <v>3679</v>
      </c>
      <c r="D1276" s="1" t="s">
        <v>3745</v>
      </c>
      <c r="E1276">
        <v>-1</v>
      </c>
      <c r="F1276" t="s">
        <v>3746</v>
      </c>
      <c r="G1276" t="s">
        <v>3747</v>
      </c>
      <c r="H1276">
        <v>-1</v>
      </c>
      <c r="I1276">
        <v>-1</v>
      </c>
      <c r="J1276">
        <v>-1</v>
      </c>
      <c r="K1276">
        <v>-1</v>
      </c>
      <c r="L1276">
        <v>-1</v>
      </c>
      <c r="M1276">
        <v>-1</v>
      </c>
      <c r="N1276">
        <v>-1</v>
      </c>
      <c r="O1276">
        <v>-1</v>
      </c>
      <c r="P1276">
        <v>-1</v>
      </c>
    </row>
    <row r="1277" spans="1:16" ht="15" customHeight="1" x14ac:dyDescent="0.3">
      <c r="A1277">
        <v>1275</v>
      </c>
      <c r="B1277" t="s">
        <v>3748</v>
      </c>
      <c r="C1277" t="s">
        <v>3679</v>
      </c>
      <c r="D1277" t="s">
        <v>3749</v>
      </c>
      <c r="E1277">
        <v>3.5</v>
      </c>
      <c r="F1277" s="1" t="s">
        <v>3750</v>
      </c>
      <c r="G1277" t="s">
        <v>1538</v>
      </c>
      <c r="H1277" t="s">
        <v>1538</v>
      </c>
      <c r="I1277" t="s">
        <v>35</v>
      </c>
      <c r="J1277">
        <v>1999</v>
      </c>
      <c r="K1277" t="s">
        <v>73</v>
      </c>
      <c r="L1277" t="s">
        <v>475</v>
      </c>
      <c r="M1277" t="s">
        <v>475</v>
      </c>
      <c r="N1277" t="s">
        <v>75</v>
      </c>
      <c r="O1277" t="s">
        <v>3751</v>
      </c>
      <c r="P1277">
        <v>-1</v>
      </c>
    </row>
    <row r="1278" spans="1:16" ht="15" customHeight="1" x14ac:dyDescent="0.3">
      <c r="A1278">
        <v>1276</v>
      </c>
      <c r="B1278" t="s">
        <v>3752</v>
      </c>
      <c r="C1278" t="s">
        <v>3679</v>
      </c>
      <c r="D1278" s="1" t="s">
        <v>3753</v>
      </c>
      <c r="E1278">
        <v>3.6</v>
      </c>
      <c r="F1278" s="1" t="s">
        <v>3754</v>
      </c>
      <c r="G1278" t="s">
        <v>1538</v>
      </c>
      <c r="H1278" t="s">
        <v>1059</v>
      </c>
      <c r="I1278" t="s">
        <v>28</v>
      </c>
      <c r="J1278">
        <v>1897</v>
      </c>
      <c r="K1278" t="s">
        <v>73</v>
      </c>
      <c r="L1278" t="s">
        <v>2590</v>
      </c>
      <c r="M1278" t="s">
        <v>1307</v>
      </c>
      <c r="N1278" t="s">
        <v>132</v>
      </c>
      <c r="O1278" t="s">
        <v>3755</v>
      </c>
      <c r="P1278">
        <v>-1</v>
      </c>
    </row>
    <row r="1279" spans="1:16" ht="15" customHeight="1" x14ac:dyDescent="0.3">
      <c r="A1279">
        <v>1277</v>
      </c>
      <c r="B1279" t="s">
        <v>3756</v>
      </c>
      <c r="C1279" t="s">
        <v>3757</v>
      </c>
      <c r="D1279" s="1" t="s">
        <v>3758</v>
      </c>
      <c r="E1279">
        <v>3.3</v>
      </c>
      <c r="F1279" s="1" t="s">
        <v>3759</v>
      </c>
      <c r="G1279" t="s">
        <v>1538</v>
      </c>
      <c r="H1279" t="s">
        <v>1233</v>
      </c>
      <c r="I1279" t="s">
        <v>35</v>
      </c>
      <c r="J1279">
        <v>1989</v>
      </c>
      <c r="K1279" t="s">
        <v>73</v>
      </c>
      <c r="L1279" t="s">
        <v>475</v>
      </c>
      <c r="M1279" t="s">
        <v>475</v>
      </c>
      <c r="N1279" t="s">
        <v>31</v>
      </c>
      <c r="O1279" t="s">
        <v>3760</v>
      </c>
      <c r="P1279">
        <v>-1</v>
      </c>
    </row>
    <row r="1280" spans="1:16" ht="15" customHeight="1" x14ac:dyDescent="0.3">
      <c r="A1280">
        <v>1278</v>
      </c>
      <c r="B1280" t="s">
        <v>3761</v>
      </c>
      <c r="C1280" t="s">
        <v>3757</v>
      </c>
      <c r="D1280" s="1" t="s">
        <v>3762</v>
      </c>
      <c r="E1280">
        <v>3.4</v>
      </c>
      <c r="F1280" s="1" t="s">
        <v>2259</v>
      </c>
      <c r="G1280" t="s">
        <v>1538</v>
      </c>
      <c r="H1280" t="s">
        <v>424</v>
      </c>
      <c r="I1280" t="s">
        <v>72</v>
      </c>
      <c r="J1280">
        <v>1946</v>
      </c>
      <c r="K1280" t="s">
        <v>73</v>
      </c>
      <c r="L1280" t="s">
        <v>222</v>
      </c>
      <c r="M1280" t="s">
        <v>81</v>
      </c>
      <c r="N1280" t="s">
        <v>86</v>
      </c>
      <c r="O1280" t="s">
        <v>2261</v>
      </c>
      <c r="P1280">
        <v>-1</v>
      </c>
    </row>
    <row r="1281" spans="1:16" ht="15" customHeight="1" x14ac:dyDescent="0.3">
      <c r="A1281">
        <v>1279</v>
      </c>
      <c r="B1281" t="s">
        <v>3763</v>
      </c>
      <c r="C1281" t="s">
        <v>3757</v>
      </c>
      <c r="D1281" s="1" t="s">
        <v>3764</v>
      </c>
      <c r="E1281">
        <v>4</v>
      </c>
      <c r="F1281" s="1" t="s">
        <v>1908</v>
      </c>
      <c r="G1281" t="s">
        <v>1538</v>
      </c>
      <c r="H1281" t="s">
        <v>1909</v>
      </c>
      <c r="I1281" t="s">
        <v>28</v>
      </c>
      <c r="J1281">
        <v>1945</v>
      </c>
      <c r="K1281" t="s">
        <v>21</v>
      </c>
      <c r="L1281" t="s">
        <v>29</v>
      </c>
      <c r="M1281" t="s">
        <v>30</v>
      </c>
      <c r="N1281" t="s">
        <v>132</v>
      </c>
      <c r="O1281" t="s">
        <v>1910</v>
      </c>
      <c r="P1281">
        <v>-1</v>
      </c>
    </row>
    <row r="1282" spans="1:16" ht="15" customHeight="1" x14ac:dyDescent="0.3">
      <c r="A1282">
        <v>1280</v>
      </c>
      <c r="B1282" t="s">
        <v>96</v>
      </c>
      <c r="C1282" t="s">
        <v>3757</v>
      </c>
      <c r="D1282" s="1" t="s">
        <v>3765</v>
      </c>
      <c r="E1282">
        <v>3.9</v>
      </c>
      <c r="F1282" s="1" t="s">
        <v>3734</v>
      </c>
      <c r="G1282" t="s">
        <v>1538</v>
      </c>
      <c r="H1282" t="s">
        <v>1538</v>
      </c>
      <c r="I1282" t="s">
        <v>72</v>
      </c>
      <c r="J1282">
        <v>1998</v>
      </c>
      <c r="K1282" t="s">
        <v>73</v>
      </c>
      <c r="L1282" t="s">
        <v>475</v>
      </c>
      <c r="M1282" t="s">
        <v>475</v>
      </c>
      <c r="N1282" t="s">
        <v>31</v>
      </c>
      <c r="O1282" t="s">
        <v>3735</v>
      </c>
      <c r="P1282">
        <v>-1</v>
      </c>
    </row>
    <row r="1283" spans="1:16" ht="15" customHeight="1" x14ac:dyDescent="0.3">
      <c r="A1283">
        <v>1281</v>
      </c>
      <c r="B1283" t="s">
        <v>3766</v>
      </c>
      <c r="C1283" t="s">
        <v>3757</v>
      </c>
      <c r="D1283" s="1" t="s">
        <v>3767</v>
      </c>
      <c r="E1283">
        <v>4.3</v>
      </c>
      <c r="F1283" s="1" t="s">
        <v>3685</v>
      </c>
      <c r="G1283" t="s">
        <v>1538</v>
      </c>
      <c r="H1283" t="s">
        <v>3686</v>
      </c>
      <c r="I1283" t="s">
        <v>28</v>
      </c>
      <c r="J1283">
        <v>1960</v>
      </c>
      <c r="K1283" t="s">
        <v>562</v>
      </c>
      <c r="L1283" t="s">
        <v>563</v>
      </c>
      <c r="M1283" t="s">
        <v>564</v>
      </c>
      <c r="N1283" t="s">
        <v>39</v>
      </c>
      <c r="O1283">
        <v>-1</v>
      </c>
      <c r="P1283">
        <v>-1</v>
      </c>
    </row>
    <row r="1284" spans="1:16" ht="15" customHeight="1" x14ac:dyDescent="0.3">
      <c r="A1284">
        <v>1282</v>
      </c>
      <c r="B1284" t="s">
        <v>3768</v>
      </c>
      <c r="C1284" t="s">
        <v>3757</v>
      </c>
      <c r="D1284" s="1" t="s">
        <v>3769</v>
      </c>
      <c r="E1284">
        <v>4.2</v>
      </c>
      <c r="F1284" s="1" t="s">
        <v>3770</v>
      </c>
      <c r="G1284" t="s">
        <v>1538</v>
      </c>
      <c r="H1284" t="s">
        <v>1538</v>
      </c>
      <c r="I1284" t="s">
        <v>91</v>
      </c>
      <c r="J1284">
        <v>2000</v>
      </c>
      <c r="K1284" t="s">
        <v>36</v>
      </c>
      <c r="L1284" t="s">
        <v>202</v>
      </c>
      <c r="M1284" t="s">
        <v>38</v>
      </c>
      <c r="N1284" t="s">
        <v>106</v>
      </c>
      <c r="O1284">
        <v>-1</v>
      </c>
      <c r="P1284">
        <v>-1</v>
      </c>
    </row>
    <row r="1285" spans="1:16" ht="15" customHeight="1" x14ac:dyDescent="0.3">
      <c r="A1285">
        <v>1283</v>
      </c>
      <c r="B1285" t="s">
        <v>775</v>
      </c>
      <c r="C1285" t="s">
        <v>3757</v>
      </c>
      <c r="D1285" s="1" t="s">
        <v>3771</v>
      </c>
      <c r="E1285">
        <v>4.5999999999999996</v>
      </c>
      <c r="F1285" s="1" t="s">
        <v>3772</v>
      </c>
      <c r="G1285" t="s">
        <v>1538</v>
      </c>
      <c r="H1285" t="s">
        <v>1538</v>
      </c>
      <c r="I1285" t="s">
        <v>118</v>
      </c>
      <c r="J1285">
        <v>2013</v>
      </c>
      <c r="K1285" t="s">
        <v>36</v>
      </c>
      <c r="L1285" t="s">
        <v>202</v>
      </c>
      <c r="M1285" t="s">
        <v>38</v>
      </c>
      <c r="N1285" t="s">
        <v>39</v>
      </c>
      <c r="O1285">
        <v>-1</v>
      </c>
      <c r="P1285">
        <v>-1</v>
      </c>
    </row>
    <row r="1286" spans="1:16" ht="15" customHeight="1" x14ac:dyDescent="0.3">
      <c r="A1286">
        <v>1284</v>
      </c>
      <c r="B1286" t="s">
        <v>3773</v>
      </c>
      <c r="C1286" t="s">
        <v>3757</v>
      </c>
      <c r="D1286" s="1" t="s">
        <v>3774</v>
      </c>
      <c r="E1286">
        <v>4.4000000000000004</v>
      </c>
      <c r="F1286" s="1" t="s">
        <v>3775</v>
      </c>
      <c r="G1286" t="s">
        <v>1538</v>
      </c>
      <c r="H1286" t="s">
        <v>131</v>
      </c>
      <c r="I1286" t="s">
        <v>72</v>
      </c>
      <c r="J1286">
        <v>1983</v>
      </c>
      <c r="K1286" t="s">
        <v>73</v>
      </c>
      <c r="L1286" t="s">
        <v>202</v>
      </c>
      <c r="M1286" t="s">
        <v>38</v>
      </c>
      <c r="N1286" t="s">
        <v>31</v>
      </c>
      <c r="O1286" t="s">
        <v>3776</v>
      </c>
      <c r="P1286">
        <v>-1</v>
      </c>
    </row>
    <row r="1287" spans="1:16" ht="15" customHeight="1" x14ac:dyDescent="0.3">
      <c r="A1287">
        <v>1285</v>
      </c>
      <c r="B1287" t="s">
        <v>581</v>
      </c>
      <c r="C1287" t="s">
        <v>3757</v>
      </c>
      <c r="D1287" s="1" t="s">
        <v>3777</v>
      </c>
      <c r="E1287">
        <v>-1</v>
      </c>
      <c r="F1287" t="s">
        <v>3778</v>
      </c>
      <c r="G1287" t="s">
        <v>1538</v>
      </c>
      <c r="H1287" t="s">
        <v>3779</v>
      </c>
      <c r="I1287" t="s">
        <v>91</v>
      </c>
      <c r="J1287">
        <v>-1</v>
      </c>
      <c r="K1287" t="s">
        <v>137</v>
      </c>
      <c r="L1287">
        <v>-1</v>
      </c>
      <c r="M1287">
        <v>-1</v>
      </c>
      <c r="N1287" t="s">
        <v>39</v>
      </c>
      <c r="O1287">
        <v>-1</v>
      </c>
      <c r="P1287">
        <v>-1</v>
      </c>
    </row>
    <row r="1288" spans="1:16" ht="15" customHeight="1" x14ac:dyDescent="0.3">
      <c r="A1288">
        <v>1286</v>
      </c>
      <c r="B1288" t="s">
        <v>3694</v>
      </c>
      <c r="C1288" t="s">
        <v>3757</v>
      </c>
      <c r="D1288" s="1" t="s">
        <v>3780</v>
      </c>
      <c r="E1288">
        <v>3.7</v>
      </c>
      <c r="F1288" s="1" t="s">
        <v>3698</v>
      </c>
      <c r="G1288" t="s">
        <v>1538</v>
      </c>
      <c r="H1288" t="s">
        <v>1538</v>
      </c>
      <c r="I1288" t="s">
        <v>28</v>
      </c>
      <c r="J1288">
        <v>1966</v>
      </c>
      <c r="K1288" t="s">
        <v>85</v>
      </c>
      <c r="L1288" t="s">
        <v>29</v>
      </c>
      <c r="M1288" t="s">
        <v>30</v>
      </c>
      <c r="N1288" t="s">
        <v>39</v>
      </c>
      <c r="O1288" t="s">
        <v>3699</v>
      </c>
      <c r="P1288">
        <v>-1</v>
      </c>
    </row>
    <row r="1289" spans="1:16" ht="15" customHeight="1" x14ac:dyDescent="0.3">
      <c r="A1289">
        <v>1287</v>
      </c>
      <c r="B1289" t="s">
        <v>2804</v>
      </c>
      <c r="C1289" t="s">
        <v>3757</v>
      </c>
      <c r="D1289" s="1" t="s">
        <v>3781</v>
      </c>
      <c r="E1289">
        <v>2.2999999999999998</v>
      </c>
      <c r="F1289" s="1" t="s">
        <v>3782</v>
      </c>
      <c r="G1289" t="s">
        <v>1538</v>
      </c>
      <c r="H1289" t="s">
        <v>1538</v>
      </c>
      <c r="I1289" t="s">
        <v>91</v>
      </c>
      <c r="J1289">
        <v>-1</v>
      </c>
      <c r="K1289" t="s">
        <v>36</v>
      </c>
      <c r="L1289">
        <v>-1</v>
      </c>
      <c r="M1289">
        <v>-1</v>
      </c>
      <c r="N1289" t="s">
        <v>160</v>
      </c>
      <c r="O1289">
        <v>-1</v>
      </c>
      <c r="P1289">
        <v>-1</v>
      </c>
    </row>
    <row r="1290" spans="1:16" ht="15" customHeight="1" x14ac:dyDescent="0.3">
      <c r="A1290">
        <v>1288</v>
      </c>
      <c r="B1290" t="s">
        <v>3783</v>
      </c>
      <c r="C1290" t="s">
        <v>3757</v>
      </c>
      <c r="D1290" s="1" t="s">
        <v>3784</v>
      </c>
      <c r="E1290">
        <v>4.4000000000000004</v>
      </c>
      <c r="F1290" s="1" t="s">
        <v>3775</v>
      </c>
      <c r="G1290" t="s">
        <v>1538</v>
      </c>
      <c r="H1290" t="s">
        <v>131</v>
      </c>
      <c r="I1290" t="s">
        <v>72</v>
      </c>
      <c r="J1290">
        <v>1983</v>
      </c>
      <c r="K1290" t="s">
        <v>73</v>
      </c>
      <c r="L1290" t="s">
        <v>202</v>
      </c>
      <c r="M1290" t="s">
        <v>38</v>
      </c>
      <c r="N1290" t="s">
        <v>31</v>
      </c>
      <c r="O1290" t="s">
        <v>3776</v>
      </c>
      <c r="P1290">
        <v>-1</v>
      </c>
    </row>
    <row r="1291" spans="1:16" ht="15" customHeight="1" x14ac:dyDescent="0.3">
      <c r="A1291">
        <v>1289</v>
      </c>
      <c r="B1291" t="s">
        <v>2804</v>
      </c>
      <c r="C1291" t="s">
        <v>3757</v>
      </c>
      <c r="D1291" s="1" t="s">
        <v>3785</v>
      </c>
      <c r="E1291">
        <v>3.3</v>
      </c>
      <c r="F1291" s="1" t="s">
        <v>2662</v>
      </c>
      <c r="G1291" t="s">
        <v>1538</v>
      </c>
      <c r="H1291" t="s">
        <v>289</v>
      </c>
      <c r="I1291" t="s">
        <v>28</v>
      </c>
      <c r="J1291">
        <v>1984</v>
      </c>
      <c r="K1291" t="s">
        <v>73</v>
      </c>
      <c r="L1291" t="s">
        <v>66</v>
      </c>
      <c r="M1291" t="s">
        <v>67</v>
      </c>
      <c r="N1291" t="s">
        <v>132</v>
      </c>
      <c r="O1291">
        <v>-1</v>
      </c>
      <c r="P1291">
        <v>-1</v>
      </c>
    </row>
    <row r="1292" spans="1:16" ht="15" customHeight="1" x14ac:dyDescent="0.3">
      <c r="A1292">
        <v>1290</v>
      </c>
      <c r="B1292" t="s">
        <v>3713</v>
      </c>
      <c r="C1292" t="s">
        <v>3757</v>
      </c>
      <c r="D1292" s="1" t="s">
        <v>3786</v>
      </c>
      <c r="E1292">
        <v>4.0999999999999996</v>
      </c>
      <c r="F1292" s="1" t="s">
        <v>3787</v>
      </c>
      <c r="G1292" t="s">
        <v>1538</v>
      </c>
      <c r="H1292" t="s">
        <v>3788</v>
      </c>
      <c r="I1292" t="s">
        <v>20</v>
      </c>
      <c r="J1292">
        <v>1985</v>
      </c>
      <c r="K1292" t="s">
        <v>45</v>
      </c>
      <c r="L1292" t="s">
        <v>202</v>
      </c>
      <c r="M1292" t="s">
        <v>38</v>
      </c>
      <c r="N1292" t="s">
        <v>39</v>
      </c>
      <c r="O1292">
        <v>-1</v>
      </c>
      <c r="P1292">
        <v>-1</v>
      </c>
    </row>
    <row r="1293" spans="1:16" ht="15" customHeight="1" x14ac:dyDescent="0.3">
      <c r="A1293">
        <v>1291</v>
      </c>
      <c r="B1293" t="s">
        <v>3789</v>
      </c>
      <c r="C1293" t="s">
        <v>3757</v>
      </c>
      <c r="D1293" s="1" t="s">
        <v>3790</v>
      </c>
      <c r="E1293">
        <v>4.2</v>
      </c>
      <c r="F1293" s="1" t="s">
        <v>3770</v>
      </c>
      <c r="G1293" t="s">
        <v>1538</v>
      </c>
      <c r="H1293" t="s">
        <v>1538</v>
      </c>
      <c r="I1293" t="s">
        <v>91</v>
      </c>
      <c r="J1293">
        <v>2000</v>
      </c>
      <c r="K1293" t="s">
        <v>36</v>
      </c>
      <c r="L1293" t="s">
        <v>202</v>
      </c>
      <c r="M1293" t="s">
        <v>38</v>
      </c>
      <c r="N1293" t="s">
        <v>106</v>
      </c>
      <c r="O1293">
        <v>-1</v>
      </c>
      <c r="P1293">
        <v>-1</v>
      </c>
    </row>
    <row r="1294" spans="1:16" ht="15" customHeight="1" x14ac:dyDescent="0.3">
      <c r="A1294">
        <v>1292</v>
      </c>
      <c r="B1294" t="s">
        <v>2604</v>
      </c>
      <c r="C1294" t="s">
        <v>3757</v>
      </c>
      <c r="D1294" s="1" t="s">
        <v>3791</v>
      </c>
      <c r="E1294">
        <v>3.5</v>
      </c>
      <c r="F1294" s="1" t="s">
        <v>3743</v>
      </c>
      <c r="G1294" t="s">
        <v>1538</v>
      </c>
      <c r="H1294" t="s">
        <v>3744</v>
      </c>
      <c r="I1294" t="s">
        <v>118</v>
      </c>
      <c r="J1294">
        <v>-1</v>
      </c>
      <c r="K1294" t="s">
        <v>21</v>
      </c>
      <c r="L1294">
        <v>-1</v>
      </c>
      <c r="M1294">
        <v>-1</v>
      </c>
      <c r="N1294" t="s">
        <v>39</v>
      </c>
      <c r="O1294">
        <v>-1</v>
      </c>
      <c r="P1294">
        <v>-1</v>
      </c>
    </row>
    <row r="1295" spans="1:16" ht="15" customHeight="1" x14ac:dyDescent="0.3">
      <c r="A1295">
        <v>1293</v>
      </c>
      <c r="B1295" t="s">
        <v>3694</v>
      </c>
      <c r="C1295" t="s">
        <v>3757</v>
      </c>
      <c r="D1295" s="1" t="s">
        <v>3792</v>
      </c>
      <c r="E1295">
        <v>4.3</v>
      </c>
      <c r="F1295" s="1" t="s">
        <v>3685</v>
      </c>
      <c r="G1295" t="s">
        <v>1538</v>
      </c>
      <c r="H1295" t="s">
        <v>3686</v>
      </c>
      <c r="I1295" t="s">
        <v>28</v>
      </c>
      <c r="J1295">
        <v>1960</v>
      </c>
      <c r="K1295" t="s">
        <v>562</v>
      </c>
      <c r="L1295" t="s">
        <v>563</v>
      </c>
      <c r="M1295" t="s">
        <v>564</v>
      </c>
      <c r="N1295" t="s">
        <v>39</v>
      </c>
      <c r="O1295">
        <v>-1</v>
      </c>
      <c r="P1295">
        <v>-1</v>
      </c>
    </row>
    <row r="1296" spans="1:16" ht="15" customHeight="1" x14ac:dyDescent="0.3">
      <c r="A1296">
        <v>1294</v>
      </c>
      <c r="B1296" t="s">
        <v>1150</v>
      </c>
      <c r="C1296" t="s">
        <v>3757</v>
      </c>
      <c r="D1296" s="1" t="s">
        <v>3793</v>
      </c>
      <c r="E1296">
        <v>5</v>
      </c>
      <c r="F1296" s="1" t="s">
        <v>496</v>
      </c>
      <c r="G1296" t="s">
        <v>1538</v>
      </c>
      <c r="H1296" t="s">
        <v>497</v>
      </c>
      <c r="I1296" t="s">
        <v>118</v>
      </c>
      <c r="J1296">
        <v>2008</v>
      </c>
      <c r="K1296" t="s">
        <v>36</v>
      </c>
      <c r="L1296" t="s">
        <v>46</v>
      </c>
      <c r="M1296" t="s">
        <v>38</v>
      </c>
      <c r="N1296" t="s">
        <v>47</v>
      </c>
      <c r="O1296">
        <v>-1</v>
      </c>
      <c r="P1296">
        <v>-1</v>
      </c>
    </row>
    <row r="1297" spans="1:16" ht="15" customHeight="1" x14ac:dyDescent="0.3">
      <c r="A1297">
        <v>1295</v>
      </c>
      <c r="B1297" t="s">
        <v>3794</v>
      </c>
      <c r="C1297" t="s">
        <v>3757</v>
      </c>
      <c r="D1297" t="s">
        <v>3795</v>
      </c>
      <c r="E1297">
        <v>3.2</v>
      </c>
      <c r="F1297" s="1" t="s">
        <v>3796</v>
      </c>
      <c r="G1297" t="s">
        <v>1538</v>
      </c>
      <c r="H1297" t="s">
        <v>3797</v>
      </c>
      <c r="I1297" t="s">
        <v>28</v>
      </c>
      <c r="J1297">
        <v>-1</v>
      </c>
      <c r="K1297" t="s">
        <v>73</v>
      </c>
      <c r="L1297">
        <v>-1</v>
      </c>
      <c r="M1297">
        <v>-1</v>
      </c>
      <c r="N1297" t="s">
        <v>39</v>
      </c>
      <c r="O1297">
        <v>-1</v>
      </c>
      <c r="P1297">
        <v>-1</v>
      </c>
    </row>
    <row r="1298" spans="1:16" ht="15" customHeight="1" x14ac:dyDescent="0.3">
      <c r="A1298">
        <v>1296</v>
      </c>
      <c r="B1298" t="s">
        <v>3798</v>
      </c>
      <c r="C1298" t="s">
        <v>3757</v>
      </c>
      <c r="D1298" s="1" t="s">
        <v>3799</v>
      </c>
      <c r="E1298">
        <v>3.5</v>
      </c>
      <c r="F1298" s="1" t="s">
        <v>3800</v>
      </c>
      <c r="G1298" t="s">
        <v>1538</v>
      </c>
      <c r="H1298" t="s">
        <v>19</v>
      </c>
      <c r="I1298" t="s">
        <v>118</v>
      </c>
      <c r="J1298">
        <v>2010</v>
      </c>
      <c r="K1298" t="s">
        <v>45</v>
      </c>
      <c r="L1298" t="s">
        <v>222</v>
      </c>
      <c r="M1298" t="s">
        <v>81</v>
      </c>
      <c r="N1298" t="s">
        <v>160</v>
      </c>
      <c r="O1298">
        <v>-1</v>
      </c>
      <c r="P1298">
        <v>-1</v>
      </c>
    </row>
    <row r="1299" spans="1:16" ht="15" customHeight="1" x14ac:dyDescent="0.3">
      <c r="A1299">
        <v>1297</v>
      </c>
      <c r="B1299" t="s">
        <v>3801</v>
      </c>
      <c r="C1299" t="s">
        <v>3757</v>
      </c>
      <c r="D1299" s="1" t="s">
        <v>3802</v>
      </c>
      <c r="E1299">
        <v>3.3</v>
      </c>
      <c r="F1299" s="1" t="s">
        <v>3803</v>
      </c>
      <c r="G1299" t="s">
        <v>1538</v>
      </c>
      <c r="H1299" t="s">
        <v>3170</v>
      </c>
      <c r="I1299" t="s">
        <v>28</v>
      </c>
      <c r="J1299">
        <v>2018</v>
      </c>
      <c r="K1299" t="s">
        <v>73</v>
      </c>
      <c r="L1299" t="s">
        <v>1489</v>
      </c>
      <c r="M1299" t="s">
        <v>1489</v>
      </c>
      <c r="N1299" t="s">
        <v>39</v>
      </c>
      <c r="O1299">
        <v>-1</v>
      </c>
      <c r="P1299">
        <v>-1</v>
      </c>
    </row>
    <row r="1300" spans="1:16" ht="15" customHeight="1" x14ac:dyDescent="0.3">
      <c r="A1300">
        <v>1298</v>
      </c>
      <c r="B1300" t="s">
        <v>3804</v>
      </c>
      <c r="C1300" t="s">
        <v>3757</v>
      </c>
      <c r="D1300" s="1" t="s">
        <v>3805</v>
      </c>
      <c r="E1300">
        <v>4.3</v>
      </c>
      <c r="F1300" s="1" t="s">
        <v>3685</v>
      </c>
      <c r="G1300" t="s">
        <v>1538</v>
      </c>
      <c r="H1300" t="s">
        <v>3686</v>
      </c>
      <c r="I1300" t="s">
        <v>28</v>
      </c>
      <c r="J1300">
        <v>1960</v>
      </c>
      <c r="K1300" t="s">
        <v>562</v>
      </c>
      <c r="L1300" t="s">
        <v>563</v>
      </c>
      <c r="M1300" t="s">
        <v>564</v>
      </c>
      <c r="N1300" t="s">
        <v>39</v>
      </c>
      <c r="O1300">
        <v>-1</v>
      </c>
      <c r="P1300">
        <v>-1</v>
      </c>
    </row>
    <row r="1301" spans="1:16" ht="15" customHeight="1" x14ac:dyDescent="0.3">
      <c r="A1301">
        <v>1299</v>
      </c>
      <c r="B1301" t="s">
        <v>3806</v>
      </c>
      <c r="C1301" t="s">
        <v>3757</v>
      </c>
      <c r="D1301" s="1" t="s">
        <v>3807</v>
      </c>
      <c r="E1301">
        <v>2.5</v>
      </c>
      <c r="F1301" s="1" t="s">
        <v>3808</v>
      </c>
      <c r="G1301" t="s">
        <v>1538</v>
      </c>
      <c r="H1301" t="s">
        <v>1538</v>
      </c>
      <c r="I1301" t="s">
        <v>35</v>
      </c>
      <c r="J1301">
        <v>1989</v>
      </c>
      <c r="K1301" t="s">
        <v>36</v>
      </c>
      <c r="L1301" t="s">
        <v>2629</v>
      </c>
      <c r="M1301" t="s">
        <v>81</v>
      </c>
      <c r="N1301" t="s">
        <v>160</v>
      </c>
      <c r="O1301">
        <v>-1</v>
      </c>
      <c r="P1301">
        <v>-1</v>
      </c>
    </row>
    <row r="1302" spans="1:16" ht="15" customHeight="1" x14ac:dyDescent="0.3">
      <c r="A1302">
        <v>1300</v>
      </c>
      <c r="B1302" t="s">
        <v>3809</v>
      </c>
      <c r="C1302" t="s">
        <v>3757</v>
      </c>
      <c r="D1302" s="1" t="s">
        <v>3810</v>
      </c>
      <c r="E1302">
        <v>-1</v>
      </c>
      <c r="F1302" t="s">
        <v>3811</v>
      </c>
      <c r="G1302" t="s">
        <v>1538</v>
      </c>
      <c r="H1302" t="s">
        <v>1538</v>
      </c>
      <c r="I1302" t="s">
        <v>118</v>
      </c>
      <c r="J1302">
        <v>-1</v>
      </c>
      <c r="K1302" t="s">
        <v>73</v>
      </c>
      <c r="L1302">
        <v>-1</v>
      </c>
      <c r="M1302">
        <v>-1</v>
      </c>
      <c r="N1302" t="s">
        <v>39</v>
      </c>
      <c r="O1302">
        <v>-1</v>
      </c>
      <c r="P1302">
        <v>-1</v>
      </c>
    </row>
    <row r="1303" spans="1:16" ht="15" customHeight="1" x14ac:dyDescent="0.3">
      <c r="A1303">
        <v>1301</v>
      </c>
      <c r="B1303" t="s">
        <v>3812</v>
      </c>
      <c r="C1303" t="s">
        <v>3757</v>
      </c>
      <c r="D1303" s="1" t="s">
        <v>3813</v>
      </c>
      <c r="E1303">
        <v>3.3</v>
      </c>
      <c r="F1303" s="1" t="s">
        <v>3814</v>
      </c>
      <c r="G1303" t="s">
        <v>3815</v>
      </c>
      <c r="H1303" t="s">
        <v>3815</v>
      </c>
      <c r="I1303" t="s">
        <v>35</v>
      </c>
      <c r="J1303">
        <v>1983</v>
      </c>
      <c r="K1303" t="s">
        <v>36</v>
      </c>
      <c r="L1303" t="s">
        <v>539</v>
      </c>
      <c r="M1303" t="s">
        <v>53</v>
      </c>
      <c r="N1303" t="s">
        <v>24</v>
      </c>
      <c r="O1303" t="s">
        <v>3816</v>
      </c>
      <c r="P1303">
        <v>-1</v>
      </c>
    </row>
    <row r="1304" spans="1:16" ht="15" customHeight="1" x14ac:dyDescent="0.3">
      <c r="A1304">
        <v>1302</v>
      </c>
      <c r="B1304" t="s">
        <v>3817</v>
      </c>
      <c r="C1304" t="s">
        <v>3757</v>
      </c>
      <c r="D1304" s="1" t="s">
        <v>3818</v>
      </c>
      <c r="E1304">
        <v>4.0999999999999996</v>
      </c>
      <c r="F1304" s="1" t="s">
        <v>3819</v>
      </c>
      <c r="G1304" t="s">
        <v>1538</v>
      </c>
      <c r="H1304" t="s">
        <v>1838</v>
      </c>
      <c r="I1304" t="s">
        <v>28</v>
      </c>
      <c r="J1304">
        <v>1962</v>
      </c>
      <c r="K1304" t="s">
        <v>562</v>
      </c>
      <c r="L1304" t="s">
        <v>563</v>
      </c>
      <c r="M1304" t="s">
        <v>564</v>
      </c>
      <c r="N1304" t="s">
        <v>31</v>
      </c>
      <c r="O1304">
        <v>-1</v>
      </c>
      <c r="P1304">
        <v>-1</v>
      </c>
    </row>
    <row r="1305" spans="1:16" ht="15" customHeight="1" x14ac:dyDescent="0.3">
      <c r="A1305">
        <v>1303</v>
      </c>
      <c r="B1305" t="s">
        <v>3820</v>
      </c>
      <c r="C1305" t="s">
        <v>3757</v>
      </c>
      <c r="D1305" t="s">
        <v>3821</v>
      </c>
      <c r="E1305">
        <v>3.7</v>
      </c>
      <c r="F1305" s="1" t="s">
        <v>3822</v>
      </c>
      <c r="G1305" t="s">
        <v>1538</v>
      </c>
      <c r="H1305" t="s">
        <v>900</v>
      </c>
      <c r="I1305" t="s">
        <v>51</v>
      </c>
      <c r="J1305">
        <v>1990</v>
      </c>
      <c r="K1305" t="s">
        <v>36</v>
      </c>
      <c r="L1305" t="s">
        <v>46</v>
      </c>
      <c r="M1305" t="s">
        <v>38</v>
      </c>
      <c r="N1305" t="s">
        <v>120</v>
      </c>
      <c r="O1305">
        <v>-1</v>
      </c>
      <c r="P1305">
        <v>-1</v>
      </c>
    </row>
    <row r="1306" spans="1:16" ht="15" customHeight="1" x14ac:dyDescent="0.3">
      <c r="A1306">
        <v>1304</v>
      </c>
      <c r="B1306" t="s">
        <v>3804</v>
      </c>
      <c r="C1306" t="s">
        <v>3757</v>
      </c>
      <c r="D1306" s="1" t="s">
        <v>3823</v>
      </c>
      <c r="E1306">
        <v>3.7</v>
      </c>
      <c r="F1306" s="1" t="s">
        <v>3698</v>
      </c>
      <c r="G1306" t="s">
        <v>1538</v>
      </c>
      <c r="H1306" t="s">
        <v>1538</v>
      </c>
      <c r="I1306" t="s">
        <v>28</v>
      </c>
      <c r="J1306">
        <v>1966</v>
      </c>
      <c r="K1306" t="s">
        <v>85</v>
      </c>
      <c r="L1306" t="s">
        <v>29</v>
      </c>
      <c r="M1306" t="s">
        <v>30</v>
      </c>
      <c r="N1306" t="s">
        <v>39</v>
      </c>
      <c r="O1306" t="s">
        <v>3699</v>
      </c>
      <c r="P1306">
        <v>-1</v>
      </c>
    </row>
    <row r="1307" spans="1:16" ht="15" customHeight="1" x14ac:dyDescent="0.3">
      <c r="A1307">
        <v>1305</v>
      </c>
      <c r="B1307" t="s">
        <v>3824</v>
      </c>
      <c r="C1307" t="s">
        <v>3757</v>
      </c>
      <c r="D1307" s="1" t="s">
        <v>3825</v>
      </c>
      <c r="E1307">
        <v>4.2</v>
      </c>
      <c r="F1307" s="1" t="s">
        <v>3826</v>
      </c>
      <c r="G1307" t="s">
        <v>1538</v>
      </c>
      <c r="H1307" t="s">
        <v>3827</v>
      </c>
      <c r="I1307" t="s">
        <v>72</v>
      </c>
      <c r="J1307">
        <v>1990</v>
      </c>
      <c r="K1307" t="s">
        <v>36</v>
      </c>
      <c r="L1307" t="s">
        <v>202</v>
      </c>
      <c r="M1307" t="s">
        <v>38</v>
      </c>
      <c r="N1307" t="s">
        <v>132</v>
      </c>
      <c r="O1307" t="s">
        <v>3828</v>
      </c>
      <c r="P1307">
        <v>-1</v>
      </c>
    </row>
    <row r="1308" spans="1:16" ht="15" customHeight="1" x14ac:dyDescent="0.3">
      <c r="A1308">
        <v>1306</v>
      </c>
      <c r="B1308" t="s">
        <v>2186</v>
      </c>
      <c r="C1308" t="s">
        <v>3757</v>
      </c>
      <c r="D1308" t="s">
        <v>3829</v>
      </c>
      <c r="E1308">
        <v>4.9000000000000004</v>
      </c>
      <c r="F1308" s="1" t="s">
        <v>3830</v>
      </c>
      <c r="G1308" t="s">
        <v>1538</v>
      </c>
      <c r="H1308" t="s">
        <v>2337</v>
      </c>
      <c r="I1308" t="s">
        <v>118</v>
      </c>
      <c r="J1308">
        <v>2002</v>
      </c>
      <c r="K1308" t="s">
        <v>36</v>
      </c>
      <c r="L1308" t="s">
        <v>222</v>
      </c>
      <c r="M1308" t="s">
        <v>81</v>
      </c>
      <c r="N1308" t="s">
        <v>160</v>
      </c>
      <c r="O1308">
        <v>-1</v>
      </c>
      <c r="P1308">
        <v>-1</v>
      </c>
    </row>
    <row r="1309" spans="1:16" ht="15" customHeight="1" x14ac:dyDescent="0.3">
      <c r="A1309">
        <v>1307</v>
      </c>
      <c r="B1309" t="s">
        <v>3738</v>
      </c>
      <c r="C1309" t="s">
        <v>3757</v>
      </c>
      <c r="D1309" s="1" t="s">
        <v>3831</v>
      </c>
      <c r="E1309">
        <v>3.5</v>
      </c>
      <c r="F1309" s="1" t="s">
        <v>3630</v>
      </c>
      <c r="G1309" t="s">
        <v>1538</v>
      </c>
      <c r="H1309" t="s">
        <v>1077</v>
      </c>
      <c r="I1309" t="s">
        <v>28</v>
      </c>
      <c r="J1309">
        <v>1996</v>
      </c>
      <c r="K1309" t="s">
        <v>45</v>
      </c>
      <c r="L1309" t="s">
        <v>46</v>
      </c>
      <c r="M1309" t="s">
        <v>38</v>
      </c>
      <c r="N1309" t="s">
        <v>132</v>
      </c>
      <c r="O1309" t="s">
        <v>3632</v>
      </c>
      <c r="P1309">
        <v>-1</v>
      </c>
    </row>
    <row r="1310" spans="1:16" ht="15" customHeight="1" x14ac:dyDescent="0.3">
      <c r="A1310">
        <v>1308</v>
      </c>
      <c r="B1310" t="s">
        <v>3832</v>
      </c>
      <c r="C1310" t="s">
        <v>3833</v>
      </c>
      <c r="D1310" s="1" t="s">
        <v>3834</v>
      </c>
      <c r="E1310">
        <v>4.3</v>
      </c>
      <c r="F1310" s="1" t="s">
        <v>3685</v>
      </c>
      <c r="G1310" t="s">
        <v>1538</v>
      </c>
      <c r="H1310" t="s">
        <v>3686</v>
      </c>
      <c r="I1310" t="s">
        <v>28</v>
      </c>
      <c r="J1310">
        <v>1960</v>
      </c>
      <c r="K1310" t="s">
        <v>562</v>
      </c>
      <c r="L1310" t="s">
        <v>563</v>
      </c>
      <c r="M1310" t="s">
        <v>564</v>
      </c>
      <c r="N1310" t="s">
        <v>39</v>
      </c>
      <c r="O1310">
        <v>-1</v>
      </c>
      <c r="P1310">
        <v>-1</v>
      </c>
    </row>
    <row r="1311" spans="1:16" ht="15" customHeight="1" x14ac:dyDescent="0.3">
      <c r="A1311">
        <v>1309</v>
      </c>
      <c r="B1311" t="s">
        <v>3761</v>
      </c>
      <c r="C1311" t="s">
        <v>3833</v>
      </c>
      <c r="D1311" t="s">
        <v>3835</v>
      </c>
      <c r="E1311">
        <v>3.4</v>
      </c>
      <c r="F1311" s="1" t="s">
        <v>3836</v>
      </c>
      <c r="G1311" t="s">
        <v>1538</v>
      </c>
      <c r="H1311">
        <v>-1</v>
      </c>
      <c r="I1311" t="s">
        <v>51</v>
      </c>
      <c r="J1311">
        <v>-1</v>
      </c>
      <c r="K1311" t="s">
        <v>36</v>
      </c>
      <c r="L1311" t="s">
        <v>222</v>
      </c>
      <c r="M1311" t="s">
        <v>81</v>
      </c>
      <c r="N1311" t="s">
        <v>39</v>
      </c>
      <c r="O1311">
        <v>-1</v>
      </c>
      <c r="P1311">
        <v>-1</v>
      </c>
    </row>
    <row r="1312" spans="1:16" ht="15" customHeight="1" x14ac:dyDescent="0.3">
      <c r="A1312">
        <v>1310</v>
      </c>
      <c r="B1312" t="s">
        <v>3837</v>
      </c>
      <c r="C1312" t="s">
        <v>3833</v>
      </c>
      <c r="D1312" s="1" t="s">
        <v>3838</v>
      </c>
      <c r="E1312">
        <v>3.5</v>
      </c>
      <c r="F1312" s="1" t="s">
        <v>3839</v>
      </c>
      <c r="G1312" t="s">
        <v>1538</v>
      </c>
      <c r="H1312" t="s">
        <v>1538</v>
      </c>
      <c r="I1312" t="s">
        <v>51</v>
      </c>
      <c r="J1312">
        <v>1986</v>
      </c>
      <c r="K1312" t="s">
        <v>36</v>
      </c>
      <c r="L1312" t="s">
        <v>186</v>
      </c>
      <c r="M1312" t="s">
        <v>59</v>
      </c>
      <c r="N1312" t="s">
        <v>39</v>
      </c>
      <c r="O1312">
        <v>-1</v>
      </c>
      <c r="P1312" t="b">
        <v>1</v>
      </c>
    </row>
    <row r="1313" spans="1:16" ht="15" customHeight="1" x14ac:dyDescent="0.3">
      <c r="A1313">
        <v>1311</v>
      </c>
      <c r="B1313" t="s">
        <v>3840</v>
      </c>
      <c r="C1313" t="s">
        <v>3833</v>
      </c>
      <c r="D1313" s="1" t="s">
        <v>3841</v>
      </c>
      <c r="E1313">
        <v>3.3</v>
      </c>
      <c r="F1313" s="1" t="s">
        <v>3803</v>
      </c>
      <c r="G1313" t="s">
        <v>1538</v>
      </c>
      <c r="H1313" t="s">
        <v>3170</v>
      </c>
      <c r="I1313" t="s">
        <v>28</v>
      </c>
      <c r="J1313">
        <v>2018</v>
      </c>
      <c r="K1313" t="s">
        <v>73</v>
      </c>
      <c r="L1313" t="s">
        <v>1489</v>
      </c>
      <c r="M1313" t="s">
        <v>1489</v>
      </c>
      <c r="N1313" t="s">
        <v>39</v>
      </c>
      <c r="O1313">
        <v>-1</v>
      </c>
      <c r="P1313">
        <v>-1</v>
      </c>
    </row>
    <row r="1314" spans="1:16" ht="15" customHeight="1" x14ac:dyDescent="0.3">
      <c r="A1314">
        <v>1312</v>
      </c>
      <c r="B1314" t="s">
        <v>3842</v>
      </c>
      <c r="C1314" t="s">
        <v>3833</v>
      </c>
      <c r="D1314" s="1" t="s">
        <v>3843</v>
      </c>
      <c r="E1314">
        <v>3.7</v>
      </c>
      <c r="F1314" s="1" t="s">
        <v>3844</v>
      </c>
      <c r="G1314" t="s">
        <v>1538</v>
      </c>
      <c r="H1314" t="s">
        <v>3845</v>
      </c>
      <c r="I1314" t="s">
        <v>118</v>
      </c>
      <c r="J1314">
        <v>2004</v>
      </c>
      <c r="K1314" t="s">
        <v>36</v>
      </c>
      <c r="L1314" t="s">
        <v>46</v>
      </c>
      <c r="M1314" t="s">
        <v>38</v>
      </c>
      <c r="N1314" t="s">
        <v>160</v>
      </c>
      <c r="O1314">
        <v>-1</v>
      </c>
      <c r="P1314">
        <v>-1</v>
      </c>
    </row>
    <row r="1315" spans="1:16" ht="15" customHeight="1" x14ac:dyDescent="0.3">
      <c r="A1315">
        <v>1313</v>
      </c>
      <c r="B1315" t="s">
        <v>1843</v>
      </c>
      <c r="C1315" t="s">
        <v>3846</v>
      </c>
      <c r="D1315" s="1" t="s">
        <v>3847</v>
      </c>
      <c r="E1315">
        <v>4.0999999999999996</v>
      </c>
      <c r="F1315" s="1" t="s">
        <v>3848</v>
      </c>
      <c r="G1315" t="s">
        <v>1362</v>
      </c>
      <c r="H1315" t="s">
        <v>2919</v>
      </c>
      <c r="I1315" t="s">
        <v>72</v>
      </c>
      <c r="J1315">
        <v>1988</v>
      </c>
      <c r="K1315" t="s">
        <v>73</v>
      </c>
      <c r="L1315" t="s">
        <v>178</v>
      </c>
      <c r="M1315" t="s">
        <v>38</v>
      </c>
      <c r="N1315" t="s">
        <v>86</v>
      </c>
      <c r="O1315" t="s">
        <v>3849</v>
      </c>
      <c r="P1315">
        <v>-1</v>
      </c>
    </row>
    <row r="1316" spans="1:16" ht="15" customHeight="1" x14ac:dyDescent="0.3">
      <c r="A1316">
        <v>1314</v>
      </c>
      <c r="B1316" t="s">
        <v>271</v>
      </c>
      <c r="C1316" t="s">
        <v>3846</v>
      </c>
      <c r="D1316" s="1" t="s">
        <v>3850</v>
      </c>
      <c r="E1316">
        <v>4.0999999999999996</v>
      </c>
      <c r="F1316" s="1" t="s">
        <v>3848</v>
      </c>
      <c r="G1316" t="s">
        <v>1362</v>
      </c>
      <c r="H1316" t="s">
        <v>2919</v>
      </c>
      <c r="I1316" t="s">
        <v>72</v>
      </c>
      <c r="J1316">
        <v>1988</v>
      </c>
      <c r="K1316" t="s">
        <v>73</v>
      </c>
      <c r="L1316" t="s">
        <v>178</v>
      </c>
      <c r="M1316" t="s">
        <v>38</v>
      </c>
      <c r="N1316" t="s">
        <v>86</v>
      </c>
      <c r="O1316" t="s">
        <v>3849</v>
      </c>
      <c r="P1316">
        <v>-1</v>
      </c>
    </row>
    <row r="1317" spans="1:16" ht="15" customHeight="1" x14ac:dyDescent="0.3">
      <c r="A1317">
        <v>1315</v>
      </c>
      <c r="B1317" t="s">
        <v>3851</v>
      </c>
      <c r="C1317" t="s">
        <v>3846</v>
      </c>
      <c r="D1317" s="1" t="s">
        <v>3852</v>
      </c>
      <c r="E1317">
        <v>4.3</v>
      </c>
      <c r="F1317" s="1" t="s">
        <v>3853</v>
      </c>
      <c r="G1317" t="s">
        <v>3854</v>
      </c>
      <c r="H1317" t="s">
        <v>2395</v>
      </c>
      <c r="I1317" t="s">
        <v>72</v>
      </c>
      <c r="J1317">
        <v>1976</v>
      </c>
      <c r="K1317" t="s">
        <v>45</v>
      </c>
      <c r="L1317" t="s">
        <v>202</v>
      </c>
      <c r="M1317" t="s">
        <v>38</v>
      </c>
      <c r="N1317" t="s">
        <v>229</v>
      </c>
      <c r="O1317" t="s">
        <v>3855</v>
      </c>
      <c r="P1317">
        <v>-1</v>
      </c>
    </row>
    <row r="1318" spans="1:16" ht="15" customHeight="1" x14ac:dyDescent="0.3">
      <c r="A1318">
        <v>1316</v>
      </c>
      <c r="B1318" t="s">
        <v>3856</v>
      </c>
      <c r="C1318" t="s">
        <v>3846</v>
      </c>
      <c r="D1318" t="s">
        <v>3857</v>
      </c>
      <c r="E1318">
        <v>3.3</v>
      </c>
      <c r="F1318" s="1" t="s">
        <v>3858</v>
      </c>
      <c r="G1318" t="s">
        <v>3859</v>
      </c>
      <c r="H1318" t="s">
        <v>71</v>
      </c>
      <c r="I1318" t="s">
        <v>28</v>
      </c>
      <c r="J1318">
        <v>1994</v>
      </c>
      <c r="K1318" t="s">
        <v>36</v>
      </c>
      <c r="L1318" t="s">
        <v>3581</v>
      </c>
      <c r="M1318" t="s">
        <v>407</v>
      </c>
      <c r="N1318" t="s">
        <v>132</v>
      </c>
      <c r="O1318" t="s">
        <v>3860</v>
      </c>
      <c r="P1318">
        <v>-1</v>
      </c>
    </row>
    <row r="1319" spans="1:16" ht="15" customHeight="1" x14ac:dyDescent="0.3">
      <c r="A1319">
        <v>1317</v>
      </c>
      <c r="B1319" t="s">
        <v>3861</v>
      </c>
      <c r="C1319" t="s">
        <v>3846</v>
      </c>
      <c r="D1319" t="s">
        <v>3862</v>
      </c>
      <c r="E1319">
        <v>3.1</v>
      </c>
      <c r="F1319" s="1" t="s">
        <v>1770</v>
      </c>
      <c r="G1319" t="s">
        <v>1379</v>
      </c>
      <c r="H1319" t="s">
        <v>1772</v>
      </c>
      <c r="I1319" t="s">
        <v>51</v>
      </c>
      <c r="J1319">
        <v>1973</v>
      </c>
      <c r="K1319" t="s">
        <v>21</v>
      </c>
      <c r="L1319" t="s">
        <v>119</v>
      </c>
      <c r="M1319" t="s">
        <v>81</v>
      </c>
      <c r="N1319" t="s">
        <v>47</v>
      </c>
      <c r="O1319">
        <v>-1</v>
      </c>
      <c r="P1319">
        <v>-1</v>
      </c>
    </row>
    <row r="1320" spans="1:16" ht="15" customHeight="1" x14ac:dyDescent="0.3">
      <c r="A1320">
        <v>1318</v>
      </c>
      <c r="B1320" t="s">
        <v>450</v>
      </c>
      <c r="C1320" t="s">
        <v>3846</v>
      </c>
      <c r="D1320" t="s">
        <v>3863</v>
      </c>
      <c r="E1320">
        <v>4.9000000000000004</v>
      </c>
      <c r="F1320" s="1" t="s">
        <v>3864</v>
      </c>
      <c r="G1320" t="s">
        <v>1379</v>
      </c>
      <c r="H1320" t="s">
        <v>1379</v>
      </c>
      <c r="I1320" t="s">
        <v>118</v>
      </c>
      <c r="J1320">
        <v>2015</v>
      </c>
      <c r="K1320" t="s">
        <v>36</v>
      </c>
      <c r="L1320" t="s">
        <v>178</v>
      </c>
      <c r="M1320" t="s">
        <v>38</v>
      </c>
      <c r="N1320" t="s">
        <v>39</v>
      </c>
      <c r="O1320">
        <v>-1</v>
      </c>
      <c r="P1320">
        <v>-1</v>
      </c>
    </row>
    <row r="1321" spans="1:16" ht="15" customHeight="1" x14ac:dyDescent="0.3">
      <c r="A1321">
        <v>1319</v>
      </c>
      <c r="B1321" t="s">
        <v>3865</v>
      </c>
      <c r="C1321" t="s">
        <v>3846</v>
      </c>
      <c r="D1321" t="s">
        <v>3866</v>
      </c>
      <c r="E1321">
        <v>3.3</v>
      </c>
      <c r="F1321" s="1" t="s">
        <v>3867</v>
      </c>
      <c r="G1321" t="s">
        <v>1379</v>
      </c>
      <c r="H1321" t="s">
        <v>252</v>
      </c>
      <c r="I1321" t="s">
        <v>51</v>
      </c>
      <c r="J1321">
        <v>1999</v>
      </c>
      <c r="K1321" t="s">
        <v>36</v>
      </c>
      <c r="L1321" t="s">
        <v>222</v>
      </c>
      <c r="M1321" t="s">
        <v>81</v>
      </c>
      <c r="N1321" t="s">
        <v>39</v>
      </c>
      <c r="O1321">
        <v>-1</v>
      </c>
      <c r="P1321">
        <v>-1</v>
      </c>
    </row>
    <row r="1322" spans="1:16" ht="15" customHeight="1" x14ac:dyDescent="0.3">
      <c r="A1322">
        <v>1320</v>
      </c>
      <c r="B1322" t="s">
        <v>896</v>
      </c>
      <c r="C1322" t="s">
        <v>3846</v>
      </c>
      <c r="D1322" s="1" t="s">
        <v>3868</v>
      </c>
      <c r="E1322">
        <v>3.9</v>
      </c>
      <c r="F1322" s="1" t="s">
        <v>2282</v>
      </c>
      <c r="G1322" t="s">
        <v>1379</v>
      </c>
      <c r="H1322" t="s">
        <v>19</v>
      </c>
      <c r="I1322" t="s">
        <v>118</v>
      </c>
      <c r="J1322">
        <v>2000</v>
      </c>
      <c r="K1322" t="s">
        <v>36</v>
      </c>
      <c r="L1322" t="s">
        <v>222</v>
      </c>
      <c r="M1322" t="s">
        <v>81</v>
      </c>
      <c r="N1322" t="s">
        <v>24</v>
      </c>
      <c r="O1322" t="s">
        <v>2283</v>
      </c>
      <c r="P1322">
        <v>-1</v>
      </c>
    </row>
    <row r="1323" spans="1:16" ht="15" customHeight="1" x14ac:dyDescent="0.3">
      <c r="A1323">
        <v>1321</v>
      </c>
      <c r="B1323" t="s">
        <v>3869</v>
      </c>
      <c r="C1323" t="s">
        <v>3846</v>
      </c>
      <c r="D1323" s="1" t="s">
        <v>3870</v>
      </c>
      <c r="E1323">
        <v>4</v>
      </c>
      <c r="F1323" s="1" t="s">
        <v>1402</v>
      </c>
      <c r="G1323" t="s">
        <v>1379</v>
      </c>
      <c r="H1323" t="s">
        <v>19</v>
      </c>
      <c r="I1323" t="s">
        <v>28</v>
      </c>
      <c r="J1323">
        <v>1869</v>
      </c>
      <c r="K1323" t="s">
        <v>73</v>
      </c>
      <c r="L1323" t="s">
        <v>58</v>
      </c>
      <c r="M1323" t="s">
        <v>59</v>
      </c>
      <c r="N1323" t="s">
        <v>132</v>
      </c>
      <c r="O1323" t="s">
        <v>1403</v>
      </c>
      <c r="P1323">
        <v>-1</v>
      </c>
    </row>
    <row r="1324" spans="1:16" ht="15" customHeight="1" x14ac:dyDescent="0.3">
      <c r="A1324">
        <v>1322</v>
      </c>
      <c r="B1324" t="s">
        <v>3871</v>
      </c>
      <c r="C1324" t="s">
        <v>3846</v>
      </c>
      <c r="D1324" s="1" t="s">
        <v>3872</v>
      </c>
      <c r="E1324">
        <v>5</v>
      </c>
      <c r="F1324" s="1" t="s">
        <v>3873</v>
      </c>
      <c r="G1324" t="s">
        <v>3874</v>
      </c>
      <c r="H1324" t="s">
        <v>3874</v>
      </c>
      <c r="I1324" t="s">
        <v>91</v>
      </c>
      <c r="J1324">
        <v>-1</v>
      </c>
      <c r="K1324" t="s">
        <v>36</v>
      </c>
      <c r="L1324" t="s">
        <v>3875</v>
      </c>
      <c r="M1324" t="s">
        <v>53</v>
      </c>
      <c r="N1324" t="s">
        <v>39</v>
      </c>
      <c r="O1324">
        <v>-1</v>
      </c>
      <c r="P1324">
        <v>-1</v>
      </c>
    </row>
    <row r="1325" spans="1:16" ht="15" customHeight="1" x14ac:dyDescent="0.3">
      <c r="A1325">
        <v>1323</v>
      </c>
      <c r="B1325" t="s">
        <v>3876</v>
      </c>
      <c r="C1325" t="s">
        <v>3846</v>
      </c>
      <c r="D1325" s="1" t="s">
        <v>3877</v>
      </c>
      <c r="E1325">
        <v>3.7</v>
      </c>
      <c r="F1325" s="1" t="s">
        <v>3878</v>
      </c>
      <c r="G1325" t="s">
        <v>1379</v>
      </c>
      <c r="H1325" t="s">
        <v>1379</v>
      </c>
      <c r="I1325" t="s">
        <v>51</v>
      </c>
      <c r="J1325">
        <v>1957</v>
      </c>
      <c r="K1325" t="s">
        <v>36</v>
      </c>
      <c r="L1325" t="s">
        <v>99</v>
      </c>
      <c r="M1325" t="s">
        <v>81</v>
      </c>
      <c r="N1325" t="s">
        <v>24</v>
      </c>
      <c r="O1325">
        <v>-1</v>
      </c>
      <c r="P1325">
        <v>-1</v>
      </c>
    </row>
    <row r="1326" spans="1:16" ht="15" customHeight="1" x14ac:dyDescent="0.3">
      <c r="A1326">
        <v>1324</v>
      </c>
      <c r="B1326" t="s">
        <v>3879</v>
      </c>
      <c r="C1326" t="s">
        <v>3846</v>
      </c>
      <c r="D1326" t="s">
        <v>3880</v>
      </c>
      <c r="E1326">
        <v>3.7</v>
      </c>
      <c r="F1326" s="1" t="s">
        <v>3881</v>
      </c>
      <c r="G1326" t="s">
        <v>1379</v>
      </c>
      <c r="H1326" t="s">
        <v>19</v>
      </c>
      <c r="I1326" t="s">
        <v>35</v>
      </c>
      <c r="J1326">
        <v>1914</v>
      </c>
      <c r="K1326" t="s">
        <v>36</v>
      </c>
      <c r="L1326" t="s">
        <v>3711</v>
      </c>
      <c r="M1326" t="s">
        <v>59</v>
      </c>
      <c r="N1326" t="s">
        <v>132</v>
      </c>
      <c r="O1326">
        <v>-1</v>
      </c>
      <c r="P1326">
        <v>-1</v>
      </c>
    </row>
    <row r="1327" spans="1:16" ht="15" customHeight="1" x14ac:dyDescent="0.3">
      <c r="A1327">
        <v>1325</v>
      </c>
      <c r="B1327" t="s">
        <v>41</v>
      </c>
      <c r="C1327" t="s">
        <v>3846</v>
      </c>
      <c r="D1327" t="s">
        <v>3882</v>
      </c>
      <c r="E1327">
        <v>3.8</v>
      </c>
      <c r="F1327" s="1" t="s">
        <v>1361</v>
      </c>
      <c r="G1327" t="s">
        <v>1379</v>
      </c>
      <c r="H1327" t="s">
        <v>1362</v>
      </c>
      <c r="I1327" t="s">
        <v>91</v>
      </c>
      <c r="J1327">
        <v>-1</v>
      </c>
      <c r="K1327" t="s">
        <v>182</v>
      </c>
      <c r="L1327">
        <v>-1</v>
      </c>
      <c r="M1327">
        <v>-1</v>
      </c>
      <c r="N1327" t="s">
        <v>39</v>
      </c>
      <c r="O1327">
        <v>-1</v>
      </c>
      <c r="P1327">
        <v>-1</v>
      </c>
    </row>
    <row r="1328" spans="1:16" ht="15" customHeight="1" x14ac:dyDescent="0.3">
      <c r="A1328">
        <v>1326</v>
      </c>
      <c r="B1328" t="s">
        <v>41</v>
      </c>
      <c r="C1328" t="s">
        <v>3846</v>
      </c>
      <c r="D1328" t="s">
        <v>3883</v>
      </c>
      <c r="E1328">
        <v>4.4000000000000004</v>
      </c>
      <c r="F1328" s="1" t="s">
        <v>3884</v>
      </c>
      <c r="G1328" t="s">
        <v>1379</v>
      </c>
      <c r="H1328" t="s">
        <v>3874</v>
      </c>
      <c r="I1328" t="s">
        <v>35</v>
      </c>
      <c r="J1328">
        <v>1995</v>
      </c>
      <c r="K1328" t="s">
        <v>36</v>
      </c>
      <c r="L1328" t="s">
        <v>46</v>
      </c>
      <c r="M1328" t="s">
        <v>38</v>
      </c>
      <c r="N1328" t="s">
        <v>24</v>
      </c>
      <c r="O1328">
        <v>-1</v>
      </c>
      <c r="P1328">
        <v>-1</v>
      </c>
    </row>
    <row r="1329" spans="1:16" ht="15" customHeight="1" x14ac:dyDescent="0.3">
      <c r="A1329">
        <v>1327</v>
      </c>
      <c r="B1329" t="s">
        <v>92</v>
      </c>
      <c r="C1329" t="s">
        <v>3846</v>
      </c>
      <c r="D1329" t="s">
        <v>3885</v>
      </c>
      <c r="E1329">
        <v>3.1</v>
      </c>
      <c r="F1329" s="1" t="s">
        <v>3886</v>
      </c>
      <c r="G1329" t="s">
        <v>1379</v>
      </c>
      <c r="H1329" t="s">
        <v>1379</v>
      </c>
      <c r="I1329" t="s">
        <v>20</v>
      </c>
      <c r="J1329">
        <v>-1</v>
      </c>
      <c r="K1329" t="s">
        <v>335</v>
      </c>
      <c r="L1329" t="s">
        <v>1370</v>
      </c>
      <c r="M1329" t="s">
        <v>335</v>
      </c>
      <c r="N1329" t="s">
        <v>47</v>
      </c>
      <c r="O1329">
        <v>-1</v>
      </c>
      <c r="P1329">
        <v>-1</v>
      </c>
    </row>
    <row r="1330" spans="1:16" ht="15" customHeight="1" x14ac:dyDescent="0.3">
      <c r="A1330">
        <v>1328</v>
      </c>
      <c r="B1330" t="s">
        <v>3887</v>
      </c>
      <c r="C1330" t="s">
        <v>3846</v>
      </c>
      <c r="D1330" s="1" t="s">
        <v>3888</v>
      </c>
      <c r="E1330">
        <v>4</v>
      </c>
      <c r="F1330" s="1" t="s">
        <v>1402</v>
      </c>
      <c r="G1330" t="s">
        <v>1379</v>
      </c>
      <c r="H1330" t="s">
        <v>19</v>
      </c>
      <c r="I1330" t="s">
        <v>28</v>
      </c>
      <c r="J1330">
        <v>1869</v>
      </c>
      <c r="K1330" t="s">
        <v>73</v>
      </c>
      <c r="L1330" t="s">
        <v>58</v>
      </c>
      <c r="M1330" t="s">
        <v>59</v>
      </c>
      <c r="N1330" t="s">
        <v>132</v>
      </c>
      <c r="O1330" t="s">
        <v>1403</v>
      </c>
      <c r="P1330">
        <v>-1</v>
      </c>
    </row>
    <row r="1331" spans="1:16" ht="15" customHeight="1" x14ac:dyDescent="0.3">
      <c r="A1331">
        <v>1329</v>
      </c>
      <c r="B1331" t="s">
        <v>3889</v>
      </c>
      <c r="C1331" t="s">
        <v>3846</v>
      </c>
      <c r="D1331" t="s">
        <v>3890</v>
      </c>
      <c r="E1331">
        <v>3.4</v>
      </c>
      <c r="F1331" s="1" t="s">
        <v>3891</v>
      </c>
      <c r="G1331" t="s">
        <v>395</v>
      </c>
      <c r="H1331" t="s">
        <v>3892</v>
      </c>
      <c r="I1331" t="s">
        <v>28</v>
      </c>
      <c r="J1331">
        <v>1919</v>
      </c>
      <c r="K1331" t="s">
        <v>73</v>
      </c>
      <c r="L1331" t="s">
        <v>46</v>
      </c>
      <c r="M1331" t="s">
        <v>38</v>
      </c>
      <c r="N1331" t="s">
        <v>132</v>
      </c>
      <c r="O1331" t="s">
        <v>3893</v>
      </c>
      <c r="P1331">
        <v>-1</v>
      </c>
    </row>
    <row r="1332" spans="1:16" ht="15" customHeight="1" x14ac:dyDescent="0.3">
      <c r="A1332">
        <v>1330</v>
      </c>
      <c r="B1332" t="s">
        <v>41</v>
      </c>
      <c r="C1332" t="s">
        <v>3846</v>
      </c>
      <c r="D1332" s="1" t="s">
        <v>3894</v>
      </c>
      <c r="E1332">
        <v>-1</v>
      </c>
      <c r="F1332" t="s">
        <v>3895</v>
      </c>
      <c r="G1332" t="s">
        <v>395</v>
      </c>
      <c r="H1332" t="s">
        <v>395</v>
      </c>
      <c r="I1332" t="s">
        <v>91</v>
      </c>
      <c r="J1332">
        <v>-1</v>
      </c>
      <c r="K1332" t="s">
        <v>73</v>
      </c>
      <c r="L1332" t="s">
        <v>46</v>
      </c>
      <c r="M1332" t="s">
        <v>38</v>
      </c>
      <c r="N1332" t="s">
        <v>155</v>
      </c>
      <c r="O1332">
        <v>-1</v>
      </c>
      <c r="P1332">
        <v>-1</v>
      </c>
    </row>
    <row r="1333" spans="1:16" ht="15" customHeight="1" x14ac:dyDescent="0.3">
      <c r="A1333">
        <v>1331</v>
      </c>
      <c r="B1333" t="s">
        <v>3896</v>
      </c>
      <c r="C1333" t="s">
        <v>3846</v>
      </c>
      <c r="D1333" t="s">
        <v>3897</v>
      </c>
      <c r="E1333">
        <v>3.3</v>
      </c>
      <c r="F1333" s="1" t="s">
        <v>3858</v>
      </c>
      <c r="G1333" t="s">
        <v>3859</v>
      </c>
      <c r="H1333" t="s">
        <v>71</v>
      </c>
      <c r="I1333" t="s">
        <v>28</v>
      </c>
      <c r="J1333">
        <v>1994</v>
      </c>
      <c r="K1333" t="s">
        <v>36</v>
      </c>
      <c r="L1333" t="s">
        <v>3581</v>
      </c>
      <c r="M1333" t="s">
        <v>407</v>
      </c>
      <c r="N1333" t="s">
        <v>132</v>
      </c>
      <c r="O1333" t="s">
        <v>3860</v>
      </c>
      <c r="P1333">
        <v>-1</v>
      </c>
    </row>
    <row r="1334" spans="1:16" ht="15" customHeight="1" x14ac:dyDescent="0.3">
      <c r="A1334">
        <v>1332</v>
      </c>
      <c r="B1334" t="s">
        <v>41</v>
      </c>
      <c r="C1334" t="s">
        <v>3846</v>
      </c>
      <c r="D1334" s="1" t="s">
        <v>3898</v>
      </c>
      <c r="E1334">
        <v>4.0999999999999996</v>
      </c>
      <c r="F1334" s="1" t="s">
        <v>3899</v>
      </c>
      <c r="G1334" t="s">
        <v>1379</v>
      </c>
      <c r="H1334" t="s">
        <v>3900</v>
      </c>
      <c r="I1334" t="s">
        <v>28</v>
      </c>
      <c r="J1334">
        <v>1865</v>
      </c>
      <c r="K1334" t="s">
        <v>73</v>
      </c>
      <c r="L1334" t="s">
        <v>1569</v>
      </c>
      <c r="M1334" t="s">
        <v>1570</v>
      </c>
      <c r="N1334" t="s">
        <v>132</v>
      </c>
      <c r="O1334" t="s">
        <v>3901</v>
      </c>
      <c r="P1334">
        <v>-1</v>
      </c>
    </row>
    <row r="1335" spans="1:16" ht="15" customHeight="1" x14ac:dyDescent="0.3">
      <c r="A1335">
        <v>1333</v>
      </c>
      <c r="B1335" t="s">
        <v>3902</v>
      </c>
      <c r="C1335" t="s">
        <v>3846</v>
      </c>
      <c r="D1335" t="s">
        <v>3903</v>
      </c>
      <c r="E1335">
        <v>3.5</v>
      </c>
      <c r="F1335" s="1" t="s">
        <v>2931</v>
      </c>
      <c r="G1335" t="s">
        <v>3874</v>
      </c>
      <c r="H1335" t="s">
        <v>2932</v>
      </c>
      <c r="I1335" t="s">
        <v>35</v>
      </c>
      <c r="J1335">
        <v>1970</v>
      </c>
      <c r="K1335" t="s">
        <v>36</v>
      </c>
      <c r="L1335" t="s">
        <v>222</v>
      </c>
      <c r="M1335" t="s">
        <v>81</v>
      </c>
      <c r="N1335" t="s">
        <v>24</v>
      </c>
      <c r="O1335" t="s">
        <v>2933</v>
      </c>
      <c r="P1335">
        <v>-1</v>
      </c>
    </row>
    <row r="1336" spans="1:16" ht="15" customHeight="1" x14ac:dyDescent="0.3">
      <c r="A1336">
        <v>1334</v>
      </c>
      <c r="B1336" t="s">
        <v>3904</v>
      </c>
      <c r="C1336" t="s">
        <v>3846</v>
      </c>
      <c r="D1336" s="1" t="s">
        <v>3905</v>
      </c>
      <c r="E1336">
        <v>3.3</v>
      </c>
      <c r="F1336" s="1" t="s">
        <v>3906</v>
      </c>
      <c r="G1336" t="s">
        <v>1379</v>
      </c>
      <c r="H1336" t="s">
        <v>3907</v>
      </c>
      <c r="I1336" t="s">
        <v>91</v>
      </c>
      <c r="J1336">
        <v>-1</v>
      </c>
      <c r="K1336" t="s">
        <v>36</v>
      </c>
      <c r="L1336">
        <v>-1</v>
      </c>
      <c r="M1336">
        <v>-1</v>
      </c>
      <c r="N1336" t="s">
        <v>155</v>
      </c>
      <c r="O1336">
        <v>-1</v>
      </c>
      <c r="P1336">
        <v>-1</v>
      </c>
    </row>
    <row r="1337" spans="1:16" ht="15" customHeight="1" x14ac:dyDescent="0.3">
      <c r="A1337">
        <v>1335</v>
      </c>
      <c r="B1337" t="s">
        <v>41</v>
      </c>
      <c r="C1337" t="s">
        <v>3846</v>
      </c>
      <c r="D1337" s="1" t="s">
        <v>3908</v>
      </c>
      <c r="E1337">
        <v>3.4</v>
      </c>
      <c r="F1337" s="1" t="s">
        <v>3909</v>
      </c>
      <c r="G1337" t="s">
        <v>1379</v>
      </c>
      <c r="H1337" t="s">
        <v>3910</v>
      </c>
      <c r="I1337" t="s">
        <v>20</v>
      </c>
      <c r="J1337">
        <v>1999</v>
      </c>
      <c r="K1337" t="s">
        <v>36</v>
      </c>
      <c r="L1337" t="s">
        <v>543</v>
      </c>
      <c r="M1337" t="s">
        <v>247</v>
      </c>
      <c r="N1337" t="s">
        <v>39</v>
      </c>
      <c r="O1337">
        <v>-1</v>
      </c>
      <c r="P1337">
        <v>-1</v>
      </c>
    </row>
    <row r="1338" spans="1:16" ht="15" customHeight="1" x14ac:dyDescent="0.3">
      <c r="A1338">
        <v>1336</v>
      </c>
      <c r="B1338" t="s">
        <v>3911</v>
      </c>
      <c r="C1338" t="s">
        <v>3846</v>
      </c>
      <c r="D1338" s="1" t="s">
        <v>3912</v>
      </c>
      <c r="E1338">
        <v>2.8</v>
      </c>
      <c r="F1338" s="1" t="s">
        <v>3913</v>
      </c>
      <c r="G1338" t="s">
        <v>1379</v>
      </c>
      <c r="H1338" t="s">
        <v>3914</v>
      </c>
      <c r="I1338" t="s">
        <v>35</v>
      </c>
      <c r="J1338">
        <v>1998</v>
      </c>
      <c r="K1338" t="s">
        <v>36</v>
      </c>
      <c r="L1338" t="s">
        <v>99</v>
      </c>
      <c r="M1338" t="s">
        <v>81</v>
      </c>
      <c r="N1338" t="s">
        <v>24</v>
      </c>
      <c r="O1338">
        <v>-1</v>
      </c>
      <c r="P1338">
        <v>-1</v>
      </c>
    </row>
    <row r="1339" spans="1:16" ht="15" customHeight="1" x14ac:dyDescent="0.3">
      <c r="A1339">
        <v>1337</v>
      </c>
      <c r="B1339" t="s">
        <v>41</v>
      </c>
      <c r="C1339" t="s">
        <v>3846</v>
      </c>
      <c r="D1339" t="s">
        <v>3915</v>
      </c>
      <c r="E1339">
        <v>2.9</v>
      </c>
      <c r="F1339" s="1" t="s">
        <v>3916</v>
      </c>
      <c r="G1339" t="s">
        <v>395</v>
      </c>
      <c r="H1339" t="s">
        <v>1379</v>
      </c>
      <c r="I1339" t="s">
        <v>35</v>
      </c>
      <c r="J1339">
        <v>1998</v>
      </c>
      <c r="K1339" t="s">
        <v>73</v>
      </c>
      <c r="L1339" t="s">
        <v>194</v>
      </c>
      <c r="M1339" t="s">
        <v>59</v>
      </c>
      <c r="N1339" t="s">
        <v>75</v>
      </c>
      <c r="O1339">
        <v>-1</v>
      </c>
      <c r="P1339">
        <v>-1</v>
      </c>
    </row>
    <row r="1340" spans="1:16" ht="15" customHeight="1" x14ac:dyDescent="0.3">
      <c r="A1340">
        <v>1338</v>
      </c>
      <c r="B1340" t="s">
        <v>3917</v>
      </c>
      <c r="C1340" t="s">
        <v>3846</v>
      </c>
      <c r="D1340" s="1" t="s">
        <v>3918</v>
      </c>
      <c r="E1340">
        <v>4</v>
      </c>
      <c r="F1340" s="1" t="s">
        <v>3919</v>
      </c>
      <c r="G1340" t="s">
        <v>1379</v>
      </c>
      <c r="H1340" t="s">
        <v>1379</v>
      </c>
      <c r="I1340" t="s">
        <v>35</v>
      </c>
      <c r="J1340">
        <v>1921</v>
      </c>
      <c r="K1340" t="s">
        <v>21</v>
      </c>
      <c r="L1340" t="s">
        <v>29</v>
      </c>
      <c r="M1340" t="s">
        <v>30</v>
      </c>
      <c r="N1340" t="s">
        <v>39</v>
      </c>
      <c r="O1340">
        <v>-1</v>
      </c>
      <c r="P1340">
        <v>-1</v>
      </c>
    </row>
    <row r="1341" spans="1:16" ht="15" customHeight="1" x14ac:dyDescent="0.3">
      <c r="A1341">
        <v>1339</v>
      </c>
      <c r="B1341" t="s">
        <v>294</v>
      </c>
      <c r="C1341" t="s">
        <v>3846</v>
      </c>
      <c r="D1341" s="1" t="s">
        <v>3920</v>
      </c>
      <c r="E1341">
        <v>5</v>
      </c>
      <c r="F1341" s="1" t="s">
        <v>496</v>
      </c>
      <c r="G1341" t="s">
        <v>1379</v>
      </c>
      <c r="H1341" t="s">
        <v>497</v>
      </c>
      <c r="I1341" t="s">
        <v>118</v>
      </c>
      <c r="J1341">
        <v>2008</v>
      </c>
      <c r="K1341" t="s">
        <v>36</v>
      </c>
      <c r="L1341" t="s">
        <v>46</v>
      </c>
      <c r="M1341" t="s">
        <v>38</v>
      </c>
      <c r="N1341" t="s">
        <v>47</v>
      </c>
      <c r="O1341">
        <v>-1</v>
      </c>
      <c r="P1341">
        <v>-1</v>
      </c>
    </row>
    <row r="1342" spans="1:16" ht="15" customHeight="1" x14ac:dyDescent="0.3">
      <c r="A1342">
        <v>1340</v>
      </c>
      <c r="B1342" t="s">
        <v>41</v>
      </c>
      <c r="C1342" t="s">
        <v>3846</v>
      </c>
      <c r="D1342" s="1" t="s">
        <v>3921</v>
      </c>
      <c r="E1342">
        <v>2.9</v>
      </c>
      <c r="F1342" s="1" t="s">
        <v>3922</v>
      </c>
      <c r="G1342" t="s">
        <v>1362</v>
      </c>
      <c r="H1342" t="s">
        <v>729</v>
      </c>
      <c r="I1342" t="s">
        <v>20</v>
      </c>
      <c r="J1342">
        <v>-1</v>
      </c>
      <c r="K1342" t="s">
        <v>21</v>
      </c>
      <c r="L1342">
        <v>-1</v>
      </c>
      <c r="M1342">
        <v>-1</v>
      </c>
      <c r="N1342" t="s">
        <v>39</v>
      </c>
      <c r="O1342">
        <v>-1</v>
      </c>
      <c r="P1342">
        <v>-1</v>
      </c>
    </row>
    <row r="1343" spans="1:16" ht="15" customHeight="1" x14ac:dyDescent="0.3">
      <c r="A1343">
        <v>1341</v>
      </c>
      <c r="B1343" t="s">
        <v>3923</v>
      </c>
      <c r="C1343" t="s">
        <v>3846</v>
      </c>
      <c r="D1343" s="1" t="s">
        <v>3924</v>
      </c>
      <c r="E1343">
        <v>3.8</v>
      </c>
      <c r="F1343" s="1" t="s">
        <v>467</v>
      </c>
      <c r="G1343" t="s">
        <v>1379</v>
      </c>
      <c r="H1343" t="s">
        <v>301</v>
      </c>
      <c r="I1343" t="s">
        <v>28</v>
      </c>
      <c r="J1343">
        <v>1967</v>
      </c>
      <c r="K1343" t="s">
        <v>73</v>
      </c>
      <c r="L1343" t="s">
        <v>178</v>
      </c>
      <c r="M1343" t="s">
        <v>38</v>
      </c>
      <c r="N1343" t="s">
        <v>132</v>
      </c>
      <c r="O1343" t="s">
        <v>468</v>
      </c>
      <c r="P1343">
        <v>-1</v>
      </c>
    </row>
    <row r="1344" spans="1:16" ht="15" customHeight="1" x14ac:dyDescent="0.3">
      <c r="A1344">
        <v>1342</v>
      </c>
      <c r="B1344" t="s">
        <v>254</v>
      </c>
      <c r="C1344" t="s">
        <v>3925</v>
      </c>
      <c r="D1344" s="1" t="s">
        <v>3926</v>
      </c>
      <c r="E1344">
        <v>3.8</v>
      </c>
      <c r="F1344" s="1" t="s">
        <v>3927</v>
      </c>
      <c r="G1344" t="s">
        <v>1379</v>
      </c>
      <c r="H1344" t="s">
        <v>3928</v>
      </c>
      <c r="I1344" t="s">
        <v>35</v>
      </c>
      <c r="J1344">
        <v>2005</v>
      </c>
      <c r="K1344" t="s">
        <v>36</v>
      </c>
      <c r="L1344" t="s">
        <v>222</v>
      </c>
      <c r="M1344" t="s">
        <v>81</v>
      </c>
      <c r="N1344" t="s">
        <v>24</v>
      </c>
      <c r="O1344" t="s">
        <v>3929</v>
      </c>
      <c r="P1344">
        <v>-1</v>
      </c>
    </row>
    <row r="1345" spans="1:16" ht="15" customHeight="1" x14ac:dyDescent="0.3">
      <c r="A1345">
        <v>1343</v>
      </c>
      <c r="B1345" t="s">
        <v>3930</v>
      </c>
      <c r="C1345" t="s">
        <v>3925</v>
      </c>
      <c r="D1345" s="1" t="s">
        <v>3931</v>
      </c>
      <c r="E1345">
        <v>3.3</v>
      </c>
      <c r="F1345" s="1" t="s">
        <v>3932</v>
      </c>
      <c r="G1345" t="s">
        <v>1379</v>
      </c>
      <c r="H1345" t="s">
        <v>1379</v>
      </c>
      <c r="I1345" t="s">
        <v>28</v>
      </c>
      <c r="J1345">
        <v>1867</v>
      </c>
      <c r="K1345" t="s">
        <v>447</v>
      </c>
      <c r="L1345" t="s">
        <v>1477</v>
      </c>
      <c r="M1345" t="s">
        <v>564</v>
      </c>
      <c r="N1345" t="s">
        <v>75</v>
      </c>
      <c r="O1345">
        <v>-1</v>
      </c>
      <c r="P1345">
        <v>-1</v>
      </c>
    </row>
    <row r="1346" spans="1:16" ht="15" customHeight="1" x14ac:dyDescent="0.3">
      <c r="A1346">
        <v>1344</v>
      </c>
      <c r="B1346" t="s">
        <v>41</v>
      </c>
      <c r="C1346" t="s">
        <v>3925</v>
      </c>
      <c r="D1346" s="1" t="s">
        <v>3933</v>
      </c>
      <c r="E1346">
        <v>-1</v>
      </c>
      <c r="F1346" t="s">
        <v>3934</v>
      </c>
      <c r="G1346" t="s">
        <v>395</v>
      </c>
      <c r="H1346">
        <v>-1</v>
      </c>
      <c r="I1346">
        <v>-1</v>
      </c>
      <c r="J1346">
        <v>-1</v>
      </c>
      <c r="K1346">
        <v>-1</v>
      </c>
      <c r="L1346">
        <v>-1</v>
      </c>
      <c r="M1346">
        <v>-1</v>
      </c>
      <c r="N1346">
        <v>-1</v>
      </c>
      <c r="O1346">
        <v>-1</v>
      </c>
      <c r="P1346">
        <v>-1</v>
      </c>
    </row>
    <row r="1347" spans="1:16" ht="15" customHeight="1" x14ac:dyDescent="0.3">
      <c r="A1347">
        <v>1345</v>
      </c>
      <c r="B1347" t="s">
        <v>576</v>
      </c>
      <c r="C1347" t="s">
        <v>3925</v>
      </c>
      <c r="D1347" s="1" t="s">
        <v>3935</v>
      </c>
      <c r="E1347">
        <v>3.6</v>
      </c>
      <c r="F1347" s="1" t="s">
        <v>3936</v>
      </c>
      <c r="G1347" t="s">
        <v>1379</v>
      </c>
      <c r="H1347" t="s">
        <v>1379</v>
      </c>
      <c r="I1347" t="s">
        <v>51</v>
      </c>
      <c r="J1347">
        <v>2017</v>
      </c>
      <c r="K1347" t="s">
        <v>36</v>
      </c>
      <c r="L1347" t="s">
        <v>29</v>
      </c>
      <c r="M1347" t="s">
        <v>30</v>
      </c>
      <c r="N1347" t="s">
        <v>39</v>
      </c>
      <c r="O1347">
        <v>-1</v>
      </c>
      <c r="P1347" t="b">
        <v>1</v>
      </c>
    </row>
    <row r="1348" spans="1:16" ht="15" customHeight="1" x14ac:dyDescent="0.3">
      <c r="A1348">
        <v>1346</v>
      </c>
      <c r="B1348" t="s">
        <v>41</v>
      </c>
      <c r="C1348" t="s">
        <v>3925</v>
      </c>
      <c r="D1348" s="1" t="s">
        <v>3937</v>
      </c>
      <c r="E1348">
        <v>4.0999999999999996</v>
      </c>
      <c r="F1348" s="1" t="s">
        <v>296</v>
      </c>
      <c r="G1348" t="s">
        <v>1379</v>
      </c>
      <c r="H1348" t="s">
        <v>297</v>
      </c>
      <c r="I1348" t="s">
        <v>28</v>
      </c>
      <c r="J1348">
        <v>1966</v>
      </c>
      <c r="K1348" t="s">
        <v>73</v>
      </c>
      <c r="L1348" t="s">
        <v>222</v>
      </c>
      <c r="M1348" t="s">
        <v>81</v>
      </c>
      <c r="N1348" t="s">
        <v>75</v>
      </c>
      <c r="O1348">
        <v>-1</v>
      </c>
      <c r="P1348">
        <v>-1</v>
      </c>
    </row>
    <row r="1349" spans="1:16" ht="15" customHeight="1" x14ac:dyDescent="0.3">
      <c r="A1349">
        <v>1347</v>
      </c>
      <c r="B1349" t="s">
        <v>41</v>
      </c>
      <c r="C1349" t="s">
        <v>3925</v>
      </c>
      <c r="D1349" s="1" t="s">
        <v>3938</v>
      </c>
      <c r="E1349">
        <v>4.5999999999999996</v>
      </c>
      <c r="F1349" s="1" t="s">
        <v>3939</v>
      </c>
      <c r="G1349" t="s">
        <v>1379</v>
      </c>
      <c r="H1349" t="s">
        <v>1379</v>
      </c>
      <c r="I1349" t="s">
        <v>91</v>
      </c>
      <c r="J1349">
        <v>1999</v>
      </c>
      <c r="K1349" t="s">
        <v>36</v>
      </c>
      <c r="L1349" t="s">
        <v>58</v>
      </c>
      <c r="M1349" t="s">
        <v>59</v>
      </c>
      <c r="N1349" t="s">
        <v>441</v>
      </c>
      <c r="O1349">
        <v>-1</v>
      </c>
      <c r="P1349">
        <v>-1</v>
      </c>
    </row>
    <row r="1350" spans="1:16" ht="15" customHeight="1" x14ac:dyDescent="0.3">
      <c r="A1350">
        <v>1348</v>
      </c>
      <c r="B1350" t="s">
        <v>3940</v>
      </c>
      <c r="C1350" t="s">
        <v>3925</v>
      </c>
      <c r="D1350" s="1" t="s">
        <v>3941</v>
      </c>
      <c r="E1350">
        <v>3.3</v>
      </c>
      <c r="F1350" s="1" t="s">
        <v>3942</v>
      </c>
      <c r="G1350" t="s">
        <v>1379</v>
      </c>
      <c r="H1350" t="s">
        <v>1379</v>
      </c>
      <c r="I1350" t="s">
        <v>28</v>
      </c>
      <c r="J1350">
        <v>1867</v>
      </c>
      <c r="K1350" t="s">
        <v>447</v>
      </c>
      <c r="L1350" t="s">
        <v>1477</v>
      </c>
      <c r="M1350" t="s">
        <v>564</v>
      </c>
      <c r="N1350" t="s">
        <v>75</v>
      </c>
      <c r="O1350">
        <v>-1</v>
      </c>
      <c r="P1350">
        <v>-1</v>
      </c>
    </row>
    <row r="1351" spans="1:16" ht="15" customHeight="1" x14ac:dyDescent="0.3">
      <c r="A1351">
        <v>1349</v>
      </c>
      <c r="B1351" t="s">
        <v>41</v>
      </c>
      <c r="C1351" t="s">
        <v>3925</v>
      </c>
      <c r="D1351" s="1" t="s">
        <v>3943</v>
      </c>
      <c r="E1351">
        <v>3.4</v>
      </c>
      <c r="F1351" s="1" t="s">
        <v>3128</v>
      </c>
      <c r="G1351" t="s">
        <v>395</v>
      </c>
      <c r="H1351" t="s">
        <v>3129</v>
      </c>
      <c r="I1351" t="s">
        <v>28</v>
      </c>
      <c r="J1351">
        <v>1889</v>
      </c>
      <c r="K1351" t="s">
        <v>73</v>
      </c>
      <c r="L1351" t="s">
        <v>66</v>
      </c>
      <c r="M1351" t="s">
        <v>67</v>
      </c>
      <c r="N1351" t="s">
        <v>86</v>
      </c>
      <c r="O1351">
        <v>-1</v>
      </c>
      <c r="P1351">
        <v>-1</v>
      </c>
    </row>
    <row r="1352" spans="1:16" ht="15" customHeight="1" x14ac:dyDescent="0.3">
      <c r="A1352">
        <v>1350</v>
      </c>
      <c r="B1352" t="s">
        <v>3944</v>
      </c>
      <c r="C1352" t="s">
        <v>3925</v>
      </c>
      <c r="D1352" s="1" t="s">
        <v>3945</v>
      </c>
      <c r="E1352">
        <v>3.6</v>
      </c>
      <c r="F1352" s="1" t="s">
        <v>3936</v>
      </c>
      <c r="G1352" t="s">
        <v>1379</v>
      </c>
      <c r="H1352" t="s">
        <v>1379</v>
      </c>
      <c r="I1352" t="s">
        <v>51</v>
      </c>
      <c r="J1352">
        <v>2017</v>
      </c>
      <c r="K1352" t="s">
        <v>36</v>
      </c>
      <c r="L1352" t="s">
        <v>29</v>
      </c>
      <c r="M1352" t="s">
        <v>30</v>
      </c>
      <c r="N1352" t="s">
        <v>39</v>
      </c>
      <c r="O1352">
        <v>-1</v>
      </c>
      <c r="P1352" t="b">
        <v>1</v>
      </c>
    </row>
    <row r="1353" spans="1:16" ht="15" customHeight="1" x14ac:dyDescent="0.3">
      <c r="A1353">
        <v>1351</v>
      </c>
      <c r="B1353" t="s">
        <v>3879</v>
      </c>
      <c r="C1353" t="s">
        <v>3925</v>
      </c>
      <c r="D1353" s="1" t="s">
        <v>3946</v>
      </c>
      <c r="E1353">
        <v>4.0999999999999996</v>
      </c>
      <c r="F1353" s="1" t="s">
        <v>3947</v>
      </c>
      <c r="G1353" t="s">
        <v>1379</v>
      </c>
      <c r="H1353" t="s">
        <v>169</v>
      </c>
      <c r="I1353" t="s">
        <v>35</v>
      </c>
      <c r="J1353">
        <v>1913</v>
      </c>
      <c r="K1353" t="s">
        <v>335</v>
      </c>
      <c r="L1353" t="s">
        <v>336</v>
      </c>
      <c r="M1353" t="s">
        <v>335</v>
      </c>
      <c r="N1353" t="s">
        <v>39</v>
      </c>
      <c r="O1353" t="s">
        <v>3948</v>
      </c>
      <c r="P1353">
        <v>-1</v>
      </c>
    </row>
    <row r="1354" spans="1:16" ht="15" customHeight="1" x14ac:dyDescent="0.3">
      <c r="A1354">
        <v>1352</v>
      </c>
      <c r="B1354" t="s">
        <v>41</v>
      </c>
      <c r="C1354" t="s">
        <v>3925</v>
      </c>
      <c r="D1354" s="1" t="s">
        <v>3949</v>
      </c>
      <c r="E1354">
        <v>-1</v>
      </c>
      <c r="F1354">
        <v>1</v>
      </c>
      <c r="G1354" t="s">
        <v>1379</v>
      </c>
      <c r="H1354">
        <v>-1</v>
      </c>
      <c r="I1354">
        <v>-1</v>
      </c>
      <c r="J1354">
        <v>-1</v>
      </c>
      <c r="K1354">
        <v>-1</v>
      </c>
      <c r="L1354">
        <v>-1</v>
      </c>
      <c r="M1354">
        <v>-1</v>
      </c>
      <c r="N1354">
        <v>-1</v>
      </c>
      <c r="O1354">
        <v>-1</v>
      </c>
      <c r="P1354">
        <v>-1</v>
      </c>
    </row>
    <row r="1355" spans="1:16" ht="15" customHeight="1" x14ac:dyDescent="0.3">
      <c r="A1355">
        <v>1353</v>
      </c>
      <c r="B1355" t="s">
        <v>413</v>
      </c>
      <c r="C1355" t="s">
        <v>3925</v>
      </c>
      <c r="D1355" s="1" t="s">
        <v>3950</v>
      </c>
      <c r="E1355">
        <v>3.8</v>
      </c>
      <c r="F1355" s="1" t="s">
        <v>3951</v>
      </c>
      <c r="G1355" t="s">
        <v>1379</v>
      </c>
      <c r="H1355" t="s">
        <v>3952</v>
      </c>
      <c r="I1355" t="s">
        <v>118</v>
      </c>
      <c r="J1355">
        <v>2010</v>
      </c>
      <c r="K1355" t="s">
        <v>36</v>
      </c>
      <c r="L1355" t="s">
        <v>29</v>
      </c>
      <c r="M1355" t="s">
        <v>30</v>
      </c>
      <c r="N1355" t="s">
        <v>160</v>
      </c>
      <c r="O1355">
        <v>-1</v>
      </c>
      <c r="P1355">
        <v>-1</v>
      </c>
    </row>
    <row r="1356" spans="1:16" ht="15" customHeight="1" x14ac:dyDescent="0.3">
      <c r="A1356">
        <v>1354</v>
      </c>
      <c r="B1356" t="s">
        <v>3953</v>
      </c>
      <c r="C1356" t="s">
        <v>3925</v>
      </c>
      <c r="D1356" s="1" t="s">
        <v>3954</v>
      </c>
      <c r="E1356">
        <v>-1</v>
      </c>
      <c r="F1356" t="s">
        <v>3955</v>
      </c>
      <c r="G1356" t="s">
        <v>395</v>
      </c>
      <c r="H1356">
        <v>-1</v>
      </c>
      <c r="I1356">
        <v>-1</v>
      </c>
      <c r="J1356">
        <v>-1</v>
      </c>
      <c r="K1356">
        <v>-1</v>
      </c>
      <c r="L1356">
        <v>-1</v>
      </c>
      <c r="M1356">
        <v>-1</v>
      </c>
      <c r="N1356">
        <v>-1</v>
      </c>
      <c r="O1356">
        <v>-1</v>
      </c>
      <c r="P1356">
        <v>-1</v>
      </c>
    </row>
    <row r="1357" spans="1:16" ht="15" customHeight="1" x14ac:dyDescent="0.3">
      <c r="A1357">
        <v>1355</v>
      </c>
      <c r="B1357" t="s">
        <v>271</v>
      </c>
      <c r="C1357" t="s">
        <v>3925</v>
      </c>
      <c r="D1357" s="1" t="s">
        <v>3956</v>
      </c>
      <c r="E1357">
        <v>3.6</v>
      </c>
      <c r="F1357" s="1" t="s">
        <v>3957</v>
      </c>
      <c r="G1357" t="s">
        <v>3958</v>
      </c>
      <c r="H1357" t="s">
        <v>3958</v>
      </c>
      <c r="I1357" t="s">
        <v>35</v>
      </c>
      <c r="J1357">
        <v>1971</v>
      </c>
      <c r="K1357" t="s">
        <v>45</v>
      </c>
      <c r="L1357" t="s">
        <v>1437</v>
      </c>
      <c r="M1357" t="s">
        <v>1307</v>
      </c>
      <c r="N1357" t="s">
        <v>31</v>
      </c>
      <c r="O1357">
        <v>-1</v>
      </c>
      <c r="P1357">
        <v>-1</v>
      </c>
    </row>
    <row r="1358" spans="1:16" ht="15" customHeight="1" x14ac:dyDescent="0.3">
      <c r="A1358">
        <v>1356</v>
      </c>
      <c r="B1358" t="s">
        <v>41</v>
      </c>
      <c r="C1358" t="s">
        <v>3925</v>
      </c>
      <c r="D1358" s="1" t="s">
        <v>3959</v>
      </c>
      <c r="E1358">
        <v>2.9</v>
      </c>
      <c r="F1358" s="1" t="s">
        <v>3960</v>
      </c>
      <c r="G1358" t="s">
        <v>1379</v>
      </c>
      <c r="H1358" t="s">
        <v>1379</v>
      </c>
      <c r="I1358" t="s">
        <v>28</v>
      </c>
      <c r="J1358">
        <v>1933</v>
      </c>
      <c r="K1358" t="s">
        <v>73</v>
      </c>
      <c r="L1358" t="s">
        <v>3961</v>
      </c>
      <c r="M1358" t="s">
        <v>1307</v>
      </c>
      <c r="N1358" t="s">
        <v>86</v>
      </c>
      <c r="O1358" t="s">
        <v>3962</v>
      </c>
      <c r="P1358">
        <v>-1</v>
      </c>
    </row>
    <row r="1359" spans="1:16" ht="15" customHeight="1" x14ac:dyDescent="0.3">
      <c r="A1359">
        <v>1357</v>
      </c>
      <c r="B1359" t="s">
        <v>41</v>
      </c>
      <c r="C1359" t="s">
        <v>3925</v>
      </c>
      <c r="D1359" s="1" t="s">
        <v>3963</v>
      </c>
      <c r="E1359">
        <v>3.7</v>
      </c>
      <c r="F1359" s="1" t="s">
        <v>2754</v>
      </c>
      <c r="G1359" t="s">
        <v>1362</v>
      </c>
      <c r="H1359" t="s">
        <v>343</v>
      </c>
      <c r="I1359" t="s">
        <v>35</v>
      </c>
      <c r="J1359">
        <v>-1</v>
      </c>
      <c r="K1359" t="s">
        <v>45</v>
      </c>
      <c r="L1359" t="s">
        <v>222</v>
      </c>
      <c r="M1359" t="s">
        <v>81</v>
      </c>
      <c r="N1359" t="s">
        <v>39</v>
      </c>
      <c r="O1359">
        <v>-1</v>
      </c>
      <c r="P1359">
        <v>-1</v>
      </c>
    </row>
    <row r="1360" spans="1:16" ht="15" customHeight="1" x14ac:dyDescent="0.3">
      <c r="A1360">
        <v>1358</v>
      </c>
      <c r="B1360" t="s">
        <v>3964</v>
      </c>
      <c r="C1360" t="s">
        <v>3925</v>
      </c>
      <c r="D1360" t="s">
        <v>3965</v>
      </c>
      <c r="E1360">
        <v>3.5</v>
      </c>
      <c r="F1360" s="1" t="s">
        <v>3966</v>
      </c>
      <c r="G1360" t="s">
        <v>395</v>
      </c>
      <c r="H1360" t="s">
        <v>572</v>
      </c>
      <c r="I1360" t="s">
        <v>28</v>
      </c>
      <c r="J1360">
        <v>1997</v>
      </c>
      <c r="K1360" t="s">
        <v>73</v>
      </c>
      <c r="L1360" t="s">
        <v>46</v>
      </c>
      <c r="M1360" t="s">
        <v>38</v>
      </c>
      <c r="N1360" t="s">
        <v>39</v>
      </c>
      <c r="O1360" t="s">
        <v>3967</v>
      </c>
      <c r="P1360">
        <v>-1</v>
      </c>
    </row>
    <row r="1361" spans="1:16" ht="15" customHeight="1" x14ac:dyDescent="0.3">
      <c r="A1361">
        <v>1359</v>
      </c>
      <c r="B1361" t="s">
        <v>3879</v>
      </c>
      <c r="C1361" t="s">
        <v>3925</v>
      </c>
      <c r="D1361" s="1" t="s">
        <v>3968</v>
      </c>
      <c r="E1361">
        <v>3.6</v>
      </c>
      <c r="F1361" s="1" t="s">
        <v>3969</v>
      </c>
      <c r="G1361" t="s">
        <v>1379</v>
      </c>
      <c r="H1361" t="s">
        <v>802</v>
      </c>
      <c r="I1361" t="s">
        <v>35</v>
      </c>
      <c r="J1361">
        <v>1914</v>
      </c>
      <c r="K1361" t="s">
        <v>21</v>
      </c>
      <c r="L1361" t="s">
        <v>194</v>
      </c>
      <c r="M1361" t="s">
        <v>59</v>
      </c>
      <c r="N1361" t="s">
        <v>86</v>
      </c>
      <c r="O1361">
        <v>-1</v>
      </c>
      <c r="P1361">
        <v>-1</v>
      </c>
    </row>
    <row r="1362" spans="1:16" ht="15" customHeight="1" x14ac:dyDescent="0.3">
      <c r="A1362">
        <v>1360</v>
      </c>
      <c r="B1362" t="s">
        <v>41</v>
      </c>
      <c r="C1362" t="s">
        <v>3925</v>
      </c>
      <c r="D1362" s="1" t="s">
        <v>3970</v>
      </c>
      <c r="E1362">
        <v>1</v>
      </c>
      <c r="F1362" s="1" t="s">
        <v>2468</v>
      </c>
      <c r="G1362" t="s">
        <v>1362</v>
      </c>
      <c r="H1362" t="s">
        <v>19</v>
      </c>
      <c r="I1362" t="s">
        <v>91</v>
      </c>
      <c r="J1362">
        <v>-1</v>
      </c>
      <c r="K1362" t="s">
        <v>36</v>
      </c>
      <c r="L1362" t="s">
        <v>46</v>
      </c>
      <c r="M1362" t="s">
        <v>38</v>
      </c>
      <c r="N1362" t="s">
        <v>155</v>
      </c>
      <c r="O1362">
        <v>-1</v>
      </c>
      <c r="P1362">
        <v>-1</v>
      </c>
    </row>
    <row r="1363" spans="1:16" ht="15" customHeight="1" x14ac:dyDescent="0.3">
      <c r="A1363">
        <v>1361</v>
      </c>
      <c r="B1363" t="s">
        <v>266</v>
      </c>
      <c r="C1363" t="s">
        <v>3925</v>
      </c>
      <c r="D1363" s="1" t="s">
        <v>3971</v>
      </c>
      <c r="E1363">
        <v>4.0999999999999996</v>
      </c>
      <c r="F1363" s="1" t="s">
        <v>3972</v>
      </c>
      <c r="G1363" t="s">
        <v>1379</v>
      </c>
      <c r="H1363" t="s">
        <v>3973</v>
      </c>
      <c r="I1363" t="s">
        <v>51</v>
      </c>
      <c r="J1363">
        <v>2004</v>
      </c>
      <c r="K1363" t="s">
        <v>36</v>
      </c>
      <c r="L1363" t="s">
        <v>222</v>
      </c>
      <c r="M1363" t="s">
        <v>81</v>
      </c>
      <c r="N1363" t="s">
        <v>39</v>
      </c>
      <c r="O1363">
        <v>-1</v>
      </c>
      <c r="P1363">
        <v>-1</v>
      </c>
    </row>
    <row r="1364" spans="1:16" ht="15" customHeight="1" x14ac:dyDescent="0.3">
      <c r="A1364">
        <v>1362</v>
      </c>
      <c r="B1364" t="s">
        <v>3974</v>
      </c>
      <c r="C1364" t="s">
        <v>3925</v>
      </c>
      <c r="D1364" s="1" t="s">
        <v>3975</v>
      </c>
      <c r="E1364">
        <v>3.8</v>
      </c>
      <c r="F1364" s="1" t="s">
        <v>3976</v>
      </c>
      <c r="G1364" t="s">
        <v>1379</v>
      </c>
      <c r="H1364" t="s">
        <v>1379</v>
      </c>
      <c r="I1364" t="s">
        <v>35</v>
      </c>
      <c r="J1364">
        <v>1906</v>
      </c>
      <c r="K1364" t="s">
        <v>73</v>
      </c>
      <c r="L1364" t="s">
        <v>2747</v>
      </c>
      <c r="M1364" t="s">
        <v>1054</v>
      </c>
      <c r="N1364" t="s">
        <v>31</v>
      </c>
      <c r="O1364">
        <v>-1</v>
      </c>
      <c r="P1364">
        <v>-1</v>
      </c>
    </row>
    <row r="1365" spans="1:16" ht="15" customHeight="1" x14ac:dyDescent="0.3">
      <c r="A1365">
        <v>1363</v>
      </c>
      <c r="B1365" t="s">
        <v>3977</v>
      </c>
      <c r="C1365" t="s">
        <v>3925</v>
      </c>
      <c r="D1365" t="s">
        <v>3978</v>
      </c>
      <c r="E1365">
        <v>3.7</v>
      </c>
      <c r="F1365" s="1" t="s">
        <v>329</v>
      </c>
      <c r="G1365" t="s">
        <v>395</v>
      </c>
      <c r="H1365" t="s">
        <v>19</v>
      </c>
      <c r="I1365" t="s">
        <v>28</v>
      </c>
      <c r="J1365">
        <v>1812</v>
      </c>
      <c r="K1365" t="s">
        <v>73</v>
      </c>
      <c r="L1365" t="s">
        <v>58</v>
      </c>
      <c r="M1365" t="s">
        <v>59</v>
      </c>
      <c r="N1365" t="s">
        <v>132</v>
      </c>
      <c r="O1365">
        <v>-1</v>
      </c>
      <c r="P1365">
        <v>-1</v>
      </c>
    </row>
    <row r="1366" spans="1:16" ht="15" customHeight="1" x14ac:dyDescent="0.3">
      <c r="A1366">
        <v>1364</v>
      </c>
      <c r="B1366" t="s">
        <v>41</v>
      </c>
      <c r="C1366" t="s">
        <v>3925</v>
      </c>
      <c r="D1366" s="1" t="s">
        <v>3979</v>
      </c>
      <c r="E1366">
        <v>5</v>
      </c>
      <c r="F1366" s="1" t="s">
        <v>496</v>
      </c>
      <c r="G1366" t="s">
        <v>1379</v>
      </c>
      <c r="H1366" t="s">
        <v>497</v>
      </c>
      <c r="I1366" t="s">
        <v>118</v>
      </c>
      <c r="J1366">
        <v>2008</v>
      </c>
      <c r="K1366" t="s">
        <v>36</v>
      </c>
      <c r="L1366" t="s">
        <v>46</v>
      </c>
      <c r="M1366" t="s">
        <v>38</v>
      </c>
      <c r="N1366" t="s">
        <v>47</v>
      </c>
      <c r="O1366">
        <v>-1</v>
      </c>
      <c r="P1366">
        <v>-1</v>
      </c>
    </row>
    <row r="1367" spans="1:16" ht="15" customHeight="1" x14ac:dyDescent="0.3">
      <c r="A1367">
        <v>1365</v>
      </c>
      <c r="B1367" t="s">
        <v>2052</v>
      </c>
      <c r="C1367" t="s">
        <v>3925</v>
      </c>
      <c r="D1367" s="1" t="s">
        <v>3980</v>
      </c>
      <c r="E1367">
        <v>2.6</v>
      </c>
      <c r="F1367" s="1" t="s">
        <v>3981</v>
      </c>
      <c r="G1367" t="s">
        <v>3859</v>
      </c>
      <c r="H1367" t="s">
        <v>3859</v>
      </c>
      <c r="I1367" t="s">
        <v>20</v>
      </c>
      <c r="J1367">
        <v>1966</v>
      </c>
      <c r="K1367" t="s">
        <v>21</v>
      </c>
      <c r="L1367" t="s">
        <v>2648</v>
      </c>
      <c r="M1367" t="s">
        <v>81</v>
      </c>
      <c r="N1367" t="s">
        <v>160</v>
      </c>
      <c r="O1367">
        <v>-1</v>
      </c>
      <c r="P1367">
        <v>-1</v>
      </c>
    </row>
    <row r="1368" spans="1:16" ht="15" customHeight="1" x14ac:dyDescent="0.3">
      <c r="A1368">
        <v>1366</v>
      </c>
      <c r="B1368" t="s">
        <v>41</v>
      </c>
      <c r="C1368" t="s">
        <v>3925</v>
      </c>
      <c r="D1368" s="1" t="s">
        <v>3982</v>
      </c>
      <c r="E1368">
        <v>-1</v>
      </c>
      <c r="F1368" t="s">
        <v>3983</v>
      </c>
      <c r="G1368" t="s">
        <v>1379</v>
      </c>
      <c r="H1368" t="s">
        <v>2771</v>
      </c>
      <c r="I1368" t="s">
        <v>20</v>
      </c>
      <c r="J1368">
        <v>-1</v>
      </c>
      <c r="K1368" t="s">
        <v>36</v>
      </c>
      <c r="L1368">
        <v>-1</v>
      </c>
      <c r="M1368">
        <v>-1</v>
      </c>
      <c r="N1368" t="s">
        <v>39</v>
      </c>
      <c r="O1368">
        <v>-1</v>
      </c>
      <c r="P1368">
        <v>-1</v>
      </c>
    </row>
    <row r="1369" spans="1:16" ht="15" customHeight="1" x14ac:dyDescent="0.3">
      <c r="A1369">
        <v>1367</v>
      </c>
      <c r="B1369" t="s">
        <v>3984</v>
      </c>
      <c r="C1369" t="s">
        <v>3925</v>
      </c>
      <c r="D1369" s="1" t="s">
        <v>3985</v>
      </c>
      <c r="E1369">
        <v>4</v>
      </c>
      <c r="F1369" s="1" t="s">
        <v>1402</v>
      </c>
      <c r="G1369" t="s">
        <v>1379</v>
      </c>
      <c r="H1369" t="s">
        <v>19</v>
      </c>
      <c r="I1369" t="s">
        <v>28</v>
      </c>
      <c r="J1369">
        <v>1869</v>
      </c>
      <c r="K1369" t="s">
        <v>73</v>
      </c>
      <c r="L1369" t="s">
        <v>58</v>
      </c>
      <c r="M1369" t="s">
        <v>59</v>
      </c>
      <c r="N1369" t="s">
        <v>132</v>
      </c>
      <c r="O1369" t="s">
        <v>1403</v>
      </c>
      <c r="P1369">
        <v>-1</v>
      </c>
    </row>
    <row r="1370" spans="1:16" ht="15" customHeight="1" x14ac:dyDescent="0.3">
      <c r="A1370">
        <v>1368</v>
      </c>
      <c r="B1370" t="s">
        <v>254</v>
      </c>
      <c r="C1370" t="s">
        <v>3925</v>
      </c>
      <c r="D1370" s="1" t="s">
        <v>3986</v>
      </c>
      <c r="E1370">
        <v>3.5</v>
      </c>
      <c r="F1370" s="1" t="s">
        <v>3987</v>
      </c>
      <c r="G1370" t="s">
        <v>1362</v>
      </c>
      <c r="H1370" t="s">
        <v>976</v>
      </c>
      <c r="I1370" t="s">
        <v>72</v>
      </c>
      <c r="J1370">
        <v>1987</v>
      </c>
      <c r="K1370" t="s">
        <v>36</v>
      </c>
      <c r="L1370" t="s">
        <v>202</v>
      </c>
      <c r="M1370" t="s">
        <v>38</v>
      </c>
      <c r="N1370" t="s">
        <v>132</v>
      </c>
      <c r="O1370" t="s">
        <v>3988</v>
      </c>
      <c r="P1370">
        <v>-1</v>
      </c>
    </row>
    <row r="1371" spans="1:16" ht="15" customHeight="1" x14ac:dyDescent="0.3">
      <c r="A1371">
        <v>1369</v>
      </c>
      <c r="B1371" t="s">
        <v>41</v>
      </c>
      <c r="C1371" t="s">
        <v>3925</v>
      </c>
      <c r="D1371" s="1" t="s">
        <v>3989</v>
      </c>
      <c r="E1371">
        <v>4.5999999999999996</v>
      </c>
      <c r="F1371" s="1" t="s">
        <v>3990</v>
      </c>
      <c r="G1371" t="s">
        <v>1362</v>
      </c>
      <c r="H1371" t="s">
        <v>920</v>
      </c>
      <c r="I1371" t="s">
        <v>118</v>
      </c>
      <c r="J1371">
        <v>-1</v>
      </c>
      <c r="K1371" t="s">
        <v>36</v>
      </c>
      <c r="L1371" t="s">
        <v>119</v>
      </c>
      <c r="M1371" t="s">
        <v>81</v>
      </c>
      <c r="N1371" t="s">
        <v>441</v>
      </c>
      <c r="O1371">
        <v>-1</v>
      </c>
      <c r="P1371">
        <v>-1</v>
      </c>
    </row>
    <row r="1372" spans="1:16" ht="15" customHeight="1" x14ac:dyDescent="0.3">
      <c r="A1372">
        <v>1370</v>
      </c>
      <c r="B1372" t="s">
        <v>3991</v>
      </c>
      <c r="C1372" t="s">
        <v>3925</v>
      </c>
      <c r="D1372" s="1" t="s">
        <v>3992</v>
      </c>
      <c r="E1372">
        <v>3.8</v>
      </c>
      <c r="F1372" s="1" t="s">
        <v>397</v>
      </c>
      <c r="G1372" t="s">
        <v>395</v>
      </c>
      <c r="H1372" t="s">
        <v>398</v>
      </c>
      <c r="I1372" t="s">
        <v>35</v>
      </c>
      <c r="J1372">
        <v>1995</v>
      </c>
      <c r="K1372" t="s">
        <v>45</v>
      </c>
      <c r="L1372" t="s">
        <v>222</v>
      </c>
      <c r="M1372" t="s">
        <v>81</v>
      </c>
      <c r="N1372" t="s">
        <v>31</v>
      </c>
      <c r="O1372" t="s">
        <v>399</v>
      </c>
      <c r="P1372" t="b">
        <v>1</v>
      </c>
    </row>
    <row r="1373" spans="1:16" ht="15" customHeight="1" x14ac:dyDescent="0.3">
      <c r="A1373">
        <v>1371</v>
      </c>
      <c r="B1373" t="s">
        <v>3993</v>
      </c>
      <c r="C1373" t="s">
        <v>3925</v>
      </c>
      <c r="D1373" t="s">
        <v>3994</v>
      </c>
      <c r="E1373">
        <v>2.8</v>
      </c>
      <c r="F1373" s="1" t="s">
        <v>3995</v>
      </c>
      <c r="G1373" t="s">
        <v>3874</v>
      </c>
      <c r="H1373" t="s">
        <v>3874</v>
      </c>
      <c r="I1373" t="s">
        <v>72</v>
      </c>
      <c r="J1373">
        <v>1998</v>
      </c>
      <c r="K1373" t="s">
        <v>73</v>
      </c>
      <c r="L1373" t="s">
        <v>202</v>
      </c>
      <c r="M1373" t="s">
        <v>38</v>
      </c>
      <c r="N1373" t="s">
        <v>229</v>
      </c>
      <c r="O1373" t="s">
        <v>3996</v>
      </c>
      <c r="P1373">
        <v>-1</v>
      </c>
    </row>
    <row r="1374" spans="1:16" ht="15" customHeight="1" x14ac:dyDescent="0.3">
      <c r="A1374">
        <v>1372</v>
      </c>
      <c r="B1374" t="s">
        <v>3997</v>
      </c>
      <c r="C1374" t="s">
        <v>3998</v>
      </c>
      <c r="D1374" s="1" t="s">
        <v>3999</v>
      </c>
      <c r="E1374">
        <v>3.9</v>
      </c>
      <c r="F1374" s="1" t="s">
        <v>4000</v>
      </c>
      <c r="G1374" t="s">
        <v>4001</v>
      </c>
      <c r="H1374" t="s">
        <v>4002</v>
      </c>
      <c r="I1374" t="s">
        <v>72</v>
      </c>
      <c r="J1374">
        <v>1963</v>
      </c>
      <c r="K1374" t="s">
        <v>36</v>
      </c>
      <c r="L1374" t="s">
        <v>1306</v>
      </c>
      <c r="M1374" t="s">
        <v>1307</v>
      </c>
      <c r="N1374" t="s">
        <v>31</v>
      </c>
      <c r="O1374">
        <v>-1</v>
      </c>
      <c r="P1374">
        <v>-1</v>
      </c>
    </row>
    <row r="1375" spans="1:16" ht="15" customHeight="1" x14ac:dyDescent="0.3">
      <c r="A1375">
        <v>1373</v>
      </c>
      <c r="B1375" t="s">
        <v>96</v>
      </c>
      <c r="C1375" t="s">
        <v>3998</v>
      </c>
      <c r="D1375" s="1" t="s">
        <v>4003</v>
      </c>
      <c r="E1375">
        <v>4.5</v>
      </c>
      <c r="F1375" s="1" t="s">
        <v>809</v>
      </c>
      <c r="G1375" t="s">
        <v>1379</v>
      </c>
      <c r="H1375" t="s">
        <v>391</v>
      </c>
      <c r="I1375" t="s">
        <v>118</v>
      </c>
      <c r="J1375">
        <v>1990</v>
      </c>
      <c r="K1375" t="s">
        <v>36</v>
      </c>
      <c r="L1375" t="s">
        <v>543</v>
      </c>
      <c r="M1375" t="s">
        <v>247</v>
      </c>
      <c r="N1375" t="s">
        <v>39</v>
      </c>
      <c r="O1375">
        <v>-1</v>
      </c>
      <c r="P1375">
        <v>-1</v>
      </c>
    </row>
    <row r="1376" spans="1:16" ht="15" customHeight="1" x14ac:dyDescent="0.3">
      <c r="A1376">
        <v>1374</v>
      </c>
      <c r="B1376" t="s">
        <v>41</v>
      </c>
      <c r="C1376" t="s">
        <v>3998</v>
      </c>
      <c r="D1376" s="1" t="s">
        <v>4004</v>
      </c>
      <c r="E1376">
        <v>3</v>
      </c>
      <c r="F1376" s="1" t="s">
        <v>4005</v>
      </c>
      <c r="G1376" t="s">
        <v>3958</v>
      </c>
      <c r="H1376" t="s">
        <v>1362</v>
      </c>
      <c r="I1376" t="s">
        <v>118</v>
      </c>
      <c r="J1376">
        <v>2007</v>
      </c>
      <c r="K1376" t="s">
        <v>36</v>
      </c>
      <c r="L1376" t="s">
        <v>119</v>
      </c>
      <c r="M1376" t="s">
        <v>81</v>
      </c>
      <c r="N1376" t="s">
        <v>39</v>
      </c>
      <c r="O1376">
        <v>-1</v>
      </c>
      <c r="P1376">
        <v>-1</v>
      </c>
    </row>
    <row r="1377" spans="1:16" ht="15" customHeight="1" x14ac:dyDescent="0.3">
      <c r="A1377">
        <v>1375</v>
      </c>
      <c r="B1377" t="s">
        <v>4006</v>
      </c>
      <c r="C1377" t="s">
        <v>3998</v>
      </c>
      <c r="D1377" s="1" t="s">
        <v>4007</v>
      </c>
      <c r="E1377">
        <v>4.4000000000000004</v>
      </c>
      <c r="F1377" s="1" t="s">
        <v>4008</v>
      </c>
      <c r="G1377" t="s">
        <v>395</v>
      </c>
      <c r="H1377" t="s">
        <v>395</v>
      </c>
      <c r="I1377" t="s">
        <v>118</v>
      </c>
      <c r="J1377">
        <v>1999</v>
      </c>
      <c r="K1377" t="s">
        <v>36</v>
      </c>
      <c r="L1377" t="s">
        <v>202</v>
      </c>
      <c r="M1377" t="s">
        <v>38</v>
      </c>
      <c r="N1377" t="s">
        <v>441</v>
      </c>
      <c r="O1377">
        <v>-1</v>
      </c>
      <c r="P1377">
        <v>-1</v>
      </c>
    </row>
    <row r="1378" spans="1:16" ht="15" customHeight="1" x14ac:dyDescent="0.3">
      <c r="A1378">
        <v>1376</v>
      </c>
      <c r="B1378" t="s">
        <v>41</v>
      </c>
      <c r="C1378" t="s">
        <v>3998</v>
      </c>
      <c r="D1378" s="1" t="s">
        <v>4009</v>
      </c>
      <c r="E1378">
        <v>4.0999999999999996</v>
      </c>
      <c r="F1378" s="1" t="s">
        <v>361</v>
      </c>
      <c r="G1378" t="s">
        <v>1362</v>
      </c>
      <c r="H1378" t="s">
        <v>19</v>
      </c>
      <c r="I1378" t="s">
        <v>51</v>
      </c>
      <c r="J1378">
        <v>1984</v>
      </c>
      <c r="K1378" t="s">
        <v>36</v>
      </c>
      <c r="L1378" t="s">
        <v>222</v>
      </c>
      <c r="M1378" t="s">
        <v>81</v>
      </c>
      <c r="N1378" t="s">
        <v>24</v>
      </c>
      <c r="O1378">
        <v>-1</v>
      </c>
      <c r="P1378">
        <v>-1</v>
      </c>
    </row>
    <row r="1379" spans="1:16" ht="15" customHeight="1" x14ac:dyDescent="0.3">
      <c r="A1379">
        <v>1377</v>
      </c>
      <c r="B1379" t="s">
        <v>41</v>
      </c>
      <c r="C1379" t="s">
        <v>3998</v>
      </c>
      <c r="D1379" s="1" t="s">
        <v>4010</v>
      </c>
      <c r="E1379">
        <v>4.3</v>
      </c>
      <c r="F1379" s="1" t="s">
        <v>4011</v>
      </c>
      <c r="G1379" t="s">
        <v>4002</v>
      </c>
      <c r="H1379" t="s">
        <v>3557</v>
      </c>
      <c r="I1379" t="s">
        <v>118</v>
      </c>
      <c r="J1379">
        <v>2008</v>
      </c>
      <c r="K1379" t="s">
        <v>36</v>
      </c>
      <c r="L1379" t="s">
        <v>29</v>
      </c>
      <c r="M1379" t="s">
        <v>30</v>
      </c>
      <c r="N1379" t="s">
        <v>39</v>
      </c>
      <c r="O1379">
        <v>-1</v>
      </c>
      <c r="P1379">
        <v>-1</v>
      </c>
    </row>
    <row r="1380" spans="1:16" ht="15" customHeight="1" x14ac:dyDescent="0.3">
      <c r="A1380">
        <v>1378</v>
      </c>
      <c r="B1380" t="s">
        <v>4012</v>
      </c>
      <c r="C1380" t="s">
        <v>3998</v>
      </c>
      <c r="D1380" t="s">
        <v>4013</v>
      </c>
      <c r="E1380">
        <v>5</v>
      </c>
      <c r="F1380" s="1" t="s">
        <v>4014</v>
      </c>
      <c r="G1380" t="s">
        <v>395</v>
      </c>
      <c r="H1380" t="s">
        <v>395</v>
      </c>
      <c r="I1380" t="s">
        <v>137</v>
      </c>
      <c r="J1380">
        <v>-1</v>
      </c>
      <c r="K1380" t="s">
        <v>73</v>
      </c>
      <c r="L1380">
        <v>-1</v>
      </c>
      <c r="M1380">
        <v>-1</v>
      </c>
      <c r="N1380" t="s">
        <v>39</v>
      </c>
      <c r="O1380">
        <v>-1</v>
      </c>
      <c r="P1380">
        <v>-1</v>
      </c>
    </row>
    <row r="1381" spans="1:16" ht="15" customHeight="1" x14ac:dyDescent="0.3">
      <c r="A1381">
        <v>1379</v>
      </c>
      <c r="B1381" t="s">
        <v>4015</v>
      </c>
      <c r="C1381" t="s">
        <v>3998</v>
      </c>
      <c r="D1381" s="1" t="s">
        <v>4016</v>
      </c>
      <c r="E1381">
        <v>1.9</v>
      </c>
      <c r="F1381" s="1" t="s">
        <v>4017</v>
      </c>
      <c r="G1381" t="s">
        <v>1362</v>
      </c>
      <c r="H1381" t="s">
        <v>301</v>
      </c>
      <c r="I1381" t="s">
        <v>118</v>
      </c>
      <c r="J1381">
        <v>1997</v>
      </c>
      <c r="K1381" t="s">
        <v>137</v>
      </c>
      <c r="L1381">
        <v>-1</v>
      </c>
      <c r="M1381">
        <v>-1</v>
      </c>
      <c r="N1381" t="s">
        <v>39</v>
      </c>
      <c r="O1381">
        <v>-1</v>
      </c>
      <c r="P1381">
        <v>-1</v>
      </c>
    </row>
    <row r="1382" spans="1:16" ht="15" customHeight="1" x14ac:dyDescent="0.3">
      <c r="A1382">
        <v>1380</v>
      </c>
      <c r="B1382" t="s">
        <v>4018</v>
      </c>
      <c r="C1382" t="s">
        <v>3998</v>
      </c>
      <c r="D1382" s="1" t="s">
        <v>4019</v>
      </c>
      <c r="E1382">
        <v>3.4</v>
      </c>
      <c r="F1382" s="1" t="s">
        <v>777</v>
      </c>
      <c r="G1382" t="s">
        <v>395</v>
      </c>
      <c r="H1382" t="s">
        <v>778</v>
      </c>
      <c r="I1382" t="s">
        <v>28</v>
      </c>
      <c r="J1382">
        <v>1967</v>
      </c>
      <c r="K1382" t="s">
        <v>73</v>
      </c>
      <c r="L1382" t="s">
        <v>46</v>
      </c>
      <c r="M1382" t="s">
        <v>38</v>
      </c>
      <c r="N1382" t="s">
        <v>132</v>
      </c>
      <c r="O1382" t="s">
        <v>779</v>
      </c>
      <c r="P1382">
        <v>-1</v>
      </c>
    </row>
    <row r="1383" spans="1:16" ht="15" customHeight="1" x14ac:dyDescent="0.3">
      <c r="A1383">
        <v>1381</v>
      </c>
      <c r="B1383" t="s">
        <v>41</v>
      </c>
      <c r="C1383" t="s">
        <v>3998</v>
      </c>
      <c r="D1383" t="s">
        <v>4020</v>
      </c>
      <c r="E1383">
        <v>2.8</v>
      </c>
      <c r="F1383" s="1" t="s">
        <v>4021</v>
      </c>
      <c r="G1383" t="s">
        <v>3859</v>
      </c>
      <c r="H1383" t="s">
        <v>4022</v>
      </c>
      <c r="I1383" t="s">
        <v>20</v>
      </c>
      <c r="J1383">
        <v>1995</v>
      </c>
      <c r="K1383" t="s">
        <v>36</v>
      </c>
      <c r="L1383" t="s">
        <v>4023</v>
      </c>
      <c r="M1383" t="s">
        <v>147</v>
      </c>
      <c r="N1383" t="s">
        <v>24</v>
      </c>
      <c r="O1383">
        <v>-1</v>
      </c>
      <c r="P1383">
        <v>-1</v>
      </c>
    </row>
    <row r="1384" spans="1:16" ht="15" customHeight="1" x14ac:dyDescent="0.3">
      <c r="A1384">
        <v>1382</v>
      </c>
      <c r="B1384" t="s">
        <v>41</v>
      </c>
      <c r="C1384" t="s">
        <v>3998</v>
      </c>
      <c r="D1384" s="1" t="s">
        <v>4024</v>
      </c>
      <c r="E1384">
        <v>4.2</v>
      </c>
      <c r="F1384" s="1" t="s">
        <v>566</v>
      </c>
      <c r="G1384" t="s">
        <v>1362</v>
      </c>
      <c r="H1384" t="s">
        <v>567</v>
      </c>
      <c r="I1384" t="s">
        <v>20</v>
      </c>
      <c r="J1384">
        <v>2008</v>
      </c>
      <c r="K1384" t="s">
        <v>36</v>
      </c>
      <c r="L1384" t="s">
        <v>46</v>
      </c>
      <c r="M1384" t="s">
        <v>38</v>
      </c>
      <c r="N1384" t="s">
        <v>160</v>
      </c>
      <c r="O1384">
        <v>-1</v>
      </c>
      <c r="P1384">
        <v>-1</v>
      </c>
    </row>
    <row r="1385" spans="1:16" ht="15" customHeight="1" x14ac:dyDescent="0.3">
      <c r="A1385">
        <v>1383</v>
      </c>
      <c r="B1385" t="s">
        <v>4025</v>
      </c>
      <c r="C1385" t="s">
        <v>3998</v>
      </c>
      <c r="D1385" t="s">
        <v>4026</v>
      </c>
      <c r="E1385">
        <v>3.7</v>
      </c>
      <c r="F1385" s="1" t="s">
        <v>329</v>
      </c>
      <c r="G1385" t="s">
        <v>395</v>
      </c>
      <c r="H1385" t="s">
        <v>19</v>
      </c>
      <c r="I1385" t="s">
        <v>28</v>
      </c>
      <c r="J1385">
        <v>1812</v>
      </c>
      <c r="K1385" t="s">
        <v>73</v>
      </c>
      <c r="L1385" t="s">
        <v>58</v>
      </c>
      <c r="M1385" t="s">
        <v>59</v>
      </c>
      <c r="N1385" t="s">
        <v>132</v>
      </c>
      <c r="O1385">
        <v>-1</v>
      </c>
      <c r="P1385">
        <v>-1</v>
      </c>
    </row>
    <row r="1386" spans="1:16" ht="15" customHeight="1" x14ac:dyDescent="0.3">
      <c r="A1386">
        <v>1384</v>
      </c>
      <c r="B1386" t="s">
        <v>254</v>
      </c>
      <c r="C1386" t="s">
        <v>3998</v>
      </c>
      <c r="D1386" s="1" t="s">
        <v>4027</v>
      </c>
      <c r="E1386">
        <v>-1</v>
      </c>
      <c r="F1386" t="s">
        <v>4028</v>
      </c>
      <c r="G1386" t="s">
        <v>1362</v>
      </c>
      <c r="H1386">
        <v>-1</v>
      </c>
      <c r="I1386">
        <v>-1</v>
      </c>
      <c r="J1386">
        <v>-1</v>
      </c>
      <c r="K1386">
        <v>-1</v>
      </c>
      <c r="L1386">
        <v>-1</v>
      </c>
      <c r="M1386">
        <v>-1</v>
      </c>
      <c r="N1386">
        <v>-1</v>
      </c>
      <c r="O1386">
        <v>-1</v>
      </c>
      <c r="P1386">
        <v>-1</v>
      </c>
    </row>
    <row r="1387" spans="1:16" ht="15" customHeight="1" x14ac:dyDescent="0.3">
      <c r="A1387">
        <v>1385</v>
      </c>
      <c r="B1387" t="s">
        <v>3944</v>
      </c>
      <c r="C1387" t="s">
        <v>3998</v>
      </c>
      <c r="D1387" s="1" t="s">
        <v>4029</v>
      </c>
      <c r="E1387">
        <v>3.4</v>
      </c>
      <c r="F1387" s="1" t="s">
        <v>4030</v>
      </c>
      <c r="G1387" t="s">
        <v>395</v>
      </c>
      <c r="H1387" t="s">
        <v>395</v>
      </c>
      <c r="I1387" t="s">
        <v>72</v>
      </c>
      <c r="J1387">
        <v>1947</v>
      </c>
      <c r="K1387" t="s">
        <v>36</v>
      </c>
      <c r="L1387" t="s">
        <v>99</v>
      </c>
      <c r="M1387" t="s">
        <v>81</v>
      </c>
      <c r="N1387" t="s">
        <v>229</v>
      </c>
      <c r="O1387" t="s">
        <v>4031</v>
      </c>
      <c r="P1387">
        <v>-1</v>
      </c>
    </row>
    <row r="1388" spans="1:16" ht="15" customHeight="1" x14ac:dyDescent="0.3">
      <c r="A1388">
        <v>1386</v>
      </c>
      <c r="B1388" t="s">
        <v>4032</v>
      </c>
      <c r="C1388" t="s">
        <v>3998</v>
      </c>
      <c r="D1388" s="1" t="s">
        <v>4033</v>
      </c>
      <c r="E1388">
        <v>3.2</v>
      </c>
      <c r="F1388" s="1" t="s">
        <v>4034</v>
      </c>
      <c r="G1388" t="s">
        <v>1379</v>
      </c>
      <c r="H1388" t="s">
        <v>4035</v>
      </c>
      <c r="I1388" t="s">
        <v>20</v>
      </c>
      <c r="J1388">
        <v>-1</v>
      </c>
      <c r="K1388" t="s">
        <v>36</v>
      </c>
      <c r="L1388" t="s">
        <v>66</v>
      </c>
      <c r="M1388" t="s">
        <v>67</v>
      </c>
      <c r="N1388" t="s">
        <v>39</v>
      </c>
      <c r="O1388">
        <v>-1</v>
      </c>
      <c r="P1388">
        <v>-1</v>
      </c>
    </row>
    <row r="1389" spans="1:16" ht="15" customHeight="1" x14ac:dyDescent="0.3">
      <c r="A1389">
        <v>1387</v>
      </c>
      <c r="B1389" t="s">
        <v>41</v>
      </c>
      <c r="C1389" t="s">
        <v>3998</v>
      </c>
      <c r="D1389" s="1" t="s">
        <v>4036</v>
      </c>
      <c r="E1389">
        <v>4.2</v>
      </c>
      <c r="F1389" s="1" t="s">
        <v>4037</v>
      </c>
      <c r="G1389" t="s">
        <v>3958</v>
      </c>
      <c r="H1389" t="s">
        <v>1379</v>
      </c>
      <c r="I1389" t="s">
        <v>118</v>
      </c>
      <c r="J1389">
        <v>1998</v>
      </c>
      <c r="K1389" t="s">
        <v>36</v>
      </c>
      <c r="L1389" t="s">
        <v>46</v>
      </c>
      <c r="M1389" t="s">
        <v>38</v>
      </c>
      <c r="N1389" t="s">
        <v>120</v>
      </c>
      <c r="O1389">
        <v>-1</v>
      </c>
      <c r="P1389">
        <v>-1</v>
      </c>
    </row>
    <row r="1390" spans="1:16" ht="15" customHeight="1" x14ac:dyDescent="0.3">
      <c r="A1390">
        <v>1388</v>
      </c>
      <c r="B1390" t="s">
        <v>641</v>
      </c>
      <c r="C1390" t="s">
        <v>3998</v>
      </c>
      <c r="D1390" s="1" t="s">
        <v>4038</v>
      </c>
      <c r="E1390">
        <v>4.7</v>
      </c>
      <c r="F1390" s="1" t="s">
        <v>4039</v>
      </c>
      <c r="G1390" t="s">
        <v>1379</v>
      </c>
      <c r="H1390" t="s">
        <v>1538</v>
      </c>
      <c r="I1390" t="s">
        <v>118</v>
      </c>
      <c r="J1390">
        <v>-1</v>
      </c>
      <c r="K1390" t="s">
        <v>36</v>
      </c>
      <c r="L1390" t="s">
        <v>1489</v>
      </c>
      <c r="M1390" t="s">
        <v>1489</v>
      </c>
      <c r="N1390" t="s">
        <v>120</v>
      </c>
      <c r="O1390">
        <v>-1</v>
      </c>
      <c r="P1390">
        <v>-1</v>
      </c>
    </row>
    <row r="1391" spans="1:16" ht="15" customHeight="1" x14ac:dyDescent="0.3">
      <c r="A1391">
        <v>1389</v>
      </c>
      <c r="B1391" t="s">
        <v>4040</v>
      </c>
      <c r="C1391" t="s">
        <v>3998</v>
      </c>
      <c r="D1391" s="1" t="s">
        <v>4041</v>
      </c>
      <c r="E1391">
        <v>4.5999999999999996</v>
      </c>
      <c r="F1391" s="1" t="s">
        <v>4042</v>
      </c>
      <c r="G1391" t="s">
        <v>1362</v>
      </c>
      <c r="H1391" t="s">
        <v>1362</v>
      </c>
      <c r="I1391" t="s">
        <v>91</v>
      </c>
      <c r="J1391">
        <v>-1</v>
      </c>
      <c r="K1391" t="s">
        <v>36</v>
      </c>
      <c r="L1391">
        <v>-1</v>
      </c>
      <c r="M1391">
        <v>-1</v>
      </c>
      <c r="N1391" t="s">
        <v>106</v>
      </c>
      <c r="O1391">
        <v>-1</v>
      </c>
      <c r="P1391">
        <v>-1</v>
      </c>
    </row>
    <row r="1392" spans="1:16" ht="15" customHeight="1" x14ac:dyDescent="0.3">
      <c r="A1392">
        <v>1390</v>
      </c>
      <c r="B1392" t="s">
        <v>96</v>
      </c>
      <c r="C1392" t="s">
        <v>3998</v>
      </c>
      <c r="D1392" s="1" t="s">
        <v>4043</v>
      </c>
      <c r="E1392">
        <v>3.8</v>
      </c>
      <c r="F1392" s="1" t="s">
        <v>4044</v>
      </c>
      <c r="G1392" t="s">
        <v>1379</v>
      </c>
      <c r="H1392" t="s">
        <v>4045</v>
      </c>
      <c r="I1392" t="s">
        <v>118</v>
      </c>
      <c r="J1392">
        <v>-1</v>
      </c>
      <c r="K1392" t="s">
        <v>36</v>
      </c>
      <c r="L1392" t="s">
        <v>222</v>
      </c>
      <c r="M1392" t="s">
        <v>81</v>
      </c>
      <c r="N1392" t="s">
        <v>39</v>
      </c>
      <c r="O1392">
        <v>-1</v>
      </c>
      <c r="P1392">
        <v>-1</v>
      </c>
    </row>
    <row r="1393" spans="1:16" ht="15" customHeight="1" x14ac:dyDescent="0.3">
      <c r="A1393">
        <v>1391</v>
      </c>
      <c r="B1393" t="s">
        <v>4046</v>
      </c>
      <c r="C1393" t="s">
        <v>3998</v>
      </c>
      <c r="D1393" s="1" t="s">
        <v>4047</v>
      </c>
      <c r="E1393">
        <v>3.4</v>
      </c>
      <c r="F1393" s="1" t="s">
        <v>4048</v>
      </c>
      <c r="G1393" t="s">
        <v>1379</v>
      </c>
      <c r="H1393" t="s">
        <v>1389</v>
      </c>
      <c r="I1393" t="s">
        <v>20</v>
      </c>
      <c r="J1393">
        <v>2005</v>
      </c>
      <c r="K1393" t="s">
        <v>36</v>
      </c>
      <c r="L1393" t="s">
        <v>178</v>
      </c>
      <c r="M1393" t="s">
        <v>38</v>
      </c>
      <c r="N1393" t="s">
        <v>120</v>
      </c>
      <c r="O1393" t="s">
        <v>4049</v>
      </c>
      <c r="P1393">
        <v>-1</v>
      </c>
    </row>
    <row r="1394" spans="1:16" ht="15" customHeight="1" x14ac:dyDescent="0.3">
      <c r="A1394">
        <v>1392</v>
      </c>
      <c r="B1394" t="s">
        <v>4050</v>
      </c>
      <c r="C1394" t="s">
        <v>3998</v>
      </c>
      <c r="D1394" s="1" t="s">
        <v>4051</v>
      </c>
      <c r="E1394">
        <v>3.1</v>
      </c>
      <c r="F1394" s="1" t="s">
        <v>4052</v>
      </c>
      <c r="G1394" t="s">
        <v>395</v>
      </c>
      <c r="H1394" t="s">
        <v>2166</v>
      </c>
      <c r="I1394" t="s">
        <v>28</v>
      </c>
      <c r="J1394">
        <v>1874</v>
      </c>
      <c r="K1394" t="s">
        <v>73</v>
      </c>
      <c r="L1394" t="s">
        <v>803</v>
      </c>
      <c r="M1394" t="s">
        <v>81</v>
      </c>
      <c r="N1394" t="s">
        <v>31</v>
      </c>
      <c r="O1394" t="s">
        <v>4053</v>
      </c>
      <c r="P1394">
        <v>-1</v>
      </c>
    </row>
    <row r="1395" spans="1:16" ht="15" customHeight="1" x14ac:dyDescent="0.3">
      <c r="A1395">
        <v>1393</v>
      </c>
      <c r="B1395" t="s">
        <v>2514</v>
      </c>
      <c r="C1395" t="s">
        <v>3998</v>
      </c>
      <c r="D1395" s="1" t="s">
        <v>4054</v>
      </c>
      <c r="E1395">
        <v>3.4</v>
      </c>
      <c r="F1395" s="1" t="s">
        <v>4055</v>
      </c>
      <c r="G1395" t="s">
        <v>1379</v>
      </c>
      <c r="H1395" t="s">
        <v>1379</v>
      </c>
      <c r="I1395" t="s">
        <v>72</v>
      </c>
      <c r="J1395">
        <v>1996</v>
      </c>
      <c r="K1395" t="s">
        <v>36</v>
      </c>
      <c r="L1395" t="s">
        <v>222</v>
      </c>
      <c r="M1395" t="s">
        <v>81</v>
      </c>
      <c r="N1395" t="s">
        <v>24</v>
      </c>
      <c r="O1395">
        <v>-1</v>
      </c>
      <c r="P1395">
        <v>-1</v>
      </c>
    </row>
    <row r="1396" spans="1:16" ht="15" customHeight="1" x14ac:dyDescent="0.3">
      <c r="A1396">
        <v>1394</v>
      </c>
      <c r="B1396" t="s">
        <v>271</v>
      </c>
      <c r="C1396" t="s">
        <v>3998</v>
      </c>
      <c r="D1396" s="1" t="s">
        <v>4056</v>
      </c>
      <c r="E1396">
        <v>-1</v>
      </c>
      <c r="F1396" t="s">
        <v>4057</v>
      </c>
      <c r="G1396" t="s">
        <v>1362</v>
      </c>
      <c r="H1396" t="s">
        <v>4058</v>
      </c>
      <c r="I1396" t="s">
        <v>91</v>
      </c>
      <c r="J1396">
        <v>-1</v>
      </c>
      <c r="K1396" t="s">
        <v>36</v>
      </c>
      <c r="L1396">
        <v>-1</v>
      </c>
      <c r="M1396">
        <v>-1</v>
      </c>
      <c r="N1396" t="s">
        <v>39</v>
      </c>
      <c r="O1396">
        <v>-1</v>
      </c>
      <c r="P1396">
        <v>-1</v>
      </c>
    </row>
    <row r="1397" spans="1:16" ht="15" customHeight="1" x14ac:dyDescent="0.3">
      <c r="A1397">
        <v>1395</v>
      </c>
      <c r="B1397" t="s">
        <v>4059</v>
      </c>
      <c r="C1397" t="s">
        <v>3998</v>
      </c>
      <c r="D1397" t="s">
        <v>4060</v>
      </c>
      <c r="E1397">
        <v>3.4</v>
      </c>
      <c r="F1397" s="1" t="s">
        <v>4061</v>
      </c>
      <c r="G1397" t="s">
        <v>1379</v>
      </c>
      <c r="H1397" t="s">
        <v>4062</v>
      </c>
      <c r="I1397" t="s">
        <v>91</v>
      </c>
      <c r="J1397">
        <v>2012</v>
      </c>
      <c r="K1397" t="s">
        <v>36</v>
      </c>
      <c r="L1397" t="s">
        <v>46</v>
      </c>
      <c r="M1397" t="s">
        <v>38</v>
      </c>
      <c r="N1397" t="s">
        <v>106</v>
      </c>
      <c r="O1397">
        <v>-1</v>
      </c>
      <c r="P1397">
        <v>-1</v>
      </c>
    </row>
    <row r="1398" spans="1:16" ht="15" customHeight="1" x14ac:dyDescent="0.3">
      <c r="A1398">
        <v>1396</v>
      </c>
      <c r="B1398" t="s">
        <v>4063</v>
      </c>
      <c r="C1398" t="s">
        <v>3998</v>
      </c>
      <c r="D1398" t="s">
        <v>4064</v>
      </c>
      <c r="E1398">
        <v>-1</v>
      </c>
      <c r="F1398" t="s">
        <v>4065</v>
      </c>
      <c r="G1398" t="s">
        <v>1379</v>
      </c>
      <c r="H1398">
        <v>-1</v>
      </c>
      <c r="I1398">
        <v>-1</v>
      </c>
      <c r="J1398">
        <v>-1</v>
      </c>
      <c r="K1398">
        <v>-1</v>
      </c>
      <c r="L1398">
        <v>-1</v>
      </c>
      <c r="M1398">
        <v>-1</v>
      </c>
      <c r="N1398">
        <v>-1</v>
      </c>
      <c r="O1398">
        <v>-1</v>
      </c>
      <c r="P1398">
        <v>-1</v>
      </c>
    </row>
    <row r="1399" spans="1:16" ht="15" customHeight="1" x14ac:dyDescent="0.3">
      <c r="A1399">
        <v>1397</v>
      </c>
      <c r="B1399" t="s">
        <v>641</v>
      </c>
      <c r="C1399" t="s">
        <v>3998</v>
      </c>
      <c r="D1399" s="1" t="s">
        <v>4066</v>
      </c>
      <c r="E1399">
        <v>2.9</v>
      </c>
      <c r="F1399" s="1" t="s">
        <v>3960</v>
      </c>
      <c r="G1399" t="s">
        <v>1379</v>
      </c>
      <c r="H1399" t="s">
        <v>1379</v>
      </c>
      <c r="I1399" t="s">
        <v>28</v>
      </c>
      <c r="J1399">
        <v>1933</v>
      </c>
      <c r="K1399" t="s">
        <v>73</v>
      </c>
      <c r="L1399" t="s">
        <v>3961</v>
      </c>
      <c r="M1399" t="s">
        <v>1307</v>
      </c>
      <c r="N1399" t="s">
        <v>86</v>
      </c>
      <c r="O1399" t="s">
        <v>3962</v>
      </c>
      <c r="P1399">
        <v>-1</v>
      </c>
    </row>
    <row r="1400" spans="1:16" ht="15" customHeight="1" x14ac:dyDescent="0.3">
      <c r="A1400">
        <v>1398</v>
      </c>
      <c r="B1400" t="s">
        <v>4067</v>
      </c>
      <c r="C1400" t="s">
        <v>3998</v>
      </c>
      <c r="D1400" t="s">
        <v>4068</v>
      </c>
      <c r="E1400">
        <v>2.5</v>
      </c>
      <c r="F1400" s="1" t="s">
        <v>4069</v>
      </c>
      <c r="G1400" t="s">
        <v>1379</v>
      </c>
      <c r="H1400" t="s">
        <v>159</v>
      </c>
      <c r="I1400" t="s">
        <v>35</v>
      </c>
      <c r="J1400">
        <v>1967</v>
      </c>
      <c r="K1400" t="s">
        <v>45</v>
      </c>
      <c r="L1400" t="s">
        <v>186</v>
      </c>
      <c r="M1400" t="s">
        <v>59</v>
      </c>
      <c r="N1400" t="s">
        <v>229</v>
      </c>
      <c r="O1400" t="s">
        <v>4070</v>
      </c>
      <c r="P1400">
        <v>-1</v>
      </c>
    </row>
    <row r="1401" spans="1:16" ht="15" customHeight="1" x14ac:dyDescent="0.3">
      <c r="A1401">
        <v>1399</v>
      </c>
      <c r="B1401" t="s">
        <v>4071</v>
      </c>
      <c r="C1401" t="s">
        <v>3998</v>
      </c>
      <c r="D1401" s="1" t="s">
        <v>4072</v>
      </c>
      <c r="E1401">
        <v>4</v>
      </c>
      <c r="F1401" s="1" t="s">
        <v>4073</v>
      </c>
      <c r="G1401" t="s">
        <v>395</v>
      </c>
      <c r="H1401" t="s">
        <v>395</v>
      </c>
      <c r="I1401" t="s">
        <v>118</v>
      </c>
      <c r="J1401">
        <v>-1</v>
      </c>
      <c r="K1401" t="s">
        <v>36</v>
      </c>
      <c r="L1401" t="s">
        <v>29</v>
      </c>
      <c r="M1401" t="s">
        <v>30</v>
      </c>
      <c r="N1401" t="s">
        <v>441</v>
      </c>
      <c r="O1401">
        <v>-1</v>
      </c>
      <c r="P1401">
        <v>-1</v>
      </c>
    </row>
    <row r="1402" spans="1:16" ht="15" customHeight="1" x14ac:dyDescent="0.3">
      <c r="A1402">
        <v>1400</v>
      </c>
      <c r="B1402" t="s">
        <v>4074</v>
      </c>
      <c r="C1402" t="s">
        <v>3998</v>
      </c>
      <c r="D1402" s="1" t="s">
        <v>4075</v>
      </c>
      <c r="E1402">
        <v>2.8</v>
      </c>
      <c r="F1402" s="1" t="s">
        <v>4076</v>
      </c>
      <c r="G1402" t="s">
        <v>1379</v>
      </c>
      <c r="H1402" t="s">
        <v>3910</v>
      </c>
      <c r="I1402" t="s">
        <v>118</v>
      </c>
      <c r="J1402">
        <v>-1</v>
      </c>
      <c r="K1402" t="s">
        <v>36</v>
      </c>
      <c r="L1402" t="s">
        <v>119</v>
      </c>
      <c r="M1402" t="s">
        <v>81</v>
      </c>
      <c r="N1402" t="s">
        <v>160</v>
      </c>
      <c r="O1402">
        <v>-1</v>
      </c>
      <c r="P1402">
        <v>-1</v>
      </c>
    </row>
    <row r="1403" spans="1:16" ht="15" customHeight="1" x14ac:dyDescent="0.3">
      <c r="A1403">
        <v>1401</v>
      </c>
      <c r="B1403" t="s">
        <v>4077</v>
      </c>
      <c r="C1403" t="s">
        <v>4078</v>
      </c>
      <c r="D1403" s="1" t="s">
        <v>4079</v>
      </c>
      <c r="E1403">
        <v>3.3</v>
      </c>
      <c r="F1403" s="1" t="s">
        <v>4080</v>
      </c>
      <c r="G1403" t="s">
        <v>4081</v>
      </c>
      <c r="H1403" t="s">
        <v>4082</v>
      </c>
      <c r="I1403" t="s">
        <v>91</v>
      </c>
      <c r="J1403">
        <v>-1</v>
      </c>
      <c r="K1403" t="s">
        <v>335</v>
      </c>
      <c r="L1403" t="s">
        <v>1370</v>
      </c>
      <c r="M1403" t="s">
        <v>335</v>
      </c>
      <c r="N1403" t="s">
        <v>155</v>
      </c>
      <c r="O1403">
        <v>-1</v>
      </c>
      <c r="P1403">
        <v>-1</v>
      </c>
    </row>
    <row r="1404" spans="1:16" ht="15" customHeight="1" x14ac:dyDescent="0.3">
      <c r="A1404">
        <v>1402</v>
      </c>
      <c r="B1404" t="s">
        <v>581</v>
      </c>
      <c r="C1404" t="s">
        <v>4078</v>
      </c>
      <c r="D1404" t="s">
        <v>4083</v>
      </c>
      <c r="E1404">
        <v>3.8</v>
      </c>
      <c r="F1404" s="1" t="s">
        <v>3927</v>
      </c>
      <c r="G1404" t="s">
        <v>1379</v>
      </c>
      <c r="H1404" t="s">
        <v>3928</v>
      </c>
      <c r="I1404" t="s">
        <v>35</v>
      </c>
      <c r="J1404">
        <v>2005</v>
      </c>
      <c r="K1404" t="s">
        <v>36</v>
      </c>
      <c r="L1404" t="s">
        <v>222</v>
      </c>
      <c r="M1404" t="s">
        <v>81</v>
      </c>
      <c r="N1404" t="s">
        <v>24</v>
      </c>
      <c r="O1404" t="s">
        <v>3929</v>
      </c>
      <c r="P1404">
        <v>-1</v>
      </c>
    </row>
    <row r="1405" spans="1:16" ht="15" customHeight="1" x14ac:dyDescent="0.3">
      <c r="A1405">
        <v>1403</v>
      </c>
      <c r="B1405" t="s">
        <v>4084</v>
      </c>
      <c r="C1405" t="s">
        <v>4078</v>
      </c>
      <c r="D1405" s="1" t="s">
        <v>4085</v>
      </c>
      <c r="E1405">
        <v>3.8</v>
      </c>
      <c r="F1405" s="1" t="s">
        <v>4086</v>
      </c>
      <c r="G1405" t="s">
        <v>395</v>
      </c>
      <c r="H1405" t="s">
        <v>395</v>
      </c>
      <c r="I1405" t="s">
        <v>91</v>
      </c>
      <c r="J1405">
        <v>-1</v>
      </c>
      <c r="K1405" t="s">
        <v>36</v>
      </c>
      <c r="L1405" t="s">
        <v>419</v>
      </c>
      <c r="M1405" t="s">
        <v>420</v>
      </c>
      <c r="N1405" t="s">
        <v>155</v>
      </c>
      <c r="O1405">
        <v>-1</v>
      </c>
      <c r="P1405">
        <v>-1</v>
      </c>
    </row>
    <row r="1406" spans="1:16" ht="15" customHeight="1" x14ac:dyDescent="0.3">
      <c r="A1406">
        <v>1404</v>
      </c>
      <c r="B1406" t="s">
        <v>4087</v>
      </c>
      <c r="C1406" t="s">
        <v>4078</v>
      </c>
      <c r="D1406" s="1" t="s">
        <v>4088</v>
      </c>
      <c r="E1406">
        <v>-1</v>
      </c>
      <c r="F1406" t="s">
        <v>4089</v>
      </c>
      <c r="G1406" t="s">
        <v>1379</v>
      </c>
      <c r="H1406">
        <v>-1</v>
      </c>
      <c r="I1406">
        <v>-1</v>
      </c>
      <c r="J1406">
        <v>-1</v>
      </c>
      <c r="K1406">
        <v>-1</v>
      </c>
      <c r="L1406">
        <v>-1</v>
      </c>
      <c r="M1406">
        <v>-1</v>
      </c>
      <c r="N1406">
        <v>-1</v>
      </c>
      <c r="O1406">
        <v>-1</v>
      </c>
      <c r="P1406">
        <v>-1</v>
      </c>
    </row>
    <row r="1407" spans="1:16" ht="15" customHeight="1" x14ac:dyDescent="0.3">
      <c r="A1407">
        <v>1405</v>
      </c>
      <c r="B1407" t="s">
        <v>4090</v>
      </c>
      <c r="C1407" t="s">
        <v>4078</v>
      </c>
      <c r="D1407" s="1" t="s">
        <v>4091</v>
      </c>
      <c r="E1407">
        <v>4.2</v>
      </c>
      <c r="F1407" s="1" t="s">
        <v>4092</v>
      </c>
      <c r="G1407" t="s">
        <v>3859</v>
      </c>
      <c r="H1407" t="s">
        <v>3859</v>
      </c>
      <c r="I1407" t="s">
        <v>35</v>
      </c>
      <c r="J1407">
        <v>1967</v>
      </c>
      <c r="K1407" t="s">
        <v>562</v>
      </c>
      <c r="L1407" t="s">
        <v>563</v>
      </c>
      <c r="M1407" t="s">
        <v>564</v>
      </c>
      <c r="N1407" t="s">
        <v>24</v>
      </c>
      <c r="O1407">
        <v>-1</v>
      </c>
      <c r="P1407">
        <v>-1</v>
      </c>
    </row>
    <row r="1408" spans="1:16" ht="15" customHeight="1" x14ac:dyDescent="0.3">
      <c r="A1408">
        <v>1406</v>
      </c>
      <c r="B1408" t="s">
        <v>41</v>
      </c>
      <c r="C1408" t="s">
        <v>4078</v>
      </c>
      <c r="D1408" s="1" t="s">
        <v>4093</v>
      </c>
      <c r="E1408">
        <v>4.0999999999999996</v>
      </c>
      <c r="F1408" s="1" t="s">
        <v>763</v>
      </c>
      <c r="G1408" t="s">
        <v>1362</v>
      </c>
      <c r="H1408" t="s">
        <v>764</v>
      </c>
      <c r="I1408" t="s">
        <v>118</v>
      </c>
      <c r="J1408">
        <v>-1</v>
      </c>
      <c r="K1408" t="s">
        <v>36</v>
      </c>
      <c r="L1408" t="s">
        <v>202</v>
      </c>
      <c r="M1408" t="s">
        <v>38</v>
      </c>
      <c r="N1408" t="s">
        <v>120</v>
      </c>
      <c r="O1408">
        <v>-1</v>
      </c>
      <c r="P1408">
        <v>-1</v>
      </c>
    </row>
    <row r="1409" spans="1:16" ht="15" customHeight="1" x14ac:dyDescent="0.3">
      <c r="A1409">
        <v>1407</v>
      </c>
      <c r="B1409" t="s">
        <v>4094</v>
      </c>
      <c r="C1409" t="s">
        <v>4078</v>
      </c>
      <c r="D1409" s="1" t="s">
        <v>4095</v>
      </c>
      <c r="E1409">
        <v>3.7</v>
      </c>
      <c r="F1409" s="1" t="s">
        <v>4096</v>
      </c>
      <c r="G1409" t="s">
        <v>2834</v>
      </c>
      <c r="H1409" t="s">
        <v>4097</v>
      </c>
      <c r="I1409" t="s">
        <v>72</v>
      </c>
      <c r="J1409">
        <v>1996</v>
      </c>
      <c r="K1409" t="s">
        <v>36</v>
      </c>
      <c r="L1409" t="s">
        <v>186</v>
      </c>
      <c r="M1409" t="s">
        <v>59</v>
      </c>
      <c r="N1409" t="s">
        <v>132</v>
      </c>
      <c r="O1409">
        <v>-1</v>
      </c>
      <c r="P1409">
        <v>-1</v>
      </c>
    </row>
    <row r="1410" spans="1:16" ht="15" customHeight="1" x14ac:dyDescent="0.3">
      <c r="A1410">
        <v>1408</v>
      </c>
      <c r="B1410" t="s">
        <v>1168</v>
      </c>
      <c r="C1410" t="s">
        <v>4078</v>
      </c>
      <c r="D1410" s="1" t="s">
        <v>4098</v>
      </c>
      <c r="E1410">
        <v>3.6</v>
      </c>
      <c r="F1410" s="1" t="s">
        <v>3936</v>
      </c>
      <c r="G1410" t="s">
        <v>1379</v>
      </c>
      <c r="H1410" t="s">
        <v>1379</v>
      </c>
      <c r="I1410" t="s">
        <v>51</v>
      </c>
      <c r="J1410">
        <v>2017</v>
      </c>
      <c r="K1410" t="s">
        <v>36</v>
      </c>
      <c r="L1410" t="s">
        <v>29</v>
      </c>
      <c r="M1410" t="s">
        <v>30</v>
      </c>
      <c r="N1410" t="s">
        <v>39</v>
      </c>
      <c r="O1410">
        <v>-1</v>
      </c>
      <c r="P1410" t="b">
        <v>1</v>
      </c>
    </row>
    <row r="1411" spans="1:16" ht="15" customHeight="1" x14ac:dyDescent="0.3">
      <c r="A1411">
        <v>1409</v>
      </c>
      <c r="B1411" t="s">
        <v>96</v>
      </c>
      <c r="C1411" t="s">
        <v>4078</v>
      </c>
      <c r="D1411" s="1" t="s">
        <v>4099</v>
      </c>
      <c r="E1411">
        <v>3.5</v>
      </c>
      <c r="F1411" s="1" t="s">
        <v>4100</v>
      </c>
      <c r="G1411" t="s">
        <v>1362</v>
      </c>
      <c r="H1411" t="s">
        <v>2059</v>
      </c>
      <c r="I1411" t="s">
        <v>28</v>
      </c>
      <c r="J1411">
        <v>1991</v>
      </c>
      <c r="K1411" t="s">
        <v>73</v>
      </c>
      <c r="L1411" t="s">
        <v>202</v>
      </c>
      <c r="M1411" t="s">
        <v>38</v>
      </c>
      <c r="N1411" t="s">
        <v>86</v>
      </c>
      <c r="O1411" t="s">
        <v>3606</v>
      </c>
      <c r="P1411">
        <v>-1</v>
      </c>
    </row>
    <row r="1412" spans="1:16" ht="15" customHeight="1" x14ac:dyDescent="0.3">
      <c r="A1412">
        <v>1410</v>
      </c>
      <c r="B1412" t="s">
        <v>4101</v>
      </c>
      <c r="C1412" t="s">
        <v>4078</v>
      </c>
      <c r="D1412" t="s">
        <v>4102</v>
      </c>
      <c r="E1412">
        <v>2.1</v>
      </c>
      <c r="F1412" s="1" t="s">
        <v>4103</v>
      </c>
      <c r="G1412" t="s">
        <v>1379</v>
      </c>
      <c r="H1412" t="s">
        <v>4104</v>
      </c>
      <c r="I1412" t="s">
        <v>28</v>
      </c>
      <c r="J1412">
        <v>1995</v>
      </c>
      <c r="K1412" t="s">
        <v>73</v>
      </c>
      <c r="L1412" t="s">
        <v>1437</v>
      </c>
      <c r="M1412" t="s">
        <v>1307</v>
      </c>
      <c r="N1412" t="s">
        <v>31</v>
      </c>
      <c r="O1412" t="s">
        <v>4105</v>
      </c>
      <c r="P1412">
        <v>-1</v>
      </c>
    </row>
    <row r="1413" spans="1:16" ht="15" customHeight="1" x14ac:dyDescent="0.3">
      <c r="A1413">
        <v>1411</v>
      </c>
      <c r="B1413" t="s">
        <v>4106</v>
      </c>
      <c r="C1413" t="s">
        <v>4078</v>
      </c>
      <c r="D1413" s="1" t="s">
        <v>4107</v>
      </c>
      <c r="E1413">
        <v>3.7</v>
      </c>
      <c r="F1413" s="1" t="s">
        <v>4108</v>
      </c>
      <c r="G1413" t="s">
        <v>4109</v>
      </c>
      <c r="H1413" t="s">
        <v>4109</v>
      </c>
      <c r="I1413" t="s">
        <v>91</v>
      </c>
      <c r="J1413">
        <v>-1</v>
      </c>
      <c r="K1413" t="s">
        <v>45</v>
      </c>
      <c r="L1413" t="s">
        <v>1737</v>
      </c>
      <c r="M1413" t="s">
        <v>735</v>
      </c>
      <c r="N1413" t="s">
        <v>24</v>
      </c>
      <c r="O1413">
        <v>-1</v>
      </c>
      <c r="P1413">
        <v>-1</v>
      </c>
    </row>
    <row r="1414" spans="1:16" ht="15" customHeight="1" x14ac:dyDescent="0.3">
      <c r="A1414">
        <v>1412</v>
      </c>
      <c r="B1414" t="s">
        <v>4110</v>
      </c>
      <c r="C1414" t="s">
        <v>4078</v>
      </c>
      <c r="D1414" s="1" t="s">
        <v>4111</v>
      </c>
      <c r="E1414">
        <v>2.5</v>
      </c>
      <c r="F1414" s="1" t="s">
        <v>4112</v>
      </c>
      <c r="G1414" t="s">
        <v>1379</v>
      </c>
      <c r="H1414" t="s">
        <v>159</v>
      </c>
      <c r="I1414" t="s">
        <v>35</v>
      </c>
      <c r="J1414">
        <v>1967</v>
      </c>
      <c r="K1414" t="s">
        <v>45</v>
      </c>
      <c r="L1414" t="s">
        <v>186</v>
      </c>
      <c r="M1414" t="s">
        <v>59</v>
      </c>
      <c r="N1414" t="s">
        <v>229</v>
      </c>
      <c r="O1414" t="s">
        <v>4070</v>
      </c>
      <c r="P1414">
        <v>-1</v>
      </c>
    </row>
    <row r="1415" spans="1:16" ht="15" customHeight="1" x14ac:dyDescent="0.3">
      <c r="A1415">
        <v>1413</v>
      </c>
      <c r="B1415" t="s">
        <v>4113</v>
      </c>
      <c r="C1415" t="s">
        <v>4078</v>
      </c>
      <c r="D1415" s="1" t="s">
        <v>4114</v>
      </c>
      <c r="E1415">
        <v>3.6</v>
      </c>
      <c r="F1415" s="1" t="s">
        <v>4115</v>
      </c>
      <c r="G1415" t="s">
        <v>1379</v>
      </c>
      <c r="H1415" t="s">
        <v>1379</v>
      </c>
      <c r="I1415" t="s">
        <v>20</v>
      </c>
      <c r="J1415">
        <v>2013</v>
      </c>
      <c r="K1415" t="s">
        <v>36</v>
      </c>
      <c r="L1415" t="s">
        <v>1815</v>
      </c>
      <c r="M1415" t="s">
        <v>59</v>
      </c>
      <c r="N1415" t="s">
        <v>47</v>
      </c>
      <c r="O1415">
        <v>-1</v>
      </c>
      <c r="P1415">
        <v>-1</v>
      </c>
    </row>
    <row r="1416" spans="1:16" ht="15" customHeight="1" x14ac:dyDescent="0.3">
      <c r="A1416">
        <v>1414</v>
      </c>
      <c r="B1416" t="s">
        <v>641</v>
      </c>
      <c r="C1416" t="s">
        <v>4078</v>
      </c>
      <c r="D1416" s="1" t="s">
        <v>4116</v>
      </c>
      <c r="E1416">
        <v>-1</v>
      </c>
      <c r="F1416" t="s">
        <v>3983</v>
      </c>
      <c r="G1416" t="s">
        <v>1379</v>
      </c>
      <c r="H1416" t="s">
        <v>2771</v>
      </c>
      <c r="I1416" t="s">
        <v>20</v>
      </c>
      <c r="J1416">
        <v>-1</v>
      </c>
      <c r="K1416" t="s">
        <v>36</v>
      </c>
      <c r="L1416">
        <v>-1</v>
      </c>
      <c r="M1416">
        <v>-1</v>
      </c>
      <c r="N1416" t="s">
        <v>39</v>
      </c>
      <c r="O1416">
        <v>-1</v>
      </c>
      <c r="P1416">
        <v>-1</v>
      </c>
    </row>
    <row r="1417" spans="1:16" ht="15" customHeight="1" x14ac:dyDescent="0.3">
      <c r="A1417">
        <v>1415</v>
      </c>
      <c r="B1417" t="s">
        <v>4117</v>
      </c>
      <c r="C1417" t="s">
        <v>4078</v>
      </c>
      <c r="D1417" s="1" t="s">
        <v>4118</v>
      </c>
      <c r="E1417">
        <v>3.3</v>
      </c>
      <c r="F1417" s="1" t="s">
        <v>4119</v>
      </c>
      <c r="G1417" t="s">
        <v>1379</v>
      </c>
      <c r="H1417" t="s">
        <v>289</v>
      </c>
      <c r="I1417" t="s">
        <v>35</v>
      </c>
      <c r="J1417">
        <v>1946</v>
      </c>
      <c r="K1417" t="s">
        <v>45</v>
      </c>
      <c r="L1417" t="s">
        <v>99</v>
      </c>
      <c r="M1417" t="s">
        <v>81</v>
      </c>
      <c r="N1417" t="s">
        <v>39</v>
      </c>
      <c r="O1417" t="s">
        <v>4120</v>
      </c>
      <c r="P1417">
        <v>-1</v>
      </c>
    </row>
    <row r="1418" spans="1:16" ht="15" customHeight="1" x14ac:dyDescent="0.3">
      <c r="A1418">
        <v>1416</v>
      </c>
      <c r="B1418" t="s">
        <v>2018</v>
      </c>
      <c r="C1418" t="s">
        <v>4078</v>
      </c>
      <c r="D1418" t="s">
        <v>4121</v>
      </c>
      <c r="E1418">
        <v>-1</v>
      </c>
      <c r="F1418" t="s">
        <v>1842</v>
      </c>
      <c r="G1418" t="s">
        <v>1362</v>
      </c>
      <c r="H1418">
        <v>-1</v>
      </c>
      <c r="I1418">
        <v>-1</v>
      </c>
      <c r="J1418">
        <v>-1</v>
      </c>
      <c r="K1418">
        <v>-1</v>
      </c>
      <c r="L1418">
        <v>-1</v>
      </c>
      <c r="M1418">
        <v>-1</v>
      </c>
      <c r="N1418">
        <v>-1</v>
      </c>
      <c r="O1418">
        <v>-1</v>
      </c>
      <c r="P1418">
        <v>-1</v>
      </c>
    </row>
    <row r="1419" spans="1:16" ht="15" customHeight="1" x14ac:dyDescent="0.3">
      <c r="A1419">
        <v>1417</v>
      </c>
      <c r="B1419" t="s">
        <v>4122</v>
      </c>
      <c r="C1419" t="s">
        <v>4078</v>
      </c>
      <c r="D1419" t="s">
        <v>4123</v>
      </c>
      <c r="E1419">
        <v>3.9</v>
      </c>
      <c r="F1419" s="1" t="s">
        <v>430</v>
      </c>
      <c r="G1419" t="s">
        <v>4001</v>
      </c>
      <c r="H1419" t="s">
        <v>19</v>
      </c>
      <c r="I1419" t="s">
        <v>28</v>
      </c>
      <c r="J1419">
        <v>1799</v>
      </c>
      <c r="K1419" t="s">
        <v>73</v>
      </c>
      <c r="L1419" t="s">
        <v>58</v>
      </c>
      <c r="M1419" t="s">
        <v>59</v>
      </c>
      <c r="N1419" t="s">
        <v>132</v>
      </c>
      <c r="O1419">
        <v>-1</v>
      </c>
      <c r="P1419">
        <v>-1</v>
      </c>
    </row>
    <row r="1420" spans="1:16" ht="15" customHeight="1" x14ac:dyDescent="0.3">
      <c r="A1420">
        <v>1418</v>
      </c>
      <c r="B1420" t="s">
        <v>3523</v>
      </c>
      <c r="C1420" t="s">
        <v>4078</v>
      </c>
      <c r="D1420" s="1" t="s">
        <v>4124</v>
      </c>
      <c r="E1420">
        <v>3.7</v>
      </c>
      <c r="F1420" s="1" t="s">
        <v>317</v>
      </c>
      <c r="G1420" t="s">
        <v>395</v>
      </c>
      <c r="H1420" t="s">
        <v>318</v>
      </c>
      <c r="I1420" t="s">
        <v>118</v>
      </c>
      <c r="J1420">
        <v>1999</v>
      </c>
      <c r="K1420" t="s">
        <v>36</v>
      </c>
      <c r="L1420" t="s">
        <v>222</v>
      </c>
      <c r="M1420" t="s">
        <v>81</v>
      </c>
      <c r="N1420" t="s">
        <v>47</v>
      </c>
      <c r="O1420" t="s">
        <v>319</v>
      </c>
      <c r="P1420">
        <v>-1</v>
      </c>
    </row>
    <row r="1421" spans="1:16" ht="15" customHeight="1" x14ac:dyDescent="0.3">
      <c r="A1421">
        <v>1419</v>
      </c>
      <c r="B1421" t="s">
        <v>775</v>
      </c>
      <c r="C1421" t="s">
        <v>4078</v>
      </c>
      <c r="D1421" s="1" t="s">
        <v>4125</v>
      </c>
      <c r="E1421">
        <v>-1</v>
      </c>
      <c r="F1421" t="s">
        <v>4126</v>
      </c>
      <c r="G1421" t="s">
        <v>1379</v>
      </c>
      <c r="H1421" t="s">
        <v>729</v>
      </c>
      <c r="I1421" t="s">
        <v>118</v>
      </c>
      <c r="J1421">
        <v>1999</v>
      </c>
      <c r="K1421" t="s">
        <v>36</v>
      </c>
      <c r="L1421" t="s">
        <v>222</v>
      </c>
      <c r="M1421" t="s">
        <v>81</v>
      </c>
      <c r="N1421" t="s">
        <v>39</v>
      </c>
      <c r="O1421">
        <v>-1</v>
      </c>
      <c r="P1421">
        <v>-1</v>
      </c>
    </row>
    <row r="1422" spans="1:16" ht="15" customHeight="1" x14ac:dyDescent="0.3">
      <c r="A1422">
        <v>1420</v>
      </c>
      <c r="B1422" t="s">
        <v>41</v>
      </c>
      <c r="C1422" t="s">
        <v>4078</v>
      </c>
      <c r="D1422" s="1" t="s">
        <v>4127</v>
      </c>
      <c r="E1422">
        <v>3.3</v>
      </c>
      <c r="F1422" s="1" t="s">
        <v>4128</v>
      </c>
      <c r="G1422" t="s">
        <v>4129</v>
      </c>
      <c r="H1422" t="s">
        <v>2771</v>
      </c>
      <c r="I1422" t="s">
        <v>35</v>
      </c>
      <c r="J1422">
        <v>1991</v>
      </c>
      <c r="K1422" t="s">
        <v>73</v>
      </c>
      <c r="L1422" t="s">
        <v>46</v>
      </c>
      <c r="M1422" t="s">
        <v>38</v>
      </c>
      <c r="N1422" t="s">
        <v>47</v>
      </c>
      <c r="O1422">
        <v>-1</v>
      </c>
      <c r="P1422">
        <v>-1</v>
      </c>
    </row>
    <row r="1423" spans="1:16" ht="15" customHeight="1" x14ac:dyDescent="0.3">
      <c r="A1423">
        <v>1421</v>
      </c>
      <c r="B1423" t="s">
        <v>4130</v>
      </c>
      <c r="C1423" t="s">
        <v>4078</v>
      </c>
      <c r="D1423" s="1" t="s">
        <v>4131</v>
      </c>
      <c r="E1423">
        <v>5</v>
      </c>
      <c r="F1423" s="1" t="s">
        <v>2123</v>
      </c>
      <c r="G1423" t="s">
        <v>1379</v>
      </c>
      <c r="H1423" t="s">
        <v>1091</v>
      </c>
      <c r="I1423" t="s">
        <v>91</v>
      </c>
      <c r="J1423">
        <v>-1</v>
      </c>
      <c r="K1423" t="s">
        <v>36</v>
      </c>
      <c r="L1423">
        <v>-1</v>
      </c>
      <c r="M1423">
        <v>-1</v>
      </c>
      <c r="N1423" t="s">
        <v>155</v>
      </c>
      <c r="O1423">
        <v>-1</v>
      </c>
      <c r="P1423">
        <v>-1</v>
      </c>
    </row>
    <row r="1424" spans="1:16" ht="15" customHeight="1" x14ac:dyDescent="0.3">
      <c r="A1424">
        <v>1422</v>
      </c>
      <c r="B1424" t="s">
        <v>96</v>
      </c>
      <c r="C1424" t="s">
        <v>4078</v>
      </c>
      <c r="D1424" s="1" t="s">
        <v>4132</v>
      </c>
      <c r="E1424">
        <v>3.5</v>
      </c>
      <c r="F1424" s="1" t="s">
        <v>1577</v>
      </c>
      <c r="G1424" t="s">
        <v>1379</v>
      </c>
      <c r="H1424" t="s">
        <v>1487</v>
      </c>
      <c r="I1424" t="s">
        <v>20</v>
      </c>
      <c r="J1424">
        <v>1962</v>
      </c>
      <c r="K1424" t="s">
        <v>36</v>
      </c>
      <c r="L1424" t="s">
        <v>119</v>
      </c>
      <c r="M1424" t="s">
        <v>81</v>
      </c>
      <c r="N1424" t="s">
        <v>160</v>
      </c>
      <c r="O1424">
        <v>-1</v>
      </c>
      <c r="P1424">
        <v>-1</v>
      </c>
    </row>
    <row r="1425" spans="1:16" ht="15" customHeight="1" x14ac:dyDescent="0.3">
      <c r="A1425">
        <v>1423</v>
      </c>
      <c r="B1425" t="s">
        <v>877</v>
      </c>
      <c r="C1425" t="s">
        <v>4078</v>
      </c>
      <c r="D1425" s="1" t="s">
        <v>4133</v>
      </c>
      <c r="E1425">
        <v>2.6</v>
      </c>
      <c r="F1425" s="1" t="s">
        <v>4134</v>
      </c>
      <c r="G1425" t="s">
        <v>1362</v>
      </c>
      <c r="H1425" t="s">
        <v>1362</v>
      </c>
      <c r="I1425" t="s">
        <v>118</v>
      </c>
      <c r="J1425">
        <v>-1</v>
      </c>
      <c r="K1425" t="s">
        <v>36</v>
      </c>
      <c r="L1425" t="s">
        <v>4135</v>
      </c>
      <c r="M1425" t="s">
        <v>420</v>
      </c>
      <c r="N1425" t="s">
        <v>39</v>
      </c>
      <c r="O1425">
        <v>-1</v>
      </c>
      <c r="P1425">
        <v>-1</v>
      </c>
    </row>
    <row r="1426" spans="1:16" ht="15" customHeight="1" x14ac:dyDescent="0.3">
      <c r="A1426">
        <v>1424</v>
      </c>
      <c r="B1426" t="s">
        <v>3851</v>
      </c>
      <c r="C1426" t="s">
        <v>4078</v>
      </c>
      <c r="D1426" s="1" t="s">
        <v>4136</v>
      </c>
      <c r="E1426">
        <v>-1</v>
      </c>
      <c r="F1426" t="s">
        <v>4137</v>
      </c>
      <c r="G1426" t="s">
        <v>3854</v>
      </c>
      <c r="H1426">
        <v>-1</v>
      </c>
      <c r="I1426">
        <v>-1</v>
      </c>
      <c r="J1426">
        <v>-1</v>
      </c>
      <c r="K1426">
        <v>-1</v>
      </c>
      <c r="L1426">
        <v>-1</v>
      </c>
      <c r="M1426">
        <v>-1</v>
      </c>
      <c r="N1426">
        <v>-1</v>
      </c>
      <c r="O1426">
        <v>-1</v>
      </c>
      <c r="P1426">
        <v>-1</v>
      </c>
    </row>
    <row r="1427" spans="1:16" ht="15" customHeight="1" x14ac:dyDescent="0.3">
      <c r="A1427">
        <v>1425</v>
      </c>
      <c r="B1427" t="s">
        <v>4138</v>
      </c>
      <c r="C1427" t="s">
        <v>4078</v>
      </c>
      <c r="D1427" s="1" t="s">
        <v>4139</v>
      </c>
      <c r="E1427">
        <v>3.5</v>
      </c>
      <c r="F1427" s="1" t="s">
        <v>4140</v>
      </c>
      <c r="G1427" t="s">
        <v>1362</v>
      </c>
      <c r="H1427" t="s">
        <v>4141</v>
      </c>
      <c r="I1427" t="s">
        <v>118</v>
      </c>
      <c r="J1427">
        <v>-1</v>
      </c>
      <c r="K1427" t="s">
        <v>335</v>
      </c>
      <c r="L1427">
        <v>-1</v>
      </c>
      <c r="M1427">
        <v>-1</v>
      </c>
      <c r="N1427" t="s">
        <v>39</v>
      </c>
      <c r="O1427">
        <v>-1</v>
      </c>
      <c r="P1427">
        <v>-1</v>
      </c>
    </row>
    <row r="1428" spans="1:16" ht="15" customHeight="1" x14ac:dyDescent="0.3">
      <c r="A1428">
        <v>1426</v>
      </c>
      <c r="B1428" t="s">
        <v>4142</v>
      </c>
      <c r="C1428" t="s">
        <v>4078</v>
      </c>
      <c r="D1428" s="1" t="s">
        <v>4143</v>
      </c>
      <c r="E1428">
        <v>4</v>
      </c>
      <c r="F1428" s="1" t="s">
        <v>364</v>
      </c>
      <c r="G1428" t="s">
        <v>3874</v>
      </c>
      <c r="H1428" t="s">
        <v>365</v>
      </c>
      <c r="I1428" t="s">
        <v>91</v>
      </c>
      <c r="J1428">
        <v>-1</v>
      </c>
      <c r="K1428" t="s">
        <v>36</v>
      </c>
      <c r="L1428" t="s">
        <v>366</v>
      </c>
      <c r="M1428" t="s">
        <v>275</v>
      </c>
      <c r="N1428" t="s">
        <v>155</v>
      </c>
      <c r="O1428">
        <v>-1</v>
      </c>
      <c r="P1428">
        <v>-1</v>
      </c>
    </row>
    <row r="1429" spans="1:16" ht="15" customHeight="1" x14ac:dyDescent="0.3">
      <c r="A1429">
        <v>1427</v>
      </c>
      <c r="B1429" t="s">
        <v>96</v>
      </c>
      <c r="C1429" t="s">
        <v>4078</v>
      </c>
      <c r="D1429" s="1" t="s">
        <v>4144</v>
      </c>
      <c r="E1429">
        <v>3.4</v>
      </c>
      <c r="F1429" s="1" t="s">
        <v>4145</v>
      </c>
      <c r="G1429" t="s">
        <v>4146</v>
      </c>
      <c r="H1429" t="s">
        <v>4147</v>
      </c>
      <c r="I1429" t="s">
        <v>35</v>
      </c>
      <c r="J1429">
        <v>2015</v>
      </c>
      <c r="K1429" t="s">
        <v>36</v>
      </c>
      <c r="L1429" t="s">
        <v>186</v>
      </c>
      <c r="M1429" t="s">
        <v>59</v>
      </c>
      <c r="N1429" t="s">
        <v>39</v>
      </c>
      <c r="O1429">
        <v>-1</v>
      </c>
      <c r="P1429">
        <v>-1</v>
      </c>
    </row>
    <row r="1430" spans="1:16" ht="15" customHeight="1" x14ac:dyDescent="0.3">
      <c r="A1430">
        <v>1428</v>
      </c>
      <c r="B1430" t="s">
        <v>4148</v>
      </c>
      <c r="C1430" t="s">
        <v>4078</v>
      </c>
      <c r="D1430" t="s">
        <v>4149</v>
      </c>
      <c r="E1430">
        <v>4.2</v>
      </c>
      <c r="F1430" s="1" t="s">
        <v>4150</v>
      </c>
      <c r="G1430" t="s">
        <v>1379</v>
      </c>
      <c r="H1430" t="s">
        <v>1395</v>
      </c>
      <c r="I1430" t="s">
        <v>91</v>
      </c>
      <c r="J1430">
        <v>2008</v>
      </c>
      <c r="K1430" t="s">
        <v>36</v>
      </c>
      <c r="L1430" t="s">
        <v>119</v>
      </c>
      <c r="M1430" t="s">
        <v>81</v>
      </c>
      <c r="N1430" t="s">
        <v>47</v>
      </c>
      <c r="O1430">
        <v>-1</v>
      </c>
      <c r="P1430">
        <v>-1</v>
      </c>
    </row>
    <row r="1431" spans="1:16" ht="15" customHeight="1" x14ac:dyDescent="0.3">
      <c r="A1431">
        <v>1429</v>
      </c>
      <c r="B1431" t="s">
        <v>4101</v>
      </c>
      <c r="C1431" t="s">
        <v>4151</v>
      </c>
      <c r="D1431" s="1" t="s">
        <v>4152</v>
      </c>
      <c r="E1431">
        <v>3</v>
      </c>
      <c r="F1431" s="1" t="s">
        <v>4153</v>
      </c>
      <c r="G1431" t="s">
        <v>1379</v>
      </c>
      <c r="H1431" t="s">
        <v>1379</v>
      </c>
      <c r="I1431" t="s">
        <v>72</v>
      </c>
      <c r="J1431">
        <v>1978</v>
      </c>
      <c r="K1431" t="s">
        <v>45</v>
      </c>
      <c r="L1431" t="s">
        <v>2590</v>
      </c>
      <c r="M1431" t="s">
        <v>1307</v>
      </c>
      <c r="N1431" t="s">
        <v>75</v>
      </c>
      <c r="O1431" t="s">
        <v>4154</v>
      </c>
      <c r="P1431">
        <v>-1</v>
      </c>
    </row>
    <row r="1432" spans="1:16" ht="15" customHeight="1" x14ac:dyDescent="0.3">
      <c r="A1432">
        <v>1430</v>
      </c>
      <c r="B1432" t="s">
        <v>4155</v>
      </c>
      <c r="C1432" t="s">
        <v>4151</v>
      </c>
      <c r="D1432" s="1" t="s">
        <v>4156</v>
      </c>
      <c r="E1432">
        <v>4.0999999999999996</v>
      </c>
      <c r="F1432" s="1" t="s">
        <v>296</v>
      </c>
      <c r="G1432" t="s">
        <v>1362</v>
      </c>
      <c r="H1432" t="s">
        <v>297</v>
      </c>
      <c r="I1432" t="s">
        <v>28</v>
      </c>
      <c r="J1432">
        <v>1966</v>
      </c>
      <c r="K1432" t="s">
        <v>73</v>
      </c>
      <c r="L1432" t="s">
        <v>222</v>
      </c>
      <c r="M1432" t="s">
        <v>81</v>
      </c>
      <c r="N1432" t="s">
        <v>75</v>
      </c>
      <c r="O1432">
        <v>-1</v>
      </c>
      <c r="P1432">
        <v>-1</v>
      </c>
    </row>
    <row r="1433" spans="1:16" ht="15" customHeight="1" x14ac:dyDescent="0.3">
      <c r="A1433">
        <v>1431</v>
      </c>
      <c r="B1433" t="s">
        <v>4157</v>
      </c>
      <c r="C1433" t="s">
        <v>4151</v>
      </c>
      <c r="D1433" s="1" t="s">
        <v>4158</v>
      </c>
      <c r="E1433">
        <v>4</v>
      </c>
      <c r="F1433" s="1" t="s">
        <v>4159</v>
      </c>
      <c r="G1433" t="s">
        <v>395</v>
      </c>
      <c r="H1433">
        <v>-1</v>
      </c>
      <c r="I1433" t="s">
        <v>91</v>
      </c>
      <c r="J1433">
        <v>-1</v>
      </c>
      <c r="K1433" t="s">
        <v>486</v>
      </c>
      <c r="L1433" t="s">
        <v>46</v>
      </c>
      <c r="M1433" t="s">
        <v>38</v>
      </c>
      <c r="N1433" t="s">
        <v>39</v>
      </c>
      <c r="O1433">
        <v>-1</v>
      </c>
      <c r="P1433">
        <v>-1</v>
      </c>
    </row>
    <row r="1434" spans="1:16" ht="15" customHeight="1" x14ac:dyDescent="0.3">
      <c r="A1434">
        <v>1432</v>
      </c>
      <c r="B1434" t="s">
        <v>2018</v>
      </c>
      <c r="C1434" t="s">
        <v>4151</v>
      </c>
      <c r="D1434" s="1" t="s">
        <v>4160</v>
      </c>
      <c r="E1434">
        <v>4.0999999999999996</v>
      </c>
      <c r="F1434" s="1" t="s">
        <v>296</v>
      </c>
      <c r="G1434" t="s">
        <v>1362</v>
      </c>
      <c r="H1434" t="s">
        <v>297</v>
      </c>
      <c r="I1434" t="s">
        <v>28</v>
      </c>
      <c r="J1434">
        <v>1966</v>
      </c>
      <c r="K1434" t="s">
        <v>73</v>
      </c>
      <c r="L1434" t="s">
        <v>222</v>
      </c>
      <c r="M1434" t="s">
        <v>81</v>
      </c>
      <c r="N1434" t="s">
        <v>75</v>
      </c>
      <c r="O1434">
        <v>-1</v>
      </c>
      <c r="P1434">
        <v>-1</v>
      </c>
    </row>
    <row r="1435" spans="1:16" ht="15" customHeight="1" x14ac:dyDescent="0.3">
      <c r="A1435">
        <v>1433</v>
      </c>
      <c r="B1435" t="s">
        <v>641</v>
      </c>
      <c r="C1435" t="s">
        <v>4151</v>
      </c>
      <c r="D1435" t="s">
        <v>4161</v>
      </c>
      <c r="E1435">
        <v>3.2</v>
      </c>
      <c r="F1435" s="1" t="s">
        <v>4162</v>
      </c>
      <c r="G1435" t="s">
        <v>1362</v>
      </c>
      <c r="H1435" t="s">
        <v>1362</v>
      </c>
      <c r="I1435" t="s">
        <v>35</v>
      </c>
      <c r="J1435">
        <v>1996</v>
      </c>
      <c r="K1435" t="s">
        <v>36</v>
      </c>
      <c r="L1435" t="s">
        <v>29</v>
      </c>
      <c r="M1435" t="s">
        <v>30</v>
      </c>
      <c r="N1435" t="s">
        <v>39</v>
      </c>
      <c r="O1435">
        <v>-1</v>
      </c>
      <c r="P1435">
        <v>-1</v>
      </c>
    </row>
    <row r="1436" spans="1:16" ht="15" customHeight="1" x14ac:dyDescent="0.3">
      <c r="A1436">
        <v>1434</v>
      </c>
      <c r="B1436" t="s">
        <v>4163</v>
      </c>
      <c r="C1436" t="s">
        <v>4151</v>
      </c>
      <c r="D1436" t="s">
        <v>4164</v>
      </c>
      <c r="E1436">
        <v>3.7</v>
      </c>
      <c r="F1436" s="1" t="s">
        <v>329</v>
      </c>
      <c r="G1436" t="s">
        <v>395</v>
      </c>
      <c r="H1436" t="s">
        <v>19</v>
      </c>
      <c r="I1436" t="s">
        <v>28</v>
      </c>
      <c r="J1436">
        <v>1812</v>
      </c>
      <c r="K1436" t="s">
        <v>73</v>
      </c>
      <c r="L1436" t="s">
        <v>58</v>
      </c>
      <c r="M1436" t="s">
        <v>59</v>
      </c>
      <c r="N1436" t="s">
        <v>132</v>
      </c>
      <c r="O1436">
        <v>-1</v>
      </c>
      <c r="P1436">
        <v>-1</v>
      </c>
    </row>
    <row r="1437" spans="1:16" ht="15" customHeight="1" x14ac:dyDescent="0.3">
      <c r="A1437">
        <v>1435</v>
      </c>
      <c r="B1437" t="s">
        <v>4165</v>
      </c>
      <c r="C1437" t="s">
        <v>4151</v>
      </c>
      <c r="D1437" s="1" t="s">
        <v>4166</v>
      </c>
      <c r="E1437">
        <v>4</v>
      </c>
      <c r="F1437" s="1" t="s">
        <v>220</v>
      </c>
      <c r="G1437" t="s">
        <v>395</v>
      </c>
      <c r="H1437" t="s">
        <v>221</v>
      </c>
      <c r="I1437" t="s">
        <v>91</v>
      </c>
      <c r="J1437">
        <v>-1</v>
      </c>
      <c r="K1437" t="s">
        <v>36</v>
      </c>
      <c r="L1437" t="s">
        <v>222</v>
      </c>
      <c r="M1437" t="s">
        <v>81</v>
      </c>
      <c r="N1437" t="s">
        <v>106</v>
      </c>
      <c r="O1437">
        <v>-1</v>
      </c>
      <c r="P1437">
        <v>-1</v>
      </c>
    </row>
    <row r="1438" spans="1:16" ht="15" customHeight="1" x14ac:dyDescent="0.3">
      <c r="A1438">
        <v>1436</v>
      </c>
      <c r="B1438" t="s">
        <v>4167</v>
      </c>
      <c r="C1438" t="s">
        <v>4151</v>
      </c>
      <c r="D1438" t="s">
        <v>4168</v>
      </c>
      <c r="E1438">
        <v>3.5</v>
      </c>
      <c r="F1438" s="1" t="s">
        <v>4169</v>
      </c>
      <c r="G1438" t="s">
        <v>1379</v>
      </c>
      <c r="H1438" t="s">
        <v>19</v>
      </c>
      <c r="I1438" t="s">
        <v>137</v>
      </c>
      <c r="J1438">
        <v>-1</v>
      </c>
      <c r="K1438" t="s">
        <v>36</v>
      </c>
      <c r="L1438">
        <v>-1</v>
      </c>
      <c r="M1438">
        <v>-1</v>
      </c>
      <c r="N1438" t="s">
        <v>39</v>
      </c>
      <c r="O1438">
        <v>-1</v>
      </c>
      <c r="P1438">
        <v>-1</v>
      </c>
    </row>
    <row r="1439" spans="1:16" ht="15" customHeight="1" x14ac:dyDescent="0.3">
      <c r="A1439">
        <v>1437</v>
      </c>
      <c r="B1439" t="s">
        <v>4170</v>
      </c>
      <c r="C1439" t="s">
        <v>4151</v>
      </c>
      <c r="D1439" s="1" t="s">
        <v>4171</v>
      </c>
      <c r="E1439">
        <v>4.2</v>
      </c>
      <c r="F1439" s="1" t="s">
        <v>4092</v>
      </c>
      <c r="G1439" t="s">
        <v>3859</v>
      </c>
      <c r="H1439" t="s">
        <v>3859</v>
      </c>
      <c r="I1439" t="s">
        <v>35</v>
      </c>
      <c r="J1439">
        <v>1967</v>
      </c>
      <c r="K1439" t="s">
        <v>562</v>
      </c>
      <c r="L1439" t="s">
        <v>563</v>
      </c>
      <c r="M1439" t="s">
        <v>564</v>
      </c>
      <c r="N1439" t="s">
        <v>24</v>
      </c>
      <c r="O1439">
        <v>-1</v>
      </c>
      <c r="P1439">
        <v>-1</v>
      </c>
    </row>
    <row r="1440" spans="1:16" ht="15" customHeight="1" x14ac:dyDescent="0.3">
      <c r="A1440">
        <v>1438</v>
      </c>
      <c r="B1440" t="s">
        <v>4172</v>
      </c>
      <c r="C1440" t="s">
        <v>4151</v>
      </c>
      <c r="D1440" s="1" t="s">
        <v>4173</v>
      </c>
      <c r="E1440">
        <v>4.5</v>
      </c>
      <c r="F1440" s="1" t="s">
        <v>4174</v>
      </c>
      <c r="G1440" t="s">
        <v>1379</v>
      </c>
      <c r="H1440" t="s">
        <v>19</v>
      </c>
      <c r="I1440" t="s">
        <v>91</v>
      </c>
      <c r="J1440">
        <v>-1</v>
      </c>
      <c r="K1440" t="s">
        <v>36</v>
      </c>
      <c r="L1440">
        <v>-1</v>
      </c>
      <c r="M1440">
        <v>-1</v>
      </c>
      <c r="N1440" t="s">
        <v>155</v>
      </c>
      <c r="O1440">
        <v>-1</v>
      </c>
      <c r="P1440">
        <v>-1</v>
      </c>
    </row>
    <row r="1441" spans="1:16" ht="15" customHeight="1" x14ac:dyDescent="0.3">
      <c r="A1441">
        <v>1439</v>
      </c>
      <c r="B1441" t="s">
        <v>4175</v>
      </c>
      <c r="C1441" t="s">
        <v>4151</v>
      </c>
      <c r="D1441" s="1" t="s">
        <v>4176</v>
      </c>
      <c r="E1441">
        <v>3.8</v>
      </c>
      <c r="F1441" s="1" t="s">
        <v>4086</v>
      </c>
      <c r="G1441" t="s">
        <v>395</v>
      </c>
      <c r="H1441" t="s">
        <v>395</v>
      </c>
      <c r="I1441" t="s">
        <v>91</v>
      </c>
      <c r="J1441">
        <v>-1</v>
      </c>
      <c r="K1441" t="s">
        <v>36</v>
      </c>
      <c r="L1441" t="s">
        <v>419</v>
      </c>
      <c r="M1441" t="s">
        <v>420</v>
      </c>
      <c r="N1441" t="s">
        <v>155</v>
      </c>
      <c r="O1441">
        <v>-1</v>
      </c>
      <c r="P1441">
        <v>-1</v>
      </c>
    </row>
    <row r="1442" spans="1:16" ht="15" customHeight="1" x14ac:dyDescent="0.3">
      <c r="A1442">
        <v>1440</v>
      </c>
      <c r="B1442" t="s">
        <v>4177</v>
      </c>
      <c r="C1442" t="s">
        <v>4151</v>
      </c>
      <c r="D1442" s="1" t="s">
        <v>4178</v>
      </c>
      <c r="E1442">
        <v>4.3</v>
      </c>
      <c r="F1442" s="1" t="s">
        <v>4179</v>
      </c>
      <c r="G1442" t="s">
        <v>1379</v>
      </c>
      <c r="H1442" t="s">
        <v>3239</v>
      </c>
      <c r="I1442" t="s">
        <v>91</v>
      </c>
      <c r="J1442">
        <v>-1</v>
      </c>
      <c r="K1442" t="s">
        <v>182</v>
      </c>
      <c r="L1442" t="s">
        <v>46</v>
      </c>
      <c r="M1442" t="s">
        <v>38</v>
      </c>
      <c r="N1442" t="s">
        <v>106</v>
      </c>
      <c r="O1442">
        <v>-1</v>
      </c>
      <c r="P1442">
        <v>-1</v>
      </c>
    </row>
    <row r="1443" spans="1:16" ht="15" customHeight="1" x14ac:dyDescent="0.3">
      <c r="A1443">
        <v>1441</v>
      </c>
      <c r="B1443" t="s">
        <v>4180</v>
      </c>
      <c r="C1443" t="s">
        <v>4151</v>
      </c>
      <c r="D1443" s="1" t="s">
        <v>4181</v>
      </c>
      <c r="E1443">
        <v>3.7</v>
      </c>
      <c r="F1443" s="1" t="s">
        <v>317</v>
      </c>
      <c r="G1443" t="s">
        <v>395</v>
      </c>
      <c r="H1443" t="s">
        <v>318</v>
      </c>
      <c r="I1443" t="s">
        <v>118</v>
      </c>
      <c r="J1443">
        <v>1999</v>
      </c>
      <c r="K1443" t="s">
        <v>36</v>
      </c>
      <c r="L1443" t="s">
        <v>222</v>
      </c>
      <c r="M1443" t="s">
        <v>81</v>
      </c>
      <c r="N1443" t="s">
        <v>47</v>
      </c>
      <c r="O1443" t="s">
        <v>319</v>
      </c>
      <c r="P1443">
        <v>-1</v>
      </c>
    </row>
    <row r="1444" spans="1:16" ht="15" customHeight="1" x14ac:dyDescent="0.3">
      <c r="A1444">
        <v>1442</v>
      </c>
      <c r="B1444" t="s">
        <v>4182</v>
      </c>
      <c r="C1444" t="s">
        <v>4151</v>
      </c>
      <c r="D1444" s="1" t="s">
        <v>4183</v>
      </c>
      <c r="E1444">
        <v>4.4000000000000004</v>
      </c>
      <c r="F1444" s="1" t="s">
        <v>4184</v>
      </c>
      <c r="G1444" t="s">
        <v>395</v>
      </c>
      <c r="H1444" t="s">
        <v>1379</v>
      </c>
      <c r="I1444" t="s">
        <v>91</v>
      </c>
      <c r="J1444">
        <v>-1</v>
      </c>
      <c r="K1444" t="s">
        <v>73</v>
      </c>
      <c r="L1444" t="s">
        <v>46</v>
      </c>
      <c r="M1444" t="s">
        <v>38</v>
      </c>
      <c r="N1444" t="s">
        <v>155</v>
      </c>
      <c r="O1444">
        <v>-1</v>
      </c>
      <c r="P1444">
        <v>-1</v>
      </c>
    </row>
    <row r="1445" spans="1:16" ht="15" customHeight="1" x14ac:dyDescent="0.3">
      <c r="A1445">
        <v>1443</v>
      </c>
      <c r="B1445" t="s">
        <v>4185</v>
      </c>
      <c r="C1445" t="s">
        <v>4151</v>
      </c>
      <c r="D1445" s="1" t="s">
        <v>4186</v>
      </c>
      <c r="E1445">
        <v>3.1</v>
      </c>
      <c r="F1445" s="1" t="s">
        <v>4187</v>
      </c>
      <c r="G1445" t="s">
        <v>1379</v>
      </c>
      <c r="H1445" t="s">
        <v>4188</v>
      </c>
      <c r="I1445" t="s">
        <v>28</v>
      </c>
      <c r="J1445">
        <v>1938</v>
      </c>
      <c r="K1445" t="s">
        <v>36</v>
      </c>
      <c r="L1445" t="s">
        <v>1374</v>
      </c>
      <c r="M1445" t="s">
        <v>1307</v>
      </c>
      <c r="N1445" t="s">
        <v>31</v>
      </c>
      <c r="O1445">
        <v>-1</v>
      </c>
      <c r="P1445">
        <v>-1</v>
      </c>
    </row>
    <row r="1446" spans="1:16" ht="15" customHeight="1" x14ac:dyDescent="0.3">
      <c r="A1446">
        <v>1444</v>
      </c>
      <c r="B1446" t="s">
        <v>576</v>
      </c>
      <c r="C1446" t="s">
        <v>4151</v>
      </c>
      <c r="D1446" s="1" t="s">
        <v>4189</v>
      </c>
      <c r="E1446">
        <v>3.2</v>
      </c>
      <c r="F1446" s="1" t="s">
        <v>2517</v>
      </c>
      <c r="G1446" t="s">
        <v>3874</v>
      </c>
      <c r="H1446" t="s">
        <v>686</v>
      </c>
      <c r="I1446" t="s">
        <v>35</v>
      </c>
      <c r="J1446">
        <v>2007</v>
      </c>
      <c r="K1446" t="s">
        <v>36</v>
      </c>
      <c r="L1446" t="s">
        <v>222</v>
      </c>
      <c r="M1446" t="s">
        <v>81</v>
      </c>
      <c r="N1446" t="s">
        <v>24</v>
      </c>
      <c r="O1446">
        <v>-1</v>
      </c>
      <c r="P1446">
        <v>-1</v>
      </c>
    </row>
    <row r="1447" spans="1:16" ht="15" customHeight="1" x14ac:dyDescent="0.3">
      <c r="A1447">
        <v>1445</v>
      </c>
      <c r="B1447" t="s">
        <v>4190</v>
      </c>
      <c r="C1447" t="s">
        <v>4151</v>
      </c>
      <c r="D1447" s="1" t="s">
        <v>4191</v>
      </c>
      <c r="E1447">
        <v>3.3</v>
      </c>
      <c r="F1447" s="1" t="s">
        <v>1440</v>
      </c>
      <c r="G1447" t="s">
        <v>3854</v>
      </c>
      <c r="H1447" t="s">
        <v>1442</v>
      </c>
      <c r="I1447" t="s">
        <v>118</v>
      </c>
      <c r="J1447">
        <v>1994</v>
      </c>
      <c r="K1447" t="s">
        <v>36</v>
      </c>
      <c r="L1447" t="s">
        <v>46</v>
      </c>
      <c r="M1447" t="s">
        <v>38</v>
      </c>
      <c r="N1447" t="s">
        <v>160</v>
      </c>
      <c r="O1447">
        <v>-1</v>
      </c>
      <c r="P1447">
        <v>-1</v>
      </c>
    </row>
    <row r="1448" spans="1:16" ht="15" customHeight="1" x14ac:dyDescent="0.3">
      <c r="A1448">
        <v>1446</v>
      </c>
      <c r="B1448" t="s">
        <v>96</v>
      </c>
      <c r="C1448" t="s">
        <v>4151</v>
      </c>
      <c r="D1448" t="s">
        <v>4192</v>
      </c>
      <c r="E1448">
        <v>2.8</v>
      </c>
      <c r="F1448" s="1" t="s">
        <v>4021</v>
      </c>
      <c r="G1448" t="s">
        <v>3859</v>
      </c>
      <c r="H1448" t="s">
        <v>4022</v>
      </c>
      <c r="I1448" t="s">
        <v>20</v>
      </c>
      <c r="J1448">
        <v>1995</v>
      </c>
      <c r="K1448" t="s">
        <v>36</v>
      </c>
      <c r="L1448" t="s">
        <v>4023</v>
      </c>
      <c r="M1448" t="s">
        <v>147</v>
      </c>
      <c r="N1448" t="s">
        <v>24</v>
      </c>
      <c r="O1448">
        <v>-1</v>
      </c>
      <c r="P1448">
        <v>-1</v>
      </c>
    </row>
    <row r="1449" spans="1:16" ht="15" customHeight="1" x14ac:dyDescent="0.3">
      <c r="A1449">
        <v>1447</v>
      </c>
      <c r="B1449" t="s">
        <v>4193</v>
      </c>
      <c r="C1449" t="s">
        <v>4151</v>
      </c>
      <c r="D1449" s="1" t="s">
        <v>4194</v>
      </c>
      <c r="E1449">
        <v>4</v>
      </c>
      <c r="F1449" s="1" t="s">
        <v>364</v>
      </c>
      <c r="G1449" t="s">
        <v>3874</v>
      </c>
      <c r="H1449" t="s">
        <v>365</v>
      </c>
      <c r="I1449" t="s">
        <v>91</v>
      </c>
      <c r="J1449">
        <v>-1</v>
      </c>
      <c r="K1449" t="s">
        <v>36</v>
      </c>
      <c r="L1449" t="s">
        <v>366</v>
      </c>
      <c r="M1449" t="s">
        <v>275</v>
      </c>
      <c r="N1449" t="s">
        <v>155</v>
      </c>
      <c r="O1449">
        <v>-1</v>
      </c>
      <c r="P1449">
        <v>-1</v>
      </c>
    </row>
    <row r="1450" spans="1:16" ht="15" customHeight="1" x14ac:dyDescent="0.3">
      <c r="A1450">
        <v>1448</v>
      </c>
      <c r="B1450" t="s">
        <v>4195</v>
      </c>
      <c r="C1450" t="s">
        <v>4151</v>
      </c>
      <c r="D1450" s="1" t="s">
        <v>4196</v>
      </c>
      <c r="E1450">
        <v>3.4</v>
      </c>
      <c r="F1450" s="1" t="s">
        <v>4030</v>
      </c>
      <c r="G1450" t="s">
        <v>395</v>
      </c>
      <c r="H1450" t="s">
        <v>395</v>
      </c>
      <c r="I1450" t="s">
        <v>72</v>
      </c>
      <c r="J1450">
        <v>1947</v>
      </c>
      <c r="K1450" t="s">
        <v>36</v>
      </c>
      <c r="L1450" t="s">
        <v>99</v>
      </c>
      <c r="M1450" t="s">
        <v>81</v>
      </c>
      <c r="N1450" t="s">
        <v>229</v>
      </c>
      <c r="O1450" t="s">
        <v>4031</v>
      </c>
      <c r="P1450">
        <v>-1</v>
      </c>
    </row>
    <row r="1451" spans="1:16" ht="15" customHeight="1" x14ac:dyDescent="0.3">
      <c r="A1451">
        <v>1449</v>
      </c>
      <c r="B1451" t="s">
        <v>4197</v>
      </c>
      <c r="C1451" t="s">
        <v>4151</v>
      </c>
      <c r="D1451" s="1" t="s">
        <v>4198</v>
      </c>
      <c r="E1451">
        <v>3.9</v>
      </c>
      <c r="F1451" s="1" t="s">
        <v>313</v>
      </c>
      <c r="G1451" t="s">
        <v>1362</v>
      </c>
      <c r="H1451" t="s">
        <v>314</v>
      </c>
      <c r="I1451" t="s">
        <v>51</v>
      </c>
      <c r="J1451">
        <v>2002</v>
      </c>
      <c r="K1451" t="s">
        <v>36</v>
      </c>
      <c r="L1451" t="s">
        <v>46</v>
      </c>
      <c r="M1451" t="s">
        <v>38</v>
      </c>
      <c r="N1451" t="s">
        <v>24</v>
      </c>
      <c r="O1451">
        <v>-1</v>
      </c>
      <c r="P1451">
        <v>-1</v>
      </c>
    </row>
    <row r="1452" spans="1:16" ht="15" customHeight="1" x14ac:dyDescent="0.3">
      <c r="A1452">
        <v>1450</v>
      </c>
      <c r="B1452" t="s">
        <v>4199</v>
      </c>
      <c r="C1452" t="s">
        <v>4151</v>
      </c>
      <c r="D1452" s="1" t="s">
        <v>4200</v>
      </c>
      <c r="E1452">
        <v>3.2</v>
      </c>
      <c r="F1452" s="1" t="s">
        <v>2517</v>
      </c>
      <c r="G1452" t="s">
        <v>3874</v>
      </c>
      <c r="H1452" t="s">
        <v>686</v>
      </c>
      <c r="I1452" t="s">
        <v>35</v>
      </c>
      <c r="J1452">
        <v>2007</v>
      </c>
      <c r="K1452" t="s">
        <v>36</v>
      </c>
      <c r="L1452" t="s">
        <v>222</v>
      </c>
      <c r="M1452" t="s">
        <v>81</v>
      </c>
      <c r="N1452" t="s">
        <v>24</v>
      </c>
      <c r="O1452">
        <v>-1</v>
      </c>
      <c r="P1452">
        <v>-1</v>
      </c>
    </row>
    <row r="1453" spans="1:16" ht="15" customHeight="1" x14ac:dyDescent="0.3">
      <c r="A1453">
        <v>1451</v>
      </c>
      <c r="B1453" t="s">
        <v>4201</v>
      </c>
      <c r="C1453" t="s">
        <v>4151</v>
      </c>
      <c r="D1453" s="1" t="s">
        <v>4202</v>
      </c>
      <c r="E1453">
        <v>3.5</v>
      </c>
      <c r="F1453" s="1" t="s">
        <v>4203</v>
      </c>
      <c r="G1453" t="s">
        <v>1362</v>
      </c>
      <c r="H1453" t="s">
        <v>4204</v>
      </c>
      <c r="I1453" t="s">
        <v>20</v>
      </c>
      <c r="J1453">
        <v>-1</v>
      </c>
      <c r="K1453" t="s">
        <v>85</v>
      </c>
      <c r="L1453" t="s">
        <v>29</v>
      </c>
      <c r="M1453" t="s">
        <v>30</v>
      </c>
      <c r="N1453" t="s">
        <v>120</v>
      </c>
      <c r="O1453">
        <v>-1</v>
      </c>
      <c r="P1453">
        <v>-1</v>
      </c>
    </row>
    <row r="1454" spans="1:16" ht="15" customHeight="1" x14ac:dyDescent="0.3">
      <c r="A1454">
        <v>1452</v>
      </c>
      <c r="B1454" t="s">
        <v>4205</v>
      </c>
      <c r="C1454" t="s">
        <v>4151</v>
      </c>
      <c r="D1454" s="1" t="s">
        <v>4206</v>
      </c>
      <c r="E1454">
        <v>3.4</v>
      </c>
      <c r="F1454" s="1" t="s">
        <v>1289</v>
      </c>
      <c r="G1454" t="s">
        <v>3874</v>
      </c>
      <c r="H1454" t="s">
        <v>1290</v>
      </c>
      <c r="I1454" t="s">
        <v>91</v>
      </c>
      <c r="J1454">
        <v>-1</v>
      </c>
      <c r="K1454" t="s">
        <v>36</v>
      </c>
      <c r="L1454" t="s">
        <v>99</v>
      </c>
      <c r="M1454" t="s">
        <v>81</v>
      </c>
      <c r="N1454" t="s">
        <v>106</v>
      </c>
      <c r="O1454">
        <v>-1</v>
      </c>
      <c r="P1454">
        <v>-1</v>
      </c>
    </row>
    <row r="1455" spans="1:16" ht="15" customHeight="1" x14ac:dyDescent="0.3">
      <c r="A1455">
        <v>1453</v>
      </c>
      <c r="B1455" t="s">
        <v>4207</v>
      </c>
      <c r="C1455" t="s">
        <v>4151</v>
      </c>
      <c r="D1455" s="1" t="s">
        <v>4208</v>
      </c>
      <c r="E1455">
        <v>4</v>
      </c>
      <c r="F1455" s="1" t="s">
        <v>364</v>
      </c>
      <c r="G1455" t="s">
        <v>3874</v>
      </c>
      <c r="H1455" t="s">
        <v>365</v>
      </c>
      <c r="I1455" t="s">
        <v>91</v>
      </c>
      <c r="J1455">
        <v>-1</v>
      </c>
      <c r="K1455" t="s">
        <v>36</v>
      </c>
      <c r="L1455" t="s">
        <v>366</v>
      </c>
      <c r="M1455" t="s">
        <v>275</v>
      </c>
      <c r="N1455" t="s">
        <v>155</v>
      </c>
      <c r="O1455">
        <v>-1</v>
      </c>
      <c r="P1455">
        <v>-1</v>
      </c>
    </row>
    <row r="1456" spans="1:16" ht="15" customHeight="1" x14ac:dyDescent="0.3">
      <c r="A1456">
        <v>1454</v>
      </c>
      <c r="B1456" t="s">
        <v>4209</v>
      </c>
      <c r="C1456" t="s">
        <v>4151</v>
      </c>
      <c r="D1456" s="1" t="s">
        <v>4210</v>
      </c>
      <c r="E1456">
        <v>4.3</v>
      </c>
      <c r="F1456" s="1" t="s">
        <v>4211</v>
      </c>
      <c r="G1456" t="s">
        <v>1379</v>
      </c>
      <c r="H1456" t="s">
        <v>2166</v>
      </c>
      <c r="I1456" t="s">
        <v>51</v>
      </c>
      <c r="J1456">
        <v>2011</v>
      </c>
      <c r="K1456" t="s">
        <v>36</v>
      </c>
      <c r="L1456" t="s">
        <v>282</v>
      </c>
      <c r="M1456" t="s">
        <v>282</v>
      </c>
      <c r="N1456" t="s">
        <v>39</v>
      </c>
      <c r="O1456" t="s">
        <v>4212</v>
      </c>
      <c r="P1456">
        <v>-1</v>
      </c>
    </row>
    <row r="1457" spans="1:16" ht="15" customHeight="1" x14ac:dyDescent="0.3">
      <c r="A1457">
        <v>1455</v>
      </c>
      <c r="B1457" t="s">
        <v>4213</v>
      </c>
      <c r="C1457" t="s">
        <v>4151</v>
      </c>
      <c r="D1457" s="1" t="s">
        <v>4214</v>
      </c>
      <c r="E1457">
        <v>3.5</v>
      </c>
      <c r="F1457" s="1" t="s">
        <v>4215</v>
      </c>
      <c r="G1457" t="s">
        <v>395</v>
      </c>
      <c r="H1457" t="s">
        <v>343</v>
      </c>
      <c r="I1457" t="s">
        <v>35</v>
      </c>
      <c r="J1457">
        <v>2006</v>
      </c>
      <c r="K1457" t="s">
        <v>36</v>
      </c>
      <c r="L1457" t="s">
        <v>222</v>
      </c>
      <c r="M1457" t="s">
        <v>81</v>
      </c>
      <c r="N1457" t="s">
        <v>31</v>
      </c>
      <c r="O1457">
        <v>-1</v>
      </c>
      <c r="P1457">
        <v>-1</v>
      </c>
    </row>
    <row r="1458" spans="1:16" ht="15" customHeight="1" x14ac:dyDescent="0.3">
      <c r="A1458">
        <v>1456</v>
      </c>
      <c r="B1458" t="s">
        <v>1168</v>
      </c>
      <c r="C1458" t="s">
        <v>4216</v>
      </c>
      <c r="D1458" s="1" t="s">
        <v>4217</v>
      </c>
      <c r="E1458">
        <v>3.2</v>
      </c>
      <c r="F1458" s="1" t="s">
        <v>4218</v>
      </c>
      <c r="G1458" t="s">
        <v>3859</v>
      </c>
      <c r="H1458" t="s">
        <v>4219</v>
      </c>
      <c r="I1458" t="s">
        <v>28</v>
      </c>
      <c r="J1458">
        <v>1995</v>
      </c>
      <c r="K1458" t="s">
        <v>36</v>
      </c>
      <c r="L1458" t="s">
        <v>2276</v>
      </c>
      <c r="M1458" t="s">
        <v>2277</v>
      </c>
      <c r="N1458" t="s">
        <v>86</v>
      </c>
      <c r="O1458">
        <v>-1</v>
      </c>
      <c r="P1458">
        <v>-1</v>
      </c>
    </row>
    <row r="1459" spans="1:16" ht="15" customHeight="1" x14ac:dyDescent="0.3">
      <c r="A1459">
        <v>1457</v>
      </c>
      <c r="B1459" t="s">
        <v>782</v>
      </c>
      <c r="C1459" t="s">
        <v>4216</v>
      </c>
      <c r="D1459" s="1" t="s">
        <v>4220</v>
      </c>
      <c r="E1459">
        <v>3.6</v>
      </c>
      <c r="F1459" s="1" t="s">
        <v>4221</v>
      </c>
      <c r="G1459" t="s">
        <v>1362</v>
      </c>
      <c r="H1459" t="s">
        <v>4222</v>
      </c>
      <c r="I1459" t="s">
        <v>28</v>
      </c>
      <c r="J1459">
        <v>1923</v>
      </c>
      <c r="K1459" t="s">
        <v>73</v>
      </c>
      <c r="L1459" t="s">
        <v>2364</v>
      </c>
      <c r="M1459" t="s">
        <v>2277</v>
      </c>
      <c r="N1459" t="s">
        <v>31</v>
      </c>
      <c r="O1459">
        <v>-1</v>
      </c>
      <c r="P1459">
        <v>-1</v>
      </c>
    </row>
    <row r="1460" spans="1:16" ht="15" customHeight="1" x14ac:dyDescent="0.3">
      <c r="A1460">
        <v>1458</v>
      </c>
      <c r="B1460" t="s">
        <v>4223</v>
      </c>
      <c r="C1460" t="s">
        <v>4216</v>
      </c>
      <c r="D1460" s="1" t="s">
        <v>4224</v>
      </c>
      <c r="E1460">
        <v>4</v>
      </c>
      <c r="F1460" s="1" t="s">
        <v>364</v>
      </c>
      <c r="G1460" t="s">
        <v>3874</v>
      </c>
      <c r="H1460" t="s">
        <v>365</v>
      </c>
      <c r="I1460" t="s">
        <v>91</v>
      </c>
      <c r="J1460">
        <v>-1</v>
      </c>
      <c r="K1460" t="s">
        <v>36</v>
      </c>
      <c r="L1460" t="s">
        <v>366</v>
      </c>
      <c r="M1460" t="s">
        <v>275</v>
      </c>
      <c r="N1460" t="s">
        <v>155</v>
      </c>
      <c r="O1460">
        <v>-1</v>
      </c>
      <c r="P1460">
        <v>-1</v>
      </c>
    </row>
    <row r="1461" spans="1:16" ht="15" customHeight="1" x14ac:dyDescent="0.3">
      <c r="A1461">
        <v>1459</v>
      </c>
      <c r="B1461" t="s">
        <v>4225</v>
      </c>
      <c r="C1461" t="s">
        <v>4216</v>
      </c>
      <c r="D1461" t="s">
        <v>4226</v>
      </c>
      <c r="E1461">
        <v>-1</v>
      </c>
      <c r="F1461" t="s">
        <v>1842</v>
      </c>
      <c r="G1461" t="s">
        <v>1362</v>
      </c>
      <c r="H1461">
        <v>-1</v>
      </c>
      <c r="I1461">
        <v>-1</v>
      </c>
      <c r="J1461">
        <v>-1</v>
      </c>
      <c r="K1461">
        <v>-1</v>
      </c>
      <c r="L1461">
        <v>-1</v>
      </c>
      <c r="M1461">
        <v>-1</v>
      </c>
      <c r="N1461">
        <v>-1</v>
      </c>
      <c r="O1461">
        <v>-1</v>
      </c>
      <c r="P1461">
        <v>-1</v>
      </c>
    </row>
    <row r="1462" spans="1:16" ht="15" customHeight="1" x14ac:dyDescent="0.3">
      <c r="A1462">
        <v>1460</v>
      </c>
      <c r="B1462" t="s">
        <v>4227</v>
      </c>
      <c r="C1462" t="s">
        <v>4216</v>
      </c>
      <c r="D1462" s="1" t="s">
        <v>4228</v>
      </c>
      <c r="E1462">
        <v>3.9</v>
      </c>
      <c r="F1462" s="1" t="s">
        <v>4229</v>
      </c>
      <c r="G1462" t="s">
        <v>1362</v>
      </c>
      <c r="H1462" t="s">
        <v>395</v>
      </c>
      <c r="I1462" t="s">
        <v>91</v>
      </c>
      <c r="J1462">
        <v>2001</v>
      </c>
      <c r="K1462" t="s">
        <v>36</v>
      </c>
      <c r="L1462" t="s">
        <v>222</v>
      </c>
      <c r="M1462" t="s">
        <v>81</v>
      </c>
      <c r="N1462" t="s">
        <v>160</v>
      </c>
      <c r="O1462">
        <v>-1</v>
      </c>
      <c r="P1462">
        <v>-1</v>
      </c>
    </row>
    <row r="1463" spans="1:16" ht="15" customHeight="1" x14ac:dyDescent="0.3">
      <c r="A1463">
        <v>1461</v>
      </c>
      <c r="B1463" t="s">
        <v>4230</v>
      </c>
      <c r="C1463" t="s">
        <v>4216</v>
      </c>
      <c r="D1463" s="1" t="s">
        <v>4231</v>
      </c>
      <c r="E1463">
        <v>-1</v>
      </c>
      <c r="F1463" t="s">
        <v>4232</v>
      </c>
      <c r="G1463" t="s">
        <v>1379</v>
      </c>
      <c r="H1463">
        <v>-1</v>
      </c>
      <c r="I1463">
        <v>-1</v>
      </c>
      <c r="J1463">
        <v>-1</v>
      </c>
      <c r="K1463">
        <v>-1</v>
      </c>
      <c r="L1463">
        <v>-1</v>
      </c>
      <c r="M1463">
        <v>-1</v>
      </c>
      <c r="N1463">
        <v>-1</v>
      </c>
      <c r="O1463">
        <v>-1</v>
      </c>
      <c r="P1463">
        <v>-1</v>
      </c>
    </row>
    <row r="1464" spans="1:16" ht="15" customHeight="1" x14ac:dyDescent="0.3">
      <c r="A1464">
        <v>1462</v>
      </c>
      <c r="B1464" t="s">
        <v>4233</v>
      </c>
      <c r="C1464" t="s">
        <v>4216</v>
      </c>
      <c r="D1464" s="1" t="s">
        <v>4234</v>
      </c>
      <c r="E1464">
        <v>3.8</v>
      </c>
      <c r="F1464" s="1" t="s">
        <v>397</v>
      </c>
      <c r="G1464" t="s">
        <v>1362</v>
      </c>
      <c r="H1464" t="s">
        <v>398</v>
      </c>
      <c r="I1464" t="s">
        <v>35</v>
      </c>
      <c r="J1464">
        <v>1995</v>
      </c>
      <c r="K1464" t="s">
        <v>45</v>
      </c>
      <c r="L1464" t="s">
        <v>222</v>
      </c>
      <c r="M1464" t="s">
        <v>81</v>
      </c>
      <c r="N1464" t="s">
        <v>31</v>
      </c>
      <c r="O1464" t="s">
        <v>399</v>
      </c>
      <c r="P1464" t="b">
        <v>1</v>
      </c>
    </row>
    <row r="1465" spans="1:16" ht="15" customHeight="1" x14ac:dyDescent="0.3">
      <c r="A1465">
        <v>1463</v>
      </c>
      <c r="B1465" t="s">
        <v>4225</v>
      </c>
      <c r="C1465" t="s">
        <v>4216</v>
      </c>
      <c r="D1465" s="1" t="s">
        <v>4235</v>
      </c>
      <c r="E1465">
        <v>4.0999999999999996</v>
      </c>
      <c r="F1465" s="1" t="s">
        <v>296</v>
      </c>
      <c r="G1465" t="s">
        <v>1362</v>
      </c>
      <c r="H1465" t="s">
        <v>297</v>
      </c>
      <c r="I1465" t="s">
        <v>28</v>
      </c>
      <c r="J1465">
        <v>1966</v>
      </c>
      <c r="K1465" t="s">
        <v>73</v>
      </c>
      <c r="L1465" t="s">
        <v>222</v>
      </c>
      <c r="M1465" t="s">
        <v>81</v>
      </c>
      <c r="N1465" t="s">
        <v>75</v>
      </c>
      <c r="O1465">
        <v>-1</v>
      </c>
      <c r="P1465">
        <v>-1</v>
      </c>
    </row>
    <row r="1466" spans="1:16" ht="15" customHeight="1" x14ac:dyDescent="0.3">
      <c r="A1466">
        <v>1464</v>
      </c>
      <c r="B1466" t="s">
        <v>4236</v>
      </c>
      <c r="C1466" t="s">
        <v>4216</v>
      </c>
      <c r="D1466" s="1" t="s">
        <v>4237</v>
      </c>
      <c r="E1466">
        <v>4.5</v>
      </c>
      <c r="F1466" s="1" t="s">
        <v>4238</v>
      </c>
      <c r="G1466" t="s">
        <v>395</v>
      </c>
      <c r="H1466" t="s">
        <v>395</v>
      </c>
      <c r="I1466" t="s">
        <v>91</v>
      </c>
      <c r="J1466">
        <v>2013</v>
      </c>
      <c r="K1466" t="s">
        <v>36</v>
      </c>
      <c r="L1466" t="s">
        <v>178</v>
      </c>
      <c r="M1466" t="s">
        <v>38</v>
      </c>
      <c r="N1466" t="s">
        <v>106</v>
      </c>
      <c r="O1466">
        <v>-1</v>
      </c>
      <c r="P1466">
        <v>-1</v>
      </c>
    </row>
    <row r="1467" spans="1:16" ht="15" customHeight="1" x14ac:dyDescent="0.3">
      <c r="A1467">
        <v>1465</v>
      </c>
      <c r="B1467" t="s">
        <v>4239</v>
      </c>
      <c r="C1467" t="s">
        <v>4216</v>
      </c>
      <c r="D1467" s="1" t="s">
        <v>4240</v>
      </c>
      <c r="E1467">
        <v>-1</v>
      </c>
      <c r="F1467" t="s">
        <v>4241</v>
      </c>
      <c r="G1467" t="s">
        <v>1379</v>
      </c>
      <c r="H1467">
        <v>-1</v>
      </c>
      <c r="I1467">
        <v>-1</v>
      </c>
      <c r="J1467">
        <v>-1</v>
      </c>
      <c r="K1467">
        <v>-1</v>
      </c>
      <c r="L1467">
        <v>-1</v>
      </c>
      <c r="M1467">
        <v>-1</v>
      </c>
      <c r="N1467">
        <v>-1</v>
      </c>
      <c r="O1467">
        <v>-1</v>
      </c>
      <c r="P1467">
        <v>-1</v>
      </c>
    </row>
    <row r="1468" spans="1:16" ht="15" customHeight="1" x14ac:dyDescent="0.3">
      <c r="A1468">
        <v>1466</v>
      </c>
      <c r="B1468" t="s">
        <v>4242</v>
      </c>
      <c r="C1468" t="s">
        <v>4216</v>
      </c>
      <c r="D1468" s="1" t="s">
        <v>4243</v>
      </c>
      <c r="E1468">
        <v>2.9</v>
      </c>
      <c r="F1468" s="1" t="s">
        <v>4244</v>
      </c>
      <c r="G1468" t="s">
        <v>395</v>
      </c>
      <c r="H1468" t="s">
        <v>546</v>
      </c>
      <c r="I1468" t="s">
        <v>28</v>
      </c>
      <c r="J1468">
        <v>1912</v>
      </c>
      <c r="K1468" t="s">
        <v>73</v>
      </c>
      <c r="L1468" t="s">
        <v>186</v>
      </c>
      <c r="M1468" t="s">
        <v>59</v>
      </c>
      <c r="N1468" t="s">
        <v>39</v>
      </c>
      <c r="O1468" t="s">
        <v>4245</v>
      </c>
      <c r="P1468">
        <v>-1</v>
      </c>
    </row>
    <row r="1469" spans="1:16" ht="15" customHeight="1" x14ac:dyDescent="0.3">
      <c r="A1469">
        <v>1467</v>
      </c>
      <c r="B1469" t="s">
        <v>4246</v>
      </c>
      <c r="C1469" t="s">
        <v>4216</v>
      </c>
      <c r="D1469" s="1" t="s">
        <v>4247</v>
      </c>
      <c r="E1469">
        <v>4.0999999999999996</v>
      </c>
      <c r="F1469" s="1" t="s">
        <v>763</v>
      </c>
      <c r="G1469" t="s">
        <v>3854</v>
      </c>
      <c r="H1469" t="s">
        <v>764</v>
      </c>
      <c r="I1469" t="s">
        <v>118</v>
      </c>
      <c r="J1469">
        <v>-1</v>
      </c>
      <c r="K1469" t="s">
        <v>36</v>
      </c>
      <c r="L1469" t="s">
        <v>202</v>
      </c>
      <c r="M1469" t="s">
        <v>38</v>
      </c>
      <c r="N1469" t="s">
        <v>120</v>
      </c>
      <c r="O1469">
        <v>-1</v>
      </c>
      <c r="P1469">
        <v>-1</v>
      </c>
    </row>
    <row r="1470" spans="1:16" ht="15" customHeight="1" x14ac:dyDescent="0.3">
      <c r="A1470">
        <v>1468</v>
      </c>
      <c r="B1470" t="s">
        <v>41</v>
      </c>
      <c r="C1470" t="s">
        <v>4248</v>
      </c>
      <c r="D1470" s="1" t="s">
        <v>4249</v>
      </c>
      <c r="E1470">
        <v>4.5</v>
      </c>
      <c r="F1470" s="1" t="s">
        <v>4250</v>
      </c>
      <c r="G1470" t="s">
        <v>764</v>
      </c>
      <c r="H1470" t="s">
        <v>4251</v>
      </c>
      <c r="I1470" t="s">
        <v>118</v>
      </c>
      <c r="J1470">
        <v>2010</v>
      </c>
      <c r="K1470" t="s">
        <v>36</v>
      </c>
      <c r="L1470" t="s">
        <v>222</v>
      </c>
      <c r="M1470" t="s">
        <v>81</v>
      </c>
      <c r="N1470" t="s">
        <v>120</v>
      </c>
      <c r="O1470">
        <v>-1</v>
      </c>
      <c r="P1470" t="b">
        <v>1</v>
      </c>
    </row>
    <row r="1471" spans="1:16" ht="15" customHeight="1" x14ac:dyDescent="0.3">
      <c r="A1471">
        <v>1469</v>
      </c>
      <c r="B1471" t="s">
        <v>4252</v>
      </c>
      <c r="C1471" t="s">
        <v>4248</v>
      </c>
      <c r="D1471" s="1" t="s">
        <v>4253</v>
      </c>
      <c r="E1471">
        <v>4.5999999999999996</v>
      </c>
      <c r="F1471" s="1" t="s">
        <v>4254</v>
      </c>
      <c r="G1471" t="s">
        <v>976</v>
      </c>
      <c r="H1471" t="s">
        <v>976</v>
      </c>
      <c r="I1471" t="s">
        <v>28</v>
      </c>
      <c r="J1471">
        <v>1993</v>
      </c>
      <c r="K1471" t="s">
        <v>73</v>
      </c>
      <c r="L1471" t="s">
        <v>202</v>
      </c>
      <c r="M1471" t="s">
        <v>38</v>
      </c>
      <c r="N1471" t="s">
        <v>86</v>
      </c>
      <c r="O1471">
        <v>-1</v>
      </c>
      <c r="P1471">
        <v>-1</v>
      </c>
    </row>
    <row r="1472" spans="1:16" ht="15" customHeight="1" x14ac:dyDescent="0.3">
      <c r="A1472">
        <v>1470</v>
      </c>
      <c r="B1472" t="s">
        <v>4255</v>
      </c>
      <c r="C1472" t="s">
        <v>4248</v>
      </c>
      <c r="D1472" s="1" t="s">
        <v>4256</v>
      </c>
      <c r="E1472">
        <v>3.9</v>
      </c>
      <c r="F1472" s="1" t="s">
        <v>4257</v>
      </c>
      <c r="G1472" t="s">
        <v>764</v>
      </c>
      <c r="H1472" t="s">
        <v>764</v>
      </c>
      <c r="I1472" t="s">
        <v>35</v>
      </c>
      <c r="J1472">
        <v>1989</v>
      </c>
      <c r="K1472" t="s">
        <v>36</v>
      </c>
      <c r="L1472" t="s">
        <v>178</v>
      </c>
      <c r="M1472" t="s">
        <v>38</v>
      </c>
      <c r="N1472" t="s">
        <v>24</v>
      </c>
      <c r="O1472" t="s">
        <v>4258</v>
      </c>
      <c r="P1472">
        <v>-1</v>
      </c>
    </row>
    <row r="1473" spans="1:16" ht="15" customHeight="1" x14ac:dyDescent="0.3">
      <c r="A1473">
        <v>1471</v>
      </c>
      <c r="B1473" t="s">
        <v>41</v>
      </c>
      <c r="C1473" t="s">
        <v>4248</v>
      </c>
      <c r="D1473" s="1" t="s">
        <v>4259</v>
      </c>
      <c r="E1473">
        <v>4</v>
      </c>
      <c r="F1473" s="1" t="s">
        <v>4260</v>
      </c>
      <c r="G1473" t="s">
        <v>976</v>
      </c>
      <c r="H1473" t="s">
        <v>257</v>
      </c>
      <c r="I1473" t="s">
        <v>118</v>
      </c>
      <c r="J1473">
        <v>2012</v>
      </c>
      <c r="K1473" t="s">
        <v>36</v>
      </c>
      <c r="L1473" t="s">
        <v>178</v>
      </c>
      <c r="M1473" t="s">
        <v>38</v>
      </c>
      <c r="N1473" t="s">
        <v>160</v>
      </c>
      <c r="O1473">
        <v>-1</v>
      </c>
      <c r="P1473">
        <v>-1</v>
      </c>
    </row>
    <row r="1474" spans="1:16" ht="15" customHeight="1" x14ac:dyDescent="0.3">
      <c r="A1474">
        <v>1472</v>
      </c>
      <c r="B1474" t="s">
        <v>4261</v>
      </c>
      <c r="C1474" t="s">
        <v>4248</v>
      </c>
      <c r="D1474" s="1" t="s">
        <v>4262</v>
      </c>
      <c r="E1474">
        <v>3.3</v>
      </c>
      <c r="F1474" s="1" t="s">
        <v>4263</v>
      </c>
      <c r="G1474" t="s">
        <v>992</v>
      </c>
      <c r="H1474" t="s">
        <v>391</v>
      </c>
      <c r="I1474" t="s">
        <v>35</v>
      </c>
      <c r="J1474">
        <v>1997</v>
      </c>
      <c r="K1474" t="s">
        <v>73</v>
      </c>
      <c r="L1474" t="s">
        <v>178</v>
      </c>
      <c r="M1474" t="s">
        <v>38</v>
      </c>
      <c r="N1474" t="s">
        <v>24</v>
      </c>
      <c r="O1474">
        <v>-1</v>
      </c>
      <c r="P1474">
        <v>-1</v>
      </c>
    </row>
    <row r="1475" spans="1:16" ht="15" customHeight="1" x14ac:dyDescent="0.3">
      <c r="A1475">
        <v>1473</v>
      </c>
      <c r="B1475" t="s">
        <v>96</v>
      </c>
      <c r="C1475" t="s">
        <v>4248</v>
      </c>
      <c r="D1475" s="1" t="s">
        <v>4264</v>
      </c>
      <c r="E1475">
        <v>3.1</v>
      </c>
      <c r="F1475" s="1" t="s">
        <v>4265</v>
      </c>
      <c r="G1475" t="s">
        <v>976</v>
      </c>
      <c r="H1475" t="s">
        <v>976</v>
      </c>
      <c r="I1475" t="s">
        <v>118</v>
      </c>
      <c r="J1475">
        <v>1990</v>
      </c>
      <c r="K1475" t="s">
        <v>45</v>
      </c>
      <c r="L1475" t="s">
        <v>52</v>
      </c>
      <c r="M1475" t="s">
        <v>53</v>
      </c>
      <c r="N1475" t="s">
        <v>24</v>
      </c>
      <c r="O1475">
        <v>-1</v>
      </c>
      <c r="P1475" t="b">
        <v>1</v>
      </c>
    </row>
    <row r="1476" spans="1:16" ht="15" customHeight="1" x14ac:dyDescent="0.3">
      <c r="A1476">
        <v>1474</v>
      </c>
      <c r="B1476" t="s">
        <v>4266</v>
      </c>
      <c r="C1476" t="s">
        <v>4248</v>
      </c>
      <c r="D1476" s="1" t="s">
        <v>4267</v>
      </c>
      <c r="E1476">
        <v>3.4</v>
      </c>
      <c r="F1476" s="1" t="s">
        <v>2259</v>
      </c>
      <c r="G1476" t="s">
        <v>2038</v>
      </c>
      <c r="H1476" t="s">
        <v>424</v>
      </c>
      <c r="I1476" t="s">
        <v>72</v>
      </c>
      <c r="J1476">
        <v>1946</v>
      </c>
      <c r="K1476" t="s">
        <v>73</v>
      </c>
      <c r="L1476" t="s">
        <v>222</v>
      </c>
      <c r="M1476" t="s">
        <v>81</v>
      </c>
      <c r="N1476" t="s">
        <v>86</v>
      </c>
      <c r="O1476" t="s">
        <v>2261</v>
      </c>
      <c r="P1476">
        <v>-1</v>
      </c>
    </row>
    <row r="1477" spans="1:16" ht="15" customHeight="1" x14ac:dyDescent="0.3">
      <c r="A1477">
        <v>1475</v>
      </c>
      <c r="B1477" t="s">
        <v>41</v>
      </c>
      <c r="C1477" t="s">
        <v>4248</v>
      </c>
      <c r="D1477" s="1" t="s">
        <v>4268</v>
      </c>
      <c r="E1477">
        <v>3.4</v>
      </c>
      <c r="F1477" s="1" t="s">
        <v>4269</v>
      </c>
      <c r="G1477" t="s">
        <v>351</v>
      </c>
      <c r="H1477" t="s">
        <v>4270</v>
      </c>
      <c r="I1477" t="s">
        <v>28</v>
      </c>
      <c r="J1477">
        <v>2003</v>
      </c>
      <c r="K1477" t="s">
        <v>73</v>
      </c>
      <c r="L1477" t="s">
        <v>3961</v>
      </c>
      <c r="M1477" t="s">
        <v>1307</v>
      </c>
      <c r="N1477" t="s">
        <v>31</v>
      </c>
      <c r="O1477" t="s">
        <v>4271</v>
      </c>
      <c r="P1477">
        <v>-1</v>
      </c>
    </row>
    <row r="1478" spans="1:16" ht="15" customHeight="1" x14ac:dyDescent="0.3">
      <c r="A1478">
        <v>1476</v>
      </c>
      <c r="B1478" t="s">
        <v>41</v>
      </c>
      <c r="C1478" t="s">
        <v>4248</v>
      </c>
      <c r="D1478" t="s">
        <v>4272</v>
      </c>
      <c r="E1478">
        <v>3.5</v>
      </c>
      <c r="F1478" s="1" t="s">
        <v>3966</v>
      </c>
      <c r="G1478" t="s">
        <v>241</v>
      </c>
      <c r="H1478" t="s">
        <v>572</v>
      </c>
      <c r="I1478" t="s">
        <v>28</v>
      </c>
      <c r="J1478">
        <v>1997</v>
      </c>
      <c r="K1478" t="s">
        <v>73</v>
      </c>
      <c r="L1478" t="s">
        <v>46</v>
      </c>
      <c r="M1478" t="s">
        <v>38</v>
      </c>
      <c r="N1478" t="s">
        <v>39</v>
      </c>
      <c r="O1478" t="s">
        <v>3967</v>
      </c>
      <c r="P1478">
        <v>-1</v>
      </c>
    </row>
    <row r="1479" spans="1:16" ht="15" customHeight="1" x14ac:dyDescent="0.3">
      <c r="A1479">
        <v>1477</v>
      </c>
      <c r="B1479" t="s">
        <v>41</v>
      </c>
      <c r="C1479" t="s">
        <v>4248</v>
      </c>
      <c r="D1479" s="1" t="s">
        <v>4273</v>
      </c>
      <c r="E1479">
        <v>3.8</v>
      </c>
      <c r="F1479" s="1" t="s">
        <v>3004</v>
      </c>
      <c r="G1479" t="s">
        <v>459</v>
      </c>
      <c r="H1479" t="s">
        <v>3005</v>
      </c>
      <c r="I1479" t="s">
        <v>51</v>
      </c>
      <c r="J1479">
        <v>2002</v>
      </c>
      <c r="K1479" t="s">
        <v>36</v>
      </c>
      <c r="L1479" t="s">
        <v>46</v>
      </c>
      <c r="M1479" t="s">
        <v>38</v>
      </c>
      <c r="N1479" t="s">
        <v>47</v>
      </c>
      <c r="O1479">
        <v>-1</v>
      </c>
      <c r="P1479">
        <v>-1</v>
      </c>
    </row>
    <row r="1480" spans="1:16" ht="15" customHeight="1" x14ac:dyDescent="0.3">
      <c r="A1480">
        <v>1478</v>
      </c>
      <c r="B1480" t="s">
        <v>41</v>
      </c>
      <c r="C1480" t="s">
        <v>4248</v>
      </c>
      <c r="D1480" s="1" t="s">
        <v>4274</v>
      </c>
      <c r="E1480">
        <v>4</v>
      </c>
      <c r="F1480" s="1" t="s">
        <v>1463</v>
      </c>
      <c r="G1480" t="s">
        <v>976</v>
      </c>
      <c r="H1480" t="s">
        <v>976</v>
      </c>
      <c r="I1480" t="s">
        <v>20</v>
      </c>
      <c r="J1480">
        <v>2006</v>
      </c>
      <c r="K1480" t="s">
        <v>36</v>
      </c>
      <c r="L1480" t="s">
        <v>366</v>
      </c>
      <c r="M1480" t="s">
        <v>275</v>
      </c>
      <c r="N1480" t="s">
        <v>120</v>
      </c>
      <c r="O1480">
        <v>-1</v>
      </c>
      <c r="P1480">
        <v>-1</v>
      </c>
    </row>
    <row r="1481" spans="1:16" ht="15" customHeight="1" x14ac:dyDescent="0.3">
      <c r="A1481">
        <v>1479</v>
      </c>
      <c r="B1481" t="s">
        <v>41</v>
      </c>
      <c r="C1481" t="s">
        <v>4248</v>
      </c>
      <c r="D1481" t="s">
        <v>4275</v>
      </c>
      <c r="E1481">
        <v>-1</v>
      </c>
      <c r="F1481" t="s">
        <v>4276</v>
      </c>
      <c r="G1481" t="s">
        <v>241</v>
      </c>
      <c r="H1481">
        <v>-1</v>
      </c>
      <c r="I1481">
        <v>-1</v>
      </c>
      <c r="J1481">
        <v>-1</v>
      </c>
      <c r="K1481">
        <v>-1</v>
      </c>
      <c r="L1481">
        <v>-1</v>
      </c>
      <c r="M1481">
        <v>-1</v>
      </c>
      <c r="N1481">
        <v>-1</v>
      </c>
      <c r="O1481">
        <v>-1</v>
      </c>
      <c r="P1481">
        <v>-1</v>
      </c>
    </row>
    <row r="1482" spans="1:16" ht="15" customHeight="1" x14ac:dyDescent="0.3">
      <c r="A1482">
        <v>1480</v>
      </c>
      <c r="B1482" t="s">
        <v>323</v>
      </c>
      <c r="C1482" t="s">
        <v>4248</v>
      </c>
      <c r="D1482" s="1" t="s">
        <v>4277</v>
      </c>
      <c r="E1482">
        <v>3.9</v>
      </c>
      <c r="F1482" s="1" t="s">
        <v>4278</v>
      </c>
      <c r="G1482" t="s">
        <v>241</v>
      </c>
      <c r="H1482" t="s">
        <v>257</v>
      </c>
      <c r="I1482" t="s">
        <v>118</v>
      </c>
      <c r="J1482">
        <v>2009</v>
      </c>
      <c r="K1482" t="s">
        <v>36</v>
      </c>
      <c r="L1482" t="s">
        <v>46</v>
      </c>
      <c r="M1482" t="s">
        <v>38</v>
      </c>
      <c r="N1482" t="s">
        <v>39</v>
      </c>
      <c r="O1482">
        <v>-1</v>
      </c>
      <c r="P1482">
        <v>-1</v>
      </c>
    </row>
    <row r="1483" spans="1:16" ht="15" customHeight="1" x14ac:dyDescent="0.3">
      <c r="A1483">
        <v>1481</v>
      </c>
      <c r="B1483" t="s">
        <v>4279</v>
      </c>
      <c r="C1483" t="s">
        <v>4248</v>
      </c>
      <c r="D1483" s="1" t="s">
        <v>4280</v>
      </c>
      <c r="E1483">
        <v>4</v>
      </c>
      <c r="F1483" s="1" t="s">
        <v>4281</v>
      </c>
      <c r="G1483" t="s">
        <v>4270</v>
      </c>
      <c r="H1483" t="s">
        <v>4270</v>
      </c>
      <c r="I1483" t="s">
        <v>91</v>
      </c>
      <c r="J1483">
        <v>-1</v>
      </c>
      <c r="K1483" t="s">
        <v>36</v>
      </c>
      <c r="L1483" t="s">
        <v>29</v>
      </c>
      <c r="M1483" t="s">
        <v>30</v>
      </c>
      <c r="N1483" t="s">
        <v>39</v>
      </c>
      <c r="O1483">
        <v>-1</v>
      </c>
      <c r="P1483">
        <v>-1</v>
      </c>
    </row>
    <row r="1484" spans="1:16" ht="15" customHeight="1" x14ac:dyDescent="0.3">
      <c r="A1484">
        <v>1482</v>
      </c>
      <c r="B1484" t="s">
        <v>1843</v>
      </c>
      <c r="C1484" t="s">
        <v>4248</v>
      </c>
      <c r="D1484" s="1" t="s">
        <v>4282</v>
      </c>
      <c r="E1484">
        <v>3.6</v>
      </c>
      <c r="F1484" s="1" t="s">
        <v>1698</v>
      </c>
      <c r="G1484" t="s">
        <v>2038</v>
      </c>
      <c r="H1484" t="s">
        <v>424</v>
      </c>
      <c r="I1484" t="s">
        <v>35</v>
      </c>
      <c r="J1484">
        <v>2000</v>
      </c>
      <c r="K1484" t="s">
        <v>36</v>
      </c>
      <c r="L1484" t="s">
        <v>222</v>
      </c>
      <c r="M1484" t="s">
        <v>81</v>
      </c>
      <c r="N1484" t="s">
        <v>24</v>
      </c>
      <c r="O1484" t="s">
        <v>1699</v>
      </c>
      <c r="P1484">
        <v>-1</v>
      </c>
    </row>
    <row r="1485" spans="1:16" ht="15" customHeight="1" x14ac:dyDescent="0.3">
      <c r="A1485">
        <v>1483</v>
      </c>
      <c r="B1485" t="s">
        <v>41</v>
      </c>
      <c r="C1485" t="s">
        <v>4248</v>
      </c>
      <c r="D1485" s="1" t="s">
        <v>4283</v>
      </c>
      <c r="E1485">
        <v>3.8</v>
      </c>
      <c r="F1485" s="1" t="s">
        <v>4284</v>
      </c>
      <c r="G1485" t="s">
        <v>4270</v>
      </c>
      <c r="H1485" t="s">
        <v>4285</v>
      </c>
      <c r="I1485" t="s">
        <v>51</v>
      </c>
      <c r="J1485">
        <v>1996</v>
      </c>
      <c r="K1485" t="s">
        <v>36</v>
      </c>
      <c r="L1485">
        <v>-1</v>
      </c>
      <c r="M1485">
        <v>-1</v>
      </c>
      <c r="N1485" t="s">
        <v>39</v>
      </c>
      <c r="O1485">
        <v>-1</v>
      </c>
      <c r="P1485">
        <v>-1</v>
      </c>
    </row>
    <row r="1486" spans="1:16" ht="15" customHeight="1" x14ac:dyDescent="0.3">
      <c r="A1486">
        <v>1484</v>
      </c>
      <c r="B1486" t="s">
        <v>4286</v>
      </c>
      <c r="C1486" t="s">
        <v>4248</v>
      </c>
      <c r="D1486" s="1" t="s">
        <v>4287</v>
      </c>
      <c r="E1486">
        <v>5</v>
      </c>
      <c r="F1486" s="1" t="s">
        <v>4288</v>
      </c>
      <c r="G1486" t="s">
        <v>131</v>
      </c>
      <c r="H1486" t="s">
        <v>131</v>
      </c>
      <c r="I1486" t="s">
        <v>118</v>
      </c>
      <c r="J1486">
        <v>2016</v>
      </c>
      <c r="K1486" t="s">
        <v>36</v>
      </c>
      <c r="L1486" t="s">
        <v>178</v>
      </c>
      <c r="M1486" t="s">
        <v>38</v>
      </c>
      <c r="N1486" t="s">
        <v>39</v>
      </c>
      <c r="O1486">
        <v>-1</v>
      </c>
      <c r="P1486" t="b">
        <v>1</v>
      </c>
    </row>
    <row r="1487" spans="1:16" ht="15" customHeight="1" x14ac:dyDescent="0.3">
      <c r="A1487">
        <v>1485</v>
      </c>
      <c r="B1487" t="s">
        <v>4289</v>
      </c>
      <c r="C1487" t="s">
        <v>4248</v>
      </c>
      <c r="D1487" s="1" t="s">
        <v>4290</v>
      </c>
      <c r="E1487">
        <v>4.4000000000000004</v>
      </c>
      <c r="F1487" s="1" t="s">
        <v>4291</v>
      </c>
      <c r="G1487" t="s">
        <v>459</v>
      </c>
      <c r="H1487" t="s">
        <v>3030</v>
      </c>
      <c r="I1487" t="s">
        <v>91</v>
      </c>
      <c r="J1487">
        <v>-1</v>
      </c>
      <c r="K1487" t="s">
        <v>36</v>
      </c>
      <c r="L1487" t="s">
        <v>46</v>
      </c>
      <c r="M1487" t="s">
        <v>38</v>
      </c>
      <c r="N1487" t="s">
        <v>39</v>
      </c>
      <c r="O1487" t="s">
        <v>4292</v>
      </c>
      <c r="P1487">
        <v>-1</v>
      </c>
    </row>
    <row r="1488" spans="1:16" ht="15" customHeight="1" x14ac:dyDescent="0.3">
      <c r="A1488">
        <v>1486</v>
      </c>
      <c r="B1488" t="s">
        <v>4293</v>
      </c>
      <c r="C1488" t="s">
        <v>4248</v>
      </c>
      <c r="D1488" s="1" t="s">
        <v>4294</v>
      </c>
      <c r="E1488">
        <v>4.4000000000000004</v>
      </c>
      <c r="F1488" s="1" t="s">
        <v>4295</v>
      </c>
      <c r="G1488" t="s">
        <v>131</v>
      </c>
      <c r="H1488" t="s">
        <v>131</v>
      </c>
      <c r="I1488" t="s">
        <v>20</v>
      </c>
      <c r="J1488">
        <v>2016</v>
      </c>
      <c r="K1488" t="s">
        <v>36</v>
      </c>
      <c r="L1488" t="s">
        <v>202</v>
      </c>
      <c r="M1488" t="s">
        <v>38</v>
      </c>
      <c r="N1488" t="s">
        <v>39</v>
      </c>
      <c r="O1488">
        <v>-1</v>
      </c>
      <c r="P1488">
        <v>-1</v>
      </c>
    </row>
    <row r="1489" spans="1:16" ht="15" customHeight="1" x14ac:dyDescent="0.3">
      <c r="A1489">
        <v>1487</v>
      </c>
      <c r="B1489" t="s">
        <v>1843</v>
      </c>
      <c r="C1489" t="s">
        <v>4248</v>
      </c>
      <c r="D1489" s="1" t="s">
        <v>4296</v>
      </c>
      <c r="E1489">
        <v>3.9</v>
      </c>
      <c r="F1489" s="1" t="s">
        <v>4297</v>
      </c>
      <c r="G1489" t="s">
        <v>2038</v>
      </c>
      <c r="H1489" t="s">
        <v>4298</v>
      </c>
      <c r="I1489" t="s">
        <v>51</v>
      </c>
      <c r="J1489">
        <v>2002</v>
      </c>
      <c r="K1489" t="s">
        <v>36</v>
      </c>
      <c r="L1489" t="s">
        <v>46</v>
      </c>
      <c r="M1489" t="s">
        <v>38</v>
      </c>
      <c r="N1489" t="s">
        <v>47</v>
      </c>
      <c r="O1489" t="s">
        <v>4299</v>
      </c>
      <c r="P1489">
        <v>-1</v>
      </c>
    </row>
    <row r="1490" spans="1:16" ht="15" customHeight="1" x14ac:dyDescent="0.3">
      <c r="A1490">
        <v>1488</v>
      </c>
      <c r="B1490" t="s">
        <v>41</v>
      </c>
      <c r="C1490" t="s">
        <v>4248</v>
      </c>
      <c r="D1490" t="s">
        <v>4300</v>
      </c>
      <c r="E1490">
        <v>3.7</v>
      </c>
      <c r="F1490" s="1" t="s">
        <v>342</v>
      </c>
      <c r="G1490" t="s">
        <v>257</v>
      </c>
      <c r="H1490" t="s">
        <v>343</v>
      </c>
      <c r="I1490" t="s">
        <v>35</v>
      </c>
      <c r="J1490">
        <v>-1</v>
      </c>
      <c r="K1490" t="s">
        <v>45</v>
      </c>
      <c r="L1490" t="s">
        <v>222</v>
      </c>
      <c r="M1490" t="s">
        <v>81</v>
      </c>
      <c r="N1490" t="s">
        <v>39</v>
      </c>
      <c r="O1490">
        <v>-1</v>
      </c>
      <c r="P1490">
        <v>-1</v>
      </c>
    </row>
    <row r="1491" spans="1:16" ht="15" customHeight="1" x14ac:dyDescent="0.3">
      <c r="A1491">
        <v>1489</v>
      </c>
      <c r="B1491" t="s">
        <v>41</v>
      </c>
      <c r="C1491" t="s">
        <v>4248</v>
      </c>
      <c r="D1491" t="s">
        <v>4301</v>
      </c>
      <c r="E1491">
        <v>4.0999999999999996</v>
      </c>
      <c r="F1491" s="1" t="s">
        <v>4302</v>
      </c>
      <c r="G1491" t="s">
        <v>257</v>
      </c>
      <c r="H1491" t="s">
        <v>4303</v>
      </c>
      <c r="I1491" t="s">
        <v>35</v>
      </c>
      <c r="J1491">
        <v>-1</v>
      </c>
      <c r="K1491" t="s">
        <v>36</v>
      </c>
      <c r="L1491" t="s">
        <v>46</v>
      </c>
      <c r="M1491" t="s">
        <v>38</v>
      </c>
      <c r="N1491" t="s">
        <v>441</v>
      </c>
      <c r="O1491">
        <v>-1</v>
      </c>
      <c r="P1491">
        <v>-1</v>
      </c>
    </row>
    <row r="1492" spans="1:16" ht="15" customHeight="1" x14ac:dyDescent="0.3">
      <c r="A1492">
        <v>1490</v>
      </c>
      <c r="B1492" t="s">
        <v>41</v>
      </c>
      <c r="C1492" t="s">
        <v>4248</v>
      </c>
      <c r="D1492" s="1" t="s">
        <v>4304</v>
      </c>
      <c r="E1492">
        <v>4</v>
      </c>
      <c r="F1492" s="1" t="s">
        <v>4305</v>
      </c>
      <c r="G1492" t="s">
        <v>241</v>
      </c>
      <c r="H1492" t="s">
        <v>154</v>
      </c>
      <c r="I1492" t="s">
        <v>118</v>
      </c>
      <c r="J1492">
        <v>2011</v>
      </c>
      <c r="K1492" t="s">
        <v>36</v>
      </c>
      <c r="L1492" t="s">
        <v>29</v>
      </c>
      <c r="M1492" t="s">
        <v>30</v>
      </c>
      <c r="N1492" t="s">
        <v>441</v>
      </c>
      <c r="O1492">
        <v>-1</v>
      </c>
      <c r="P1492">
        <v>-1</v>
      </c>
    </row>
    <row r="1493" spans="1:16" ht="15" customHeight="1" x14ac:dyDescent="0.3">
      <c r="A1493">
        <v>1491</v>
      </c>
      <c r="B1493" t="s">
        <v>41</v>
      </c>
      <c r="C1493" t="s">
        <v>4248</v>
      </c>
      <c r="D1493" s="1" t="s">
        <v>4306</v>
      </c>
      <c r="E1493">
        <v>3.1</v>
      </c>
      <c r="F1493" s="1" t="s">
        <v>4307</v>
      </c>
      <c r="G1493" t="s">
        <v>241</v>
      </c>
      <c r="H1493" t="s">
        <v>314</v>
      </c>
      <c r="I1493" t="s">
        <v>20</v>
      </c>
      <c r="J1493">
        <v>-1</v>
      </c>
      <c r="K1493" t="s">
        <v>36</v>
      </c>
      <c r="L1493" t="s">
        <v>46</v>
      </c>
      <c r="M1493" t="s">
        <v>38</v>
      </c>
      <c r="N1493" t="s">
        <v>120</v>
      </c>
      <c r="O1493">
        <v>-1</v>
      </c>
      <c r="P1493">
        <v>-1</v>
      </c>
    </row>
    <row r="1494" spans="1:16" ht="15" customHeight="1" x14ac:dyDescent="0.3">
      <c r="A1494">
        <v>1492</v>
      </c>
      <c r="B1494" t="s">
        <v>4308</v>
      </c>
      <c r="C1494" t="s">
        <v>4248</v>
      </c>
      <c r="D1494" s="1" t="s">
        <v>4309</v>
      </c>
      <c r="E1494">
        <v>3.9</v>
      </c>
      <c r="F1494" s="1" t="s">
        <v>4310</v>
      </c>
      <c r="G1494" t="s">
        <v>1862</v>
      </c>
      <c r="H1494" t="s">
        <v>1862</v>
      </c>
      <c r="I1494" t="s">
        <v>35</v>
      </c>
      <c r="J1494">
        <v>1997</v>
      </c>
      <c r="K1494" t="s">
        <v>73</v>
      </c>
      <c r="L1494" t="s">
        <v>37</v>
      </c>
      <c r="M1494" t="s">
        <v>38</v>
      </c>
      <c r="N1494" t="s">
        <v>86</v>
      </c>
      <c r="O1494">
        <v>-1</v>
      </c>
      <c r="P1494">
        <v>-1</v>
      </c>
    </row>
    <row r="1495" spans="1:16" ht="15" customHeight="1" x14ac:dyDescent="0.3">
      <c r="A1495">
        <v>1493</v>
      </c>
      <c r="B1495" t="s">
        <v>4311</v>
      </c>
      <c r="C1495" t="s">
        <v>4248</v>
      </c>
      <c r="D1495" t="s">
        <v>4312</v>
      </c>
      <c r="E1495">
        <v>-1</v>
      </c>
      <c r="F1495" t="s">
        <v>4276</v>
      </c>
      <c r="G1495" t="s">
        <v>241</v>
      </c>
      <c r="H1495">
        <v>-1</v>
      </c>
      <c r="I1495">
        <v>-1</v>
      </c>
      <c r="J1495">
        <v>-1</v>
      </c>
      <c r="K1495">
        <v>-1</v>
      </c>
      <c r="L1495">
        <v>-1</v>
      </c>
      <c r="M1495">
        <v>-1</v>
      </c>
      <c r="N1495">
        <v>-1</v>
      </c>
      <c r="O1495">
        <v>-1</v>
      </c>
      <c r="P1495">
        <v>-1</v>
      </c>
    </row>
    <row r="1496" spans="1:16" ht="15" customHeight="1" x14ac:dyDescent="0.3">
      <c r="A1496">
        <v>1494</v>
      </c>
      <c r="B1496" t="s">
        <v>41</v>
      </c>
      <c r="C1496" t="s">
        <v>4248</v>
      </c>
      <c r="D1496" s="1" t="s">
        <v>4313</v>
      </c>
      <c r="E1496">
        <v>3.9</v>
      </c>
      <c r="F1496" s="1" t="s">
        <v>3041</v>
      </c>
      <c r="G1496" t="s">
        <v>241</v>
      </c>
      <c r="H1496" t="s">
        <v>391</v>
      </c>
      <c r="I1496" t="s">
        <v>91</v>
      </c>
      <c r="J1496">
        <v>-1</v>
      </c>
      <c r="K1496" t="s">
        <v>36</v>
      </c>
      <c r="L1496" t="s">
        <v>119</v>
      </c>
      <c r="M1496" t="s">
        <v>81</v>
      </c>
      <c r="N1496" t="s">
        <v>106</v>
      </c>
      <c r="O1496">
        <v>-1</v>
      </c>
      <c r="P1496">
        <v>-1</v>
      </c>
    </row>
    <row r="1497" spans="1:16" ht="15" customHeight="1" x14ac:dyDescent="0.3">
      <c r="A1497">
        <v>1495</v>
      </c>
      <c r="B1497" t="s">
        <v>41</v>
      </c>
      <c r="C1497" t="s">
        <v>4248</v>
      </c>
      <c r="D1497" t="s">
        <v>4314</v>
      </c>
      <c r="E1497">
        <v>3.6</v>
      </c>
      <c r="F1497" s="1" t="s">
        <v>4315</v>
      </c>
      <c r="G1497" t="s">
        <v>257</v>
      </c>
      <c r="H1497" t="s">
        <v>424</v>
      </c>
      <c r="I1497" t="s">
        <v>35</v>
      </c>
      <c r="J1497">
        <v>2000</v>
      </c>
      <c r="K1497" t="s">
        <v>36</v>
      </c>
      <c r="L1497" t="s">
        <v>222</v>
      </c>
      <c r="M1497" t="s">
        <v>81</v>
      </c>
      <c r="N1497" t="s">
        <v>24</v>
      </c>
      <c r="O1497" t="s">
        <v>1699</v>
      </c>
      <c r="P1497">
        <v>-1</v>
      </c>
    </row>
    <row r="1498" spans="1:16" ht="15" customHeight="1" x14ac:dyDescent="0.3">
      <c r="A1498">
        <v>1496</v>
      </c>
      <c r="B1498" t="s">
        <v>41</v>
      </c>
      <c r="C1498" t="s">
        <v>4248</v>
      </c>
      <c r="D1498" s="1" t="s">
        <v>4316</v>
      </c>
      <c r="E1498">
        <v>3.9</v>
      </c>
      <c r="F1498" s="1" t="s">
        <v>313</v>
      </c>
      <c r="G1498" t="s">
        <v>241</v>
      </c>
      <c r="H1498" t="s">
        <v>314</v>
      </c>
      <c r="I1498" t="s">
        <v>51</v>
      </c>
      <c r="J1498">
        <v>2002</v>
      </c>
      <c r="K1498" t="s">
        <v>36</v>
      </c>
      <c r="L1498" t="s">
        <v>46</v>
      </c>
      <c r="M1498" t="s">
        <v>38</v>
      </c>
      <c r="N1498" t="s">
        <v>24</v>
      </c>
      <c r="O1498">
        <v>-1</v>
      </c>
      <c r="P1498">
        <v>-1</v>
      </c>
    </row>
    <row r="1499" spans="1:16" ht="15" customHeight="1" x14ac:dyDescent="0.3">
      <c r="A1499">
        <v>1497</v>
      </c>
      <c r="B1499" t="s">
        <v>41</v>
      </c>
      <c r="C1499" t="s">
        <v>4317</v>
      </c>
      <c r="D1499" s="1" t="s">
        <v>4318</v>
      </c>
      <c r="E1499">
        <v>4.4000000000000004</v>
      </c>
      <c r="F1499" s="1" t="s">
        <v>4319</v>
      </c>
      <c r="G1499" t="s">
        <v>976</v>
      </c>
      <c r="H1499" t="s">
        <v>1820</v>
      </c>
      <c r="I1499" t="s">
        <v>118</v>
      </c>
      <c r="J1499">
        <v>2015</v>
      </c>
      <c r="K1499" t="s">
        <v>36</v>
      </c>
      <c r="L1499" t="s">
        <v>46</v>
      </c>
      <c r="M1499" t="s">
        <v>38</v>
      </c>
      <c r="N1499" t="s">
        <v>39</v>
      </c>
      <c r="O1499">
        <v>-1</v>
      </c>
      <c r="P1499">
        <v>-1</v>
      </c>
    </row>
    <row r="1500" spans="1:16" ht="15" customHeight="1" x14ac:dyDescent="0.3">
      <c r="A1500">
        <v>1498</v>
      </c>
      <c r="B1500" t="s">
        <v>4320</v>
      </c>
      <c r="C1500" t="s">
        <v>4317</v>
      </c>
      <c r="D1500" t="s">
        <v>4321</v>
      </c>
      <c r="E1500">
        <v>3.9</v>
      </c>
      <c r="F1500" s="1" t="s">
        <v>1861</v>
      </c>
      <c r="G1500" t="s">
        <v>1862</v>
      </c>
      <c r="H1500" t="s">
        <v>1862</v>
      </c>
      <c r="I1500" t="s">
        <v>35</v>
      </c>
      <c r="J1500">
        <v>1997</v>
      </c>
      <c r="K1500" t="s">
        <v>73</v>
      </c>
      <c r="L1500" t="s">
        <v>37</v>
      </c>
      <c r="M1500" t="s">
        <v>38</v>
      </c>
      <c r="N1500" t="s">
        <v>86</v>
      </c>
      <c r="O1500">
        <v>-1</v>
      </c>
      <c r="P1500">
        <v>-1</v>
      </c>
    </row>
    <row r="1501" spans="1:16" ht="15" customHeight="1" x14ac:dyDescent="0.3">
      <c r="A1501">
        <v>1499</v>
      </c>
      <c r="B1501" t="s">
        <v>41</v>
      </c>
      <c r="C1501" t="s">
        <v>4317</v>
      </c>
      <c r="D1501" s="1" t="s">
        <v>4322</v>
      </c>
      <c r="E1501">
        <v>5</v>
      </c>
      <c r="F1501" s="1" t="s">
        <v>4323</v>
      </c>
      <c r="G1501" t="s">
        <v>241</v>
      </c>
      <c r="H1501" t="s">
        <v>1091</v>
      </c>
      <c r="I1501" t="s">
        <v>91</v>
      </c>
      <c r="J1501">
        <v>-1</v>
      </c>
      <c r="K1501" t="s">
        <v>36</v>
      </c>
      <c r="L1501" t="s">
        <v>222</v>
      </c>
      <c r="M1501" t="s">
        <v>81</v>
      </c>
      <c r="N1501" t="s">
        <v>106</v>
      </c>
      <c r="O1501">
        <v>-1</v>
      </c>
      <c r="P1501">
        <v>-1</v>
      </c>
    </row>
    <row r="1502" spans="1:16" ht="15" customHeight="1" x14ac:dyDescent="0.3">
      <c r="A1502">
        <v>1500</v>
      </c>
      <c r="B1502" t="s">
        <v>4324</v>
      </c>
      <c r="C1502" t="s">
        <v>4317</v>
      </c>
      <c r="D1502" s="1" t="s">
        <v>4325</v>
      </c>
      <c r="E1502">
        <v>4.0999999999999996</v>
      </c>
      <c r="F1502" s="1" t="s">
        <v>2037</v>
      </c>
      <c r="G1502" t="s">
        <v>976</v>
      </c>
      <c r="H1502" t="s">
        <v>2038</v>
      </c>
      <c r="I1502" t="s">
        <v>28</v>
      </c>
      <c r="J1502">
        <v>1976</v>
      </c>
      <c r="K1502" t="s">
        <v>73</v>
      </c>
      <c r="L1502" t="s">
        <v>202</v>
      </c>
      <c r="M1502" t="s">
        <v>38</v>
      </c>
      <c r="N1502" t="s">
        <v>132</v>
      </c>
      <c r="O1502" t="s">
        <v>2039</v>
      </c>
      <c r="P1502">
        <v>-1</v>
      </c>
    </row>
    <row r="1503" spans="1:16" ht="15" customHeight="1" x14ac:dyDescent="0.3">
      <c r="A1503">
        <v>1501</v>
      </c>
      <c r="B1503" t="s">
        <v>41</v>
      </c>
      <c r="C1503" t="s">
        <v>4317</v>
      </c>
      <c r="D1503" s="1" t="s">
        <v>4326</v>
      </c>
      <c r="E1503">
        <v>3.8</v>
      </c>
      <c r="F1503" s="1" t="s">
        <v>4327</v>
      </c>
      <c r="G1503" t="s">
        <v>2038</v>
      </c>
      <c r="H1503" t="s">
        <v>395</v>
      </c>
      <c r="I1503" t="s">
        <v>72</v>
      </c>
      <c r="J1503">
        <v>1977</v>
      </c>
      <c r="K1503" t="s">
        <v>36</v>
      </c>
      <c r="L1503" t="s">
        <v>222</v>
      </c>
      <c r="M1503" t="s">
        <v>81</v>
      </c>
      <c r="N1503" t="s">
        <v>24</v>
      </c>
      <c r="O1503">
        <v>-1</v>
      </c>
      <c r="P1503">
        <v>-1</v>
      </c>
    </row>
    <row r="1504" spans="1:16" ht="15" customHeight="1" x14ac:dyDescent="0.3">
      <c r="A1504">
        <v>1502</v>
      </c>
      <c r="B1504" t="s">
        <v>41</v>
      </c>
      <c r="C1504" t="s">
        <v>4317</v>
      </c>
      <c r="D1504" s="1" t="s">
        <v>4328</v>
      </c>
      <c r="E1504">
        <v>3.8</v>
      </c>
      <c r="F1504" s="1" t="s">
        <v>4329</v>
      </c>
      <c r="G1504" t="s">
        <v>241</v>
      </c>
      <c r="H1504" t="s">
        <v>241</v>
      </c>
      <c r="I1504" t="s">
        <v>51</v>
      </c>
      <c r="J1504">
        <v>1988</v>
      </c>
      <c r="K1504" t="s">
        <v>73</v>
      </c>
      <c r="L1504" t="s">
        <v>1374</v>
      </c>
      <c r="M1504" t="s">
        <v>1307</v>
      </c>
      <c r="N1504" t="s">
        <v>24</v>
      </c>
      <c r="O1504" t="s">
        <v>4330</v>
      </c>
      <c r="P1504">
        <v>-1</v>
      </c>
    </row>
    <row r="1505" spans="1:16" ht="15" customHeight="1" x14ac:dyDescent="0.3">
      <c r="A1505">
        <v>1503</v>
      </c>
      <c r="B1505" t="s">
        <v>254</v>
      </c>
      <c r="C1505" t="s">
        <v>4317</v>
      </c>
      <c r="D1505" s="1" t="s">
        <v>4331</v>
      </c>
      <c r="E1505">
        <v>3.7</v>
      </c>
      <c r="F1505" s="1" t="s">
        <v>3017</v>
      </c>
      <c r="G1505" t="s">
        <v>241</v>
      </c>
      <c r="H1505" t="s">
        <v>3018</v>
      </c>
      <c r="I1505" t="s">
        <v>118</v>
      </c>
      <c r="J1505">
        <v>2004</v>
      </c>
      <c r="K1505" t="s">
        <v>36</v>
      </c>
      <c r="L1505" t="s">
        <v>99</v>
      </c>
      <c r="M1505" t="s">
        <v>81</v>
      </c>
      <c r="N1505" t="s">
        <v>106</v>
      </c>
      <c r="O1505">
        <v>-1</v>
      </c>
      <c r="P1505">
        <v>-1</v>
      </c>
    </row>
    <row r="1506" spans="1:16" ht="15" customHeight="1" x14ac:dyDescent="0.3">
      <c r="A1506">
        <v>1504</v>
      </c>
      <c r="B1506" t="s">
        <v>41</v>
      </c>
      <c r="C1506" t="s">
        <v>4317</v>
      </c>
      <c r="D1506" s="1" t="s">
        <v>4332</v>
      </c>
      <c r="E1506">
        <v>4</v>
      </c>
      <c r="F1506" s="1" t="s">
        <v>4333</v>
      </c>
      <c r="G1506" t="s">
        <v>241</v>
      </c>
      <c r="H1506" t="s">
        <v>1642</v>
      </c>
      <c r="I1506" t="s">
        <v>51</v>
      </c>
      <c r="J1506">
        <v>1994</v>
      </c>
      <c r="K1506" t="s">
        <v>73</v>
      </c>
      <c r="L1506" t="s">
        <v>222</v>
      </c>
      <c r="M1506" t="s">
        <v>81</v>
      </c>
      <c r="N1506" t="s">
        <v>160</v>
      </c>
      <c r="O1506">
        <v>-1</v>
      </c>
      <c r="P1506">
        <v>-1</v>
      </c>
    </row>
    <row r="1507" spans="1:16" ht="15" customHeight="1" x14ac:dyDescent="0.3">
      <c r="A1507">
        <v>1505</v>
      </c>
      <c r="B1507" t="s">
        <v>41</v>
      </c>
      <c r="C1507" t="s">
        <v>4317</v>
      </c>
      <c r="D1507" s="1" t="s">
        <v>4334</v>
      </c>
      <c r="E1507">
        <v>4.0999999999999996</v>
      </c>
      <c r="F1507" s="1" t="s">
        <v>3245</v>
      </c>
      <c r="G1507" t="s">
        <v>257</v>
      </c>
      <c r="H1507" t="s">
        <v>3246</v>
      </c>
      <c r="I1507" t="s">
        <v>28</v>
      </c>
      <c r="J1507">
        <v>1991</v>
      </c>
      <c r="K1507" t="s">
        <v>36</v>
      </c>
      <c r="L1507" t="s">
        <v>46</v>
      </c>
      <c r="M1507" t="s">
        <v>38</v>
      </c>
      <c r="N1507" t="s">
        <v>229</v>
      </c>
      <c r="O1507" t="s">
        <v>3247</v>
      </c>
      <c r="P1507">
        <v>-1</v>
      </c>
    </row>
    <row r="1508" spans="1:16" ht="15" customHeight="1" x14ac:dyDescent="0.3">
      <c r="A1508">
        <v>1506</v>
      </c>
      <c r="B1508" t="s">
        <v>41</v>
      </c>
      <c r="C1508" t="s">
        <v>4317</v>
      </c>
      <c r="D1508" s="1" t="s">
        <v>4335</v>
      </c>
      <c r="E1508">
        <v>4</v>
      </c>
      <c r="F1508" s="1" t="s">
        <v>364</v>
      </c>
      <c r="G1508" t="s">
        <v>241</v>
      </c>
      <c r="H1508" t="s">
        <v>365</v>
      </c>
      <c r="I1508" t="s">
        <v>91</v>
      </c>
      <c r="J1508">
        <v>-1</v>
      </c>
      <c r="K1508" t="s">
        <v>36</v>
      </c>
      <c r="L1508" t="s">
        <v>366</v>
      </c>
      <c r="M1508" t="s">
        <v>275</v>
      </c>
      <c r="N1508" t="s">
        <v>155</v>
      </c>
      <c r="O1508">
        <v>-1</v>
      </c>
      <c r="P1508">
        <v>-1</v>
      </c>
    </row>
    <row r="1509" spans="1:16" ht="15" customHeight="1" x14ac:dyDescent="0.3">
      <c r="A1509">
        <v>1507</v>
      </c>
      <c r="B1509" t="s">
        <v>271</v>
      </c>
      <c r="C1509" t="s">
        <v>4317</v>
      </c>
      <c r="D1509" s="1" t="s">
        <v>4336</v>
      </c>
      <c r="E1509">
        <v>3.9</v>
      </c>
      <c r="F1509" s="1" t="s">
        <v>4337</v>
      </c>
      <c r="G1509" t="s">
        <v>459</v>
      </c>
      <c r="H1509" t="s">
        <v>252</v>
      </c>
      <c r="I1509" t="s">
        <v>118</v>
      </c>
      <c r="J1509">
        <v>2006</v>
      </c>
      <c r="K1509" t="s">
        <v>36</v>
      </c>
      <c r="L1509" t="s">
        <v>46</v>
      </c>
      <c r="M1509" t="s">
        <v>38</v>
      </c>
      <c r="N1509" t="s">
        <v>120</v>
      </c>
      <c r="O1509" t="s">
        <v>4338</v>
      </c>
      <c r="P1509">
        <v>-1</v>
      </c>
    </row>
    <row r="1510" spans="1:16" ht="15" customHeight="1" x14ac:dyDescent="0.3">
      <c r="A1510">
        <v>1508</v>
      </c>
      <c r="B1510" t="s">
        <v>41</v>
      </c>
      <c r="C1510" t="s">
        <v>4317</v>
      </c>
      <c r="D1510" s="1" t="s">
        <v>4339</v>
      </c>
      <c r="E1510">
        <v>4.5</v>
      </c>
      <c r="F1510" s="1" t="s">
        <v>4238</v>
      </c>
      <c r="G1510" t="s">
        <v>241</v>
      </c>
      <c r="H1510" t="s">
        <v>395</v>
      </c>
      <c r="I1510" t="s">
        <v>91</v>
      </c>
      <c r="J1510">
        <v>2013</v>
      </c>
      <c r="K1510" t="s">
        <v>36</v>
      </c>
      <c r="L1510" t="s">
        <v>178</v>
      </c>
      <c r="M1510" t="s">
        <v>38</v>
      </c>
      <c r="N1510" t="s">
        <v>106</v>
      </c>
      <c r="O1510">
        <v>-1</v>
      </c>
      <c r="P1510">
        <v>-1</v>
      </c>
    </row>
    <row r="1511" spans="1:16" ht="15" customHeight="1" x14ac:dyDescent="0.3">
      <c r="A1511">
        <v>1509</v>
      </c>
      <c r="B1511" t="s">
        <v>41</v>
      </c>
      <c r="C1511" t="s">
        <v>4317</v>
      </c>
      <c r="D1511" s="1" t="s">
        <v>4340</v>
      </c>
      <c r="E1511">
        <v>2.4</v>
      </c>
      <c r="F1511" s="1" t="s">
        <v>4341</v>
      </c>
      <c r="G1511" t="s">
        <v>992</v>
      </c>
      <c r="H1511" t="s">
        <v>992</v>
      </c>
      <c r="I1511" t="s">
        <v>91</v>
      </c>
      <c r="J1511">
        <v>2015</v>
      </c>
      <c r="K1511" t="s">
        <v>36</v>
      </c>
      <c r="L1511" t="s">
        <v>419</v>
      </c>
      <c r="M1511" t="s">
        <v>420</v>
      </c>
      <c r="N1511" t="s">
        <v>39</v>
      </c>
      <c r="O1511">
        <v>-1</v>
      </c>
      <c r="P1511">
        <v>-1</v>
      </c>
    </row>
    <row r="1512" spans="1:16" ht="15" customHeight="1" x14ac:dyDescent="0.3">
      <c r="A1512">
        <v>1510</v>
      </c>
      <c r="B1512" t="s">
        <v>4342</v>
      </c>
      <c r="C1512" t="s">
        <v>4317</v>
      </c>
      <c r="D1512" s="1" t="s">
        <v>4343</v>
      </c>
      <c r="E1512">
        <v>4.8</v>
      </c>
      <c r="F1512" s="1" t="s">
        <v>4344</v>
      </c>
      <c r="G1512" t="s">
        <v>992</v>
      </c>
      <c r="H1512" t="s">
        <v>992</v>
      </c>
      <c r="I1512" t="s">
        <v>20</v>
      </c>
      <c r="J1512">
        <v>2011</v>
      </c>
      <c r="K1512" t="s">
        <v>36</v>
      </c>
      <c r="L1512" t="s">
        <v>37</v>
      </c>
      <c r="M1512" t="s">
        <v>38</v>
      </c>
      <c r="N1512" t="s">
        <v>24</v>
      </c>
      <c r="O1512">
        <v>-1</v>
      </c>
      <c r="P1512">
        <v>-1</v>
      </c>
    </row>
    <row r="1513" spans="1:16" ht="15" customHeight="1" x14ac:dyDescent="0.3">
      <c r="A1513">
        <v>1511</v>
      </c>
      <c r="B1513" t="s">
        <v>41</v>
      </c>
      <c r="C1513" t="s">
        <v>4317</v>
      </c>
      <c r="D1513" s="1" t="s">
        <v>4345</v>
      </c>
      <c r="E1513">
        <v>3.9</v>
      </c>
      <c r="F1513" s="1" t="s">
        <v>4346</v>
      </c>
      <c r="G1513" t="s">
        <v>257</v>
      </c>
      <c r="H1513" t="s">
        <v>4347</v>
      </c>
      <c r="I1513" t="s">
        <v>72</v>
      </c>
      <c r="J1513">
        <v>1992</v>
      </c>
      <c r="K1513" t="s">
        <v>36</v>
      </c>
      <c r="L1513" t="s">
        <v>222</v>
      </c>
      <c r="M1513" t="s">
        <v>81</v>
      </c>
      <c r="N1513" t="s">
        <v>229</v>
      </c>
      <c r="O1513">
        <v>-1</v>
      </c>
      <c r="P1513">
        <v>-1</v>
      </c>
    </row>
    <row r="1514" spans="1:16" ht="15" customHeight="1" x14ac:dyDescent="0.3">
      <c r="A1514">
        <v>1512</v>
      </c>
      <c r="B1514" t="s">
        <v>254</v>
      </c>
      <c r="C1514" t="s">
        <v>4317</v>
      </c>
      <c r="D1514" t="s">
        <v>4348</v>
      </c>
      <c r="E1514">
        <v>4.0999999999999996</v>
      </c>
      <c r="F1514" s="1" t="s">
        <v>4302</v>
      </c>
      <c r="G1514" t="s">
        <v>241</v>
      </c>
      <c r="H1514" t="s">
        <v>4303</v>
      </c>
      <c r="I1514" t="s">
        <v>35</v>
      </c>
      <c r="J1514">
        <v>-1</v>
      </c>
      <c r="K1514" t="s">
        <v>36</v>
      </c>
      <c r="L1514" t="s">
        <v>46</v>
      </c>
      <c r="M1514" t="s">
        <v>38</v>
      </c>
      <c r="N1514" t="s">
        <v>441</v>
      </c>
      <c r="O1514">
        <v>-1</v>
      </c>
      <c r="P1514">
        <v>-1</v>
      </c>
    </row>
    <row r="1515" spans="1:16" ht="15" customHeight="1" x14ac:dyDescent="0.3">
      <c r="A1515">
        <v>1513</v>
      </c>
      <c r="B1515" t="s">
        <v>41</v>
      </c>
      <c r="C1515" t="s">
        <v>4317</v>
      </c>
      <c r="D1515" s="1" t="s">
        <v>4349</v>
      </c>
      <c r="E1515">
        <v>4</v>
      </c>
      <c r="F1515" s="1" t="s">
        <v>4350</v>
      </c>
      <c r="G1515" t="s">
        <v>2038</v>
      </c>
      <c r="H1515" t="s">
        <v>939</v>
      </c>
      <c r="I1515" t="s">
        <v>20</v>
      </c>
      <c r="J1515">
        <v>1998</v>
      </c>
      <c r="K1515" t="s">
        <v>36</v>
      </c>
      <c r="L1515" t="s">
        <v>46</v>
      </c>
      <c r="M1515" t="s">
        <v>38</v>
      </c>
      <c r="N1515" t="s">
        <v>120</v>
      </c>
      <c r="O1515">
        <v>-1</v>
      </c>
      <c r="P1515">
        <v>-1</v>
      </c>
    </row>
    <row r="1516" spans="1:16" ht="15" customHeight="1" x14ac:dyDescent="0.3">
      <c r="A1516">
        <v>1514</v>
      </c>
      <c r="B1516" t="s">
        <v>294</v>
      </c>
      <c r="C1516" t="s">
        <v>4317</v>
      </c>
      <c r="D1516" s="1" t="s">
        <v>4351</v>
      </c>
      <c r="E1516">
        <v>5</v>
      </c>
      <c r="F1516" s="1" t="s">
        <v>496</v>
      </c>
      <c r="G1516" t="s">
        <v>241</v>
      </c>
      <c r="H1516" t="s">
        <v>497</v>
      </c>
      <c r="I1516" t="s">
        <v>118</v>
      </c>
      <c r="J1516">
        <v>2008</v>
      </c>
      <c r="K1516" t="s">
        <v>36</v>
      </c>
      <c r="L1516" t="s">
        <v>46</v>
      </c>
      <c r="M1516" t="s">
        <v>38</v>
      </c>
      <c r="N1516" t="s">
        <v>47</v>
      </c>
      <c r="O1516">
        <v>-1</v>
      </c>
      <c r="P1516">
        <v>-1</v>
      </c>
    </row>
    <row r="1517" spans="1:16" ht="15" customHeight="1" x14ac:dyDescent="0.3">
      <c r="A1517">
        <v>1515</v>
      </c>
      <c r="B1517" t="s">
        <v>3073</v>
      </c>
      <c r="C1517" t="s">
        <v>4317</v>
      </c>
      <c r="D1517" s="1" t="s">
        <v>4352</v>
      </c>
      <c r="E1517">
        <v>-1</v>
      </c>
      <c r="F1517" t="s">
        <v>4353</v>
      </c>
      <c r="G1517" t="s">
        <v>257</v>
      </c>
      <c r="H1517">
        <v>-1</v>
      </c>
      <c r="I1517">
        <v>-1</v>
      </c>
      <c r="J1517">
        <v>-1</v>
      </c>
      <c r="K1517">
        <v>-1</v>
      </c>
      <c r="L1517">
        <v>-1</v>
      </c>
      <c r="M1517">
        <v>-1</v>
      </c>
      <c r="N1517">
        <v>-1</v>
      </c>
      <c r="O1517">
        <v>-1</v>
      </c>
      <c r="P1517">
        <v>-1</v>
      </c>
    </row>
    <row r="1518" spans="1:16" ht="15" customHeight="1" x14ac:dyDescent="0.3">
      <c r="A1518">
        <v>1516</v>
      </c>
      <c r="B1518" t="s">
        <v>41</v>
      </c>
      <c r="C1518" t="s">
        <v>4317</v>
      </c>
      <c r="D1518" s="1" t="s">
        <v>4354</v>
      </c>
      <c r="E1518">
        <v>-1</v>
      </c>
      <c r="F1518" t="s">
        <v>4355</v>
      </c>
      <c r="G1518" t="s">
        <v>241</v>
      </c>
      <c r="H1518">
        <v>-1</v>
      </c>
      <c r="I1518">
        <v>-1</v>
      </c>
      <c r="J1518">
        <v>-1</v>
      </c>
      <c r="K1518">
        <v>-1</v>
      </c>
      <c r="L1518">
        <v>-1</v>
      </c>
      <c r="M1518">
        <v>-1</v>
      </c>
      <c r="N1518">
        <v>-1</v>
      </c>
      <c r="O1518">
        <v>-1</v>
      </c>
      <c r="P1518">
        <v>-1</v>
      </c>
    </row>
    <row r="1519" spans="1:16" ht="15" customHeight="1" x14ac:dyDescent="0.3">
      <c r="A1519">
        <v>1517</v>
      </c>
      <c r="B1519" t="s">
        <v>877</v>
      </c>
      <c r="C1519" t="s">
        <v>4317</v>
      </c>
      <c r="D1519" s="1" t="s">
        <v>4356</v>
      </c>
      <c r="E1519">
        <v>4.0999999999999996</v>
      </c>
      <c r="F1519" s="1" t="s">
        <v>2037</v>
      </c>
      <c r="G1519" t="s">
        <v>976</v>
      </c>
      <c r="H1519" t="s">
        <v>2038</v>
      </c>
      <c r="I1519" t="s">
        <v>28</v>
      </c>
      <c r="J1519">
        <v>1976</v>
      </c>
      <c r="K1519" t="s">
        <v>73</v>
      </c>
      <c r="L1519" t="s">
        <v>202</v>
      </c>
      <c r="M1519" t="s">
        <v>38</v>
      </c>
      <c r="N1519" t="s">
        <v>132</v>
      </c>
      <c r="O1519" t="s">
        <v>2039</v>
      </c>
      <c r="P1519">
        <v>-1</v>
      </c>
    </row>
    <row r="1520" spans="1:16" ht="15" customHeight="1" x14ac:dyDescent="0.3">
      <c r="A1520">
        <v>1518</v>
      </c>
      <c r="B1520" t="s">
        <v>4357</v>
      </c>
      <c r="C1520" t="s">
        <v>4317</v>
      </c>
      <c r="D1520" s="1" t="s">
        <v>4358</v>
      </c>
      <c r="E1520">
        <v>4.0999999999999996</v>
      </c>
      <c r="F1520" s="1" t="s">
        <v>2037</v>
      </c>
      <c r="G1520" t="s">
        <v>976</v>
      </c>
      <c r="H1520" t="s">
        <v>2038</v>
      </c>
      <c r="I1520" t="s">
        <v>28</v>
      </c>
      <c r="J1520">
        <v>1976</v>
      </c>
      <c r="K1520" t="s">
        <v>73</v>
      </c>
      <c r="L1520" t="s">
        <v>202</v>
      </c>
      <c r="M1520" t="s">
        <v>38</v>
      </c>
      <c r="N1520" t="s">
        <v>132</v>
      </c>
      <c r="O1520" t="s">
        <v>2039</v>
      </c>
      <c r="P1520">
        <v>-1</v>
      </c>
    </row>
    <row r="1521" spans="1:16" ht="15" customHeight="1" x14ac:dyDescent="0.3">
      <c r="A1521">
        <v>1519</v>
      </c>
      <c r="B1521" t="s">
        <v>576</v>
      </c>
      <c r="C1521" t="s">
        <v>4317</v>
      </c>
      <c r="D1521" s="1" t="s">
        <v>4359</v>
      </c>
      <c r="E1521">
        <v>4.5</v>
      </c>
      <c r="F1521" s="1" t="s">
        <v>4360</v>
      </c>
      <c r="G1521" t="s">
        <v>459</v>
      </c>
      <c r="H1521" t="s">
        <v>4303</v>
      </c>
      <c r="I1521" t="s">
        <v>20</v>
      </c>
      <c r="J1521">
        <v>2007</v>
      </c>
      <c r="K1521" t="s">
        <v>36</v>
      </c>
      <c r="L1521" t="s">
        <v>37</v>
      </c>
      <c r="M1521" t="s">
        <v>38</v>
      </c>
      <c r="N1521" t="s">
        <v>39</v>
      </c>
      <c r="O1521">
        <v>-1</v>
      </c>
      <c r="P1521">
        <v>-1</v>
      </c>
    </row>
    <row r="1522" spans="1:16" ht="15" customHeight="1" x14ac:dyDescent="0.3">
      <c r="A1522">
        <v>1520</v>
      </c>
      <c r="B1522" t="s">
        <v>450</v>
      </c>
      <c r="C1522" t="s">
        <v>4317</v>
      </c>
      <c r="D1522" s="1" t="s">
        <v>4361</v>
      </c>
      <c r="E1522">
        <v>4.5999999999999996</v>
      </c>
      <c r="F1522" s="1" t="s">
        <v>4362</v>
      </c>
      <c r="G1522" t="s">
        <v>4270</v>
      </c>
      <c r="H1522" t="s">
        <v>4363</v>
      </c>
      <c r="I1522" t="s">
        <v>28</v>
      </c>
      <c r="J1522">
        <v>1972</v>
      </c>
      <c r="K1522" t="s">
        <v>73</v>
      </c>
      <c r="L1522" t="s">
        <v>202</v>
      </c>
      <c r="M1522" t="s">
        <v>38</v>
      </c>
      <c r="N1522" t="s">
        <v>132</v>
      </c>
      <c r="O1522" t="s">
        <v>4364</v>
      </c>
      <c r="P1522">
        <v>-1</v>
      </c>
    </row>
    <row r="1523" spans="1:16" ht="15" customHeight="1" x14ac:dyDescent="0.3">
      <c r="A1523">
        <v>1521</v>
      </c>
      <c r="B1523" t="s">
        <v>4365</v>
      </c>
      <c r="C1523" t="s">
        <v>4317</v>
      </c>
      <c r="D1523" s="1" t="s">
        <v>4366</v>
      </c>
      <c r="E1523">
        <v>3.2</v>
      </c>
      <c r="F1523" s="1" t="s">
        <v>4367</v>
      </c>
      <c r="G1523" t="s">
        <v>2038</v>
      </c>
      <c r="H1523" t="s">
        <v>2771</v>
      </c>
      <c r="I1523" t="s">
        <v>35</v>
      </c>
      <c r="J1523">
        <v>1992</v>
      </c>
      <c r="K1523" t="s">
        <v>36</v>
      </c>
      <c r="L1523" t="s">
        <v>46</v>
      </c>
      <c r="M1523" t="s">
        <v>38</v>
      </c>
      <c r="N1523" t="s">
        <v>39</v>
      </c>
      <c r="O1523" t="s">
        <v>4368</v>
      </c>
      <c r="P1523">
        <v>-1</v>
      </c>
    </row>
    <row r="1524" spans="1:16" ht="15" customHeight="1" x14ac:dyDescent="0.3">
      <c r="A1524">
        <v>1522</v>
      </c>
      <c r="B1524" t="s">
        <v>41</v>
      </c>
      <c r="C1524" t="s">
        <v>4317</v>
      </c>
      <c r="D1524" s="1" t="s">
        <v>4369</v>
      </c>
      <c r="E1524">
        <v>5</v>
      </c>
      <c r="F1524" s="1" t="s">
        <v>496</v>
      </c>
      <c r="G1524" t="s">
        <v>241</v>
      </c>
      <c r="H1524" t="s">
        <v>497</v>
      </c>
      <c r="I1524" t="s">
        <v>118</v>
      </c>
      <c r="J1524">
        <v>2008</v>
      </c>
      <c r="K1524" t="s">
        <v>36</v>
      </c>
      <c r="L1524" t="s">
        <v>46</v>
      </c>
      <c r="M1524" t="s">
        <v>38</v>
      </c>
      <c r="N1524" t="s">
        <v>47</v>
      </c>
      <c r="O1524">
        <v>-1</v>
      </c>
      <c r="P1524">
        <v>-1</v>
      </c>
    </row>
    <row r="1525" spans="1:16" ht="15" customHeight="1" x14ac:dyDescent="0.3">
      <c r="A1525">
        <v>1523</v>
      </c>
      <c r="B1525" t="s">
        <v>41</v>
      </c>
      <c r="C1525" t="s">
        <v>4317</v>
      </c>
      <c r="D1525" s="1" t="s">
        <v>4370</v>
      </c>
      <c r="E1525">
        <v>4.0999999999999996</v>
      </c>
      <c r="F1525" s="1" t="s">
        <v>4371</v>
      </c>
      <c r="G1525" t="s">
        <v>241</v>
      </c>
      <c r="H1525" t="s">
        <v>976</v>
      </c>
      <c r="I1525" t="s">
        <v>20</v>
      </c>
      <c r="J1525">
        <v>-1</v>
      </c>
      <c r="K1525" t="s">
        <v>36</v>
      </c>
      <c r="L1525">
        <v>-1</v>
      </c>
      <c r="M1525">
        <v>-1</v>
      </c>
      <c r="N1525" t="s">
        <v>160</v>
      </c>
      <c r="O1525">
        <v>-1</v>
      </c>
      <c r="P1525">
        <v>-1</v>
      </c>
    </row>
    <row r="1526" spans="1:16" ht="15" customHeight="1" x14ac:dyDescent="0.3">
      <c r="A1526">
        <v>1524</v>
      </c>
      <c r="B1526" t="s">
        <v>4372</v>
      </c>
      <c r="C1526" t="s">
        <v>4317</v>
      </c>
      <c r="D1526" s="1" t="s">
        <v>4373</v>
      </c>
      <c r="E1526">
        <v>4</v>
      </c>
      <c r="F1526" s="1" t="s">
        <v>4374</v>
      </c>
      <c r="G1526" t="s">
        <v>992</v>
      </c>
      <c r="H1526" t="s">
        <v>4097</v>
      </c>
      <c r="I1526" t="s">
        <v>35</v>
      </c>
      <c r="J1526">
        <v>1995</v>
      </c>
      <c r="K1526" t="s">
        <v>73</v>
      </c>
      <c r="L1526" t="s">
        <v>29</v>
      </c>
      <c r="M1526" t="s">
        <v>30</v>
      </c>
      <c r="N1526" t="s">
        <v>24</v>
      </c>
      <c r="O1526">
        <v>-1</v>
      </c>
      <c r="P1526">
        <v>-1</v>
      </c>
    </row>
    <row r="1527" spans="1:16" ht="15" customHeight="1" x14ac:dyDescent="0.3">
      <c r="A1527">
        <v>1525</v>
      </c>
      <c r="B1527" t="s">
        <v>315</v>
      </c>
      <c r="C1527" t="s">
        <v>4375</v>
      </c>
      <c r="D1527" s="1" t="s">
        <v>4376</v>
      </c>
      <c r="E1527">
        <v>4.3</v>
      </c>
      <c r="F1527" s="1" t="s">
        <v>4377</v>
      </c>
      <c r="G1527" t="s">
        <v>4378</v>
      </c>
      <c r="H1527" t="s">
        <v>4378</v>
      </c>
      <c r="I1527" t="s">
        <v>28</v>
      </c>
      <c r="J1527">
        <v>1891</v>
      </c>
      <c r="K1527" t="s">
        <v>562</v>
      </c>
      <c r="L1527" t="s">
        <v>563</v>
      </c>
      <c r="M1527" t="s">
        <v>564</v>
      </c>
      <c r="N1527" t="s">
        <v>132</v>
      </c>
      <c r="O1527">
        <v>-1</v>
      </c>
      <c r="P1527">
        <v>-1</v>
      </c>
    </row>
    <row r="1528" spans="1:16" ht="15" customHeight="1" x14ac:dyDescent="0.3">
      <c r="A1528">
        <v>1526</v>
      </c>
      <c r="B1528" t="s">
        <v>416</v>
      </c>
      <c r="C1528" t="s">
        <v>4375</v>
      </c>
      <c r="D1528" s="1" t="s">
        <v>4379</v>
      </c>
      <c r="E1528">
        <v>4.4000000000000004</v>
      </c>
      <c r="F1528" s="1" t="s">
        <v>646</v>
      </c>
      <c r="G1528" t="s">
        <v>241</v>
      </c>
      <c r="H1528" t="s">
        <v>314</v>
      </c>
      <c r="I1528" t="s">
        <v>91</v>
      </c>
      <c r="J1528">
        <v>-1</v>
      </c>
      <c r="K1528" t="s">
        <v>36</v>
      </c>
      <c r="L1528" t="s">
        <v>46</v>
      </c>
      <c r="M1528" t="s">
        <v>38</v>
      </c>
      <c r="N1528" t="s">
        <v>106</v>
      </c>
      <c r="O1528">
        <v>-1</v>
      </c>
      <c r="P1528">
        <v>-1</v>
      </c>
    </row>
    <row r="1529" spans="1:16" ht="15" customHeight="1" x14ac:dyDescent="0.3">
      <c r="A1529">
        <v>1527</v>
      </c>
      <c r="B1529" t="s">
        <v>4380</v>
      </c>
      <c r="C1529" t="s">
        <v>4375</v>
      </c>
      <c r="D1529" t="s">
        <v>4381</v>
      </c>
      <c r="E1529">
        <v>3.3</v>
      </c>
      <c r="F1529" s="1" t="s">
        <v>4382</v>
      </c>
      <c r="G1529" t="s">
        <v>1862</v>
      </c>
      <c r="H1529" t="s">
        <v>1286</v>
      </c>
      <c r="I1529" t="s">
        <v>72</v>
      </c>
      <c r="J1529">
        <v>1807</v>
      </c>
      <c r="K1529" t="s">
        <v>73</v>
      </c>
      <c r="L1529" t="s">
        <v>1047</v>
      </c>
      <c r="M1529" t="s">
        <v>247</v>
      </c>
      <c r="N1529" t="s">
        <v>75</v>
      </c>
      <c r="O1529">
        <v>-1</v>
      </c>
      <c r="P1529">
        <v>-1</v>
      </c>
    </row>
    <row r="1530" spans="1:16" ht="15" customHeight="1" x14ac:dyDescent="0.3">
      <c r="A1530">
        <v>1528</v>
      </c>
      <c r="B1530" t="s">
        <v>4383</v>
      </c>
      <c r="C1530" t="s">
        <v>4375</v>
      </c>
      <c r="D1530" s="1" t="s">
        <v>4384</v>
      </c>
      <c r="E1530">
        <v>4.0999999999999996</v>
      </c>
      <c r="F1530" s="1" t="s">
        <v>4385</v>
      </c>
      <c r="G1530" t="s">
        <v>241</v>
      </c>
      <c r="H1530" t="s">
        <v>241</v>
      </c>
      <c r="I1530" t="s">
        <v>72</v>
      </c>
      <c r="J1530">
        <v>1988</v>
      </c>
      <c r="K1530" t="s">
        <v>73</v>
      </c>
      <c r="L1530" t="s">
        <v>202</v>
      </c>
      <c r="M1530" t="s">
        <v>38</v>
      </c>
      <c r="N1530" t="s">
        <v>75</v>
      </c>
      <c r="O1530" t="s">
        <v>4386</v>
      </c>
      <c r="P1530">
        <v>-1</v>
      </c>
    </row>
    <row r="1531" spans="1:16" ht="15" customHeight="1" x14ac:dyDescent="0.3">
      <c r="A1531">
        <v>1529</v>
      </c>
      <c r="B1531" t="s">
        <v>41</v>
      </c>
      <c r="C1531" t="s">
        <v>4375</v>
      </c>
      <c r="D1531" s="1" t="s">
        <v>4387</v>
      </c>
      <c r="E1531">
        <v>4.5</v>
      </c>
      <c r="F1531" s="1" t="s">
        <v>4388</v>
      </c>
      <c r="G1531" t="s">
        <v>4270</v>
      </c>
      <c r="H1531" t="s">
        <v>976</v>
      </c>
      <c r="I1531" t="s">
        <v>118</v>
      </c>
      <c r="J1531">
        <v>2016</v>
      </c>
      <c r="K1531" t="s">
        <v>36</v>
      </c>
      <c r="L1531" t="s">
        <v>46</v>
      </c>
      <c r="M1531" t="s">
        <v>38</v>
      </c>
      <c r="N1531" t="s">
        <v>39</v>
      </c>
      <c r="O1531">
        <v>-1</v>
      </c>
      <c r="P1531">
        <v>-1</v>
      </c>
    </row>
    <row r="1532" spans="1:16" ht="15" customHeight="1" x14ac:dyDescent="0.3">
      <c r="A1532">
        <v>1530</v>
      </c>
      <c r="B1532" t="s">
        <v>4389</v>
      </c>
      <c r="C1532" t="s">
        <v>4375</v>
      </c>
      <c r="D1532" s="1" t="s">
        <v>4390</v>
      </c>
      <c r="E1532">
        <v>4.0999999999999996</v>
      </c>
      <c r="F1532" s="1" t="s">
        <v>2037</v>
      </c>
      <c r="G1532" t="s">
        <v>976</v>
      </c>
      <c r="H1532" t="s">
        <v>2038</v>
      </c>
      <c r="I1532" t="s">
        <v>28</v>
      </c>
      <c r="J1532">
        <v>1976</v>
      </c>
      <c r="K1532" t="s">
        <v>73</v>
      </c>
      <c r="L1532" t="s">
        <v>202</v>
      </c>
      <c r="M1532" t="s">
        <v>38</v>
      </c>
      <c r="N1532" t="s">
        <v>132</v>
      </c>
      <c r="O1532" t="s">
        <v>2039</v>
      </c>
      <c r="P1532">
        <v>-1</v>
      </c>
    </row>
    <row r="1533" spans="1:16" ht="15" customHeight="1" x14ac:dyDescent="0.3">
      <c r="A1533">
        <v>1531</v>
      </c>
      <c r="B1533" t="s">
        <v>41</v>
      </c>
      <c r="C1533" t="s">
        <v>4375</v>
      </c>
      <c r="D1533" s="1" t="s">
        <v>4391</v>
      </c>
      <c r="E1533">
        <v>-1</v>
      </c>
      <c r="F1533" t="s">
        <v>4392</v>
      </c>
      <c r="G1533" t="s">
        <v>459</v>
      </c>
      <c r="H1533">
        <v>-1</v>
      </c>
      <c r="I1533">
        <v>-1</v>
      </c>
      <c r="J1533">
        <v>-1</v>
      </c>
      <c r="K1533">
        <v>-1</v>
      </c>
      <c r="L1533">
        <v>-1</v>
      </c>
      <c r="M1533">
        <v>-1</v>
      </c>
      <c r="N1533">
        <v>-1</v>
      </c>
      <c r="O1533">
        <v>-1</v>
      </c>
      <c r="P1533">
        <v>-1</v>
      </c>
    </row>
    <row r="1534" spans="1:16" ht="15" customHeight="1" x14ac:dyDescent="0.3">
      <c r="A1534">
        <v>1532</v>
      </c>
      <c r="B1534" t="s">
        <v>877</v>
      </c>
      <c r="C1534" t="s">
        <v>4375</v>
      </c>
      <c r="D1534" s="1" t="s">
        <v>4393</v>
      </c>
      <c r="E1534">
        <v>4.7</v>
      </c>
      <c r="F1534" s="1" t="s">
        <v>4394</v>
      </c>
      <c r="G1534" t="s">
        <v>459</v>
      </c>
      <c r="H1534" t="s">
        <v>459</v>
      </c>
      <c r="I1534" t="s">
        <v>51</v>
      </c>
      <c r="J1534">
        <v>2013</v>
      </c>
      <c r="K1534" t="s">
        <v>36</v>
      </c>
      <c r="L1534" t="s">
        <v>105</v>
      </c>
      <c r="M1534" t="s">
        <v>59</v>
      </c>
      <c r="N1534" t="s">
        <v>39</v>
      </c>
      <c r="O1534">
        <v>-1</v>
      </c>
      <c r="P1534">
        <v>-1</v>
      </c>
    </row>
    <row r="1535" spans="1:16" ht="15" customHeight="1" x14ac:dyDescent="0.3">
      <c r="A1535">
        <v>1533</v>
      </c>
      <c r="B1535" t="s">
        <v>4395</v>
      </c>
      <c r="C1535" t="s">
        <v>4375</v>
      </c>
      <c r="D1535" s="1" t="s">
        <v>4396</v>
      </c>
      <c r="E1535">
        <v>4.2</v>
      </c>
      <c r="F1535" s="1" t="s">
        <v>4397</v>
      </c>
      <c r="G1535" t="s">
        <v>4378</v>
      </c>
      <c r="H1535" t="s">
        <v>4378</v>
      </c>
      <c r="I1535" t="s">
        <v>72</v>
      </c>
      <c r="J1535">
        <v>-1</v>
      </c>
      <c r="K1535" t="s">
        <v>562</v>
      </c>
      <c r="L1535" t="s">
        <v>563</v>
      </c>
      <c r="M1535" t="s">
        <v>564</v>
      </c>
      <c r="N1535" t="s">
        <v>39</v>
      </c>
      <c r="O1535">
        <v>-1</v>
      </c>
      <c r="P1535">
        <v>-1</v>
      </c>
    </row>
    <row r="1536" spans="1:16" ht="15" customHeight="1" x14ac:dyDescent="0.3">
      <c r="A1536">
        <v>1534</v>
      </c>
      <c r="B1536" t="s">
        <v>41</v>
      </c>
      <c r="C1536" t="s">
        <v>4375</v>
      </c>
      <c r="D1536" t="s">
        <v>4398</v>
      </c>
      <c r="E1536">
        <v>4</v>
      </c>
      <c r="F1536" s="1" t="s">
        <v>4399</v>
      </c>
      <c r="G1536" t="s">
        <v>976</v>
      </c>
      <c r="H1536" t="s">
        <v>2002</v>
      </c>
      <c r="I1536" t="s">
        <v>118</v>
      </c>
      <c r="J1536">
        <v>-1</v>
      </c>
      <c r="K1536" t="s">
        <v>36</v>
      </c>
      <c r="L1536">
        <v>-1</v>
      </c>
      <c r="M1536">
        <v>-1</v>
      </c>
      <c r="N1536" t="s">
        <v>39</v>
      </c>
      <c r="O1536">
        <v>-1</v>
      </c>
      <c r="P1536">
        <v>-1</v>
      </c>
    </row>
    <row r="1537" spans="1:16" ht="15" customHeight="1" x14ac:dyDescent="0.3">
      <c r="A1537">
        <v>1535</v>
      </c>
      <c r="B1537" t="s">
        <v>41</v>
      </c>
      <c r="C1537" t="s">
        <v>4375</v>
      </c>
      <c r="D1537" t="s">
        <v>4400</v>
      </c>
      <c r="E1537">
        <v>-1</v>
      </c>
      <c r="F1537" t="s">
        <v>4401</v>
      </c>
      <c r="G1537" t="s">
        <v>241</v>
      </c>
      <c r="H1537" t="s">
        <v>351</v>
      </c>
      <c r="I1537" t="s">
        <v>118</v>
      </c>
      <c r="J1537">
        <v>-1</v>
      </c>
      <c r="K1537" t="s">
        <v>36</v>
      </c>
      <c r="L1537">
        <v>-1</v>
      </c>
      <c r="M1537">
        <v>-1</v>
      </c>
      <c r="N1537" t="s">
        <v>39</v>
      </c>
      <c r="O1537">
        <v>-1</v>
      </c>
      <c r="P1537">
        <v>-1</v>
      </c>
    </row>
    <row r="1538" spans="1:16" ht="15" customHeight="1" x14ac:dyDescent="0.3">
      <c r="A1538">
        <v>1536</v>
      </c>
      <c r="B1538" t="s">
        <v>4402</v>
      </c>
      <c r="C1538" t="s">
        <v>4375</v>
      </c>
      <c r="D1538" s="1" t="s">
        <v>4403</v>
      </c>
      <c r="E1538">
        <v>4.0999999999999996</v>
      </c>
      <c r="F1538" s="1" t="s">
        <v>2037</v>
      </c>
      <c r="G1538" t="s">
        <v>976</v>
      </c>
      <c r="H1538" t="s">
        <v>2038</v>
      </c>
      <c r="I1538" t="s">
        <v>28</v>
      </c>
      <c r="J1538">
        <v>1976</v>
      </c>
      <c r="K1538" t="s">
        <v>73</v>
      </c>
      <c r="L1538" t="s">
        <v>202</v>
      </c>
      <c r="M1538" t="s">
        <v>38</v>
      </c>
      <c r="N1538" t="s">
        <v>132</v>
      </c>
      <c r="O1538" t="s">
        <v>2039</v>
      </c>
      <c r="P1538">
        <v>-1</v>
      </c>
    </row>
    <row r="1539" spans="1:16" ht="15" customHeight="1" x14ac:dyDescent="0.3">
      <c r="A1539">
        <v>1537</v>
      </c>
      <c r="B1539" t="s">
        <v>41</v>
      </c>
      <c r="C1539" t="s">
        <v>4375</v>
      </c>
      <c r="D1539" s="1" t="s">
        <v>4404</v>
      </c>
      <c r="E1539">
        <v>4.2</v>
      </c>
      <c r="F1539" s="1" t="s">
        <v>1285</v>
      </c>
      <c r="G1539" t="s">
        <v>992</v>
      </c>
      <c r="H1539" t="s">
        <v>391</v>
      </c>
      <c r="I1539" t="s">
        <v>20</v>
      </c>
      <c r="J1539">
        <v>1999</v>
      </c>
      <c r="K1539" t="s">
        <v>45</v>
      </c>
      <c r="L1539" t="s">
        <v>222</v>
      </c>
      <c r="M1539" t="s">
        <v>81</v>
      </c>
      <c r="N1539" t="s">
        <v>24</v>
      </c>
      <c r="O1539">
        <v>-1</v>
      </c>
      <c r="P1539">
        <v>-1</v>
      </c>
    </row>
    <row r="1540" spans="1:16" ht="15" customHeight="1" x14ac:dyDescent="0.3">
      <c r="A1540">
        <v>1538</v>
      </c>
      <c r="B1540" t="s">
        <v>1009</v>
      </c>
      <c r="C1540" t="s">
        <v>4375</v>
      </c>
      <c r="D1540" s="1" t="s">
        <v>4405</v>
      </c>
      <c r="E1540">
        <v>4.8</v>
      </c>
      <c r="F1540" s="1" t="s">
        <v>4406</v>
      </c>
      <c r="G1540" t="s">
        <v>2038</v>
      </c>
      <c r="H1540" t="s">
        <v>1909</v>
      </c>
      <c r="I1540" t="s">
        <v>91</v>
      </c>
      <c r="J1540">
        <v>1994</v>
      </c>
      <c r="K1540" t="s">
        <v>36</v>
      </c>
      <c r="L1540" t="s">
        <v>202</v>
      </c>
      <c r="M1540" t="s">
        <v>38</v>
      </c>
      <c r="N1540" t="s">
        <v>39</v>
      </c>
      <c r="O1540">
        <v>-1</v>
      </c>
      <c r="P1540">
        <v>-1</v>
      </c>
    </row>
    <row r="1541" spans="1:16" ht="15" customHeight="1" x14ac:dyDescent="0.3">
      <c r="A1541">
        <v>1539</v>
      </c>
      <c r="B1541" t="s">
        <v>4407</v>
      </c>
      <c r="C1541" t="s">
        <v>4375</v>
      </c>
      <c r="D1541" s="1" t="s">
        <v>4408</v>
      </c>
      <c r="E1541">
        <v>4.0999999999999996</v>
      </c>
      <c r="F1541" s="1" t="s">
        <v>763</v>
      </c>
      <c r="G1541" t="s">
        <v>992</v>
      </c>
      <c r="H1541" t="s">
        <v>764</v>
      </c>
      <c r="I1541" t="s">
        <v>118</v>
      </c>
      <c r="J1541">
        <v>-1</v>
      </c>
      <c r="K1541" t="s">
        <v>36</v>
      </c>
      <c r="L1541" t="s">
        <v>202</v>
      </c>
      <c r="M1541" t="s">
        <v>38</v>
      </c>
      <c r="N1541" t="s">
        <v>120</v>
      </c>
      <c r="O1541">
        <v>-1</v>
      </c>
      <c r="P1541">
        <v>-1</v>
      </c>
    </row>
    <row r="1542" spans="1:16" ht="15" customHeight="1" x14ac:dyDescent="0.3">
      <c r="A1542">
        <v>1540</v>
      </c>
      <c r="B1542" t="s">
        <v>576</v>
      </c>
      <c r="C1542" t="s">
        <v>4375</v>
      </c>
      <c r="D1542" s="1" t="s">
        <v>4409</v>
      </c>
      <c r="E1542">
        <v>3.9</v>
      </c>
      <c r="F1542" s="1" t="s">
        <v>4297</v>
      </c>
      <c r="G1542" t="s">
        <v>131</v>
      </c>
      <c r="H1542" t="s">
        <v>4298</v>
      </c>
      <c r="I1542" t="s">
        <v>51</v>
      </c>
      <c r="J1542">
        <v>2002</v>
      </c>
      <c r="K1542" t="s">
        <v>36</v>
      </c>
      <c r="L1542" t="s">
        <v>46</v>
      </c>
      <c r="M1542" t="s">
        <v>38</v>
      </c>
      <c r="N1542" t="s">
        <v>47</v>
      </c>
      <c r="O1542" t="s">
        <v>4299</v>
      </c>
      <c r="P1542">
        <v>-1</v>
      </c>
    </row>
    <row r="1543" spans="1:16" ht="15" customHeight="1" x14ac:dyDescent="0.3">
      <c r="A1543">
        <v>1541</v>
      </c>
      <c r="B1543" t="s">
        <v>4410</v>
      </c>
      <c r="C1543" t="s">
        <v>4375</v>
      </c>
      <c r="D1543" s="1" t="s">
        <v>4411</v>
      </c>
      <c r="E1543">
        <v>-1</v>
      </c>
      <c r="F1543" t="s">
        <v>4412</v>
      </c>
      <c r="G1543" t="s">
        <v>257</v>
      </c>
      <c r="H1543">
        <v>-1</v>
      </c>
      <c r="I1543">
        <v>-1</v>
      </c>
      <c r="J1543">
        <v>-1</v>
      </c>
      <c r="K1543">
        <v>-1</v>
      </c>
      <c r="L1543">
        <v>-1</v>
      </c>
      <c r="M1543">
        <v>-1</v>
      </c>
      <c r="N1543">
        <v>-1</v>
      </c>
      <c r="O1543">
        <v>-1</v>
      </c>
      <c r="P1543">
        <v>-1</v>
      </c>
    </row>
    <row r="1544" spans="1:16" ht="15" customHeight="1" x14ac:dyDescent="0.3">
      <c r="A1544">
        <v>1542</v>
      </c>
      <c r="B1544" t="s">
        <v>41</v>
      </c>
      <c r="C1544" t="s">
        <v>4375</v>
      </c>
      <c r="D1544" s="1" t="s">
        <v>4413</v>
      </c>
      <c r="E1544">
        <v>3.7</v>
      </c>
      <c r="F1544" s="1" t="s">
        <v>4414</v>
      </c>
      <c r="G1544" t="s">
        <v>257</v>
      </c>
      <c r="H1544" t="s">
        <v>900</v>
      </c>
      <c r="I1544" t="s">
        <v>35</v>
      </c>
      <c r="J1544">
        <v>2000</v>
      </c>
      <c r="K1544" t="s">
        <v>36</v>
      </c>
      <c r="L1544" t="s">
        <v>222</v>
      </c>
      <c r="M1544" t="s">
        <v>81</v>
      </c>
      <c r="N1544" t="s">
        <v>24</v>
      </c>
      <c r="O1544" t="s">
        <v>4415</v>
      </c>
      <c r="P1544">
        <v>-1</v>
      </c>
    </row>
    <row r="1545" spans="1:16" ht="15" customHeight="1" x14ac:dyDescent="0.3">
      <c r="A1545">
        <v>1543</v>
      </c>
      <c r="B1545" t="s">
        <v>4416</v>
      </c>
      <c r="C1545" t="s">
        <v>4375</v>
      </c>
      <c r="D1545" s="1" t="s">
        <v>4417</v>
      </c>
      <c r="E1545">
        <v>3.5</v>
      </c>
      <c r="F1545" s="1" t="s">
        <v>3800</v>
      </c>
      <c r="G1545" t="s">
        <v>2038</v>
      </c>
      <c r="H1545" t="s">
        <v>19</v>
      </c>
      <c r="I1545" t="s">
        <v>118</v>
      </c>
      <c r="J1545">
        <v>2010</v>
      </c>
      <c r="K1545" t="s">
        <v>45</v>
      </c>
      <c r="L1545" t="s">
        <v>222</v>
      </c>
      <c r="M1545" t="s">
        <v>81</v>
      </c>
      <c r="N1545" t="s">
        <v>160</v>
      </c>
      <c r="O1545">
        <v>-1</v>
      </c>
      <c r="P1545">
        <v>-1</v>
      </c>
    </row>
    <row r="1546" spans="1:16" ht="15" customHeight="1" x14ac:dyDescent="0.3">
      <c r="A1546">
        <v>1544</v>
      </c>
      <c r="B1546" t="s">
        <v>4418</v>
      </c>
      <c r="C1546" t="s">
        <v>4375</v>
      </c>
      <c r="D1546" s="1" t="s">
        <v>4419</v>
      </c>
      <c r="E1546">
        <v>4.0999999999999996</v>
      </c>
      <c r="F1546" s="1" t="s">
        <v>4371</v>
      </c>
      <c r="G1546" t="s">
        <v>131</v>
      </c>
      <c r="H1546" t="s">
        <v>976</v>
      </c>
      <c r="I1546" t="s">
        <v>20</v>
      </c>
      <c r="J1546">
        <v>-1</v>
      </c>
      <c r="K1546" t="s">
        <v>36</v>
      </c>
      <c r="L1546">
        <v>-1</v>
      </c>
      <c r="M1546">
        <v>-1</v>
      </c>
      <c r="N1546" t="s">
        <v>160</v>
      </c>
      <c r="O1546">
        <v>-1</v>
      </c>
      <c r="P1546">
        <v>-1</v>
      </c>
    </row>
    <row r="1547" spans="1:16" ht="15" customHeight="1" x14ac:dyDescent="0.3">
      <c r="A1547">
        <v>1545</v>
      </c>
      <c r="B1547" t="s">
        <v>4420</v>
      </c>
      <c r="C1547" t="s">
        <v>4375</v>
      </c>
      <c r="D1547" t="s">
        <v>4421</v>
      </c>
      <c r="E1547">
        <v>3.2</v>
      </c>
      <c r="F1547" s="1" t="s">
        <v>4422</v>
      </c>
      <c r="G1547" t="s">
        <v>351</v>
      </c>
      <c r="H1547" t="s">
        <v>351</v>
      </c>
      <c r="I1547" t="s">
        <v>35</v>
      </c>
      <c r="J1547">
        <v>1997</v>
      </c>
      <c r="K1547" t="s">
        <v>36</v>
      </c>
      <c r="L1547" t="s">
        <v>46</v>
      </c>
      <c r="M1547" t="s">
        <v>38</v>
      </c>
      <c r="N1547" t="s">
        <v>24</v>
      </c>
      <c r="O1547" t="s">
        <v>4423</v>
      </c>
      <c r="P1547">
        <v>-1</v>
      </c>
    </row>
    <row r="1548" spans="1:16" ht="15" customHeight="1" x14ac:dyDescent="0.3">
      <c r="A1548">
        <v>1546</v>
      </c>
      <c r="B1548" t="s">
        <v>4424</v>
      </c>
      <c r="C1548" t="s">
        <v>4375</v>
      </c>
      <c r="D1548" s="1" t="s">
        <v>4425</v>
      </c>
      <c r="E1548">
        <v>4.2</v>
      </c>
      <c r="F1548" s="1" t="s">
        <v>4426</v>
      </c>
      <c r="G1548" t="s">
        <v>4378</v>
      </c>
      <c r="H1548" t="s">
        <v>4378</v>
      </c>
      <c r="I1548" t="s">
        <v>72</v>
      </c>
      <c r="J1548">
        <v>-1</v>
      </c>
      <c r="K1548" t="s">
        <v>562</v>
      </c>
      <c r="L1548" t="s">
        <v>563</v>
      </c>
      <c r="M1548" t="s">
        <v>564</v>
      </c>
      <c r="N1548" t="s">
        <v>39</v>
      </c>
      <c r="O1548">
        <v>-1</v>
      </c>
      <c r="P1548">
        <v>-1</v>
      </c>
    </row>
    <row r="1549" spans="1:16" ht="15" customHeight="1" x14ac:dyDescent="0.3">
      <c r="A1549">
        <v>1547</v>
      </c>
      <c r="B1549" t="s">
        <v>41</v>
      </c>
      <c r="C1549" t="s">
        <v>4375</v>
      </c>
      <c r="D1549" s="1" t="s">
        <v>4427</v>
      </c>
      <c r="E1549">
        <v>3.5</v>
      </c>
      <c r="F1549" s="1" t="s">
        <v>458</v>
      </c>
      <c r="G1549" t="s">
        <v>257</v>
      </c>
      <c r="H1549" t="s">
        <v>459</v>
      </c>
      <c r="I1549" t="s">
        <v>28</v>
      </c>
      <c r="J1549">
        <v>1948</v>
      </c>
      <c r="K1549" t="s">
        <v>73</v>
      </c>
      <c r="L1549" t="s">
        <v>222</v>
      </c>
      <c r="M1549" t="s">
        <v>81</v>
      </c>
      <c r="N1549" t="s">
        <v>31</v>
      </c>
      <c r="O1549" t="s">
        <v>460</v>
      </c>
      <c r="P1549">
        <v>-1</v>
      </c>
    </row>
    <row r="1550" spans="1:16" ht="15" customHeight="1" x14ac:dyDescent="0.3">
      <c r="A1550">
        <v>1548</v>
      </c>
      <c r="B1550" t="s">
        <v>4428</v>
      </c>
      <c r="C1550" t="s">
        <v>4375</v>
      </c>
      <c r="D1550" t="s">
        <v>4429</v>
      </c>
      <c r="E1550">
        <v>3.8</v>
      </c>
      <c r="F1550" s="1" t="s">
        <v>4430</v>
      </c>
      <c r="G1550" t="s">
        <v>241</v>
      </c>
      <c r="H1550" t="s">
        <v>1282</v>
      </c>
      <c r="I1550" t="s">
        <v>35</v>
      </c>
      <c r="J1550">
        <v>1996</v>
      </c>
      <c r="K1550" t="s">
        <v>36</v>
      </c>
      <c r="L1550" t="s">
        <v>46</v>
      </c>
      <c r="M1550" t="s">
        <v>38</v>
      </c>
      <c r="N1550" t="s">
        <v>24</v>
      </c>
      <c r="O1550">
        <v>-1</v>
      </c>
      <c r="P1550">
        <v>-1</v>
      </c>
    </row>
    <row r="1551" spans="1:16" ht="15" customHeight="1" x14ac:dyDescent="0.3">
      <c r="A1551">
        <v>1549</v>
      </c>
      <c r="B1551" t="s">
        <v>4431</v>
      </c>
      <c r="C1551" t="s">
        <v>4375</v>
      </c>
      <c r="D1551" s="1" t="s">
        <v>4432</v>
      </c>
      <c r="E1551">
        <v>3.9</v>
      </c>
      <c r="F1551" s="1" t="s">
        <v>4433</v>
      </c>
      <c r="G1551" t="s">
        <v>257</v>
      </c>
      <c r="H1551" t="s">
        <v>4434</v>
      </c>
      <c r="I1551" t="s">
        <v>28</v>
      </c>
      <c r="J1551">
        <v>2013</v>
      </c>
      <c r="K1551" t="s">
        <v>73</v>
      </c>
      <c r="L1551" t="s">
        <v>475</v>
      </c>
      <c r="M1551" t="s">
        <v>475</v>
      </c>
      <c r="N1551" t="s">
        <v>132</v>
      </c>
      <c r="O1551" t="s">
        <v>4435</v>
      </c>
      <c r="P1551">
        <v>-1</v>
      </c>
    </row>
    <row r="1552" spans="1:16" ht="15" customHeight="1" x14ac:dyDescent="0.3">
      <c r="A1552">
        <v>1550</v>
      </c>
      <c r="B1552" t="s">
        <v>1358</v>
      </c>
      <c r="C1552" t="s">
        <v>4375</v>
      </c>
      <c r="D1552" t="s">
        <v>4436</v>
      </c>
      <c r="E1552">
        <v>4.7</v>
      </c>
      <c r="F1552" s="1" t="s">
        <v>4437</v>
      </c>
      <c r="G1552" t="s">
        <v>241</v>
      </c>
      <c r="H1552" t="s">
        <v>154</v>
      </c>
      <c r="I1552" t="s">
        <v>118</v>
      </c>
      <c r="J1552">
        <v>2000</v>
      </c>
      <c r="K1552" t="s">
        <v>36</v>
      </c>
      <c r="L1552" t="s">
        <v>46</v>
      </c>
      <c r="M1552" t="s">
        <v>38</v>
      </c>
      <c r="N1552" t="s">
        <v>39</v>
      </c>
      <c r="O1552" t="s">
        <v>4438</v>
      </c>
      <c r="P1552">
        <v>-1</v>
      </c>
    </row>
    <row r="1553" spans="1:16" ht="15" customHeight="1" x14ac:dyDescent="0.3">
      <c r="A1553">
        <v>1551</v>
      </c>
      <c r="B1553" t="s">
        <v>4439</v>
      </c>
      <c r="C1553" t="s">
        <v>4375</v>
      </c>
      <c r="D1553" s="1" t="s">
        <v>4440</v>
      </c>
      <c r="E1553">
        <v>3.3</v>
      </c>
      <c r="F1553" s="1" t="s">
        <v>4441</v>
      </c>
      <c r="G1553" t="s">
        <v>241</v>
      </c>
      <c r="H1553" t="s">
        <v>976</v>
      </c>
      <c r="I1553" t="s">
        <v>118</v>
      </c>
      <c r="J1553">
        <v>2006</v>
      </c>
      <c r="K1553" t="s">
        <v>36</v>
      </c>
      <c r="L1553" t="s">
        <v>46</v>
      </c>
      <c r="M1553" t="s">
        <v>38</v>
      </c>
      <c r="N1553" t="s">
        <v>160</v>
      </c>
      <c r="O1553">
        <v>-1</v>
      </c>
      <c r="P1553">
        <v>-1</v>
      </c>
    </row>
    <row r="1554" spans="1:16" ht="15" customHeight="1" x14ac:dyDescent="0.3">
      <c r="A1554">
        <v>1552</v>
      </c>
      <c r="B1554" t="s">
        <v>4442</v>
      </c>
      <c r="C1554" t="s">
        <v>4375</v>
      </c>
      <c r="D1554" s="1" t="s">
        <v>4443</v>
      </c>
      <c r="E1554">
        <v>4.4000000000000004</v>
      </c>
      <c r="F1554" s="1" t="s">
        <v>4319</v>
      </c>
      <c r="G1554" t="s">
        <v>976</v>
      </c>
      <c r="H1554" t="s">
        <v>1820</v>
      </c>
      <c r="I1554" t="s">
        <v>118</v>
      </c>
      <c r="J1554">
        <v>2015</v>
      </c>
      <c r="K1554" t="s">
        <v>36</v>
      </c>
      <c r="L1554" t="s">
        <v>46</v>
      </c>
      <c r="M1554" t="s">
        <v>38</v>
      </c>
      <c r="N1554" t="s">
        <v>39</v>
      </c>
      <c r="O1554">
        <v>-1</v>
      </c>
      <c r="P1554">
        <v>-1</v>
      </c>
    </row>
    <row r="1555" spans="1:16" ht="15" customHeight="1" x14ac:dyDescent="0.3">
      <c r="A1555">
        <v>1553</v>
      </c>
      <c r="B1555" t="s">
        <v>4444</v>
      </c>
      <c r="C1555" t="s">
        <v>4375</v>
      </c>
      <c r="D1555" s="1" t="s">
        <v>4445</v>
      </c>
      <c r="E1555">
        <v>4.0999999999999996</v>
      </c>
      <c r="F1555" s="1" t="s">
        <v>2037</v>
      </c>
      <c r="G1555" t="s">
        <v>976</v>
      </c>
      <c r="H1555" t="s">
        <v>2038</v>
      </c>
      <c r="I1555" t="s">
        <v>28</v>
      </c>
      <c r="J1555">
        <v>1976</v>
      </c>
      <c r="K1555" t="s">
        <v>73</v>
      </c>
      <c r="L1555" t="s">
        <v>202</v>
      </c>
      <c r="M1555" t="s">
        <v>38</v>
      </c>
      <c r="N1555" t="s">
        <v>132</v>
      </c>
      <c r="O1555" t="s">
        <v>2039</v>
      </c>
      <c r="P1555">
        <v>-1</v>
      </c>
    </row>
    <row r="1556" spans="1:16" ht="15" customHeight="1" x14ac:dyDescent="0.3">
      <c r="A1556">
        <v>1554</v>
      </c>
      <c r="B1556" t="s">
        <v>775</v>
      </c>
      <c r="C1556" t="s">
        <v>4375</v>
      </c>
      <c r="D1556" t="s">
        <v>4446</v>
      </c>
      <c r="E1556">
        <v>4.4000000000000004</v>
      </c>
      <c r="F1556" s="1" t="s">
        <v>4447</v>
      </c>
      <c r="G1556" t="s">
        <v>241</v>
      </c>
      <c r="H1556" t="s">
        <v>4448</v>
      </c>
      <c r="I1556" t="s">
        <v>118</v>
      </c>
      <c r="J1556">
        <v>1995</v>
      </c>
      <c r="K1556" t="s">
        <v>36</v>
      </c>
      <c r="L1556" t="s">
        <v>46</v>
      </c>
      <c r="M1556" t="s">
        <v>38</v>
      </c>
      <c r="N1556" t="s">
        <v>39</v>
      </c>
      <c r="O1556" t="s">
        <v>4449</v>
      </c>
      <c r="P1556">
        <v>-1</v>
      </c>
    </row>
    <row r="1557" spans="1:16" ht="15" customHeight="1" x14ac:dyDescent="0.3">
      <c r="A1557">
        <v>1555</v>
      </c>
      <c r="B1557" t="s">
        <v>4450</v>
      </c>
      <c r="C1557" t="s">
        <v>4451</v>
      </c>
      <c r="D1557" t="s">
        <v>4452</v>
      </c>
      <c r="E1557">
        <v>4.8</v>
      </c>
      <c r="F1557" s="1" t="s">
        <v>4453</v>
      </c>
      <c r="G1557" t="s">
        <v>241</v>
      </c>
      <c r="H1557" t="s">
        <v>241</v>
      </c>
      <c r="I1557" t="s">
        <v>35</v>
      </c>
      <c r="J1557">
        <v>2011</v>
      </c>
      <c r="K1557" t="s">
        <v>73</v>
      </c>
      <c r="L1557" t="s">
        <v>46</v>
      </c>
      <c r="M1557" t="s">
        <v>38</v>
      </c>
      <c r="N1557" t="s">
        <v>39</v>
      </c>
      <c r="O1557">
        <v>-1</v>
      </c>
      <c r="P1557">
        <v>-1</v>
      </c>
    </row>
    <row r="1558" spans="1:16" ht="15" customHeight="1" x14ac:dyDescent="0.3">
      <c r="A1558">
        <v>1556</v>
      </c>
      <c r="B1558" t="s">
        <v>96</v>
      </c>
      <c r="C1558" t="s">
        <v>4451</v>
      </c>
      <c r="D1558" s="1" t="s">
        <v>4454</v>
      </c>
      <c r="E1558">
        <v>3.1</v>
      </c>
      <c r="F1558" s="1" t="s">
        <v>4455</v>
      </c>
      <c r="G1558" t="s">
        <v>4270</v>
      </c>
      <c r="H1558" t="s">
        <v>4270</v>
      </c>
      <c r="I1558" t="s">
        <v>35</v>
      </c>
      <c r="J1558">
        <v>2014</v>
      </c>
      <c r="K1558" t="s">
        <v>36</v>
      </c>
      <c r="L1558" t="s">
        <v>4456</v>
      </c>
      <c r="M1558" t="s">
        <v>407</v>
      </c>
      <c r="N1558" t="s">
        <v>39</v>
      </c>
      <c r="O1558" t="s">
        <v>4457</v>
      </c>
      <c r="P1558" t="b">
        <v>1</v>
      </c>
    </row>
    <row r="1559" spans="1:16" ht="15" customHeight="1" x14ac:dyDescent="0.3">
      <c r="A1559">
        <v>1557</v>
      </c>
      <c r="B1559" t="s">
        <v>4458</v>
      </c>
      <c r="C1559" t="s">
        <v>4451</v>
      </c>
      <c r="D1559" s="1" t="s">
        <v>4459</v>
      </c>
      <c r="E1559">
        <v>4.0999999999999996</v>
      </c>
      <c r="F1559" s="1" t="s">
        <v>2037</v>
      </c>
      <c r="G1559" t="s">
        <v>976</v>
      </c>
      <c r="H1559" t="s">
        <v>2038</v>
      </c>
      <c r="I1559" t="s">
        <v>28</v>
      </c>
      <c r="J1559">
        <v>1976</v>
      </c>
      <c r="K1559" t="s">
        <v>73</v>
      </c>
      <c r="L1559" t="s">
        <v>202</v>
      </c>
      <c r="M1559" t="s">
        <v>38</v>
      </c>
      <c r="N1559" t="s">
        <v>132</v>
      </c>
      <c r="O1559" t="s">
        <v>2039</v>
      </c>
      <c r="P1559">
        <v>-1</v>
      </c>
    </row>
    <row r="1560" spans="1:16" ht="15" customHeight="1" x14ac:dyDescent="0.3">
      <c r="A1560">
        <v>1558</v>
      </c>
      <c r="B1560" t="s">
        <v>271</v>
      </c>
      <c r="C1560" t="s">
        <v>4451</v>
      </c>
      <c r="D1560" s="1" t="s">
        <v>4460</v>
      </c>
      <c r="E1560">
        <v>3.8</v>
      </c>
      <c r="F1560" s="1" t="s">
        <v>397</v>
      </c>
      <c r="G1560" t="s">
        <v>459</v>
      </c>
      <c r="H1560" t="s">
        <v>398</v>
      </c>
      <c r="I1560" t="s">
        <v>35</v>
      </c>
      <c r="J1560">
        <v>1995</v>
      </c>
      <c r="K1560" t="s">
        <v>45</v>
      </c>
      <c r="L1560" t="s">
        <v>222</v>
      </c>
      <c r="M1560" t="s">
        <v>81</v>
      </c>
      <c r="N1560" t="s">
        <v>31</v>
      </c>
      <c r="O1560" t="s">
        <v>399</v>
      </c>
      <c r="P1560" t="b">
        <v>1</v>
      </c>
    </row>
    <row r="1561" spans="1:16" ht="15" customHeight="1" x14ac:dyDescent="0.3">
      <c r="A1561">
        <v>1559</v>
      </c>
      <c r="B1561" t="s">
        <v>4461</v>
      </c>
      <c r="C1561" t="s">
        <v>4451</v>
      </c>
      <c r="D1561" s="1" t="s">
        <v>4462</v>
      </c>
      <c r="E1561">
        <v>4.0999999999999996</v>
      </c>
      <c r="F1561" s="1" t="s">
        <v>4385</v>
      </c>
      <c r="G1561" t="s">
        <v>241</v>
      </c>
      <c r="H1561" t="s">
        <v>241</v>
      </c>
      <c r="I1561" t="s">
        <v>72</v>
      </c>
      <c r="J1561">
        <v>1988</v>
      </c>
      <c r="K1561" t="s">
        <v>73</v>
      </c>
      <c r="L1561" t="s">
        <v>202</v>
      </c>
      <c r="M1561" t="s">
        <v>38</v>
      </c>
      <c r="N1561" t="s">
        <v>75</v>
      </c>
      <c r="O1561" t="s">
        <v>4386</v>
      </c>
      <c r="P1561">
        <v>-1</v>
      </c>
    </row>
    <row r="1562" spans="1:16" ht="15" customHeight="1" x14ac:dyDescent="0.3">
      <c r="A1562">
        <v>1560</v>
      </c>
      <c r="B1562" t="s">
        <v>4463</v>
      </c>
      <c r="C1562" t="s">
        <v>4451</v>
      </c>
      <c r="D1562" s="1" t="s">
        <v>4464</v>
      </c>
      <c r="E1562">
        <v>3.6</v>
      </c>
      <c r="F1562" s="1" t="s">
        <v>4465</v>
      </c>
      <c r="G1562" t="s">
        <v>131</v>
      </c>
      <c r="H1562" t="s">
        <v>131</v>
      </c>
      <c r="I1562" t="s">
        <v>20</v>
      </c>
      <c r="J1562">
        <v>-1</v>
      </c>
      <c r="K1562" t="s">
        <v>36</v>
      </c>
      <c r="L1562" t="s">
        <v>29</v>
      </c>
      <c r="M1562" t="s">
        <v>30</v>
      </c>
      <c r="N1562" t="s">
        <v>39</v>
      </c>
      <c r="O1562">
        <v>-1</v>
      </c>
      <c r="P1562">
        <v>-1</v>
      </c>
    </row>
    <row r="1563" spans="1:16" ht="15" customHeight="1" x14ac:dyDescent="0.3">
      <c r="A1563">
        <v>1561</v>
      </c>
      <c r="B1563" t="s">
        <v>4466</v>
      </c>
      <c r="C1563" t="s">
        <v>4451</v>
      </c>
      <c r="D1563" s="1" t="s">
        <v>4467</v>
      </c>
      <c r="E1563">
        <v>4.4000000000000004</v>
      </c>
      <c r="F1563" s="1" t="s">
        <v>4468</v>
      </c>
      <c r="G1563" t="s">
        <v>351</v>
      </c>
      <c r="H1563" t="s">
        <v>391</v>
      </c>
      <c r="I1563" t="s">
        <v>91</v>
      </c>
      <c r="J1563">
        <v>-1</v>
      </c>
      <c r="K1563" t="s">
        <v>36</v>
      </c>
      <c r="L1563">
        <v>-1</v>
      </c>
      <c r="M1563">
        <v>-1</v>
      </c>
      <c r="N1563" t="s">
        <v>39</v>
      </c>
      <c r="O1563">
        <v>-1</v>
      </c>
      <c r="P1563">
        <v>-1</v>
      </c>
    </row>
    <row r="1564" spans="1:16" ht="15" customHeight="1" x14ac:dyDescent="0.3">
      <c r="A1564">
        <v>1562</v>
      </c>
      <c r="B1564" t="s">
        <v>825</v>
      </c>
      <c r="C1564" t="s">
        <v>4451</v>
      </c>
      <c r="D1564" s="1" t="s">
        <v>4469</v>
      </c>
      <c r="E1564">
        <v>3.9</v>
      </c>
      <c r="F1564" s="1" t="s">
        <v>4433</v>
      </c>
      <c r="G1564" t="s">
        <v>257</v>
      </c>
      <c r="H1564" t="s">
        <v>4434</v>
      </c>
      <c r="I1564" t="s">
        <v>28</v>
      </c>
      <c r="J1564">
        <v>2013</v>
      </c>
      <c r="K1564" t="s">
        <v>73</v>
      </c>
      <c r="L1564" t="s">
        <v>475</v>
      </c>
      <c r="M1564" t="s">
        <v>475</v>
      </c>
      <c r="N1564" t="s">
        <v>132</v>
      </c>
      <c r="O1564" t="s">
        <v>4435</v>
      </c>
      <c r="P1564">
        <v>-1</v>
      </c>
    </row>
    <row r="1565" spans="1:16" ht="15" customHeight="1" x14ac:dyDescent="0.3">
      <c r="A1565">
        <v>1563</v>
      </c>
      <c r="B1565" t="s">
        <v>4470</v>
      </c>
      <c r="C1565" t="s">
        <v>4451</v>
      </c>
      <c r="D1565" s="1" t="s">
        <v>4471</v>
      </c>
      <c r="E1565">
        <v>3.7</v>
      </c>
      <c r="F1565" s="1" t="s">
        <v>4472</v>
      </c>
      <c r="G1565" t="s">
        <v>2038</v>
      </c>
      <c r="H1565" t="s">
        <v>4473</v>
      </c>
      <c r="I1565" t="s">
        <v>91</v>
      </c>
      <c r="J1565">
        <v>-1</v>
      </c>
      <c r="K1565" t="s">
        <v>36</v>
      </c>
      <c r="L1565" t="s">
        <v>99</v>
      </c>
      <c r="M1565" t="s">
        <v>81</v>
      </c>
      <c r="N1565" t="s">
        <v>106</v>
      </c>
      <c r="O1565">
        <v>-1</v>
      </c>
      <c r="P1565">
        <v>-1</v>
      </c>
    </row>
    <row r="1566" spans="1:16" ht="15" customHeight="1" x14ac:dyDescent="0.3">
      <c r="A1566">
        <v>1564</v>
      </c>
      <c r="B1566" t="s">
        <v>96</v>
      </c>
      <c r="C1566" t="s">
        <v>4451</v>
      </c>
      <c r="D1566" s="1" t="s">
        <v>4474</v>
      </c>
      <c r="E1566">
        <v>3.9</v>
      </c>
      <c r="F1566" s="1" t="s">
        <v>585</v>
      </c>
      <c r="G1566" t="s">
        <v>4475</v>
      </c>
      <c r="H1566" t="s">
        <v>174</v>
      </c>
      <c r="I1566" t="s">
        <v>28</v>
      </c>
      <c r="J1566">
        <v>1994</v>
      </c>
      <c r="K1566" t="s">
        <v>73</v>
      </c>
      <c r="L1566" t="s">
        <v>37</v>
      </c>
      <c r="M1566" t="s">
        <v>38</v>
      </c>
      <c r="N1566" t="s">
        <v>132</v>
      </c>
      <c r="O1566" t="s">
        <v>586</v>
      </c>
      <c r="P1566">
        <v>-1</v>
      </c>
    </row>
    <row r="1567" spans="1:16" ht="15" customHeight="1" x14ac:dyDescent="0.3">
      <c r="A1567">
        <v>1565</v>
      </c>
      <c r="B1567" t="s">
        <v>41</v>
      </c>
      <c r="C1567" t="s">
        <v>4451</v>
      </c>
      <c r="D1567" t="s">
        <v>4476</v>
      </c>
      <c r="E1567">
        <v>-1</v>
      </c>
      <c r="F1567" t="s">
        <v>4477</v>
      </c>
      <c r="G1567" t="s">
        <v>459</v>
      </c>
      <c r="H1567">
        <v>-1</v>
      </c>
      <c r="I1567">
        <v>-1</v>
      </c>
      <c r="J1567">
        <v>-1</v>
      </c>
      <c r="K1567">
        <v>-1</v>
      </c>
      <c r="L1567">
        <v>-1</v>
      </c>
      <c r="M1567">
        <v>-1</v>
      </c>
      <c r="N1567">
        <v>-1</v>
      </c>
      <c r="O1567">
        <v>-1</v>
      </c>
      <c r="P1567">
        <v>-1</v>
      </c>
    </row>
    <row r="1568" spans="1:16" ht="15" customHeight="1" x14ac:dyDescent="0.3">
      <c r="A1568">
        <v>1566</v>
      </c>
      <c r="B1568" t="s">
        <v>4478</v>
      </c>
      <c r="C1568" t="s">
        <v>4451</v>
      </c>
      <c r="D1568" s="1" t="s">
        <v>4479</v>
      </c>
      <c r="E1568">
        <v>-1</v>
      </c>
      <c r="F1568" t="s">
        <v>4480</v>
      </c>
      <c r="G1568" t="s">
        <v>992</v>
      </c>
      <c r="H1568" t="s">
        <v>992</v>
      </c>
      <c r="I1568" t="s">
        <v>118</v>
      </c>
      <c r="J1568">
        <v>-1</v>
      </c>
      <c r="K1568" t="s">
        <v>73</v>
      </c>
      <c r="L1568">
        <v>-1</v>
      </c>
      <c r="M1568">
        <v>-1</v>
      </c>
      <c r="N1568" t="s">
        <v>39</v>
      </c>
      <c r="O1568">
        <v>-1</v>
      </c>
      <c r="P1568">
        <v>-1</v>
      </c>
    </row>
    <row r="1569" spans="1:16" ht="15" customHeight="1" x14ac:dyDescent="0.3">
      <c r="A1569">
        <v>1567</v>
      </c>
      <c r="B1569" t="s">
        <v>4481</v>
      </c>
      <c r="C1569" t="s">
        <v>4451</v>
      </c>
      <c r="D1569" s="1" t="s">
        <v>4482</v>
      </c>
      <c r="E1569">
        <v>4.3</v>
      </c>
      <c r="F1569" s="1" t="s">
        <v>4483</v>
      </c>
      <c r="G1569" t="s">
        <v>4303</v>
      </c>
      <c r="H1569" t="s">
        <v>377</v>
      </c>
      <c r="I1569" t="s">
        <v>91</v>
      </c>
      <c r="J1569">
        <v>-1</v>
      </c>
      <c r="K1569" t="s">
        <v>36</v>
      </c>
      <c r="L1569" t="s">
        <v>366</v>
      </c>
      <c r="M1569" t="s">
        <v>275</v>
      </c>
      <c r="N1569" t="s">
        <v>160</v>
      </c>
      <c r="O1569">
        <v>-1</v>
      </c>
      <c r="P1569">
        <v>-1</v>
      </c>
    </row>
    <row r="1570" spans="1:16" ht="15" customHeight="1" x14ac:dyDescent="0.3">
      <c r="A1570">
        <v>1568</v>
      </c>
      <c r="B1570" t="s">
        <v>896</v>
      </c>
      <c r="C1570" t="s">
        <v>4451</v>
      </c>
      <c r="D1570" s="1" t="s">
        <v>4484</v>
      </c>
      <c r="E1570">
        <v>4</v>
      </c>
      <c r="F1570" s="1" t="s">
        <v>364</v>
      </c>
      <c r="G1570" t="s">
        <v>4303</v>
      </c>
      <c r="H1570" t="s">
        <v>365</v>
      </c>
      <c r="I1570" t="s">
        <v>91</v>
      </c>
      <c r="J1570">
        <v>-1</v>
      </c>
      <c r="K1570" t="s">
        <v>36</v>
      </c>
      <c r="L1570" t="s">
        <v>366</v>
      </c>
      <c r="M1570" t="s">
        <v>275</v>
      </c>
      <c r="N1570" t="s">
        <v>155</v>
      </c>
      <c r="O1570">
        <v>-1</v>
      </c>
      <c r="P1570">
        <v>-1</v>
      </c>
    </row>
    <row r="1571" spans="1:16" ht="15" customHeight="1" x14ac:dyDescent="0.3">
      <c r="A1571">
        <v>1569</v>
      </c>
      <c r="B1571" t="s">
        <v>4485</v>
      </c>
      <c r="C1571" t="s">
        <v>4451</v>
      </c>
      <c r="D1571" s="1" t="s">
        <v>4486</v>
      </c>
      <c r="E1571">
        <v>4.4000000000000004</v>
      </c>
      <c r="F1571" s="1" t="s">
        <v>4487</v>
      </c>
      <c r="G1571" t="s">
        <v>241</v>
      </c>
      <c r="H1571" t="s">
        <v>395</v>
      </c>
      <c r="I1571" t="s">
        <v>20</v>
      </c>
      <c r="J1571">
        <v>2011</v>
      </c>
      <c r="K1571" t="s">
        <v>36</v>
      </c>
      <c r="L1571" t="s">
        <v>46</v>
      </c>
      <c r="M1571" t="s">
        <v>38</v>
      </c>
      <c r="N1571" t="s">
        <v>160</v>
      </c>
      <c r="O1571">
        <v>-1</v>
      </c>
      <c r="P1571">
        <v>-1</v>
      </c>
    </row>
    <row r="1572" spans="1:16" ht="15" customHeight="1" x14ac:dyDescent="0.3">
      <c r="A1572">
        <v>1570</v>
      </c>
      <c r="B1572" t="s">
        <v>4488</v>
      </c>
      <c r="C1572" t="s">
        <v>4451</v>
      </c>
      <c r="D1572" s="1" t="s">
        <v>4489</v>
      </c>
      <c r="E1572">
        <v>3.4</v>
      </c>
      <c r="F1572" s="1" t="s">
        <v>4490</v>
      </c>
      <c r="G1572" t="s">
        <v>257</v>
      </c>
      <c r="H1572" t="s">
        <v>159</v>
      </c>
      <c r="I1572" t="s">
        <v>118</v>
      </c>
      <c r="J1572">
        <v>1960</v>
      </c>
      <c r="K1572" t="s">
        <v>36</v>
      </c>
      <c r="L1572" t="s">
        <v>580</v>
      </c>
      <c r="M1572" t="s">
        <v>81</v>
      </c>
      <c r="N1572" t="s">
        <v>160</v>
      </c>
      <c r="O1572">
        <v>-1</v>
      </c>
      <c r="P1572">
        <v>-1</v>
      </c>
    </row>
    <row r="1573" spans="1:16" ht="15" customHeight="1" x14ac:dyDescent="0.3">
      <c r="A1573">
        <v>1571</v>
      </c>
      <c r="B1573" t="s">
        <v>4491</v>
      </c>
      <c r="C1573" t="s">
        <v>4451</v>
      </c>
      <c r="D1573" s="1" t="s">
        <v>4492</v>
      </c>
      <c r="E1573">
        <v>3.9</v>
      </c>
      <c r="F1573" s="1" t="s">
        <v>4493</v>
      </c>
      <c r="G1573" t="s">
        <v>131</v>
      </c>
      <c r="H1573" t="s">
        <v>131</v>
      </c>
      <c r="I1573" t="s">
        <v>118</v>
      </c>
      <c r="J1573">
        <v>2011</v>
      </c>
      <c r="K1573" t="s">
        <v>36</v>
      </c>
      <c r="L1573" t="s">
        <v>29</v>
      </c>
      <c r="M1573" t="s">
        <v>30</v>
      </c>
      <c r="N1573" t="s">
        <v>120</v>
      </c>
      <c r="O1573">
        <v>-1</v>
      </c>
      <c r="P1573">
        <v>-1</v>
      </c>
    </row>
    <row r="1574" spans="1:16" ht="15" customHeight="1" x14ac:dyDescent="0.3">
      <c r="A1574">
        <v>1572</v>
      </c>
      <c r="B1574" t="s">
        <v>4494</v>
      </c>
      <c r="C1574" t="s">
        <v>4451</v>
      </c>
      <c r="D1574" s="1" t="s">
        <v>4495</v>
      </c>
      <c r="E1574">
        <v>3.1</v>
      </c>
      <c r="F1574" s="1" t="s">
        <v>4496</v>
      </c>
      <c r="G1574" t="s">
        <v>4497</v>
      </c>
      <c r="H1574" t="s">
        <v>4497</v>
      </c>
      <c r="I1574" t="s">
        <v>20</v>
      </c>
      <c r="J1574">
        <v>1978</v>
      </c>
      <c r="K1574" t="s">
        <v>36</v>
      </c>
      <c r="L1574" t="s">
        <v>1437</v>
      </c>
      <c r="M1574" t="s">
        <v>1307</v>
      </c>
      <c r="N1574" t="s">
        <v>39</v>
      </c>
      <c r="O1574" t="s">
        <v>4498</v>
      </c>
      <c r="P1574">
        <v>-1</v>
      </c>
    </row>
    <row r="1575" spans="1:16" ht="15" customHeight="1" x14ac:dyDescent="0.3">
      <c r="A1575">
        <v>1573</v>
      </c>
      <c r="B1575" t="s">
        <v>4499</v>
      </c>
      <c r="C1575" t="s">
        <v>4451</v>
      </c>
      <c r="D1575" t="s">
        <v>4500</v>
      </c>
      <c r="E1575">
        <v>4.0999999999999996</v>
      </c>
      <c r="F1575" s="1" t="s">
        <v>4501</v>
      </c>
      <c r="G1575" t="s">
        <v>241</v>
      </c>
      <c r="H1575" t="s">
        <v>154</v>
      </c>
      <c r="I1575" t="s">
        <v>35</v>
      </c>
      <c r="J1575">
        <v>2003</v>
      </c>
      <c r="K1575" t="s">
        <v>73</v>
      </c>
      <c r="L1575" t="s">
        <v>178</v>
      </c>
      <c r="M1575" t="s">
        <v>38</v>
      </c>
      <c r="N1575" t="s">
        <v>75</v>
      </c>
      <c r="O1575">
        <v>-1</v>
      </c>
      <c r="P1575">
        <v>-1</v>
      </c>
    </row>
    <row r="1576" spans="1:16" ht="15" customHeight="1" x14ac:dyDescent="0.3">
      <c r="A1576">
        <v>1574</v>
      </c>
      <c r="B1576" t="s">
        <v>4502</v>
      </c>
      <c r="C1576" t="s">
        <v>4451</v>
      </c>
      <c r="D1576" s="1" t="s">
        <v>4503</v>
      </c>
      <c r="E1576">
        <v>4.0999999999999996</v>
      </c>
      <c r="F1576" s="1" t="s">
        <v>4371</v>
      </c>
      <c r="G1576" t="s">
        <v>131</v>
      </c>
      <c r="H1576" t="s">
        <v>976</v>
      </c>
      <c r="I1576" t="s">
        <v>20</v>
      </c>
      <c r="J1576">
        <v>-1</v>
      </c>
      <c r="K1576" t="s">
        <v>36</v>
      </c>
      <c r="L1576">
        <v>-1</v>
      </c>
      <c r="M1576">
        <v>-1</v>
      </c>
      <c r="N1576" t="s">
        <v>160</v>
      </c>
      <c r="O1576">
        <v>-1</v>
      </c>
      <c r="P1576">
        <v>-1</v>
      </c>
    </row>
    <row r="1577" spans="1:16" ht="15" customHeight="1" x14ac:dyDescent="0.3">
      <c r="A1577">
        <v>1575</v>
      </c>
      <c r="B1577" t="s">
        <v>4504</v>
      </c>
      <c r="C1577" t="s">
        <v>4451</v>
      </c>
      <c r="D1577" s="1" t="s">
        <v>4505</v>
      </c>
      <c r="E1577">
        <v>4.8</v>
      </c>
      <c r="F1577" s="1" t="s">
        <v>4506</v>
      </c>
      <c r="G1577" t="s">
        <v>992</v>
      </c>
      <c r="H1577" t="s">
        <v>992</v>
      </c>
      <c r="I1577" t="s">
        <v>20</v>
      </c>
      <c r="J1577">
        <v>2006</v>
      </c>
      <c r="K1577" t="s">
        <v>36</v>
      </c>
      <c r="L1577" t="s">
        <v>563</v>
      </c>
      <c r="M1577" t="s">
        <v>564</v>
      </c>
      <c r="N1577" t="s">
        <v>39</v>
      </c>
      <c r="O1577" t="s">
        <v>4507</v>
      </c>
      <c r="P1577" t="b">
        <v>1</v>
      </c>
    </row>
    <row r="1578" spans="1:16" ht="15" customHeight="1" x14ac:dyDescent="0.3">
      <c r="A1578">
        <v>1576</v>
      </c>
      <c r="B1578" t="s">
        <v>96</v>
      </c>
      <c r="C1578" t="s">
        <v>4451</v>
      </c>
      <c r="D1578" t="s">
        <v>4508</v>
      </c>
      <c r="E1578">
        <v>4.4000000000000004</v>
      </c>
      <c r="F1578" s="1" t="s">
        <v>4447</v>
      </c>
      <c r="G1578" t="s">
        <v>241</v>
      </c>
      <c r="H1578" t="s">
        <v>4448</v>
      </c>
      <c r="I1578" t="s">
        <v>118</v>
      </c>
      <c r="J1578">
        <v>1995</v>
      </c>
      <c r="K1578" t="s">
        <v>36</v>
      </c>
      <c r="L1578" t="s">
        <v>46</v>
      </c>
      <c r="M1578" t="s">
        <v>38</v>
      </c>
      <c r="N1578" t="s">
        <v>39</v>
      </c>
      <c r="O1578" t="s">
        <v>4449</v>
      </c>
      <c r="P1578">
        <v>-1</v>
      </c>
    </row>
    <row r="1579" spans="1:16" ht="15" customHeight="1" x14ac:dyDescent="0.3">
      <c r="A1579">
        <v>1577</v>
      </c>
      <c r="B1579" t="s">
        <v>4509</v>
      </c>
      <c r="C1579" t="s">
        <v>4451</v>
      </c>
      <c r="D1579" s="1" t="s">
        <v>4510</v>
      </c>
      <c r="E1579">
        <v>3.3</v>
      </c>
      <c r="F1579" s="1" t="s">
        <v>4511</v>
      </c>
      <c r="G1579" t="s">
        <v>4270</v>
      </c>
      <c r="H1579" t="s">
        <v>4512</v>
      </c>
      <c r="I1579" t="s">
        <v>51</v>
      </c>
      <c r="J1579">
        <v>2002</v>
      </c>
      <c r="K1579" t="s">
        <v>36</v>
      </c>
      <c r="L1579" t="s">
        <v>119</v>
      </c>
      <c r="M1579" t="s">
        <v>81</v>
      </c>
      <c r="N1579" t="s">
        <v>229</v>
      </c>
      <c r="O1579">
        <v>-1</v>
      </c>
      <c r="P1579">
        <v>-1</v>
      </c>
    </row>
    <row r="1580" spans="1:16" ht="15" customHeight="1" x14ac:dyDescent="0.3">
      <c r="A1580">
        <v>1578</v>
      </c>
      <c r="B1580" t="s">
        <v>3783</v>
      </c>
      <c r="C1580" t="s">
        <v>4451</v>
      </c>
      <c r="D1580" t="s">
        <v>4513</v>
      </c>
      <c r="E1580">
        <v>4.4000000000000004</v>
      </c>
      <c r="F1580" s="1" t="s">
        <v>3775</v>
      </c>
      <c r="G1580" t="s">
        <v>131</v>
      </c>
      <c r="H1580" t="s">
        <v>131</v>
      </c>
      <c r="I1580" t="s">
        <v>72</v>
      </c>
      <c r="J1580">
        <v>1983</v>
      </c>
      <c r="K1580" t="s">
        <v>73</v>
      </c>
      <c r="L1580" t="s">
        <v>202</v>
      </c>
      <c r="M1580" t="s">
        <v>38</v>
      </c>
      <c r="N1580" t="s">
        <v>31</v>
      </c>
      <c r="O1580" t="s">
        <v>3776</v>
      </c>
      <c r="P1580">
        <v>-1</v>
      </c>
    </row>
    <row r="1581" spans="1:16" ht="15" customHeight="1" x14ac:dyDescent="0.3">
      <c r="A1581">
        <v>1579</v>
      </c>
      <c r="B1581" t="s">
        <v>2846</v>
      </c>
      <c r="C1581" t="s">
        <v>4451</v>
      </c>
      <c r="D1581" s="1" t="s">
        <v>4514</v>
      </c>
      <c r="E1581">
        <v>3.9</v>
      </c>
      <c r="F1581" s="1" t="s">
        <v>4515</v>
      </c>
      <c r="G1581" t="s">
        <v>4270</v>
      </c>
      <c r="H1581" t="s">
        <v>4270</v>
      </c>
      <c r="I1581" t="s">
        <v>28</v>
      </c>
      <c r="J1581">
        <v>1957</v>
      </c>
      <c r="K1581" t="s">
        <v>85</v>
      </c>
      <c r="L1581" t="s">
        <v>29</v>
      </c>
      <c r="M1581" t="s">
        <v>30</v>
      </c>
      <c r="N1581" t="s">
        <v>31</v>
      </c>
      <c r="O1581" t="s">
        <v>4516</v>
      </c>
      <c r="P1581">
        <v>-1</v>
      </c>
    </row>
    <row r="1582" spans="1:16" ht="15" customHeight="1" x14ac:dyDescent="0.3">
      <c r="A1582">
        <v>1580</v>
      </c>
      <c r="B1582" t="s">
        <v>4517</v>
      </c>
      <c r="C1582" t="s">
        <v>4451</v>
      </c>
      <c r="D1582" s="1" t="s">
        <v>4518</v>
      </c>
      <c r="E1582">
        <v>3.3</v>
      </c>
      <c r="F1582" s="1" t="s">
        <v>4519</v>
      </c>
      <c r="G1582" t="s">
        <v>257</v>
      </c>
      <c r="H1582" t="s">
        <v>257</v>
      </c>
      <c r="I1582" t="s">
        <v>35</v>
      </c>
      <c r="J1582">
        <v>1996</v>
      </c>
      <c r="K1582" t="s">
        <v>36</v>
      </c>
      <c r="L1582" t="s">
        <v>475</v>
      </c>
      <c r="M1582" t="s">
        <v>475</v>
      </c>
      <c r="N1582" t="s">
        <v>229</v>
      </c>
      <c r="O1582">
        <v>-1</v>
      </c>
      <c r="P1582">
        <v>-1</v>
      </c>
    </row>
    <row r="1583" spans="1:16" ht="15" customHeight="1" x14ac:dyDescent="0.3">
      <c r="A1583">
        <v>1581</v>
      </c>
      <c r="B1583" t="s">
        <v>782</v>
      </c>
      <c r="C1583" t="s">
        <v>4451</v>
      </c>
      <c r="D1583" s="1" t="s">
        <v>4520</v>
      </c>
      <c r="E1583">
        <v>3.9</v>
      </c>
      <c r="F1583" s="1" t="s">
        <v>3041</v>
      </c>
      <c r="G1583" t="s">
        <v>4521</v>
      </c>
      <c r="H1583" t="s">
        <v>391</v>
      </c>
      <c r="I1583" t="s">
        <v>91</v>
      </c>
      <c r="J1583">
        <v>-1</v>
      </c>
      <c r="K1583" t="s">
        <v>36</v>
      </c>
      <c r="L1583" t="s">
        <v>119</v>
      </c>
      <c r="M1583" t="s">
        <v>81</v>
      </c>
      <c r="N1583" t="s">
        <v>106</v>
      </c>
      <c r="O1583">
        <v>-1</v>
      </c>
      <c r="P1583">
        <v>-1</v>
      </c>
    </row>
    <row r="1584" spans="1:16" ht="15" customHeight="1" x14ac:dyDescent="0.3">
      <c r="A1584">
        <v>1582</v>
      </c>
      <c r="B1584" t="s">
        <v>4522</v>
      </c>
      <c r="C1584" t="s">
        <v>4451</v>
      </c>
      <c r="D1584" s="1" t="s">
        <v>4523</v>
      </c>
      <c r="E1584">
        <v>3.3</v>
      </c>
      <c r="F1584" s="1" t="s">
        <v>4511</v>
      </c>
      <c r="G1584" t="s">
        <v>4270</v>
      </c>
      <c r="H1584" t="s">
        <v>4512</v>
      </c>
      <c r="I1584" t="s">
        <v>51</v>
      </c>
      <c r="J1584">
        <v>2002</v>
      </c>
      <c r="K1584" t="s">
        <v>36</v>
      </c>
      <c r="L1584" t="s">
        <v>119</v>
      </c>
      <c r="M1584" t="s">
        <v>81</v>
      </c>
      <c r="N1584" t="s">
        <v>229</v>
      </c>
      <c r="O1584">
        <v>-1</v>
      </c>
      <c r="P1584">
        <v>-1</v>
      </c>
    </row>
    <row r="1585" spans="1:16" ht="15" customHeight="1" x14ac:dyDescent="0.3">
      <c r="A1585">
        <v>1583</v>
      </c>
      <c r="B1585" t="s">
        <v>4266</v>
      </c>
      <c r="C1585" t="s">
        <v>4451</v>
      </c>
      <c r="D1585" t="s">
        <v>4524</v>
      </c>
      <c r="E1585">
        <v>3.4</v>
      </c>
      <c r="F1585" s="1" t="s">
        <v>3836</v>
      </c>
      <c r="G1585" t="s">
        <v>2038</v>
      </c>
      <c r="H1585">
        <v>-1</v>
      </c>
      <c r="I1585" t="s">
        <v>51</v>
      </c>
      <c r="J1585">
        <v>-1</v>
      </c>
      <c r="K1585" t="s">
        <v>36</v>
      </c>
      <c r="L1585" t="s">
        <v>222</v>
      </c>
      <c r="M1585" t="s">
        <v>81</v>
      </c>
      <c r="N1585" t="s">
        <v>39</v>
      </c>
      <c r="O1585">
        <v>-1</v>
      </c>
      <c r="P1585">
        <v>-1</v>
      </c>
    </row>
    <row r="1586" spans="1:16" ht="15" customHeight="1" x14ac:dyDescent="0.3">
      <c r="A1586">
        <v>1584</v>
      </c>
      <c r="B1586" t="s">
        <v>4266</v>
      </c>
      <c r="C1586" t="s">
        <v>4525</v>
      </c>
      <c r="D1586" s="1" t="s">
        <v>4526</v>
      </c>
      <c r="E1586">
        <v>3.4</v>
      </c>
      <c r="F1586" s="1" t="s">
        <v>2259</v>
      </c>
      <c r="G1586" t="s">
        <v>2038</v>
      </c>
      <c r="H1586" t="s">
        <v>424</v>
      </c>
      <c r="I1586" t="s">
        <v>72</v>
      </c>
      <c r="J1586">
        <v>1946</v>
      </c>
      <c r="K1586" t="s">
        <v>73</v>
      </c>
      <c r="L1586" t="s">
        <v>222</v>
      </c>
      <c r="M1586" t="s">
        <v>81</v>
      </c>
      <c r="N1586" t="s">
        <v>86</v>
      </c>
      <c r="O1586" t="s">
        <v>2261</v>
      </c>
      <c r="P1586">
        <v>-1</v>
      </c>
    </row>
    <row r="1587" spans="1:16" ht="15" customHeight="1" x14ac:dyDescent="0.3">
      <c r="A1587">
        <v>1585</v>
      </c>
      <c r="B1587" t="s">
        <v>4527</v>
      </c>
      <c r="C1587" t="s">
        <v>4525</v>
      </c>
      <c r="D1587" s="1" t="s">
        <v>4528</v>
      </c>
      <c r="E1587">
        <v>4</v>
      </c>
      <c r="F1587" s="1" t="s">
        <v>1908</v>
      </c>
      <c r="G1587" t="s">
        <v>4497</v>
      </c>
      <c r="H1587" t="s">
        <v>1909</v>
      </c>
      <c r="I1587" t="s">
        <v>28</v>
      </c>
      <c r="J1587">
        <v>1945</v>
      </c>
      <c r="K1587" t="s">
        <v>21</v>
      </c>
      <c r="L1587" t="s">
        <v>29</v>
      </c>
      <c r="M1587" t="s">
        <v>30</v>
      </c>
      <c r="N1587" t="s">
        <v>132</v>
      </c>
      <c r="O1587" t="s">
        <v>1910</v>
      </c>
      <c r="P1587">
        <v>-1</v>
      </c>
    </row>
    <row r="1588" spans="1:16" ht="15" customHeight="1" x14ac:dyDescent="0.3">
      <c r="A1588">
        <v>1586</v>
      </c>
      <c r="B1588" t="s">
        <v>4529</v>
      </c>
      <c r="C1588" t="s">
        <v>4525</v>
      </c>
      <c r="D1588" s="1" t="s">
        <v>4530</v>
      </c>
      <c r="E1588">
        <v>4.5</v>
      </c>
      <c r="F1588" s="1" t="s">
        <v>4360</v>
      </c>
      <c r="G1588" t="s">
        <v>459</v>
      </c>
      <c r="H1588" t="s">
        <v>4303</v>
      </c>
      <c r="I1588" t="s">
        <v>20</v>
      </c>
      <c r="J1588">
        <v>2007</v>
      </c>
      <c r="K1588" t="s">
        <v>36</v>
      </c>
      <c r="L1588" t="s">
        <v>37</v>
      </c>
      <c r="M1588" t="s">
        <v>38</v>
      </c>
      <c r="N1588" t="s">
        <v>39</v>
      </c>
      <c r="O1588">
        <v>-1</v>
      </c>
      <c r="P1588">
        <v>-1</v>
      </c>
    </row>
    <row r="1589" spans="1:16" ht="15" customHeight="1" x14ac:dyDescent="0.3">
      <c r="A1589">
        <v>1587</v>
      </c>
      <c r="B1589" t="s">
        <v>775</v>
      </c>
      <c r="C1589" t="s">
        <v>4525</v>
      </c>
      <c r="D1589" s="1" t="s">
        <v>4531</v>
      </c>
      <c r="E1589">
        <v>3.7</v>
      </c>
      <c r="F1589" s="1" t="s">
        <v>4532</v>
      </c>
      <c r="G1589" t="s">
        <v>4521</v>
      </c>
      <c r="H1589" t="s">
        <v>4521</v>
      </c>
      <c r="I1589" t="s">
        <v>51</v>
      </c>
      <c r="J1589">
        <v>2014</v>
      </c>
      <c r="K1589" t="s">
        <v>36</v>
      </c>
      <c r="L1589" t="s">
        <v>178</v>
      </c>
      <c r="M1589" t="s">
        <v>38</v>
      </c>
      <c r="N1589" t="s">
        <v>47</v>
      </c>
      <c r="O1589">
        <v>-1</v>
      </c>
      <c r="P1589">
        <v>-1</v>
      </c>
    </row>
    <row r="1590" spans="1:16" ht="15" customHeight="1" x14ac:dyDescent="0.3">
      <c r="A1590">
        <v>1588</v>
      </c>
      <c r="B1590" t="s">
        <v>4533</v>
      </c>
      <c r="C1590" t="s">
        <v>4525</v>
      </c>
      <c r="D1590" s="1" t="s">
        <v>4534</v>
      </c>
      <c r="E1590">
        <v>-1</v>
      </c>
      <c r="F1590" t="s">
        <v>4535</v>
      </c>
      <c r="G1590" t="s">
        <v>2038</v>
      </c>
      <c r="H1590" t="s">
        <v>241</v>
      </c>
      <c r="I1590" t="s">
        <v>91</v>
      </c>
      <c r="J1590">
        <v>1990</v>
      </c>
      <c r="K1590" t="s">
        <v>36</v>
      </c>
      <c r="L1590" t="s">
        <v>99</v>
      </c>
      <c r="M1590" t="s">
        <v>81</v>
      </c>
      <c r="N1590" t="s">
        <v>39</v>
      </c>
      <c r="O1590">
        <v>-1</v>
      </c>
      <c r="P1590">
        <v>-1</v>
      </c>
    </row>
    <row r="1591" spans="1:16" ht="15" customHeight="1" x14ac:dyDescent="0.3">
      <c r="A1591">
        <v>1589</v>
      </c>
      <c r="B1591" t="s">
        <v>4536</v>
      </c>
      <c r="C1591" t="s">
        <v>4525</v>
      </c>
      <c r="D1591" t="s">
        <v>4537</v>
      </c>
      <c r="E1591">
        <v>3.5</v>
      </c>
      <c r="F1591" s="1" t="s">
        <v>4538</v>
      </c>
      <c r="G1591" t="s">
        <v>241</v>
      </c>
      <c r="H1591" t="s">
        <v>1410</v>
      </c>
      <c r="I1591" t="s">
        <v>118</v>
      </c>
      <c r="J1591">
        <v>1996</v>
      </c>
      <c r="K1591" t="s">
        <v>36</v>
      </c>
      <c r="L1591" t="s">
        <v>46</v>
      </c>
      <c r="M1591" t="s">
        <v>38</v>
      </c>
      <c r="N1591" t="s">
        <v>160</v>
      </c>
      <c r="O1591">
        <v>-1</v>
      </c>
      <c r="P1591">
        <v>-1</v>
      </c>
    </row>
    <row r="1592" spans="1:16" ht="15" customHeight="1" x14ac:dyDescent="0.3">
      <c r="A1592">
        <v>1590</v>
      </c>
      <c r="B1592" t="s">
        <v>96</v>
      </c>
      <c r="C1592" t="s">
        <v>4525</v>
      </c>
      <c r="D1592" s="1" t="s">
        <v>4539</v>
      </c>
      <c r="E1592">
        <v>-1</v>
      </c>
      <c r="F1592" t="s">
        <v>4540</v>
      </c>
      <c r="G1592" t="s">
        <v>4521</v>
      </c>
      <c r="H1592">
        <v>-1</v>
      </c>
      <c r="I1592">
        <v>-1</v>
      </c>
      <c r="J1592">
        <v>-1</v>
      </c>
      <c r="K1592">
        <v>-1</v>
      </c>
      <c r="L1592">
        <v>-1</v>
      </c>
      <c r="M1592">
        <v>-1</v>
      </c>
      <c r="N1592">
        <v>-1</v>
      </c>
      <c r="O1592">
        <v>-1</v>
      </c>
      <c r="P1592">
        <v>-1</v>
      </c>
    </row>
    <row r="1593" spans="1:16" ht="15" customHeight="1" x14ac:dyDescent="0.3">
      <c r="A1593">
        <v>1591</v>
      </c>
      <c r="B1593" t="s">
        <v>2068</v>
      </c>
      <c r="C1593" t="s">
        <v>4525</v>
      </c>
      <c r="D1593" s="1" t="s">
        <v>4541</v>
      </c>
      <c r="E1593">
        <v>3.7</v>
      </c>
      <c r="F1593" s="1" t="s">
        <v>4542</v>
      </c>
      <c r="G1593" t="s">
        <v>976</v>
      </c>
      <c r="H1593" t="s">
        <v>976</v>
      </c>
      <c r="I1593" t="s">
        <v>35</v>
      </c>
      <c r="J1593">
        <v>1997</v>
      </c>
      <c r="K1593" t="s">
        <v>73</v>
      </c>
      <c r="L1593" t="s">
        <v>489</v>
      </c>
      <c r="M1593" t="s">
        <v>67</v>
      </c>
      <c r="N1593" t="s">
        <v>24</v>
      </c>
      <c r="O1593" t="s">
        <v>4543</v>
      </c>
      <c r="P1593">
        <v>-1</v>
      </c>
    </row>
    <row r="1594" spans="1:16" ht="15" customHeight="1" x14ac:dyDescent="0.3">
      <c r="A1594">
        <v>1592</v>
      </c>
      <c r="B1594" t="s">
        <v>4544</v>
      </c>
      <c r="C1594" t="s">
        <v>4525</v>
      </c>
      <c r="D1594" s="1" t="s">
        <v>4545</v>
      </c>
      <c r="E1594">
        <v>2.2000000000000002</v>
      </c>
      <c r="F1594" s="1" t="s">
        <v>4546</v>
      </c>
      <c r="G1594" t="s">
        <v>4270</v>
      </c>
      <c r="H1594" t="s">
        <v>4270</v>
      </c>
      <c r="I1594" t="s">
        <v>91</v>
      </c>
      <c r="J1594">
        <v>2009</v>
      </c>
      <c r="K1594" t="s">
        <v>36</v>
      </c>
      <c r="L1594" t="s">
        <v>475</v>
      </c>
      <c r="M1594" t="s">
        <v>475</v>
      </c>
      <c r="N1594" t="s">
        <v>106</v>
      </c>
      <c r="O1594">
        <v>-1</v>
      </c>
      <c r="P1594">
        <v>-1</v>
      </c>
    </row>
    <row r="1595" spans="1:16" ht="15" customHeight="1" x14ac:dyDescent="0.3">
      <c r="A1595">
        <v>1593</v>
      </c>
      <c r="B1595" t="s">
        <v>782</v>
      </c>
      <c r="C1595" t="s">
        <v>4525</v>
      </c>
      <c r="D1595" s="1" t="s">
        <v>4547</v>
      </c>
      <c r="E1595">
        <v>3.7</v>
      </c>
      <c r="F1595" s="1" t="s">
        <v>4532</v>
      </c>
      <c r="G1595" t="s">
        <v>4521</v>
      </c>
      <c r="H1595" t="s">
        <v>4521</v>
      </c>
      <c r="I1595" t="s">
        <v>51</v>
      </c>
      <c r="J1595">
        <v>2014</v>
      </c>
      <c r="K1595" t="s">
        <v>36</v>
      </c>
      <c r="L1595" t="s">
        <v>178</v>
      </c>
      <c r="M1595" t="s">
        <v>38</v>
      </c>
      <c r="N1595" t="s">
        <v>47</v>
      </c>
      <c r="O1595">
        <v>-1</v>
      </c>
      <c r="P1595">
        <v>-1</v>
      </c>
    </row>
    <row r="1596" spans="1:16" ht="15" customHeight="1" x14ac:dyDescent="0.3">
      <c r="A1596">
        <v>1594</v>
      </c>
      <c r="B1596" t="s">
        <v>4548</v>
      </c>
      <c r="C1596" t="s">
        <v>4525</v>
      </c>
      <c r="D1596" s="1" t="s">
        <v>4549</v>
      </c>
      <c r="E1596">
        <v>-1</v>
      </c>
      <c r="F1596" t="s">
        <v>4550</v>
      </c>
      <c r="G1596" t="s">
        <v>241</v>
      </c>
      <c r="H1596" t="s">
        <v>4551</v>
      </c>
      <c r="I1596" t="s">
        <v>137</v>
      </c>
      <c r="J1596">
        <v>-1</v>
      </c>
      <c r="K1596" t="s">
        <v>36</v>
      </c>
      <c r="L1596">
        <v>-1</v>
      </c>
      <c r="M1596">
        <v>-1</v>
      </c>
      <c r="N1596" t="s">
        <v>39</v>
      </c>
      <c r="O1596">
        <v>-1</v>
      </c>
      <c r="P1596">
        <v>-1</v>
      </c>
    </row>
    <row r="1597" spans="1:16" ht="15" customHeight="1" x14ac:dyDescent="0.3">
      <c r="A1597">
        <v>1595</v>
      </c>
      <c r="B1597" t="s">
        <v>4552</v>
      </c>
      <c r="C1597" t="s">
        <v>4525</v>
      </c>
      <c r="D1597" s="1" t="s">
        <v>4553</v>
      </c>
      <c r="E1597">
        <v>3.7</v>
      </c>
      <c r="F1597" s="1" t="s">
        <v>4554</v>
      </c>
      <c r="G1597" t="s">
        <v>131</v>
      </c>
      <c r="H1597" t="s">
        <v>354</v>
      </c>
      <c r="I1597" t="s">
        <v>20</v>
      </c>
      <c r="J1597">
        <v>2002</v>
      </c>
      <c r="K1597" t="s">
        <v>73</v>
      </c>
      <c r="L1597" t="s">
        <v>222</v>
      </c>
      <c r="M1597" t="s">
        <v>81</v>
      </c>
      <c r="N1597" t="s">
        <v>39</v>
      </c>
      <c r="O1597" t="s">
        <v>4555</v>
      </c>
      <c r="P1597">
        <v>-1</v>
      </c>
    </row>
    <row r="1598" spans="1:16" ht="15" customHeight="1" x14ac:dyDescent="0.3">
      <c r="A1598">
        <v>1596</v>
      </c>
      <c r="B1598" t="s">
        <v>4556</v>
      </c>
      <c r="C1598" t="s">
        <v>4525</v>
      </c>
      <c r="D1598" s="1" t="s">
        <v>4557</v>
      </c>
      <c r="E1598">
        <v>3.1</v>
      </c>
      <c r="F1598" s="1" t="s">
        <v>4496</v>
      </c>
      <c r="G1598" t="s">
        <v>4497</v>
      </c>
      <c r="H1598" t="s">
        <v>4497</v>
      </c>
      <c r="I1598" t="s">
        <v>20</v>
      </c>
      <c r="J1598">
        <v>1978</v>
      </c>
      <c r="K1598" t="s">
        <v>36</v>
      </c>
      <c r="L1598" t="s">
        <v>1437</v>
      </c>
      <c r="M1598" t="s">
        <v>1307</v>
      </c>
      <c r="N1598" t="s">
        <v>39</v>
      </c>
      <c r="O1598" t="s">
        <v>4498</v>
      </c>
      <c r="P1598">
        <v>-1</v>
      </c>
    </row>
    <row r="1599" spans="1:16" ht="15" customHeight="1" x14ac:dyDescent="0.3">
      <c r="A1599">
        <v>1597</v>
      </c>
      <c r="B1599" t="s">
        <v>4558</v>
      </c>
      <c r="C1599" t="s">
        <v>4525</v>
      </c>
      <c r="D1599" s="1" t="s">
        <v>4559</v>
      </c>
      <c r="E1599">
        <v>3.7</v>
      </c>
      <c r="F1599" s="1" t="s">
        <v>317</v>
      </c>
      <c r="G1599" t="s">
        <v>131</v>
      </c>
      <c r="H1599" t="s">
        <v>318</v>
      </c>
      <c r="I1599" t="s">
        <v>118</v>
      </c>
      <c r="J1599">
        <v>1999</v>
      </c>
      <c r="K1599" t="s">
        <v>36</v>
      </c>
      <c r="L1599" t="s">
        <v>222</v>
      </c>
      <c r="M1599" t="s">
        <v>81</v>
      </c>
      <c r="N1599" t="s">
        <v>47</v>
      </c>
      <c r="O1599" t="s">
        <v>319</v>
      </c>
      <c r="P1599">
        <v>-1</v>
      </c>
    </row>
    <row r="1600" spans="1:16" ht="15" customHeight="1" x14ac:dyDescent="0.3">
      <c r="A1600">
        <v>1598</v>
      </c>
      <c r="B1600" t="s">
        <v>4560</v>
      </c>
      <c r="C1600" t="s">
        <v>4525</v>
      </c>
      <c r="D1600" s="1" t="s">
        <v>4561</v>
      </c>
      <c r="E1600">
        <v>4</v>
      </c>
      <c r="F1600" s="1" t="s">
        <v>4562</v>
      </c>
      <c r="G1600" t="s">
        <v>257</v>
      </c>
      <c r="H1600" t="s">
        <v>1538</v>
      </c>
      <c r="I1600" t="s">
        <v>118</v>
      </c>
      <c r="J1600">
        <v>2010</v>
      </c>
      <c r="K1600" t="s">
        <v>36</v>
      </c>
      <c r="L1600" t="s">
        <v>202</v>
      </c>
      <c r="M1600" t="s">
        <v>38</v>
      </c>
      <c r="N1600" t="s">
        <v>441</v>
      </c>
      <c r="O1600">
        <v>-1</v>
      </c>
      <c r="P1600">
        <v>-1</v>
      </c>
    </row>
    <row r="1601" spans="1:16" ht="15" customHeight="1" x14ac:dyDescent="0.3">
      <c r="A1601">
        <v>1599</v>
      </c>
      <c r="B1601" t="s">
        <v>4563</v>
      </c>
      <c r="C1601" t="s">
        <v>4525</v>
      </c>
      <c r="D1601" s="1" t="s">
        <v>4564</v>
      </c>
      <c r="E1601">
        <v>-1</v>
      </c>
      <c r="F1601" t="s">
        <v>4565</v>
      </c>
      <c r="G1601" t="s">
        <v>976</v>
      </c>
      <c r="H1601">
        <v>-1</v>
      </c>
      <c r="I1601">
        <v>-1</v>
      </c>
      <c r="J1601">
        <v>-1</v>
      </c>
      <c r="K1601">
        <v>-1</v>
      </c>
      <c r="L1601">
        <v>-1</v>
      </c>
      <c r="M1601">
        <v>-1</v>
      </c>
      <c r="N1601">
        <v>-1</v>
      </c>
      <c r="O1601">
        <v>-1</v>
      </c>
      <c r="P1601">
        <v>-1</v>
      </c>
    </row>
    <row r="1602" spans="1:16" ht="15" customHeight="1" x14ac:dyDescent="0.3">
      <c r="A1602">
        <v>1600</v>
      </c>
      <c r="B1602" t="s">
        <v>4566</v>
      </c>
      <c r="C1602" t="s">
        <v>4525</v>
      </c>
      <c r="D1602" s="1" t="s">
        <v>4567</v>
      </c>
      <c r="E1602">
        <v>3.7</v>
      </c>
      <c r="F1602" s="1" t="s">
        <v>4554</v>
      </c>
      <c r="G1602" t="s">
        <v>257</v>
      </c>
      <c r="H1602" t="s">
        <v>354</v>
      </c>
      <c r="I1602" t="s">
        <v>20</v>
      </c>
      <c r="J1602">
        <v>2002</v>
      </c>
      <c r="K1602" t="s">
        <v>73</v>
      </c>
      <c r="L1602" t="s">
        <v>222</v>
      </c>
      <c r="M1602" t="s">
        <v>81</v>
      </c>
      <c r="N1602" t="s">
        <v>39</v>
      </c>
      <c r="O1602" t="s">
        <v>4555</v>
      </c>
      <c r="P1602">
        <v>-1</v>
      </c>
    </row>
    <row r="1603" spans="1:16" ht="15" customHeight="1" x14ac:dyDescent="0.3">
      <c r="A1603">
        <v>1601</v>
      </c>
      <c r="B1603" t="s">
        <v>1150</v>
      </c>
      <c r="C1603" t="s">
        <v>4525</v>
      </c>
      <c r="D1603" s="1" t="s">
        <v>4568</v>
      </c>
      <c r="E1603">
        <v>5</v>
      </c>
      <c r="F1603" s="1" t="s">
        <v>496</v>
      </c>
      <c r="G1603" t="s">
        <v>241</v>
      </c>
      <c r="H1603" t="s">
        <v>497</v>
      </c>
      <c r="I1603" t="s">
        <v>118</v>
      </c>
      <c r="J1603">
        <v>2008</v>
      </c>
      <c r="K1603" t="s">
        <v>36</v>
      </c>
      <c r="L1603" t="s">
        <v>46</v>
      </c>
      <c r="M1603" t="s">
        <v>38</v>
      </c>
      <c r="N1603" t="s">
        <v>47</v>
      </c>
      <c r="O1603">
        <v>-1</v>
      </c>
      <c r="P1603">
        <v>-1</v>
      </c>
    </row>
    <row r="1604" spans="1:16" ht="15" customHeight="1" x14ac:dyDescent="0.3">
      <c r="A1604">
        <v>1602</v>
      </c>
      <c r="B1604" t="s">
        <v>4569</v>
      </c>
      <c r="C1604" t="s">
        <v>4525</v>
      </c>
      <c r="D1604" s="1" t="s">
        <v>4570</v>
      </c>
      <c r="E1604">
        <v>4.5</v>
      </c>
      <c r="F1604" s="1" t="s">
        <v>4571</v>
      </c>
      <c r="G1604" t="s">
        <v>257</v>
      </c>
      <c r="H1604" t="s">
        <v>257</v>
      </c>
      <c r="I1604" t="s">
        <v>28</v>
      </c>
      <c r="J1604">
        <v>2000</v>
      </c>
      <c r="K1604" t="s">
        <v>73</v>
      </c>
      <c r="L1604" t="s">
        <v>202</v>
      </c>
      <c r="M1604" t="s">
        <v>38</v>
      </c>
      <c r="N1604" t="s">
        <v>31</v>
      </c>
      <c r="O1604" t="s">
        <v>4572</v>
      </c>
      <c r="P1604">
        <v>-1</v>
      </c>
    </row>
    <row r="1605" spans="1:16" ht="15" customHeight="1" x14ac:dyDescent="0.3">
      <c r="A1605">
        <v>1603</v>
      </c>
      <c r="B1605" t="s">
        <v>4573</v>
      </c>
      <c r="C1605" t="s">
        <v>4525</v>
      </c>
      <c r="D1605" s="1" t="s">
        <v>4574</v>
      </c>
      <c r="E1605">
        <v>3.9</v>
      </c>
      <c r="F1605" s="1" t="s">
        <v>4337</v>
      </c>
      <c r="G1605" t="s">
        <v>459</v>
      </c>
      <c r="H1605" t="s">
        <v>252</v>
      </c>
      <c r="I1605" t="s">
        <v>118</v>
      </c>
      <c r="J1605">
        <v>2006</v>
      </c>
      <c r="K1605" t="s">
        <v>36</v>
      </c>
      <c r="L1605" t="s">
        <v>46</v>
      </c>
      <c r="M1605" t="s">
        <v>38</v>
      </c>
      <c r="N1605" t="s">
        <v>120</v>
      </c>
      <c r="O1605" t="s">
        <v>4338</v>
      </c>
      <c r="P1605">
        <v>-1</v>
      </c>
    </row>
    <row r="1606" spans="1:16" ht="15" customHeight="1" x14ac:dyDescent="0.3">
      <c r="A1606">
        <v>1604</v>
      </c>
      <c r="B1606" t="s">
        <v>4575</v>
      </c>
      <c r="C1606" t="s">
        <v>4525</v>
      </c>
      <c r="D1606" s="1" t="s">
        <v>4576</v>
      </c>
      <c r="E1606">
        <v>4.0999999999999996</v>
      </c>
      <c r="F1606" s="1" t="s">
        <v>2037</v>
      </c>
      <c r="G1606" t="s">
        <v>976</v>
      </c>
      <c r="H1606" t="s">
        <v>2038</v>
      </c>
      <c r="I1606" t="s">
        <v>28</v>
      </c>
      <c r="J1606">
        <v>1976</v>
      </c>
      <c r="K1606" t="s">
        <v>73</v>
      </c>
      <c r="L1606" t="s">
        <v>202</v>
      </c>
      <c r="M1606" t="s">
        <v>38</v>
      </c>
      <c r="N1606" t="s">
        <v>132</v>
      </c>
      <c r="O1606" t="s">
        <v>2039</v>
      </c>
      <c r="P1606">
        <v>-1</v>
      </c>
    </row>
    <row r="1607" spans="1:16" ht="15" customHeight="1" x14ac:dyDescent="0.3">
      <c r="A1607">
        <v>1605</v>
      </c>
      <c r="B1607" t="s">
        <v>4577</v>
      </c>
      <c r="C1607" t="s">
        <v>4525</v>
      </c>
      <c r="D1607" s="1" t="s">
        <v>4578</v>
      </c>
      <c r="E1607">
        <v>3.3</v>
      </c>
      <c r="F1607" s="1" t="s">
        <v>4511</v>
      </c>
      <c r="G1607" t="s">
        <v>4270</v>
      </c>
      <c r="H1607" t="s">
        <v>4512</v>
      </c>
      <c r="I1607" t="s">
        <v>51</v>
      </c>
      <c r="J1607">
        <v>2002</v>
      </c>
      <c r="K1607" t="s">
        <v>36</v>
      </c>
      <c r="L1607" t="s">
        <v>119</v>
      </c>
      <c r="M1607" t="s">
        <v>81</v>
      </c>
      <c r="N1607" t="s">
        <v>229</v>
      </c>
      <c r="O1607">
        <v>-1</v>
      </c>
      <c r="P1607">
        <v>-1</v>
      </c>
    </row>
    <row r="1608" spans="1:16" ht="15" customHeight="1" x14ac:dyDescent="0.3">
      <c r="A1608">
        <v>1606</v>
      </c>
      <c r="B1608" t="s">
        <v>782</v>
      </c>
      <c r="C1608" t="s">
        <v>4525</v>
      </c>
      <c r="D1608" t="s">
        <v>4579</v>
      </c>
      <c r="E1608">
        <v>4</v>
      </c>
      <c r="F1608" s="1" t="s">
        <v>4580</v>
      </c>
      <c r="G1608" t="s">
        <v>4521</v>
      </c>
      <c r="H1608" t="s">
        <v>241</v>
      </c>
      <c r="I1608" t="s">
        <v>91</v>
      </c>
      <c r="J1608">
        <v>-1</v>
      </c>
      <c r="K1608" t="s">
        <v>36</v>
      </c>
      <c r="L1608" t="s">
        <v>46</v>
      </c>
      <c r="M1608" t="s">
        <v>38</v>
      </c>
      <c r="N1608" t="s">
        <v>160</v>
      </c>
      <c r="O1608">
        <v>-1</v>
      </c>
      <c r="P1608">
        <v>-1</v>
      </c>
    </row>
    <row r="1609" spans="1:16" ht="15" customHeight="1" x14ac:dyDescent="0.3">
      <c r="A1609">
        <v>1607</v>
      </c>
      <c r="B1609" t="s">
        <v>4581</v>
      </c>
      <c r="C1609" t="s">
        <v>4525</v>
      </c>
      <c r="D1609" s="1" t="s">
        <v>4582</v>
      </c>
      <c r="E1609">
        <v>3.5</v>
      </c>
      <c r="F1609" s="1" t="s">
        <v>4583</v>
      </c>
      <c r="G1609" t="s">
        <v>131</v>
      </c>
      <c r="H1609" t="s">
        <v>1362</v>
      </c>
      <c r="I1609" t="s">
        <v>20</v>
      </c>
      <c r="J1609">
        <v>2003</v>
      </c>
      <c r="K1609" t="s">
        <v>36</v>
      </c>
      <c r="L1609" t="s">
        <v>119</v>
      </c>
      <c r="M1609" t="s">
        <v>81</v>
      </c>
      <c r="N1609" t="s">
        <v>120</v>
      </c>
      <c r="O1609" t="s">
        <v>4584</v>
      </c>
      <c r="P1609">
        <v>-1</v>
      </c>
    </row>
    <row r="1610" spans="1:16" ht="15" customHeight="1" x14ac:dyDescent="0.3">
      <c r="A1610">
        <v>1608</v>
      </c>
      <c r="B1610" t="s">
        <v>4585</v>
      </c>
      <c r="C1610" t="s">
        <v>4525</v>
      </c>
      <c r="D1610" s="1" t="s">
        <v>4586</v>
      </c>
      <c r="E1610">
        <v>4.4000000000000004</v>
      </c>
      <c r="F1610" s="1" t="s">
        <v>130</v>
      </c>
      <c r="G1610" t="s">
        <v>131</v>
      </c>
      <c r="H1610" t="s">
        <v>131</v>
      </c>
      <c r="I1610" t="s">
        <v>28</v>
      </c>
      <c r="J1610">
        <v>1998</v>
      </c>
      <c r="K1610" t="s">
        <v>73</v>
      </c>
      <c r="L1610" t="s">
        <v>37</v>
      </c>
      <c r="M1610" t="s">
        <v>38</v>
      </c>
      <c r="N1610" t="s">
        <v>132</v>
      </c>
      <c r="O1610" t="s">
        <v>133</v>
      </c>
      <c r="P1610">
        <v>-1</v>
      </c>
    </row>
    <row r="1611" spans="1:16" ht="15" customHeight="1" x14ac:dyDescent="0.3">
      <c r="A1611">
        <v>1609</v>
      </c>
      <c r="B1611" t="s">
        <v>4587</v>
      </c>
      <c r="C1611" t="s">
        <v>4525</v>
      </c>
      <c r="D1611" s="1" t="s">
        <v>4588</v>
      </c>
      <c r="E1611">
        <v>-1</v>
      </c>
      <c r="F1611" t="s">
        <v>4589</v>
      </c>
      <c r="G1611" t="s">
        <v>351</v>
      </c>
      <c r="H1611">
        <v>-1</v>
      </c>
      <c r="I1611">
        <v>-1</v>
      </c>
      <c r="J1611">
        <v>-1</v>
      </c>
      <c r="K1611">
        <v>-1</v>
      </c>
      <c r="L1611">
        <v>-1</v>
      </c>
      <c r="M1611">
        <v>-1</v>
      </c>
      <c r="N1611">
        <v>-1</v>
      </c>
      <c r="O1611">
        <v>-1</v>
      </c>
      <c r="P1611">
        <v>-1</v>
      </c>
    </row>
    <row r="1612" spans="1:16" ht="15" customHeight="1" x14ac:dyDescent="0.3">
      <c r="A1612">
        <v>1610</v>
      </c>
      <c r="B1612" t="s">
        <v>1133</v>
      </c>
      <c r="C1612" t="s">
        <v>4525</v>
      </c>
      <c r="D1612" s="1" t="s">
        <v>4590</v>
      </c>
      <c r="E1612">
        <v>3.6</v>
      </c>
      <c r="F1612" s="1" t="s">
        <v>4591</v>
      </c>
      <c r="G1612" t="s">
        <v>992</v>
      </c>
      <c r="H1612" t="s">
        <v>424</v>
      </c>
      <c r="I1612" t="s">
        <v>35</v>
      </c>
      <c r="J1612">
        <v>2000</v>
      </c>
      <c r="K1612" t="s">
        <v>36</v>
      </c>
      <c r="L1612" t="s">
        <v>222</v>
      </c>
      <c r="M1612" t="s">
        <v>81</v>
      </c>
      <c r="N1612" t="s">
        <v>24</v>
      </c>
      <c r="O1612" t="s">
        <v>1699</v>
      </c>
      <c r="P1612">
        <v>-1</v>
      </c>
    </row>
    <row r="1613" spans="1:16" ht="15" customHeight="1" x14ac:dyDescent="0.3">
      <c r="A1613">
        <v>1611</v>
      </c>
      <c r="B1613" t="s">
        <v>4592</v>
      </c>
      <c r="C1613" t="s">
        <v>4525</v>
      </c>
      <c r="D1613" s="1" t="s">
        <v>4593</v>
      </c>
      <c r="E1613">
        <v>4.8</v>
      </c>
      <c r="F1613" s="1" t="s">
        <v>4594</v>
      </c>
      <c r="G1613" t="s">
        <v>2038</v>
      </c>
      <c r="H1613" t="s">
        <v>4595</v>
      </c>
      <c r="I1613" t="s">
        <v>91</v>
      </c>
      <c r="J1613">
        <v>2006</v>
      </c>
      <c r="K1613" t="s">
        <v>36</v>
      </c>
      <c r="L1613" t="s">
        <v>119</v>
      </c>
      <c r="M1613" t="s">
        <v>81</v>
      </c>
      <c r="N1613" t="s">
        <v>155</v>
      </c>
      <c r="O1613">
        <v>-1</v>
      </c>
      <c r="P1613">
        <v>-1</v>
      </c>
    </row>
    <row r="1614" spans="1:16" ht="15" customHeight="1" x14ac:dyDescent="0.3">
      <c r="A1614">
        <v>1612</v>
      </c>
      <c r="B1614" t="s">
        <v>4596</v>
      </c>
      <c r="C1614" t="s">
        <v>4525</v>
      </c>
      <c r="D1614" s="1" t="s">
        <v>4597</v>
      </c>
      <c r="E1614">
        <v>2.6</v>
      </c>
      <c r="F1614" s="1" t="s">
        <v>4598</v>
      </c>
      <c r="G1614" t="s">
        <v>976</v>
      </c>
      <c r="H1614" t="s">
        <v>976</v>
      </c>
      <c r="I1614" t="s">
        <v>91</v>
      </c>
      <c r="J1614">
        <v>-1</v>
      </c>
      <c r="K1614" t="s">
        <v>486</v>
      </c>
      <c r="L1614" t="s">
        <v>46</v>
      </c>
      <c r="M1614" t="s">
        <v>38</v>
      </c>
      <c r="N1614" t="s">
        <v>39</v>
      </c>
      <c r="O1614">
        <v>-1</v>
      </c>
      <c r="P1614">
        <v>-1</v>
      </c>
    </row>
    <row r="1615" spans="1:16" ht="15" customHeight="1" x14ac:dyDescent="0.3">
      <c r="A1615">
        <v>1613</v>
      </c>
      <c r="B1615" t="s">
        <v>4599</v>
      </c>
      <c r="C1615" t="s">
        <v>4525</v>
      </c>
      <c r="D1615" t="s">
        <v>4600</v>
      </c>
      <c r="E1615">
        <v>4.0999999999999996</v>
      </c>
      <c r="F1615" s="1" t="s">
        <v>4601</v>
      </c>
      <c r="G1615" t="s">
        <v>241</v>
      </c>
      <c r="H1615" t="s">
        <v>241</v>
      </c>
      <c r="I1615" t="s">
        <v>72</v>
      </c>
      <c r="J1615">
        <v>1988</v>
      </c>
      <c r="K1615" t="s">
        <v>73</v>
      </c>
      <c r="L1615" t="s">
        <v>202</v>
      </c>
      <c r="M1615" t="s">
        <v>38</v>
      </c>
      <c r="N1615" t="s">
        <v>75</v>
      </c>
      <c r="O1615" t="s">
        <v>4386</v>
      </c>
      <c r="P1615">
        <v>-1</v>
      </c>
    </row>
    <row r="1616" spans="1:16" ht="15" customHeight="1" x14ac:dyDescent="0.3">
      <c r="A1616">
        <v>1614</v>
      </c>
      <c r="B1616" t="s">
        <v>4602</v>
      </c>
      <c r="C1616" t="s">
        <v>4525</v>
      </c>
      <c r="D1616" s="1" t="s">
        <v>4603</v>
      </c>
      <c r="E1616">
        <v>4</v>
      </c>
      <c r="F1616" s="1" t="s">
        <v>364</v>
      </c>
      <c r="G1616" t="s">
        <v>4303</v>
      </c>
      <c r="H1616" t="s">
        <v>365</v>
      </c>
      <c r="I1616" t="s">
        <v>91</v>
      </c>
      <c r="J1616">
        <v>-1</v>
      </c>
      <c r="K1616" t="s">
        <v>36</v>
      </c>
      <c r="L1616" t="s">
        <v>366</v>
      </c>
      <c r="M1616" t="s">
        <v>275</v>
      </c>
      <c r="N1616" t="s">
        <v>155</v>
      </c>
      <c r="O1616">
        <v>-1</v>
      </c>
      <c r="P1616">
        <v>-1</v>
      </c>
    </row>
    <row r="1617" spans="1:16" ht="15" customHeight="1" x14ac:dyDescent="0.3">
      <c r="A1617">
        <v>1615</v>
      </c>
      <c r="B1617" t="s">
        <v>4604</v>
      </c>
      <c r="C1617" t="s">
        <v>4605</v>
      </c>
      <c r="D1617" s="1" t="s">
        <v>4606</v>
      </c>
      <c r="E1617">
        <v>3.8</v>
      </c>
      <c r="F1617" s="1" t="s">
        <v>4607</v>
      </c>
      <c r="G1617" t="s">
        <v>992</v>
      </c>
      <c r="H1617" t="s">
        <v>992</v>
      </c>
      <c r="I1617" t="s">
        <v>118</v>
      </c>
      <c r="J1617">
        <v>2010</v>
      </c>
      <c r="K1617" t="s">
        <v>36</v>
      </c>
      <c r="L1617" t="s">
        <v>475</v>
      </c>
      <c r="M1617" t="s">
        <v>475</v>
      </c>
      <c r="N1617" t="s">
        <v>155</v>
      </c>
      <c r="O1617" t="s">
        <v>4608</v>
      </c>
      <c r="P1617" t="b">
        <v>1</v>
      </c>
    </row>
    <row r="1618" spans="1:16" ht="15" customHeight="1" x14ac:dyDescent="0.3">
      <c r="A1618">
        <v>1616</v>
      </c>
      <c r="B1618" t="s">
        <v>4609</v>
      </c>
      <c r="C1618" t="s">
        <v>4605</v>
      </c>
      <c r="D1618" s="1" t="s">
        <v>4610</v>
      </c>
      <c r="E1618">
        <v>3.3</v>
      </c>
      <c r="F1618" s="1" t="s">
        <v>4511</v>
      </c>
      <c r="G1618" t="s">
        <v>4270</v>
      </c>
      <c r="H1618" t="s">
        <v>4512</v>
      </c>
      <c r="I1618" t="s">
        <v>51</v>
      </c>
      <c r="J1618">
        <v>2002</v>
      </c>
      <c r="K1618" t="s">
        <v>36</v>
      </c>
      <c r="L1618" t="s">
        <v>119</v>
      </c>
      <c r="M1618" t="s">
        <v>81</v>
      </c>
      <c r="N1618" t="s">
        <v>229</v>
      </c>
      <c r="O1618">
        <v>-1</v>
      </c>
      <c r="P1618">
        <v>-1</v>
      </c>
    </row>
    <row r="1619" spans="1:16" ht="15" customHeight="1" x14ac:dyDescent="0.3">
      <c r="A1619">
        <v>1617</v>
      </c>
      <c r="B1619" t="s">
        <v>4611</v>
      </c>
      <c r="C1619" t="s">
        <v>4605</v>
      </c>
      <c r="D1619" s="1" t="s">
        <v>4612</v>
      </c>
      <c r="E1619">
        <v>3.9</v>
      </c>
      <c r="F1619" s="1" t="s">
        <v>4613</v>
      </c>
      <c r="G1619" t="s">
        <v>241</v>
      </c>
      <c r="H1619" t="s">
        <v>4614</v>
      </c>
      <c r="I1619" t="s">
        <v>91</v>
      </c>
      <c r="J1619">
        <v>2001</v>
      </c>
      <c r="K1619" t="s">
        <v>36</v>
      </c>
      <c r="L1619" t="s">
        <v>46</v>
      </c>
      <c r="M1619" t="s">
        <v>38</v>
      </c>
      <c r="N1619" t="s">
        <v>106</v>
      </c>
      <c r="O1619">
        <v>-1</v>
      </c>
      <c r="P1619">
        <v>-1</v>
      </c>
    </row>
    <row r="1620" spans="1:16" ht="15" customHeight="1" x14ac:dyDescent="0.3">
      <c r="A1620">
        <v>1618</v>
      </c>
      <c r="B1620" t="s">
        <v>3130</v>
      </c>
      <c r="C1620" t="s">
        <v>4605</v>
      </c>
      <c r="D1620" s="1" t="s">
        <v>4615</v>
      </c>
      <c r="E1620">
        <v>3.6</v>
      </c>
      <c r="F1620" s="1" t="s">
        <v>4616</v>
      </c>
      <c r="G1620" t="s">
        <v>4251</v>
      </c>
      <c r="H1620" t="s">
        <v>3133</v>
      </c>
      <c r="I1620" t="s">
        <v>51</v>
      </c>
      <c r="J1620">
        <v>1996</v>
      </c>
      <c r="K1620" t="s">
        <v>36</v>
      </c>
      <c r="L1620" t="s">
        <v>222</v>
      </c>
      <c r="M1620" t="s">
        <v>81</v>
      </c>
      <c r="N1620" t="s">
        <v>39</v>
      </c>
      <c r="O1620">
        <v>-1</v>
      </c>
      <c r="P1620">
        <v>-1</v>
      </c>
    </row>
    <row r="1621" spans="1:16" ht="15" customHeight="1" x14ac:dyDescent="0.3">
      <c r="A1621">
        <v>1619</v>
      </c>
      <c r="B1621" t="s">
        <v>4617</v>
      </c>
      <c r="C1621" t="s">
        <v>4605</v>
      </c>
      <c r="D1621" s="1" t="s">
        <v>4618</v>
      </c>
      <c r="E1621">
        <v>3.8</v>
      </c>
      <c r="F1621" s="1" t="s">
        <v>397</v>
      </c>
      <c r="G1621" t="s">
        <v>459</v>
      </c>
      <c r="H1621" t="s">
        <v>398</v>
      </c>
      <c r="I1621" t="s">
        <v>35</v>
      </c>
      <c r="J1621">
        <v>1995</v>
      </c>
      <c r="K1621" t="s">
        <v>45</v>
      </c>
      <c r="L1621" t="s">
        <v>222</v>
      </c>
      <c r="M1621" t="s">
        <v>81</v>
      </c>
      <c r="N1621" t="s">
        <v>31</v>
      </c>
      <c r="O1621" t="s">
        <v>399</v>
      </c>
      <c r="P1621" t="b">
        <v>1</v>
      </c>
    </row>
    <row r="1622" spans="1:16" ht="15" customHeight="1" x14ac:dyDescent="0.3">
      <c r="A1622">
        <v>1620</v>
      </c>
      <c r="B1622" t="s">
        <v>4619</v>
      </c>
      <c r="C1622" t="s">
        <v>4605</v>
      </c>
      <c r="D1622" s="1" t="s">
        <v>4620</v>
      </c>
      <c r="E1622">
        <v>3.7</v>
      </c>
      <c r="F1622" s="1" t="s">
        <v>4621</v>
      </c>
      <c r="G1622" t="s">
        <v>131</v>
      </c>
      <c r="H1622" t="s">
        <v>131</v>
      </c>
      <c r="I1622" t="s">
        <v>91</v>
      </c>
      <c r="J1622">
        <v>2000</v>
      </c>
      <c r="K1622" t="s">
        <v>36</v>
      </c>
      <c r="L1622" t="s">
        <v>475</v>
      </c>
      <c r="M1622" t="s">
        <v>475</v>
      </c>
      <c r="N1622" t="s">
        <v>441</v>
      </c>
      <c r="O1622" t="s">
        <v>4622</v>
      </c>
      <c r="P1622">
        <v>-1</v>
      </c>
    </row>
    <row r="1623" spans="1:16" ht="15" customHeight="1" x14ac:dyDescent="0.3">
      <c r="A1623">
        <v>1621</v>
      </c>
      <c r="B1623" t="s">
        <v>1133</v>
      </c>
      <c r="C1623" t="s">
        <v>4605</v>
      </c>
      <c r="D1623" s="1" t="s">
        <v>4623</v>
      </c>
      <c r="E1623">
        <v>3.2</v>
      </c>
      <c r="F1623" s="1" t="s">
        <v>4624</v>
      </c>
      <c r="G1623" t="s">
        <v>351</v>
      </c>
      <c r="H1623" t="s">
        <v>900</v>
      </c>
      <c r="I1623" t="s">
        <v>118</v>
      </c>
      <c r="J1623">
        <v>-1</v>
      </c>
      <c r="K1623" t="s">
        <v>36</v>
      </c>
      <c r="L1623" t="s">
        <v>419</v>
      </c>
      <c r="M1623" t="s">
        <v>420</v>
      </c>
      <c r="N1623" t="s">
        <v>441</v>
      </c>
      <c r="O1623">
        <v>-1</v>
      </c>
      <c r="P1623">
        <v>-1</v>
      </c>
    </row>
    <row r="1624" spans="1:16" ht="15" customHeight="1" x14ac:dyDescent="0.3">
      <c r="A1624">
        <v>1622</v>
      </c>
      <c r="B1624" t="s">
        <v>4611</v>
      </c>
      <c r="C1624" t="s">
        <v>4605</v>
      </c>
      <c r="D1624" s="1" t="s">
        <v>4625</v>
      </c>
      <c r="E1624">
        <v>3.9</v>
      </c>
      <c r="F1624" s="1" t="s">
        <v>3214</v>
      </c>
      <c r="G1624" t="s">
        <v>241</v>
      </c>
      <c r="H1624" t="s">
        <v>3170</v>
      </c>
      <c r="I1624" t="s">
        <v>51</v>
      </c>
      <c r="J1624">
        <v>2004</v>
      </c>
      <c r="K1624" t="s">
        <v>36</v>
      </c>
      <c r="L1624" t="s">
        <v>119</v>
      </c>
      <c r="M1624" t="s">
        <v>81</v>
      </c>
      <c r="N1624" t="s">
        <v>47</v>
      </c>
      <c r="O1624">
        <v>-1</v>
      </c>
      <c r="P1624">
        <v>-1</v>
      </c>
    </row>
    <row r="1625" spans="1:16" ht="15" customHeight="1" x14ac:dyDescent="0.3">
      <c r="A1625">
        <v>1623</v>
      </c>
      <c r="B1625" t="s">
        <v>4626</v>
      </c>
      <c r="C1625" t="s">
        <v>4605</v>
      </c>
      <c r="D1625" s="1" t="s">
        <v>4627</v>
      </c>
      <c r="E1625">
        <v>3.3</v>
      </c>
      <c r="F1625" s="1" t="s">
        <v>4511</v>
      </c>
      <c r="G1625" t="s">
        <v>4270</v>
      </c>
      <c r="H1625" t="s">
        <v>4512</v>
      </c>
      <c r="I1625" t="s">
        <v>51</v>
      </c>
      <c r="J1625">
        <v>2002</v>
      </c>
      <c r="K1625" t="s">
        <v>36</v>
      </c>
      <c r="L1625" t="s">
        <v>119</v>
      </c>
      <c r="M1625" t="s">
        <v>81</v>
      </c>
      <c r="N1625" t="s">
        <v>229</v>
      </c>
      <c r="O1625">
        <v>-1</v>
      </c>
      <c r="P1625">
        <v>-1</v>
      </c>
    </row>
    <row r="1626" spans="1:16" ht="15" customHeight="1" x14ac:dyDescent="0.3">
      <c r="A1626">
        <v>1624</v>
      </c>
      <c r="B1626" t="s">
        <v>4628</v>
      </c>
      <c r="C1626" t="s">
        <v>4605</v>
      </c>
      <c r="D1626" s="1" t="s">
        <v>4629</v>
      </c>
      <c r="E1626">
        <v>3.9</v>
      </c>
      <c r="F1626" s="1" t="s">
        <v>3041</v>
      </c>
      <c r="G1626" t="s">
        <v>976</v>
      </c>
      <c r="H1626" t="s">
        <v>391</v>
      </c>
      <c r="I1626" t="s">
        <v>91</v>
      </c>
      <c r="J1626">
        <v>-1</v>
      </c>
      <c r="K1626" t="s">
        <v>36</v>
      </c>
      <c r="L1626" t="s">
        <v>119</v>
      </c>
      <c r="M1626" t="s">
        <v>81</v>
      </c>
      <c r="N1626" t="s">
        <v>106</v>
      </c>
      <c r="O1626">
        <v>-1</v>
      </c>
      <c r="P1626">
        <v>-1</v>
      </c>
    </row>
    <row r="1627" spans="1:16" ht="15" customHeight="1" x14ac:dyDescent="0.3">
      <c r="A1627">
        <v>1625</v>
      </c>
      <c r="B1627" t="s">
        <v>4630</v>
      </c>
      <c r="C1627" t="s">
        <v>4605</v>
      </c>
      <c r="D1627" s="1" t="s">
        <v>4631</v>
      </c>
      <c r="E1627">
        <v>2.9</v>
      </c>
      <c r="F1627" s="1" t="s">
        <v>2831</v>
      </c>
      <c r="G1627" t="s">
        <v>131</v>
      </c>
      <c r="H1627" t="s">
        <v>1389</v>
      </c>
      <c r="I1627" t="s">
        <v>20</v>
      </c>
      <c r="J1627">
        <v>2009</v>
      </c>
      <c r="K1627" t="s">
        <v>36</v>
      </c>
      <c r="L1627" t="s">
        <v>222</v>
      </c>
      <c r="M1627" t="s">
        <v>81</v>
      </c>
      <c r="N1627" t="s">
        <v>47</v>
      </c>
      <c r="O1627">
        <v>-1</v>
      </c>
      <c r="P1627">
        <v>-1</v>
      </c>
    </row>
    <row r="1628" spans="1:16" ht="15" customHeight="1" x14ac:dyDescent="0.3">
      <c r="A1628">
        <v>1626</v>
      </c>
      <c r="B1628" t="s">
        <v>4632</v>
      </c>
      <c r="C1628" t="s">
        <v>4605</v>
      </c>
      <c r="D1628" s="1" t="s">
        <v>4633</v>
      </c>
      <c r="E1628">
        <v>-1</v>
      </c>
      <c r="F1628" t="s">
        <v>4634</v>
      </c>
      <c r="G1628" t="s">
        <v>241</v>
      </c>
      <c r="H1628">
        <v>-1</v>
      </c>
      <c r="I1628">
        <v>-1</v>
      </c>
      <c r="J1628">
        <v>-1</v>
      </c>
      <c r="K1628">
        <v>-1</v>
      </c>
      <c r="L1628">
        <v>-1</v>
      </c>
      <c r="M1628">
        <v>-1</v>
      </c>
      <c r="N1628">
        <v>-1</v>
      </c>
      <c r="O1628">
        <v>-1</v>
      </c>
      <c r="P1628">
        <v>-1</v>
      </c>
    </row>
    <row r="1629" spans="1:16" ht="15" customHeight="1" x14ac:dyDescent="0.3">
      <c r="A1629">
        <v>1627</v>
      </c>
      <c r="B1629" t="s">
        <v>4635</v>
      </c>
      <c r="C1629" t="s">
        <v>4605</v>
      </c>
      <c r="D1629" s="1" t="s">
        <v>4636</v>
      </c>
      <c r="E1629">
        <v>-1</v>
      </c>
      <c r="F1629" t="s">
        <v>4637</v>
      </c>
      <c r="G1629" t="s">
        <v>976</v>
      </c>
      <c r="H1629" t="s">
        <v>1642</v>
      </c>
      <c r="I1629" t="s">
        <v>118</v>
      </c>
      <c r="J1629">
        <v>-1</v>
      </c>
      <c r="K1629" t="s">
        <v>73</v>
      </c>
      <c r="L1629">
        <v>-1</v>
      </c>
      <c r="M1629">
        <v>-1</v>
      </c>
      <c r="N1629" t="s">
        <v>39</v>
      </c>
      <c r="O1629">
        <v>-1</v>
      </c>
      <c r="P1629">
        <v>-1</v>
      </c>
    </row>
    <row r="1630" spans="1:16" ht="15" customHeight="1" x14ac:dyDescent="0.3">
      <c r="A1630">
        <v>1628</v>
      </c>
      <c r="B1630" t="s">
        <v>4638</v>
      </c>
      <c r="C1630" t="s">
        <v>4605</v>
      </c>
      <c r="D1630" s="1" t="s">
        <v>4639</v>
      </c>
      <c r="E1630">
        <v>-1</v>
      </c>
      <c r="F1630" t="s">
        <v>2379</v>
      </c>
      <c r="G1630" t="s">
        <v>131</v>
      </c>
      <c r="H1630">
        <v>-1</v>
      </c>
      <c r="I1630">
        <v>-1</v>
      </c>
      <c r="J1630">
        <v>-1</v>
      </c>
      <c r="K1630">
        <v>-1</v>
      </c>
      <c r="L1630">
        <v>-1</v>
      </c>
      <c r="M1630">
        <v>-1</v>
      </c>
      <c r="N1630">
        <v>-1</v>
      </c>
      <c r="O1630">
        <v>-1</v>
      </c>
      <c r="P1630">
        <v>-1</v>
      </c>
    </row>
    <row r="1631" spans="1:16" ht="15" customHeight="1" x14ac:dyDescent="0.3">
      <c r="A1631">
        <v>1629</v>
      </c>
      <c r="B1631" t="s">
        <v>4640</v>
      </c>
      <c r="C1631" t="s">
        <v>4605</v>
      </c>
      <c r="D1631" t="s">
        <v>4641</v>
      </c>
      <c r="E1631">
        <v>3.6</v>
      </c>
      <c r="F1631" s="1" t="s">
        <v>4642</v>
      </c>
      <c r="G1631" t="s">
        <v>4270</v>
      </c>
      <c r="H1631" t="s">
        <v>4270</v>
      </c>
      <c r="I1631" t="s">
        <v>51</v>
      </c>
      <c r="J1631">
        <v>2006</v>
      </c>
      <c r="K1631" t="s">
        <v>73</v>
      </c>
      <c r="L1631" t="s">
        <v>1815</v>
      </c>
      <c r="M1631" t="s">
        <v>59</v>
      </c>
      <c r="N1631" t="s">
        <v>47</v>
      </c>
      <c r="O1631">
        <v>-1</v>
      </c>
      <c r="P1631">
        <v>-1</v>
      </c>
    </row>
    <row r="1632" spans="1:16" ht="15" customHeight="1" x14ac:dyDescent="0.3">
      <c r="A1632">
        <v>1630</v>
      </c>
      <c r="B1632" t="s">
        <v>4643</v>
      </c>
      <c r="C1632" t="s">
        <v>4605</v>
      </c>
      <c r="D1632" s="1" t="s">
        <v>4644</v>
      </c>
      <c r="E1632">
        <v>3.9</v>
      </c>
      <c r="F1632" s="1" t="s">
        <v>313</v>
      </c>
      <c r="G1632" t="s">
        <v>976</v>
      </c>
      <c r="H1632" t="s">
        <v>314</v>
      </c>
      <c r="I1632" t="s">
        <v>51</v>
      </c>
      <c r="J1632">
        <v>2002</v>
      </c>
      <c r="K1632" t="s">
        <v>36</v>
      </c>
      <c r="L1632" t="s">
        <v>46</v>
      </c>
      <c r="M1632" t="s">
        <v>38</v>
      </c>
      <c r="N1632" t="s">
        <v>24</v>
      </c>
      <c r="O1632">
        <v>-1</v>
      </c>
      <c r="P1632">
        <v>-1</v>
      </c>
    </row>
    <row r="1633" spans="1:16" ht="15" customHeight="1" x14ac:dyDescent="0.3">
      <c r="A1633">
        <v>1631</v>
      </c>
      <c r="B1633" t="s">
        <v>4645</v>
      </c>
      <c r="C1633" t="s">
        <v>4605</v>
      </c>
      <c r="D1633" s="1" t="s">
        <v>4646</v>
      </c>
      <c r="E1633">
        <v>4</v>
      </c>
      <c r="F1633" s="1" t="s">
        <v>364</v>
      </c>
      <c r="G1633" t="s">
        <v>4303</v>
      </c>
      <c r="H1633" t="s">
        <v>365</v>
      </c>
      <c r="I1633" t="s">
        <v>91</v>
      </c>
      <c r="J1633">
        <v>-1</v>
      </c>
      <c r="K1633" t="s">
        <v>36</v>
      </c>
      <c r="L1633" t="s">
        <v>366</v>
      </c>
      <c r="M1633" t="s">
        <v>275</v>
      </c>
      <c r="N1633" t="s">
        <v>155</v>
      </c>
      <c r="O1633">
        <v>-1</v>
      </c>
      <c r="P1633">
        <v>-1</v>
      </c>
    </row>
    <row r="1634" spans="1:16" ht="15" customHeight="1" x14ac:dyDescent="0.3">
      <c r="A1634">
        <v>1632</v>
      </c>
      <c r="B1634" t="s">
        <v>4647</v>
      </c>
      <c r="C1634" t="s">
        <v>4605</v>
      </c>
      <c r="D1634" s="1" t="s">
        <v>4648</v>
      </c>
      <c r="E1634">
        <v>4.0999999999999996</v>
      </c>
      <c r="F1634" s="1" t="s">
        <v>2037</v>
      </c>
      <c r="G1634" t="s">
        <v>976</v>
      </c>
      <c r="H1634" t="s">
        <v>2038</v>
      </c>
      <c r="I1634" t="s">
        <v>28</v>
      </c>
      <c r="J1634">
        <v>1976</v>
      </c>
      <c r="K1634" t="s">
        <v>73</v>
      </c>
      <c r="L1634" t="s">
        <v>202</v>
      </c>
      <c r="M1634" t="s">
        <v>38</v>
      </c>
      <c r="N1634" t="s">
        <v>132</v>
      </c>
      <c r="O1634" t="s">
        <v>2039</v>
      </c>
      <c r="P1634">
        <v>-1</v>
      </c>
    </row>
    <row r="1635" spans="1:16" ht="15" customHeight="1" x14ac:dyDescent="0.3">
      <c r="A1635">
        <v>1633</v>
      </c>
      <c r="B1635" t="s">
        <v>4649</v>
      </c>
      <c r="C1635" t="s">
        <v>4605</v>
      </c>
      <c r="D1635" s="1" t="s">
        <v>4650</v>
      </c>
      <c r="E1635">
        <v>3.7</v>
      </c>
      <c r="F1635" s="1" t="s">
        <v>3017</v>
      </c>
      <c r="G1635" t="s">
        <v>4270</v>
      </c>
      <c r="H1635" t="s">
        <v>3018</v>
      </c>
      <c r="I1635" t="s">
        <v>118</v>
      </c>
      <c r="J1635">
        <v>2004</v>
      </c>
      <c r="K1635" t="s">
        <v>36</v>
      </c>
      <c r="L1635" t="s">
        <v>99</v>
      </c>
      <c r="M1635" t="s">
        <v>81</v>
      </c>
      <c r="N1635" t="s">
        <v>106</v>
      </c>
      <c r="O1635">
        <v>-1</v>
      </c>
      <c r="P1635">
        <v>-1</v>
      </c>
    </row>
    <row r="1636" spans="1:16" ht="15" customHeight="1" x14ac:dyDescent="0.3">
      <c r="A1636">
        <v>1634</v>
      </c>
      <c r="B1636" t="s">
        <v>4651</v>
      </c>
      <c r="C1636" t="s">
        <v>4605</v>
      </c>
      <c r="D1636" s="1" t="s">
        <v>4652</v>
      </c>
      <c r="E1636">
        <v>4.0999999999999996</v>
      </c>
      <c r="F1636" s="1" t="s">
        <v>763</v>
      </c>
      <c r="G1636" t="s">
        <v>992</v>
      </c>
      <c r="H1636" t="s">
        <v>764</v>
      </c>
      <c r="I1636" t="s">
        <v>118</v>
      </c>
      <c r="J1636">
        <v>-1</v>
      </c>
      <c r="K1636" t="s">
        <v>36</v>
      </c>
      <c r="L1636" t="s">
        <v>202</v>
      </c>
      <c r="M1636" t="s">
        <v>38</v>
      </c>
      <c r="N1636" t="s">
        <v>120</v>
      </c>
      <c r="O1636">
        <v>-1</v>
      </c>
      <c r="P1636">
        <v>-1</v>
      </c>
    </row>
    <row r="1637" spans="1:16" ht="15" customHeight="1" x14ac:dyDescent="0.3">
      <c r="A1637">
        <v>1635</v>
      </c>
      <c r="B1637" t="s">
        <v>4653</v>
      </c>
      <c r="C1637" t="s">
        <v>2483</v>
      </c>
      <c r="D1637" s="1" t="s">
        <v>4654</v>
      </c>
      <c r="E1637">
        <v>3.5</v>
      </c>
      <c r="F1637" s="1" t="s">
        <v>4655</v>
      </c>
      <c r="G1637" t="s">
        <v>1905</v>
      </c>
      <c r="H1637" t="s">
        <v>241</v>
      </c>
      <c r="I1637" t="s">
        <v>28</v>
      </c>
      <c r="J1637">
        <v>1995</v>
      </c>
      <c r="K1637" t="s">
        <v>73</v>
      </c>
      <c r="L1637" t="s">
        <v>37</v>
      </c>
      <c r="M1637" t="s">
        <v>38</v>
      </c>
      <c r="N1637" t="s">
        <v>132</v>
      </c>
      <c r="O1637" t="s">
        <v>4656</v>
      </c>
      <c r="P1637">
        <v>-1</v>
      </c>
    </row>
    <row r="1638" spans="1:16" ht="15" customHeight="1" x14ac:dyDescent="0.3">
      <c r="A1638">
        <v>1636</v>
      </c>
      <c r="B1638" t="s">
        <v>4657</v>
      </c>
      <c r="C1638" t="s">
        <v>2483</v>
      </c>
      <c r="D1638" s="1" t="s">
        <v>4658</v>
      </c>
      <c r="E1638">
        <v>2.8</v>
      </c>
      <c r="F1638" s="1" t="s">
        <v>4659</v>
      </c>
      <c r="G1638" t="s">
        <v>1905</v>
      </c>
      <c r="H1638" t="s">
        <v>4660</v>
      </c>
      <c r="I1638" t="s">
        <v>51</v>
      </c>
      <c r="J1638">
        <v>1998</v>
      </c>
      <c r="K1638" t="s">
        <v>36</v>
      </c>
      <c r="L1638" t="s">
        <v>37</v>
      </c>
      <c r="M1638" t="s">
        <v>38</v>
      </c>
      <c r="N1638" t="s">
        <v>39</v>
      </c>
      <c r="O1638" t="s">
        <v>4661</v>
      </c>
      <c r="P1638">
        <v>-1</v>
      </c>
    </row>
    <row r="1639" spans="1:16" ht="15" customHeight="1" x14ac:dyDescent="0.3">
      <c r="A1639">
        <v>1637</v>
      </c>
      <c r="B1639" t="s">
        <v>254</v>
      </c>
      <c r="C1639" t="s">
        <v>2483</v>
      </c>
      <c r="D1639" s="1" t="s">
        <v>4662</v>
      </c>
      <c r="E1639">
        <v>4.5999999999999996</v>
      </c>
      <c r="F1639" s="1" t="s">
        <v>4663</v>
      </c>
      <c r="G1639" t="s">
        <v>1905</v>
      </c>
      <c r="H1639" t="s">
        <v>1905</v>
      </c>
      <c r="I1639" t="s">
        <v>91</v>
      </c>
      <c r="J1639">
        <v>2017</v>
      </c>
      <c r="K1639" t="s">
        <v>36</v>
      </c>
      <c r="L1639" t="s">
        <v>99</v>
      </c>
      <c r="M1639" t="s">
        <v>81</v>
      </c>
      <c r="N1639" t="s">
        <v>120</v>
      </c>
      <c r="O1639" t="s">
        <v>4664</v>
      </c>
      <c r="P1639">
        <v>-1</v>
      </c>
    </row>
    <row r="1640" spans="1:16" ht="15" customHeight="1" x14ac:dyDescent="0.3">
      <c r="A1640">
        <v>1638</v>
      </c>
      <c r="B1640" t="s">
        <v>576</v>
      </c>
      <c r="C1640" t="s">
        <v>2483</v>
      </c>
      <c r="D1640" t="s">
        <v>4665</v>
      </c>
      <c r="E1640">
        <v>2.6</v>
      </c>
      <c r="F1640" s="1" t="s">
        <v>4666</v>
      </c>
      <c r="G1640" t="s">
        <v>1905</v>
      </c>
      <c r="H1640" t="s">
        <v>4667</v>
      </c>
      <c r="I1640" t="s">
        <v>118</v>
      </c>
      <c r="J1640">
        <v>1996</v>
      </c>
      <c r="K1640" t="s">
        <v>36</v>
      </c>
      <c r="L1640" t="s">
        <v>202</v>
      </c>
      <c r="M1640" t="s">
        <v>38</v>
      </c>
      <c r="N1640" t="s">
        <v>120</v>
      </c>
      <c r="O1640" t="s">
        <v>4668</v>
      </c>
      <c r="P1640">
        <v>-1</v>
      </c>
    </row>
    <row r="1641" spans="1:16" ht="15" customHeight="1" x14ac:dyDescent="0.3">
      <c r="A1641">
        <v>1639</v>
      </c>
      <c r="B1641" t="s">
        <v>4669</v>
      </c>
      <c r="C1641" t="s">
        <v>2483</v>
      </c>
      <c r="D1641" s="1" t="s">
        <v>4670</v>
      </c>
      <c r="E1641">
        <v>3.8</v>
      </c>
      <c r="F1641" s="1" t="s">
        <v>1967</v>
      </c>
      <c r="G1641" t="s">
        <v>1905</v>
      </c>
      <c r="H1641" t="s">
        <v>354</v>
      </c>
      <c r="I1641" t="s">
        <v>35</v>
      </c>
      <c r="J1641">
        <v>2016</v>
      </c>
      <c r="K1641" t="s">
        <v>36</v>
      </c>
      <c r="L1641" t="s">
        <v>37</v>
      </c>
      <c r="M1641" t="s">
        <v>38</v>
      </c>
      <c r="N1641" t="s">
        <v>39</v>
      </c>
      <c r="O1641">
        <v>-1</v>
      </c>
      <c r="P1641">
        <v>-1</v>
      </c>
    </row>
    <row r="1642" spans="1:16" ht="15" customHeight="1" x14ac:dyDescent="0.3">
      <c r="A1642">
        <v>1640</v>
      </c>
      <c r="B1642" t="s">
        <v>294</v>
      </c>
      <c r="C1642" t="s">
        <v>2483</v>
      </c>
      <c r="D1642" s="1" t="s">
        <v>4671</v>
      </c>
      <c r="E1642">
        <v>2.6</v>
      </c>
      <c r="F1642" s="1" t="s">
        <v>4672</v>
      </c>
      <c r="G1642" t="s">
        <v>1905</v>
      </c>
      <c r="H1642" t="s">
        <v>19</v>
      </c>
      <c r="I1642" t="s">
        <v>20</v>
      </c>
      <c r="J1642">
        <v>2014</v>
      </c>
      <c r="K1642" t="s">
        <v>45</v>
      </c>
      <c r="L1642" t="s">
        <v>99</v>
      </c>
      <c r="M1642" t="s">
        <v>81</v>
      </c>
      <c r="N1642" t="s">
        <v>39</v>
      </c>
      <c r="O1642">
        <v>-1</v>
      </c>
      <c r="P1642">
        <v>-1</v>
      </c>
    </row>
    <row r="1643" spans="1:16" ht="15" customHeight="1" x14ac:dyDescent="0.3">
      <c r="A1643">
        <v>1641</v>
      </c>
      <c r="B1643" t="s">
        <v>294</v>
      </c>
      <c r="C1643" t="s">
        <v>2483</v>
      </c>
      <c r="D1643" s="1" t="s">
        <v>4673</v>
      </c>
      <c r="E1643">
        <v>2.8</v>
      </c>
      <c r="F1643" s="1" t="s">
        <v>4674</v>
      </c>
      <c r="G1643" t="s">
        <v>1905</v>
      </c>
      <c r="H1643" t="s">
        <v>1905</v>
      </c>
      <c r="I1643" t="s">
        <v>28</v>
      </c>
      <c r="J1643">
        <v>1912</v>
      </c>
      <c r="K1643" t="s">
        <v>335</v>
      </c>
      <c r="L1643" t="s">
        <v>4675</v>
      </c>
      <c r="M1643" t="s">
        <v>335</v>
      </c>
      <c r="N1643" t="s">
        <v>39</v>
      </c>
      <c r="O1643">
        <v>-1</v>
      </c>
      <c r="P1643">
        <v>-1</v>
      </c>
    </row>
    <row r="1644" spans="1:16" ht="15" customHeight="1" x14ac:dyDescent="0.3">
      <c r="A1644">
        <v>1642</v>
      </c>
      <c r="B1644" t="s">
        <v>4676</v>
      </c>
      <c r="C1644" t="s">
        <v>2483</v>
      </c>
      <c r="D1644" s="1" t="s">
        <v>4677</v>
      </c>
      <c r="E1644">
        <v>4.5999999999999996</v>
      </c>
      <c r="F1644" s="1" t="s">
        <v>4678</v>
      </c>
      <c r="G1644" t="s">
        <v>1905</v>
      </c>
      <c r="H1644" t="s">
        <v>1905</v>
      </c>
      <c r="I1644" t="s">
        <v>118</v>
      </c>
      <c r="J1644">
        <v>2014</v>
      </c>
      <c r="K1644" t="s">
        <v>36</v>
      </c>
      <c r="L1644" t="s">
        <v>563</v>
      </c>
      <c r="M1644" t="s">
        <v>564</v>
      </c>
      <c r="N1644" t="s">
        <v>39</v>
      </c>
      <c r="O1644">
        <v>-1</v>
      </c>
      <c r="P1644">
        <v>-1</v>
      </c>
    </row>
    <row r="1645" spans="1:16" ht="15" customHeight="1" x14ac:dyDescent="0.3">
      <c r="A1645">
        <v>1643</v>
      </c>
      <c r="B1645" t="s">
        <v>4679</v>
      </c>
      <c r="C1645" t="s">
        <v>2483</v>
      </c>
      <c r="D1645" s="1" t="s">
        <v>4680</v>
      </c>
      <c r="E1645">
        <v>4.0999999999999996</v>
      </c>
      <c r="F1645" s="1" t="s">
        <v>4681</v>
      </c>
      <c r="G1645" t="s">
        <v>1905</v>
      </c>
      <c r="H1645" t="s">
        <v>154</v>
      </c>
      <c r="I1645" t="s">
        <v>20</v>
      </c>
      <c r="J1645">
        <v>2008</v>
      </c>
      <c r="K1645" t="s">
        <v>36</v>
      </c>
      <c r="L1645" t="s">
        <v>37</v>
      </c>
      <c r="M1645" t="s">
        <v>38</v>
      </c>
      <c r="N1645" t="s">
        <v>39</v>
      </c>
      <c r="O1645">
        <v>-1</v>
      </c>
      <c r="P1645">
        <v>-1</v>
      </c>
    </row>
    <row r="1646" spans="1:16" ht="15" customHeight="1" x14ac:dyDescent="0.3">
      <c r="A1646">
        <v>1644</v>
      </c>
      <c r="B1646" t="s">
        <v>1843</v>
      </c>
      <c r="C1646" t="s">
        <v>2483</v>
      </c>
      <c r="D1646" s="1" t="s">
        <v>4682</v>
      </c>
      <c r="E1646">
        <v>2.8</v>
      </c>
      <c r="F1646" s="1" t="s">
        <v>4683</v>
      </c>
      <c r="G1646" t="s">
        <v>1905</v>
      </c>
      <c r="H1646" t="s">
        <v>1905</v>
      </c>
      <c r="I1646" t="s">
        <v>28</v>
      </c>
      <c r="J1646">
        <v>1912</v>
      </c>
      <c r="K1646" t="s">
        <v>335</v>
      </c>
      <c r="L1646" t="s">
        <v>4675</v>
      </c>
      <c r="M1646" t="s">
        <v>335</v>
      </c>
      <c r="N1646" t="s">
        <v>39</v>
      </c>
      <c r="O1646">
        <v>-1</v>
      </c>
      <c r="P1646">
        <v>-1</v>
      </c>
    </row>
    <row r="1647" spans="1:16" ht="15" customHeight="1" x14ac:dyDescent="0.3">
      <c r="A1647">
        <v>1645</v>
      </c>
      <c r="B1647" t="s">
        <v>41</v>
      </c>
      <c r="C1647" t="s">
        <v>2483</v>
      </c>
      <c r="D1647" s="1" t="s">
        <v>4684</v>
      </c>
      <c r="E1647">
        <v>4.0999999999999996</v>
      </c>
      <c r="F1647" s="1" t="s">
        <v>4685</v>
      </c>
      <c r="G1647" t="s">
        <v>1905</v>
      </c>
      <c r="H1647" t="s">
        <v>154</v>
      </c>
      <c r="I1647" t="s">
        <v>35</v>
      </c>
      <c r="J1647">
        <v>2007</v>
      </c>
      <c r="K1647" t="s">
        <v>73</v>
      </c>
      <c r="L1647" t="s">
        <v>543</v>
      </c>
      <c r="M1647" t="s">
        <v>247</v>
      </c>
      <c r="N1647" t="s">
        <v>229</v>
      </c>
      <c r="O1647">
        <v>-1</v>
      </c>
      <c r="P1647">
        <v>-1</v>
      </c>
    </row>
    <row r="1648" spans="1:16" ht="15" customHeight="1" x14ac:dyDescent="0.3">
      <c r="A1648">
        <v>1646</v>
      </c>
      <c r="B1648" t="s">
        <v>4686</v>
      </c>
      <c r="C1648" t="s">
        <v>2483</v>
      </c>
      <c r="D1648" s="1" t="s">
        <v>4687</v>
      </c>
      <c r="E1648">
        <v>4.9000000000000004</v>
      </c>
      <c r="F1648" s="1" t="s">
        <v>1922</v>
      </c>
      <c r="G1648" t="s">
        <v>1905</v>
      </c>
      <c r="H1648" t="s">
        <v>1923</v>
      </c>
      <c r="I1648" t="s">
        <v>118</v>
      </c>
      <c r="J1648">
        <v>2005</v>
      </c>
      <c r="K1648" t="s">
        <v>36</v>
      </c>
      <c r="L1648" t="s">
        <v>222</v>
      </c>
      <c r="M1648" t="s">
        <v>81</v>
      </c>
      <c r="N1648" t="s">
        <v>39</v>
      </c>
      <c r="O1648">
        <v>-1</v>
      </c>
      <c r="P1648">
        <v>-1</v>
      </c>
    </row>
    <row r="1649" spans="1:16" ht="15" customHeight="1" x14ac:dyDescent="0.3">
      <c r="A1649">
        <v>1647</v>
      </c>
      <c r="B1649" t="s">
        <v>4688</v>
      </c>
      <c r="C1649" t="s">
        <v>2483</v>
      </c>
      <c r="D1649" s="1" t="s">
        <v>4689</v>
      </c>
      <c r="E1649">
        <v>4.7</v>
      </c>
      <c r="F1649" s="1" t="s">
        <v>4690</v>
      </c>
      <c r="G1649" t="s">
        <v>1905</v>
      </c>
      <c r="H1649" t="s">
        <v>19</v>
      </c>
      <c r="I1649" t="s">
        <v>118</v>
      </c>
      <c r="J1649">
        <v>2010</v>
      </c>
      <c r="K1649" t="s">
        <v>36</v>
      </c>
      <c r="L1649" t="s">
        <v>58</v>
      </c>
      <c r="M1649" t="s">
        <v>59</v>
      </c>
      <c r="N1649" t="s">
        <v>160</v>
      </c>
      <c r="O1649">
        <v>-1</v>
      </c>
      <c r="P1649">
        <v>-1</v>
      </c>
    </row>
    <row r="1650" spans="1:16" ht="15" customHeight="1" x14ac:dyDescent="0.3">
      <c r="A1650">
        <v>1648</v>
      </c>
      <c r="B1650" t="s">
        <v>41</v>
      </c>
      <c r="C1650" t="s">
        <v>2483</v>
      </c>
      <c r="D1650" s="1" t="s">
        <v>4691</v>
      </c>
      <c r="E1650">
        <v>3.6</v>
      </c>
      <c r="F1650" s="1" t="s">
        <v>4692</v>
      </c>
      <c r="G1650" t="s">
        <v>1905</v>
      </c>
      <c r="H1650" t="s">
        <v>1905</v>
      </c>
      <c r="I1650" t="s">
        <v>118</v>
      </c>
      <c r="J1650">
        <v>-1</v>
      </c>
      <c r="K1650" t="s">
        <v>335</v>
      </c>
      <c r="L1650" t="s">
        <v>29</v>
      </c>
      <c r="M1650" t="s">
        <v>30</v>
      </c>
      <c r="N1650" t="s">
        <v>441</v>
      </c>
      <c r="O1650">
        <v>-1</v>
      </c>
      <c r="P1650">
        <v>-1</v>
      </c>
    </row>
    <row r="1651" spans="1:16" ht="15" customHeight="1" x14ac:dyDescent="0.3">
      <c r="A1651">
        <v>1649</v>
      </c>
      <c r="B1651" t="s">
        <v>4693</v>
      </c>
      <c r="C1651" t="s">
        <v>2483</v>
      </c>
      <c r="D1651" t="s">
        <v>4694</v>
      </c>
      <c r="E1651">
        <v>3.9</v>
      </c>
      <c r="F1651" s="1" t="s">
        <v>4695</v>
      </c>
      <c r="G1651" t="s">
        <v>1905</v>
      </c>
      <c r="H1651" t="s">
        <v>1905</v>
      </c>
      <c r="I1651" t="s">
        <v>51</v>
      </c>
      <c r="J1651">
        <v>1937</v>
      </c>
      <c r="K1651" t="s">
        <v>335</v>
      </c>
      <c r="L1651" t="s">
        <v>58</v>
      </c>
      <c r="M1651" t="s">
        <v>59</v>
      </c>
      <c r="N1651" t="s">
        <v>39</v>
      </c>
      <c r="O1651">
        <v>-1</v>
      </c>
      <c r="P1651">
        <v>-1</v>
      </c>
    </row>
    <row r="1652" spans="1:16" ht="15" customHeight="1" x14ac:dyDescent="0.3">
      <c r="A1652">
        <v>1650</v>
      </c>
      <c r="B1652" t="s">
        <v>41</v>
      </c>
      <c r="C1652" t="s">
        <v>2483</v>
      </c>
      <c r="D1652" t="s">
        <v>4696</v>
      </c>
      <c r="E1652">
        <v>2.8</v>
      </c>
      <c r="F1652" s="1" t="s">
        <v>4674</v>
      </c>
      <c r="G1652" t="s">
        <v>1905</v>
      </c>
      <c r="H1652" t="s">
        <v>1905</v>
      </c>
      <c r="I1652" t="s">
        <v>28</v>
      </c>
      <c r="J1652">
        <v>1912</v>
      </c>
      <c r="K1652" t="s">
        <v>335</v>
      </c>
      <c r="L1652" t="s">
        <v>4675</v>
      </c>
      <c r="M1652" t="s">
        <v>335</v>
      </c>
      <c r="N1652" t="s">
        <v>39</v>
      </c>
      <c r="O1652">
        <v>-1</v>
      </c>
      <c r="P1652">
        <v>-1</v>
      </c>
    </row>
    <row r="1653" spans="1:16" ht="15" customHeight="1" x14ac:dyDescent="0.3">
      <c r="A1653">
        <v>1651</v>
      </c>
      <c r="B1653" t="s">
        <v>41</v>
      </c>
      <c r="C1653" t="s">
        <v>2483</v>
      </c>
      <c r="D1653" s="1" t="s">
        <v>4697</v>
      </c>
      <c r="E1653">
        <v>4</v>
      </c>
      <c r="F1653" s="1" t="s">
        <v>3561</v>
      </c>
      <c r="G1653" t="s">
        <v>1905</v>
      </c>
      <c r="H1653" t="s">
        <v>3500</v>
      </c>
      <c r="I1653" t="s">
        <v>51</v>
      </c>
      <c r="J1653">
        <v>2010</v>
      </c>
      <c r="K1653" t="s">
        <v>36</v>
      </c>
      <c r="L1653" t="s">
        <v>46</v>
      </c>
      <c r="M1653" t="s">
        <v>38</v>
      </c>
      <c r="N1653" t="s">
        <v>47</v>
      </c>
      <c r="O1653">
        <v>-1</v>
      </c>
      <c r="P1653">
        <v>-1</v>
      </c>
    </row>
    <row r="1654" spans="1:16" ht="15" customHeight="1" x14ac:dyDescent="0.3">
      <c r="A1654">
        <v>1652</v>
      </c>
      <c r="B1654" t="s">
        <v>294</v>
      </c>
      <c r="C1654" t="s">
        <v>2483</v>
      </c>
      <c r="D1654" s="1" t="s">
        <v>4698</v>
      </c>
      <c r="E1654">
        <v>3.4</v>
      </c>
      <c r="F1654" s="1" t="s">
        <v>4699</v>
      </c>
      <c r="G1654" t="s">
        <v>1905</v>
      </c>
      <c r="H1654" t="s">
        <v>19</v>
      </c>
      <c r="I1654" t="s">
        <v>72</v>
      </c>
      <c r="J1654">
        <v>1980</v>
      </c>
      <c r="K1654" t="s">
        <v>73</v>
      </c>
      <c r="L1654" t="s">
        <v>99</v>
      </c>
      <c r="M1654" t="s">
        <v>81</v>
      </c>
      <c r="N1654" t="s">
        <v>75</v>
      </c>
      <c r="O1654" t="s">
        <v>4700</v>
      </c>
      <c r="P1654">
        <v>-1</v>
      </c>
    </row>
    <row r="1655" spans="1:16" ht="15" customHeight="1" x14ac:dyDescent="0.3">
      <c r="A1655">
        <v>1653</v>
      </c>
      <c r="B1655" t="s">
        <v>4701</v>
      </c>
      <c r="C1655" t="s">
        <v>2483</v>
      </c>
      <c r="D1655" s="1" t="s">
        <v>4702</v>
      </c>
      <c r="E1655">
        <v>4.5999999999999996</v>
      </c>
      <c r="F1655" s="1" t="s">
        <v>4663</v>
      </c>
      <c r="G1655" t="s">
        <v>1905</v>
      </c>
      <c r="H1655" t="s">
        <v>1905</v>
      </c>
      <c r="I1655" t="s">
        <v>91</v>
      </c>
      <c r="J1655">
        <v>2017</v>
      </c>
      <c r="K1655" t="s">
        <v>36</v>
      </c>
      <c r="L1655" t="s">
        <v>99</v>
      </c>
      <c r="M1655" t="s">
        <v>81</v>
      </c>
      <c r="N1655" t="s">
        <v>120</v>
      </c>
      <c r="O1655" t="s">
        <v>4664</v>
      </c>
      <c r="P1655">
        <v>-1</v>
      </c>
    </row>
    <row r="1656" spans="1:16" ht="15" customHeight="1" x14ac:dyDescent="0.3">
      <c r="A1656">
        <v>1654</v>
      </c>
      <c r="B1656" t="s">
        <v>41</v>
      </c>
      <c r="C1656" t="s">
        <v>2483</v>
      </c>
      <c r="D1656" s="1" t="s">
        <v>4703</v>
      </c>
      <c r="E1656">
        <v>4.3</v>
      </c>
      <c r="F1656" s="1" t="s">
        <v>4704</v>
      </c>
      <c r="G1656" t="s">
        <v>1905</v>
      </c>
      <c r="H1656" t="s">
        <v>1905</v>
      </c>
      <c r="I1656" t="s">
        <v>118</v>
      </c>
      <c r="J1656">
        <v>1999</v>
      </c>
      <c r="K1656" t="s">
        <v>36</v>
      </c>
      <c r="L1656" t="s">
        <v>202</v>
      </c>
      <c r="M1656" t="s">
        <v>38</v>
      </c>
      <c r="N1656" t="s">
        <v>120</v>
      </c>
      <c r="O1656">
        <v>-1</v>
      </c>
      <c r="P1656" t="b">
        <v>1</v>
      </c>
    </row>
    <row r="1657" spans="1:16" ht="15" customHeight="1" x14ac:dyDescent="0.3">
      <c r="A1657">
        <v>1655</v>
      </c>
      <c r="B1657" t="s">
        <v>2749</v>
      </c>
      <c r="C1657" t="s">
        <v>2483</v>
      </c>
      <c r="D1657" s="1" t="s">
        <v>4705</v>
      </c>
      <c r="E1657">
        <v>1.9</v>
      </c>
      <c r="F1657" s="1" t="s">
        <v>4706</v>
      </c>
      <c r="G1657" t="s">
        <v>1905</v>
      </c>
      <c r="H1657" t="s">
        <v>1905</v>
      </c>
      <c r="I1657" t="s">
        <v>91</v>
      </c>
      <c r="J1657">
        <v>2015</v>
      </c>
      <c r="K1657" t="s">
        <v>36</v>
      </c>
      <c r="L1657" t="s">
        <v>202</v>
      </c>
      <c r="M1657" t="s">
        <v>38</v>
      </c>
      <c r="N1657" t="s">
        <v>39</v>
      </c>
      <c r="O1657">
        <v>-1</v>
      </c>
      <c r="P1657">
        <v>-1</v>
      </c>
    </row>
    <row r="1658" spans="1:16" ht="15" customHeight="1" x14ac:dyDescent="0.3">
      <c r="A1658">
        <v>1656</v>
      </c>
      <c r="B1658" t="s">
        <v>294</v>
      </c>
      <c r="C1658" t="s">
        <v>2483</v>
      </c>
      <c r="D1658" s="1" t="s">
        <v>4707</v>
      </c>
      <c r="E1658">
        <v>5</v>
      </c>
      <c r="F1658" s="1" t="s">
        <v>496</v>
      </c>
      <c r="G1658" t="s">
        <v>1905</v>
      </c>
      <c r="H1658" t="s">
        <v>497</v>
      </c>
      <c r="I1658" t="s">
        <v>118</v>
      </c>
      <c r="J1658">
        <v>2008</v>
      </c>
      <c r="K1658" t="s">
        <v>36</v>
      </c>
      <c r="L1658" t="s">
        <v>46</v>
      </c>
      <c r="M1658" t="s">
        <v>38</v>
      </c>
      <c r="N1658" t="s">
        <v>47</v>
      </c>
      <c r="O1658">
        <v>-1</v>
      </c>
      <c r="P1658">
        <v>-1</v>
      </c>
    </row>
    <row r="1659" spans="1:16" ht="15" customHeight="1" x14ac:dyDescent="0.3">
      <c r="A1659">
        <v>1657</v>
      </c>
      <c r="B1659" t="s">
        <v>3310</v>
      </c>
      <c r="C1659" t="s">
        <v>2483</v>
      </c>
      <c r="D1659" s="1" t="s">
        <v>4708</v>
      </c>
      <c r="E1659">
        <v>3.2</v>
      </c>
      <c r="F1659" s="1" t="s">
        <v>4709</v>
      </c>
      <c r="G1659" t="s">
        <v>1905</v>
      </c>
      <c r="H1659" t="s">
        <v>518</v>
      </c>
      <c r="I1659" t="s">
        <v>118</v>
      </c>
      <c r="J1659">
        <v>2012</v>
      </c>
      <c r="K1659" t="s">
        <v>36</v>
      </c>
      <c r="L1659" t="s">
        <v>178</v>
      </c>
      <c r="M1659" t="s">
        <v>38</v>
      </c>
      <c r="N1659" t="s">
        <v>160</v>
      </c>
      <c r="O1659" t="s">
        <v>4710</v>
      </c>
      <c r="P1659">
        <v>-1</v>
      </c>
    </row>
    <row r="1660" spans="1:16" ht="15" customHeight="1" x14ac:dyDescent="0.3">
      <c r="A1660">
        <v>1658</v>
      </c>
      <c r="B1660" t="s">
        <v>4711</v>
      </c>
      <c r="C1660" t="s">
        <v>2483</v>
      </c>
      <c r="D1660" s="1" t="s">
        <v>4712</v>
      </c>
      <c r="E1660">
        <v>3.8</v>
      </c>
      <c r="F1660" s="1" t="s">
        <v>4713</v>
      </c>
      <c r="G1660" t="s">
        <v>1905</v>
      </c>
      <c r="H1660" t="s">
        <v>4714</v>
      </c>
      <c r="I1660" t="s">
        <v>35</v>
      </c>
      <c r="J1660">
        <v>1998</v>
      </c>
      <c r="K1660" t="s">
        <v>36</v>
      </c>
      <c r="L1660" t="s">
        <v>543</v>
      </c>
      <c r="M1660" t="s">
        <v>247</v>
      </c>
      <c r="N1660" t="s">
        <v>39</v>
      </c>
      <c r="O1660">
        <v>-1</v>
      </c>
      <c r="P1660" t="b">
        <v>1</v>
      </c>
    </row>
    <row r="1661" spans="1:16" ht="15" customHeight="1" x14ac:dyDescent="0.3">
      <c r="A1661">
        <v>1659</v>
      </c>
      <c r="B1661" t="s">
        <v>41</v>
      </c>
      <c r="C1661" t="s">
        <v>2483</v>
      </c>
      <c r="D1661" s="1" t="s">
        <v>4715</v>
      </c>
      <c r="E1661">
        <v>5</v>
      </c>
      <c r="F1661" s="1" t="s">
        <v>496</v>
      </c>
      <c r="G1661" t="s">
        <v>1905</v>
      </c>
      <c r="H1661" t="s">
        <v>497</v>
      </c>
      <c r="I1661" t="s">
        <v>118</v>
      </c>
      <c r="J1661">
        <v>2008</v>
      </c>
      <c r="K1661" t="s">
        <v>36</v>
      </c>
      <c r="L1661" t="s">
        <v>46</v>
      </c>
      <c r="M1661" t="s">
        <v>38</v>
      </c>
      <c r="N1661" t="s">
        <v>47</v>
      </c>
      <c r="O1661">
        <v>-1</v>
      </c>
      <c r="P1661">
        <v>-1</v>
      </c>
    </row>
    <row r="1662" spans="1:16" ht="15" customHeight="1" x14ac:dyDescent="0.3">
      <c r="A1662">
        <v>1660</v>
      </c>
      <c r="B1662" t="s">
        <v>4716</v>
      </c>
      <c r="C1662" t="s">
        <v>2483</v>
      </c>
      <c r="D1662" s="1" t="s">
        <v>4717</v>
      </c>
      <c r="E1662">
        <v>4</v>
      </c>
      <c r="F1662" s="1" t="s">
        <v>4718</v>
      </c>
      <c r="G1662" t="s">
        <v>1905</v>
      </c>
      <c r="H1662" t="s">
        <v>1905</v>
      </c>
      <c r="I1662" t="s">
        <v>91</v>
      </c>
      <c r="J1662">
        <v>2013</v>
      </c>
      <c r="K1662" t="s">
        <v>36</v>
      </c>
      <c r="L1662" t="s">
        <v>29</v>
      </c>
      <c r="M1662" t="s">
        <v>30</v>
      </c>
      <c r="N1662" t="s">
        <v>155</v>
      </c>
      <c r="O1662">
        <v>-1</v>
      </c>
      <c r="P1662">
        <v>-1</v>
      </c>
    </row>
    <row r="1663" spans="1:16" ht="15" customHeight="1" x14ac:dyDescent="0.3">
      <c r="A1663">
        <v>1661</v>
      </c>
      <c r="B1663" t="s">
        <v>41</v>
      </c>
      <c r="C1663" t="s">
        <v>2483</v>
      </c>
      <c r="D1663" s="1" t="s">
        <v>4719</v>
      </c>
      <c r="E1663">
        <v>3.5</v>
      </c>
      <c r="F1663" s="1" t="s">
        <v>458</v>
      </c>
      <c r="G1663" t="s">
        <v>1905</v>
      </c>
      <c r="H1663" t="s">
        <v>459</v>
      </c>
      <c r="I1663" t="s">
        <v>28</v>
      </c>
      <c r="J1663">
        <v>1948</v>
      </c>
      <c r="K1663" t="s">
        <v>73</v>
      </c>
      <c r="L1663" t="s">
        <v>222</v>
      </c>
      <c r="M1663" t="s">
        <v>81</v>
      </c>
      <c r="N1663" t="s">
        <v>31</v>
      </c>
      <c r="O1663" t="s">
        <v>460</v>
      </c>
      <c r="P1663">
        <v>-1</v>
      </c>
    </row>
    <row r="1664" spans="1:16" ht="15" customHeight="1" x14ac:dyDescent="0.3">
      <c r="A1664">
        <v>1662</v>
      </c>
      <c r="B1664" t="s">
        <v>4720</v>
      </c>
      <c r="C1664" t="s">
        <v>4721</v>
      </c>
      <c r="D1664" s="1" t="s">
        <v>4722</v>
      </c>
      <c r="E1664">
        <v>4.5</v>
      </c>
      <c r="F1664" s="1" t="s">
        <v>4723</v>
      </c>
      <c r="G1664" t="s">
        <v>1905</v>
      </c>
      <c r="H1664" t="s">
        <v>459</v>
      </c>
      <c r="I1664" t="s">
        <v>28</v>
      </c>
      <c r="J1664">
        <v>2004</v>
      </c>
      <c r="K1664" t="s">
        <v>73</v>
      </c>
      <c r="L1664" t="s">
        <v>37</v>
      </c>
      <c r="M1664" t="s">
        <v>38</v>
      </c>
      <c r="N1664" t="s">
        <v>86</v>
      </c>
      <c r="O1664" t="s">
        <v>4724</v>
      </c>
      <c r="P1664">
        <v>-1</v>
      </c>
    </row>
    <row r="1665" spans="1:16" ht="15" customHeight="1" x14ac:dyDescent="0.3">
      <c r="A1665">
        <v>1663</v>
      </c>
      <c r="B1665" t="s">
        <v>4725</v>
      </c>
      <c r="C1665" t="s">
        <v>4721</v>
      </c>
      <c r="D1665" s="1" t="s">
        <v>4726</v>
      </c>
      <c r="E1665">
        <v>4.5</v>
      </c>
      <c r="F1665" s="1" t="s">
        <v>4388</v>
      </c>
      <c r="G1665" t="s">
        <v>1905</v>
      </c>
      <c r="H1665" t="s">
        <v>976</v>
      </c>
      <c r="I1665" t="s">
        <v>118</v>
      </c>
      <c r="J1665">
        <v>2016</v>
      </c>
      <c r="K1665" t="s">
        <v>36</v>
      </c>
      <c r="L1665" t="s">
        <v>46</v>
      </c>
      <c r="M1665" t="s">
        <v>38</v>
      </c>
      <c r="N1665" t="s">
        <v>39</v>
      </c>
      <c r="O1665">
        <v>-1</v>
      </c>
      <c r="P1665">
        <v>-1</v>
      </c>
    </row>
    <row r="1666" spans="1:16" ht="15" customHeight="1" x14ac:dyDescent="0.3">
      <c r="A1666">
        <v>1664</v>
      </c>
      <c r="B1666" t="s">
        <v>271</v>
      </c>
      <c r="C1666" t="s">
        <v>4721</v>
      </c>
      <c r="D1666" s="1" t="s">
        <v>4727</v>
      </c>
      <c r="E1666">
        <v>3.3</v>
      </c>
      <c r="F1666" s="1" t="s">
        <v>4728</v>
      </c>
      <c r="G1666" t="s">
        <v>1905</v>
      </c>
      <c r="H1666" t="s">
        <v>1905</v>
      </c>
      <c r="I1666" t="s">
        <v>35</v>
      </c>
      <c r="J1666">
        <v>1999</v>
      </c>
      <c r="K1666" t="s">
        <v>36</v>
      </c>
      <c r="L1666" t="s">
        <v>29</v>
      </c>
      <c r="M1666" t="s">
        <v>30</v>
      </c>
      <c r="N1666" t="s">
        <v>39</v>
      </c>
      <c r="O1666">
        <v>-1</v>
      </c>
      <c r="P1666">
        <v>-1</v>
      </c>
    </row>
    <row r="1667" spans="1:16" ht="15" customHeight="1" x14ac:dyDescent="0.3">
      <c r="A1667">
        <v>1665</v>
      </c>
      <c r="B1667" t="s">
        <v>271</v>
      </c>
      <c r="C1667" t="s">
        <v>4721</v>
      </c>
      <c r="D1667" s="1" t="s">
        <v>4729</v>
      </c>
      <c r="E1667">
        <v>4.5999999999999996</v>
      </c>
      <c r="F1667" s="1" t="s">
        <v>4730</v>
      </c>
      <c r="G1667" t="s">
        <v>1905</v>
      </c>
      <c r="H1667" t="s">
        <v>1905</v>
      </c>
      <c r="I1667" t="s">
        <v>51</v>
      </c>
      <c r="J1667">
        <v>-1</v>
      </c>
      <c r="K1667" t="s">
        <v>335</v>
      </c>
      <c r="L1667" t="s">
        <v>4675</v>
      </c>
      <c r="M1667" t="s">
        <v>335</v>
      </c>
      <c r="N1667" t="s">
        <v>39</v>
      </c>
      <c r="O1667">
        <v>-1</v>
      </c>
      <c r="P1667">
        <v>-1</v>
      </c>
    </row>
    <row r="1668" spans="1:16" ht="15" customHeight="1" x14ac:dyDescent="0.3">
      <c r="A1668">
        <v>1666</v>
      </c>
      <c r="B1668" t="s">
        <v>4731</v>
      </c>
      <c r="C1668" t="s">
        <v>4721</v>
      </c>
      <c r="D1668" s="1" t="s">
        <v>4732</v>
      </c>
      <c r="E1668">
        <v>2.8</v>
      </c>
      <c r="F1668" s="1" t="s">
        <v>4674</v>
      </c>
      <c r="G1668" t="s">
        <v>1905</v>
      </c>
      <c r="H1668" t="s">
        <v>1905</v>
      </c>
      <c r="I1668" t="s">
        <v>28</v>
      </c>
      <c r="J1668">
        <v>1912</v>
      </c>
      <c r="K1668" t="s">
        <v>335</v>
      </c>
      <c r="L1668" t="s">
        <v>4675</v>
      </c>
      <c r="M1668" t="s">
        <v>335</v>
      </c>
      <c r="N1668" t="s">
        <v>39</v>
      </c>
      <c r="O1668">
        <v>-1</v>
      </c>
      <c r="P1668">
        <v>-1</v>
      </c>
    </row>
    <row r="1669" spans="1:16" ht="15" customHeight="1" x14ac:dyDescent="0.3">
      <c r="A1669">
        <v>1667</v>
      </c>
      <c r="B1669" t="s">
        <v>4733</v>
      </c>
      <c r="C1669" t="s">
        <v>4721</v>
      </c>
      <c r="D1669" s="1" t="s">
        <v>4734</v>
      </c>
      <c r="E1669">
        <v>-1</v>
      </c>
      <c r="F1669" t="s">
        <v>4735</v>
      </c>
      <c r="G1669" t="s">
        <v>1905</v>
      </c>
      <c r="H1669" t="s">
        <v>2005</v>
      </c>
      <c r="I1669" t="s">
        <v>91</v>
      </c>
      <c r="J1669">
        <v>-1</v>
      </c>
      <c r="K1669" t="s">
        <v>36</v>
      </c>
      <c r="L1669" t="s">
        <v>202</v>
      </c>
      <c r="M1669" t="s">
        <v>38</v>
      </c>
      <c r="N1669" t="s">
        <v>106</v>
      </c>
      <c r="O1669">
        <v>-1</v>
      </c>
      <c r="P1669">
        <v>-1</v>
      </c>
    </row>
    <row r="1670" spans="1:16" ht="15" customHeight="1" x14ac:dyDescent="0.3">
      <c r="A1670">
        <v>1668</v>
      </c>
      <c r="B1670" t="s">
        <v>4736</v>
      </c>
      <c r="C1670" t="s">
        <v>4721</v>
      </c>
      <c r="D1670" s="1" t="s">
        <v>4737</v>
      </c>
      <c r="E1670">
        <v>3.2</v>
      </c>
      <c r="F1670" s="1" t="s">
        <v>4738</v>
      </c>
      <c r="G1670" t="s">
        <v>1905</v>
      </c>
      <c r="H1670" t="s">
        <v>1905</v>
      </c>
      <c r="I1670" t="s">
        <v>35</v>
      </c>
      <c r="J1670">
        <v>2004</v>
      </c>
      <c r="K1670" t="s">
        <v>73</v>
      </c>
      <c r="L1670" t="s">
        <v>58</v>
      </c>
      <c r="M1670" t="s">
        <v>59</v>
      </c>
      <c r="N1670" t="s">
        <v>24</v>
      </c>
      <c r="O1670" t="s">
        <v>4739</v>
      </c>
      <c r="P1670">
        <v>-1</v>
      </c>
    </row>
    <row r="1671" spans="1:16" ht="15" customHeight="1" x14ac:dyDescent="0.3">
      <c r="A1671">
        <v>1669</v>
      </c>
      <c r="B1671" t="s">
        <v>1009</v>
      </c>
      <c r="C1671" t="s">
        <v>4721</v>
      </c>
      <c r="D1671" s="1" t="s">
        <v>4740</v>
      </c>
      <c r="E1671">
        <v>3.7</v>
      </c>
      <c r="F1671" s="1" t="s">
        <v>4741</v>
      </c>
      <c r="G1671" t="s">
        <v>1905</v>
      </c>
      <c r="H1671" t="s">
        <v>4742</v>
      </c>
      <c r="I1671" t="s">
        <v>20</v>
      </c>
      <c r="J1671">
        <v>1938</v>
      </c>
      <c r="K1671" t="s">
        <v>36</v>
      </c>
      <c r="L1671">
        <v>-1</v>
      </c>
      <c r="M1671">
        <v>-1</v>
      </c>
      <c r="N1671" t="s">
        <v>120</v>
      </c>
      <c r="O1671">
        <v>-1</v>
      </c>
      <c r="P1671">
        <v>-1</v>
      </c>
    </row>
    <row r="1672" spans="1:16" ht="15" customHeight="1" x14ac:dyDescent="0.3">
      <c r="A1672">
        <v>1670</v>
      </c>
      <c r="B1672" t="s">
        <v>294</v>
      </c>
      <c r="C1672" t="s">
        <v>4721</v>
      </c>
      <c r="D1672" s="1" t="s">
        <v>4743</v>
      </c>
      <c r="E1672">
        <v>2.6</v>
      </c>
      <c r="F1672" s="1" t="s">
        <v>4744</v>
      </c>
      <c r="G1672" t="s">
        <v>1905</v>
      </c>
      <c r="H1672" t="s">
        <v>1905</v>
      </c>
      <c r="I1672" t="s">
        <v>91</v>
      </c>
      <c r="J1672">
        <v>1988</v>
      </c>
      <c r="K1672" t="s">
        <v>36</v>
      </c>
      <c r="L1672" t="s">
        <v>1053</v>
      </c>
      <c r="M1672" t="s">
        <v>1054</v>
      </c>
      <c r="N1672" t="s">
        <v>39</v>
      </c>
      <c r="O1672">
        <v>-1</v>
      </c>
      <c r="P1672">
        <v>-1</v>
      </c>
    </row>
    <row r="1673" spans="1:16" ht="15" customHeight="1" x14ac:dyDescent="0.3">
      <c r="A1673">
        <v>1671</v>
      </c>
      <c r="B1673" t="s">
        <v>576</v>
      </c>
      <c r="C1673" t="s">
        <v>4721</v>
      </c>
      <c r="D1673" s="1" t="s">
        <v>4745</v>
      </c>
      <c r="E1673">
        <v>2.8</v>
      </c>
      <c r="F1673" s="1" t="s">
        <v>4659</v>
      </c>
      <c r="G1673" t="s">
        <v>1905</v>
      </c>
      <c r="H1673" t="s">
        <v>4660</v>
      </c>
      <c r="I1673" t="s">
        <v>51</v>
      </c>
      <c r="J1673">
        <v>1998</v>
      </c>
      <c r="K1673" t="s">
        <v>36</v>
      </c>
      <c r="L1673" t="s">
        <v>37</v>
      </c>
      <c r="M1673" t="s">
        <v>38</v>
      </c>
      <c r="N1673" t="s">
        <v>39</v>
      </c>
      <c r="O1673" t="s">
        <v>4661</v>
      </c>
      <c r="P1673">
        <v>-1</v>
      </c>
    </row>
    <row r="1674" spans="1:16" ht="15" customHeight="1" x14ac:dyDescent="0.3">
      <c r="A1674">
        <v>1672</v>
      </c>
      <c r="B1674" t="s">
        <v>4746</v>
      </c>
      <c r="C1674" t="s">
        <v>4721</v>
      </c>
      <c r="D1674" s="1" t="s">
        <v>4747</v>
      </c>
      <c r="E1674">
        <v>2.8</v>
      </c>
      <c r="F1674" s="1" t="s">
        <v>4748</v>
      </c>
      <c r="G1674" t="s">
        <v>1905</v>
      </c>
      <c r="H1674" t="s">
        <v>1905</v>
      </c>
      <c r="I1674" t="s">
        <v>51</v>
      </c>
      <c r="J1674">
        <v>-1</v>
      </c>
      <c r="K1674" t="s">
        <v>335</v>
      </c>
      <c r="L1674" t="s">
        <v>4675</v>
      </c>
      <c r="M1674" t="s">
        <v>335</v>
      </c>
      <c r="N1674" t="s">
        <v>24</v>
      </c>
      <c r="O1674">
        <v>-1</v>
      </c>
      <c r="P1674">
        <v>-1</v>
      </c>
    </row>
    <row r="1675" spans="1:16" ht="15" customHeight="1" x14ac:dyDescent="0.3">
      <c r="A1675">
        <v>1673</v>
      </c>
      <c r="B1675" t="s">
        <v>41</v>
      </c>
      <c r="C1675" t="s">
        <v>4721</v>
      </c>
      <c r="D1675" s="1" t="s">
        <v>4749</v>
      </c>
      <c r="E1675">
        <v>-1</v>
      </c>
      <c r="F1675" t="s">
        <v>4750</v>
      </c>
      <c r="G1675" t="s">
        <v>1905</v>
      </c>
      <c r="H1675">
        <v>-1</v>
      </c>
      <c r="I1675">
        <v>-1</v>
      </c>
      <c r="J1675">
        <v>-1</v>
      </c>
      <c r="K1675">
        <v>-1</v>
      </c>
      <c r="L1675">
        <v>-1</v>
      </c>
      <c r="M1675">
        <v>-1</v>
      </c>
      <c r="N1675">
        <v>-1</v>
      </c>
      <c r="O1675">
        <v>-1</v>
      </c>
      <c r="P1675">
        <v>-1</v>
      </c>
    </row>
    <row r="1676" spans="1:16" ht="15" customHeight="1" x14ac:dyDescent="0.3">
      <c r="A1676">
        <v>1674</v>
      </c>
      <c r="B1676" t="s">
        <v>4751</v>
      </c>
      <c r="C1676" t="s">
        <v>4721</v>
      </c>
      <c r="D1676" t="s">
        <v>4752</v>
      </c>
      <c r="E1676">
        <v>4.4000000000000004</v>
      </c>
      <c r="F1676" s="1" t="s">
        <v>4753</v>
      </c>
      <c r="G1676" t="s">
        <v>1905</v>
      </c>
      <c r="H1676" t="s">
        <v>4754</v>
      </c>
      <c r="I1676" t="s">
        <v>118</v>
      </c>
      <c r="J1676">
        <v>-1</v>
      </c>
      <c r="K1676" t="s">
        <v>36</v>
      </c>
      <c r="L1676" t="s">
        <v>46</v>
      </c>
      <c r="M1676" t="s">
        <v>38</v>
      </c>
      <c r="N1676" t="s">
        <v>39</v>
      </c>
      <c r="O1676">
        <v>-1</v>
      </c>
      <c r="P1676">
        <v>-1</v>
      </c>
    </row>
    <row r="1677" spans="1:16" ht="15" customHeight="1" x14ac:dyDescent="0.3">
      <c r="A1677">
        <v>1675</v>
      </c>
      <c r="B1677" t="s">
        <v>4755</v>
      </c>
      <c r="C1677" t="s">
        <v>4721</v>
      </c>
      <c r="D1677" s="1" t="s">
        <v>4756</v>
      </c>
      <c r="E1677">
        <v>4.5999999999999996</v>
      </c>
      <c r="F1677" s="1" t="s">
        <v>4254</v>
      </c>
      <c r="G1677" t="s">
        <v>1905</v>
      </c>
      <c r="H1677" t="s">
        <v>976</v>
      </c>
      <c r="I1677" t="s">
        <v>28</v>
      </c>
      <c r="J1677">
        <v>1993</v>
      </c>
      <c r="K1677" t="s">
        <v>73</v>
      </c>
      <c r="L1677" t="s">
        <v>202</v>
      </c>
      <c r="M1677" t="s">
        <v>38</v>
      </c>
      <c r="N1677" t="s">
        <v>86</v>
      </c>
      <c r="O1677">
        <v>-1</v>
      </c>
      <c r="P1677">
        <v>-1</v>
      </c>
    </row>
    <row r="1678" spans="1:16" ht="15" customHeight="1" x14ac:dyDescent="0.3">
      <c r="A1678">
        <v>1676</v>
      </c>
      <c r="B1678" t="s">
        <v>4757</v>
      </c>
      <c r="C1678" t="s">
        <v>4721</v>
      </c>
      <c r="D1678" s="1" t="s">
        <v>4758</v>
      </c>
      <c r="E1678">
        <v>3.9</v>
      </c>
      <c r="F1678" s="1" t="s">
        <v>4759</v>
      </c>
      <c r="G1678" t="s">
        <v>1905</v>
      </c>
      <c r="H1678" t="s">
        <v>4760</v>
      </c>
      <c r="I1678" t="s">
        <v>91</v>
      </c>
      <c r="J1678">
        <v>2015</v>
      </c>
      <c r="K1678" t="s">
        <v>36</v>
      </c>
      <c r="L1678" t="s">
        <v>119</v>
      </c>
      <c r="M1678" t="s">
        <v>81</v>
      </c>
      <c r="N1678" t="s">
        <v>39</v>
      </c>
      <c r="O1678">
        <v>-1</v>
      </c>
      <c r="P1678">
        <v>-1</v>
      </c>
    </row>
    <row r="1679" spans="1:16" ht="15" customHeight="1" x14ac:dyDescent="0.3">
      <c r="A1679">
        <v>1677</v>
      </c>
      <c r="B1679" t="s">
        <v>1133</v>
      </c>
      <c r="C1679" t="s">
        <v>4721</v>
      </c>
      <c r="D1679" t="s">
        <v>4761</v>
      </c>
      <c r="E1679">
        <v>2.8</v>
      </c>
      <c r="F1679" s="1" t="s">
        <v>4674</v>
      </c>
      <c r="G1679" t="s">
        <v>1905</v>
      </c>
      <c r="H1679" t="s">
        <v>1905</v>
      </c>
      <c r="I1679" t="s">
        <v>28</v>
      </c>
      <c r="J1679">
        <v>1912</v>
      </c>
      <c r="K1679" t="s">
        <v>335</v>
      </c>
      <c r="L1679" t="s">
        <v>4675</v>
      </c>
      <c r="M1679" t="s">
        <v>335</v>
      </c>
      <c r="N1679" t="s">
        <v>39</v>
      </c>
      <c r="O1679">
        <v>-1</v>
      </c>
      <c r="P1679">
        <v>-1</v>
      </c>
    </row>
    <row r="1680" spans="1:16" ht="15" customHeight="1" x14ac:dyDescent="0.3">
      <c r="A1680">
        <v>1678</v>
      </c>
      <c r="B1680" t="s">
        <v>271</v>
      </c>
      <c r="C1680" t="s">
        <v>4721</v>
      </c>
      <c r="D1680" s="1" t="s">
        <v>4762</v>
      </c>
      <c r="E1680">
        <v>3.3</v>
      </c>
      <c r="F1680" s="1" t="s">
        <v>2662</v>
      </c>
      <c r="G1680" t="s">
        <v>1905</v>
      </c>
      <c r="H1680" t="s">
        <v>289</v>
      </c>
      <c r="I1680" t="s">
        <v>28</v>
      </c>
      <c r="J1680">
        <v>1984</v>
      </c>
      <c r="K1680" t="s">
        <v>73</v>
      </c>
      <c r="L1680" t="s">
        <v>66</v>
      </c>
      <c r="M1680" t="s">
        <v>67</v>
      </c>
      <c r="N1680" t="s">
        <v>132</v>
      </c>
      <c r="O1680">
        <v>-1</v>
      </c>
      <c r="P1680">
        <v>-1</v>
      </c>
    </row>
    <row r="1681" spans="1:16" ht="15" customHeight="1" x14ac:dyDescent="0.3">
      <c r="A1681">
        <v>1679</v>
      </c>
      <c r="B1681" t="s">
        <v>4763</v>
      </c>
      <c r="C1681" t="s">
        <v>4721</v>
      </c>
      <c r="D1681" s="1" t="s">
        <v>4764</v>
      </c>
      <c r="E1681">
        <v>2.5</v>
      </c>
      <c r="F1681" s="1" t="s">
        <v>1349</v>
      </c>
      <c r="G1681" t="s">
        <v>1905</v>
      </c>
      <c r="H1681" t="s">
        <v>1091</v>
      </c>
      <c r="I1681" t="s">
        <v>118</v>
      </c>
      <c r="J1681">
        <v>-1</v>
      </c>
      <c r="K1681" t="s">
        <v>36</v>
      </c>
      <c r="L1681" t="s">
        <v>222</v>
      </c>
      <c r="M1681" t="s">
        <v>81</v>
      </c>
      <c r="N1681" t="s">
        <v>39</v>
      </c>
      <c r="O1681">
        <v>-1</v>
      </c>
      <c r="P1681">
        <v>-1</v>
      </c>
    </row>
    <row r="1682" spans="1:16" ht="15" customHeight="1" x14ac:dyDescent="0.3">
      <c r="A1682">
        <v>1680</v>
      </c>
      <c r="B1682" t="s">
        <v>4765</v>
      </c>
      <c r="C1682" t="s">
        <v>4721</v>
      </c>
      <c r="D1682" s="1" t="s">
        <v>4766</v>
      </c>
      <c r="E1682">
        <v>-1</v>
      </c>
      <c r="F1682" t="s">
        <v>4767</v>
      </c>
      <c r="G1682" t="s">
        <v>1905</v>
      </c>
      <c r="H1682" t="s">
        <v>1362</v>
      </c>
      <c r="I1682" t="s">
        <v>137</v>
      </c>
      <c r="J1682">
        <v>-1</v>
      </c>
      <c r="K1682" t="s">
        <v>73</v>
      </c>
      <c r="L1682">
        <v>-1</v>
      </c>
      <c r="M1682">
        <v>-1</v>
      </c>
      <c r="N1682" t="s">
        <v>39</v>
      </c>
      <c r="O1682">
        <v>-1</v>
      </c>
      <c r="P1682">
        <v>-1</v>
      </c>
    </row>
    <row r="1683" spans="1:16" ht="15" customHeight="1" x14ac:dyDescent="0.3">
      <c r="A1683">
        <v>1681</v>
      </c>
      <c r="B1683" t="s">
        <v>41</v>
      </c>
      <c r="C1683" t="s">
        <v>4721</v>
      </c>
      <c r="D1683" s="1" t="s">
        <v>4768</v>
      </c>
      <c r="E1683">
        <v>2.5</v>
      </c>
      <c r="F1683" s="1" t="s">
        <v>1349</v>
      </c>
      <c r="G1683" t="s">
        <v>1905</v>
      </c>
      <c r="H1683" t="s">
        <v>1091</v>
      </c>
      <c r="I1683" t="s">
        <v>118</v>
      </c>
      <c r="J1683">
        <v>-1</v>
      </c>
      <c r="K1683" t="s">
        <v>36</v>
      </c>
      <c r="L1683" t="s">
        <v>222</v>
      </c>
      <c r="M1683" t="s">
        <v>81</v>
      </c>
      <c r="N1683" t="s">
        <v>39</v>
      </c>
      <c r="O1683">
        <v>-1</v>
      </c>
      <c r="P1683">
        <v>-1</v>
      </c>
    </row>
    <row r="1684" spans="1:16" ht="15" customHeight="1" x14ac:dyDescent="0.3">
      <c r="A1684">
        <v>1682</v>
      </c>
      <c r="B1684" t="s">
        <v>96</v>
      </c>
      <c r="C1684" t="s">
        <v>4721</v>
      </c>
      <c r="D1684" s="1" t="s">
        <v>4769</v>
      </c>
      <c r="E1684">
        <v>3.7</v>
      </c>
      <c r="F1684" s="1" t="s">
        <v>4770</v>
      </c>
      <c r="G1684" t="s">
        <v>1905</v>
      </c>
      <c r="H1684" t="s">
        <v>1905</v>
      </c>
      <c r="I1684" t="s">
        <v>51</v>
      </c>
      <c r="J1684">
        <v>2005</v>
      </c>
      <c r="K1684" t="s">
        <v>36</v>
      </c>
      <c r="L1684" t="s">
        <v>178</v>
      </c>
      <c r="M1684" t="s">
        <v>38</v>
      </c>
      <c r="N1684" t="s">
        <v>24</v>
      </c>
      <c r="O1684">
        <v>-1</v>
      </c>
      <c r="P1684">
        <v>-1</v>
      </c>
    </row>
    <row r="1685" spans="1:16" ht="15" customHeight="1" x14ac:dyDescent="0.3">
      <c r="A1685">
        <v>1683</v>
      </c>
      <c r="B1685" t="s">
        <v>4657</v>
      </c>
      <c r="C1685" t="s">
        <v>4721</v>
      </c>
      <c r="D1685" t="s">
        <v>4771</v>
      </c>
      <c r="E1685">
        <v>2.6</v>
      </c>
      <c r="F1685" s="1" t="s">
        <v>4666</v>
      </c>
      <c r="G1685" t="s">
        <v>1905</v>
      </c>
      <c r="H1685" t="s">
        <v>4667</v>
      </c>
      <c r="I1685" t="s">
        <v>118</v>
      </c>
      <c r="J1685">
        <v>1996</v>
      </c>
      <c r="K1685" t="s">
        <v>36</v>
      </c>
      <c r="L1685" t="s">
        <v>202</v>
      </c>
      <c r="M1685" t="s">
        <v>38</v>
      </c>
      <c r="N1685" t="s">
        <v>120</v>
      </c>
      <c r="O1685" t="s">
        <v>4668</v>
      </c>
      <c r="P1685">
        <v>-1</v>
      </c>
    </row>
    <row r="1686" spans="1:16" ht="15" customHeight="1" x14ac:dyDescent="0.3">
      <c r="A1686">
        <v>1684</v>
      </c>
      <c r="B1686" t="s">
        <v>4772</v>
      </c>
      <c r="C1686" t="s">
        <v>4721</v>
      </c>
      <c r="D1686" t="s">
        <v>4773</v>
      </c>
      <c r="E1686">
        <v>3.3</v>
      </c>
      <c r="F1686" s="1" t="s">
        <v>4774</v>
      </c>
      <c r="G1686" t="s">
        <v>1905</v>
      </c>
      <c r="H1686" t="s">
        <v>4775</v>
      </c>
      <c r="I1686" t="s">
        <v>28</v>
      </c>
      <c r="J1686">
        <v>2006</v>
      </c>
      <c r="K1686" t="s">
        <v>73</v>
      </c>
      <c r="L1686" t="s">
        <v>202</v>
      </c>
      <c r="M1686" t="s">
        <v>38</v>
      </c>
      <c r="N1686" t="s">
        <v>31</v>
      </c>
      <c r="O1686">
        <v>-1</v>
      </c>
      <c r="P1686">
        <v>-1</v>
      </c>
    </row>
    <row r="1687" spans="1:16" ht="15" customHeight="1" x14ac:dyDescent="0.3">
      <c r="A1687">
        <v>1685</v>
      </c>
      <c r="B1687" t="s">
        <v>782</v>
      </c>
      <c r="C1687" t="s">
        <v>4721</v>
      </c>
      <c r="D1687" s="1" t="s">
        <v>4776</v>
      </c>
      <c r="E1687">
        <v>3.8</v>
      </c>
      <c r="F1687" s="1" t="s">
        <v>4777</v>
      </c>
      <c r="G1687" t="s">
        <v>1905</v>
      </c>
      <c r="H1687" t="s">
        <v>1905</v>
      </c>
      <c r="I1687" t="s">
        <v>91</v>
      </c>
      <c r="J1687">
        <v>-1</v>
      </c>
      <c r="K1687" t="s">
        <v>36</v>
      </c>
      <c r="L1687" t="s">
        <v>37</v>
      </c>
      <c r="M1687" t="s">
        <v>38</v>
      </c>
      <c r="N1687" t="s">
        <v>155</v>
      </c>
      <c r="O1687">
        <v>-1</v>
      </c>
      <c r="P1687">
        <v>-1</v>
      </c>
    </row>
    <row r="1688" spans="1:16" ht="15" customHeight="1" x14ac:dyDescent="0.3">
      <c r="A1688">
        <v>1686</v>
      </c>
      <c r="B1688" t="s">
        <v>4778</v>
      </c>
      <c r="C1688" t="s">
        <v>4721</v>
      </c>
      <c r="D1688" s="1" t="s">
        <v>4779</v>
      </c>
      <c r="E1688">
        <v>-1</v>
      </c>
      <c r="F1688" t="s">
        <v>4780</v>
      </c>
      <c r="G1688" t="s">
        <v>1905</v>
      </c>
      <c r="H1688">
        <v>-1</v>
      </c>
      <c r="I1688">
        <v>-1</v>
      </c>
      <c r="J1688">
        <v>-1</v>
      </c>
      <c r="K1688">
        <v>-1</v>
      </c>
      <c r="L1688">
        <v>-1</v>
      </c>
      <c r="M1688">
        <v>-1</v>
      </c>
      <c r="N1688">
        <v>-1</v>
      </c>
      <c r="O1688">
        <v>-1</v>
      </c>
      <c r="P1688">
        <v>-1</v>
      </c>
    </row>
    <row r="1689" spans="1:16" ht="15" customHeight="1" x14ac:dyDescent="0.3">
      <c r="A1689">
        <v>1687</v>
      </c>
      <c r="B1689" t="s">
        <v>96</v>
      </c>
      <c r="C1689" t="s">
        <v>4721</v>
      </c>
      <c r="D1689" t="s">
        <v>4781</v>
      </c>
      <c r="E1689">
        <v>3.7</v>
      </c>
      <c r="F1689" s="1" t="s">
        <v>4782</v>
      </c>
      <c r="G1689" t="s">
        <v>1905</v>
      </c>
      <c r="H1689" t="s">
        <v>154</v>
      </c>
      <c r="I1689" t="s">
        <v>35</v>
      </c>
      <c r="J1689">
        <v>2010</v>
      </c>
      <c r="K1689" t="s">
        <v>73</v>
      </c>
      <c r="L1689" t="s">
        <v>37</v>
      </c>
      <c r="M1689" t="s">
        <v>38</v>
      </c>
      <c r="N1689" t="s">
        <v>39</v>
      </c>
      <c r="O1689">
        <v>-1</v>
      </c>
      <c r="P1689">
        <v>-1</v>
      </c>
    </row>
    <row r="1690" spans="1:16" ht="15" customHeight="1" x14ac:dyDescent="0.3">
      <c r="A1690">
        <v>1688</v>
      </c>
      <c r="B1690" t="s">
        <v>4783</v>
      </c>
      <c r="C1690" t="s">
        <v>4784</v>
      </c>
      <c r="D1690" s="1" t="s">
        <v>4785</v>
      </c>
      <c r="E1690">
        <v>2.7</v>
      </c>
      <c r="F1690" s="1" t="s">
        <v>4786</v>
      </c>
      <c r="G1690" t="s">
        <v>1905</v>
      </c>
      <c r="H1690" t="s">
        <v>4787</v>
      </c>
      <c r="I1690" t="s">
        <v>28</v>
      </c>
      <c r="J1690">
        <v>1987</v>
      </c>
      <c r="K1690" t="s">
        <v>73</v>
      </c>
      <c r="L1690" t="s">
        <v>29</v>
      </c>
      <c r="M1690" t="s">
        <v>30</v>
      </c>
      <c r="N1690" t="s">
        <v>31</v>
      </c>
      <c r="O1690">
        <v>-1</v>
      </c>
      <c r="P1690">
        <v>-1</v>
      </c>
    </row>
    <row r="1691" spans="1:16" ht="15" customHeight="1" x14ac:dyDescent="0.3">
      <c r="A1691">
        <v>1689</v>
      </c>
      <c r="B1691" t="s">
        <v>1009</v>
      </c>
      <c r="C1691" t="s">
        <v>4784</v>
      </c>
      <c r="D1691" s="1" t="s">
        <v>4788</v>
      </c>
      <c r="E1691">
        <v>3.3</v>
      </c>
      <c r="F1691" s="1" t="s">
        <v>4789</v>
      </c>
      <c r="G1691" t="s">
        <v>1905</v>
      </c>
      <c r="H1691" t="s">
        <v>289</v>
      </c>
      <c r="I1691" t="s">
        <v>28</v>
      </c>
      <c r="J1691">
        <v>1999</v>
      </c>
      <c r="K1691" t="s">
        <v>21</v>
      </c>
      <c r="L1691" t="s">
        <v>29</v>
      </c>
      <c r="M1691" t="s">
        <v>30</v>
      </c>
      <c r="N1691" t="s">
        <v>24</v>
      </c>
      <c r="O1691">
        <v>-1</v>
      </c>
      <c r="P1691">
        <v>-1</v>
      </c>
    </row>
    <row r="1692" spans="1:16" ht="15" customHeight="1" x14ac:dyDescent="0.3">
      <c r="A1692">
        <v>1690</v>
      </c>
      <c r="B1692" t="s">
        <v>4790</v>
      </c>
      <c r="C1692" t="s">
        <v>4784</v>
      </c>
      <c r="D1692" s="1" t="s">
        <v>4791</v>
      </c>
      <c r="E1692">
        <v>3.8</v>
      </c>
      <c r="F1692" s="1" t="s">
        <v>4792</v>
      </c>
      <c r="G1692" t="s">
        <v>1905</v>
      </c>
      <c r="H1692" t="s">
        <v>1905</v>
      </c>
      <c r="I1692" t="s">
        <v>28</v>
      </c>
      <c r="J1692">
        <v>1991</v>
      </c>
      <c r="K1692" t="s">
        <v>335</v>
      </c>
      <c r="L1692" t="s">
        <v>4675</v>
      </c>
      <c r="M1692" t="s">
        <v>335</v>
      </c>
      <c r="N1692" t="s">
        <v>39</v>
      </c>
      <c r="O1692">
        <v>-1</v>
      </c>
      <c r="P1692">
        <v>-1</v>
      </c>
    </row>
    <row r="1693" spans="1:16" ht="15" customHeight="1" x14ac:dyDescent="0.3">
      <c r="A1693">
        <v>1691</v>
      </c>
      <c r="B1693" t="s">
        <v>4793</v>
      </c>
      <c r="C1693" t="s">
        <v>4784</v>
      </c>
      <c r="D1693" s="1" t="s">
        <v>4794</v>
      </c>
      <c r="E1693">
        <v>3.5</v>
      </c>
      <c r="F1693" s="1" t="s">
        <v>4795</v>
      </c>
      <c r="G1693" t="s">
        <v>1905</v>
      </c>
      <c r="H1693" t="s">
        <v>4796</v>
      </c>
      <c r="I1693" t="s">
        <v>20</v>
      </c>
      <c r="J1693">
        <v>2006</v>
      </c>
      <c r="K1693" t="s">
        <v>36</v>
      </c>
      <c r="L1693" t="s">
        <v>46</v>
      </c>
      <c r="M1693" t="s">
        <v>38</v>
      </c>
      <c r="N1693" t="s">
        <v>47</v>
      </c>
      <c r="O1693">
        <v>-1</v>
      </c>
      <c r="P1693">
        <v>-1</v>
      </c>
    </row>
    <row r="1694" spans="1:16" ht="15" customHeight="1" x14ac:dyDescent="0.3">
      <c r="A1694">
        <v>1692</v>
      </c>
      <c r="B1694" t="s">
        <v>825</v>
      </c>
      <c r="C1694" t="s">
        <v>4784</v>
      </c>
      <c r="D1694" t="s">
        <v>4797</v>
      </c>
      <c r="E1694">
        <v>3.5</v>
      </c>
      <c r="F1694" s="1" t="s">
        <v>4798</v>
      </c>
      <c r="G1694" t="s">
        <v>1905</v>
      </c>
      <c r="H1694" t="s">
        <v>1905</v>
      </c>
      <c r="I1694" t="s">
        <v>51</v>
      </c>
      <c r="J1694">
        <v>1936</v>
      </c>
      <c r="K1694" t="s">
        <v>21</v>
      </c>
      <c r="L1694" t="s">
        <v>194</v>
      </c>
      <c r="M1694" t="s">
        <v>59</v>
      </c>
      <c r="N1694" t="s">
        <v>47</v>
      </c>
      <c r="O1694">
        <v>-1</v>
      </c>
      <c r="P1694">
        <v>-1</v>
      </c>
    </row>
    <row r="1695" spans="1:16" ht="15" customHeight="1" x14ac:dyDescent="0.3">
      <c r="A1695">
        <v>1693</v>
      </c>
      <c r="B1695" t="s">
        <v>4799</v>
      </c>
      <c r="C1695" t="s">
        <v>4784</v>
      </c>
      <c r="D1695" s="1" t="s">
        <v>4800</v>
      </c>
      <c r="E1695">
        <v>3.8</v>
      </c>
      <c r="F1695" s="1" t="s">
        <v>4801</v>
      </c>
      <c r="G1695" t="s">
        <v>1905</v>
      </c>
      <c r="H1695" t="s">
        <v>289</v>
      </c>
      <c r="I1695" t="s">
        <v>20</v>
      </c>
      <c r="J1695">
        <v>1996</v>
      </c>
      <c r="K1695" t="s">
        <v>36</v>
      </c>
      <c r="L1695" t="s">
        <v>366</v>
      </c>
      <c r="M1695" t="s">
        <v>275</v>
      </c>
      <c r="N1695" t="s">
        <v>160</v>
      </c>
      <c r="O1695">
        <v>-1</v>
      </c>
      <c r="P1695">
        <v>-1</v>
      </c>
    </row>
    <row r="1696" spans="1:16" ht="15" customHeight="1" x14ac:dyDescent="0.3">
      <c r="A1696">
        <v>1694</v>
      </c>
      <c r="B1696" t="s">
        <v>4802</v>
      </c>
      <c r="C1696" t="s">
        <v>4784</v>
      </c>
      <c r="D1696" s="1" t="s">
        <v>4803</v>
      </c>
      <c r="E1696">
        <v>3.8</v>
      </c>
      <c r="F1696" s="1" t="s">
        <v>1527</v>
      </c>
      <c r="G1696" t="s">
        <v>1905</v>
      </c>
      <c r="H1696" t="s">
        <v>1510</v>
      </c>
      <c r="I1696" t="s">
        <v>28</v>
      </c>
      <c r="J1696">
        <v>1914</v>
      </c>
      <c r="K1696" t="s">
        <v>73</v>
      </c>
      <c r="L1696" t="s">
        <v>119</v>
      </c>
      <c r="M1696" t="s">
        <v>81</v>
      </c>
      <c r="N1696" t="s">
        <v>86</v>
      </c>
      <c r="O1696" t="s">
        <v>1529</v>
      </c>
      <c r="P1696">
        <v>-1</v>
      </c>
    </row>
    <row r="1697" spans="1:16" ht="15" customHeight="1" x14ac:dyDescent="0.3">
      <c r="A1697">
        <v>1695</v>
      </c>
      <c r="B1697" t="s">
        <v>3964</v>
      </c>
      <c r="C1697" t="s">
        <v>4784</v>
      </c>
      <c r="D1697" s="1" t="s">
        <v>4804</v>
      </c>
      <c r="E1697">
        <v>3.7</v>
      </c>
      <c r="F1697" s="1" t="s">
        <v>685</v>
      </c>
      <c r="G1697" t="s">
        <v>1905</v>
      </c>
      <c r="H1697" t="s">
        <v>686</v>
      </c>
      <c r="I1697" t="s">
        <v>35</v>
      </c>
      <c r="J1697">
        <v>1997</v>
      </c>
      <c r="K1697" t="s">
        <v>36</v>
      </c>
      <c r="L1697" t="s">
        <v>46</v>
      </c>
      <c r="M1697" t="s">
        <v>38</v>
      </c>
      <c r="N1697" t="s">
        <v>120</v>
      </c>
      <c r="O1697">
        <v>-1</v>
      </c>
      <c r="P1697" t="b">
        <v>1</v>
      </c>
    </row>
    <row r="1698" spans="1:16" ht="15" customHeight="1" x14ac:dyDescent="0.3">
      <c r="A1698">
        <v>1696</v>
      </c>
      <c r="B1698" t="s">
        <v>4805</v>
      </c>
      <c r="C1698" t="s">
        <v>4784</v>
      </c>
      <c r="D1698" s="1" t="s">
        <v>4806</v>
      </c>
      <c r="E1698">
        <v>3</v>
      </c>
      <c r="F1698" s="1" t="s">
        <v>4807</v>
      </c>
      <c r="G1698" t="s">
        <v>1905</v>
      </c>
      <c r="H1698" t="s">
        <v>4808</v>
      </c>
      <c r="I1698" t="s">
        <v>137</v>
      </c>
      <c r="J1698">
        <v>-1</v>
      </c>
      <c r="K1698" t="s">
        <v>137</v>
      </c>
      <c r="L1698">
        <v>-1</v>
      </c>
      <c r="M1698">
        <v>-1</v>
      </c>
      <c r="N1698" t="s">
        <v>39</v>
      </c>
      <c r="O1698">
        <v>-1</v>
      </c>
      <c r="P1698">
        <v>-1</v>
      </c>
    </row>
    <row r="1699" spans="1:16" ht="15" customHeight="1" x14ac:dyDescent="0.3">
      <c r="A1699">
        <v>1697</v>
      </c>
      <c r="B1699" t="s">
        <v>825</v>
      </c>
      <c r="C1699" t="s">
        <v>4784</v>
      </c>
      <c r="D1699" s="1" t="s">
        <v>4809</v>
      </c>
      <c r="E1699">
        <v>3.9</v>
      </c>
      <c r="F1699" s="1" t="s">
        <v>4810</v>
      </c>
      <c r="G1699" t="s">
        <v>1905</v>
      </c>
      <c r="H1699" t="s">
        <v>1545</v>
      </c>
      <c r="I1699" t="s">
        <v>51</v>
      </c>
      <c r="J1699">
        <v>2006</v>
      </c>
      <c r="K1699" t="s">
        <v>36</v>
      </c>
      <c r="L1699" t="s">
        <v>119</v>
      </c>
      <c r="M1699" t="s">
        <v>81</v>
      </c>
      <c r="N1699" t="s">
        <v>47</v>
      </c>
      <c r="O1699" t="s">
        <v>4811</v>
      </c>
      <c r="P1699">
        <v>-1</v>
      </c>
    </row>
    <row r="1700" spans="1:16" ht="15" customHeight="1" x14ac:dyDescent="0.3">
      <c r="A1700">
        <v>1698</v>
      </c>
      <c r="B1700" t="s">
        <v>1133</v>
      </c>
      <c r="C1700" t="s">
        <v>4784</v>
      </c>
      <c r="D1700" t="s">
        <v>4812</v>
      </c>
      <c r="E1700">
        <v>3.1</v>
      </c>
      <c r="F1700" s="1" t="s">
        <v>806</v>
      </c>
      <c r="G1700" t="s">
        <v>1905</v>
      </c>
      <c r="H1700" t="s">
        <v>807</v>
      </c>
      <c r="I1700" t="s">
        <v>20</v>
      </c>
      <c r="J1700">
        <v>1996</v>
      </c>
      <c r="K1700" t="s">
        <v>73</v>
      </c>
      <c r="L1700" t="s">
        <v>46</v>
      </c>
      <c r="M1700" t="s">
        <v>38</v>
      </c>
      <c r="N1700" t="s">
        <v>160</v>
      </c>
      <c r="O1700">
        <v>-1</v>
      </c>
      <c r="P1700">
        <v>-1</v>
      </c>
    </row>
    <row r="1701" spans="1:16" ht="15" customHeight="1" x14ac:dyDescent="0.3">
      <c r="A1701">
        <v>1699</v>
      </c>
      <c r="B1701" t="s">
        <v>1133</v>
      </c>
      <c r="C1701" t="s">
        <v>4784</v>
      </c>
      <c r="D1701" s="1" t="s">
        <v>4813</v>
      </c>
      <c r="E1701">
        <v>3.7</v>
      </c>
      <c r="F1701" s="1" t="s">
        <v>2828</v>
      </c>
      <c r="G1701" t="s">
        <v>1905</v>
      </c>
      <c r="H1701" t="s">
        <v>297</v>
      </c>
      <c r="I1701" t="s">
        <v>72</v>
      </c>
      <c r="J1701">
        <v>1985</v>
      </c>
      <c r="K1701" t="s">
        <v>73</v>
      </c>
      <c r="L1701" t="s">
        <v>66</v>
      </c>
      <c r="M1701" t="s">
        <v>67</v>
      </c>
      <c r="N1701" t="s">
        <v>132</v>
      </c>
      <c r="O1701" t="s">
        <v>2829</v>
      </c>
      <c r="P1701">
        <v>-1</v>
      </c>
    </row>
    <row r="1702" spans="1:16" ht="15" customHeight="1" x14ac:dyDescent="0.3">
      <c r="A1702">
        <v>1700</v>
      </c>
      <c r="B1702" t="s">
        <v>4814</v>
      </c>
      <c r="C1702" t="s">
        <v>4784</v>
      </c>
      <c r="D1702" s="1" t="s">
        <v>4815</v>
      </c>
      <c r="E1702">
        <v>3.6</v>
      </c>
      <c r="F1702" s="1" t="s">
        <v>4692</v>
      </c>
      <c r="G1702" t="s">
        <v>1905</v>
      </c>
      <c r="H1702" t="s">
        <v>1905</v>
      </c>
      <c r="I1702" t="s">
        <v>118</v>
      </c>
      <c r="J1702">
        <v>-1</v>
      </c>
      <c r="K1702" t="s">
        <v>335</v>
      </c>
      <c r="L1702" t="s">
        <v>29</v>
      </c>
      <c r="M1702" t="s">
        <v>30</v>
      </c>
      <c r="N1702" t="s">
        <v>441</v>
      </c>
      <c r="O1702">
        <v>-1</v>
      </c>
      <c r="P1702">
        <v>-1</v>
      </c>
    </row>
    <row r="1703" spans="1:16" ht="15" customHeight="1" x14ac:dyDescent="0.3">
      <c r="A1703">
        <v>1701</v>
      </c>
      <c r="B1703" t="s">
        <v>4816</v>
      </c>
      <c r="C1703" t="s">
        <v>4784</v>
      </c>
      <c r="D1703" s="1" t="s">
        <v>4817</v>
      </c>
      <c r="E1703">
        <v>-1</v>
      </c>
      <c r="F1703" t="s">
        <v>4818</v>
      </c>
      <c r="G1703" t="s">
        <v>4819</v>
      </c>
      <c r="H1703">
        <v>-1</v>
      </c>
      <c r="I1703">
        <v>-1</v>
      </c>
      <c r="J1703">
        <v>-1</v>
      </c>
      <c r="K1703">
        <v>-1</v>
      </c>
      <c r="L1703">
        <v>-1</v>
      </c>
      <c r="M1703">
        <v>-1</v>
      </c>
      <c r="N1703">
        <v>-1</v>
      </c>
      <c r="O1703">
        <v>-1</v>
      </c>
      <c r="P1703">
        <v>-1</v>
      </c>
    </row>
    <row r="1704" spans="1:16" ht="15" customHeight="1" x14ac:dyDescent="0.3">
      <c r="A1704">
        <v>1702</v>
      </c>
      <c r="B1704" t="s">
        <v>2604</v>
      </c>
      <c r="C1704" t="s">
        <v>4784</v>
      </c>
      <c r="D1704" t="s">
        <v>4820</v>
      </c>
      <c r="E1704">
        <v>2.8</v>
      </c>
      <c r="F1704" s="1" t="s">
        <v>4674</v>
      </c>
      <c r="G1704" t="s">
        <v>1905</v>
      </c>
      <c r="H1704" t="s">
        <v>1905</v>
      </c>
      <c r="I1704" t="s">
        <v>28</v>
      </c>
      <c r="J1704">
        <v>1912</v>
      </c>
      <c r="K1704" t="s">
        <v>335</v>
      </c>
      <c r="L1704" t="s">
        <v>4675</v>
      </c>
      <c r="M1704" t="s">
        <v>335</v>
      </c>
      <c r="N1704" t="s">
        <v>39</v>
      </c>
      <c r="O1704">
        <v>-1</v>
      </c>
      <c r="P1704">
        <v>-1</v>
      </c>
    </row>
    <row r="1705" spans="1:16" ht="15" customHeight="1" x14ac:dyDescent="0.3">
      <c r="A1705">
        <v>1703</v>
      </c>
      <c r="B1705" t="s">
        <v>4821</v>
      </c>
      <c r="C1705" t="s">
        <v>4784</v>
      </c>
      <c r="D1705" s="1" t="s">
        <v>4822</v>
      </c>
      <c r="E1705">
        <v>3.3</v>
      </c>
      <c r="F1705" s="1" t="s">
        <v>4789</v>
      </c>
      <c r="G1705" t="s">
        <v>1905</v>
      </c>
      <c r="H1705" t="s">
        <v>289</v>
      </c>
      <c r="I1705" t="s">
        <v>28</v>
      </c>
      <c r="J1705">
        <v>1999</v>
      </c>
      <c r="K1705" t="s">
        <v>21</v>
      </c>
      <c r="L1705" t="s">
        <v>29</v>
      </c>
      <c r="M1705" t="s">
        <v>30</v>
      </c>
      <c r="N1705" t="s">
        <v>24</v>
      </c>
      <c r="O1705">
        <v>-1</v>
      </c>
      <c r="P1705">
        <v>-1</v>
      </c>
    </row>
    <row r="1706" spans="1:16" ht="15" customHeight="1" x14ac:dyDescent="0.3">
      <c r="A1706">
        <v>1704</v>
      </c>
      <c r="B1706" t="s">
        <v>4823</v>
      </c>
      <c r="C1706" t="s">
        <v>4784</v>
      </c>
      <c r="D1706" t="s">
        <v>4824</v>
      </c>
      <c r="E1706">
        <v>4.0999999999999996</v>
      </c>
      <c r="F1706" s="1" t="s">
        <v>4302</v>
      </c>
      <c r="G1706" t="s">
        <v>1905</v>
      </c>
      <c r="H1706" t="s">
        <v>4303</v>
      </c>
      <c r="I1706" t="s">
        <v>35</v>
      </c>
      <c r="J1706">
        <v>-1</v>
      </c>
      <c r="K1706" t="s">
        <v>36</v>
      </c>
      <c r="L1706" t="s">
        <v>46</v>
      </c>
      <c r="M1706" t="s">
        <v>38</v>
      </c>
      <c r="N1706" t="s">
        <v>441</v>
      </c>
      <c r="O1706">
        <v>-1</v>
      </c>
      <c r="P1706">
        <v>-1</v>
      </c>
    </row>
    <row r="1707" spans="1:16" ht="15" customHeight="1" x14ac:dyDescent="0.3">
      <c r="A1707">
        <v>1705</v>
      </c>
      <c r="B1707" t="s">
        <v>1133</v>
      </c>
      <c r="C1707" t="s">
        <v>4784</v>
      </c>
      <c r="D1707" s="1" t="s">
        <v>4825</v>
      </c>
      <c r="E1707">
        <v>3.3</v>
      </c>
      <c r="F1707" s="1" t="s">
        <v>4728</v>
      </c>
      <c r="G1707" t="s">
        <v>1905</v>
      </c>
      <c r="H1707" t="s">
        <v>1905</v>
      </c>
      <c r="I1707" t="s">
        <v>35</v>
      </c>
      <c r="J1707">
        <v>1999</v>
      </c>
      <c r="K1707" t="s">
        <v>36</v>
      </c>
      <c r="L1707" t="s">
        <v>29</v>
      </c>
      <c r="M1707" t="s">
        <v>30</v>
      </c>
      <c r="N1707" t="s">
        <v>39</v>
      </c>
      <c r="O1707">
        <v>-1</v>
      </c>
      <c r="P1707">
        <v>-1</v>
      </c>
    </row>
    <row r="1708" spans="1:16" ht="15" customHeight="1" x14ac:dyDescent="0.3">
      <c r="A1708">
        <v>1706</v>
      </c>
      <c r="B1708" t="s">
        <v>1150</v>
      </c>
      <c r="C1708" t="s">
        <v>4784</v>
      </c>
      <c r="D1708" s="1" t="s">
        <v>4826</v>
      </c>
      <c r="E1708">
        <v>5</v>
      </c>
      <c r="F1708" s="1" t="s">
        <v>496</v>
      </c>
      <c r="G1708" t="s">
        <v>1905</v>
      </c>
      <c r="H1708" t="s">
        <v>497</v>
      </c>
      <c r="I1708" t="s">
        <v>118</v>
      </c>
      <c r="J1708">
        <v>2008</v>
      </c>
      <c r="K1708" t="s">
        <v>36</v>
      </c>
      <c r="L1708" t="s">
        <v>46</v>
      </c>
      <c r="M1708" t="s">
        <v>38</v>
      </c>
      <c r="N1708" t="s">
        <v>47</v>
      </c>
      <c r="O1708">
        <v>-1</v>
      </c>
      <c r="P1708">
        <v>-1</v>
      </c>
    </row>
    <row r="1709" spans="1:16" ht="15" customHeight="1" x14ac:dyDescent="0.3">
      <c r="A1709">
        <v>1707</v>
      </c>
      <c r="B1709" t="s">
        <v>4827</v>
      </c>
      <c r="C1709" t="s">
        <v>4784</v>
      </c>
      <c r="D1709" s="1" t="s">
        <v>4828</v>
      </c>
      <c r="E1709">
        <v>2.8</v>
      </c>
      <c r="F1709" s="1" t="s">
        <v>4829</v>
      </c>
      <c r="G1709" t="s">
        <v>1905</v>
      </c>
      <c r="H1709" t="s">
        <v>1905</v>
      </c>
      <c r="I1709" t="s">
        <v>20</v>
      </c>
      <c r="J1709">
        <v>1957</v>
      </c>
      <c r="K1709" t="s">
        <v>335</v>
      </c>
      <c r="L1709" t="s">
        <v>4675</v>
      </c>
      <c r="M1709" t="s">
        <v>335</v>
      </c>
      <c r="N1709" t="s">
        <v>39</v>
      </c>
      <c r="O1709">
        <v>-1</v>
      </c>
      <c r="P1709">
        <v>-1</v>
      </c>
    </row>
    <row r="1710" spans="1:16" ht="15" customHeight="1" x14ac:dyDescent="0.3">
      <c r="A1710">
        <v>1708</v>
      </c>
      <c r="B1710" t="s">
        <v>4830</v>
      </c>
      <c r="C1710" t="s">
        <v>4784</v>
      </c>
      <c r="D1710" s="1" t="s">
        <v>4831</v>
      </c>
      <c r="E1710">
        <v>-1</v>
      </c>
      <c r="F1710" t="s">
        <v>4832</v>
      </c>
      <c r="G1710" t="s">
        <v>1905</v>
      </c>
      <c r="H1710">
        <v>-1</v>
      </c>
      <c r="I1710">
        <v>-1</v>
      </c>
      <c r="J1710">
        <v>-1</v>
      </c>
      <c r="K1710">
        <v>-1</v>
      </c>
      <c r="L1710">
        <v>-1</v>
      </c>
      <c r="M1710">
        <v>-1</v>
      </c>
      <c r="N1710">
        <v>-1</v>
      </c>
      <c r="O1710">
        <v>-1</v>
      </c>
      <c r="P1710">
        <v>-1</v>
      </c>
    </row>
    <row r="1711" spans="1:16" ht="15" customHeight="1" x14ac:dyDescent="0.3">
      <c r="A1711">
        <v>1709</v>
      </c>
      <c r="B1711" t="s">
        <v>4833</v>
      </c>
      <c r="C1711" t="s">
        <v>4784</v>
      </c>
      <c r="D1711" s="1" t="s">
        <v>4834</v>
      </c>
      <c r="E1711">
        <v>3.5</v>
      </c>
      <c r="F1711" s="1" t="s">
        <v>4835</v>
      </c>
      <c r="G1711" t="s">
        <v>1905</v>
      </c>
      <c r="H1711" t="s">
        <v>1905</v>
      </c>
      <c r="I1711" t="s">
        <v>91</v>
      </c>
      <c r="J1711">
        <v>2007</v>
      </c>
      <c r="K1711" t="s">
        <v>36</v>
      </c>
      <c r="L1711" t="s">
        <v>2648</v>
      </c>
      <c r="M1711" t="s">
        <v>81</v>
      </c>
      <c r="N1711" t="s">
        <v>441</v>
      </c>
      <c r="O1711">
        <v>-1</v>
      </c>
      <c r="P1711">
        <v>-1</v>
      </c>
    </row>
    <row r="1712" spans="1:16" ht="15" customHeight="1" x14ac:dyDescent="0.3">
      <c r="A1712">
        <v>1710</v>
      </c>
      <c r="B1712" t="s">
        <v>4836</v>
      </c>
      <c r="C1712" t="s">
        <v>4784</v>
      </c>
      <c r="D1712" s="1" t="s">
        <v>4837</v>
      </c>
      <c r="E1712">
        <v>4.0999999999999996</v>
      </c>
      <c r="F1712" s="1" t="s">
        <v>4838</v>
      </c>
      <c r="G1712" t="s">
        <v>4839</v>
      </c>
      <c r="H1712" t="s">
        <v>1233</v>
      </c>
      <c r="I1712" t="s">
        <v>137</v>
      </c>
      <c r="J1712">
        <v>-1</v>
      </c>
      <c r="K1712" t="s">
        <v>36</v>
      </c>
      <c r="L1712" t="s">
        <v>99</v>
      </c>
      <c r="M1712" t="s">
        <v>81</v>
      </c>
      <c r="N1712" t="s">
        <v>155</v>
      </c>
      <c r="O1712">
        <v>-1</v>
      </c>
      <c r="P1712">
        <v>-1</v>
      </c>
    </row>
    <row r="1713" spans="1:16" ht="15" customHeight="1" x14ac:dyDescent="0.3">
      <c r="A1713">
        <v>1711</v>
      </c>
      <c r="B1713" t="s">
        <v>4840</v>
      </c>
      <c r="C1713" t="s">
        <v>4784</v>
      </c>
      <c r="D1713" s="1" t="s">
        <v>4841</v>
      </c>
      <c r="E1713">
        <v>3.5</v>
      </c>
      <c r="F1713" s="1" t="s">
        <v>4835</v>
      </c>
      <c r="G1713" t="s">
        <v>1905</v>
      </c>
      <c r="H1713" t="s">
        <v>1905</v>
      </c>
      <c r="I1713" t="s">
        <v>91</v>
      </c>
      <c r="J1713">
        <v>2007</v>
      </c>
      <c r="K1713" t="s">
        <v>36</v>
      </c>
      <c r="L1713" t="s">
        <v>2648</v>
      </c>
      <c r="M1713" t="s">
        <v>81</v>
      </c>
      <c r="N1713" t="s">
        <v>441</v>
      </c>
      <c r="O1713">
        <v>-1</v>
      </c>
      <c r="P1713">
        <v>-1</v>
      </c>
    </row>
    <row r="1714" spans="1:16" ht="15" customHeight="1" x14ac:dyDescent="0.3">
      <c r="A1714">
        <v>1712</v>
      </c>
      <c r="B1714" t="s">
        <v>96</v>
      </c>
      <c r="C1714" t="s">
        <v>4784</v>
      </c>
      <c r="D1714" s="1" t="s">
        <v>4842</v>
      </c>
      <c r="E1714">
        <v>-1</v>
      </c>
      <c r="F1714" t="s">
        <v>4843</v>
      </c>
      <c r="G1714" t="s">
        <v>1905</v>
      </c>
      <c r="H1714" t="s">
        <v>1905</v>
      </c>
      <c r="I1714" t="s">
        <v>91</v>
      </c>
      <c r="J1714">
        <v>-1</v>
      </c>
      <c r="K1714" t="s">
        <v>36</v>
      </c>
      <c r="L1714">
        <v>-1</v>
      </c>
      <c r="M1714">
        <v>-1</v>
      </c>
      <c r="N1714" t="s">
        <v>39</v>
      </c>
      <c r="O1714">
        <v>-1</v>
      </c>
      <c r="P1714">
        <v>-1</v>
      </c>
    </row>
    <row r="1715" spans="1:16" ht="15" customHeight="1" x14ac:dyDescent="0.3">
      <c r="A1715">
        <v>1713</v>
      </c>
      <c r="B1715" t="s">
        <v>4844</v>
      </c>
      <c r="C1715" t="s">
        <v>4784</v>
      </c>
      <c r="D1715" s="1" t="s">
        <v>4845</v>
      </c>
      <c r="E1715">
        <v>2.7</v>
      </c>
      <c r="F1715" s="1" t="s">
        <v>4846</v>
      </c>
      <c r="G1715" t="s">
        <v>4754</v>
      </c>
      <c r="H1715" t="s">
        <v>4754</v>
      </c>
      <c r="I1715" t="s">
        <v>91</v>
      </c>
      <c r="J1715">
        <v>2015</v>
      </c>
      <c r="K1715" t="s">
        <v>36</v>
      </c>
      <c r="L1715" t="s">
        <v>4847</v>
      </c>
      <c r="M1715" t="s">
        <v>2277</v>
      </c>
      <c r="N1715" t="s">
        <v>39</v>
      </c>
      <c r="O1715">
        <v>-1</v>
      </c>
      <c r="P1715">
        <v>-1</v>
      </c>
    </row>
    <row r="1716" spans="1:16" ht="15" customHeight="1" x14ac:dyDescent="0.3">
      <c r="A1716">
        <v>1714</v>
      </c>
      <c r="B1716" t="s">
        <v>4848</v>
      </c>
      <c r="C1716" t="s">
        <v>4784</v>
      </c>
      <c r="D1716" s="1" t="s">
        <v>4849</v>
      </c>
      <c r="E1716">
        <v>-1</v>
      </c>
      <c r="F1716" t="s">
        <v>4850</v>
      </c>
      <c r="G1716" t="s">
        <v>1905</v>
      </c>
      <c r="H1716">
        <v>-1</v>
      </c>
      <c r="I1716">
        <v>-1</v>
      </c>
      <c r="J1716">
        <v>-1</v>
      </c>
      <c r="K1716">
        <v>-1</v>
      </c>
      <c r="L1716">
        <v>-1</v>
      </c>
      <c r="M1716">
        <v>-1</v>
      </c>
      <c r="N1716">
        <v>-1</v>
      </c>
      <c r="O1716">
        <v>-1</v>
      </c>
      <c r="P1716">
        <v>-1</v>
      </c>
    </row>
    <row r="1717" spans="1:16" ht="15" customHeight="1" x14ac:dyDescent="0.3">
      <c r="A1717">
        <v>1715</v>
      </c>
      <c r="B1717" t="s">
        <v>1133</v>
      </c>
      <c r="C1717" t="s">
        <v>4784</v>
      </c>
      <c r="D1717" s="1" t="s">
        <v>4851</v>
      </c>
      <c r="E1717">
        <v>3.3</v>
      </c>
      <c r="F1717" s="1" t="s">
        <v>2662</v>
      </c>
      <c r="G1717" t="s">
        <v>1905</v>
      </c>
      <c r="H1717" t="s">
        <v>289</v>
      </c>
      <c r="I1717" t="s">
        <v>28</v>
      </c>
      <c r="J1717">
        <v>1984</v>
      </c>
      <c r="K1717" t="s">
        <v>73</v>
      </c>
      <c r="L1717" t="s">
        <v>66</v>
      </c>
      <c r="M1717" t="s">
        <v>67</v>
      </c>
      <c r="N1717" t="s">
        <v>132</v>
      </c>
      <c r="O1717">
        <v>-1</v>
      </c>
      <c r="P1717">
        <v>-1</v>
      </c>
    </row>
    <row r="1718" spans="1:16" ht="15" customHeight="1" x14ac:dyDescent="0.3">
      <c r="A1718">
        <v>1716</v>
      </c>
      <c r="B1718" t="s">
        <v>4852</v>
      </c>
      <c r="C1718" t="s">
        <v>4784</v>
      </c>
      <c r="D1718" s="1" t="s">
        <v>4853</v>
      </c>
      <c r="E1718">
        <v>4.4000000000000004</v>
      </c>
      <c r="F1718" s="1" t="s">
        <v>4854</v>
      </c>
      <c r="G1718" t="s">
        <v>4839</v>
      </c>
      <c r="H1718" t="s">
        <v>19</v>
      </c>
      <c r="I1718" t="s">
        <v>91</v>
      </c>
      <c r="J1718">
        <v>-1</v>
      </c>
      <c r="K1718" t="s">
        <v>36</v>
      </c>
      <c r="L1718" t="s">
        <v>46</v>
      </c>
      <c r="M1718" t="s">
        <v>38</v>
      </c>
      <c r="N1718" t="s">
        <v>155</v>
      </c>
      <c r="O1718">
        <v>-1</v>
      </c>
      <c r="P1718">
        <v>-1</v>
      </c>
    </row>
    <row r="1719" spans="1:16" ht="15" customHeight="1" x14ac:dyDescent="0.3">
      <c r="A1719">
        <v>1717</v>
      </c>
      <c r="B1719" t="s">
        <v>4855</v>
      </c>
      <c r="C1719" t="s">
        <v>4784</v>
      </c>
      <c r="D1719" s="1" t="s">
        <v>4856</v>
      </c>
      <c r="E1719">
        <v>2.8</v>
      </c>
      <c r="F1719" s="1" t="s">
        <v>4857</v>
      </c>
      <c r="G1719" t="s">
        <v>1905</v>
      </c>
      <c r="H1719" t="s">
        <v>1905</v>
      </c>
      <c r="I1719" t="s">
        <v>51</v>
      </c>
      <c r="J1719">
        <v>-1</v>
      </c>
      <c r="K1719" t="s">
        <v>335</v>
      </c>
      <c r="L1719" t="s">
        <v>4675</v>
      </c>
      <c r="M1719" t="s">
        <v>335</v>
      </c>
      <c r="N1719" t="s">
        <v>24</v>
      </c>
      <c r="O1719">
        <v>-1</v>
      </c>
      <c r="P1719">
        <v>-1</v>
      </c>
    </row>
    <row r="1720" spans="1:16" ht="15" customHeight="1" x14ac:dyDescent="0.3">
      <c r="A1720">
        <v>1718</v>
      </c>
      <c r="B1720" t="s">
        <v>4858</v>
      </c>
      <c r="C1720" t="s">
        <v>4859</v>
      </c>
      <c r="D1720" s="1" t="s">
        <v>4860</v>
      </c>
      <c r="E1720">
        <v>2.8</v>
      </c>
      <c r="F1720" s="1" t="s">
        <v>4829</v>
      </c>
      <c r="G1720" t="s">
        <v>1905</v>
      </c>
      <c r="H1720" t="s">
        <v>1905</v>
      </c>
      <c r="I1720" t="s">
        <v>20</v>
      </c>
      <c r="J1720">
        <v>1957</v>
      </c>
      <c r="K1720" t="s">
        <v>335</v>
      </c>
      <c r="L1720" t="s">
        <v>4675</v>
      </c>
      <c r="M1720" t="s">
        <v>335</v>
      </c>
      <c r="N1720" t="s">
        <v>39</v>
      </c>
      <c r="O1720">
        <v>-1</v>
      </c>
      <c r="P1720">
        <v>-1</v>
      </c>
    </row>
    <row r="1721" spans="1:16" ht="15" customHeight="1" x14ac:dyDescent="0.3">
      <c r="A1721">
        <v>1719</v>
      </c>
      <c r="B1721" t="s">
        <v>4725</v>
      </c>
      <c r="C1721" t="s">
        <v>4859</v>
      </c>
      <c r="D1721" s="1" t="s">
        <v>4861</v>
      </c>
      <c r="E1721">
        <v>3.5</v>
      </c>
      <c r="F1721" s="1" t="s">
        <v>3429</v>
      </c>
      <c r="G1721" t="s">
        <v>4839</v>
      </c>
      <c r="H1721" t="s">
        <v>2932</v>
      </c>
      <c r="I1721" t="s">
        <v>35</v>
      </c>
      <c r="J1721">
        <v>1970</v>
      </c>
      <c r="K1721" t="s">
        <v>36</v>
      </c>
      <c r="L1721" t="s">
        <v>222</v>
      </c>
      <c r="M1721" t="s">
        <v>81</v>
      </c>
      <c r="N1721" t="s">
        <v>24</v>
      </c>
      <c r="O1721" t="s">
        <v>2933</v>
      </c>
      <c r="P1721">
        <v>-1</v>
      </c>
    </row>
    <row r="1722" spans="1:16" ht="15" customHeight="1" x14ac:dyDescent="0.3">
      <c r="A1722">
        <v>1720</v>
      </c>
      <c r="B1722" t="s">
        <v>4862</v>
      </c>
      <c r="C1722" t="s">
        <v>4859</v>
      </c>
      <c r="D1722" s="1" t="s">
        <v>4863</v>
      </c>
      <c r="E1722">
        <v>3.4</v>
      </c>
      <c r="F1722" s="1" t="s">
        <v>4864</v>
      </c>
      <c r="G1722" t="s">
        <v>1905</v>
      </c>
      <c r="H1722" t="s">
        <v>1905</v>
      </c>
      <c r="I1722" t="s">
        <v>35</v>
      </c>
      <c r="J1722">
        <v>-1</v>
      </c>
      <c r="K1722" t="s">
        <v>335</v>
      </c>
      <c r="L1722" t="s">
        <v>1370</v>
      </c>
      <c r="M1722" t="s">
        <v>335</v>
      </c>
      <c r="N1722" t="s">
        <v>39</v>
      </c>
      <c r="O1722">
        <v>-1</v>
      </c>
      <c r="P1722">
        <v>-1</v>
      </c>
    </row>
    <row r="1723" spans="1:16" ht="15" customHeight="1" x14ac:dyDescent="0.3">
      <c r="A1723">
        <v>1721</v>
      </c>
      <c r="B1723" t="s">
        <v>41</v>
      </c>
      <c r="C1723" t="s">
        <v>4865</v>
      </c>
      <c r="D1723" t="s">
        <v>4866</v>
      </c>
      <c r="E1723">
        <v>3</v>
      </c>
      <c r="F1723" s="1" t="s">
        <v>4867</v>
      </c>
      <c r="G1723" t="s">
        <v>1642</v>
      </c>
      <c r="H1723" t="s">
        <v>1642</v>
      </c>
      <c r="I1723" t="s">
        <v>118</v>
      </c>
      <c r="J1723">
        <v>1994</v>
      </c>
      <c r="K1723" t="s">
        <v>36</v>
      </c>
      <c r="L1723" t="s">
        <v>222</v>
      </c>
      <c r="M1723" t="s">
        <v>81</v>
      </c>
      <c r="N1723" t="s">
        <v>24</v>
      </c>
      <c r="O1723">
        <v>-1</v>
      </c>
      <c r="P1723">
        <v>-1</v>
      </c>
    </row>
    <row r="1724" spans="1:16" ht="15" customHeight="1" x14ac:dyDescent="0.3">
      <c r="A1724">
        <v>1722</v>
      </c>
      <c r="B1724" t="s">
        <v>266</v>
      </c>
      <c r="C1724" t="s">
        <v>4865</v>
      </c>
      <c r="D1724" t="s">
        <v>4868</v>
      </c>
      <c r="E1724">
        <v>3.5</v>
      </c>
      <c r="F1724" s="1" t="s">
        <v>458</v>
      </c>
      <c r="G1724" t="s">
        <v>1642</v>
      </c>
      <c r="H1724" t="s">
        <v>459</v>
      </c>
      <c r="I1724" t="s">
        <v>28</v>
      </c>
      <c r="J1724">
        <v>1948</v>
      </c>
      <c r="K1724" t="s">
        <v>73</v>
      </c>
      <c r="L1724" t="s">
        <v>222</v>
      </c>
      <c r="M1724" t="s">
        <v>81</v>
      </c>
      <c r="N1724" t="s">
        <v>31</v>
      </c>
      <c r="O1724" t="s">
        <v>460</v>
      </c>
      <c r="P1724">
        <v>-1</v>
      </c>
    </row>
    <row r="1725" spans="1:16" ht="15" customHeight="1" x14ac:dyDescent="0.3">
      <c r="A1725">
        <v>1723</v>
      </c>
      <c r="B1725" t="s">
        <v>4869</v>
      </c>
      <c r="C1725" t="s">
        <v>4865</v>
      </c>
      <c r="D1725" s="1" t="s">
        <v>4870</v>
      </c>
      <c r="E1725">
        <v>3.5</v>
      </c>
      <c r="F1725" s="1" t="s">
        <v>4871</v>
      </c>
      <c r="G1725" t="s">
        <v>1642</v>
      </c>
      <c r="H1725" t="s">
        <v>4872</v>
      </c>
      <c r="I1725" t="s">
        <v>28</v>
      </c>
      <c r="J1725">
        <v>1870</v>
      </c>
      <c r="K1725" t="s">
        <v>73</v>
      </c>
      <c r="L1725" t="s">
        <v>58</v>
      </c>
      <c r="M1725" t="s">
        <v>59</v>
      </c>
      <c r="N1725" t="s">
        <v>132</v>
      </c>
      <c r="O1725">
        <v>-1</v>
      </c>
      <c r="P1725">
        <v>-1</v>
      </c>
    </row>
    <row r="1726" spans="1:16" ht="15" customHeight="1" x14ac:dyDescent="0.3">
      <c r="A1726">
        <v>1724</v>
      </c>
      <c r="B1726" t="s">
        <v>3363</v>
      </c>
      <c r="C1726" t="s">
        <v>4865</v>
      </c>
      <c r="D1726" t="s">
        <v>4873</v>
      </c>
      <c r="E1726">
        <v>3.7</v>
      </c>
      <c r="F1726" s="1" t="s">
        <v>693</v>
      </c>
      <c r="G1726" t="s">
        <v>1642</v>
      </c>
      <c r="H1726" t="s">
        <v>694</v>
      </c>
      <c r="I1726" t="s">
        <v>118</v>
      </c>
      <c r="J1726">
        <v>1981</v>
      </c>
      <c r="K1726" t="s">
        <v>36</v>
      </c>
      <c r="L1726" t="s">
        <v>222</v>
      </c>
      <c r="M1726" t="s">
        <v>81</v>
      </c>
      <c r="N1726" t="s">
        <v>47</v>
      </c>
      <c r="O1726">
        <v>-1</v>
      </c>
      <c r="P1726">
        <v>-1</v>
      </c>
    </row>
    <row r="1727" spans="1:16" ht="15" customHeight="1" x14ac:dyDescent="0.3">
      <c r="A1727">
        <v>1725</v>
      </c>
      <c r="B1727" t="s">
        <v>294</v>
      </c>
      <c r="C1727" t="s">
        <v>4865</v>
      </c>
      <c r="D1727" s="1" t="s">
        <v>4874</v>
      </c>
      <c r="E1727">
        <v>5</v>
      </c>
      <c r="F1727" s="1" t="s">
        <v>496</v>
      </c>
      <c r="G1727" t="s">
        <v>1642</v>
      </c>
      <c r="H1727" t="s">
        <v>497</v>
      </c>
      <c r="I1727" t="s">
        <v>118</v>
      </c>
      <c r="J1727">
        <v>2008</v>
      </c>
      <c r="K1727" t="s">
        <v>36</v>
      </c>
      <c r="L1727" t="s">
        <v>46</v>
      </c>
      <c r="M1727" t="s">
        <v>38</v>
      </c>
      <c r="N1727" t="s">
        <v>47</v>
      </c>
      <c r="O1727">
        <v>-1</v>
      </c>
      <c r="P1727">
        <v>-1</v>
      </c>
    </row>
    <row r="1728" spans="1:16" ht="15" customHeight="1" x14ac:dyDescent="0.3">
      <c r="A1728">
        <v>1726</v>
      </c>
      <c r="B1728" t="s">
        <v>3363</v>
      </c>
      <c r="C1728" t="s">
        <v>4865</v>
      </c>
      <c r="D1728" s="1" t="s">
        <v>4875</v>
      </c>
      <c r="E1728">
        <v>-1</v>
      </c>
      <c r="F1728" t="s">
        <v>578</v>
      </c>
      <c r="G1728" t="s">
        <v>1642</v>
      </c>
      <c r="H1728" t="s">
        <v>579</v>
      </c>
      <c r="I1728" t="s">
        <v>91</v>
      </c>
      <c r="J1728">
        <v>1996</v>
      </c>
      <c r="K1728" t="s">
        <v>36</v>
      </c>
      <c r="L1728" t="s">
        <v>580</v>
      </c>
      <c r="M1728" t="s">
        <v>81</v>
      </c>
      <c r="N1728" t="s">
        <v>106</v>
      </c>
      <c r="O1728">
        <v>-1</v>
      </c>
      <c r="P1728">
        <v>-1</v>
      </c>
    </row>
    <row r="1729" spans="1:16" ht="15" customHeight="1" x14ac:dyDescent="0.3">
      <c r="A1729">
        <v>1727</v>
      </c>
      <c r="B1729" t="s">
        <v>41</v>
      </c>
      <c r="C1729" t="s">
        <v>4865</v>
      </c>
      <c r="D1729" s="1" t="s">
        <v>4876</v>
      </c>
      <c r="E1729">
        <v>3.5</v>
      </c>
      <c r="F1729" s="1" t="s">
        <v>4877</v>
      </c>
      <c r="G1729" t="s">
        <v>1642</v>
      </c>
      <c r="H1729" t="s">
        <v>4878</v>
      </c>
      <c r="I1729" t="s">
        <v>20</v>
      </c>
      <c r="J1729">
        <v>1998</v>
      </c>
      <c r="K1729" t="s">
        <v>73</v>
      </c>
      <c r="L1729" t="s">
        <v>222</v>
      </c>
      <c r="M1729" t="s">
        <v>81</v>
      </c>
      <c r="N1729" t="s">
        <v>39</v>
      </c>
      <c r="O1729">
        <v>-1</v>
      </c>
      <c r="P1729">
        <v>-1</v>
      </c>
    </row>
    <row r="1730" spans="1:16" ht="15" customHeight="1" x14ac:dyDescent="0.3">
      <c r="A1730">
        <v>1728</v>
      </c>
      <c r="B1730" t="s">
        <v>4879</v>
      </c>
      <c r="C1730" t="s">
        <v>4865</v>
      </c>
      <c r="D1730" t="s">
        <v>4880</v>
      </c>
      <c r="E1730">
        <v>3.5</v>
      </c>
      <c r="F1730" s="1" t="s">
        <v>4871</v>
      </c>
      <c r="G1730" t="s">
        <v>1642</v>
      </c>
      <c r="H1730" t="s">
        <v>4872</v>
      </c>
      <c r="I1730" t="s">
        <v>28</v>
      </c>
      <c r="J1730">
        <v>1870</v>
      </c>
      <c r="K1730" t="s">
        <v>73</v>
      </c>
      <c r="L1730" t="s">
        <v>58</v>
      </c>
      <c r="M1730" t="s">
        <v>59</v>
      </c>
      <c r="N1730" t="s">
        <v>132</v>
      </c>
      <c r="O1730">
        <v>-1</v>
      </c>
      <c r="P1730">
        <v>-1</v>
      </c>
    </row>
    <row r="1731" spans="1:16" ht="15" customHeight="1" x14ac:dyDescent="0.3">
      <c r="A1731">
        <v>1729</v>
      </c>
      <c r="B1731" t="s">
        <v>96</v>
      </c>
      <c r="C1731" t="s">
        <v>4865</v>
      </c>
      <c r="D1731" s="1" t="s">
        <v>4881</v>
      </c>
      <c r="E1731">
        <v>3.9</v>
      </c>
      <c r="F1731" s="1" t="s">
        <v>4882</v>
      </c>
      <c r="G1731" t="s">
        <v>1642</v>
      </c>
      <c r="H1731" t="s">
        <v>4883</v>
      </c>
      <c r="I1731" t="s">
        <v>91</v>
      </c>
      <c r="J1731">
        <v>1921</v>
      </c>
      <c r="K1731" t="s">
        <v>73</v>
      </c>
      <c r="L1731" t="s">
        <v>99</v>
      </c>
      <c r="M1731" t="s">
        <v>81</v>
      </c>
      <c r="N1731" t="s">
        <v>155</v>
      </c>
      <c r="O1731">
        <v>-1</v>
      </c>
      <c r="P1731">
        <v>-1</v>
      </c>
    </row>
    <row r="1732" spans="1:16" ht="15" customHeight="1" x14ac:dyDescent="0.3">
      <c r="A1732">
        <v>1730</v>
      </c>
      <c r="B1732" t="s">
        <v>41</v>
      </c>
      <c r="C1732" t="s">
        <v>4865</v>
      </c>
      <c r="D1732" s="1" t="s">
        <v>4884</v>
      </c>
      <c r="E1732">
        <v>5</v>
      </c>
      <c r="F1732" s="1" t="s">
        <v>496</v>
      </c>
      <c r="G1732" t="s">
        <v>1642</v>
      </c>
      <c r="H1732" t="s">
        <v>497</v>
      </c>
      <c r="I1732" t="s">
        <v>118</v>
      </c>
      <c r="J1732">
        <v>2008</v>
      </c>
      <c r="K1732" t="s">
        <v>36</v>
      </c>
      <c r="L1732" t="s">
        <v>46</v>
      </c>
      <c r="M1732" t="s">
        <v>38</v>
      </c>
      <c r="N1732" t="s">
        <v>47</v>
      </c>
      <c r="O1732">
        <v>-1</v>
      </c>
      <c r="P1732">
        <v>-1</v>
      </c>
    </row>
    <row r="1733" spans="1:16" ht="15" customHeight="1" x14ac:dyDescent="0.3">
      <c r="A1733">
        <v>1731</v>
      </c>
      <c r="B1733" t="s">
        <v>4885</v>
      </c>
      <c r="C1733" t="s">
        <v>4865</v>
      </c>
      <c r="D1733" s="1" t="s">
        <v>4886</v>
      </c>
      <c r="E1733">
        <v>3.5</v>
      </c>
      <c r="F1733" s="1" t="s">
        <v>4871</v>
      </c>
      <c r="G1733" t="s">
        <v>1642</v>
      </c>
      <c r="H1733" t="s">
        <v>4872</v>
      </c>
      <c r="I1733" t="s">
        <v>28</v>
      </c>
      <c r="J1733">
        <v>1870</v>
      </c>
      <c r="K1733" t="s">
        <v>73</v>
      </c>
      <c r="L1733" t="s">
        <v>58</v>
      </c>
      <c r="M1733" t="s">
        <v>59</v>
      </c>
      <c r="N1733" t="s">
        <v>132</v>
      </c>
      <c r="O1733">
        <v>-1</v>
      </c>
      <c r="P1733">
        <v>-1</v>
      </c>
    </row>
    <row r="1734" spans="1:16" ht="15" customHeight="1" x14ac:dyDescent="0.3">
      <c r="A1734">
        <v>1732</v>
      </c>
      <c r="B1734" t="s">
        <v>1150</v>
      </c>
      <c r="C1734" t="s">
        <v>4865</v>
      </c>
      <c r="D1734" s="1" t="s">
        <v>4887</v>
      </c>
      <c r="E1734">
        <v>5</v>
      </c>
      <c r="F1734" s="1" t="s">
        <v>496</v>
      </c>
      <c r="G1734" t="s">
        <v>1642</v>
      </c>
      <c r="H1734" t="s">
        <v>497</v>
      </c>
      <c r="I1734" t="s">
        <v>118</v>
      </c>
      <c r="J1734">
        <v>2008</v>
      </c>
      <c r="K1734" t="s">
        <v>36</v>
      </c>
      <c r="L1734" t="s">
        <v>46</v>
      </c>
      <c r="M1734" t="s">
        <v>38</v>
      </c>
      <c r="N1734" t="s">
        <v>47</v>
      </c>
      <c r="O1734">
        <v>-1</v>
      </c>
      <c r="P1734">
        <v>-1</v>
      </c>
    </row>
    <row r="1735" spans="1:16" ht="15" customHeight="1" x14ac:dyDescent="0.3">
      <c r="A1735">
        <v>1733</v>
      </c>
      <c r="B1735" t="s">
        <v>4888</v>
      </c>
      <c r="C1735" t="s">
        <v>4865</v>
      </c>
      <c r="D1735" s="1" t="s">
        <v>4889</v>
      </c>
      <c r="E1735">
        <v>-1</v>
      </c>
      <c r="F1735" t="s">
        <v>4890</v>
      </c>
      <c r="G1735" t="s">
        <v>1642</v>
      </c>
      <c r="H1735">
        <v>-1</v>
      </c>
      <c r="I1735">
        <v>-1</v>
      </c>
      <c r="J1735">
        <v>-1</v>
      </c>
      <c r="K1735">
        <v>-1</v>
      </c>
      <c r="L1735">
        <v>-1</v>
      </c>
      <c r="M1735">
        <v>-1</v>
      </c>
      <c r="N1735">
        <v>-1</v>
      </c>
      <c r="O1735">
        <v>-1</v>
      </c>
      <c r="P1735">
        <v>-1</v>
      </c>
    </row>
    <row r="1736" spans="1:16" ht="15" customHeight="1" x14ac:dyDescent="0.3">
      <c r="A1736">
        <v>1734</v>
      </c>
      <c r="B1736" t="s">
        <v>4891</v>
      </c>
      <c r="C1736" t="s">
        <v>4865</v>
      </c>
      <c r="D1736" s="1" t="s">
        <v>4892</v>
      </c>
      <c r="E1736">
        <v>-1</v>
      </c>
      <c r="F1736" t="s">
        <v>4893</v>
      </c>
      <c r="G1736" t="s">
        <v>1642</v>
      </c>
      <c r="H1736">
        <v>-1</v>
      </c>
      <c r="I1736">
        <v>-1</v>
      </c>
      <c r="J1736">
        <v>-1</v>
      </c>
      <c r="K1736">
        <v>-1</v>
      </c>
      <c r="L1736">
        <v>-1</v>
      </c>
      <c r="M1736">
        <v>-1</v>
      </c>
      <c r="N1736">
        <v>-1</v>
      </c>
      <c r="O1736">
        <v>-1</v>
      </c>
      <c r="P1736">
        <v>-1</v>
      </c>
    </row>
    <row r="1737" spans="1:16" ht="15" customHeight="1" x14ac:dyDescent="0.3">
      <c r="A1737">
        <v>1735</v>
      </c>
      <c r="B1737" t="s">
        <v>4894</v>
      </c>
      <c r="C1737" t="s">
        <v>4865</v>
      </c>
      <c r="D1737" t="s">
        <v>4895</v>
      </c>
      <c r="E1737">
        <v>2.9</v>
      </c>
      <c r="F1737" s="1" t="s">
        <v>4896</v>
      </c>
      <c r="G1737" t="s">
        <v>1642</v>
      </c>
      <c r="H1737" t="s">
        <v>252</v>
      </c>
      <c r="I1737" t="s">
        <v>72</v>
      </c>
      <c r="J1737">
        <v>1990</v>
      </c>
      <c r="K1737" t="s">
        <v>73</v>
      </c>
      <c r="L1737" t="s">
        <v>66</v>
      </c>
      <c r="M1737" t="s">
        <v>67</v>
      </c>
      <c r="N1737" t="s">
        <v>31</v>
      </c>
      <c r="O1737">
        <v>-1</v>
      </c>
      <c r="P1737">
        <v>-1</v>
      </c>
    </row>
    <row r="1738" spans="1:16" ht="15" customHeight="1" x14ac:dyDescent="0.3">
      <c r="A1738">
        <v>1736</v>
      </c>
      <c r="B1738" t="s">
        <v>4897</v>
      </c>
      <c r="C1738" t="s">
        <v>4865</v>
      </c>
      <c r="D1738" s="1" t="s">
        <v>4898</v>
      </c>
      <c r="E1738">
        <v>5</v>
      </c>
      <c r="F1738" s="1" t="s">
        <v>4899</v>
      </c>
      <c r="G1738" t="s">
        <v>1642</v>
      </c>
      <c r="H1738" t="s">
        <v>245</v>
      </c>
      <c r="I1738" t="s">
        <v>118</v>
      </c>
      <c r="J1738">
        <v>-1</v>
      </c>
      <c r="K1738" t="s">
        <v>36</v>
      </c>
      <c r="L1738" t="s">
        <v>58</v>
      </c>
      <c r="M1738" t="s">
        <v>59</v>
      </c>
      <c r="N1738" t="s">
        <v>39</v>
      </c>
      <c r="O1738">
        <v>-1</v>
      </c>
      <c r="P1738">
        <v>-1</v>
      </c>
    </row>
    <row r="1739" spans="1:16" ht="15" customHeight="1" x14ac:dyDescent="0.3">
      <c r="A1739">
        <v>1737</v>
      </c>
      <c r="B1739" t="s">
        <v>4900</v>
      </c>
      <c r="C1739" t="s">
        <v>4865</v>
      </c>
      <c r="D1739" s="1" t="s">
        <v>4901</v>
      </c>
      <c r="E1739">
        <v>5</v>
      </c>
      <c r="F1739" s="1" t="s">
        <v>4902</v>
      </c>
      <c r="G1739" t="s">
        <v>1642</v>
      </c>
      <c r="H1739" t="s">
        <v>3116</v>
      </c>
      <c r="I1739" t="s">
        <v>118</v>
      </c>
      <c r="J1739">
        <v>1982</v>
      </c>
      <c r="K1739" t="s">
        <v>36</v>
      </c>
      <c r="L1739" t="s">
        <v>222</v>
      </c>
      <c r="M1739" t="s">
        <v>81</v>
      </c>
      <c r="N1739" t="s">
        <v>39</v>
      </c>
      <c r="O1739">
        <v>-1</v>
      </c>
      <c r="P1739">
        <v>-1</v>
      </c>
    </row>
    <row r="1740" spans="1:16" ht="15" customHeight="1" x14ac:dyDescent="0.3">
      <c r="A1740">
        <v>1738</v>
      </c>
      <c r="B1740" t="s">
        <v>4903</v>
      </c>
      <c r="C1740" t="s">
        <v>4865</v>
      </c>
      <c r="D1740" s="1" t="s">
        <v>4904</v>
      </c>
      <c r="E1740">
        <v>3.9</v>
      </c>
      <c r="F1740" s="1" t="s">
        <v>313</v>
      </c>
      <c r="G1740" t="s">
        <v>1642</v>
      </c>
      <c r="H1740" t="s">
        <v>314</v>
      </c>
      <c r="I1740" t="s">
        <v>51</v>
      </c>
      <c r="J1740">
        <v>2002</v>
      </c>
      <c r="K1740" t="s">
        <v>36</v>
      </c>
      <c r="L1740" t="s">
        <v>46</v>
      </c>
      <c r="M1740" t="s">
        <v>38</v>
      </c>
      <c r="N1740" t="s">
        <v>24</v>
      </c>
      <c r="O1740">
        <v>-1</v>
      </c>
      <c r="P1740">
        <v>-1</v>
      </c>
    </row>
    <row r="1741" spans="1:16" ht="15" customHeight="1" x14ac:dyDescent="0.3">
      <c r="A1741">
        <v>1739</v>
      </c>
      <c r="B1741" t="s">
        <v>4905</v>
      </c>
      <c r="C1741" t="s">
        <v>4865</v>
      </c>
      <c r="D1741" s="1" t="s">
        <v>4906</v>
      </c>
      <c r="E1741">
        <v>-1</v>
      </c>
      <c r="F1741" t="s">
        <v>4890</v>
      </c>
      <c r="G1741" t="s">
        <v>1642</v>
      </c>
      <c r="H1741">
        <v>-1</v>
      </c>
      <c r="I1741">
        <v>-1</v>
      </c>
      <c r="J1741">
        <v>-1</v>
      </c>
      <c r="K1741">
        <v>-1</v>
      </c>
      <c r="L1741">
        <v>-1</v>
      </c>
      <c r="M1741">
        <v>-1</v>
      </c>
      <c r="N1741">
        <v>-1</v>
      </c>
      <c r="O1741">
        <v>-1</v>
      </c>
      <c r="P1741">
        <v>-1</v>
      </c>
    </row>
    <row r="1742" spans="1:16" ht="15" customHeight="1" x14ac:dyDescent="0.3">
      <c r="A1742">
        <v>1740</v>
      </c>
      <c r="B1742" t="s">
        <v>4907</v>
      </c>
      <c r="C1742" t="s">
        <v>4908</v>
      </c>
      <c r="D1742" s="1" t="s">
        <v>4909</v>
      </c>
      <c r="E1742">
        <v>3.3</v>
      </c>
      <c r="F1742" s="1" t="s">
        <v>4910</v>
      </c>
      <c r="G1742" t="s">
        <v>4082</v>
      </c>
      <c r="H1742" t="s">
        <v>4911</v>
      </c>
      <c r="I1742" t="s">
        <v>28</v>
      </c>
      <c r="J1742">
        <v>1923</v>
      </c>
      <c r="K1742" t="s">
        <v>73</v>
      </c>
      <c r="L1742" t="s">
        <v>1489</v>
      </c>
      <c r="M1742" t="s">
        <v>1489</v>
      </c>
      <c r="N1742" t="s">
        <v>132</v>
      </c>
      <c r="O1742">
        <v>-1</v>
      </c>
      <c r="P1742">
        <v>-1</v>
      </c>
    </row>
    <row r="1743" spans="1:16" ht="15" customHeight="1" x14ac:dyDescent="0.3">
      <c r="A1743">
        <v>1741</v>
      </c>
      <c r="B1743" t="s">
        <v>4912</v>
      </c>
      <c r="C1743" t="s">
        <v>4908</v>
      </c>
      <c r="D1743" s="1" t="s">
        <v>4913</v>
      </c>
      <c r="E1743">
        <v>4.5999999999999996</v>
      </c>
      <c r="F1743" s="1" t="s">
        <v>4914</v>
      </c>
      <c r="G1743" t="s">
        <v>4082</v>
      </c>
      <c r="H1743" t="s">
        <v>1488</v>
      </c>
      <c r="I1743" t="s">
        <v>91</v>
      </c>
      <c r="J1743">
        <v>-1</v>
      </c>
      <c r="K1743" t="s">
        <v>73</v>
      </c>
      <c r="L1743">
        <v>-1</v>
      </c>
      <c r="M1743">
        <v>-1</v>
      </c>
      <c r="N1743" t="s">
        <v>106</v>
      </c>
      <c r="O1743">
        <v>-1</v>
      </c>
      <c r="P1743">
        <v>-1</v>
      </c>
    </row>
    <row r="1744" spans="1:16" ht="15" customHeight="1" x14ac:dyDescent="0.3">
      <c r="A1744">
        <v>1742</v>
      </c>
      <c r="B1744" t="s">
        <v>4915</v>
      </c>
      <c r="C1744" t="s">
        <v>4908</v>
      </c>
      <c r="D1744" s="1" t="s">
        <v>4916</v>
      </c>
      <c r="E1744">
        <v>3.8</v>
      </c>
      <c r="F1744" s="1" t="s">
        <v>4917</v>
      </c>
      <c r="G1744" t="s">
        <v>4082</v>
      </c>
      <c r="H1744" t="s">
        <v>4918</v>
      </c>
      <c r="I1744" t="s">
        <v>118</v>
      </c>
      <c r="J1744">
        <v>1991</v>
      </c>
      <c r="K1744" t="s">
        <v>36</v>
      </c>
      <c r="L1744" t="s">
        <v>222</v>
      </c>
      <c r="M1744" t="s">
        <v>81</v>
      </c>
      <c r="N1744" t="s">
        <v>47</v>
      </c>
      <c r="O1744">
        <v>-1</v>
      </c>
      <c r="P1744">
        <v>-1</v>
      </c>
    </row>
    <row r="1745" spans="1:16" ht="15" customHeight="1" x14ac:dyDescent="0.3">
      <c r="A1745">
        <v>1743</v>
      </c>
      <c r="B1745" t="s">
        <v>41</v>
      </c>
      <c r="C1745" t="s">
        <v>4908</v>
      </c>
      <c r="D1745" s="1" t="s">
        <v>4919</v>
      </c>
      <c r="E1745">
        <v>-1</v>
      </c>
      <c r="F1745" t="s">
        <v>4920</v>
      </c>
      <c r="G1745" t="s">
        <v>4082</v>
      </c>
      <c r="H1745" t="s">
        <v>3874</v>
      </c>
      <c r="I1745" t="s">
        <v>91</v>
      </c>
      <c r="J1745">
        <v>2011</v>
      </c>
      <c r="K1745" t="s">
        <v>36</v>
      </c>
      <c r="L1745" t="s">
        <v>46</v>
      </c>
      <c r="M1745" t="s">
        <v>38</v>
      </c>
      <c r="N1745" t="s">
        <v>39</v>
      </c>
      <c r="O1745">
        <v>-1</v>
      </c>
      <c r="P1745">
        <v>-1</v>
      </c>
    </row>
    <row r="1746" spans="1:16" ht="15" customHeight="1" x14ac:dyDescent="0.3">
      <c r="A1746">
        <v>1744</v>
      </c>
      <c r="B1746" t="s">
        <v>4907</v>
      </c>
      <c r="C1746" t="s">
        <v>4908</v>
      </c>
      <c r="D1746" s="1" t="s">
        <v>4921</v>
      </c>
      <c r="E1746">
        <v>3.9</v>
      </c>
      <c r="F1746" s="1" t="s">
        <v>4922</v>
      </c>
      <c r="G1746" t="s">
        <v>4082</v>
      </c>
      <c r="H1746" t="s">
        <v>4082</v>
      </c>
      <c r="I1746" t="s">
        <v>72</v>
      </c>
      <c r="J1746">
        <v>1935</v>
      </c>
      <c r="K1746" t="s">
        <v>45</v>
      </c>
      <c r="L1746" t="s">
        <v>1489</v>
      </c>
      <c r="M1746" t="s">
        <v>1489</v>
      </c>
      <c r="N1746" t="s">
        <v>31</v>
      </c>
      <c r="O1746">
        <v>-1</v>
      </c>
      <c r="P1746">
        <v>-1</v>
      </c>
    </row>
    <row r="1747" spans="1:16" ht="15" customHeight="1" x14ac:dyDescent="0.3">
      <c r="A1747">
        <v>1745</v>
      </c>
      <c r="B1747" t="s">
        <v>266</v>
      </c>
      <c r="C1747" t="s">
        <v>4908</v>
      </c>
      <c r="D1747" s="1" t="s">
        <v>4923</v>
      </c>
      <c r="E1747">
        <v>3.1</v>
      </c>
      <c r="F1747" s="1" t="s">
        <v>4924</v>
      </c>
      <c r="G1747" t="s">
        <v>4082</v>
      </c>
      <c r="H1747" t="s">
        <v>314</v>
      </c>
      <c r="I1747" t="s">
        <v>118</v>
      </c>
      <c r="J1747">
        <v>1992</v>
      </c>
      <c r="K1747" t="s">
        <v>36</v>
      </c>
      <c r="L1747" t="s">
        <v>46</v>
      </c>
      <c r="M1747" t="s">
        <v>38</v>
      </c>
      <c r="N1747" t="s">
        <v>106</v>
      </c>
      <c r="O1747">
        <v>-1</v>
      </c>
      <c r="P1747">
        <v>-1</v>
      </c>
    </row>
    <row r="1748" spans="1:16" ht="15" customHeight="1" x14ac:dyDescent="0.3">
      <c r="A1748">
        <v>1746</v>
      </c>
      <c r="B1748" t="s">
        <v>41</v>
      </c>
      <c r="C1748" t="s">
        <v>4908</v>
      </c>
      <c r="D1748" t="s">
        <v>4925</v>
      </c>
      <c r="E1748">
        <v>4.4000000000000004</v>
      </c>
      <c r="F1748" s="1" t="s">
        <v>3884</v>
      </c>
      <c r="G1748" t="s">
        <v>395</v>
      </c>
      <c r="H1748" t="s">
        <v>3874</v>
      </c>
      <c r="I1748" t="s">
        <v>35</v>
      </c>
      <c r="J1748">
        <v>1995</v>
      </c>
      <c r="K1748" t="s">
        <v>36</v>
      </c>
      <c r="L1748" t="s">
        <v>46</v>
      </c>
      <c r="M1748" t="s">
        <v>38</v>
      </c>
      <c r="N1748" t="s">
        <v>24</v>
      </c>
      <c r="O1748">
        <v>-1</v>
      </c>
      <c r="P1748">
        <v>-1</v>
      </c>
    </row>
    <row r="1749" spans="1:16" ht="15" customHeight="1" x14ac:dyDescent="0.3">
      <c r="A1749">
        <v>1747</v>
      </c>
      <c r="B1749" t="s">
        <v>709</v>
      </c>
      <c r="C1749" t="s">
        <v>4908</v>
      </c>
      <c r="D1749" s="1" t="s">
        <v>4926</v>
      </c>
      <c r="E1749">
        <v>5</v>
      </c>
      <c r="F1749" s="1" t="s">
        <v>4927</v>
      </c>
      <c r="G1749" t="s">
        <v>4082</v>
      </c>
      <c r="H1749" t="s">
        <v>4928</v>
      </c>
      <c r="I1749" t="s">
        <v>118</v>
      </c>
      <c r="J1749">
        <v>2006</v>
      </c>
      <c r="K1749" t="s">
        <v>36</v>
      </c>
      <c r="L1749" t="s">
        <v>222</v>
      </c>
      <c r="M1749" t="s">
        <v>81</v>
      </c>
      <c r="N1749" t="s">
        <v>39</v>
      </c>
      <c r="O1749">
        <v>-1</v>
      </c>
      <c r="P1749">
        <v>-1</v>
      </c>
    </row>
    <row r="1750" spans="1:16" ht="15" customHeight="1" x14ac:dyDescent="0.3">
      <c r="A1750">
        <v>1748</v>
      </c>
      <c r="B1750" t="s">
        <v>4929</v>
      </c>
      <c r="C1750" t="s">
        <v>4908</v>
      </c>
      <c r="D1750" s="1" t="s">
        <v>4930</v>
      </c>
      <c r="E1750">
        <v>3.8</v>
      </c>
      <c r="F1750" s="1" t="s">
        <v>4931</v>
      </c>
      <c r="G1750" t="s">
        <v>4082</v>
      </c>
      <c r="H1750" t="s">
        <v>579</v>
      </c>
      <c r="I1750" t="s">
        <v>28</v>
      </c>
      <c r="J1750">
        <v>1995</v>
      </c>
      <c r="K1750" t="s">
        <v>73</v>
      </c>
      <c r="L1750" t="s">
        <v>1489</v>
      </c>
      <c r="M1750" t="s">
        <v>1489</v>
      </c>
      <c r="N1750" t="s">
        <v>132</v>
      </c>
      <c r="O1750" t="s">
        <v>4932</v>
      </c>
      <c r="P1750">
        <v>-1</v>
      </c>
    </row>
    <row r="1751" spans="1:16" ht="15" customHeight="1" x14ac:dyDescent="0.3">
      <c r="A1751">
        <v>1749</v>
      </c>
      <c r="B1751" t="s">
        <v>2068</v>
      </c>
      <c r="C1751" t="s">
        <v>4908</v>
      </c>
      <c r="D1751" s="1" t="s">
        <v>4933</v>
      </c>
      <c r="E1751">
        <v>2.9</v>
      </c>
      <c r="F1751" s="1" t="s">
        <v>4934</v>
      </c>
      <c r="G1751" t="s">
        <v>4082</v>
      </c>
      <c r="H1751" t="s">
        <v>4082</v>
      </c>
      <c r="I1751" t="s">
        <v>72</v>
      </c>
      <c r="J1751">
        <v>1992</v>
      </c>
      <c r="K1751" t="s">
        <v>73</v>
      </c>
      <c r="L1751" t="s">
        <v>186</v>
      </c>
      <c r="M1751" t="s">
        <v>59</v>
      </c>
      <c r="N1751" t="s">
        <v>86</v>
      </c>
      <c r="O1751">
        <v>-1</v>
      </c>
      <c r="P1751">
        <v>-1</v>
      </c>
    </row>
    <row r="1752" spans="1:16" ht="15" customHeight="1" x14ac:dyDescent="0.3">
      <c r="A1752">
        <v>1750</v>
      </c>
      <c r="B1752" t="s">
        <v>4935</v>
      </c>
      <c r="C1752" t="s">
        <v>4908</v>
      </c>
      <c r="D1752" s="1" t="s">
        <v>4936</v>
      </c>
      <c r="E1752">
        <v>-1</v>
      </c>
      <c r="F1752" t="s">
        <v>4937</v>
      </c>
      <c r="G1752" t="s">
        <v>4938</v>
      </c>
      <c r="H1752" t="s">
        <v>4938</v>
      </c>
      <c r="I1752" t="s">
        <v>118</v>
      </c>
      <c r="J1752">
        <v>-1</v>
      </c>
      <c r="K1752" t="s">
        <v>486</v>
      </c>
      <c r="L1752" t="s">
        <v>972</v>
      </c>
      <c r="M1752" t="s">
        <v>735</v>
      </c>
      <c r="N1752" t="s">
        <v>39</v>
      </c>
      <c r="O1752">
        <v>-1</v>
      </c>
      <c r="P1752">
        <v>-1</v>
      </c>
    </row>
    <row r="1753" spans="1:16" ht="15" customHeight="1" x14ac:dyDescent="0.3">
      <c r="A1753">
        <v>1751</v>
      </c>
      <c r="B1753" t="s">
        <v>4939</v>
      </c>
      <c r="C1753" t="s">
        <v>4940</v>
      </c>
      <c r="D1753" s="1" t="s">
        <v>4941</v>
      </c>
      <c r="E1753">
        <v>1.7</v>
      </c>
      <c r="F1753" s="1" t="s">
        <v>4942</v>
      </c>
      <c r="G1753" t="s">
        <v>4082</v>
      </c>
      <c r="H1753" t="s">
        <v>4082</v>
      </c>
      <c r="I1753" t="s">
        <v>118</v>
      </c>
      <c r="J1753">
        <v>-1</v>
      </c>
      <c r="K1753" t="s">
        <v>36</v>
      </c>
      <c r="L1753" t="s">
        <v>2276</v>
      </c>
      <c r="M1753" t="s">
        <v>2277</v>
      </c>
      <c r="N1753" t="s">
        <v>120</v>
      </c>
      <c r="O1753">
        <v>-1</v>
      </c>
      <c r="P1753">
        <v>-1</v>
      </c>
    </row>
    <row r="1754" spans="1:16" ht="15" customHeight="1" x14ac:dyDescent="0.3">
      <c r="A1754">
        <v>1752</v>
      </c>
      <c r="B1754" t="s">
        <v>4943</v>
      </c>
      <c r="C1754" t="s">
        <v>4940</v>
      </c>
      <c r="D1754" s="1" t="s">
        <v>4944</v>
      </c>
      <c r="E1754">
        <v>4.2</v>
      </c>
      <c r="F1754" s="1" t="s">
        <v>4037</v>
      </c>
      <c r="G1754" t="s">
        <v>4082</v>
      </c>
      <c r="H1754" t="s">
        <v>1379</v>
      </c>
      <c r="I1754" t="s">
        <v>118</v>
      </c>
      <c r="J1754">
        <v>1998</v>
      </c>
      <c r="K1754" t="s">
        <v>36</v>
      </c>
      <c r="L1754" t="s">
        <v>46</v>
      </c>
      <c r="M1754" t="s">
        <v>38</v>
      </c>
      <c r="N1754" t="s">
        <v>120</v>
      </c>
      <c r="O1754">
        <v>-1</v>
      </c>
      <c r="P1754">
        <v>-1</v>
      </c>
    </row>
    <row r="1755" spans="1:16" ht="15" customHeight="1" x14ac:dyDescent="0.3">
      <c r="A1755">
        <v>1753</v>
      </c>
      <c r="B1755" t="s">
        <v>4945</v>
      </c>
      <c r="C1755" t="s">
        <v>4940</v>
      </c>
      <c r="D1755" t="s">
        <v>4946</v>
      </c>
      <c r="E1755">
        <v>4.8</v>
      </c>
      <c r="F1755" s="1" t="s">
        <v>4947</v>
      </c>
      <c r="G1755" t="s">
        <v>4082</v>
      </c>
      <c r="H1755" t="s">
        <v>297</v>
      </c>
      <c r="I1755" t="s">
        <v>20</v>
      </c>
      <c r="J1755">
        <v>1999</v>
      </c>
      <c r="K1755" t="s">
        <v>36</v>
      </c>
      <c r="L1755" t="s">
        <v>46</v>
      </c>
      <c r="M1755" t="s">
        <v>38</v>
      </c>
      <c r="N1755" t="s">
        <v>47</v>
      </c>
      <c r="O1755">
        <v>-1</v>
      </c>
      <c r="P1755">
        <v>-1</v>
      </c>
    </row>
    <row r="1756" spans="1:16" ht="15" customHeight="1" x14ac:dyDescent="0.3">
      <c r="A1756">
        <v>1754</v>
      </c>
      <c r="B1756" t="s">
        <v>4948</v>
      </c>
      <c r="C1756" t="s">
        <v>4940</v>
      </c>
      <c r="D1756" s="1" t="s">
        <v>4949</v>
      </c>
      <c r="E1756">
        <v>3.9</v>
      </c>
      <c r="F1756" s="1" t="s">
        <v>4950</v>
      </c>
      <c r="G1756" t="s">
        <v>4951</v>
      </c>
      <c r="H1756" t="s">
        <v>1233</v>
      </c>
      <c r="I1756" t="s">
        <v>35</v>
      </c>
      <c r="J1756">
        <v>1986</v>
      </c>
      <c r="K1756" t="s">
        <v>36</v>
      </c>
      <c r="L1756" t="s">
        <v>222</v>
      </c>
      <c r="M1756" t="s">
        <v>81</v>
      </c>
      <c r="N1756" t="s">
        <v>39</v>
      </c>
      <c r="O1756">
        <v>-1</v>
      </c>
      <c r="P1756">
        <v>-1</v>
      </c>
    </row>
    <row r="1757" spans="1:16" ht="15" customHeight="1" x14ac:dyDescent="0.3">
      <c r="A1757">
        <v>1755</v>
      </c>
      <c r="B1757" t="s">
        <v>4952</v>
      </c>
      <c r="C1757" t="s">
        <v>4940</v>
      </c>
      <c r="D1757" t="s">
        <v>4953</v>
      </c>
      <c r="E1757">
        <v>-1</v>
      </c>
      <c r="F1757" t="s">
        <v>2833</v>
      </c>
      <c r="G1757" t="s">
        <v>4082</v>
      </c>
      <c r="H1757" t="s">
        <v>2834</v>
      </c>
      <c r="I1757" t="s">
        <v>137</v>
      </c>
      <c r="J1757">
        <v>-1</v>
      </c>
      <c r="K1757" t="s">
        <v>73</v>
      </c>
      <c r="L1757">
        <v>-1</v>
      </c>
      <c r="M1757">
        <v>-1</v>
      </c>
      <c r="N1757" t="s">
        <v>39</v>
      </c>
      <c r="O1757">
        <v>-1</v>
      </c>
      <c r="P1757">
        <v>-1</v>
      </c>
    </row>
    <row r="1758" spans="1:16" ht="15" customHeight="1" x14ac:dyDescent="0.3">
      <c r="A1758">
        <v>1756</v>
      </c>
      <c r="B1758" t="s">
        <v>4952</v>
      </c>
      <c r="C1758" t="s">
        <v>4940</v>
      </c>
      <c r="D1758" s="1" t="s">
        <v>4954</v>
      </c>
      <c r="E1758">
        <v>-1</v>
      </c>
      <c r="F1758" t="s">
        <v>4955</v>
      </c>
      <c r="G1758" t="s">
        <v>4082</v>
      </c>
      <c r="H1758">
        <v>-1</v>
      </c>
      <c r="I1758">
        <v>-1</v>
      </c>
      <c r="J1758">
        <v>-1</v>
      </c>
      <c r="K1758">
        <v>-1</v>
      </c>
      <c r="L1758">
        <v>-1</v>
      </c>
      <c r="M1758">
        <v>-1</v>
      </c>
      <c r="N1758">
        <v>-1</v>
      </c>
      <c r="O1758">
        <v>-1</v>
      </c>
      <c r="P1758">
        <v>-1</v>
      </c>
    </row>
    <row r="1759" spans="1:16" ht="15" customHeight="1" x14ac:dyDescent="0.3">
      <c r="A1759">
        <v>1757</v>
      </c>
      <c r="B1759" t="s">
        <v>4956</v>
      </c>
      <c r="C1759" t="s">
        <v>4940</v>
      </c>
      <c r="D1759" t="s">
        <v>4957</v>
      </c>
      <c r="E1759">
        <v>4.8</v>
      </c>
      <c r="F1759" s="1" t="s">
        <v>4947</v>
      </c>
      <c r="G1759" t="s">
        <v>4082</v>
      </c>
      <c r="H1759" t="s">
        <v>297</v>
      </c>
      <c r="I1759" t="s">
        <v>20</v>
      </c>
      <c r="J1759">
        <v>1999</v>
      </c>
      <c r="K1759" t="s">
        <v>36</v>
      </c>
      <c r="L1759" t="s">
        <v>46</v>
      </c>
      <c r="M1759" t="s">
        <v>38</v>
      </c>
      <c r="N1759" t="s">
        <v>47</v>
      </c>
      <c r="O1759">
        <v>-1</v>
      </c>
      <c r="P1759">
        <v>-1</v>
      </c>
    </row>
    <row r="1760" spans="1:16" ht="15" customHeight="1" x14ac:dyDescent="0.3">
      <c r="A1760">
        <v>1758</v>
      </c>
      <c r="B1760" t="e">
        <v>#NAME?</v>
      </c>
      <c r="C1760" t="s">
        <v>4958</v>
      </c>
      <c r="D1760" s="1" t="s">
        <v>4959</v>
      </c>
      <c r="E1760">
        <v>4.7</v>
      </c>
      <c r="F1760" s="1" t="s">
        <v>4960</v>
      </c>
      <c r="G1760" t="s">
        <v>4082</v>
      </c>
      <c r="H1760" t="s">
        <v>900</v>
      </c>
      <c r="I1760" t="s">
        <v>91</v>
      </c>
      <c r="J1760">
        <v>-1</v>
      </c>
      <c r="K1760" t="s">
        <v>36</v>
      </c>
      <c r="L1760" t="s">
        <v>202</v>
      </c>
      <c r="M1760" t="s">
        <v>38</v>
      </c>
      <c r="N1760" t="s">
        <v>155</v>
      </c>
      <c r="O1760">
        <v>-1</v>
      </c>
      <c r="P1760">
        <v>-1</v>
      </c>
    </row>
    <row r="1761" spans="1:16" ht="15" customHeight="1" x14ac:dyDescent="0.3">
      <c r="A1761">
        <v>1759</v>
      </c>
      <c r="B1761" t="s">
        <v>4961</v>
      </c>
      <c r="C1761" t="s">
        <v>4958</v>
      </c>
      <c r="D1761" s="1" t="s">
        <v>4962</v>
      </c>
      <c r="E1761">
        <v>3.6</v>
      </c>
      <c r="F1761" s="1" t="s">
        <v>4963</v>
      </c>
      <c r="G1761" t="s">
        <v>4951</v>
      </c>
      <c r="H1761" t="s">
        <v>4964</v>
      </c>
      <c r="I1761" t="s">
        <v>51</v>
      </c>
      <c r="J1761">
        <v>1999</v>
      </c>
      <c r="K1761" t="s">
        <v>36</v>
      </c>
      <c r="L1761" t="s">
        <v>46</v>
      </c>
      <c r="M1761" t="s">
        <v>38</v>
      </c>
      <c r="N1761" t="s">
        <v>120</v>
      </c>
      <c r="O1761">
        <v>-1</v>
      </c>
      <c r="P1761">
        <v>-1</v>
      </c>
    </row>
    <row r="1762" spans="1:16" ht="15" customHeight="1" x14ac:dyDescent="0.3">
      <c r="A1762">
        <v>1760</v>
      </c>
      <c r="B1762" t="s">
        <v>41</v>
      </c>
      <c r="C1762" t="s">
        <v>4965</v>
      </c>
      <c r="D1762" s="1" t="s">
        <v>4966</v>
      </c>
      <c r="E1762">
        <v>4.2</v>
      </c>
      <c r="F1762" s="1" t="s">
        <v>1285</v>
      </c>
      <c r="G1762" t="s">
        <v>151</v>
      </c>
      <c r="H1762" t="s">
        <v>391</v>
      </c>
      <c r="I1762" t="s">
        <v>20</v>
      </c>
      <c r="J1762">
        <v>1999</v>
      </c>
      <c r="K1762" t="s">
        <v>45</v>
      </c>
      <c r="L1762" t="s">
        <v>222</v>
      </c>
      <c r="M1762" t="s">
        <v>81</v>
      </c>
      <c r="N1762" t="s">
        <v>24</v>
      </c>
      <c r="O1762">
        <v>-1</v>
      </c>
      <c r="P1762">
        <v>-1</v>
      </c>
    </row>
    <row r="1763" spans="1:16" ht="15" customHeight="1" x14ac:dyDescent="0.3">
      <c r="A1763">
        <v>1761</v>
      </c>
      <c r="B1763" t="s">
        <v>41</v>
      </c>
      <c r="C1763" t="s">
        <v>4965</v>
      </c>
      <c r="D1763" s="1" t="s">
        <v>4967</v>
      </c>
      <c r="E1763">
        <v>3.6</v>
      </c>
      <c r="F1763" s="1" t="s">
        <v>4968</v>
      </c>
      <c r="G1763" t="s">
        <v>151</v>
      </c>
      <c r="H1763" t="s">
        <v>151</v>
      </c>
      <c r="I1763" t="s">
        <v>20</v>
      </c>
      <c r="J1763">
        <v>2012</v>
      </c>
      <c r="K1763" t="s">
        <v>36</v>
      </c>
      <c r="L1763" t="s">
        <v>178</v>
      </c>
      <c r="M1763" t="s">
        <v>38</v>
      </c>
      <c r="N1763" t="s">
        <v>39</v>
      </c>
      <c r="O1763">
        <v>-1</v>
      </c>
      <c r="P1763">
        <v>-1</v>
      </c>
    </row>
    <row r="1764" spans="1:16" ht="15" customHeight="1" x14ac:dyDescent="0.3">
      <c r="A1764">
        <v>1762</v>
      </c>
      <c r="B1764" t="s">
        <v>4969</v>
      </c>
      <c r="C1764" t="s">
        <v>4965</v>
      </c>
      <c r="D1764" t="s">
        <v>4970</v>
      </c>
      <c r="E1764">
        <v>3.7</v>
      </c>
      <c r="F1764" s="1" t="s">
        <v>4971</v>
      </c>
      <c r="G1764" t="s">
        <v>151</v>
      </c>
      <c r="H1764" t="s">
        <v>151</v>
      </c>
      <c r="I1764" t="s">
        <v>28</v>
      </c>
      <c r="J1764">
        <v>1892</v>
      </c>
      <c r="K1764" t="s">
        <v>21</v>
      </c>
      <c r="L1764" t="s">
        <v>29</v>
      </c>
      <c r="M1764" t="s">
        <v>30</v>
      </c>
      <c r="N1764" t="s">
        <v>75</v>
      </c>
      <c r="O1764">
        <v>-1</v>
      </c>
      <c r="P1764">
        <v>-1</v>
      </c>
    </row>
    <row r="1765" spans="1:16" ht="15" customHeight="1" x14ac:dyDescent="0.3">
      <c r="A1765">
        <v>1763</v>
      </c>
      <c r="B1765" t="s">
        <v>41</v>
      </c>
      <c r="C1765" t="s">
        <v>4965</v>
      </c>
      <c r="D1765" t="s">
        <v>4972</v>
      </c>
      <c r="E1765">
        <v>2.9</v>
      </c>
      <c r="F1765" s="1" t="s">
        <v>2983</v>
      </c>
      <c r="G1765" t="s">
        <v>151</v>
      </c>
      <c r="H1765" t="s">
        <v>2984</v>
      </c>
      <c r="I1765" t="s">
        <v>35</v>
      </c>
      <c r="J1765">
        <v>1985</v>
      </c>
      <c r="K1765" t="s">
        <v>73</v>
      </c>
      <c r="L1765" t="s">
        <v>194</v>
      </c>
      <c r="M1765" t="s">
        <v>59</v>
      </c>
      <c r="N1765" t="s">
        <v>229</v>
      </c>
      <c r="O1765">
        <v>-1</v>
      </c>
      <c r="P1765">
        <v>-1</v>
      </c>
    </row>
    <row r="1766" spans="1:16" ht="15" customHeight="1" x14ac:dyDescent="0.3">
      <c r="A1766">
        <v>1764</v>
      </c>
      <c r="B1766" t="s">
        <v>4973</v>
      </c>
      <c r="C1766" t="s">
        <v>4965</v>
      </c>
      <c r="D1766" t="s">
        <v>4974</v>
      </c>
      <c r="E1766">
        <v>3.5</v>
      </c>
      <c r="F1766" s="1" t="s">
        <v>4975</v>
      </c>
      <c r="G1766" t="s">
        <v>151</v>
      </c>
      <c r="H1766" t="s">
        <v>4976</v>
      </c>
      <c r="I1766" t="s">
        <v>28</v>
      </c>
      <c r="J1766">
        <v>1892</v>
      </c>
      <c r="K1766" t="s">
        <v>73</v>
      </c>
      <c r="L1766" t="s">
        <v>2120</v>
      </c>
      <c r="M1766" t="s">
        <v>407</v>
      </c>
      <c r="N1766" t="s">
        <v>31</v>
      </c>
      <c r="O1766" t="s">
        <v>4977</v>
      </c>
      <c r="P1766">
        <v>-1</v>
      </c>
    </row>
    <row r="1767" spans="1:16" ht="15" customHeight="1" x14ac:dyDescent="0.3">
      <c r="A1767">
        <v>1765</v>
      </c>
      <c r="B1767" t="s">
        <v>4978</v>
      </c>
      <c r="C1767" t="s">
        <v>4965</v>
      </c>
      <c r="D1767" t="s">
        <v>4979</v>
      </c>
      <c r="E1767">
        <v>3.9</v>
      </c>
      <c r="F1767" s="1" t="s">
        <v>430</v>
      </c>
      <c r="G1767" t="s">
        <v>151</v>
      </c>
      <c r="H1767" t="s">
        <v>19</v>
      </c>
      <c r="I1767" t="s">
        <v>28</v>
      </c>
      <c r="J1767">
        <v>1799</v>
      </c>
      <c r="K1767" t="s">
        <v>73</v>
      </c>
      <c r="L1767" t="s">
        <v>58</v>
      </c>
      <c r="M1767" t="s">
        <v>59</v>
      </c>
      <c r="N1767" t="s">
        <v>132</v>
      </c>
      <c r="O1767">
        <v>-1</v>
      </c>
      <c r="P1767">
        <v>-1</v>
      </c>
    </row>
    <row r="1768" spans="1:16" ht="15" customHeight="1" x14ac:dyDescent="0.3">
      <c r="A1768">
        <v>1766</v>
      </c>
      <c r="B1768" t="s">
        <v>41</v>
      </c>
      <c r="C1768" t="s">
        <v>4965</v>
      </c>
      <c r="D1768" t="s">
        <v>4980</v>
      </c>
      <c r="E1768">
        <v>-1</v>
      </c>
      <c r="F1768" t="s">
        <v>4981</v>
      </c>
      <c r="G1768" t="s">
        <v>151</v>
      </c>
      <c r="H1768">
        <v>-1</v>
      </c>
      <c r="I1768">
        <v>-1</v>
      </c>
      <c r="J1768">
        <v>-1</v>
      </c>
      <c r="K1768">
        <v>-1</v>
      </c>
      <c r="L1768">
        <v>-1</v>
      </c>
      <c r="M1768">
        <v>-1</v>
      </c>
      <c r="N1768">
        <v>-1</v>
      </c>
      <c r="O1768">
        <v>-1</v>
      </c>
      <c r="P1768">
        <v>-1</v>
      </c>
    </row>
    <row r="1769" spans="1:16" ht="15" customHeight="1" x14ac:dyDescent="0.3">
      <c r="A1769">
        <v>1767</v>
      </c>
      <c r="B1769" t="s">
        <v>254</v>
      </c>
      <c r="C1769" t="s">
        <v>4965</v>
      </c>
      <c r="D1769" s="1" t="s">
        <v>4982</v>
      </c>
      <c r="E1769">
        <v>3.8</v>
      </c>
      <c r="F1769" s="1" t="s">
        <v>4983</v>
      </c>
      <c r="G1769" t="s">
        <v>4984</v>
      </c>
      <c r="H1769" t="s">
        <v>4985</v>
      </c>
      <c r="I1769" t="s">
        <v>28</v>
      </c>
      <c r="J1769">
        <v>1969</v>
      </c>
      <c r="K1769" t="s">
        <v>36</v>
      </c>
      <c r="L1769" t="s">
        <v>2364</v>
      </c>
      <c r="M1769" t="s">
        <v>2277</v>
      </c>
      <c r="N1769" t="s">
        <v>39</v>
      </c>
      <c r="O1769">
        <v>-1</v>
      </c>
      <c r="P1769">
        <v>-1</v>
      </c>
    </row>
    <row r="1770" spans="1:16" ht="15" customHeight="1" x14ac:dyDescent="0.3">
      <c r="A1770">
        <v>1768</v>
      </c>
      <c r="B1770" t="s">
        <v>4986</v>
      </c>
      <c r="C1770" t="s">
        <v>4965</v>
      </c>
      <c r="D1770" s="1" t="s">
        <v>4987</v>
      </c>
      <c r="E1770">
        <v>3.6</v>
      </c>
      <c r="F1770" s="1" t="s">
        <v>4988</v>
      </c>
      <c r="G1770" t="s">
        <v>151</v>
      </c>
      <c r="H1770" t="s">
        <v>4989</v>
      </c>
      <c r="I1770" t="s">
        <v>28</v>
      </c>
      <c r="J1770">
        <v>1888</v>
      </c>
      <c r="K1770" t="s">
        <v>73</v>
      </c>
      <c r="L1770" t="s">
        <v>29</v>
      </c>
      <c r="M1770" t="s">
        <v>30</v>
      </c>
      <c r="N1770" t="s">
        <v>132</v>
      </c>
      <c r="O1770">
        <v>-1</v>
      </c>
      <c r="P1770">
        <v>-1</v>
      </c>
    </row>
    <row r="1771" spans="1:16" ht="15" customHeight="1" x14ac:dyDescent="0.3">
      <c r="A1771">
        <v>1769</v>
      </c>
      <c r="B1771" t="s">
        <v>294</v>
      </c>
      <c r="C1771" t="s">
        <v>4965</v>
      </c>
      <c r="D1771" s="1" t="s">
        <v>4990</v>
      </c>
      <c r="E1771">
        <v>5</v>
      </c>
      <c r="F1771" s="1" t="s">
        <v>496</v>
      </c>
      <c r="G1771" t="s">
        <v>151</v>
      </c>
      <c r="H1771" t="s">
        <v>497</v>
      </c>
      <c r="I1771" t="s">
        <v>118</v>
      </c>
      <c r="J1771">
        <v>2008</v>
      </c>
      <c r="K1771" t="s">
        <v>36</v>
      </c>
      <c r="L1771" t="s">
        <v>46</v>
      </c>
      <c r="M1771" t="s">
        <v>38</v>
      </c>
      <c r="N1771" t="s">
        <v>47</v>
      </c>
      <c r="O1771">
        <v>-1</v>
      </c>
      <c r="P1771">
        <v>-1</v>
      </c>
    </row>
    <row r="1772" spans="1:16" ht="15" customHeight="1" x14ac:dyDescent="0.3">
      <c r="A1772">
        <v>1770</v>
      </c>
      <c r="B1772" t="s">
        <v>4991</v>
      </c>
      <c r="C1772" t="s">
        <v>4965</v>
      </c>
      <c r="D1772" s="1" t="s">
        <v>4992</v>
      </c>
      <c r="E1772">
        <v>2.2999999999999998</v>
      </c>
      <c r="F1772" s="1" t="s">
        <v>4993</v>
      </c>
      <c r="G1772" t="s">
        <v>151</v>
      </c>
      <c r="H1772" t="s">
        <v>151</v>
      </c>
      <c r="I1772" t="s">
        <v>91</v>
      </c>
      <c r="J1772">
        <v>-1</v>
      </c>
      <c r="K1772" t="s">
        <v>21</v>
      </c>
      <c r="L1772" t="s">
        <v>186</v>
      </c>
      <c r="M1772" t="s">
        <v>59</v>
      </c>
      <c r="N1772" t="s">
        <v>441</v>
      </c>
      <c r="O1772">
        <v>-1</v>
      </c>
      <c r="P1772">
        <v>-1</v>
      </c>
    </row>
    <row r="1773" spans="1:16" ht="15" customHeight="1" x14ac:dyDescent="0.3">
      <c r="A1773">
        <v>1771</v>
      </c>
      <c r="B1773" t="s">
        <v>3037</v>
      </c>
      <c r="C1773" t="s">
        <v>4965</v>
      </c>
      <c r="D1773" s="1" t="s">
        <v>4994</v>
      </c>
      <c r="E1773">
        <v>2.5</v>
      </c>
      <c r="F1773" s="1" t="s">
        <v>1349</v>
      </c>
      <c r="G1773" t="s">
        <v>1290</v>
      </c>
      <c r="H1773" t="s">
        <v>1091</v>
      </c>
      <c r="I1773" t="s">
        <v>118</v>
      </c>
      <c r="J1773">
        <v>-1</v>
      </c>
      <c r="K1773" t="s">
        <v>36</v>
      </c>
      <c r="L1773" t="s">
        <v>222</v>
      </c>
      <c r="M1773" t="s">
        <v>81</v>
      </c>
      <c r="N1773" t="s">
        <v>39</v>
      </c>
      <c r="O1773">
        <v>-1</v>
      </c>
      <c r="P1773">
        <v>-1</v>
      </c>
    </row>
    <row r="1774" spans="1:16" ht="15" customHeight="1" x14ac:dyDescent="0.3">
      <c r="A1774">
        <v>1772</v>
      </c>
      <c r="B1774" t="s">
        <v>4995</v>
      </c>
      <c r="C1774" t="s">
        <v>4965</v>
      </c>
      <c r="D1774" t="s">
        <v>4996</v>
      </c>
      <c r="E1774">
        <v>3.7</v>
      </c>
      <c r="F1774" s="1" t="s">
        <v>4971</v>
      </c>
      <c r="G1774" t="s">
        <v>151</v>
      </c>
      <c r="H1774" t="s">
        <v>151</v>
      </c>
      <c r="I1774" t="s">
        <v>28</v>
      </c>
      <c r="J1774">
        <v>1892</v>
      </c>
      <c r="K1774" t="s">
        <v>21</v>
      </c>
      <c r="L1774" t="s">
        <v>29</v>
      </c>
      <c r="M1774" t="s">
        <v>30</v>
      </c>
      <c r="N1774" t="s">
        <v>75</v>
      </c>
      <c r="O1774">
        <v>-1</v>
      </c>
      <c r="P1774">
        <v>-1</v>
      </c>
    </row>
    <row r="1775" spans="1:16" ht="15" customHeight="1" x14ac:dyDescent="0.3">
      <c r="A1775">
        <v>1773</v>
      </c>
      <c r="B1775" t="s">
        <v>41</v>
      </c>
      <c r="C1775" t="s">
        <v>4965</v>
      </c>
      <c r="D1775" s="1" t="s">
        <v>4997</v>
      </c>
      <c r="E1775">
        <v>2.8</v>
      </c>
      <c r="F1775" s="1" t="s">
        <v>4998</v>
      </c>
      <c r="G1775" t="s">
        <v>151</v>
      </c>
      <c r="H1775" t="s">
        <v>603</v>
      </c>
      <c r="I1775" t="s">
        <v>91</v>
      </c>
      <c r="J1775">
        <v>-1</v>
      </c>
      <c r="K1775" t="s">
        <v>36</v>
      </c>
      <c r="L1775" t="s">
        <v>366</v>
      </c>
      <c r="M1775" t="s">
        <v>275</v>
      </c>
      <c r="N1775" t="s">
        <v>155</v>
      </c>
      <c r="O1775">
        <v>-1</v>
      </c>
      <c r="P1775">
        <v>-1</v>
      </c>
    </row>
    <row r="1776" spans="1:16" ht="15" customHeight="1" x14ac:dyDescent="0.3">
      <c r="A1776">
        <v>1774</v>
      </c>
      <c r="B1776" t="s">
        <v>41</v>
      </c>
      <c r="C1776" t="s">
        <v>4965</v>
      </c>
      <c r="D1776" s="1" t="s">
        <v>4999</v>
      </c>
      <c r="E1776">
        <v>5</v>
      </c>
      <c r="F1776" s="1" t="s">
        <v>496</v>
      </c>
      <c r="G1776" t="s">
        <v>151</v>
      </c>
      <c r="H1776" t="s">
        <v>497</v>
      </c>
      <c r="I1776" t="s">
        <v>118</v>
      </c>
      <c r="J1776">
        <v>2008</v>
      </c>
      <c r="K1776" t="s">
        <v>36</v>
      </c>
      <c r="L1776" t="s">
        <v>46</v>
      </c>
      <c r="M1776" t="s">
        <v>38</v>
      </c>
      <c r="N1776" t="s">
        <v>47</v>
      </c>
      <c r="O1776">
        <v>-1</v>
      </c>
      <c r="P1776">
        <v>-1</v>
      </c>
    </row>
    <row r="1777" spans="1:16" ht="15" customHeight="1" x14ac:dyDescent="0.3">
      <c r="A1777">
        <v>1775</v>
      </c>
      <c r="B1777" t="s">
        <v>5000</v>
      </c>
      <c r="C1777" t="s">
        <v>4965</v>
      </c>
      <c r="D1777" s="1" t="s">
        <v>5001</v>
      </c>
      <c r="E1777">
        <v>3.4</v>
      </c>
      <c r="F1777" s="1" t="s">
        <v>5002</v>
      </c>
      <c r="G1777" t="s">
        <v>151</v>
      </c>
      <c r="H1777" t="s">
        <v>151</v>
      </c>
      <c r="I1777" t="s">
        <v>35</v>
      </c>
      <c r="J1777">
        <v>2004</v>
      </c>
      <c r="K1777" t="s">
        <v>73</v>
      </c>
      <c r="L1777" t="s">
        <v>29</v>
      </c>
      <c r="M1777" t="s">
        <v>30</v>
      </c>
      <c r="N1777" t="s">
        <v>39</v>
      </c>
      <c r="O1777">
        <v>-1</v>
      </c>
      <c r="P1777">
        <v>-1</v>
      </c>
    </row>
    <row r="1778" spans="1:16" ht="15" customHeight="1" x14ac:dyDescent="0.3">
      <c r="A1778">
        <v>1776</v>
      </c>
      <c r="B1778" t="s">
        <v>41</v>
      </c>
      <c r="C1778" t="s">
        <v>4965</v>
      </c>
      <c r="D1778" s="1" t="s">
        <v>5003</v>
      </c>
      <c r="E1778">
        <v>4.5</v>
      </c>
      <c r="F1778" s="1" t="s">
        <v>5004</v>
      </c>
      <c r="G1778" t="s">
        <v>151</v>
      </c>
      <c r="H1778" t="s">
        <v>1233</v>
      </c>
      <c r="I1778" t="s">
        <v>51</v>
      </c>
      <c r="J1778">
        <v>2000</v>
      </c>
      <c r="K1778" t="s">
        <v>36</v>
      </c>
      <c r="L1778" t="s">
        <v>222</v>
      </c>
      <c r="M1778" t="s">
        <v>81</v>
      </c>
      <c r="N1778" t="s">
        <v>229</v>
      </c>
      <c r="O1778" t="s">
        <v>5005</v>
      </c>
      <c r="P1778" t="b">
        <v>1</v>
      </c>
    </row>
    <row r="1779" spans="1:16" ht="15" customHeight="1" x14ac:dyDescent="0.3">
      <c r="A1779">
        <v>1777</v>
      </c>
      <c r="B1779" t="s">
        <v>5000</v>
      </c>
      <c r="C1779" t="s">
        <v>4965</v>
      </c>
      <c r="D1779" s="1" t="s">
        <v>5006</v>
      </c>
      <c r="E1779">
        <v>3.4</v>
      </c>
      <c r="F1779" s="1" t="s">
        <v>5007</v>
      </c>
      <c r="G1779" t="s">
        <v>151</v>
      </c>
      <c r="H1779" t="s">
        <v>2012</v>
      </c>
      <c r="I1779" t="s">
        <v>118</v>
      </c>
      <c r="J1779">
        <v>-1</v>
      </c>
      <c r="K1779" t="s">
        <v>36</v>
      </c>
      <c r="L1779">
        <v>-1</v>
      </c>
      <c r="M1779">
        <v>-1</v>
      </c>
      <c r="N1779" t="s">
        <v>441</v>
      </c>
      <c r="O1779">
        <v>-1</v>
      </c>
      <c r="P1779">
        <v>-1</v>
      </c>
    </row>
    <row r="1780" spans="1:16" ht="15" customHeight="1" x14ac:dyDescent="0.3">
      <c r="A1780">
        <v>1778</v>
      </c>
      <c r="B1780" t="s">
        <v>877</v>
      </c>
      <c r="C1780" t="s">
        <v>4965</v>
      </c>
      <c r="D1780" s="1" t="s">
        <v>5008</v>
      </c>
      <c r="E1780">
        <v>-1</v>
      </c>
      <c r="F1780" t="s">
        <v>5009</v>
      </c>
      <c r="G1780" t="s">
        <v>151</v>
      </c>
      <c r="H1780">
        <v>-1</v>
      </c>
      <c r="I1780">
        <v>-1</v>
      </c>
      <c r="J1780">
        <v>-1</v>
      </c>
      <c r="K1780">
        <v>-1</v>
      </c>
      <c r="L1780">
        <v>-1</v>
      </c>
      <c r="M1780">
        <v>-1</v>
      </c>
      <c r="N1780">
        <v>-1</v>
      </c>
      <c r="O1780">
        <v>-1</v>
      </c>
      <c r="P1780">
        <v>-1</v>
      </c>
    </row>
    <row r="1781" spans="1:16" ht="15" customHeight="1" x14ac:dyDescent="0.3">
      <c r="A1781">
        <v>1779</v>
      </c>
      <c r="B1781" t="s">
        <v>5010</v>
      </c>
      <c r="C1781" t="s">
        <v>4965</v>
      </c>
      <c r="D1781" s="1" t="s">
        <v>5011</v>
      </c>
      <c r="E1781">
        <v>5</v>
      </c>
      <c r="F1781" s="1" t="s">
        <v>5012</v>
      </c>
      <c r="G1781" t="s">
        <v>603</v>
      </c>
      <c r="H1781" t="s">
        <v>603</v>
      </c>
      <c r="I1781" t="s">
        <v>20</v>
      </c>
      <c r="J1781">
        <v>1997</v>
      </c>
      <c r="K1781" t="s">
        <v>36</v>
      </c>
      <c r="L1781" t="s">
        <v>46</v>
      </c>
      <c r="M1781" t="s">
        <v>38</v>
      </c>
      <c r="N1781" t="s">
        <v>47</v>
      </c>
      <c r="O1781">
        <v>-1</v>
      </c>
      <c r="P1781" t="b">
        <v>1</v>
      </c>
    </row>
    <row r="1782" spans="1:16" ht="15" customHeight="1" x14ac:dyDescent="0.3">
      <c r="A1782">
        <v>1780</v>
      </c>
      <c r="B1782" t="s">
        <v>41</v>
      </c>
      <c r="C1782" t="s">
        <v>4965</v>
      </c>
      <c r="D1782" s="1" t="s">
        <v>5013</v>
      </c>
      <c r="E1782">
        <v>4.5</v>
      </c>
      <c r="F1782" s="1" t="s">
        <v>5014</v>
      </c>
      <c r="G1782" t="s">
        <v>151</v>
      </c>
      <c r="H1782" t="s">
        <v>354</v>
      </c>
      <c r="I1782" t="s">
        <v>91</v>
      </c>
      <c r="J1782">
        <v>-1</v>
      </c>
      <c r="K1782" t="s">
        <v>36</v>
      </c>
      <c r="L1782">
        <v>-1</v>
      </c>
      <c r="M1782">
        <v>-1</v>
      </c>
      <c r="N1782" t="s">
        <v>106</v>
      </c>
      <c r="O1782">
        <v>-1</v>
      </c>
      <c r="P1782">
        <v>-1</v>
      </c>
    </row>
    <row r="1783" spans="1:16" ht="15" customHeight="1" x14ac:dyDescent="0.3">
      <c r="A1783">
        <v>1781</v>
      </c>
      <c r="B1783" t="s">
        <v>5015</v>
      </c>
      <c r="C1783" t="s">
        <v>4965</v>
      </c>
      <c r="D1783" s="1" t="s">
        <v>5016</v>
      </c>
      <c r="E1783">
        <v>4.5</v>
      </c>
      <c r="F1783" s="1" t="s">
        <v>908</v>
      </c>
      <c r="G1783" t="s">
        <v>151</v>
      </c>
      <c r="H1783" t="s">
        <v>909</v>
      </c>
      <c r="I1783" t="s">
        <v>51</v>
      </c>
      <c r="J1783">
        <v>2008</v>
      </c>
      <c r="K1783" t="s">
        <v>36</v>
      </c>
      <c r="L1783" t="s">
        <v>46</v>
      </c>
      <c r="M1783" t="s">
        <v>38</v>
      </c>
      <c r="N1783" t="s">
        <v>47</v>
      </c>
      <c r="O1783">
        <v>-1</v>
      </c>
      <c r="P1783">
        <v>-1</v>
      </c>
    </row>
    <row r="1784" spans="1:16" ht="15" customHeight="1" x14ac:dyDescent="0.3">
      <c r="A1784">
        <v>1782</v>
      </c>
      <c r="B1784" t="s">
        <v>5017</v>
      </c>
      <c r="C1784" t="s">
        <v>4965</v>
      </c>
      <c r="D1784" s="1" t="s">
        <v>5018</v>
      </c>
      <c r="E1784">
        <v>3.7</v>
      </c>
      <c r="F1784" s="1" t="s">
        <v>4971</v>
      </c>
      <c r="G1784" t="s">
        <v>151</v>
      </c>
      <c r="H1784" t="s">
        <v>151</v>
      </c>
      <c r="I1784" t="s">
        <v>28</v>
      </c>
      <c r="J1784">
        <v>1892</v>
      </c>
      <c r="K1784" t="s">
        <v>21</v>
      </c>
      <c r="L1784" t="s">
        <v>29</v>
      </c>
      <c r="M1784" t="s">
        <v>30</v>
      </c>
      <c r="N1784" t="s">
        <v>75</v>
      </c>
      <c r="O1784">
        <v>-1</v>
      </c>
      <c r="P1784">
        <v>-1</v>
      </c>
    </row>
    <row r="1785" spans="1:16" ht="15" customHeight="1" x14ac:dyDescent="0.3">
      <c r="A1785">
        <v>1783</v>
      </c>
      <c r="B1785" t="s">
        <v>1150</v>
      </c>
      <c r="C1785" t="s">
        <v>4965</v>
      </c>
      <c r="D1785" s="1" t="s">
        <v>5019</v>
      </c>
      <c r="E1785">
        <v>5</v>
      </c>
      <c r="F1785" s="1" t="s">
        <v>496</v>
      </c>
      <c r="G1785" t="s">
        <v>151</v>
      </c>
      <c r="H1785" t="s">
        <v>497</v>
      </c>
      <c r="I1785" t="s">
        <v>118</v>
      </c>
      <c r="J1785">
        <v>2008</v>
      </c>
      <c r="K1785" t="s">
        <v>36</v>
      </c>
      <c r="L1785" t="s">
        <v>46</v>
      </c>
      <c r="M1785" t="s">
        <v>38</v>
      </c>
      <c r="N1785" t="s">
        <v>47</v>
      </c>
      <c r="O1785">
        <v>-1</v>
      </c>
      <c r="P1785">
        <v>-1</v>
      </c>
    </row>
    <row r="1786" spans="1:16" ht="15" customHeight="1" x14ac:dyDescent="0.3">
      <c r="A1786">
        <v>1784</v>
      </c>
      <c r="B1786" t="s">
        <v>5020</v>
      </c>
      <c r="C1786" t="s">
        <v>4965</v>
      </c>
      <c r="D1786" s="1" t="s">
        <v>5021</v>
      </c>
      <c r="E1786">
        <v>2.5</v>
      </c>
      <c r="F1786" s="1" t="s">
        <v>1349</v>
      </c>
      <c r="G1786" t="s">
        <v>1290</v>
      </c>
      <c r="H1786" t="s">
        <v>1091</v>
      </c>
      <c r="I1786" t="s">
        <v>118</v>
      </c>
      <c r="J1786">
        <v>-1</v>
      </c>
      <c r="K1786" t="s">
        <v>36</v>
      </c>
      <c r="L1786" t="s">
        <v>222</v>
      </c>
      <c r="M1786" t="s">
        <v>81</v>
      </c>
      <c r="N1786" t="s">
        <v>39</v>
      </c>
      <c r="O1786">
        <v>-1</v>
      </c>
      <c r="P1786">
        <v>-1</v>
      </c>
    </row>
    <row r="1787" spans="1:16" ht="15" customHeight="1" x14ac:dyDescent="0.3">
      <c r="A1787">
        <v>1785</v>
      </c>
      <c r="B1787" t="s">
        <v>5022</v>
      </c>
      <c r="C1787" t="s">
        <v>4965</v>
      </c>
      <c r="D1787" s="1" t="s">
        <v>5023</v>
      </c>
      <c r="E1787">
        <v>4</v>
      </c>
      <c r="F1787" s="1" t="s">
        <v>3601</v>
      </c>
      <c r="G1787" t="s">
        <v>151</v>
      </c>
      <c r="H1787" t="s">
        <v>1545</v>
      </c>
      <c r="I1787" t="s">
        <v>51</v>
      </c>
      <c r="J1787">
        <v>1999</v>
      </c>
      <c r="K1787" t="s">
        <v>36</v>
      </c>
      <c r="L1787" t="s">
        <v>46</v>
      </c>
      <c r="M1787" t="s">
        <v>38</v>
      </c>
      <c r="N1787" t="s">
        <v>47</v>
      </c>
      <c r="O1787">
        <v>-1</v>
      </c>
      <c r="P1787">
        <v>-1</v>
      </c>
    </row>
    <row r="1788" spans="1:16" ht="15" customHeight="1" x14ac:dyDescent="0.3">
      <c r="A1788">
        <v>1786</v>
      </c>
      <c r="B1788" t="s">
        <v>1009</v>
      </c>
      <c r="C1788" t="s">
        <v>4965</v>
      </c>
      <c r="D1788" s="1" t="s">
        <v>5024</v>
      </c>
      <c r="E1788">
        <v>4.5</v>
      </c>
      <c r="F1788" s="1" t="s">
        <v>5025</v>
      </c>
      <c r="G1788" t="s">
        <v>603</v>
      </c>
      <c r="H1788" t="s">
        <v>151</v>
      </c>
      <c r="I1788" t="s">
        <v>91</v>
      </c>
      <c r="J1788">
        <v>2008</v>
      </c>
      <c r="K1788" t="s">
        <v>2324</v>
      </c>
      <c r="L1788" t="s">
        <v>46</v>
      </c>
      <c r="M1788" t="s">
        <v>38</v>
      </c>
      <c r="N1788" t="s">
        <v>106</v>
      </c>
      <c r="O1788">
        <v>-1</v>
      </c>
      <c r="P1788">
        <v>-1</v>
      </c>
    </row>
    <row r="1789" spans="1:16" ht="15" customHeight="1" x14ac:dyDescent="0.3">
      <c r="A1789">
        <v>1787</v>
      </c>
      <c r="B1789" t="s">
        <v>5026</v>
      </c>
      <c r="C1789" t="s">
        <v>4965</v>
      </c>
      <c r="D1789" s="1" t="s">
        <v>5027</v>
      </c>
      <c r="E1789">
        <v>3.6</v>
      </c>
      <c r="F1789" s="1" t="s">
        <v>5028</v>
      </c>
      <c r="G1789" t="s">
        <v>151</v>
      </c>
      <c r="H1789" t="s">
        <v>4989</v>
      </c>
      <c r="I1789" t="s">
        <v>28</v>
      </c>
      <c r="J1789">
        <v>1888</v>
      </c>
      <c r="K1789" t="s">
        <v>73</v>
      </c>
      <c r="L1789" t="s">
        <v>29</v>
      </c>
      <c r="M1789" t="s">
        <v>30</v>
      </c>
      <c r="N1789" t="s">
        <v>132</v>
      </c>
      <c r="O1789">
        <v>-1</v>
      </c>
      <c r="P1789">
        <v>-1</v>
      </c>
    </row>
    <row r="1790" spans="1:16" ht="15" customHeight="1" x14ac:dyDescent="0.3">
      <c r="A1790">
        <v>1788</v>
      </c>
      <c r="B1790" t="s">
        <v>5029</v>
      </c>
      <c r="C1790" t="s">
        <v>5030</v>
      </c>
      <c r="D1790" s="1" t="s">
        <v>5031</v>
      </c>
      <c r="E1790">
        <v>-1</v>
      </c>
      <c r="F1790" t="s">
        <v>5032</v>
      </c>
      <c r="G1790" t="s">
        <v>151</v>
      </c>
      <c r="H1790" t="s">
        <v>5033</v>
      </c>
      <c r="I1790" t="s">
        <v>137</v>
      </c>
      <c r="J1790">
        <v>-1</v>
      </c>
      <c r="K1790" t="s">
        <v>36</v>
      </c>
      <c r="L1790">
        <v>-1</v>
      </c>
      <c r="M1790">
        <v>-1</v>
      </c>
      <c r="N1790" t="s">
        <v>39</v>
      </c>
      <c r="O1790">
        <v>-1</v>
      </c>
      <c r="P1790">
        <v>-1</v>
      </c>
    </row>
    <row r="1791" spans="1:16" ht="15" customHeight="1" x14ac:dyDescent="0.3">
      <c r="A1791">
        <v>1789</v>
      </c>
      <c r="B1791" t="s">
        <v>5022</v>
      </c>
      <c r="C1791" t="s">
        <v>5030</v>
      </c>
      <c r="D1791" s="1" t="s">
        <v>5034</v>
      </c>
      <c r="E1791">
        <v>-1</v>
      </c>
      <c r="F1791" t="s">
        <v>3590</v>
      </c>
      <c r="G1791" t="s">
        <v>151</v>
      </c>
      <c r="H1791">
        <v>-1</v>
      </c>
      <c r="I1791">
        <v>-1</v>
      </c>
      <c r="J1791">
        <v>-1</v>
      </c>
      <c r="K1791">
        <v>-1</v>
      </c>
      <c r="L1791">
        <v>-1</v>
      </c>
      <c r="M1791">
        <v>-1</v>
      </c>
      <c r="N1791">
        <v>-1</v>
      </c>
      <c r="O1791">
        <v>-1</v>
      </c>
      <c r="P1791">
        <v>-1</v>
      </c>
    </row>
    <row r="1792" spans="1:16" ht="15" customHeight="1" x14ac:dyDescent="0.3">
      <c r="A1792">
        <v>1790</v>
      </c>
      <c r="B1792" t="s">
        <v>5035</v>
      </c>
      <c r="C1792" t="s">
        <v>5030</v>
      </c>
      <c r="D1792" s="1" t="s">
        <v>5036</v>
      </c>
      <c r="E1792">
        <v>3.4</v>
      </c>
      <c r="F1792" s="1" t="s">
        <v>5007</v>
      </c>
      <c r="G1792" t="s">
        <v>151</v>
      </c>
      <c r="H1792" t="s">
        <v>2012</v>
      </c>
      <c r="I1792" t="s">
        <v>118</v>
      </c>
      <c r="J1792">
        <v>-1</v>
      </c>
      <c r="K1792" t="s">
        <v>36</v>
      </c>
      <c r="L1792">
        <v>-1</v>
      </c>
      <c r="M1792">
        <v>-1</v>
      </c>
      <c r="N1792" t="s">
        <v>441</v>
      </c>
      <c r="O1792">
        <v>-1</v>
      </c>
      <c r="P1792">
        <v>-1</v>
      </c>
    </row>
    <row r="1793" spans="1:16" ht="15" customHeight="1" x14ac:dyDescent="0.3">
      <c r="A1793">
        <v>1791</v>
      </c>
      <c r="B1793" t="s">
        <v>5035</v>
      </c>
      <c r="C1793" t="s">
        <v>5030</v>
      </c>
      <c r="D1793" s="1" t="s">
        <v>5037</v>
      </c>
      <c r="E1793">
        <v>3.4</v>
      </c>
      <c r="F1793" s="1" t="s">
        <v>5002</v>
      </c>
      <c r="G1793" t="s">
        <v>151</v>
      </c>
      <c r="H1793" t="s">
        <v>151</v>
      </c>
      <c r="I1793" t="s">
        <v>35</v>
      </c>
      <c r="J1793">
        <v>2004</v>
      </c>
      <c r="K1793" t="s">
        <v>73</v>
      </c>
      <c r="L1793" t="s">
        <v>29</v>
      </c>
      <c r="M1793" t="s">
        <v>30</v>
      </c>
      <c r="N1793" t="s">
        <v>39</v>
      </c>
      <c r="O1793">
        <v>-1</v>
      </c>
      <c r="P1793">
        <v>-1</v>
      </c>
    </row>
    <row r="1794" spans="1:16" ht="15" customHeight="1" x14ac:dyDescent="0.3">
      <c r="A1794">
        <v>1792</v>
      </c>
      <c r="B1794" t="s">
        <v>5038</v>
      </c>
      <c r="C1794" t="s">
        <v>5030</v>
      </c>
      <c r="D1794" s="1" t="s">
        <v>5039</v>
      </c>
      <c r="E1794">
        <v>3.7</v>
      </c>
      <c r="F1794" s="1" t="s">
        <v>5040</v>
      </c>
      <c r="G1794" t="s">
        <v>151</v>
      </c>
      <c r="H1794" t="s">
        <v>151</v>
      </c>
      <c r="I1794" t="s">
        <v>28</v>
      </c>
      <c r="J1794">
        <v>1892</v>
      </c>
      <c r="K1794" t="s">
        <v>21</v>
      </c>
      <c r="L1794" t="s">
        <v>29</v>
      </c>
      <c r="M1794" t="s">
        <v>30</v>
      </c>
      <c r="N1794" t="s">
        <v>75</v>
      </c>
      <c r="O1794">
        <v>-1</v>
      </c>
      <c r="P1794">
        <v>-1</v>
      </c>
    </row>
    <row r="1795" spans="1:16" ht="15" customHeight="1" x14ac:dyDescent="0.3">
      <c r="A1795">
        <v>1793</v>
      </c>
      <c r="B1795" t="s">
        <v>5041</v>
      </c>
      <c r="C1795" t="s">
        <v>5030</v>
      </c>
      <c r="D1795" s="1" t="s">
        <v>5042</v>
      </c>
      <c r="E1795">
        <v>3.9</v>
      </c>
      <c r="F1795" s="1" t="s">
        <v>5043</v>
      </c>
      <c r="G1795" t="s">
        <v>151</v>
      </c>
      <c r="H1795" t="s">
        <v>19</v>
      </c>
      <c r="I1795" t="s">
        <v>28</v>
      </c>
      <c r="J1795">
        <v>1799</v>
      </c>
      <c r="K1795" t="s">
        <v>73</v>
      </c>
      <c r="L1795" t="s">
        <v>58</v>
      </c>
      <c r="M1795" t="s">
        <v>59</v>
      </c>
      <c r="N1795" t="s">
        <v>132</v>
      </c>
      <c r="O1795">
        <v>-1</v>
      </c>
      <c r="P1795">
        <v>-1</v>
      </c>
    </row>
    <row r="1796" spans="1:16" ht="15" customHeight="1" x14ac:dyDescent="0.3">
      <c r="A1796">
        <v>1794</v>
      </c>
      <c r="B1796" t="s">
        <v>2068</v>
      </c>
      <c r="C1796" t="s">
        <v>5030</v>
      </c>
      <c r="D1796" s="1" t="s">
        <v>5044</v>
      </c>
      <c r="E1796">
        <v>4.5</v>
      </c>
      <c r="F1796" s="1" t="s">
        <v>5045</v>
      </c>
      <c r="G1796" t="s">
        <v>4984</v>
      </c>
      <c r="H1796" t="s">
        <v>1233</v>
      </c>
      <c r="I1796" t="s">
        <v>20</v>
      </c>
      <c r="J1796">
        <v>1994</v>
      </c>
      <c r="K1796" t="s">
        <v>36</v>
      </c>
      <c r="L1796" t="s">
        <v>222</v>
      </c>
      <c r="M1796" t="s">
        <v>81</v>
      </c>
      <c r="N1796" t="s">
        <v>47</v>
      </c>
      <c r="O1796" t="s">
        <v>5046</v>
      </c>
      <c r="P1796">
        <v>-1</v>
      </c>
    </row>
    <row r="1797" spans="1:16" ht="15" customHeight="1" x14ac:dyDescent="0.3">
      <c r="A1797">
        <v>1795</v>
      </c>
      <c r="B1797" t="s">
        <v>5047</v>
      </c>
      <c r="C1797" t="s">
        <v>4908</v>
      </c>
      <c r="D1797" s="1" t="s">
        <v>5048</v>
      </c>
      <c r="E1797">
        <v>3.6</v>
      </c>
      <c r="F1797" s="1" t="s">
        <v>5049</v>
      </c>
      <c r="G1797" t="s">
        <v>193</v>
      </c>
      <c r="H1797" t="s">
        <v>154</v>
      </c>
      <c r="I1797" t="s">
        <v>28</v>
      </c>
      <c r="J1797">
        <v>1852</v>
      </c>
      <c r="K1797" t="s">
        <v>73</v>
      </c>
      <c r="L1797" t="s">
        <v>194</v>
      </c>
      <c r="M1797" t="s">
        <v>59</v>
      </c>
      <c r="N1797" t="s">
        <v>132</v>
      </c>
      <c r="O1797">
        <v>-1</v>
      </c>
      <c r="P1797">
        <v>-1</v>
      </c>
    </row>
    <row r="1798" spans="1:16" ht="15" customHeight="1" x14ac:dyDescent="0.3">
      <c r="A1798">
        <v>1796</v>
      </c>
      <c r="B1798" t="s">
        <v>2779</v>
      </c>
      <c r="C1798" t="s">
        <v>4908</v>
      </c>
      <c r="D1798" s="1" t="s">
        <v>5050</v>
      </c>
      <c r="E1798">
        <v>3.8</v>
      </c>
      <c r="F1798" s="1" t="s">
        <v>5051</v>
      </c>
      <c r="G1798" t="s">
        <v>193</v>
      </c>
      <c r="H1798" t="s">
        <v>193</v>
      </c>
      <c r="I1798" t="s">
        <v>35</v>
      </c>
      <c r="J1798">
        <v>2017</v>
      </c>
      <c r="K1798" t="s">
        <v>73</v>
      </c>
      <c r="L1798" t="s">
        <v>66</v>
      </c>
      <c r="M1798" t="s">
        <v>67</v>
      </c>
      <c r="N1798" t="s">
        <v>39</v>
      </c>
      <c r="O1798">
        <v>-1</v>
      </c>
      <c r="P1798">
        <v>-1</v>
      </c>
    </row>
    <row r="1799" spans="1:16" ht="15" customHeight="1" x14ac:dyDescent="0.3">
      <c r="A1799">
        <v>1797</v>
      </c>
      <c r="B1799" t="s">
        <v>195</v>
      </c>
      <c r="C1799" t="s">
        <v>4908</v>
      </c>
      <c r="D1799" s="1" t="s">
        <v>5052</v>
      </c>
      <c r="E1799">
        <v>5</v>
      </c>
      <c r="F1799" s="1" t="s">
        <v>5053</v>
      </c>
      <c r="G1799" t="s">
        <v>193</v>
      </c>
      <c r="H1799" t="s">
        <v>193</v>
      </c>
      <c r="I1799" t="s">
        <v>118</v>
      </c>
      <c r="J1799">
        <v>-1</v>
      </c>
      <c r="K1799" t="s">
        <v>36</v>
      </c>
      <c r="L1799">
        <v>-1</v>
      </c>
      <c r="M1799">
        <v>-1</v>
      </c>
      <c r="N1799" t="s">
        <v>39</v>
      </c>
      <c r="O1799">
        <v>-1</v>
      </c>
      <c r="P1799">
        <v>-1</v>
      </c>
    </row>
    <row r="1800" spans="1:16" ht="15" customHeight="1" x14ac:dyDescent="0.3">
      <c r="A1800">
        <v>1798</v>
      </c>
      <c r="B1800" t="s">
        <v>5054</v>
      </c>
      <c r="C1800" t="s">
        <v>4908</v>
      </c>
      <c r="D1800" s="1" t="s">
        <v>5055</v>
      </c>
      <c r="E1800">
        <v>3.9</v>
      </c>
      <c r="F1800" s="1" t="s">
        <v>5056</v>
      </c>
      <c r="G1800" t="s">
        <v>193</v>
      </c>
      <c r="H1800" t="s">
        <v>370</v>
      </c>
      <c r="I1800" t="s">
        <v>28</v>
      </c>
      <c r="J1800">
        <v>1989</v>
      </c>
      <c r="K1800" t="s">
        <v>73</v>
      </c>
      <c r="L1800" t="s">
        <v>119</v>
      </c>
      <c r="M1800" t="s">
        <v>81</v>
      </c>
      <c r="N1800" t="s">
        <v>132</v>
      </c>
      <c r="O1800" t="s">
        <v>5057</v>
      </c>
      <c r="P1800">
        <v>-1</v>
      </c>
    </row>
    <row r="1801" spans="1:16" ht="15" customHeight="1" x14ac:dyDescent="0.3">
      <c r="A1801">
        <v>1799</v>
      </c>
      <c r="B1801" t="s">
        <v>41</v>
      </c>
      <c r="C1801" t="s">
        <v>4908</v>
      </c>
      <c r="D1801" t="s">
        <v>5058</v>
      </c>
      <c r="E1801">
        <v>3.8</v>
      </c>
      <c r="F1801" s="1" t="s">
        <v>5059</v>
      </c>
      <c r="G1801" t="s">
        <v>193</v>
      </c>
      <c r="H1801" t="s">
        <v>572</v>
      </c>
      <c r="I1801" t="s">
        <v>28</v>
      </c>
      <c r="J1801">
        <v>1968</v>
      </c>
      <c r="K1801" t="s">
        <v>73</v>
      </c>
      <c r="L1801" t="s">
        <v>202</v>
      </c>
      <c r="M1801" t="s">
        <v>38</v>
      </c>
      <c r="N1801" t="s">
        <v>132</v>
      </c>
      <c r="O1801" t="s">
        <v>5060</v>
      </c>
      <c r="P1801">
        <v>-1</v>
      </c>
    </row>
    <row r="1802" spans="1:16" ht="15" customHeight="1" x14ac:dyDescent="0.3">
      <c r="A1802">
        <v>1800</v>
      </c>
      <c r="B1802" t="s">
        <v>323</v>
      </c>
      <c r="C1802" t="s">
        <v>4908</v>
      </c>
      <c r="D1802" s="1" t="s">
        <v>5061</v>
      </c>
      <c r="E1802">
        <v>5</v>
      </c>
      <c r="F1802" s="1" t="s">
        <v>5062</v>
      </c>
      <c r="G1802" t="s">
        <v>5063</v>
      </c>
      <c r="H1802" t="s">
        <v>5064</v>
      </c>
      <c r="I1802" t="s">
        <v>91</v>
      </c>
      <c r="J1802">
        <v>1981</v>
      </c>
      <c r="K1802" t="s">
        <v>36</v>
      </c>
      <c r="L1802" t="s">
        <v>74</v>
      </c>
      <c r="M1802" t="s">
        <v>59</v>
      </c>
      <c r="N1802" t="s">
        <v>39</v>
      </c>
      <c r="O1802">
        <v>-1</v>
      </c>
      <c r="P1802">
        <v>-1</v>
      </c>
    </row>
    <row r="1803" spans="1:16" ht="15" customHeight="1" x14ac:dyDescent="0.3">
      <c r="A1803">
        <v>1801</v>
      </c>
      <c r="B1803" t="s">
        <v>5065</v>
      </c>
      <c r="C1803" t="s">
        <v>4908</v>
      </c>
      <c r="D1803" t="s">
        <v>5066</v>
      </c>
      <c r="E1803">
        <v>3.4</v>
      </c>
      <c r="F1803" s="1" t="s">
        <v>5067</v>
      </c>
      <c r="G1803" t="s">
        <v>193</v>
      </c>
      <c r="H1803" t="s">
        <v>939</v>
      </c>
      <c r="I1803" t="s">
        <v>118</v>
      </c>
      <c r="J1803">
        <v>2004</v>
      </c>
      <c r="K1803" t="s">
        <v>36</v>
      </c>
      <c r="L1803" t="s">
        <v>178</v>
      </c>
      <c r="M1803" t="s">
        <v>38</v>
      </c>
      <c r="N1803" t="s">
        <v>160</v>
      </c>
      <c r="O1803">
        <v>-1</v>
      </c>
      <c r="P1803">
        <v>-1</v>
      </c>
    </row>
    <row r="1804" spans="1:16" ht="15" customHeight="1" x14ac:dyDescent="0.3">
      <c r="A1804">
        <v>1802</v>
      </c>
      <c r="B1804" t="s">
        <v>1843</v>
      </c>
      <c r="C1804" t="s">
        <v>4908</v>
      </c>
      <c r="D1804" s="1" t="s">
        <v>5068</v>
      </c>
      <c r="E1804">
        <v>4.0999999999999996</v>
      </c>
      <c r="F1804" s="1" t="s">
        <v>296</v>
      </c>
      <c r="G1804" t="s">
        <v>193</v>
      </c>
      <c r="H1804" t="s">
        <v>297</v>
      </c>
      <c r="I1804" t="s">
        <v>28</v>
      </c>
      <c r="J1804">
        <v>1966</v>
      </c>
      <c r="K1804" t="s">
        <v>73</v>
      </c>
      <c r="L1804" t="s">
        <v>222</v>
      </c>
      <c r="M1804" t="s">
        <v>81</v>
      </c>
      <c r="N1804" t="s">
        <v>75</v>
      </c>
      <c r="O1804">
        <v>-1</v>
      </c>
      <c r="P1804">
        <v>-1</v>
      </c>
    </row>
    <row r="1805" spans="1:16" ht="15" customHeight="1" x14ac:dyDescent="0.3">
      <c r="A1805">
        <v>1803</v>
      </c>
      <c r="B1805" t="s">
        <v>41</v>
      </c>
      <c r="C1805" t="s">
        <v>4908</v>
      </c>
      <c r="D1805" s="1" t="s">
        <v>5069</v>
      </c>
      <c r="E1805">
        <v>4.0999999999999996</v>
      </c>
      <c r="F1805" s="1" t="s">
        <v>3245</v>
      </c>
      <c r="G1805" t="s">
        <v>193</v>
      </c>
      <c r="H1805" t="s">
        <v>3246</v>
      </c>
      <c r="I1805" t="s">
        <v>28</v>
      </c>
      <c r="J1805">
        <v>1991</v>
      </c>
      <c r="K1805" t="s">
        <v>36</v>
      </c>
      <c r="L1805" t="s">
        <v>46</v>
      </c>
      <c r="M1805" t="s">
        <v>38</v>
      </c>
      <c r="N1805" t="s">
        <v>229</v>
      </c>
      <c r="O1805" t="s">
        <v>3247</v>
      </c>
      <c r="P1805">
        <v>-1</v>
      </c>
    </row>
    <row r="1806" spans="1:16" ht="15" customHeight="1" x14ac:dyDescent="0.3">
      <c r="A1806">
        <v>1804</v>
      </c>
      <c r="B1806" t="s">
        <v>41</v>
      </c>
      <c r="C1806" t="s">
        <v>4908</v>
      </c>
      <c r="D1806" t="s">
        <v>5070</v>
      </c>
      <c r="E1806">
        <v>3.9</v>
      </c>
      <c r="F1806" s="1" t="s">
        <v>5071</v>
      </c>
      <c r="G1806" t="s">
        <v>193</v>
      </c>
      <c r="H1806" t="s">
        <v>2351</v>
      </c>
      <c r="I1806" t="s">
        <v>35</v>
      </c>
      <c r="J1806">
        <v>1983</v>
      </c>
      <c r="K1806" t="s">
        <v>45</v>
      </c>
      <c r="L1806" t="s">
        <v>222</v>
      </c>
      <c r="M1806" t="s">
        <v>81</v>
      </c>
      <c r="N1806" t="s">
        <v>31</v>
      </c>
      <c r="O1806" t="s">
        <v>2352</v>
      </c>
      <c r="P1806">
        <v>-1</v>
      </c>
    </row>
    <row r="1807" spans="1:16" ht="15" customHeight="1" x14ac:dyDescent="0.3">
      <c r="A1807">
        <v>1805</v>
      </c>
      <c r="B1807" t="s">
        <v>41</v>
      </c>
      <c r="C1807" t="s">
        <v>4908</v>
      </c>
      <c r="D1807" s="1" t="s">
        <v>5072</v>
      </c>
      <c r="E1807">
        <v>3.9</v>
      </c>
      <c r="F1807" s="1" t="s">
        <v>4346</v>
      </c>
      <c r="G1807" t="s">
        <v>193</v>
      </c>
      <c r="H1807" t="s">
        <v>4347</v>
      </c>
      <c r="I1807" t="s">
        <v>72</v>
      </c>
      <c r="J1807">
        <v>1992</v>
      </c>
      <c r="K1807" t="s">
        <v>36</v>
      </c>
      <c r="L1807" t="s">
        <v>222</v>
      </c>
      <c r="M1807" t="s">
        <v>81</v>
      </c>
      <c r="N1807" t="s">
        <v>229</v>
      </c>
      <c r="O1807">
        <v>-1</v>
      </c>
      <c r="P1807">
        <v>-1</v>
      </c>
    </row>
    <row r="1808" spans="1:16" ht="15" customHeight="1" x14ac:dyDescent="0.3">
      <c r="A1808">
        <v>1806</v>
      </c>
      <c r="B1808" t="s">
        <v>877</v>
      </c>
      <c r="C1808" t="s">
        <v>4908</v>
      </c>
      <c r="D1808" t="s">
        <v>5073</v>
      </c>
      <c r="E1808">
        <v>3.6</v>
      </c>
      <c r="F1808" s="1" t="s">
        <v>5074</v>
      </c>
      <c r="G1808" t="s">
        <v>193</v>
      </c>
      <c r="H1808" t="s">
        <v>343</v>
      </c>
      <c r="I1808" t="s">
        <v>35</v>
      </c>
      <c r="J1808">
        <v>-1</v>
      </c>
      <c r="K1808" t="s">
        <v>45</v>
      </c>
      <c r="L1808" t="s">
        <v>222</v>
      </c>
      <c r="M1808" t="s">
        <v>81</v>
      </c>
      <c r="N1808" t="s">
        <v>39</v>
      </c>
      <c r="O1808">
        <v>-1</v>
      </c>
      <c r="P1808">
        <v>-1</v>
      </c>
    </row>
    <row r="1809" spans="1:16" ht="15" customHeight="1" x14ac:dyDescent="0.3">
      <c r="A1809">
        <v>1807</v>
      </c>
      <c r="B1809" t="s">
        <v>41</v>
      </c>
      <c r="C1809" t="s">
        <v>4908</v>
      </c>
      <c r="D1809" t="s">
        <v>5075</v>
      </c>
      <c r="E1809">
        <v>3.4</v>
      </c>
      <c r="F1809" s="1" t="s">
        <v>5076</v>
      </c>
      <c r="G1809" t="s">
        <v>193</v>
      </c>
      <c r="H1809" t="s">
        <v>5077</v>
      </c>
      <c r="I1809" t="s">
        <v>20</v>
      </c>
      <c r="J1809">
        <v>1980</v>
      </c>
      <c r="K1809" t="s">
        <v>36</v>
      </c>
      <c r="L1809" t="s">
        <v>46</v>
      </c>
      <c r="M1809" t="s">
        <v>38</v>
      </c>
      <c r="N1809" t="s">
        <v>47</v>
      </c>
      <c r="O1809">
        <v>-1</v>
      </c>
      <c r="P1809">
        <v>-1</v>
      </c>
    </row>
    <row r="1810" spans="1:16" ht="15" customHeight="1" x14ac:dyDescent="0.3">
      <c r="A1810">
        <v>1808</v>
      </c>
      <c r="B1810" t="s">
        <v>41</v>
      </c>
      <c r="C1810" t="s">
        <v>4908</v>
      </c>
      <c r="D1810" t="s">
        <v>5078</v>
      </c>
      <c r="E1810">
        <v>3.6</v>
      </c>
      <c r="F1810" s="1" t="s">
        <v>5074</v>
      </c>
      <c r="G1810" t="s">
        <v>193</v>
      </c>
      <c r="H1810" t="s">
        <v>343</v>
      </c>
      <c r="I1810" t="s">
        <v>35</v>
      </c>
      <c r="J1810">
        <v>-1</v>
      </c>
      <c r="K1810" t="s">
        <v>45</v>
      </c>
      <c r="L1810" t="s">
        <v>222</v>
      </c>
      <c r="M1810" t="s">
        <v>81</v>
      </c>
      <c r="N1810" t="s">
        <v>39</v>
      </c>
      <c r="O1810">
        <v>-1</v>
      </c>
      <c r="P1810">
        <v>-1</v>
      </c>
    </row>
    <row r="1811" spans="1:16" ht="15" customHeight="1" x14ac:dyDescent="0.3">
      <c r="A1811">
        <v>1809</v>
      </c>
      <c r="B1811" t="s">
        <v>41</v>
      </c>
      <c r="C1811" t="s">
        <v>4908</v>
      </c>
      <c r="D1811" s="1" t="s">
        <v>5079</v>
      </c>
      <c r="E1811">
        <v>3.8</v>
      </c>
      <c r="F1811" s="1" t="s">
        <v>3927</v>
      </c>
      <c r="G1811" t="s">
        <v>193</v>
      </c>
      <c r="H1811" t="s">
        <v>3928</v>
      </c>
      <c r="I1811" t="s">
        <v>35</v>
      </c>
      <c r="J1811">
        <v>2005</v>
      </c>
      <c r="K1811" t="s">
        <v>36</v>
      </c>
      <c r="L1811" t="s">
        <v>222</v>
      </c>
      <c r="M1811" t="s">
        <v>81</v>
      </c>
      <c r="N1811" t="s">
        <v>24</v>
      </c>
      <c r="O1811" t="s">
        <v>3929</v>
      </c>
      <c r="P1811">
        <v>-1</v>
      </c>
    </row>
    <row r="1812" spans="1:16" ht="15" customHeight="1" x14ac:dyDescent="0.3">
      <c r="A1812">
        <v>1810</v>
      </c>
      <c r="B1812" t="s">
        <v>63</v>
      </c>
      <c r="C1812" t="s">
        <v>4908</v>
      </c>
      <c r="D1812" t="s">
        <v>5080</v>
      </c>
      <c r="E1812">
        <v>3.6</v>
      </c>
      <c r="F1812" s="1" t="s">
        <v>3115</v>
      </c>
      <c r="G1812" t="s">
        <v>193</v>
      </c>
      <c r="H1812" t="s">
        <v>3116</v>
      </c>
      <c r="I1812" t="s">
        <v>35</v>
      </c>
      <c r="J1812">
        <v>1997</v>
      </c>
      <c r="K1812" t="s">
        <v>36</v>
      </c>
      <c r="L1812" t="s">
        <v>222</v>
      </c>
      <c r="M1812" t="s">
        <v>81</v>
      </c>
      <c r="N1812" t="s">
        <v>24</v>
      </c>
      <c r="O1812" t="s">
        <v>3117</v>
      </c>
      <c r="P1812">
        <v>-1</v>
      </c>
    </row>
    <row r="1813" spans="1:16" ht="15" customHeight="1" x14ac:dyDescent="0.3">
      <c r="A1813">
        <v>1811</v>
      </c>
      <c r="B1813" t="s">
        <v>41</v>
      </c>
      <c r="C1813" t="s">
        <v>4908</v>
      </c>
      <c r="D1813" s="1" t="s">
        <v>5081</v>
      </c>
      <c r="E1813">
        <v>4.0999999999999996</v>
      </c>
      <c r="F1813" s="1" t="s">
        <v>5082</v>
      </c>
      <c r="G1813" t="s">
        <v>193</v>
      </c>
      <c r="H1813" t="s">
        <v>3315</v>
      </c>
      <c r="I1813" t="s">
        <v>118</v>
      </c>
      <c r="J1813">
        <v>1999</v>
      </c>
      <c r="K1813" t="s">
        <v>36</v>
      </c>
      <c r="L1813" t="s">
        <v>178</v>
      </c>
      <c r="M1813" t="s">
        <v>38</v>
      </c>
      <c r="N1813" t="s">
        <v>120</v>
      </c>
      <c r="O1813">
        <v>-1</v>
      </c>
      <c r="P1813">
        <v>-1</v>
      </c>
    </row>
    <row r="1814" spans="1:16" ht="15" customHeight="1" x14ac:dyDescent="0.3">
      <c r="A1814">
        <v>1812</v>
      </c>
      <c r="B1814" t="s">
        <v>41</v>
      </c>
      <c r="C1814" t="s">
        <v>4908</v>
      </c>
      <c r="D1814" s="1" t="s">
        <v>5083</v>
      </c>
      <c r="E1814">
        <v>3.7</v>
      </c>
      <c r="F1814" s="1" t="s">
        <v>5084</v>
      </c>
      <c r="G1814" t="s">
        <v>193</v>
      </c>
      <c r="H1814" t="s">
        <v>19</v>
      </c>
      <c r="I1814" t="s">
        <v>28</v>
      </c>
      <c r="J1814">
        <v>1968</v>
      </c>
      <c r="K1814" t="s">
        <v>45</v>
      </c>
      <c r="L1814" t="s">
        <v>46</v>
      </c>
      <c r="M1814" t="s">
        <v>38</v>
      </c>
      <c r="N1814" t="s">
        <v>132</v>
      </c>
      <c r="O1814" t="s">
        <v>5085</v>
      </c>
      <c r="P1814">
        <v>-1</v>
      </c>
    </row>
    <row r="1815" spans="1:16" ht="15" customHeight="1" x14ac:dyDescent="0.3">
      <c r="A1815">
        <v>1813</v>
      </c>
      <c r="B1815" t="s">
        <v>254</v>
      </c>
      <c r="C1815" t="s">
        <v>4908</v>
      </c>
      <c r="D1815" s="1" t="s">
        <v>5086</v>
      </c>
      <c r="E1815">
        <v>3.5</v>
      </c>
      <c r="F1815" s="1" t="s">
        <v>458</v>
      </c>
      <c r="G1815" t="s">
        <v>193</v>
      </c>
      <c r="H1815" t="s">
        <v>459</v>
      </c>
      <c r="I1815" t="s">
        <v>28</v>
      </c>
      <c r="J1815">
        <v>1948</v>
      </c>
      <c r="K1815" t="s">
        <v>73</v>
      </c>
      <c r="L1815" t="s">
        <v>222</v>
      </c>
      <c r="M1815" t="s">
        <v>81</v>
      </c>
      <c r="N1815" t="s">
        <v>31</v>
      </c>
      <c r="O1815" t="s">
        <v>460</v>
      </c>
      <c r="P1815">
        <v>-1</v>
      </c>
    </row>
    <row r="1816" spans="1:16" ht="15" customHeight="1" x14ac:dyDescent="0.3">
      <c r="A1816">
        <v>1814</v>
      </c>
      <c r="B1816" t="s">
        <v>41</v>
      </c>
      <c r="C1816" t="s">
        <v>4908</v>
      </c>
      <c r="D1816" s="1" t="s">
        <v>5087</v>
      </c>
      <c r="E1816">
        <v>4.0999999999999996</v>
      </c>
      <c r="F1816" s="1" t="s">
        <v>296</v>
      </c>
      <c r="G1816" t="s">
        <v>193</v>
      </c>
      <c r="H1816" t="s">
        <v>297</v>
      </c>
      <c r="I1816" t="s">
        <v>28</v>
      </c>
      <c r="J1816">
        <v>1966</v>
      </c>
      <c r="K1816" t="s">
        <v>73</v>
      </c>
      <c r="L1816" t="s">
        <v>222</v>
      </c>
      <c r="M1816" t="s">
        <v>81</v>
      </c>
      <c r="N1816" t="s">
        <v>75</v>
      </c>
      <c r="O1816">
        <v>-1</v>
      </c>
      <c r="P1816">
        <v>-1</v>
      </c>
    </row>
    <row r="1817" spans="1:16" ht="15" customHeight="1" x14ac:dyDescent="0.3">
      <c r="A1817">
        <v>1815</v>
      </c>
      <c r="B1817" t="s">
        <v>195</v>
      </c>
      <c r="C1817" t="s">
        <v>4908</v>
      </c>
      <c r="D1817" s="1" t="s">
        <v>5088</v>
      </c>
      <c r="E1817">
        <v>3.9</v>
      </c>
      <c r="F1817" s="1" t="s">
        <v>5071</v>
      </c>
      <c r="G1817" t="s">
        <v>193</v>
      </c>
      <c r="H1817" t="s">
        <v>2351</v>
      </c>
      <c r="I1817" t="s">
        <v>35</v>
      </c>
      <c r="J1817">
        <v>1983</v>
      </c>
      <c r="K1817" t="s">
        <v>45</v>
      </c>
      <c r="L1817" t="s">
        <v>222</v>
      </c>
      <c r="M1817" t="s">
        <v>81</v>
      </c>
      <c r="N1817" t="s">
        <v>31</v>
      </c>
      <c r="O1817" t="s">
        <v>2352</v>
      </c>
      <c r="P1817">
        <v>-1</v>
      </c>
    </row>
    <row r="1818" spans="1:16" ht="15" customHeight="1" x14ac:dyDescent="0.3">
      <c r="A1818">
        <v>1816</v>
      </c>
      <c r="B1818" t="s">
        <v>294</v>
      </c>
      <c r="C1818" t="s">
        <v>4908</v>
      </c>
      <c r="D1818" s="1" t="s">
        <v>5089</v>
      </c>
      <c r="E1818">
        <v>5</v>
      </c>
      <c r="F1818" s="1" t="s">
        <v>496</v>
      </c>
      <c r="G1818" t="s">
        <v>193</v>
      </c>
      <c r="H1818" t="s">
        <v>497</v>
      </c>
      <c r="I1818" t="s">
        <v>118</v>
      </c>
      <c r="J1818">
        <v>2008</v>
      </c>
      <c r="K1818" t="s">
        <v>36</v>
      </c>
      <c r="L1818" t="s">
        <v>46</v>
      </c>
      <c r="M1818" t="s">
        <v>38</v>
      </c>
      <c r="N1818" t="s">
        <v>47</v>
      </c>
      <c r="O1818">
        <v>-1</v>
      </c>
      <c r="P1818">
        <v>-1</v>
      </c>
    </row>
    <row r="1819" spans="1:16" ht="15" customHeight="1" x14ac:dyDescent="0.3">
      <c r="A1819">
        <v>1817</v>
      </c>
      <c r="B1819" t="s">
        <v>41</v>
      </c>
      <c r="C1819" t="s">
        <v>4908</v>
      </c>
      <c r="D1819" s="1" t="s">
        <v>5090</v>
      </c>
      <c r="E1819">
        <v>4.5999999999999996</v>
      </c>
      <c r="F1819" s="1" t="s">
        <v>3990</v>
      </c>
      <c r="G1819" t="s">
        <v>193</v>
      </c>
      <c r="H1819" t="s">
        <v>920</v>
      </c>
      <c r="I1819" t="s">
        <v>118</v>
      </c>
      <c r="J1819">
        <v>-1</v>
      </c>
      <c r="K1819" t="s">
        <v>36</v>
      </c>
      <c r="L1819" t="s">
        <v>119</v>
      </c>
      <c r="M1819" t="s">
        <v>81</v>
      </c>
      <c r="N1819" t="s">
        <v>441</v>
      </c>
      <c r="O1819">
        <v>-1</v>
      </c>
      <c r="P1819">
        <v>-1</v>
      </c>
    </row>
    <row r="1820" spans="1:16" ht="15" customHeight="1" x14ac:dyDescent="0.3">
      <c r="A1820">
        <v>1818</v>
      </c>
      <c r="B1820" t="s">
        <v>41</v>
      </c>
      <c r="C1820" t="s">
        <v>4908</v>
      </c>
      <c r="D1820" s="1" t="s">
        <v>5091</v>
      </c>
      <c r="E1820">
        <v>3.2</v>
      </c>
      <c r="F1820" s="1" t="s">
        <v>5092</v>
      </c>
      <c r="G1820" t="s">
        <v>193</v>
      </c>
      <c r="H1820" t="s">
        <v>1496</v>
      </c>
      <c r="I1820" t="s">
        <v>118</v>
      </c>
      <c r="J1820">
        <v>-1</v>
      </c>
      <c r="K1820" t="s">
        <v>36</v>
      </c>
      <c r="L1820" t="s">
        <v>366</v>
      </c>
      <c r="M1820" t="s">
        <v>275</v>
      </c>
      <c r="N1820" t="s">
        <v>106</v>
      </c>
      <c r="O1820">
        <v>-1</v>
      </c>
      <c r="P1820">
        <v>-1</v>
      </c>
    </row>
    <row r="1821" spans="1:16" ht="15" customHeight="1" x14ac:dyDescent="0.3">
      <c r="A1821">
        <v>1819</v>
      </c>
      <c r="B1821" t="s">
        <v>641</v>
      </c>
      <c r="C1821" t="s">
        <v>4908</v>
      </c>
      <c r="D1821" s="1" t="s">
        <v>5093</v>
      </c>
      <c r="E1821">
        <v>3.9</v>
      </c>
      <c r="F1821" s="1" t="s">
        <v>2350</v>
      </c>
      <c r="G1821" t="s">
        <v>193</v>
      </c>
      <c r="H1821" t="s">
        <v>2351</v>
      </c>
      <c r="I1821" t="s">
        <v>35</v>
      </c>
      <c r="J1821">
        <v>1983</v>
      </c>
      <c r="K1821" t="s">
        <v>45</v>
      </c>
      <c r="L1821" t="s">
        <v>222</v>
      </c>
      <c r="M1821" t="s">
        <v>81</v>
      </c>
      <c r="N1821" t="s">
        <v>31</v>
      </c>
      <c r="O1821" t="s">
        <v>2352</v>
      </c>
      <c r="P1821">
        <v>-1</v>
      </c>
    </row>
    <row r="1822" spans="1:16" ht="15" customHeight="1" x14ac:dyDescent="0.3">
      <c r="A1822">
        <v>1820</v>
      </c>
      <c r="B1822" t="s">
        <v>5094</v>
      </c>
      <c r="C1822" t="s">
        <v>4908</v>
      </c>
      <c r="D1822" s="1" t="s">
        <v>5095</v>
      </c>
      <c r="E1822">
        <v>-1</v>
      </c>
      <c r="F1822" t="s">
        <v>5096</v>
      </c>
      <c r="G1822" t="s">
        <v>193</v>
      </c>
      <c r="H1822">
        <v>-1</v>
      </c>
      <c r="I1822">
        <v>-1</v>
      </c>
      <c r="J1822">
        <v>-1</v>
      </c>
      <c r="K1822">
        <v>-1</v>
      </c>
      <c r="L1822">
        <v>-1</v>
      </c>
      <c r="M1822">
        <v>-1</v>
      </c>
      <c r="N1822">
        <v>-1</v>
      </c>
      <c r="O1822">
        <v>-1</v>
      </c>
      <c r="P1822">
        <v>-1</v>
      </c>
    </row>
    <row r="1823" spans="1:16" ht="15" customHeight="1" x14ac:dyDescent="0.3">
      <c r="A1823">
        <v>1821</v>
      </c>
      <c r="B1823" t="s">
        <v>3073</v>
      </c>
      <c r="C1823" t="s">
        <v>4908</v>
      </c>
      <c r="D1823" s="1" t="s">
        <v>5097</v>
      </c>
      <c r="E1823">
        <v>4.7</v>
      </c>
      <c r="F1823" s="1" t="s">
        <v>5098</v>
      </c>
      <c r="G1823" t="s">
        <v>193</v>
      </c>
      <c r="H1823" t="s">
        <v>900</v>
      </c>
      <c r="I1823" t="s">
        <v>118</v>
      </c>
      <c r="J1823">
        <v>1997</v>
      </c>
      <c r="K1823" t="s">
        <v>36</v>
      </c>
      <c r="L1823" t="s">
        <v>2364</v>
      </c>
      <c r="M1823" t="s">
        <v>2277</v>
      </c>
      <c r="N1823" t="s">
        <v>160</v>
      </c>
      <c r="O1823">
        <v>-1</v>
      </c>
      <c r="P1823">
        <v>-1</v>
      </c>
    </row>
    <row r="1824" spans="1:16" ht="15" customHeight="1" x14ac:dyDescent="0.3">
      <c r="A1824">
        <v>1822</v>
      </c>
      <c r="B1824" t="s">
        <v>41</v>
      </c>
      <c r="C1824" t="s">
        <v>4908</v>
      </c>
      <c r="D1824" s="1" t="s">
        <v>5099</v>
      </c>
      <c r="E1824">
        <v>3.9</v>
      </c>
      <c r="F1824" s="1" t="s">
        <v>313</v>
      </c>
      <c r="G1824" t="s">
        <v>193</v>
      </c>
      <c r="H1824" t="s">
        <v>314</v>
      </c>
      <c r="I1824" t="s">
        <v>51</v>
      </c>
      <c r="J1824">
        <v>2002</v>
      </c>
      <c r="K1824" t="s">
        <v>36</v>
      </c>
      <c r="L1824" t="s">
        <v>46</v>
      </c>
      <c r="M1824" t="s">
        <v>38</v>
      </c>
      <c r="N1824" t="s">
        <v>24</v>
      </c>
      <c r="O1824">
        <v>-1</v>
      </c>
      <c r="P1824">
        <v>-1</v>
      </c>
    </row>
    <row r="1825" spans="1:16" ht="15" customHeight="1" x14ac:dyDescent="0.3">
      <c r="A1825">
        <v>1823</v>
      </c>
      <c r="B1825" t="s">
        <v>3380</v>
      </c>
      <c r="C1825" t="s">
        <v>4908</v>
      </c>
      <c r="D1825" s="1" t="s">
        <v>5100</v>
      </c>
      <c r="E1825">
        <v>3.2</v>
      </c>
      <c r="F1825" s="1" t="s">
        <v>3056</v>
      </c>
      <c r="G1825" t="s">
        <v>193</v>
      </c>
      <c r="H1825" t="s">
        <v>3057</v>
      </c>
      <c r="I1825" t="s">
        <v>28</v>
      </c>
      <c r="J1825">
        <v>1975</v>
      </c>
      <c r="K1825" t="s">
        <v>36</v>
      </c>
      <c r="L1825" t="s">
        <v>58</v>
      </c>
      <c r="M1825" t="s">
        <v>59</v>
      </c>
      <c r="N1825" t="s">
        <v>39</v>
      </c>
      <c r="O1825" t="s">
        <v>3058</v>
      </c>
      <c r="P1825">
        <v>-1</v>
      </c>
    </row>
    <row r="1826" spans="1:16" ht="15" customHeight="1" x14ac:dyDescent="0.3">
      <c r="A1826">
        <v>1824</v>
      </c>
      <c r="B1826" t="s">
        <v>1407</v>
      </c>
      <c r="C1826" t="s">
        <v>4908</v>
      </c>
      <c r="D1826" t="s">
        <v>5101</v>
      </c>
      <c r="E1826">
        <v>3.3</v>
      </c>
      <c r="F1826" s="1" t="s">
        <v>5102</v>
      </c>
      <c r="G1826" t="s">
        <v>193</v>
      </c>
      <c r="H1826" t="s">
        <v>4512</v>
      </c>
      <c r="I1826" t="s">
        <v>51</v>
      </c>
      <c r="J1826">
        <v>2002</v>
      </c>
      <c r="K1826" t="s">
        <v>36</v>
      </c>
      <c r="L1826" t="s">
        <v>119</v>
      </c>
      <c r="M1826" t="s">
        <v>81</v>
      </c>
      <c r="N1826" t="s">
        <v>229</v>
      </c>
      <c r="O1826">
        <v>-1</v>
      </c>
      <c r="P1826">
        <v>-1</v>
      </c>
    </row>
    <row r="1827" spans="1:16" ht="15" customHeight="1" x14ac:dyDescent="0.3">
      <c r="A1827">
        <v>1825</v>
      </c>
      <c r="B1827" t="s">
        <v>5054</v>
      </c>
      <c r="C1827" t="s">
        <v>5103</v>
      </c>
      <c r="D1827" t="s">
        <v>5104</v>
      </c>
      <c r="E1827">
        <v>-1</v>
      </c>
      <c r="F1827" t="s">
        <v>5105</v>
      </c>
      <c r="G1827" t="s">
        <v>193</v>
      </c>
      <c r="H1827">
        <v>-1</v>
      </c>
      <c r="I1827">
        <v>-1</v>
      </c>
      <c r="J1827">
        <v>-1</v>
      </c>
      <c r="K1827">
        <v>-1</v>
      </c>
      <c r="L1827">
        <v>-1</v>
      </c>
      <c r="M1827">
        <v>-1</v>
      </c>
      <c r="N1827">
        <v>-1</v>
      </c>
      <c r="O1827">
        <v>-1</v>
      </c>
      <c r="P1827">
        <v>-1</v>
      </c>
    </row>
    <row r="1828" spans="1:16" ht="15" customHeight="1" x14ac:dyDescent="0.3">
      <c r="A1828">
        <v>1826</v>
      </c>
      <c r="B1828" t="s">
        <v>25</v>
      </c>
      <c r="C1828" t="s">
        <v>5103</v>
      </c>
      <c r="D1828" s="1" t="s">
        <v>5106</v>
      </c>
      <c r="E1828">
        <v>3.6</v>
      </c>
      <c r="F1828" s="1" t="s">
        <v>5107</v>
      </c>
      <c r="G1828" t="s">
        <v>193</v>
      </c>
      <c r="H1828" t="s">
        <v>193</v>
      </c>
      <c r="I1828" t="s">
        <v>51</v>
      </c>
      <c r="J1828">
        <v>2005</v>
      </c>
      <c r="K1828" t="s">
        <v>36</v>
      </c>
      <c r="L1828" t="s">
        <v>29</v>
      </c>
      <c r="M1828" t="s">
        <v>30</v>
      </c>
      <c r="N1828" t="s">
        <v>24</v>
      </c>
      <c r="O1828">
        <v>-1</v>
      </c>
      <c r="P1828">
        <v>-1</v>
      </c>
    </row>
    <row r="1829" spans="1:16" ht="15" customHeight="1" x14ac:dyDescent="0.3">
      <c r="A1829">
        <v>1827</v>
      </c>
      <c r="B1829" t="s">
        <v>5108</v>
      </c>
      <c r="C1829" t="s">
        <v>5103</v>
      </c>
      <c r="D1829" s="1" t="s">
        <v>5109</v>
      </c>
      <c r="E1829">
        <v>2.8</v>
      </c>
      <c r="F1829" s="1" t="s">
        <v>5110</v>
      </c>
      <c r="G1829" t="s">
        <v>5111</v>
      </c>
      <c r="H1829" t="s">
        <v>5111</v>
      </c>
      <c r="I1829" t="s">
        <v>35</v>
      </c>
      <c r="J1829">
        <v>1935</v>
      </c>
      <c r="K1829" t="s">
        <v>36</v>
      </c>
      <c r="L1829" t="s">
        <v>2364</v>
      </c>
      <c r="M1829" t="s">
        <v>2277</v>
      </c>
      <c r="N1829" t="s">
        <v>86</v>
      </c>
      <c r="O1829" t="s">
        <v>5112</v>
      </c>
      <c r="P1829">
        <v>-1</v>
      </c>
    </row>
    <row r="1830" spans="1:16" ht="15" customHeight="1" x14ac:dyDescent="0.3">
      <c r="A1830">
        <v>1828</v>
      </c>
      <c r="B1830" t="s">
        <v>96</v>
      </c>
      <c r="C1830" t="s">
        <v>5103</v>
      </c>
      <c r="D1830" s="1" t="s">
        <v>5113</v>
      </c>
      <c r="E1830">
        <v>3.4</v>
      </c>
      <c r="F1830" s="1" t="s">
        <v>5114</v>
      </c>
      <c r="G1830" t="s">
        <v>193</v>
      </c>
      <c r="H1830" t="s">
        <v>778</v>
      </c>
      <c r="I1830" t="s">
        <v>28</v>
      </c>
      <c r="J1830">
        <v>1967</v>
      </c>
      <c r="K1830" t="s">
        <v>73</v>
      </c>
      <c r="L1830" t="s">
        <v>46</v>
      </c>
      <c r="M1830" t="s">
        <v>38</v>
      </c>
      <c r="N1830" t="s">
        <v>132</v>
      </c>
      <c r="O1830" t="s">
        <v>779</v>
      </c>
      <c r="P1830">
        <v>-1</v>
      </c>
    </row>
    <row r="1831" spans="1:16" ht="15" customHeight="1" x14ac:dyDescent="0.3">
      <c r="A1831">
        <v>1829</v>
      </c>
      <c r="B1831" t="s">
        <v>1163</v>
      </c>
      <c r="C1831" t="s">
        <v>5103</v>
      </c>
      <c r="D1831" s="1" t="s">
        <v>5115</v>
      </c>
      <c r="E1831">
        <v>3.8</v>
      </c>
      <c r="F1831" s="1" t="s">
        <v>397</v>
      </c>
      <c r="G1831" t="s">
        <v>193</v>
      </c>
      <c r="H1831" t="s">
        <v>398</v>
      </c>
      <c r="I1831" t="s">
        <v>35</v>
      </c>
      <c r="J1831">
        <v>1995</v>
      </c>
      <c r="K1831" t="s">
        <v>45</v>
      </c>
      <c r="L1831" t="s">
        <v>222</v>
      </c>
      <c r="M1831" t="s">
        <v>81</v>
      </c>
      <c r="N1831" t="s">
        <v>31</v>
      </c>
      <c r="O1831" t="s">
        <v>399</v>
      </c>
      <c r="P1831" t="b">
        <v>1</v>
      </c>
    </row>
    <row r="1832" spans="1:16" ht="15" customHeight="1" x14ac:dyDescent="0.3">
      <c r="A1832">
        <v>1830</v>
      </c>
      <c r="B1832" t="s">
        <v>5116</v>
      </c>
      <c r="C1832" t="s">
        <v>5103</v>
      </c>
      <c r="D1832" t="s">
        <v>5117</v>
      </c>
      <c r="E1832">
        <v>3.6</v>
      </c>
      <c r="F1832" s="1" t="s">
        <v>3115</v>
      </c>
      <c r="G1832" t="s">
        <v>193</v>
      </c>
      <c r="H1832" t="s">
        <v>3116</v>
      </c>
      <c r="I1832" t="s">
        <v>35</v>
      </c>
      <c r="J1832">
        <v>1997</v>
      </c>
      <c r="K1832" t="s">
        <v>36</v>
      </c>
      <c r="L1832" t="s">
        <v>222</v>
      </c>
      <c r="M1832" t="s">
        <v>81</v>
      </c>
      <c r="N1832" t="s">
        <v>24</v>
      </c>
      <c r="O1832" t="s">
        <v>3117</v>
      </c>
      <c r="P1832">
        <v>-1</v>
      </c>
    </row>
    <row r="1833" spans="1:16" ht="15" customHeight="1" x14ac:dyDescent="0.3">
      <c r="A1833">
        <v>1831</v>
      </c>
      <c r="B1833" t="s">
        <v>41</v>
      </c>
      <c r="C1833" t="s">
        <v>5103</v>
      </c>
      <c r="D1833" s="1" t="s">
        <v>5118</v>
      </c>
      <c r="E1833">
        <v>3.7</v>
      </c>
      <c r="F1833" s="1" t="s">
        <v>317</v>
      </c>
      <c r="G1833" t="s">
        <v>193</v>
      </c>
      <c r="H1833" t="s">
        <v>318</v>
      </c>
      <c r="I1833" t="s">
        <v>118</v>
      </c>
      <c r="J1833">
        <v>1999</v>
      </c>
      <c r="K1833" t="s">
        <v>36</v>
      </c>
      <c r="L1833" t="s">
        <v>222</v>
      </c>
      <c r="M1833" t="s">
        <v>81</v>
      </c>
      <c r="N1833" t="s">
        <v>47</v>
      </c>
      <c r="O1833" t="s">
        <v>319</v>
      </c>
      <c r="P1833">
        <v>-1</v>
      </c>
    </row>
    <row r="1834" spans="1:16" ht="15" customHeight="1" x14ac:dyDescent="0.3">
      <c r="A1834">
        <v>1832</v>
      </c>
      <c r="B1834" t="s">
        <v>41</v>
      </c>
      <c r="C1834" t="s">
        <v>5103</v>
      </c>
      <c r="D1834" s="1" t="s">
        <v>5119</v>
      </c>
      <c r="E1834">
        <v>2</v>
      </c>
      <c r="F1834" s="1" t="s">
        <v>5120</v>
      </c>
      <c r="G1834" t="s">
        <v>5121</v>
      </c>
      <c r="H1834" t="s">
        <v>5121</v>
      </c>
      <c r="I1834" t="s">
        <v>91</v>
      </c>
      <c r="J1834">
        <v>-1</v>
      </c>
      <c r="K1834" t="s">
        <v>36</v>
      </c>
      <c r="L1834">
        <v>-1</v>
      </c>
      <c r="M1834">
        <v>-1</v>
      </c>
      <c r="N1834" t="s">
        <v>155</v>
      </c>
      <c r="O1834">
        <v>-1</v>
      </c>
      <c r="P1834">
        <v>-1</v>
      </c>
    </row>
    <row r="1835" spans="1:16" ht="15" customHeight="1" x14ac:dyDescent="0.3">
      <c r="A1835">
        <v>1833</v>
      </c>
      <c r="B1835" t="s">
        <v>2447</v>
      </c>
      <c r="C1835" t="s">
        <v>5103</v>
      </c>
      <c r="D1835" s="1" t="s">
        <v>5122</v>
      </c>
      <c r="E1835">
        <v>2.9</v>
      </c>
      <c r="F1835" s="1" t="s">
        <v>227</v>
      </c>
      <c r="G1835" t="s">
        <v>5121</v>
      </c>
      <c r="H1835" t="s">
        <v>228</v>
      </c>
      <c r="I1835" t="s">
        <v>35</v>
      </c>
      <c r="J1835">
        <v>1956</v>
      </c>
      <c r="K1835" t="s">
        <v>36</v>
      </c>
      <c r="L1835" t="s">
        <v>222</v>
      </c>
      <c r="M1835" t="s">
        <v>81</v>
      </c>
      <c r="N1835" t="s">
        <v>229</v>
      </c>
      <c r="O1835">
        <v>-1</v>
      </c>
      <c r="P1835">
        <v>-1</v>
      </c>
    </row>
    <row r="1836" spans="1:16" ht="15" customHeight="1" x14ac:dyDescent="0.3">
      <c r="A1836">
        <v>1834</v>
      </c>
      <c r="B1836" t="s">
        <v>41</v>
      </c>
      <c r="C1836" t="s">
        <v>5103</v>
      </c>
      <c r="D1836" s="1" t="s">
        <v>5123</v>
      </c>
      <c r="E1836">
        <v>4.0999999999999996</v>
      </c>
      <c r="F1836" s="1" t="s">
        <v>390</v>
      </c>
      <c r="G1836" t="s">
        <v>193</v>
      </c>
      <c r="H1836" t="s">
        <v>391</v>
      </c>
      <c r="I1836" t="s">
        <v>35</v>
      </c>
      <c r="J1836">
        <v>1996</v>
      </c>
      <c r="K1836" t="s">
        <v>73</v>
      </c>
      <c r="L1836" t="s">
        <v>119</v>
      </c>
      <c r="M1836" t="s">
        <v>81</v>
      </c>
      <c r="N1836" t="s">
        <v>229</v>
      </c>
      <c r="O1836" t="s">
        <v>392</v>
      </c>
      <c r="P1836">
        <v>-1</v>
      </c>
    </row>
    <row r="1837" spans="1:16" ht="15" customHeight="1" x14ac:dyDescent="0.3">
      <c r="A1837">
        <v>1835</v>
      </c>
      <c r="B1837" t="s">
        <v>5124</v>
      </c>
      <c r="C1837" t="s">
        <v>5103</v>
      </c>
      <c r="D1837" s="1" t="s">
        <v>5125</v>
      </c>
      <c r="E1837">
        <v>3.5</v>
      </c>
      <c r="F1837" s="1" t="s">
        <v>5126</v>
      </c>
      <c r="G1837" t="s">
        <v>193</v>
      </c>
      <c r="H1837" t="s">
        <v>193</v>
      </c>
      <c r="I1837" t="s">
        <v>28</v>
      </c>
      <c r="J1837">
        <v>2019</v>
      </c>
      <c r="K1837" t="s">
        <v>73</v>
      </c>
      <c r="L1837" t="s">
        <v>58</v>
      </c>
      <c r="M1837" t="s">
        <v>59</v>
      </c>
      <c r="N1837" t="s">
        <v>39</v>
      </c>
      <c r="O1837">
        <v>-1</v>
      </c>
      <c r="P1837">
        <v>-1</v>
      </c>
    </row>
    <row r="1838" spans="1:16" ht="15" customHeight="1" x14ac:dyDescent="0.3">
      <c r="A1838">
        <v>1836</v>
      </c>
      <c r="B1838" t="s">
        <v>5127</v>
      </c>
      <c r="C1838" t="s">
        <v>5103</v>
      </c>
      <c r="D1838" t="s">
        <v>5128</v>
      </c>
      <c r="E1838">
        <v>2.9</v>
      </c>
      <c r="F1838" s="1" t="s">
        <v>5129</v>
      </c>
      <c r="G1838" t="s">
        <v>193</v>
      </c>
      <c r="H1838" t="s">
        <v>5130</v>
      </c>
      <c r="I1838" t="s">
        <v>91</v>
      </c>
      <c r="J1838">
        <v>-1</v>
      </c>
      <c r="K1838" t="s">
        <v>36</v>
      </c>
      <c r="L1838">
        <v>-1</v>
      </c>
      <c r="M1838">
        <v>-1</v>
      </c>
      <c r="N1838" t="s">
        <v>106</v>
      </c>
      <c r="O1838">
        <v>-1</v>
      </c>
      <c r="P1838">
        <v>-1</v>
      </c>
    </row>
    <row r="1839" spans="1:16" ht="15" customHeight="1" x14ac:dyDescent="0.3">
      <c r="A1839">
        <v>1837</v>
      </c>
      <c r="B1839" t="s">
        <v>41</v>
      </c>
      <c r="C1839" t="s">
        <v>5103</v>
      </c>
      <c r="D1839" s="1" t="s">
        <v>5131</v>
      </c>
      <c r="E1839">
        <v>-1</v>
      </c>
      <c r="F1839" t="s">
        <v>5132</v>
      </c>
      <c r="G1839" t="s">
        <v>5133</v>
      </c>
      <c r="H1839" t="s">
        <v>5133</v>
      </c>
      <c r="I1839" t="s">
        <v>118</v>
      </c>
      <c r="J1839">
        <v>1973</v>
      </c>
      <c r="K1839" t="s">
        <v>73</v>
      </c>
      <c r="L1839" t="s">
        <v>734</v>
      </c>
      <c r="M1839" t="s">
        <v>735</v>
      </c>
      <c r="N1839" t="s">
        <v>160</v>
      </c>
      <c r="O1839">
        <v>-1</v>
      </c>
      <c r="P1839">
        <v>-1</v>
      </c>
    </row>
    <row r="1840" spans="1:16" ht="15" customHeight="1" x14ac:dyDescent="0.3">
      <c r="A1840">
        <v>1838</v>
      </c>
      <c r="B1840" t="s">
        <v>5134</v>
      </c>
      <c r="C1840" t="s">
        <v>5103</v>
      </c>
      <c r="D1840" t="s">
        <v>5135</v>
      </c>
      <c r="E1840">
        <v>3.6</v>
      </c>
      <c r="F1840" s="1" t="s">
        <v>5074</v>
      </c>
      <c r="G1840" t="s">
        <v>193</v>
      </c>
      <c r="H1840" t="s">
        <v>343</v>
      </c>
      <c r="I1840" t="s">
        <v>35</v>
      </c>
      <c r="J1840">
        <v>-1</v>
      </c>
      <c r="K1840" t="s">
        <v>45</v>
      </c>
      <c r="L1840" t="s">
        <v>222</v>
      </c>
      <c r="M1840" t="s">
        <v>81</v>
      </c>
      <c r="N1840" t="s">
        <v>39</v>
      </c>
      <c r="O1840">
        <v>-1</v>
      </c>
      <c r="P1840">
        <v>-1</v>
      </c>
    </row>
    <row r="1841" spans="1:16" ht="15" customHeight="1" x14ac:dyDescent="0.3">
      <c r="A1841">
        <v>1839</v>
      </c>
      <c r="B1841" t="s">
        <v>5136</v>
      </c>
      <c r="C1841" t="s">
        <v>5103</v>
      </c>
      <c r="D1841" s="1" t="s">
        <v>5137</v>
      </c>
      <c r="E1841">
        <v>4.5999999999999996</v>
      </c>
      <c r="F1841" s="1" t="s">
        <v>3990</v>
      </c>
      <c r="G1841" t="s">
        <v>193</v>
      </c>
      <c r="H1841" t="s">
        <v>920</v>
      </c>
      <c r="I1841" t="s">
        <v>118</v>
      </c>
      <c r="J1841">
        <v>-1</v>
      </c>
      <c r="K1841" t="s">
        <v>36</v>
      </c>
      <c r="L1841" t="s">
        <v>119</v>
      </c>
      <c r="M1841" t="s">
        <v>81</v>
      </c>
      <c r="N1841" t="s">
        <v>441</v>
      </c>
      <c r="O1841">
        <v>-1</v>
      </c>
      <c r="P1841">
        <v>-1</v>
      </c>
    </row>
    <row r="1842" spans="1:16" ht="15" customHeight="1" x14ac:dyDescent="0.3">
      <c r="A1842">
        <v>1840</v>
      </c>
      <c r="B1842" t="s">
        <v>5108</v>
      </c>
      <c r="C1842" t="s">
        <v>5103</v>
      </c>
      <c r="D1842" s="1" t="s">
        <v>5138</v>
      </c>
      <c r="E1842">
        <v>5</v>
      </c>
      <c r="F1842" s="1" t="s">
        <v>5139</v>
      </c>
      <c r="G1842" t="s">
        <v>5111</v>
      </c>
      <c r="H1842" t="s">
        <v>193</v>
      </c>
      <c r="I1842" t="s">
        <v>91</v>
      </c>
      <c r="J1842">
        <v>-1</v>
      </c>
      <c r="K1842" t="s">
        <v>36</v>
      </c>
      <c r="L1842" t="s">
        <v>202</v>
      </c>
      <c r="M1842" t="s">
        <v>38</v>
      </c>
      <c r="N1842" t="s">
        <v>441</v>
      </c>
      <c r="O1842">
        <v>-1</v>
      </c>
      <c r="P1842">
        <v>-1</v>
      </c>
    </row>
    <row r="1843" spans="1:16" ht="15" customHeight="1" x14ac:dyDescent="0.3">
      <c r="A1843">
        <v>1841</v>
      </c>
      <c r="B1843" t="s">
        <v>5140</v>
      </c>
      <c r="C1843" t="s">
        <v>5103</v>
      </c>
      <c r="D1843" s="1" t="s">
        <v>5141</v>
      </c>
      <c r="E1843">
        <v>3.5</v>
      </c>
      <c r="F1843" s="1" t="s">
        <v>5142</v>
      </c>
      <c r="G1843" t="s">
        <v>193</v>
      </c>
      <c r="H1843" t="s">
        <v>1362</v>
      </c>
      <c r="I1843" t="s">
        <v>51</v>
      </c>
      <c r="J1843">
        <v>2016</v>
      </c>
      <c r="K1843" t="s">
        <v>36</v>
      </c>
      <c r="L1843" t="s">
        <v>46</v>
      </c>
      <c r="M1843" t="s">
        <v>38</v>
      </c>
      <c r="N1843" t="s">
        <v>47</v>
      </c>
      <c r="O1843">
        <v>-1</v>
      </c>
      <c r="P1843">
        <v>-1</v>
      </c>
    </row>
    <row r="1844" spans="1:16" ht="15" customHeight="1" x14ac:dyDescent="0.3">
      <c r="A1844">
        <v>1842</v>
      </c>
      <c r="B1844" t="s">
        <v>5143</v>
      </c>
      <c r="C1844" t="s">
        <v>5103</v>
      </c>
      <c r="D1844" s="1" t="s">
        <v>5144</v>
      </c>
      <c r="E1844">
        <v>4.3</v>
      </c>
      <c r="F1844" s="1" t="s">
        <v>5145</v>
      </c>
      <c r="G1844" t="s">
        <v>193</v>
      </c>
      <c r="H1844" t="s">
        <v>1343</v>
      </c>
      <c r="I1844" t="s">
        <v>51</v>
      </c>
      <c r="J1844">
        <v>1983</v>
      </c>
      <c r="K1844" t="s">
        <v>36</v>
      </c>
      <c r="L1844" t="s">
        <v>46</v>
      </c>
      <c r="M1844" t="s">
        <v>38</v>
      </c>
      <c r="N1844" t="s">
        <v>47</v>
      </c>
      <c r="O1844" t="s">
        <v>5146</v>
      </c>
      <c r="P1844">
        <v>-1</v>
      </c>
    </row>
    <row r="1845" spans="1:16" ht="15" customHeight="1" x14ac:dyDescent="0.3">
      <c r="A1845">
        <v>1843</v>
      </c>
      <c r="B1845" t="s">
        <v>41</v>
      </c>
      <c r="C1845" t="s">
        <v>5103</v>
      </c>
      <c r="D1845" s="1" t="s">
        <v>5147</v>
      </c>
      <c r="E1845">
        <v>5</v>
      </c>
      <c r="F1845" s="1" t="s">
        <v>496</v>
      </c>
      <c r="G1845" t="s">
        <v>193</v>
      </c>
      <c r="H1845" t="s">
        <v>497</v>
      </c>
      <c r="I1845" t="s">
        <v>118</v>
      </c>
      <c r="J1845">
        <v>2008</v>
      </c>
      <c r="K1845" t="s">
        <v>36</v>
      </c>
      <c r="L1845" t="s">
        <v>46</v>
      </c>
      <c r="M1845" t="s">
        <v>38</v>
      </c>
      <c r="N1845" t="s">
        <v>47</v>
      </c>
      <c r="O1845">
        <v>-1</v>
      </c>
      <c r="P1845">
        <v>-1</v>
      </c>
    </row>
    <row r="1846" spans="1:16" ht="15" customHeight="1" x14ac:dyDescent="0.3">
      <c r="A1846">
        <v>1844</v>
      </c>
      <c r="B1846" t="s">
        <v>41</v>
      </c>
      <c r="C1846" t="s">
        <v>5103</v>
      </c>
      <c r="D1846" s="1" t="s">
        <v>5148</v>
      </c>
      <c r="E1846">
        <v>-1</v>
      </c>
      <c r="F1846" t="s">
        <v>3175</v>
      </c>
      <c r="G1846" t="s">
        <v>193</v>
      </c>
      <c r="H1846" t="s">
        <v>1379</v>
      </c>
      <c r="I1846" t="s">
        <v>118</v>
      </c>
      <c r="J1846">
        <v>-1</v>
      </c>
      <c r="K1846" t="s">
        <v>36</v>
      </c>
      <c r="L1846">
        <v>-1</v>
      </c>
      <c r="M1846">
        <v>-1</v>
      </c>
      <c r="N1846" t="s">
        <v>39</v>
      </c>
      <c r="O1846">
        <v>-1</v>
      </c>
      <c r="P1846">
        <v>-1</v>
      </c>
    </row>
    <row r="1847" spans="1:16" ht="15" customHeight="1" x14ac:dyDescent="0.3">
      <c r="A1847">
        <v>1845</v>
      </c>
      <c r="B1847" t="s">
        <v>5149</v>
      </c>
      <c r="C1847" t="s">
        <v>5103</v>
      </c>
      <c r="D1847" s="1" t="s">
        <v>5150</v>
      </c>
      <c r="E1847">
        <v>3.2</v>
      </c>
      <c r="F1847" s="1" t="s">
        <v>5151</v>
      </c>
      <c r="G1847" t="s">
        <v>193</v>
      </c>
      <c r="H1847" t="s">
        <v>71</v>
      </c>
      <c r="I1847" t="s">
        <v>35</v>
      </c>
      <c r="J1847">
        <v>1698</v>
      </c>
      <c r="K1847" t="s">
        <v>73</v>
      </c>
      <c r="L1847" t="s">
        <v>5152</v>
      </c>
      <c r="M1847" t="s">
        <v>59</v>
      </c>
      <c r="N1847" t="s">
        <v>47</v>
      </c>
      <c r="O1847" t="s">
        <v>5153</v>
      </c>
      <c r="P1847">
        <v>-1</v>
      </c>
    </row>
    <row r="1848" spans="1:16" ht="15" customHeight="1" x14ac:dyDescent="0.3">
      <c r="A1848">
        <v>1846</v>
      </c>
      <c r="B1848" t="s">
        <v>5154</v>
      </c>
      <c r="C1848" t="s">
        <v>5103</v>
      </c>
      <c r="D1848" s="1" t="s">
        <v>5155</v>
      </c>
      <c r="E1848">
        <v>4.0999999999999996</v>
      </c>
      <c r="F1848" s="1" t="s">
        <v>296</v>
      </c>
      <c r="G1848" t="s">
        <v>193</v>
      </c>
      <c r="H1848" t="s">
        <v>297</v>
      </c>
      <c r="I1848" t="s">
        <v>28</v>
      </c>
      <c r="J1848">
        <v>1966</v>
      </c>
      <c r="K1848" t="s">
        <v>73</v>
      </c>
      <c r="L1848" t="s">
        <v>222</v>
      </c>
      <c r="M1848" t="s">
        <v>81</v>
      </c>
      <c r="N1848" t="s">
        <v>75</v>
      </c>
      <c r="O1848">
        <v>-1</v>
      </c>
      <c r="P1848">
        <v>-1</v>
      </c>
    </row>
    <row r="1849" spans="1:16" ht="15" customHeight="1" x14ac:dyDescent="0.3">
      <c r="A1849">
        <v>1847</v>
      </c>
      <c r="B1849" t="s">
        <v>5156</v>
      </c>
      <c r="C1849" t="s">
        <v>5103</v>
      </c>
      <c r="D1849" s="1" t="s">
        <v>5157</v>
      </c>
      <c r="E1849">
        <v>3.4</v>
      </c>
      <c r="F1849" s="1" t="s">
        <v>5158</v>
      </c>
      <c r="G1849" t="s">
        <v>193</v>
      </c>
      <c r="H1849" t="s">
        <v>778</v>
      </c>
      <c r="I1849" t="s">
        <v>28</v>
      </c>
      <c r="J1849">
        <v>1967</v>
      </c>
      <c r="K1849" t="s">
        <v>73</v>
      </c>
      <c r="L1849" t="s">
        <v>46</v>
      </c>
      <c r="M1849" t="s">
        <v>38</v>
      </c>
      <c r="N1849" t="s">
        <v>132</v>
      </c>
      <c r="O1849" t="s">
        <v>779</v>
      </c>
      <c r="P1849">
        <v>-1</v>
      </c>
    </row>
    <row r="1850" spans="1:16" ht="15" customHeight="1" x14ac:dyDescent="0.3">
      <c r="A1850">
        <v>1848</v>
      </c>
      <c r="B1850" t="s">
        <v>271</v>
      </c>
      <c r="C1850" t="s">
        <v>5103</v>
      </c>
      <c r="D1850" s="1" t="s">
        <v>5159</v>
      </c>
      <c r="E1850">
        <v>4</v>
      </c>
      <c r="F1850" s="1" t="s">
        <v>5160</v>
      </c>
      <c r="G1850" t="s">
        <v>193</v>
      </c>
      <c r="H1850" t="s">
        <v>1389</v>
      </c>
      <c r="I1850" t="s">
        <v>137</v>
      </c>
      <c r="J1850">
        <v>-1</v>
      </c>
      <c r="K1850" t="s">
        <v>137</v>
      </c>
      <c r="L1850">
        <v>-1</v>
      </c>
      <c r="M1850">
        <v>-1</v>
      </c>
      <c r="N1850" t="s">
        <v>39</v>
      </c>
      <c r="O1850">
        <v>-1</v>
      </c>
      <c r="P1850">
        <v>-1</v>
      </c>
    </row>
    <row r="1851" spans="1:16" ht="15" customHeight="1" x14ac:dyDescent="0.3">
      <c r="A1851">
        <v>1849</v>
      </c>
      <c r="B1851" t="s">
        <v>581</v>
      </c>
      <c r="C1851" t="s">
        <v>5103</v>
      </c>
      <c r="D1851" s="1" t="s">
        <v>5161</v>
      </c>
      <c r="E1851">
        <v>3.9</v>
      </c>
      <c r="F1851" s="1" t="s">
        <v>2350</v>
      </c>
      <c r="G1851" t="s">
        <v>193</v>
      </c>
      <c r="H1851" t="s">
        <v>2351</v>
      </c>
      <c r="I1851" t="s">
        <v>35</v>
      </c>
      <c r="J1851">
        <v>1983</v>
      </c>
      <c r="K1851" t="s">
        <v>45</v>
      </c>
      <c r="L1851" t="s">
        <v>222</v>
      </c>
      <c r="M1851" t="s">
        <v>81</v>
      </c>
      <c r="N1851" t="s">
        <v>31</v>
      </c>
      <c r="O1851" t="s">
        <v>2352</v>
      </c>
      <c r="P1851">
        <v>-1</v>
      </c>
    </row>
    <row r="1852" spans="1:16" ht="15" customHeight="1" x14ac:dyDescent="0.3">
      <c r="A1852">
        <v>1850</v>
      </c>
      <c r="B1852" t="s">
        <v>4006</v>
      </c>
      <c r="C1852" t="s">
        <v>5103</v>
      </c>
      <c r="D1852" s="1" t="s">
        <v>5162</v>
      </c>
      <c r="E1852">
        <v>2.9</v>
      </c>
      <c r="F1852" s="1" t="s">
        <v>5163</v>
      </c>
      <c r="G1852" t="s">
        <v>193</v>
      </c>
      <c r="H1852" t="s">
        <v>193</v>
      </c>
      <c r="I1852" t="s">
        <v>51</v>
      </c>
      <c r="J1852">
        <v>-1</v>
      </c>
      <c r="K1852" t="s">
        <v>73</v>
      </c>
      <c r="L1852" t="s">
        <v>29</v>
      </c>
      <c r="M1852" t="s">
        <v>30</v>
      </c>
      <c r="N1852" t="s">
        <v>47</v>
      </c>
      <c r="O1852">
        <v>-1</v>
      </c>
      <c r="P1852">
        <v>-1</v>
      </c>
    </row>
    <row r="1853" spans="1:16" ht="15" customHeight="1" x14ac:dyDescent="0.3">
      <c r="A1853">
        <v>1851</v>
      </c>
      <c r="B1853" t="s">
        <v>5164</v>
      </c>
      <c r="C1853" t="s">
        <v>5103</v>
      </c>
      <c r="D1853" s="1" t="s">
        <v>5165</v>
      </c>
      <c r="E1853">
        <v>4</v>
      </c>
      <c r="F1853" s="1" t="s">
        <v>3561</v>
      </c>
      <c r="G1853" t="s">
        <v>193</v>
      </c>
      <c r="H1853" t="s">
        <v>3500</v>
      </c>
      <c r="I1853" t="s">
        <v>51</v>
      </c>
      <c r="J1853">
        <v>2010</v>
      </c>
      <c r="K1853" t="s">
        <v>36</v>
      </c>
      <c r="L1853" t="s">
        <v>46</v>
      </c>
      <c r="M1853" t="s">
        <v>38</v>
      </c>
      <c r="N1853" t="s">
        <v>47</v>
      </c>
      <c r="O1853">
        <v>-1</v>
      </c>
      <c r="P1853">
        <v>-1</v>
      </c>
    </row>
    <row r="1854" spans="1:16" ht="15" customHeight="1" x14ac:dyDescent="0.3">
      <c r="A1854">
        <v>1852</v>
      </c>
      <c r="B1854" t="s">
        <v>5094</v>
      </c>
      <c r="C1854" t="s">
        <v>5103</v>
      </c>
      <c r="D1854" t="s">
        <v>5166</v>
      </c>
      <c r="E1854">
        <v>-1</v>
      </c>
      <c r="F1854" t="s">
        <v>5167</v>
      </c>
      <c r="G1854" t="s">
        <v>193</v>
      </c>
      <c r="H1854" t="s">
        <v>5168</v>
      </c>
      <c r="I1854" t="s">
        <v>91</v>
      </c>
      <c r="J1854">
        <v>-1</v>
      </c>
      <c r="K1854" t="s">
        <v>486</v>
      </c>
      <c r="L1854">
        <v>-1</v>
      </c>
      <c r="M1854">
        <v>-1</v>
      </c>
      <c r="N1854" t="s">
        <v>39</v>
      </c>
      <c r="O1854">
        <v>-1</v>
      </c>
      <c r="P1854">
        <v>-1</v>
      </c>
    </row>
    <row r="1855" spans="1:16" ht="15" customHeight="1" x14ac:dyDescent="0.3">
      <c r="A1855">
        <v>1853</v>
      </c>
      <c r="B1855" t="s">
        <v>5169</v>
      </c>
      <c r="C1855" t="s">
        <v>5170</v>
      </c>
      <c r="D1855" s="1" t="s">
        <v>5171</v>
      </c>
      <c r="E1855">
        <v>4.0999999999999996</v>
      </c>
      <c r="F1855" s="1" t="s">
        <v>3245</v>
      </c>
      <c r="G1855" t="s">
        <v>5121</v>
      </c>
      <c r="H1855" t="s">
        <v>3246</v>
      </c>
      <c r="I1855" t="s">
        <v>28</v>
      </c>
      <c r="J1855">
        <v>1991</v>
      </c>
      <c r="K1855" t="s">
        <v>36</v>
      </c>
      <c r="L1855" t="s">
        <v>46</v>
      </c>
      <c r="M1855" t="s">
        <v>38</v>
      </c>
      <c r="N1855" t="s">
        <v>229</v>
      </c>
      <c r="O1855" t="s">
        <v>3247</v>
      </c>
      <c r="P1855">
        <v>-1</v>
      </c>
    </row>
    <row r="1856" spans="1:16" ht="15" customHeight="1" x14ac:dyDescent="0.3">
      <c r="A1856">
        <v>1854</v>
      </c>
      <c r="B1856" t="s">
        <v>254</v>
      </c>
      <c r="C1856" t="s">
        <v>5170</v>
      </c>
      <c r="D1856" s="1" t="s">
        <v>5172</v>
      </c>
      <c r="E1856">
        <v>5</v>
      </c>
      <c r="F1856" s="1" t="s">
        <v>5139</v>
      </c>
      <c r="G1856" t="s">
        <v>5111</v>
      </c>
      <c r="H1856" t="s">
        <v>193</v>
      </c>
      <c r="I1856" t="s">
        <v>91</v>
      </c>
      <c r="J1856">
        <v>-1</v>
      </c>
      <c r="K1856" t="s">
        <v>36</v>
      </c>
      <c r="L1856" t="s">
        <v>202</v>
      </c>
      <c r="M1856" t="s">
        <v>38</v>
      </c>
      <c r="N1856" t="s">
        <v>441</v>
      </c>
      <c r="O1856">
        <v>-1</v>
      </c>
      <c r="P1856">
        <v>-1</v>
      </c>
    </row>
    <row r="1857" spans="1:16" ht="15" customHeight="1" x14ac:dyDescent="0.3">
      <c r="A1857">
        <v>1855</v>
      </c>
      <c r="B1857" t="s">
        <v>96</v>
      </c>
      <c r="C1857" t="s">
        <v>5170</v>
      </c>
      <c r="D1857" t="s">
        <v>5173</v>
      </c>
      <c r="E1857">
        <v>3.6</v>
      </c>
      <c r="F1857" s="1" t="s">
        <v>5074</v>
      </c>
      <c r="G1857" t="s">
        <v>193</v>
      </c>
      <c r="H1857" t="s">
        <v>343</v>
      </c>
      <c r="I1857" t="s">
        <v>35</v>
      </c>
      <c r="J1857">
        <v>-1</v>
      </c>
      <c r="K1857" t="s">
        <v>45</v>
      </c>
      <c r="L1857" t="s">
        <v>222</v>
      </c>
      <c r="M1857" t="s">
        <v>81</v>
      </c>
      <c r="N1857" t="s">
        <v>39</v>
      </c>
      <c r="O1857">
        <v>-1</v>
      </c>
      <c r="P1857">
        <v>-1</v>
      </c>
    </row>
    <row r="1858" spans="1:16" ht="15" customHeight="1" x14ac:dyDescent="0.3">
      <c r="A1858">
        <v>1856</v>
      </c>
      <c r="B1858" t="s">
        <v>5174</v>
      </c>
      <c r="C1858" t="s">
        <v>5170</v>
      </c>
      <c r="D1858" s="1" t="s">
        <v>5175</v>
      </c>
      <c r="E1858">
        <v>4.0999999999999996</v>
      </c>
      <c r="F1858" s="1" t="s">
        <v>296</v>
      </c>
      <c r="G1858" t="s">
        <v>193</v>
      </c>
      <c r="H1858" t="s">
        <v>297</v>
      </c>
      <c r="I1858" t="s">
        <v>28</v>
      </c>
      <c r="J1858">
        <v>1966</v>
      </c>
      <c r="K1858" t="s">
        <v>73</v>
      </c>
      <c r="L1858" t="s">
        <v>222</v>
      </c>
      <c r="M1858" t="s">
        <v>81</v>
      </c>
      <c r="N1858" t="s">
        <v>75</v>
      </c>
      <c r="O1858">
        <v>-1</v>
      </c>
      <c r="P1858">
        <v>-1</v>
      </c>
    </row>
    <row r="1859" spans="1:16" ht="15" customHeight="1" x14ac:dyDescent="0.3">
      <c r="A1859">
        <v>1857</v>
      </c>
      <c r="B1859" t="s">
        <v>5176</v>
      </c>
      <c r="C1859" t="s">
        <v>5170</v>
      </c>
      <c r="D1859" t="s">
        <v>5177</v>
      </c>
      <c r="E1859">
        <v>3.3</v>
      </c>
      <c r="F1859" s="1" t="s">
        <v>5102</v>
      </c>
      <c r="G1859" t="s">
        <v>193</v>
      </c>
      <c r="H1859" t="s">
        <v>4512</v>
      </c>
      <c r="I1859" t="s">
        <v>51</v>
      </c>
      <c r="J1859">
        <v>2002</v>
      </c>
      <c r="K1859" t="s">
        <v>36</v>
      </c>
      <c r="L1859" t="s">
        <v>119</v>
      </c>
      <c r="M1859" t="s">
        <v>81</v>
      </c>
      <c r="N1859" t="s">
        <v>229</v>
      </c>
      <c r="O1859">
        <v>-1</v>
      </c>
      <c r="P1859">
        <v>-1</v>
      </c>
    </row>
    <row r="1860" spans="1:16" ht="15" customHeight="1" x14ac:dyDescent="0.3">
      <c r="A1860">
        <v>1858</v>
      </c>
      <c r="B1860" t="s">
        <v>5178</v>
      </c>
      <c r="C1860" t="s">
        <v>5170</v>
      </c>
      <c r="D1860" s="1" t="s">
        <v>5179</v>
      </c>
      <c r="E1860">
        <v>4.3</v>
      </c>
      <c r="F1860" s="1" t="s">
        <v>5145</v>
      </c>
      <c r="G1860" t="s">
        <v>193</v>
      </c>
      <c r="H1860" t="s">
        <v>1343</v>
      </c>
      <c r="I1860" t="s">
        <v>51</v>
      </c>
      <c r="J1860">
        <v>1983</v>
      </c>
      <c r="K1860" t="s">
        <v>36</v>
      </c>
      <c r="L1860" t="s">
        <v>46</v>
      </c>
      <c r="M1860" t="s">
        <v>38</v>
      </c>
      <c r="N1860" t="s">
        <v>47</v>
      </c>
      <c r="O1860" t="s">
        <v>5146</v>
      </c>
      <c r="P1860">
        <v>-1</v>
      </c>
    </row>
    <row r="1861" spans="1:16" ht="15" customHeight="1" x14ac:dyDescent="0.3">
      <c r="A1861">
        <v>1859</v>
      </c>
      <c r="B1861" t="s">
        <v>5180</v>
      </c>
      <c r="C1861" t="s">
        <v>5170</v>
      </c>
      <c r="D1861" s="1" t="s">
        <v>5181</v>
      </c>
      <c r="E1861">
        <v>2.2999999999999998</v>
      </c>
      <c r="F1861" s="1" t="s">
        <v>5182</v>
      </c>
      <c r="G1861" t="s">
        <v>193</v>
      </c>
      <c r="H1861" t="s">
        <v>5183</v>
      </c>
      <c r="I1861" t="s">
        <v>91</v>
      </c>
      <c r="J1861">
        <v>-1</v>
      </c>
      <c r="K1861" t="s">
        <v>36</v>
      </c>
      <c r="L1861" t="s">
        <v>202</v>
      </c>
      <c r="M1861" t="s">
        <v>38</v>
      </c>
      <c r="N1861" t="s">
        <v>441</v>
      </c>
      <c r="O1861">
        <v>-1</v>
      </c>
      <c r="P1861">
        <v>-1</v>
      </c>
    </row>
    <row r="1862" spans="1:16" ht="15" customHeight="1" x14ac:dyDescent="0.3">
      <c r="A1862">
        <v>1860</v>
      </c>
      <c r="B1862" t="s">
        <v>41</v>
      </c>
      <c r="C1862" t="s">
        <v>5170</v>
      </c>
      <c r="D1862" s="1" t="s">
        <v>5184</v>
      </c>
      <c r="E1862">
        <v>-1</v>
      </c>
      <c r="G1862" t="s">
        <v>5063</v>
      </c>
      <c r="H1862">
        <v>-1</v>
      </c>
      <c r="I1862">
        <v>-1</v>
      </c>
      <c r="J1862">
        <v>-1</v>
      </c>
      <c r="K1862">
        <v>-1</v>
      </c>
      <c r="L1862">
        <v>-1</v>
      </c>
      <c r="M1862">
        <v>-1</v>
      </c>
      <c r="N1862">
        <v>-1</v>
      </c>
      <c r="O1862">
        <v>-1</v>
      </c>
      <c r="P1862">
        <v>-1</v>
      </c>
    </row>
    <row r="1863" spans="1:16" ht="15" customHeight="1" x14ac:dyDescent="0.3">
      <c r="A1863">
        <v>1861</v>
      </c>
      <c r="B1863" t="s">
        <v>5185</v>
      </c>
      <c r="C1863" t="s">
        <v>5170</v>
      </c>
      <c r="D1863" s="1" t="s">
        <v>5186</v>
      </c>
      <c r="E1863">
        <v>3.2</v>
      </c>
      <c r="F1863" s="1" t="s">
        <v>5187</v>
      </c>
      <c r="G1863" t="s">
        <v>193</v>
      </c>
      <c r="H1863" t="s">
        <v>19</v>
      </c>
      <c r="I1863" t="s">
        <v>118</v>
      </c>
      <c r="J1863">
        <v>1990</v>
      </c>
      <c r="K1863" t="s">
        <v>36</v>
      </c>
      <c r="L1863" t="s">
        <v>222</v>
      </c>
      <c r="M1863" t="s">
        <v>81</v>
      </c>
      <c r="N1863" t="s">
        <v>39</v>
      </c>
      <c r="O1863">
        <v>-1</v>
      </c>
      <c r="P1863" t="b">
        <v>1</v>
      </c>
    </row>
    <row r="1864" spans="1:16" ht="15" customHeight="1" x14ac:dyDescent="0.3">
      <c r="A1864">
        <v>1862</v>
      </c>
      <c r="B1864" t="s">
        <v>5188</v>
      </c>
      <c r="C1864" t="s">
        <v>5170</v>
      </c>
      <c r="D1864" s="1" t="s">
        <v>5189</v>
      </c>
      <c r="E1864">
        <v>3.3</v>
      </c>
      <c r="F1864" s="1" t="s">
        <v>5190</v>
      </c>
      <c r="G1864" t="s">
        <v>5063</v>
      </c>
      <c r="H1864" t="s">
        <v>5063</v>
      </c>
      <c r="I1864" t="s">
        <v>28</v>
      </c>
      <c r="J1864">
        <v>1946</v>
      </c>
      <c r="K1864" t="s">
        <v>73</v>
      </c>
      <c r="L1864" t="s">
        <v>5191</v>
      </c>
      <c r="M1864" t="s">
        <v>407</v>
      </c>
      <c r="N1864" t="s">
        <v>132</v>
      </c>
      <c r="O1864" t="s">
        <v>5192</v>
      </c>
      <c r="P1864">
        <v>-1</v>
      </c>
    </row>
    <row r="1865" spans="1:16" ht="15" customHeight="1" x14ac:dyDescent="0.3">
      <c r="A1865">
        <v>1863</v>
      </c>
      <c r="B1865" t="s">
        <v>5193</v>
      </c>
      <c r="C1865" t="s">
        <v>5170</v>
      </c>
      <c r="D1865" s="1" t="s">
        <v>5194</v>
      </c>
      <c r="E1865">
        <v>-1</v>
      </c>
      <c r="F1865" t="s">
        <v>578</v>
      </c>
      <c r="G1865" t="s">
        <v>193</v>
      </c>
      <c r="H1865" t="s">
        <v>579</v>
      </c>
      <c r="I1865" t="s">
        <v>91</v>
      </c>
      <c r="J1865">
        <v>1996</v>
      </c>
      <c r="K1865" t="s">
        <v>36</v>
      </c>
      <c r="L1865" t="s">
        <v>580</v>
      </c>
      <c r="M1865" t="s">
        <v>81</v>
      </c>
      <c r="N1865" t="s">
        <v>106</v>
      </c>
      <c r="O1865">
        <v>-1</v>
      </c>
      <c r="P1865">
        <v>-1</v>
      </c>
    </row>
    <row r="1866" spans="1:16" ht="15" customHeight="1" x14ac:dyDescent="0.3">
      <c r="A1866">
        <v>1864</v>
      </c>
      <c r="B1866" t="s">
        <v>1009</v>
      </c>
      <c r="C1866" t="s">
        <v>5170</v>
      </c>
      <c r="D1866" s="1" t="s">
        <v>5195</v>
      </c>
      <c r="E1866">
        <v>2.8</v>
      </c>
      <c r="F1866" s="1" t="s">
        <v>5110</v>
      </c>
      <c r="G1866" t="s">
        <v>5111</v>
      </c>
      <c r="H1866" t="s">
        <v>5111</v>
      </c>
      <c r="I1866" t="s">
        <v>35</v>
      </c>
      <c r="J1866">
        <v>1935</v>
      </c>
      <c r="K1866" t="s">
        <v>36</v>
      </c>
      <c r="L1866" t="s">
        <v>2364</v>
      </c>
      <c r="M1866" t="s">
        <v>2277</v>
      </c>
      <c r="N1866" t="s">
        <v>86</v>
      </c>
      <c r="O1866" t="s">
        <v>5112</v>
      </c>
      <c r="P1866">
        <v>-1</v>
      </c>
    </row>
    <row r="1867" spans="1:16" ht="15" customHeight="1" x14ac:dyDescent="0.3">
      <c r="A1867">
        <v>1865</v>
      </c>
      <c r="B1867" t="s">
        <v>41</v>
      </c>
      <c r="C1867" t="s">
        <v>5170</v>
      </c>
      <c r="D1867" s="1" t="s">
        <v>5196</v>
      </c>
      <c r="E1867">
        <v>-1</v>
      </c>
      <c r="F1867" t="s">
        <v>5197</v>
      </c>
      <c r="G1867" t="s">
        <v>193</v>
      </c>
      <c r="H1867">
        <v>-1</v>
      </c>
      <c r="I1867">
        <v>-1</v>
      </c>
      <c r="J1867">
        <v>-1</v>
      </c>
      <c r="K1867">
        <v>-1</v>
      </c>
      <c r="L1867">
        <v>-1</v>
      </c>
      <c r="M1867">
        <v>-1</v>
      </c>
      <c r="N1867">
        <v>-1</v>
      </c>
      <c r="O1867">
        <v>-1</v>
      </c>
      <c r="P1867">
        <v>-1</v>
      </c>
    </row>
    <row r="1868" spans="1:16" ht="15" customHeight="1" x14ac:dyDescent="0.3">
      <c r="A1868">
        <v>1866</v>
      </c>
      <c r="B1868" t="s">
        <v>1150</v>
      </c>
      <c r="C1868" t="s">
        <v>5170</v>
      </c>
      <c r="D1868" s="1" t="s">
        <v>5198</v>
      </c>
      <c r="E1868">
        <v>5</v>
      </c>
      <c r="F1868" s="1" t="s">
        <v>496</v>
      </c>
      <c r="G1868" t="s">
        <v>193</v>
      </c>
      <c r="H1868" t="s">
        <v>497</v>
      </c>
      <c r="I1868" t="s">
        <v>118</v>
      </c>
      <c r="J1868">
        <v>2008</v>
      </c>
      <c r="K1868" t="s">
        <v>36</v>
      </c>
      <c r="L1868" t="s">
        <v>46</v>
      </c>
      <c r="M1868" t="s">
        <v>38</v>
      </c>
      <c r="N1868" t="s">
        <v>47</v>
      </c>
      <c r="O1868">
        <v>-1</v>
      </c>
      <c r="P1868">
        <v>-1</v>
      </c>
    </row>
    <row r="1869" spans="1:16" ht="15" customHeight="1" x14ac:dyDescent="0.3">
      <c r="A1869">
        <v>1867</v>
      </c>
      <c r="B1869" t="s">
        <v>96</v>
      </c>
      <c r="C1869" t="s">
        <v>5170</v>
      </c>
      <c r="D1869" s="1" t="s">
        <v>5199</v>
      </c>
      <c r="E1869">
        <v>1.8</v>
      </c>
      <c r="F1869" s="1" t="s">
        <v>5200</v>
      </c>
      <c r="G1869" t="s">
        <v>193</v>
      </c>
      <c r="H1869" t="s">
        <v>193</v>
      </c>
      <c r="I1869" t="s">
        <v>35</v>
      </c>
      <c r="J1869">
        <v>2006</v>
      </c>
      <c r="K1869" t="s">
        <v>36</v>
      </c>
      <c r="L1869" t="s">
        <v>2066</v>
      </c>
      <c r="M1869" t="s">
        <v>407</v>
      </c>
      <c r="N1869" t="s">
        <v>31</v>
      </c>
      <c r="O1869" t="s">
        <v>5201</v>
      </c>
      <c r="P1869">
        <v>-1</v>
      </c>
    </row>
    <row r="1870" spans="1:16" ht="15" customHeight="1" x14ac:dyDescent="0.3">
      <c r="A1870">
        <v>1868</v>
      </c>
      <c r="B1870" t="s">
        <v>5202</v>
      </c>
      <c r="C1870" t="s">
        <v>5170</v>
      </c>
      <c r="D1870" s="1" t="s">
        <v>5203</v>
      </c>
      <c r="E1870">
        <v>4.4000000000000004</v>
      </c>
      <c r="F1870" s="1" t="s">
        <v>4487</v>
      </c>
      <c r="G1870" t="s">
        <v>193</v>
      </c>
      <c r="H1870" t="s">
        <v>395</v>
      </c>
      <c r="I1870" t="s">
        <v>20</v>
      </c>
      <c r="J1870">
        <v>2011</v>
      </c>
      <c r="K1870" t="s">
        <v>36</v>
      </c>
      <c r="L1870" t="s">
        <v>46</v>
      </c>
      <c r="M1870" t="s">
        <v>38</v>
      </c>
      <c r="N1870" t="s">
        <v>160</v>
      </c>
      <c r="O1870">
        <v>-1</v>
      </c>
      <c r="P1870">
        <v>-1</v>
      </c>
    </row>
    <row r="1871" spans="1:16" ht="15" customHeight="1" x14ac:dyDescent="0.3">
      <c r="A1871">
        <v>1869</v>
      </c>
      <c r="B1871" t="s">
        <v>5204</v>
      </c>
      <c r="C1871" t="s">
        <v>5170</v>
      </c>
      <c r="D1871" s="1" t="s">
        <v>5205</v>
      </c>
      <c r="E1871">
        <v>-1</v>
      </c>
      <c r="F1871" t="s">
        <v>5096</v>
      </c>
      <c r="G1871" t="s">
        <v>193</v>
      </c>
      <c r="H1871">
        <v>-1</v>
      </c>
      <c r="I1871">
        <v>-1</v>
      </c>
      <c r="J1871">
        <v>-1</v>
      </c>
      <c r="K1871">
        <v>-1</v>
      </c>
      <c r="L1871">
        <v>-1</v>
      </c>
      <c r="M1871">
        <v>-1</v>
      </c>
      <c r="N1871">
        <v>-1</v>
      </c>
      <c r="O1871">
        <v>-1</v>
      </c>
      <c r="P1871">
        <v>-1</v>
      </c>
    </row>
    <row r="1872" spans="1:16" ht="15" customHeight="1" x14ac:dyDescent="0.3">
      <c r="A1872">
        <v>1870</v>
      </c>
      <c r="B1872" t="s">
        <v>5206</v>
      </c>
      <c r="C1872" t="s">
        <v>5170</v>
      </c>
      <c r="D1872" s="1" t="s">
        <v>5207</v>
      </c>
      <c r="E1872">
        <v>-1</v>
      </c>
      <c r="F1872" t="s">
        <v>5208</v>
      </c>
      <c r="G1872" t="s">
        <v>193</v>
      </c>
      <c r="H1872">
        <v>-1</v>
      </c>
      <c r="I1872">
        <v>-1</v>
      </c>
      <c r="J1872">
        <v>-1</v>
      </c>
      <c r="K1872">
        <v>-1</v>
      </c>
      <c r="L1872">
        <v>-1</v>
      </c>
      <c r="M1872">
        <v>-1</v>
      </c>
      <c r="N1872">
        <v>-1</v>
      </c>
      <c r="O1872">
        <v>-1</v>
      </c>
      <c r="P1872">
        <v>-1</v>
      </c>
    </row>
    <row r="1873" spans="1:16" ht="15" customHeight="1" x14ac:dyDescent="0.3">
      <c r="A1873">
        <v>1871</v>
      </c>
      <c r="B1873" t="s">
        <v>5209</v>
      </c>
      <c r="C1873" t="s">
        <v>5170</v>
      </c>
      <c r="D1873" s="1" t="s">
        <v>5210</v>
      </c>
      <c r="E1873">
        <v>3.3</v>
      </c>
      <c r="F1873" s="1" t="s">
        <v>5190</v>
      </c>
      <c r="G1873" t="s">
        <v>5063</v>
      </c>
      <c r="H1873" t="s">
        <v>5063</v>
      </c>
      <c r="I1873" t="s">
        <v>28</v>
      </c>
      <c r="J1873">
        <v>1946</v>
      </c>
      <c r="K1873" t="s">
        <v>73</v>
      </c>
      <c r="L1873" t="s">
        <v>5191</v>
      </c>
      <c r="M1873" t="s">
        <v>407</v>
      </c>
      <c r="N1873" t="s">
        <v>132</v>
      </c>
      <c r="O1873" t="s">
        <v>5192</v>
      </c>
      <c r="P1873">
        <v>-1</v>
      </c>
    </row>
    <row r="1874" spans="1:16" ht="15" customHeight="1" x14ac:dyDescent="0.3">
      <c r="A1874">
        <v>1872</v>
      </c>
      <c r="B1874" t="s">
        <v>5211</v>
      </c>
      <c r="C1874" t="s">
        <v>5170</v>
      </c>
      <c r="D1874" t="s">
        <v>5212</v>
      </c>
      <c r="E1874">
        <v>4.0999999999999996</v>
      </c>
      <c r="F1874" s="1" t="s">
        <v>5213</v>
      </c>
      <c r="G1874" t="s">
        <v>193</v>
      </c>
      <c r="H1874" t="s">
        <v>351</v>
      </c>
      <c r="I1874" t="s">
        <v>91</v>
      </c>
      <c r="J1874">
        <v>2006</v>
      </c>
      <c r="K1874" t="s">
        <v>36</v>
      </c>
      <c r="L1874" t="s">
        <v>222</v>
      </c>
      <c r="M1874" t="s">
        <v>81</v>
      </c>
      <c r="N1874" t="s">
        <v>106</v>
      </c>
      <c r="O1874">
        <v>-1</v>
      </c>
      <c r="P1874">
        <v>-1</v>
      </c>
    </row>
    <row r="1875" spans="1:16" ht="15" customHeight="1" x14ac:dyDescent="0.3">
      <c r="A1875">
        <v>1873</v>
      </c>
      <c r="B1875" t="s">
        <v>5204</v>
      </c>
      <c r="C1875" t="s">
        <v>5170</v>
      </c>
      <c r="D1875" t="s">
        <v>5214</v>
      </c>
      <c r="E1875">
        <v>-1</v>
      </c>
      <c r="F1875" t="s">
        <v>5167</v>
      </c>
      <c r="G1875" t="s">
        <v>193</v>
      </c>
      <c r="H1875" t="s">
        <v>5168</v>
      </c>
      <c r="I1875" t="s">
        <v>91</v>
      </c>
      <c r="J1875">
        <v>-1</v>
      </c>
      <c r="K1875" t="s">
        <v>486</v>
      </c>
      <c r="L1875">
        <v>-1</v>
      </c>
      <c r="M1875">
        <v>-1</v>
      </c>
      <c r="N1875" t="s">
        <v>39</v>
      </c>
      <c r="O1875">
        <v>-1</v>
      </c>
      <c r="P1875">
        <v>-1</v>
      </c>
    </row>
    <row r="1876" spans="1:16" ht="15" customHeight="1" x14ac:dyDescent="0.3">
      <c r="A1876">
        <v>1874</v>
      </c>
      <c r="B1876" t="s">
        <v>5215</v>
      </c>
      <c r="C1876" t="s">
        <v>5170</v>
      </c>
      <c r="D1876" s="1" t="s">
        <v>5216</v>
      </c>
      <c r="E1876">
        <v>-1</v>
      </c>
      <c r="F1876" t="s">
        <v>5096</v>
      </c>
      <c r="G1876" t="s">
        <v>193</v>
      </c>
      <c r="H1876">
        <v>-1</v>
      </c>
      <c r="I1876">
        <v>-1</v>
      </c>
      <c r="J1876">
        <v>-1</v>
      </c>
      <c r="K1876">
        <v>-1</v>
      </c>
      <c r="L1876">
        <v>-1</v>
      </c>
      <c r="M1876">
        <v>-1</v>
      </c>
      <c r="N1876">
        <v>-1</v>
      </c>
      <c r="O1876">
        <v>-1</v>
      </c>
      <c r="P1876">
        <v>-1</v>
      </c>
    </row>
    <row r="1877" spans="1:16" ht="15" customHeight="1" x14ac:dyDescent="0.3">
      <c r="A1877">
        <v>1875</v>
      </c>
      <c r="B1877" t="s">
        <v>5217</v>
      </c>
      <c r="C1877" t="s">
        <v>5170</v>
      </c>
      <c r="D1877" s="1" t="s">
        <v>5218</v>
      </c>
      <c r="E1877">
        <v>3.8</v>
      </c>
      <c r="F1877" s="1" t="s">
        <v>5219</v>
      </c>
      <c r="G1877" t="s">
        <v>193</v>
      </c>
      <c r="H1877" t="s">
        <v>1042</v>
      </c>
      <c r="I1877" t="s">
        <v>20</v>
      </c>
      <c r="J1877">
        <v>1998</v>
      </c>
      <c r="K1877" t="s">
        <v>36</v>
      </c>
      <c r="L1877" t="s">
        <v>46</v>
      </c>
      <c r="M1877" t="s">
        <v>38</v>
      </c>
      <c r="N1877" t="s">
        <v>120</v>
      </c>
      <c r="O1877">
        <v>-1</v>
      </c>
      <c r="P1877">
        <v>-1</v>
      </c>
    </row>
    <row r="1878" spans="1:16" ht="15" customHeight="1" x14ac:dyDescent="0.3">
      <c r="A1878">
        <v>1876</v>
      </c>
      <c r="B1878" t="s">
        <v>5220</v>
      </c>
      <c r="C1878" t="s">
        <v>5170</v>
      </c>
      <c r="D1878" s="1" t="s">
        <v>5221</v>
      </c>
      <c r="E1878">
        <v>4.3</v>
      </c>
      <c r="F1878" s="1" t="s">
        <v>5145</v>
      </c>
      <c r="G1878" t="s">
        <v>193</v>
      </c>
      <c r="H1878" t="s">
        <v>1343</v>
      </c>
      <c r="I1878" t="s">
        <v>51</v>
      </c>
      <c r="J1878">
        <v>1983</v>
      </c>
      <c r="K1878" t="s">
        <v>36</v>
      </c>
      <c r="L1878" t="s">
        <v>46</v>
      </c>
      <c r="M1878" t="s">
        <v>38</v>
      </c>
      <c r="N1878" t="s">
        <v>47</v>
      </c>
      <c r="O1878" t="s">
        <v>5146</v>
      </c>
      <c r="P1878">
        <v>-1</v>
      </c>
    </row>
    <row r="1879" spans="1:16" ht="15" customHeight="1" x14ac:dyDescent="0.3">
      <c r="A1879">
        <v>1877</v>
      </c>
      <c r="B1879" t="s">
        <v>5222</v>
      </c>
      <c r="C1879" t="s">
        <v>5170</v>
      </c>
      <c r="D1879" s="1" t="s">
        <v>5223</v>
      </c>
      <c r="E1879">
        <v>3.7</v>
      </c>
      <c r="F1879" s="1" t="s">
        <v>192</v>
      </c>
      <c r="G1879" t="s">
        <v>193</v>
      </c>
      <c r="H1879" t="s">
        <v>193</v>
      </c>
      <c r="I1879" t="s">
        <v>28</v>
      </c>
      <c r="J1879">
        <v>1904</v>
      </c>
      <c r="K1879" t="s">
        <v>73</v>
      </c>
      <c r="L1879" t="s">
        <v>194</v>
      </c>
      <c r="M1879" t="s">
        <v>59</v>
      </c>
      <c r="N1879" t="s">
        <v>132</v>
      </c>
      <c r="O1879">
        <v>-1</v>
      </c>
      <c r="P1879">
        <v>-1</v>
      </c>
    </row>
    <row r="1880" spans="1:16" ht="15" customHeight="1" x14ac:dyDescent="0.3">
      <c r="A1880">
        <v>1878</v>
      </c>
      <c r="B1880" t="s">
        <v>5224</v>
      </c>
      <c r="C1880" t="s">
        <v>5170</v>
      </c>
      <c r="D1880" s="1" t="s">
        <v>5225</v>
      </c>
      <c r="E1880">
        <v>3.7</v>
      </c>
      <c r="F1880" s="1" t="s">
        <v>5226</v>
      </c>
      <c r="G1880" t="s">
        <v>193</v>
      </c>
      <c r="H1880" t="s">
        <v>5227</v>
      </c>
      <c r="I1880" t="s">
        <v>118</v>
      </c>
      <c r="J1880">
        <v>1999</v>
      </c>
      <c r="K1880" t="s">
        <v>36</v>
      </c>
      <c r="L1880" t="s">
        <v>2364</v>
      </c>
      <c r="M1880" t="s">
        <v>2277</v>
      </c>
      <c r="N1880" t="s">
        <v>229</v>
      </c>
      <c r="O1880" t="s">
        <v>5228</v>
      </c>
      <c r="P1880">
        <v>-1</v>
      </c>
    </row>
    <row r="1881" spans="1:16" ht="15" customHeight="1" x14ac:dyDescent="0.3">
      <c r="A1881">
        <v>1879</v>
      </c>
      <c r="B1881" t="s">
        <v>5229</v>
      </c>
      <c r="C1881" t="s">
        <v>5230</v>
      </c>
      <c r="D1881" s="1" t="s">
        <v>5231</v>
      </c>
      <c r="E1881">
        <v>3.1</v>
      </c>
      <c r="F1881" s="1" t="s">
        <v>2918</v>
      </c>
      <c r="G1881" t="s">
        <v>193</v>
      </c>
      <c r="H1881" t="s">
        <v>778</v>
      </c>
      <c r="I1881" t="s">
        <v>28</v>
      </c>
      <c r="J1881">
        <v>1864</v>
      </c>
      <c r="K1881" t="s">
        <v>73</v>
      </c>
      <c r="L1881" t="s">
        <v>194</v>
      </c>
      <c r="M1881" t="s">
        <v>59</v>
      </c>
      <c r="N1881" t="s">
        <v>132</v>
      </c>
      <c r="O1881">
        <v>-1</v>
      </c>
      <c r="P1881">
        <v>-1</v>
      </c>
    </row>
    <row r="1882" spans="1:16" ht="15" customHeight="1" x14ac:dyDescent="0.3">
      <c r="A1882">
        <v>1880</v>
      </c>
      <c r="B1882" t="s">
        <v>5232</v>
      </c>
      <c r="C1882" t="s">
        <v>5230</v>
      </c>
      <c r="D1882" s="1" t="s">
        <v>5233</v>
      </c>
      <c r="E1882">
        <v>3</v>
      </c>
      <c r="F1882" s="1" t="s">
        <v>5234</v>
      </c>
      <c r="G1882" t="s">
        <v>5063</v>
      </c>
      <c r="H1882" t="s">
        <v>252</v>
      </c>
      <c r="I1882" t="s">
        <v>91</v>
      </c>
      <c r="J1882">
        <v>2004</v>
      </c>
      <c r="K1882" t="s">
        <v>36</v>
      </c>
      <c r="L1882" t="s">
        <v>99</v>
      </c>
      <c r="M1882" t="s">
        <v>81</v>
      </c>
      <c r="N1882" t="s">
        <v>106</v>
      </c>
      <c r="O1882">
        <v>-1</v>
      </c>
      <c r="P1882">
        <v>-1</v>
      </c>
    </row>
    <row r="1883" spans="1:16" ht="15" customHeight="1" x14ac:dyDescent="0.3">
      <c r="A1883">
        <v>1881</v>
      </c>
      <c r="B1883" t="s">
        <v>5215</v>
      </c>
      <c r="C1883" t="s">
        <v>5230</v>
      </c>
      <c r="D1883" t="s">
        <v>5235</v>
      </c>
      <c r="E1883">
        <v>-1</v>
      </c>
      <c r="F1883" t="s">
        <v>5167</v>
      </c>
      <c r="G1883" t="s">
        <v>193</v>
      </c>
      <c r="H1883" t="s">
        <v>5168</v>
      </c>
      <c r="I1883" t="s">
        <v>91</v>
      </c>
      <c r="J1883">
        <v>-1</v>
      </c>
      <c r="K1883" t="s">
        <v>486</v>
      </c>
      <c r="L1883">
        <v>-1</v>
      </c>
      <c r="M1883">
        <v>-1</v>
      </c>
      <c r="N1883" t="s">
        <v>39</v>
      </c>
      <c r="O1883">
        <v>-1</v>
      </c>
      <c r="P1883">
        <v>-1</v>
      </c>
    </row>
    <row r="1884" spans="1:16" ht="15" customHeight="1" x14ac:dyDescent="0.3">
      <c r="A1884">
        <v>1882</v>
      </c>
      <c r="B1884" t="s">
        <v>5236</v>
      </c>
      <c r="C1884" t="s">
        <v>5230</v>
      </c>
      <c r="D1884" s="1" t="s">
        <v>5237</v>
      </c>
      <c r="E1884">
        <v>3.6</v>
      </c>
      <c r="F1884" s="1" t="s">
        <v>3115</v>
      </c>
      <c r="G1884" t="s">
        <v>193</v>
      </c>
      <c r="H1884" t="s">
        <v>3116</v>
      </c>
      <c r="I1884" t="s">
        <v>35</v>
      </c>
      <c r="J1884">
        <v>1997</v>
      </c>
      <c r="K1884" t="s">
        <v>36</v>
      </c>
      <c r="L1884" t="s">
        <v>222</v>
      </c>
      <c r="M1884" t="s">
        <v>81</v>
      </c>
      <c r="N1884" t="s">
        <v>24</v>
      </c>
      <c r="O1884" t="s">
        <v>3117</v>
      </c>
      <c r="P1884">
        <v>-1</v>
      </c>
    </row>
    <row r="1885" spans="1:16" ht="15" customHeight="1" x14ac:dyDescent="0.3">
      <c r="A1885">
        <v>1883</v>
      </c>
      <c r="B1885" t="s">
        <v>5238</v>
      </c>
      <c r="C1885" t="s">
        <v>5230</v>
      </c>
      <c r="D1885" s="1" t="s">
        <v>5239</v>
      </c>
      <c r="E1885">
        <v>3.8</v>
      </c>
      <c r="F1885" s="1" t="s">
        <v>5051</v>
      </c>
      <c r="G1885" t="s">
        <v>193</v>
      </c>
      <c r="H1885" t="s">
        <v>193</v>
      </c>
      <c r="I1885" t="s">
        <v>35</v>
      </c>
      <c r="J1885">
        <v>2017</v>
      </c>
      <c r="K1885" t="s">
        <v>73</v>
      </c>
      <c r="L1885" t="s">
        <v>66</v>
      </c>
      <c r="M1885" t="s">
        <v>67</v>
      </c>
      <c r="N1885" t="s">
        <v>39</v>
      </c>
      <c r="O1885">
        <v>-1</v>
      </c>
      <c r="P1885">
        <v>-1</v>
      </c>
    </row>
    <row r="1886" spans="1:16" ht="15" customHeight="1" x14ac:dyDescent="0.3">
      <c r="A1886">
        <v>1884</v>
      </c>
      <c r="B1886" t="s">
        <v>3668</v>
      </c>
      <c r="C1886" t="s">
        <v>5230</v>
      </c>
      <c r="D1886" s="1" t="s">
        <v>5240</v>
      </c>
      <c r="E1886">
        <v>3.6</v>
      </c>
      <c r="F1886" s="1" t="s">
        <v>5241</v>
      </c>
      <c r="G1886" t="s">
        <v>193</v>
      </c>
      <c r="H1886" t="s">
        <v>1077</v>
      </c>
      <c r="I1886" t="s">
        <v>35</v>
      </c>
      <c r="J1886">
        <v>1975</v>
      </c>
      <c r="K1886" t="s">
        <v>45</v>
      </c>
      <c r="L1886" t="s">
        <v>46</v>
      </c>
      <c r="M1886" t="s">
        <v>38</v>
      </c>
      <c r="N1886" t="s">
        <v>24</v>
      </c>
      <c r="O1886">
        <v>-1</v>
      </c>
      <c r="P1886">
        <v>-1</v>
      </c>
    </row>
    <row r="1887" spans="1:16" ht="15" customHeight="1" x14ac:dyDescent="0.3">
      <c r="A1887">
        <v>1885</v>
      </c>
      <c r="B1887" t="s">
        <v>5242</v>
      </c>
      <c r="C1887" t="s">
        <v>5230</v>
      </c>
      <c r="D1887" s="1" t="s">
        <v>5243</v>
      </c>
      <c r="E1887">
        <v>3.3</v>
      </c>
      <c r="F1887" s="1" t="s">
        <v>5190</v>
      </c>
      <c r="G1887" t="s">
        <v>5063</v>
      </c>
      <c r="H1887" t="s">
        <v>5063</v>
      </c>
      <c r="I1887" t="s">
        <v>28</v>
      </c>
      <c r="J1887">
        <v>1946</v>
      </c>
      <c r="K1887" t="s">
        <v>73</v>
      </c>
      <c r="L1887" t="s">
        <v>5191</v>
      </c>
      <c r="M1887" t="s">
        <v>407</v>
      </c>
      <c r="N1887" t="s">
        <v>132</v>
      </c>
      <c r="O1887" t="s">
        <v>5192</v>
      </c>
      <c r="P1887">
        <v>-1</v>
      </c>
    </row>
    <row r="1888" spans="1:16" ht="15" customHeight="1" x14ac:dyDescent="0.3">
      <c r="A1888">
        <v>1886</v>
      </c>
      <c r="B1888" t="s">
        <v>5244</v>
      </c>
      <c r="C1888" t="s">
        <v>5230</v>
      </c>
      <c r="D1888" s="1" t="s">
        <v>5245</v>
      </c>
      <c r="E1888">
        <v>3.8</v>
      </c>
      <c r="F1888" s="1" t="s">
        <v>5219</v>
      </c>
      <c r="G1888" t="s">
        <v>193</v>
      </c>
      <c r="H1888" t="s">
        <v>1042</v>
      </c>
      <c r="I1888" t="s">
        <v>20</v>
      </c>
      <c r="J1888">
        <v>1998</v>
      </c>
      <c r="K1888" t="s">
        <v>36</v>
      </c>
      <c r="L1888" t="s">
        <v>46</v>
      </c>
      <c r="M1888" t="s">
        <v>38</v>
      </c>
      <c r="N1888" t="s">
        <v>120</v>
      </c>
      <c r="O1888">
        <v>-1</v>
      </c>
      <c r="P1888">
        <v>-1</v>
      </c>
    </row>
    <row r="1889" spans="1:16" ht="15" customHeight="1" x14ac:dyDescent="0.3">
      <c r="A1889">
        <v>1887</v>
      </c>
      <c r="B1889" t="s">
        <v>5246</v>
      </c>
      <c r="C1889" t="s">
        <v>5230</v>
      </c>
      <c r="D1889" s="1" t="s">
        <v>5247</v>
      </c>
      <c r="E1889">
        <v>3.3</v>
      </c>
      <c r="F1889" s="1" t="s">
        <v>5190</v>
      </c>
      <c r="G1889" t="s">
        <v>5063</v>
      </c>
      <c r="H1889" t="s">
        <v>5063</v>
      </c>
      <c r="I1889" t="s">
        <v>28</v>
      </c>
      <c r="J1889">
        <v>1946</v>
      </c>
      <c r="K1889" t="s">
        <v>73</v>
      </c>
      <c r="L1889" t="s">
        <v>5191</v>
      </c>
      <c r="M1889" t="s">
        <v>407</v>
      </c>
      <c r="N1889" t="s">
        <v>132</v>
      </c>
      <c r="O1889" t="s">
        <v>5192</v>
      </c>
      <c r="P1889">
        <v>-1</v>
      </c>
    </row>
    <row r="1890" spans="1:16" ht="15" customHeight="1" x14ac:dyDescent="0.3">
      <c r="A1890">
        <v>1888</v>
      </c>
      <c r="B1890" t="s">
        <v>5108</v>
      </c>
      <c r="C1890" t="s">
        <v>5248</v>
      </c>
      <c r="D1890" s="1" t="s">
        <v>5249</v>
      </c>
      <c r="E1890">
        <v>4</v>
      </c>
      <c r="F1890" s="1" t="s">
        <v>5250</v>
      </c>
      <c r="G1890" t="s">
        <v>154</v>
      </c>
      <c r="H1890" t="s">
        <v>5251</v>
      </c>
      <c r="I1890" t="s">
        <v>72</v>
      </c>
      <c r="J1890">
        <v>1982</v>
      </c>
      <c r="K1890" t="s">
        <v>73</v>
      </c>
      <c r="L1890" t="s">
        <v>202</v>
      </c>
      <c r="M1890" t="s">
        <v>38</v>
      </c>
      <c r="N1890" t="s">
        <v>31</v>
      </c>
      <c r="O1890">
        <v>-1</v>
      </c>
      <c r="P1890">
        <v>-1</v>
      </c>
    </row>
    <row r="1891" spans="1:16" ht="15" customHeight="1" x14ac:dyDescent="0.3">
      <c r="A1891">
        <v>1889</v>
      </c>
      <c r="B1891" t="s">
        <v>5252</v>
      </c>
      <c r="C1891" t="s">
        <v>5248</v>
      </c>
      <c r="D1891" s="1" t="s">
        <v>5253</v>
      </c>
      <c r="E1891">
        <v>3.6</v>
      </c>
      <c r="F1891" s="1" t="s">
        <v>5254</v>
      </c>
      <c r="G1891" t="s">
        <v>5251</v>
      </c>
      <c r="H1891" t="s">
        <v>5251</v>
      </c>
      <c r="I1891" t="s">
        <v>118</v>
      </c>
      <c r="J1891">
        <v>2006</v>
      </c>
      <c r="K1891" t="s">
        <v>45</v>
      </c>
      <c r="L1891" t="s">
        <v>2120</v>
      </c>
      <c r="M1891" t="s">
        <v>407</v>
      </c>
      <c r="N1891" t="s">
        <v>24</v>
      </c>
      <c r="O1891">
        <v>-1</v>
      </c>
      <c r="P1891">
        <v>-1</v>
      </c>
    </row>
    <row r="1892" spans="1:16" ht="15" customHeight="1" x14ac:dyDescent="0.3">
      <c r="A1892">
        <v>1890</v>
      </c>
      <c r="B1892" t="s">
        <v>96</v>
      </c>
      <c r="C1892" t="s">
        <v>5248</v>
      </c>
      <c r="D1892" s="1" t="s">
        <v>5255</v>
      </c>
      <c r="E1892">
        <v>3.9</v>
      </c>
      <c r="F1892" s="1" t="s">
        <v>5256</v>
      </c>
      <c r="G1892" t="s">
        <v>154</v>
      </c>
      <c r="H1892" t="s">
        <v>154</v>
      </c>
      <c r="I1892" t="s">
        <v>118</v>
      </c>
      <c r="J1892">
        <v>2008</v>
      </c>
      <c r="K1892" t="s">
        <v>73</v>
      </c>
      <c r="L1892" t="s">
        <v>37</v>
      </c>
      <c r="M1892" t="s">
        <v>38</v>
      </c>
      <c r="N1892" t="s">
        <v>39</v>
      </c>
      <c r="O1892">
        <v>-1</v>
      </c>
      <c r="P1892" t="b">
        <v>1</v>
      </c>
    </row>
    <row r="1893" spans="1:16" ht="15" customHeight="1" x14ac:dyDescent="0.3">
      <c r="A1893">
        <v>1891</v>
      </c>
      <c r="B1893" t="s">
        <v>41</v>
      </c>
      <c r="C1893" t="s">
        <v>5248</v>
      </c>
      <c r="D1893" s="1" t="s">
        <v>5257</v>
      </c>
      <c r="E1893">
        <v>3</v>
      </c>
      <c r="F1893" s="1" t="s">
        <v>5258</v>
      </c>
      <c r="G1893" t="s">
        <v>405</v>
      </c>
      <c r="H1893" t="s">
        <v>1885</v>
      </c>
      <c r="I1893" t="s">
        <v>35</v>
      </c>
      <c r="J1893">
        <v>1997</v>
      </c>
      <c r="K1893" t="s">
        <v>73</v>
      </c>
      <c r="L1893" t="s">
        <v>543</v>
      </c>
      <c r="M1893" t="s">
        <v>247</v>
      </c>
      <c r="N1893" t="s">
        <v>132</v>
      </c>
      <c r="O1893" t="s">
        <v>5259</v>
      </c>
      <c r="P1893" t="b">
        <v>1</v>
      </c>
    </row>
    <row r="1894" spans="1:16" ht="15" customHeight="1" x14ac:dyDescent="0.3">
      <c r="A1894">
        <v>1892</v>
      </c>
      <c r="B1894" t="s">
        <v>96</v>
      </c>
      <c r="C1894" t="s">
        <v>5248</v>
      </c>
      <c r="D1894" s="1" t="s">
        <v>5260</v>
      </c>
      <c r="E1894">
        <v>4</v>
      </c>
      <c r="F1894" s="1" t="s">
        <v>5250</v>
      </c>
      <c r="G1894" t="s">
        <v>154</v>
      </c>
      <c r="H1894" t="s">
        <v>5251</v>
      </c>
      <c r="I1894" t="s">
        <v>72</v>
      </c>
      <c r="J1894">
        <v>1982</v>
      </c>
      <c r="K1894" t="s">
        <v>73</v>
      </c>
      <c r="L1894" t="s">
        <v>202</v>
      </c>
      <c r="M1894" t="s">
        <v>38</v>
      </c>
      <c r="N1894" t="s">
        <v>31</v>
      </c>
      <c r="O1894">
        <v>-1</v>
      </c>
      <c r="P1894">
        <v>-1</v>
      </c>
    </row>
    <row r="1895" spans="1:16" ht="15" customHeight="1" x14ac:dyDescent="0.3">
      <c r="A1895">
        <v>1893</v>
      </c>
      <c r="B1895" t="s">
        <v>41</v>
      </c>
      <c r="C1895" t="s">
        <v>5248</v>
      </c>
      <c r="D1895" s="1" t="s">
        <v>5261</v>
      </c>
      <c r="E1895">
        <v>5</v>
      </c>
      <c r="F1895" s="1" t="s">
        <v>5262</v>
      </c>
      <c r="G1895" t="s">
        <v>1909</v>
      </c>
      <c r="H1895" t="s">
        <v>1909</v>
      </c>
      <c r="I1895" t="s">
        <v>118</v>
      </c>
      <c r="J1895">
        <v>2014</v>
      </c>
      <c r="K1895" t="s">
        <v>36</v>
      </c>
      <c r="L1895" t="s">
        <v>178</v>
      </c>
      <c r="M1895" t="s">
        <v>38</v>
      </c>
      <c r="N1895" t="s">
        <v>39</v>
      </c>
      <c r="O1895">
        <v>-1</v>
      </c>
      <c r="P1895">
        <v>-1</v>
      </c>
    </row>
    <row r="1896" spans="1:16" ht="15" customHeight="1" x14ac:dyDescent="0.3">
      <c r="A1896">
        <v>1894</v>
      </c>
      <c r="B1896" t="s">
        <v>41</v>
      </c>
      <c r="C1896" t="s">
        <v>5248</v>
      </c>
      <c r="D1896" s="1" t="s">
        <v>5263</v>
      </c>
      <c r="E1896">
        <v>3.8</v>
      </c>
      <c r="F1896" s="1" t="s">
        <v>5264</v>
      </c>
      <c r="G1896" t="s">
        <v>405</v>
      </c>
      <c r="H1896" t="s">
        <v>405</v>
      </c>
      <c r="I1896" t="s">
        <v>118</v>
      </c>
      <c r="J1896">
        <v>2008</v>
      </c>
      <c r="K1896" t="s">
        <v>36</v>
      </c>
      <c r="L1896" t="s">
        <v>3689</v>
      </c>
      <c r="M1896" t="s">
        <v>564</v>
      </c>
      <c r="N1896" t="s">
        <v>441</v>
      </c>
      <c r="O1896">
        <v>-1</v>
      </c>
      <c r="P1896">
        <v>-1</v>
      </c>
    </row>
    <row r="1897" spans="1:16" ht="15" customHeight="1" x14ac:dyDescent="0.3">
      <c r="A1897">
        <v>1895</v>
      </c>
      <c r="B1897" t="s">
        <v>41</v>
      </c>
      <c r="C1897" t="s">
        <v>5248</v>
      </c>
      <c r="D1897" s="1" t="s">
        <v>5265</v>
      </c>
      <c r="E1897">
        <v>4.5999999999999996</v>
      </c>
      <c r="F1897" s="1" t="s">
        <v>5266</v>
      </c>
      <c r="G1897" t="s">
        <v>154</v>
      </c>
      <c r="H1897" t="s">
        <v>154</v>
      </c>
      <c r="I1897" t="s">
        <v>20</v>
      </c>
      <c r="J1897">
        <v>2011</v>
      </c>
      <c r="K1897" t="s">
        <v>36</v>
      </c>
      <c r="L1897" t="s">
        <v>178</v>
      </c>
      <c r="M1897" t="s">
        <v>38</v>
      </c>
      <c r="N1897" t="s">
        <v>39</v>
      </c>
      <c r="O1897" t="s">
        <v>5267</v>
      </c>
      <c r="P1897">
        <v>-1</v>
      </c>
    </row>
    <row r="1898" spans="1:16" ht="15" customHeight="1" x14ac:dyDescent="0.3">
      <c r="A1898">
        <v>1896</v>
      </c>
      <c r="B1898" t="s">
        <v>5268</v>
      </c>
      <c r="C1898" t="s">
        <v>5248</v>
      </c>
      <c r="D1898" s="1" t="s">
        <v>5269</v>
      </c>
      <c r="E1898">
        <v>3.5</v>
      </c>
      <c r="F1898" s="1" t="s">
        <v>5270</v>
      </c>
      <c r="G1898" t="s">
        <v>405</v>
      </c>
      <c r="H1898" t="s">
        <v>405</v>
      </c>
      <c r="I1898" t="s">
        <v>35</v>
      </c>
      <c r="J1898">
        <v>2002</v>
      </c>
      <c r="K1898" t="s">
        <v>36</v>
      </c>
      <c r="L1898" t="s">
        <v>58</v>
      </c>
      <c r="M1898" t="s">
        <v>59</v>
      </c>
      <c r="N1898" t="s">
        <v>229</v>
      </c>
      <c r="O1898">
        <v>-1</v>
      </c>
      <c r="P1898">
        <v>-1</v>
      </c>
    </row>
    <row r="1899" spans="1:16" ht="15" customHeight="1" x14ac:dyDescent="0.3">
      <c r="A1899">
        <v>1897</v>
      </c>
      <c r="B1899" t="s">
        <v>5271</v>
      </c>
      <c r="C1899" t="s">
        <v>5248</v>
      </c>
      <c r="D1899" s="1" t="s">
        <v>5272</v>
      </c>
      <c r="E1899">
        <v>3.3</v>
      </c>
      <c r="F1899" s="1" t="s">
        <v>2181</v>
      </c>
      <c r="G1899" t="s">
        <v>154</v>
      </c>
      <c r="H1899" t="s">
        <v>1705</v>
      </c>
      <c r="I1899" t="s">
        <v>35</v>
      </c>
      <c r="J1899">
        <v>1964</v>
      </c>
      <c r="K1899" t="s">
        <v>36</v>
      </c>
      <c r="L1899" t="s">
        <v>222</v>
      </c>
      <c r="M1899" t="s">
        <v>81</v>
      </c>
      <c r="N1899" t="s">
        <v>75</v>
      </c>
      <c r="O1899" t="s">
        <v>2182</v>
      </c>
      <c r="P1899">
        <v>-1</v>
      </c>
    </row>
    <row r="1900" spans="1:16" ht="15" customHeight="1" x14ac:dyDescent="0.3">
      <c r="A1900">
        <v>1898</v>
      </c>
      <c r="B1900" t="s">
        <v>5273</v>
      </c>
      <c r="C1900" t="s">
        <v>5248</v>
      </c>
      <c r="D1900" s="1" t="s">
        <v>5274</v>
      </c>
      <c r="E1900">
        <v>4.0999999999999996</v>
      </c>
      <c r="F1900" s="1" t="s">
        <v>5275</v>
      </c>
      <c r="G1900" t="s">
        <v>154</v>
      </c>
      <c r="H1900" t="s">
        <v>154</v>
      </c>
      <c r="I1900" t="s">
        <v>118</v>
      </c>
      <c r="J1900">
        <v>2011</v>
      </c>
      <c r="K1900" t="s">
        <v>36</v>
      </c>
      <c r="L1900" t="s">
        <v>37</v>
      </c>
      <c r="M1900" t="s">
        <v>38</v>
      </c>
      <c r="N1900" t="s">
        <v>160</v>
      </c>
      <c r="O1900" t="s">
        <v>5276</v>
      </c>
      <c r="P1900" t="b">
        <v>1</v>
      </c>
    </row>
    <row r="1901" spans="1:16" ht="15" customHeight="1" x14ac:dyDescent="0.3">
      <c r="A1901">
        <v>1899</v>
      </c>
      <c r="B1901" t="s">
        <v>3076</v>
      </c>
      <c r="C1901" t="s">
        <v>5248</v>
      </c>
      <c r="D1901" t="s">
        <v>5277</v>
      </c>
      <c r="E1901">
        <v>4.0999999999999996</v>
      </c>
      <c r="F1901" s="1" t="s">
        <v>5278</v>
      </c>
      <c r="G1901" t="s">
        <v>154</v>
      </c>
      <c r="H1901" t="s">
        <v>5279</v>
      </c>
      <c r="I1901" t="s">
        <v>91</v>
      </c>
      <c r="J1901">
        <v>-1</v>
      </c>
      <c r="K1901" t="s">
        <v>36</v>
      </c>
      <c r="L1901">
        <v>-1</v>
      </c>
      <c r="M1901">
        <v>-1</v>
      </c>
      <c r="N1901" t="s">
        <v>39</v>
      </c>
      <c r="O1901">
        <v>-1</v>
      </c>
      <c r="P1901">
        <v>-1</v>
      </c>
    </row>
    <row r="1902" spans="1:16" ht="15" customHeight="1" x14ac:dyDescent="0.3">
      <c r="A1902">
        <v>1900</v>
      </c>
      <c r="B1902" t="s">
        <v>5280</v>
      </c>
      <c r="C1902" t="s">
        <v>5248</v>
      </c>
      <c r="D1902" s="1" t="s">
        <v>5281</v>
      </c>
      <c r="E1902">
        <v>4.8</v>
      </c>
      <c r="F1902" s="1" t="s">
        <v>5282</v>
      </c>
      <c r="G1902" t="s">
        <v>154</v>
      </c>
      <c r="H1902" t="s">
        <v>154</v>
      </c>
      <c r="I1902" t="s">
        <v>91</v>
      </c>
      <c r="J1902">
        <v>2014</v>
      </c>
      <c r="K1902" t="s">
        <v>36</v>
      </c>
      <c r="L1902" t="s">
        <v>99</v>
      </c>
      <c r="M1902" t="s">
        <v>81</v>
      </c>
      <c r="N1902" t="s">
        <v>160</v>
      </c>
      <c r="O1902">
        <v>-1</v>
      </c>
      <c r="P1902">
        <v>-1</v>
      </c>
    </row>
    <row r="1903" spans="1:16" ht="15" customHeight="1" x14ac:dyDescent="0.3">
      <c r="A1903">
        <v>1901</v>
      </c>
      <c r="B1903" t="s">
        <v>41</v>
      </c>
      <c r="C1903" t="s">
        <v>5248</v>
      </c>
      <c r="D1903" s="1" t="s">
        <v>5283</v>
      </c>
      <c r="E1903">
        <v>3.7</v>
      </c>
      <c r="F1903" s="1" t="s">
        <v>5284</v>
      </c>
      <c r="G1903" t="s">
        <v>154</v>
      </c>
      <c r="H1903" t="s">
        <v>154</v>
      </c>
      <c r="I1903" t="s">
        <v>91</v>
      </c>
      <c r="J1903">
        <v>2011</v>
      </c>
      <c r="K1903" t="s">
        <v>36</v>
      </c>
      <c r="L1903" t="s">
        <v>202</v>
      </c>
      <c r="M1903" t="s">
        <v>38</v>
      </c>
      <c r="N1903" t="s">
        <v>39</v>
      </c>
      <c r="O1903">
        <v>-1</v>
      </c>
      <c r="P1903">
        <v>-1</v>
      </c>
    </row>
    <row r="1904" spans="1:16" ht="15" customHeight="1" x14ac:dyDescent="0.3">
      <c r="A1904">
        <v>1902</v>
      </c>
      <c r="B1904" t="s">
        <v>413</v>
      </c>
      <c r="C1904" t="s">
        <v>5248</v>
      </c>
      <c r="D1904" t="s">
        <v>5285</v>
      </c>
      <c r="E1904">
        <v>3.6</v>
      </c>
      <c r="F1904" s="1" t="s">
        <v>288</v>
      </c>
      <c r="G1904" t="s">
        <v>154</v>
      </c>
      <c r="H1904" t="s">
        <v>289</v>
      </c>
      <c r="I1904" t="s">
        <v>35</v>
      </c>
      <c r="J1904">
        <v>1998</v>
      </c>
      <c r="K1904" t="s">
        <v>73</v>
      </c>
      <c r="L1904" t="s">
        <v>46</v>
      </c>
      <c r="M1904" t="s">
        <v>38</v>
      </c>
      <c r="N1904" t="s">
        <v>229</v>
      </c>
      <c r="O1904">
        <v>-1</v>
      </c>
      <c r="P1904">
        <v>-1</v>
      </c>
    </row>
    <row r="1905" spans="1:16" ht="15" customHeight="1" x14ac:dyDescent="0.3">
      <c r="A1905">
        <v>1903</v>
      </c>
      <c r="B1905" t="s">
        <v>41</v>
      </c>
      <c r="C1905" t="s">
        <v>5248</v>
      </c>
      <c r="D1905" s="1" t="s">
        <v>5286</v>
      </c>
      <c r="E1905">
        <v>3.6</v>
      </c>
      <c r="F1905" s="1" t="s">
        <v>5287</v>
      </c>
      <c r="G1905" t="s">
        <v>154</v>
      </c>
      <c r="H1905" t="s">
        <v>131</v>
      </c>
      <c r="I1905" t="s">
        <v>118</v>
      </c>
      <c r="J1905">
        <v>2014</v>
      </c>
      <c r="K1905" t="s">
        <v>36</v>
      </c>
      <c r="L1905" t="s">
        <v>46</v>
      </c>
      <c r="M1905" t="s">
        <v>38</v>
      </c>
      <c r="N1905" t="s">
        <v>39</v>
      </c>
      <c r="O1905">
        <v>-1</v>
      </c>
      <c r="P1905">
        <v>-1</v>
      </c>
    </row>
    <row r="1906" spans="1:16" ht="15" customHeight="1" x14ac:dyDescent="0.3">
      <c r="A1906">
        <v>1904</v>
      </c>
      <c r="B1906" t="s">
        <v>1647</v>
      </c>
      <c r="C1906" t="s">
        <v>5248</v>
      </c>
      <c r="D1906" t="s">
        <v>5288</v>
      </c>
      <c r="E1906">
        <v>3.9</v>
      </c>
      <c r="F1906" s="1" t="s">
        <v>5289</v>
      </c>
      <c r="G1906" t="s">
        <v>154</v>
      </c>
      <c r="H1906" t="s">
        <v>5290</v>
      </c>
      <c r="I1906" t="s">
        <v>51</v>
      </c>
      <c r="J1906">
        <v>2005</v>
      </c>
      <c r="K1906" t="s">
        <v>36</v>
      </c>
      <c r="L1906" t="s">
        <v>37</v>
      </c>
      <c r="M1906" t="s">
        <v>38</v>
      </c>
      <c r="N1906" t="s">
        <v>39</v>
      </c>
      <c r="O1906">
        <v>-1</v>
      </c>
      <c r="P1906">
        <v>-1</v>
      </c>
    </row>
    <row r="1907" spans="1:16" ht="15" customHeight="1" x14ac:dyDescent="0.3">
      <c r="A1907">
        <v>1905</v>
      </c>
      <c r="B1907" t="s">
        <v>41</v>
      </c>
      <c r="C1907" t="s">
        <v>5248</v>
      </c>
      <c r="D1907" s="1" t="s">
        <v>5291</v>
      </c>
      <c r="E1907">
        <v>3.8</v>
      </c>
      <c r="F1907" s="1" t="s">
        <v>5292</v>
      </c>
      <c r="G1907" t="s">
        <v>154</v>
      </c>
      <c r="H1907" t="s">
        <v>19</v>
      </c>
      <c r="I1907" t="s">
        <v>118</v>
      </c>
      <c r="J1907">
        <v>2000</v>
      </c>
      <c r="K1907" t="s">
        <v>36</v>
      </c>
      <c r="L1907" t="s">
        <v>222</v>
      </c>
      <c r="M1907" t="s">
        <v>81</v>
      </c>
      <c r="N1907" t="s">
        <v>24</v>
      </c>
      <c r="O1907" t="s">
        <v>2283</v>
      </c>
      <c r="P1907">
        <v>-1</v>
      </c>
    </row>
    <row r="1908" spans="1:16" ht="15" customHeight="1" x14ac:dyDescent="0.3">
      <c r="A1908">
        <v>1906</v>
      </c>
      <c r="B1908" t="s">
        <v>41</v>
      </c>
      <c r="C1908" t="s">
        <v>5248</v>
      </c>
      <c r="D1908" s="1" t="s">
        <v>5293</v>
      </c>
      <c r="E1908">
        <v>4</v>
      </c>
      <c r="F1908" s="1" t="s">
        <v>5294</v>
      </c>
      <c r="G1908" t="s">
        <v>154</v>
      </c>
      <c r="H1908" t="s">
        <v>154</v>
      </c>
      <c r="I1908" t="s">
        <v>51</v>
      </c>
      <c r="J1908">
        <v>2016</v>
      </c>
      <c r="K1908" t="s">
        <v>36</v>
      </c>
      <c r="L1908" t="s">
        <v>202</v>
      </c>
      <c r="M1908" t="s">
        <v>38</v>
      </c>
      <c r="N1908" t="s">
        <v>39</v>
      </c>
      <c r="O1908">
        <v>-1</v>
      </c>
      <c r="P1908">
        <v>-1</v>
      </c>
    </row>
    <row r="1909" spans="1:16" ht="15" customHeight="1" x14ac:dyDescent="0.3">
      <c r="A1909">
        <v>1907</v>
      </c>
      <c r="B1909" t="s">
        <v>5295</v>
      </c>
      <c r="C1909" t="s">
        <v>5248</v>
      </c>
      <c r="D1909" s="1" t="s">
        <v>5296</v>
      </c>
      <c r="E1909">
        <v>5</v>
      </c>
      <c r="F1909" s="1" t="s">
        <v>5297</v>
      </c>
      <c r="G1909" t="s">
        <v>154</v>
      </c>
      <c r="H1909" t="s">
        <v>154</v>
      </c>
      <c r="I1909" t="s">
        <v>91</v>
      </c>
      <c r="J1909">
        <v>-1</v>
      </c>
      <c r="K1909" t="s">
        <v>36</v>
      </c>
      <c r="L1909" t="s">
        <v>202</v>
      </c>
      <c r="M1909" t="s">
        <v>38</v>
      </c>
      <c r="N1909" t="s">
        <v>39</v>
      </c>
      <c r="O1909">
        <v>-1</v>
      </c>
      <c r="P1909">
        <v>-1</v>
      </c>
    </row>
    <row r="1910" spans="1:16" ht="15" customHeight="1" x14ac:dyDescent="0.3">
      <c r="A1910">
        <v>1908</v>
      </c>
      <c r="B1910" t="s">
        <v>5298</v>
      </c>
      <c r="C1910" t="s">
        <v>5248</v>
      </c>
      <c r="D1910" s="1" t="s">
        <v>5299</v>
      </c>
      <c r="E1910">
        <v>4.9000000000000004</v>
      </c>
      <c r="F1910" s="1" t="s">
        <v>5300</v>
      </c>
      <c r="G1910" t="s">
        <v>154</v>
      </c>
      <c r="H1910" t="s">
        <v>154</v>
      </c>
      <c r="I1910" t="s">
        <v>118</v>
      </c>
      <c r="J1910">
        <v>2017</v>
      </c>
      <c r="K1910" t="s">
        <v>36</v>
      </c>
      <c r="L1910" t="s">
        <v>2364</v>
      </c>
      <c r="M1910" t="s">
        <v>2277</v>
      </c>
      <c r="N1910" t="s">
        <v>39</v>
      </c>
      <c r="O1910">
        <v>-1</v>
      </c>
      <c r="P1910">
        <v>-1</v>
      </c>
    </row>
    <row r="1911" spans="1:16" ht="15" customHeight="1" x14ac:dyDescent="0.3">
      <c r="A1911">
        <v>1909</v>
      </c>
      <c r="B1911" t="s">
        <v>41</v>
      </c>
      <c r="C1911" t="s">
        <v>5248</v>
      </c>
      <c r="D1911" s="1" t="s">
        <v>5301</v>
      </c>
      <c r="E1911">
        <v>4.5999999999999996</v>
      </c>
      <c r="F1911" s="1" t="s">
        <v>5302</v>
      </c>
      <c r="G1911" t="s">
        <v>154</v>
      </c>
      <c r="H1911" t="s">
        <v>154</v>
      </c>
      <c r="I1911" t="s">
        <v>118</v>
      </c>
      <c r="J1911">
        <v>2010</v>
      </c>
      <c r="K1911" t="s">
        <v>36</v>
      </c>
      <c r="L1911" t="s">
        <v>178</v>
      </c>
      <c r="M1911" t="s">
        <v>38</v>
      </c>
      <c r="N1911" t="s">
        <v>39</v>
      </c>
      <c r="O1911">
        <v>-1</v>
      </c>
      <c r="P1911">
        <v>-1</v>
      </c>
    </row>
    <row r="1912" spans="1:16" ht="15" customHeight="1" x14ac:dyDescent="0.3">
      <c r="A1912">
        <v>1910</v>
      </c>
      <c r="B1912" t="s">
        <v>5303</v>
      </c>
      <c r="C1912" t="s">
        <v>5248</v>
      </c>
      <c r="D1912" s="1" t="s">
        <v>5304</v>
      </c>
      <c r="E1912">
        <v>3.8</v>
      </c>
      <c r="F1912" s="1" t="s">
        <v>5292</v>
      </c>
      <c r="G1912" t="s">
        <v>154</v>
      </c>
      <c r="H1912" t="s">
        <v>19</v>
      </c>
      <c r="I1912" t="s">
        <v>118</v>
      </c>
      <c r="J1912">
        <v>2000</v>
      </c>
      <c r="K1912" t="s">
        <v>36</v>
      </c>
      <c r="L1912" t="s">
        <v>222</v>
      </c>
      <c r="M1912" t="s">
        <v>81</v>
      </c>
      <c r="N1912" t="s">
        <v>24</v>
      </c>
      <c r="O1912" t="s">
        <v>2283</v>
      </c>
      <c r="P1912">
        <v>-1</v>
      </c>
    </row>
    <row r="1913" spans="1:16" ht="15" customHeight="1" x14ac:dyDescent="0.3">
      <c r="A1913">
        <v>1911</v>
      </c>
      <c r="B1913" t="s">
        <v>41</v>
      </c>
      <c r="C1913" t="s">
        <v>5248</v>
      </c>
      <c r="D1913" s="1" t="s">
        <v>5305</v>
      </c>
      <c r="E1913">
        <v>4</v>
      </c>
      <c r="F1913" s="1" t="s">
        <v>5306</v>
      </c>
      <c r="G1913" t="s">
        <v>405</v>
      </c>
      <c r="H1913" t="s">
        <v>405</v>
      </c>
      <c r="I1913" t="s">
        <v>35</v>
      </c>
      <c r="J1913">
        <v>2012</v>
      </c>
      <c r="K1913" t="s">
        <v>36</v>
      </c>
      <c r="L1913" t="s">
        <v>178</v>
      </c>
      <c r="M1913" t="s">
        <v>38</v>
      </c>
      <c r="N1913" t="s">
        <v>39</v>
      </c>
      <c r="O1913" t="s">
        <v>5307</v>
      </c>
      <c r="P1913">
        <v>-1</v>
      </c>
    </row>
    <row r="1914" spans="1:16" ht="15" customHeight="1" x14ac:dyDescent="0.3">
      <c r="A1914">
        <v>1912</v>
      </c>
      <c r="B1914" t="s">
        <v>5308</v>
      </c>
      <c r="C1914" t="s">
        <v>5248</v>
      </c>
      <c r="D1914" s="1" t="s">
        <v>5309</v>
      </c>
      <c r="E1914">
        <v>3.7</v>
      </c>
      <c r="F1914" s="1" t="s">
        <v>1586</v>
      </c>
      <c r="G1914" t="s">
        <v>154</v>
      </c>
      <c r="H1914" t="s">
        <v>354</v>
      </c>
      <c r="I1914" t="s">
        <v>28</v>
      </c>
      <c r="J1914">
        <v>1906</v>
      </c>
      <c r="K1914" t="s">
        <v>73</v>
      </c>
      <c r="L1914" t="s">
        <v>282</v>
      </c>
      <c r="M1914" t="s">
        <v>282</v>
      </c>
      <c r="N1914" t="s">
        <v>39</v>
      </c>
      <c r="O1914">
        <v>-1</v>
      </c>
      <c r="P1914">
        <v>-1</v>
      </c>
    </row>
    <row r="1915" spans="1:16" ht="15" customHeight="1" x14ac:dyDescent="0.3">
      <c r="A1915">
        <v>1913</v>
      </c>
      <c r="B1915" t="s">
        <v>41</v>
      </c>
      <c r="C1915" t="s">
        <v>5248</v>
      </c>
      <c r="D1915" s="1" t="s">
        <v>5310</v>
      </c>
      <c r="E1915">
        <v>4.5</v>
      </c>
      <c r="F1915" s="1" t="s">
        <v>5311</v>
      </c>
      <c r="G1915" t="s">
        <v>154</v>
      </c>
      <c r="H1915" t="s">
        <v>154</v>
      </c>
      <c r="I1915" t="s">
        <v>118</v>
      </c>
      <c r="J1915">
        <v>2012</v>
      </c>
      <c r="K1915" t="s">
        <v>36</v>
      </c>
      <c r="L1915" t="s">
        <v>178</v>
      </c>
      <c r="M1915" t="s">
        <v>38</v>
      </c>
      <c r="N1915" t="s">
        <v>120</v>
      </c>
      <c r="O1915">
        <v>-1</v>
      </c>
      <c r="P1915" t="b">
        <v>1</v>
      </c>
    </row>
    <row r="1916" spans="1:16" ht="15" customHeight="1" x14ac:dyDescent="0.3">
      <c r="A1916">
        <v>1914</v>
      </c>
      <c r="B1916" t="s">
        <v>5312</v>
      </c>
      <c r="C1916" t="s">
        <v>5248</v>
      </c>
      <c r="D1916" s="1" t="s">
        <v>5313</v>
      </c>
      <c r="E1916">
        <v>2.2999999999999998</v>
      </c>
      <c r="F1916" s="1" t="s">
        <v>5314</v>
      </c>
      <c r="G1916" t="s">
        <v>154</v>
      </c>
      <c r="H1916" t="s">
        <v>154</v>
      </c>
      <c r="I1916" t="s">
        <v>51</v>
      </c>
      <c r="J1916">
        <v>2002</v>
      </c>
      <c r="K1916" t="s">
        <v>36</v>
      </c>
      <c r="L1916" t="s">
        <v>2047</v>
      </c>
      <c r="M1916" t="s">
        <v>407</v>
      </c>
      <c r="N1916" t="s">
        <v>39</v>
      </c>
      <c r="O1916">
        <v>-1</v>
      </c>
      <c r="P1916">
        <v>-1</v>
      </c>
    </row>
    <row r="1917" spans="1:16" ht="15" customHeight="1" x14ac:dyDescent="0.3">
      <c r="A1917">
        <v>1915</v>
      </c>
      <c r="B1917" t="s">
        <v>5315</v>
      </c>
      <c r="C1917" t="s">
        <v>5316</v>
      </c>
      <c r="D1917" s="1" t="s">
        <v>5317</v>
      </c>
      <c r="E1917">
        <v>-1</v>
      </c>
      <c r="F1917" t="s">
        <v>578</v>
      </c>
      <c r="G1917" t="s">
        <v>154</v>
      </c>
      <c r="H1917" t="s">
        <v>579</v>
      </c>
      <c r="I1917" t="s">
        <v>91</v>
      </c>
      <c r="J1917">
        <v>1996</v>
      </c>
      <c r="K1917" t="s">
        <v>36</v>
      </c>
      <c r="L1917" t="s">
        <v>580</v>
      </c>
      <c r="M1917" t="s">
        <v>81</v>
      </c>
      <c r="N1917" t="s">
        <v>106</v>
      </c>
      <c r="O1917">
        <v>-1</v>
      </c>
      <c r="P1917">
        <v>-1</v>
      </c>
    </row>
    <row r="1918" spans="1:16" ht="15" customHeight="1" x14ac:dyDescent="0.3">
      <c r="A1918">
        <v>1916</v>
      </c>
      <c r="B1918" t="s">
        <v>41</v>
      </c>
      <c r="C1918" t="s">
        <v>5316</v>
      </c>
      <c r="D1918" s="1" t="s">
        <v>5318</v>
      </c>
      <c r="E1918">
        <v>4.0999999999999996</v>
      </c>
      <c r="F1918" s="1" t="s">
        <v>5319</v>
      </c>
      <c r="G1918" t="s">
        <v>154</v>
      </c>
      <c r="H1918" t="s">
        <v>154</v>
      </c>
      <c r="I1918" t="s">
        <v>118</v>
      </c>
      <c r="J1918">
        <v>2014</v>
      </c>
      <c r="K1918" t="s">
        <v>36</v>
      </c>
      <c r="L1918" t="s">
        <v>1815</v>
      </c>
      <c r="M1918" t="s">
        <v>59</v>
      </c>
      <c r="N1918" t="s">
        <v>106</v>
      </c>
      <c r="O1918">
        <v>-1</v>
      </c>
      <c r="P1918">
        <v>-1</v>
      </c>
    </row>
    <row r="1919" spans="1:16" ht="15" customHeight="1" x14ac:dyDescent="0.3">
      <c r="A1919">
        <v>1917</v>
      </c>
      <c r="B1919" t="s">
        <v>2779</v>
      </c>
      <c r="C1919" t="s">
        <v>5316</v>
      </c>
      <c r="D1919" s="1" t="s">
        <v>5320</v>
      </c>
      <c r="E1919">
        <v>4</v>
      </c>
      <c r="F1919" s="1" t="s">
        <v>5321</v>
      </c>
      <c r="G1919" t="s">
        <v>154</v>
      </c>
      <c r="H1919" t="s">
        <v>154</v>
      </c>
      <c r="I1919" t="s">
        <v>51</v>
      </c>
      <c r="J1919">
        <v>2012</v>
      </c>
      <c r="K1919" t="s">
        <v>36</v>
      </c>
      <c r="L1919" t="s">
        <v>37</v>
      </c>
      <c r="M1919" t="s">
        <v>38</v>
      </c>
      <c r="N1919" t="s">
        <v>39</v>
      </c>
      <c r="O1919">
        <v>-1</v>
      </c>
      <c r="P1919" t="b">
        <v>1</v>
      </c>
    </row>
    <row r="1920" spans="1:16" ht="15" customHeight="1" x14ac:dyDescent="0.3">
      <c r="A1920">
        <v>1918</v>
      </c>
      <c r="B1920" t="s">
        <v>1647</v>
      </c>
      <c r="C1920" t="s">
        <v>5316</v>
      </c>
      <c r="D1920" t="s">
        <v>5322</v>
      </c>
      <c r="E1920">
        <v>3.6</v>
      </c>
      <c r="F1920" s="1" t="s">
        <v>5323</v>
      </c>
      <c r="G1920" t="s">
        <v>154</v>
      </c>
      <c r="H1920" t="s">
        <v>154</v>
      </c>
      <c r="I1920" t="s">
        <v>118</v>
      </c>
      <c r="J1920">
        <v>2012</v>
      </c>
      <c r="K1920" t="s">
        <v>36</v>
      </c>
      <c r="L1920" t="s">
        <v>202</v>
      </c>
      <c r="M1920" t="s">
        <v>38</v>
      </c>
      <c r="N1920" t="s">
        <v>39</v>
      </c>
      <c r="O1920" t="s">
        <v>5324</v>
      </c>
      <c r="P1920">
        <v>-1</v>
      </c>
    </row>
    <row r="1921" spans="1:16" ht="15" customHeight="1" x14ac:dyDescent="0.3">
      <c r="A1921">
        <v>1919</v>
      </c>
      <c r="B1921" t="s">
        <v>5325</v>
      </c>
      <c r="C1921" t="s">
        <v>5316</v>
      </c>
      <c r="D1921" s="1" t="s">
        <v>5326</v>
      </c>
      <c r="E1921">
        <v>5</v>
      </c>
      <c r="F1921" s="1" t="s">
        <v>5327</v>
      </c>
      <c r="G1921" t="s">
        <v>154</v>
      </c>
      <c r="H1921" t="s">
        <v>154</v>
      </c>
      <c r="I1921" t="s">
        <v>91</v>
      </c>
      <c r="J1921">
        <v>2016</v>
      </c>
      <c r="K1921" t="s">
        <v>36</v>
      </c>
      <c r="L1921" t="s">
        <v>37</v>
      </c>
      <c r="M1921" t="s">
        <v>38</v>
      </c>
      <c r="N1921" t="s">
        <v>39</v>
      </c>
      <c r="O1921">
        <v>-1</v>
      </c>
      <c r="P1921">
        <v>-1</v>
      </c>
    </row>
    <row r="1922" spans="1:16" ht="15" customHeight="1" x14ac:dyDescent="0.3">
      <c r="A1922">
        <v>1920</v>
      </c>
      <c r="B1922" t="s">
        <v>41</v>
      </c>
      <c r="C1922" t="s">
        <v>5316</v>
      </c>
      <c r="D1922" s="1" t="s">
        <v>5328</v>
      </c>
      <c r="E1922">
        <v>4.4000000000000004</v>
      </c>
      <c r="F1922" s="1" t="s">
        <v>5329</v>
      </c>
      <c r="G1922" t="s">
        <v>154</v>
      </c>
      <c r="H1922" t="s">
        <v>154</v>
      </c>
      <c r="I1922" t="s">
        <v>20</v>
      </c>
      <c r="J1922">
        <v>2014</v>
      </c>
      <c r="K1922" t="s">
        <v>36</v>
      </c>
      <c r="L1922" t="s">
        <v>29</v>
      </c>
      <c r="M1922" t="s">
        <v>30</v>
      </c>
      <c r="N1922" t="s">
        <v>47</v>
      </c>
      <c r="O1922">
        <v>-1</v>
      </c>
      <c r="P1922">
        <v>-1</v>
      </c>
    </row>
    <row r="1923" spans="1:16" ht="15" customHeight="1" x14ac:dyDescent="0.3">
      <c r="A1923">
        <v>1921</v>
      </c>
      <c r="B1923" t="s">
        <v>323</v>
      </c>
      <c r="C1923" t="s">
        <v>5316</v>
      </c>
      <c r="D1923" t="s">
        <v>5330</v>
      </c>
      <c r="E1923">
        <v>3.3</v>
      </c>
      <c r="F1923" s="1" t="s">
        <v>5331</v>
      </c>
      <c r="G1923" t="s">
        <v>154</v>
      </c>
      <c r="H1923" t="s">
        <v>154</v>
      </c>
      <c r="I1923" t="s">
        <v>51</v>
      </c>
      <c r="J1923">
        <v>2007</v>
      </c>
      <c r="K1923" t="s">
        <v>36</v>
      </c>
      <c r="L1923" t="s">
        <v>178</v>
      </c>
      <c r="M1923" t="s">
        <v>38</v>
      </c>
      <c r="N1923" t="s">
        <v>39</v>
      </c>
      <c r="O1923" t="s">
        <v>5332</v>
      </c>
      <c r="P1923">
        <v>-1</v>
      </c>
    </row>
    <row r="1924" spans="1:16" ht="15" customHeight="1" x14ac:dyDescent="0.3">
      <c r="A1924">
        <v>1922</v>
      </c>
      <c r="B1924" t="s">
        <v>41</v>
      </c>
      <c r="C1924" t="s">
        <v>5316</v>
      </c>
      <c r="D1924" s="1" t="s">
        <v>5333</v>
      </c>
      <c r="E1924">
        <v>-1</v>
      </c>
      <c r="F1924" t="s">
        <v>5334</v>
      </c>
      <c r="G1924" t="s">
        <v>154</v>
      </c>
      <c r="H1924">
        <v>-1</v>
      </c>
      <c r="I1924">
        <v>-1</v>
      </c>
      <c r="J1924">
        <v>-1</v>
      </c>
      <c r="K1924">
        <v>-1</v>
      </c>
      <c r="L1924">
        <v>-1</v>
      </c>
      <c r="M1924">
        <v>-1</v>
      </c>
      <c r="N1924">
        <v>-1</v>
      </c>
      <c r="O1924">
        <v>-1</v>
      </c>
      <c r="P1924">
        <v>-1</v>
      </c>
    </row>
    <row r="1925" spans="1:16" ht="15" customHeight="1" x14ac:dyDescent="0.3">
      <c r="A1925">
        <v>1923</v>
      </c>
      <c r="B1925" t="s">
        <v>1724</v>
      </c>
      <c r="C1925" t="s">
        <v>5316</v>
      </c>
      <c r="D1925" s="1" t="s">
        <v>5335</v>
      </c>
      <c r="E1925">
        <v>3.8</v>
      </c>
      <c r="F1925" s="1" t="s">
        <v>5336</v>
      </c>
      <c r="G1925" t="s">
        <v>154</v>
      </c>
      <c r="H1925" t="s">
        <v>154</v>
      </c>
      <c r="I1925" t="s">
        <v>20</v>
      </c>
      <c r="J1925">
        <v>1924</v>
      </c>
      <c r="K1925" t="s">
        <v>36</v>
      </c>
      <c r="L1925" t="s">
        <v>282</v>
      </c>
      <c r="M1925" t="s">
        <v>282</v>
      </c>
      <c r="N1925" t="s">
        <v>47</v>
      </c>
      <c r="O1925">
        <v>-1</v>
      </c>
      <c r="P1925">
        <v>-1</v>
      </c>
    </row>
    <row r="1926" spans="1:16" ht="15" customHeight="1" x14ac:dyDescent="0.3">
      <c r="A1926">
        <v>1924</v>
      </c>
      <c r="B1926" t="s">
        <v>254</v>
      </c>
      <c r="C1926" t="s">
        <v>5316</v>
      </c>
      <c r="D1926" s="1" t="s">
        <v>5337</v>
      </c>
      <c r="E1926">
        <v>3.5</v>
      </c>
      <c r="F1926" s="1" t="s">
        <v>5338</v>
      </c>
      <c r="G1926" t="s">
        <v>154</v>
      </c>
      <c r="H1926" t="s">
        <v>154</v>
      </c>
      <c r="I1926" t="s">
        <v>91</v>
      </c>
      <c r="J1926">
        <v>-1</v>
      </c>
      <c r="K1926" t="s">
        <v>36</v>
      </c>
      <c r="L1926" t="s">
        <v>29</v>
      </c>
      <c r="M1926" t="s">
        <v>30</v>
      </c>
      <c r="N1926" t="s">
        <v>155</v>
      </c>
      <c r="O1926">
        <v>-1</v>
      </c>
      <c r="P1926">
        <v>-1</v>
      </c>
    </row>
    <row r="1927" spans="1:16" ht="15" customHeight="1" x14ac:dyDescent="0.3">
      <c r="A1927">
        <v>1925</v>
      </c>
      <c r="B1927" t="s">
        <v>2052</v>
      </c>
      <c r="C1927" t="s">
        <v>5316</v>
      </c>
      <c r="D1927" s="1" t="s">
        <v>5339</v>
      </c>
      <c r="E1927">
        <v>4.0999999999999996</v>
      </c>
      <c r="F1927" s="1" t="s">
        <v>5340</v>
      </c>
      <c r="G1927" t="s">
        <v>154</v>
      </c>
      <c r="H1927" t="s">
        <v>154</v>
      </c>
      <c r="I1927" t="s">
        <v>28</v>
      </c>
      <c r="J1927">
        <v>1907</v>
      </c>
      <c r="K1927" t="s">
        <v>85</v>
      </c>
      <c r="L1927" t="s">
        <v>29</v>
      </c>
      <c r="M1927" t="s">
        <v>30</v>
      </c>
      <c r="N1927" t="s">
        <v>47</v>
      </c>
      <c r="O1927" t="s">
        <v>5341</v>
      </c>
      <c r="P1927">
        <v>-1</v>
      </c>
    </row>
    <row r="1928" spans="1:16" ht="15" customHeight="1" x14ac:dyDescent="0.3">
      <c r="A1928">
        <v>1926</v>
      </c>
      <c r="B1928" t="s">
        <v>41</v>
      </c>
      <c r="C1928" t="s">
        <v>5316</v>
      </c>
      <c r="D1928" s="1" t="s">
        <v>5342</v>
      </c>
      <c r="E1928">
        <v>4.5999999999999996</v>
      </c>
      <c r="F1928" s="1" t="s">
        <v>5343</v>
      </c>
      <c r="G1928" t="s">
        <v>154</v>
      </c>
      <c r="H1928" t="s">
        <v>5344</v>
      </c>
      <c r="I1928" t="s">
        <v>118</v>
      </c>
      <c r="J1928">
        <v>2009</v>
      </c>
      <c r="K1928" t="s">
        <v>36</v>
      </c>
      <c r="L1928" t="s">
        <v>1374</v>
      </c>
      <c r="M1928" t="s">
        <v>1307</v>
      </c>
      <c r="N1928" t="s">
        <v>441</v>
      </c>
      <c r="O1928">
        <v>-1</v>
      </c>
      <c r="P1928">
        <v>-1</v>
      </c>
    </row>
    <row r="1929" spans="1:16" ht="15" customHeight="1" x14ac:dyDescent="0.3">
      <c r="A1929">
        <v>1927</v>
      </c>
      <c r="B1929" t="s">
        <v>41</v>
      </c>
      <c r="C1929" t="s">
        <v>5316</v>
      </c>
      <c r="D1929" s="1" t="s">
        <v>5345</v>
      </c>
      <c r="E1929">
        <v>4.2</v>
      </c>
      <c r="F1929" s="1" t="s">
        <v>5346</v>
      </c>
      <c r="G1929" t="s">
        <v>405</v>
      </c>
      <c r="H1929" t="s">
        <v>405</v>
      </c>
      <c r="I1929" t="s">
        <v>20</v>
      </c>
      <c r="J1929">
        <v>2012</v>
      </c>
      <c r="K1929" t="s">
        <v>36</v>
      </c>
      <c r="L1929" t="s">
        <v>186</v>
      </c>
      <c r="M1929" t="s">
        <v>59</v>
      </c>
      <c r="N1929" t="s">
        <v>39</v>
      </c>
      <c r="O1929">
        <v>-1</v>
      </c>
      <c r="P1929" t="b">
        <v>1</v>
      </c>
    </row>
    <row r="1930" spans="1:16" ht="15" customHeight="1" x14ac:dyDescent="0.3">
      <c r="A1930">
        <v>1928</v>
      </c>
      <c r="B1930" t="s">
        <v>5347</v>
      </c>
      <c r="C1930" t="s">
        <v>5316</v>
      </c>
      <c r="D1930" s="1" t="s">
        <v>5348</v>
      </c>
      <c r="E1930">
        <v>4.3</v>
      </c>
      <c r="F1930" s="1" t="s">
        <v>5349</v>
      </c>
      <c r="G1930" t="s">
        <v>154</v>
      </c>
      <c r="H1930" t="s">
        <v>154</v>
      </c>
      <c r="I1930" t="s">
        <v>118</v>
      </c>
      <c r="J1930">
        <v>2012</v>
      </c>
      <c r="K1930" t="s">
        <v>73</v>
      </c>
      <c r="L1930" t="s">
        <v>186</v>
      </c>
      <c r="M1930" t="s">
        <v>59</v>
      </c>
      <c r="N1930" t="s">
        <v>39</v>
      </c>
      <c r="O1930">
        <v>-1</v>
      </c>
      <c r="P1930">
        <v>-1</v>
      </c>
    </row>
    <row r="1931" spans="1:16" ht="15" customHeight="1" x14ac:dyDescent="0.3">
      <c r="A1931">
        <v>1929</v>
      </c>
      <c r="B1931" t="s">
        <v>5350</v>
      </c>
      <c r="C1931" t="s">
        <v>5316</v>
      </c>
      <c r="D1931" s="1" t="s">
        <v>5351</v>
      </c>
      <c r="E1931">
        <v>5</v>
      </c>
      <c r="F1931" s="1" t="s">
        <v>5352</v>
      </c>
      <c r="G1931" t="s">
        <v>154</v>
      </c>
      <c r="H1931" t="s">
        <v>154</v>
      </c>
      <c r="I1931" t="s">
        <v>91</v>
      </c>
      <c r="J1931">
        <v>-1</v>
      </c>
      <c r="K1931" t="s">
        <v>36</v>
      </c>
      <c r="L1931" t="s">
        <v>37</v>
      </c>
      <c r="M1931" t="s">
        <v>38</v>
      </c>
      <c r="N1931" t="s">
        <v>155</v>
      </c>
      <c r="O1931">
        <v>-1</v>
      </c>
      <c r="P1931">
        <v>-1</v>
      </c>
    </row>
    <row r="1932" spans="1:16" ht="15" customHeight="1" x14ac:dyDescent="0.3">
      <c r="A1932">
        <v>1930</v>
      </c>
      <c r="B1932" t="s">
        <v>41</v>
      </c>
      <c r="C1932" t="s">
        <v>5316</v>
      </c>
      <c r="D1932" t="s">
        <v>5353</v>
      </c>
      <c r="E1932">
        <v>-1</v>
      </c>
      <c r="F1932" t="s">
        <v>5354</v>
      </c>
      <c r="G1932" t="s">
        <v>154</v>
      </c>
      <c r="H1932" t="s">
        <v>1820</v>
      </c>
      <c r="I1932" t="s">
        <v>118</v>
      </c>
      <c r="J1932">
        <v>-1</v>
      </c>
      <c r="K1932" t="s">
        <v>73</v>
      </c>
      <c r="L1932">
        <v>-1</v>
      </c>
      <c r="M1932">
        <v>-1</v>
      </c>
      <c r="N1932" t="s">
        <v>39</v>
      </c>
      <c r="O1932">
        <v>-1</v>
      </c>
      <c r="P1932">
        <v>-1</v>
      </c>
    </row>
    <row r="1933" spans="1:16" ht="15" customHeight="1" x14ac:dyDescent="0.3">
      <c r="A1933">
        <v>1931</v>
      </c>
      <c r="B1933" t="s">
        <v>1647</v>
      </c>
      <c r="C1933" t="s">
        <v>5316</v>
      </c>
      <c r="D1933" s="1" t="s">
        <v>5355</v>
      </c>
      <c r="E1933">
        <v>3.7</v>
      </c>
      <c r="F1933" s="1" t="s">
        <v>5356</v>
      </c>
      <c r="G1933" t="s">
        <v>154</v>
      </c>
      <c r="H1933" t="s">
        <v>5290</v>
      </c>
      <c r="I1933" t="s">
        <v>20</v>
      </c>
      <c r="J1933">
        <v>2004</v>
      </c>
      <c r="K1933" t="s">
        <v>36</v>
      </c>
      <c r="L1933" t="s">
        <v>37</v>
      </c>
      <c r="M1933" t="s">
        <v>38</v>
      </c>
      <c r="N1933" t="s">
        <v>39</v>
      </c>
      <c r="O1933">
        <v>-1</v>
      </c>
      <c r="P1933" t="b">
        <v>1</v>
      </c>
    </row>
    <row r="1934" spans="1:16" ht="15" customHeight="1" x14ac:dyDescent="0.3">
      <c r="A1934">
        <v>1932</v>
      </c>
      <c r="B1934" t="s">
        <v>41</v>
      </c>
      <c r="C1934" t="s">
        <v>5316</v>
      </c>
      <c r="D1934" s="1" t="s">
        <v>5357</v>
      </c>
      <c r="E1934">
        <v>-1</v>
      </c>
      <c r="F1934" t="s">
        <v>5358</v>
      </c>
      <c r="G1934" t="s">
        <v>154</v>
      </c>
      <c r="H1934" t="s">
        <v>618</v>
      </c>
      <c r="I1934" t="s">
        <v>137</v>
      </c>
      <c r="J1934">
        <v>-1</v>
      </c>
      <c r="K1934" t="s">
        <v>73</v>
      </c>
      <c r="L1934">
        <v>-1</v>
      </c>
      <c r="M1934">
        <v>-1</v>
      </c>
      <c r="N1934" t="s">
        <v>39</v>
      </c>
      <c r="O1934">
        <v>-1</v>
      </c>
      <c r="P1934">
        <v>-1</v>
      </c>
    </row>
    <row r="1935" spans="1:16" ht="15" customHeight="1" x14ac:dyDescent="0.3">
      <c r="A1935">
        <v>1933</v>
      </c>
      <c r="B1935" t="s">
        <v>114</v>
      </c>
      <c r="C1935" t="s">
        <v>5316</v>
      </c>
      <c r="D1935" s="1" t="s">
        <v>5359</v>
      </c>
      <c r="E1935">
        <v>4</v>
      </c>
      <c r="F1935" s="1" t="s">
        <v>5360</v>
      </c>
      <c r="G1935" t="s">
        <v>154</v>
      </c>
      <c r="H1935" t="s">
        <v>19</v>
      </c>
      <c r="I1935" t="s">
        <v>51</v>
      </c>
      <c r="J1935">
        <v>2012</v>
      </c>
      <c r="K1935" t="s">
        <v>36</v>
      </c>
      <c r="L1935" t="s">
        <v>178</v>
      </c>
      <c r="M1935" t="s">
        <v>38</v>
      </c>
      <c r="N1935" t="s">
        <v>39</v>
      </c>
      <c r="O1935">
        <v>-1</v>
      </c>
      <c r="P1935">
        <v>-1</v>
      </c>
    </row>
    <row r="1936" spans="1:16" ht="15" customHeight="1" x14ac:dyDescent="0.3">
      <c r="A1936">
        <v>1934</v>
      </c>
      <c r="B1936" t="s">
        <v>41</v>
      </c>
      <c r="C1936" t="s">
        <v>5316</v>
      </c>
      <c r="D1936" s="1" t="s">
        <v>5361</v>
      </c>
      <c r="E1936">
        <v>3.9</v>
      </c>
      <c r="F1936" s="1" t="s">
        <v>5362</v>
      </c>
      <c r="G1936" t="s">
        <v>1909</v>
      </c>
      <c r="H1936" t="s">
        <v>1909</v>
      </c>
      <c r="I1936" t="s">
        <v>35</v>
      </c>
      <c r="J1936">
        <v>2009</v>
      </c>
      <c r="K1936" t="s">
        <v>36</v>
      </c>
      <c r="L1936" t="s">
        <v>2120</v>
      </c>
      <c r="M1936" t="s">
        <v>407</v>
      </c>
      <c r="N1936" t="s">
        <v>39</v>
      </c>
      <c r="O1936">
        <v>-1</v>
      </c>
      <c r="P1936">
        <v>-1</v>
      </c>
    </row>
    <row r="1937" spans="1:16" ht="15" customHeight="1" x14ac:dyDescent="0.3">
      <c r="A1937">
        <v>1935</v>
      </c>
      <c r="B1937" t="s">
        <v>41</v>
      </c>
      <c r="C1937" t="s">
        <v>5316</v>
      </c>
      <c r="D1937" s="1" t="s">
        <v>5363</v>
      </c>
      <c r="E1937">
        <v>3.9</v>
      </c>
      <c r="F1937" s="1" t="s">
        <v>4346</v>
      </c>
      <c r="G1937" t="s">
        <v>154</v>
      </c>
      <c r="H1937" t="s">
        <v>4347</v>
      </c>
      <c r="I1937" t="s">
        <v>72</v>
      </c>
      <c r="J1937">
        <v>1992</v>
      </c>
      <c r="K1937" t="s">
        <v>36</v>
      </c>
      <c r="L1937" t="s">
        <v>222</v>
      </c>
      <c r="M1937" t="s">
        <v>81</v>
      </c>
      <c r="N1937" t="s">
        <v>229</v>
      </c>
      <c r="O1937">
        <v>-1</v>
      </c>
      <c r="P1937">
        <v>-1</v>
      </c>
    </row>
    <row r="1938" spans="1:16" ht="15" customHeight="1" x14ac:dyDescent="0.3">
      <c r="A1938">
        <v>1936</v>
      </c>
      <c r="B1938" t="s">
        <v>41</v>
      </c>
      <c r="C1938" t="s">
        <v>5316</v>
      </c>
      <c r="D1938" s="1" t="s">
        <v>5364</v>
      </c>
      <c r="E1938">
        <v>3.6</v>
      </c>
      <c r="F1938" s="1" t="s">
        <v>1698</v>
      </c>
      <c r="G1938" t="s">
        <v>154</v>
      </c>
      <c r="H1938" t="s">
        <v>424</v>
      </c>
      <c r="I1938" t="s">
        <v>35</v>
      </c>
      <c r="J1938">
        <v>2000</v>
      </c>
      <c r="K1938" t="s">
        <v>36</v>
      </c>
      <c r="L1938" t="s">
        <v>222</v>
      </c>
      <c r="M1938" t="s">
        <v>81</v>
      </c>
      <c r="N1938" t="s">
        <v>24</v>
      </c>
      <c r="O1938" t="s">
        <v>1699</v>
      </c>
      <c r="P1938">
        <v>-1</v>
      </c>
    </row>
    <row r="1939" spans="1:16" ht="15" customHeight="1" x14ac:dyDescent="0.3">
      <c r="A1939">
        <v>1937</v>
      </c>
      <c r="B1939" t="s">
        <v>1871</v>
      </c>
      <c r="C1939" t="s">
        <v>5316</v>
      </c>
      <c r="D1939" s="1" t="s">
        <v>5365</v>
      </c>
      <c r="E1939">
        <v>4.0999999999999996</v>
      </c>
      <c r="F1939" s="1" t="s">
        <v>5340</v>
      </c>
      <c r="G1939" t="s">
        <v>154</v>
      </c>
      <c r="H1939" t="s">
        <v>154</v>
      </c>
      <c r="I1939" t="s">
        <v>28</v>
      </c>
      <c r="J1939">
        <v>1907</v>
      </c>
      <c r="K1939" t="s">
        <v>85</v>
      </c>
      <c r="L1939" t="s">
        <v>29</v>
      </c>
      <c r="M1939" t="s">
        <v>30</v>
      </c>
      <c r="N1939" t="s">
        <v>47</v>
      </c>
      <c r="O1939" t="s">
        <v>5341</v>
      </c>
      <c r="P1939">
        <v>-1</v>
      </c>
    </row>
    <row r="1940" spans="1:16" ht="15" customHeight="1" x14ac:dyDescent="0.3">
      <c r="A1940">
        <v>1938</v>
      </c>
      <c r="B1940" t="s">
        <v>41</v>
      </c>
      <c r="C1940" t="s">
        <v>5316</v>
      </c>
      <c r="D1940" s="1" t="s">
        <v>5366</v>
      </c>
      <c r="E1940">
        <v>4.5999999999999996</v>
      </c>
      <c r="F1940" s="1" t="s">
        <v>5367</v>
      </c>
      <c r="G1940" t="s">
        <v>5368</v>
      </c>
      <c r="H1940" t="s">
        <v>5368</v>
      </c>
      <c r="I1940" t="s">
        <v>118</v>
      </c>
      <c r="J1940">
        <v>2007</v>
      </c>
      <c r="K1940" t="s">
        <v>36</v>
      </c>
      <c r="L1940" t="s">
        <v>58</v>
      </c>
      <c r="M1940" t="s">
        <v>59</v>
      </c>
      <c r="N1940" t="s">
        <v>39</v>
      </c>
      <c r="O1940">
        <v>-1</v>
      </c>
      <c r="P1940">
        <v>-1</v>
      </c>
    </row>
    <row r="1941" spans="1:16" ht="15" customHeight="1" x14ac:dyDescent="0.3">
      <c r="A1941">
        <v>1939</v>
      </c>
      <c r="B1941" t="s">
        <v>96</v>
      </c>
      <c r="C1941" t="s">
        <v>5316</v>
      </c>
      <c r="D1941" s="1" t="s">
        <v>5369</v>
      </c>
      <c r="E1941">
        <v>3.4</v>
      </c>
      <c r="F1941" s="1" t="s">
        <v>5370</v>
      </c>
      <c r="G1941" t="s">
        <v>154</v>
      </c>
      <c r="H1941" t="s">
        <v>174</v>
      </c>
      <c r="I1941" t="s">
        <v>35</v>
      </c>
      <c r="J1941">
        <v>2004</v>
      </c>
      <c r="K1941" t="s">
        <v>73</v>
      </c>
      <c r="L1941" t="s">
        <v>282</v>
      </c>
      <c r="M1941" t="s">
        <v>282</v>
      </c>
      <c r="N1941" t="s">
        <v>39</v>
      </c>
      <c r="O1941" t="s">
        <v>5371</v>
      </c>
      <c r="P1941">
        <v>-1</v>
      </c>
    </row>
    <row r="1942" spans="1:16" ht="15" customHeight="1" x14ac:dyDescent="0.3">
      <c r="A1942">
        <v>1940</v>
      </c>
      <c r="B1942" t="s">
        <v>5372</v>
      </c>
      <c r="C1942" t="s">
        <v>5316</v>
      </c>
      <c r="D1942" t="s">
        <v>5373</v>
      </c>
      <c r="E1942">
        <v>-1</v>
      </c>
      <c r="F1942" t="s">
        <v>5374</v>
      </c>
      <c r="G1942" t="s">
        <v>1909</v>
      </c>
      <c r="H1942">
        <v>-1</v>
      </c>
      <c r="I1942">
        <v>-1</v>
      </c>
      <c r="J1942">
        <v>-1</v>
      </c>
      <c r="K1942">
        <v>-1</v>
      </c>
      <c r="L1942">
        <v>-1</v>
      </c>
      <c r="M1942">
        <v>-1</v>
      </c>
      <c r="N1942">
        <v>-1</v>
      </c>
      <c r="O1942">
        <v>-1</v>
      </c>
      <c r="P1942">
        <v>-1</v>
      </c>
    </row>
    <row r="1943" spans="1:16" ht="15" customHeight="1" x14ac:dyDescent="0.3">
      <c r="A1943">
        <v>1941</v>
      </c>
      <c r="B1943" t="s">
        <v>96</v>
      </c>
      <c r="C1943" t="s">
        <v>5316</v>
      </c>
      <c r="D1943" s="1" t="s">
        <v>5375</v>
      </c>
      <c r="E1943">
        <v>4</v>
      </c>
      <c r="F1943" s="1" t="s">
        <v>5376</v>
      </c>
      <c r="G1943" t="s">
        <v>154</v>
      </c>
      <c r="H1943" t="s">
        <v>154</v>
      </c>
      <c r="I1943" t="s">
        <v>35</v>
      </c>
      <c r="J1943">
        <v>2006</v>
      </c>
      <c r="K1943" t="s">
        <v>73</v>
      </c>
      <c r="L1943" t="s">
        <v>37</v>
      </c>
      <c r="M1943" t="s">
        <v>38</v>
      </c>
      <c r="N1943" t="s">
        <v>31</v>
      </c>
      <c r="O1943" t="s">
        <v>5377</v>
      </c>
      <c r="P1943">
        <v>-1</v>
      </c>
    </row>
    <row r="1944" spans="1:16" ht="15" customHeight="1" x14ac:dyDescent="0.3">
      <c r="A1944">
        <v>1942</v>
      </c>
      <c r="B1944" t="s">
        <v>2052</v>
      </c>
      <c r="C1944" t="s">
        <v>5316</v>
      </c>
      <c r="D1944" s="1" t="s">
        <v>5378</v>
      </c>
      <c r="E1944">
        <v>4.0999999999999996</v>
      </c>
      <c r="F1944" s="1" t="s">
        <v>5379</v>
      </c>
      <c r="G1944" t="s">
        <v>154</v>
      </c>
      <c r="H1944" t="s">
        <v>154</v>
      </c>
      <c r="I1944" t="s">
        <v>28</v>
      </c>
      <c r="J1944">
        <v>1864</v>
      </c>
      <c r="K1944" t="s">
        <v>562</v>
      </c>
      <c r="L1944">
        <v>-1</v>
      </c>
      <c r="M1944">
        <v>-1</v>
      </c>
      <c r="N1944" t="s">
        <v>120</v>
      </c>
      <c r="O1944">
        <v>-1</v>
      </c>
      <c r="P1944">
        <v>-1</v>
      </c>
    </row>
    <row r="1945" spans="1:16" ht="15" customHeight="1" x14ac:dyDescent="0.3">
      <c r="A1945">
        <v>1943</v>
      </c>
      <c r="B1945" t="s">
        <v>5380</v>
      </c>
      <c r="C1945" t="s">
        <v>5381</v>
      </c>
      <c r="D1945" s="1" t="s">
        <v>5382</v>
      </c>
      <c r="E1945">
        <v>3.4</v>
      </c>
      <c r="F1945" s="1" t="s">
        <v>5383</v>
      </c>
      <c r="G1945" t="s">
        <v>1909</v>
      </c>
      <c r="H1945" t="s">
        <v>5384</v>
      </c>
      <c r="I1945" t="s">
        <v>20</v>
      </c>
      <c r="J1945">
        <v>2001</v>
      </c>
      <c r="K1945" t="s">
        <v>36</v>
      </c>
      <c r="L1945" t="s">
        <v>119</v>
      </c>
      <c r="M1945" t="s">
        <v>81</v>
      </c>
      <c r="N1945" t="s">
        <v>47</v>
      </c>
      <c r="O1945">
        <v>-1</v>
      </c>
      <c r="P1945">
        <v>-1</v>
      </c>
    </row>
    <row r="1946" spans="1:16" ht="15" customHeight="1" x14ac:dyDescent="0.3">
      <c r="A1946">
        <v>1944</v>
      </c>
      <c r="B1946" t="s">
        <v>2779</v>
      </c>
      <c r="C1946" t="s">
        <v>5381</v>
      </c>
      <c r="D1946" s="1" t="s">
        <v>5385</v>
      </c>
      <c r="E1946">
        <v>5</v>
      </c>
      <c r="F1946" s="1" t="s">
        <v>5386</v>
      </c>
      <c r="G1946" t="s">
        <v>154</v>
      </c>
      <c r="H1946" t="s">
        <v>154</v>
      </c>
      <c r="I1946" t="s">
        <v>91</v>
      </c>
      <c r="J1946">
        <v>-1</v>
      </c>
      <c r="K1946" t="s">
        <v>36</v>
      </c>
      <c r="L1946" t="s">
        <v>74</v>
      </c>
      <c r="M1946" t="s">
        <v>59</v>
      </c>
      <c r="N1946" t="s">
        <v>39</v>
      </c>
      <c r="O1946">
        <v>-1</v>
      </c>
      <c r="P1946">
        <v>-1</v>
      </c>
    </row>
    <row r="1947" spans="1:16" ht="15" customHeight="1" x14ac:dyDescent="0.3">
      <c r="A1947">
        <v>1945</v>
      </c>
      <c r="B1947" t="s">
        <v>41</v>
      </c>
      <c r="C1947" t="s">
        <v>5381</v>
      </c>
      <c r="D1947" s="1" t="s">
        <v>5387</v>
      </c>
      <c r="E1947">
        <v>3.9</v>
      </c>
      <c r="F1947" s="1" t="s">
        <v>313</v>
      </c>
      <c r="G1947" t="s">
        <v>154</v>
      </c>
      <c r="H1947" t="s">
        <v>314</v>
      </c>
      <c r="I1947" t="s">
        <v>51</v>
      </c>
      <c r="J1947">
        <v>2002</v>
      </c>
      <c r="K1947" t="s">
        <v>36</v>
      </c>
      <c r="L1947" t="s">
        <v>46</v>
      </c>
      <c r="M1947" t="s">
        <v>38</v>
      </c>
      <c r="N1947" t="s">
        <v>24</v>
      </c>
      <c r="O1947">
        <v>-1</v>
      </c>
      <c r="P1947">
        <v>-1</v>
      </c>
    </row>
    <row r="1948" spans="1:16" ht="15" customHeight="1" x14ac:dyDescent="0.3">
      <c r="A1948">
        <v>1946</v>
      </c>
      <c r="B1948" t="s">
        <v>3224</v>
      </c>
      <c r="C1948" t="s">
        <v>5381</v>
      </c>
      <c r="D1948" s="1" t="s">
        <v>5388</v>
      </c>
      <c r="E1948">
        <v>3.8</v>
      </c>
      <c r="F1948" s="1" t="s">
        <v>2440</v>
      </c>
      <c r="G1948" t="s">
        <v>154</v>
      </c>
      <c r="H1948" t="s">
        <v>71</v>
      </c>
      <c r="I1948" t="s">
        <v>28</v>
      </c>
      <c r="J1948">
        <v>1989</v>
      </c>
      <c r="K1948" t="s">
        <v>36</v>
      </c>
      <c r="L1948" t="s">
        <v>366</v>
      </c>
      <c r="M1948" t="s">
        <v>275</v>
      </c>
      <c r="N1948" t="s">
        <v>132</v>
      </c>
      <c r="O1948" t="s">
        <v>2441</v>
      </c>
      <c r="P1948">
        <v>-1</v>
      </c>
    </row>
    <row r="1949" spans="1:16" ht="15" customHeight="1" x14ac:dyDescent="0.3">
      <c r="A1949">
        <v>1947</v>
      </c>
      <c r="B1949" t="s">
        <v>41</v>
      </c>
      <c r="C1949" t="s">
        <v>5381</v>
      </c>
      <c r="D1949" s="1" t="s">
        <v>5389</v>
      </c>
      <c r="E1949">
        <v>4.0999999999999996</v>
      </c>
      <c r="F1949" s="1" t="s">
        <v>390</v>
      </c>
      <c r="G1949" t="s">
        <v>154</v>
      </c>
      <c r="H1949" t="s">
        <v>391</v>
      </c>
      <c r="I1949" t="s">
        <v>35</v>
      </c>
      <c r="J1949">
        <v>1996</v>
      </c>
      <c r="K1949" t="s">
        <v>73</v>
      </c>
      <c r="L1949" t="s">
        <v>119</v>
      </c>
      <c r="M1949" t="s">
        <v>81</v>
      </c>
      <c r="N1949" t="s">
        <v>229</v>
      </c>
      <c r="O1949" t="s">
        <v>392</v>
      </c>
      <c r="P1949">
        <v>-1</v>
      </c>
    </row>
    <row r="1950" spans="1:16" ht="15" customHeight="1" x14ac:dyDescent="0.3">
      <c r="A1950">
        <v>1948</v>
      </c>
      <c r="B1950" t="s">
        <v>5390</v>
      </c>
      <c r="C1950" t="s">
        <v>5381</v>
      </c>
      <c r="D1950" t="s">
        <v>5391</v>
      </c>
      <c r="E1950">
        <v>2.5</v>
      </c>
      <c r="F1950" s="1" t="s">
        <v>5392</v>
      </c>
      <c r="G1950" t="s">
        <v>154</v>
      </c>
      <c r="H1950" t="s">
        <v>395</v>
      </c>
      <c r="I1950" t="s">
        <v>118</v>
      </c>
      <c r="J1950">
        <v>-1</v>
      </c>
      <c r="K1950" t="s">
        <v>486</v>
      </c>
      <c r="L1950">
        <v>-1</v>
      </c>
      <c r="M1950">
        <v>-1</v>
      </c>
      <c r="N1950" t="s">
        <v>39</v>
      </c>
      <c r="O1950">
        <v>-1</v>
      </c>
      <c r="P1950">
        <v>-1</v>
      </c>
    </row>
    <row r="1951" spans="1:16" ht="15" customHeight="1" x14ac:dyDescent="0.3">
      <c r="A1951">
        <v>1949</v>
      </c>
      <c r="B1951" t="s">
        <v>5393</v>
      </c>
      <c r="C1951" t="s">
        <v>5381</v>
      </c>
      <c r="D1951" s="1" t="s">
        <v>5394</v>
      </c>
      <c r="E1951">
        <v>3.2</v>
      </c>
      <c r="F1951" s="1" t="s">
        <v>5395</v>
      </c>
      <c r="G1951" t="s">
        <v>154</v>
      </c>
      <c r="H1951" t="s">
        <v>1545</v>
      </c>
      <c r="I1951" t="s">
        <v>20</v>
      </c>
      <c r="J1951">
        <v>2000</v>
      </c>
      <c r="K1951" t="s">
        <v>36</v>
      </c>
      <c r="L1951" t="s">
        <v>46</v>
      </c>
      <c r="M1951" t="s">
        <v>38</v>
      </c>
      <c r="N1951" t="s">
        <v>120</v>
      </c>
      <c r="O1951">
        <v>-1</v>
      </c>
      <c r="P1951">
        <v>-1</v>
      </c>
    </row>
    <row r="1952" spans="1:16" ht="15" customHeight="1" x14ac:dyDescent="0.3">
      <c r="A1952">
        <v>1950</v>
      </c>
      <c r="B1952" t="s">
        <v>5396</v>
      </c>
      <c r="C1952" t="s">
        <v>5381</v>
      </c>
      <c r="D1952" s="1" t="s">
        <v>5397</v>
      </c>
      <c r="E1952">
        <v>3.7</v>
      </c>
      <c r="F1952" s="1" t="s">
        <v>5398</v>
      </c>
      <c r="G1952" t="s">
        <v>154</v>
      </c>
      <c r="H1952" t="s">
        <v>154</v>
      </c>
      <c r="I1952" t="s">
        <v>72</v>
      </c>
      <c r="J1952">
        <v>2012</v>
      </c>
      <c r="K1952" t="s">
        <v>73</v>
      </c>
      <c r="L1952" t="s">
        <v>202</v>
      </c>
      <c r="M1952" t="s">
        <v>38</v>
      </c>
      <c r="N1952" t="s">
        <v>39</v>
      </c>
      <c r="O1952">
        <v>-1</v>
      </c>
      <c r="P1952" t="b">
        <v>1</v>
      </c>
    </row>
    <row r="1953" spans="1:16" ht="15" customHeight="1" x14ac:dyDescent="0.3">
      <c r="A1953">
        <v>1951</v>
      </c>
      <c r="B1953" t="s">
        <v>5399</v>
      </c>
      <c r="C1953" t="s">
        <v>5381</v>
      </c>
      <c r="D1953" s="1" t="s">
        <v>5400</v>
      </c>
      <c r="E1953">
        <v>3.7</v>
      </c>
      <c r="F1953" s="1" t="s">
        <v>5401</v>
      </c>
      <c r="G1953" t="s">
        <v>154</v>
      </c>
      <c r="H1953" t="s">
        <v>154</v>
      </c>
      <c r="I1953" t="s">
        <v>35</v>
      </c>
      <c r="J1953">
        <v>1985</v>
      </c>
      <c r="K1953" t="s">
        <v>73</v>
      </c>
      <c r="L1953" t="s">
        <v>194</v>
      </c>
      <c r="M1953" t="s">
        <v>59</v>
      </c>
      <c r="N1953" t="s">
        <v>132</v>
      </c>
      <c r="O1953" t="s">
        <v>5402</v>
      </c>
      <c r="P1953">
        <v>-1</v>
      </c>
    </row>
    <row r="1954" spans="1:16" ht="15" customHeight="1" x14ac:dyDescent="0.3">
      <c r="A1954">
        <v>1952</v>
      </c>
      <c r="B1954" t="s">
        <v>5403</v>
      </c>
      <c r="C1954" t="s">
        <v>5381</v>
      </c>
      <c r="D1954" s="1" t="s">
        <v>5404</v>
      </c>
      <c r="E1954">
        <v>3.2</v>
      </c>
      <c r="F1954" s="1" t="s">
        <v>1684</v>
      </c>
      <c r="G1954" t="s">
        <v>1685</v>
      </c>
      <c r="H1954" t="s">
        <v>1685</v>
      </c>
      <c r="I1954" t="s">
        <v>20</v>
      </c>
      <c r="J1954">
        <v>1996</v>
      </c>
      <c r="K1954" t="s">
        <v>36</v>
      </c>
      <c r="L1954" t="s">
        <v>336</v>
      </c>
      <c r="M1954" t="s">
        <v>335</v>
      </c>
      <c r="N1954" t="s">
        <v>160</v>
      </c>
      <c r="O1954" t="s">
        <v>1686</v>
      </c>
      <c r="P1954">
        <v>-1</v>
      </c>
    </row>
    <row r="1955" spans="1:16" ht="15" customHeight="1" x14ac:dyDescent="0.3">
      <c r="A1955">
        <v>1953</v>
      </c>
      <c r="B1955" t="s">
        <v>5315</v>
      </c>
      <c r="C1955" t="s">
        <v>5381</v>
      </c>
      <c r="D1955" t="s">
        <v>5405</v>
      </c>
      <c r="E1955">
        <v>3.7</v>
      </c>
      <c r="F1955" s="1" t="s">
        <v>693</v>
      </c>
      <c r="G1955" t="s">
        <v>154</v>
      </c>
      <c r="H1955" t="s">
        <v>694</v>
      </c>
      <c r="I1955" t="s">
        <v>118</v>
      </c>
      <c r="J1955">
        <v>1981</v>
      </c>
      <c r="K1955" t="s">
        <v>36</v>
      </c>
      <c r="L1955" t="s">
        <v>222</v>
      </c>
      <c r="M1955" t="s">
        <v>81</v>
      </c>
      <c r="N1955" t="s">
        <v>47</v>
      </c>
      <c r="O1955">
        <v>-1</v>
      </c>
      <c r="P1955">
        <v>-1</v>
      </c>
    </row>
    <row r="1956" spans="1:16" ht="15" customHeight="1" x14ac:dyDescent="0.3">
      <c r="A1956">
        <v>1954</v>
      </c>
      <c r="B1956" t="s">
        <v>254</v>
      </c>
      <c r="C1956" t="s">
        <v>5381</v>
      </c>
      <c r="D1956" s="1" t="s">
        <v>5406</v>
      </c>
      <c r="E1956">
        <v>3.2</v>
      </c>
      <c r="F1956" s="1" t="s">
        <v>5407</v>
      </c>
      <c r="G1956" t="s">
        <v>154</v>
      </c>
      <c r="H1956" t="s">
        <v>154</v>
      </c>
      <c r="I1956" t="s">
        <v>118</v>
      </c>
      <c r="J1956">
        <v>2016</v>
      </c>
      <c r="K1956" t="s">
        <v>36</v>
      </c>
      <c r="L1956" t="s">
        <v>178</v>
      </c>
      <c r="M1956" t="s">
        <v>38</v>
      </c>
      <c r="N1956" t="s">
        <v>39</v>
      </c>
      <c r="O1956">
        <v>-1</v>
      </c>
      <c r="P1956">
        <v>-1</v>
      </c>
    </row>
    <row r="1957" spans="1:16" ht="15" customHeight="1" x14ac:dyDescent="0.3">
      <c r="A1957">
        <v>1955</v>
      </c>
      <c r="B1957" t="s">
        <v>5408</v>
      </c>
      <c r="C1957" t="s">
        <v>5381</v>
      </c>
      <c r="D1957" s="1" t="s">
        <v>5409</v>
      </c>
      <c r="E1957">
        <v>4.0999999999999996</v>
      </c>
      <c r="F1957" s="1" t="s">
        <v>5410</v>
      </c>
      <c r="G1957" t="s">
        <v>154</v>
      </c>
      <c r="H1957" t="s">
        <v>154</v>
      </c>
      <c r="I1957" t="s">
        <v>20</v>
      </c>
      <c r="J1957">
        <v>2011</v>
      </c>
      <c r="K1957" t="s">
        <v>36</v>
      </c>
      <c r="L1957" t="s">
        <v>29</v>
      </c>
      <c r="M1957" t="s">
        <v>30</v>
      </c>
      <c r="N1957" t="s">
        <v>39</v>
      </c>
      <c r="O1957">
        <v>-1</v>
      </c>
      <c r="P1957" t="b">
        <v>1</v>
      </c>
    </row>
    <row r="1958" spans="1:16" ht="15" customHeight="1" x14ac:dyDescent="0.3">
      <c r="A1958">
        <v>1956</v>
      </c>
      <c r="B1958" t="s">
        <v>41</v>
      </c>
      <c r="C1958" t="s">
        <v>5381</v>
      </c>
      <c r="D1958" t="s">
        <v>5411</v>
      </c>
      <c r="E1958">
        <v>3.2</v>
      </c>
      <c r="F1958" s="1" t="s">
        <v>5412</v>
      </c>
      <c r="G1958" t="s">
        <v>405</v>
      </c>
      <c r="H1958" t="s">
        <v>5344</v>
      </c>
      <c r="I1958" t="s">
        <v>51</v>
      </c>
      <c r="J1958">
        <v>1999</v>
      </c>
      <c r="K1958" t="s">
        <v>73</v>
      </c>
      <c r="L1958" t="s">
        <v>99</v>
      </c>
      <c r="M1958" t="s">
        <v>81</v>
      </c>
      <c r="N1958" t="s">
        <v>24</v>
      </c>
      <c r="O1958">
        <v>-1</v>
      </c>
      <c r="P1958">
        <v>-1</v>
      </c>
    </row>
    <row r="1959" spans="1:16" ht="15" customHeight="1" x14ac:dyDescent="0.3">
      <c r="A1959">
        <v>1957</v>
      </c>
      <c r="B1959" t="s">
        <v>41</v>
      </c>
      <c r="C1959" t="s">
        <v>5381</v>
      </c>
      <c r="D1959" t="s">
        <v>5413</v>
      </c>
      <c r="E1959">
        <v>5</v>
      </c>
      <c r="F1959" s="1" t="s">
        <v>5414</v>
      </c>
      <c r="G1959" t="s">
        <v>405</v>
      </c>
      <c r="H1959" t="s">
        <v>181</v>
      </c>
      <c r="I1959" t="s">
        <v>91</v>
      </c>
      <c r="J1959">
        <v>-1</v>
      </c>
      <c r="K1959" t="s">
        <v>36</v>
      </c>
      <c r="L1959" t="s">
        <v>46</v>
      </c>
      <c r="M1959" t="s">
        <v>38</v>
      </c>
      <c r="N1959" t="s">
        <v>106</v>
      </c>
      <c r="O1959">
        <v>-1</v>
      </c>
      <c r="P1959">
        <v>-1</v>
      </c>
    </row>
    <row r="1960" spans="1:16" ht="15" customHeight="1" x14ac:dyDescent="0.3">
      <c r="A1960">
        <v>1958</v>
      </c>
      <c r="B1960" t="s">
        <v>41</v>
      </c>
      <c r="C1960" t="s">
        <v>5381</v>
      </c>
      <c r="D1960" s="1" t="s">
        <v>5415</v>
      </c>
      <c r="E1960">
        <v>4.0999999999999996</v>
      </c>
      <c r="F1960" s="1" t="s">
        <v>5416</v>
      </c>
      <c r="G1960" t="s">
        <v>5344</v>
      </c>
      <c r="H1960" t="s">
        <v>154</v>
      </c>
      <c r="I1960" t="s">
        <v>118</v>
      </c>
      <c r="J1960">
        <v>2016</v>
      </c>
      <c r="K1960" t="s">
        <v>36</v>
      </c>
      <c r="L1960" t="s">
        <v>46</v>
      </c>
      <c r="M1960" t="s">
        <v>38</v>
      </c>
      <c r="N1960" t="s">
        <v>39</v>
      </c>
      <c r="O1960">
        <v>-1</v>
      </c>
      <c r="P1960">
        <v>-1</v>
      </c>
    </row>
    <row r="1961" spans="1:16" ht="15" customHeight="1" x14ac:dyDescent="0.3">
      <c r="A1961">
        <v>1959</v>
      </c>
      <c r="B1961" t="s">
        <v>5417</v>
      </c>
      <c r="C1961" t="s">
        <v>5381</v>
      </c>
      <c r="D1961" s="1" t="s">
        <v>5418</v>
      </c>
      <c r="E1961">
        <v>4.8</v>
      </c>
      <c r="F1961" s="1" t="s">
        <v>5419</v>
      </c>
      <c r="G1961" t="s">
        <v>154</v>
      </c>
      <c r="H1961" t="s">
        <v>154</v>
      </c>
      <c r="I1961" t="s">
        <v>20</v>
      </c>
      <c r="J1961">
        <v>2013</v>
      </c>
      <c r="K1961" t="s">
        <v>36</v>
      </c>
      <c r="L1961" t="s">
        <v>194</v>
      </c>
      <c r="M1961" t="s">
        <v>59</v>
      </c>
      <c r="N1961" t="s">
        <v>39</v>
      </c>
      <c r="O1961">
        <v>-1</v>
      </c>
      <c r="P1961" t="b">
        <v>1</v>
      </c>
    </row>
    <row r="1962" spans="1:16" ht="15" customHeight="1" x14ac:dyDescent="0.3">
      <c r="A1962">
        <v>1960</v>
      </c>
      <c r="B1962" t="s">
        <v>41</v>
      </c>
      <c r="C1962" t="s">
        <v>5381</v>
      </c>
      <c r="D1962" s="1" t="s">
        <v>5420</v>
      </c>
      <c r="E1962">
        <v>4.5</v>
      </c>
      <c r="F1962" s="1" t="s">
        <v>5421</v>
      </c>
      <c r="G1962" t="s">
        <v>5422</v>
      </c>
      <c r="H1962" t="s">
        <v>5422</v>
      </c>
      <c r="I1962" t="s">
        <v>91</v>
      </c>
      <c r="J1962">
        <v>2007</v>
      </c>
      <c r="K1962" t="s">
        <v>21</v>
      </c>
      <c r="L1962" t="s">
        <v>29</v>
      </c>
      <c r="M1962" t="s">
        <v>30</v>
      </c>
      <c r="N1962" t="s">
        <v>106</v>
      </c>
      <c r="O1962">
        <v>-1</v>
      </c>
      <c r="P1962">
        <v>-1</v>
      </c>
    </row>
    <row r="1963" spans="1:16" ht="15" customHeight="1" x14ac:dyDescent="0.3">
      <c r="A1963">
        <v>1961</v>
      </c>
      <c r="B1963" t="s">
        <v>96</v>
      </c>
      <c r="C1963" t="s">
        <v>5381</v>
      </c>
      <c r="D1963" s="1" t="s">
        <v>5423</v>
      </c>
      <c r="E1963">
        <v>4.0999999999999996</v>
      </c>
      <c r="F1963" s="1" t="s">
        <v>5424</v>
      </c>
      <c r="G1963" t="s">
        <v>154</v>
      </c>
      <c r="H1963" t="s">
        <v>154</v>
      </c>
      <c r="I1963" t="s">
        <v>20</v>
      </c>
      <c r="J1963">
        <v>2008</v>
      </c>
      <c r="K1963" t="s">
        <v>36</v>
      </c>
      <c r="L1963" t="s">
        <v>37</v>
      </c>
      <c r="M1963" t="s">
        <v>38</v>
      </c>
      <c r="N1963" t="s">
        <v>39</v>
      </c>
      <c r="O1963">
        <v>-1</v>
      </c>
      <c r="P1963" t="b">
        <v>1</v>
      </c>
    </row>
    <row r="1964" spans="1:16" ht="15" customHeight="1" x14ac:dyDescent="0.3">
      <c r="A1964">
        <v>1962</v>
      </c>
      <c r="B1964" t="s">
        <v>294</v>
      </c>
      <c r="C1964" t="s">
        <v>5381</v>
      </c>
      <c r="D1964" s="1" t="s">
        <v>5425</v>
      </c>
      <c r="E1964">
        <v>5</v>
      </c>
      <c r="F1964" s="1" t="s">
        <v>496</v>
      </c>
      <c r="G1964" t="s">
        <v>154</v>
      </c>
      <c r="H1964" t="s">
        <v>497</v>
      </c>
      <c r="I1964" t="s">
        <v>118</v>
      </c>
      <c r="J1964">
        <v>2008</v>
      </c>
      <c r="K1964" t="s">
        <v>36</v>
      </c>
      <c r="L1964" t="s">
        <v>46</v>
      </c>
      <c r="M1964" t="s">
        <v>38</v>
      </c>
      <c r="N1964" t="s">
        <v>47</v>
      </c>
      <c r="O1964">
        <v>-1</v>
      </c>
      <c r="P1964">
        <v>-1</v>
      </c>
    </row>
    <row r="1965" spans="1:16" ht="15" customHeight="1" x14ac:dyDescent="0.3">
      <c r="A1965">
        <v>1963</v>
      </c>
      <c r="B1965" t="s">
        <v>254</v>
      </c>
      <c r="C1965" t="s">
        <v>5381</v>
      </c>
      <c r="D1965" s="1" t="s">
        <v>5426</v>
      </c>
      <c r="E1965">
        <v>3.9</v>
      </c>
      <c r="F1965" s="1" t="s">
        <v>313</v>
      </c>
      <c r="G1965" t="s">
        <v>154</v>
      </c>
      <c r="H1965" t="s">
        <v>314</v>
      </c>
      <c r="I1965" t="s">
        <v>51</v>
      </c>
      <c r="J1965">
        <v>2002</v>
      </c>
      <c r="K1965" t="s">
        <v>36</v>
      </c>
      <c r="L1965" t="s">
        <v>46</v>
      </c>
      <c r="M1965" t="s">
        <v>38</v>
      </c>
      <c r="N1965" t="s">
        <v>24</v>
      </c>
      <c r="O1965">
        <v>-1</v>
      </c>
      <c r="P1965">
        <v>-1</v>
      </c>
    </row>
    <row r="1966" spans="1:16" ht="15" customHeight="1" x14ac:dyDescent="0.3">
      <c r="A1966">
        <v>1964</v>
      </c>
      <c r="B1966" t="s">
        <v>5427</v>
      </c>
      <c r="C1966" t="s">
        <v>5381</v>
      </c>
      <c r="D1966" s="1" t="s">
        <v>5428</v>
      </c>
      <c r="E1966">
        <v>4</v>
      </c>
      <c r="F1966" s="1" t="s">
        <v>5376</v>
      </c>
      <c r="G1966" t="s">
        <v>154</v>
      </c>
      <c r="H1966" t="s">
        <v>154</v>
      </c>
      <c r="I1966" t="s">
        <v>35</v>
      </c>
      <c r="J1966">
        <v>2006</v>
      </c>
      <c r="K1966" t="s">
        <v>73</v>
      </c>
      <c r="L1966" t="s">
        <v>37</v>
      </c>
      <c r="M1966" t="s">
        <v>38</v>
      </c>
      <c r="N1966" t="s">
        <v>31</v>
      </c>
      <c r="O1966" t="s">
        <v>5377</v>
      </c>
      <c r="P1966">
        <v>-1</v>
      </c>
    </row>
    <row r="1967" spans="1:16" ht="15" customHeight="1" x14ac:dyDescent="0.3">
      <c r="A1967">
        <v>1965</v>
      </c>
      <c r="B1967" t="s">
        <v>41</v>
      </c>
      <c r="C1967" t="s">
        <v>5381</v>
      </c>
      <c r="D1967" s="1" t="s">
        <v>5429</v>
      </c>
      <c r="E1967">
        <v>4.5999999999999996</v>
      </c>
      <c r="F1967" s="1" t="s">
        <v>5430</v>
      </c>
      <c r="G1967" t="s">
        <v>5431</v>
      </c>
      <c r="H1967" t="s">
        <v>5432</v>
      </c>
      <c r="I1967" t="s">
        <v>35</v>
      </c>
      <c r="J1967">
        <v>2000</v>
      </c>
      <c r="K1967" t="s">
        <v>36</v>
      </c>
      <c r="L1967" t="s">
        <v>222</v>
      </c>
      <c r="M1967" t="s">
        <v>81</v>
      </c>
      <c r="N1967" t="s">
        <v>24</v>
      </c>
      <c r="O1967">
        <v>-1</v>
      </c>
      <c r="P1967">
        <v>-1</v>
      </c>
    </row>
    <row r="1968" spans="1:16" ht="15" customHeight="1" x14ac:dyDescent="0.3">
      <c r="A1968">
        <v>1966</v>
      </c>
      <c r="B1968" t="s">
        <v>41</v>
      </c>
      <c r="C1968" t="s">
        <v>5381</v>
      </c>
      <c r="D1968" s="1" t="s">
        <v>5433</v>
      </c>
      <c r="E1968">
        <v>3.4</v>
      </c>
      <c r="F1968" s="1" t="s">
        <v>5434</v>
      </c>
      <c r="G1968" t="s">
        <v>5435</v>
      </c>
      <c r="H1968" t="s">
        <v>125</v>
      </c>
      <c r="I1968" t="s">
        <v>28</v>
      </c>
      <c r="J1968">
        <v>1902</v>
      </c>
      <c r="K1968" t="s">
        <v>73</v>
      </c>
      <c r="L1968" t="s">
        <v>475</v>
      </c>
      <c r="M1968" t="s">
        <v>475</v>
      </c>
      <c r="N1968" t="s">
        <v>132</v>
      </c>
      <c r="O1968" t="s">
        <v>5436</v>
      </c>
      <c r="P1968">
        <v>-1</v>
      </c>
    </row>
    <row r="1969" spans="1:16" ht="15" customHeight="1" x14ac:dyDescent="0.3">
      <c r="A1969">
        <v>1967</v>
      </c>
      <c r="B1969" t="s">
        <v>41</v>
      </c>
      <c r="C1969" t="s">
        <v>5381</v>
      </c>
      <c r="D1969" s="1" t="s">
        <v>5437</v>
      </c>
      <c r="E1969">
        <v>3.2</v>
      </c>
      <c r="F1969" s="1" t="s">
        <v>2517</v>
      </c>
      <c r="G1969" t="s">
        <v>154</v>
      </c>
      <c r="H1969" t="s">
        <v>686</v>
      </c>
      <c r="I1969" t="s">
        <v>35</v>
      </c>
      <c r="J1969">
        <v>2007</v>
      </c>
      <c r="K1969" t="s">
        <v>36</v>
      </c>
      <c r="L1969" t="s">
        <v>222</v>
      </c>
      <c r="M1969" t="s">
        <v>81</v>
      </c>
      <c r="N1969" t="s">
        <v>24</v>
      </c>
      <c r="O1969">
        <v>-1</v>
      </c>
      <c r="P1969">
        <v>-1</v>
      </c>
    </row>
    <row r="1970" spans="1:16" ht="15" customHeight="1" x14ac:dyDescent="0.3">
      <c r="A1970">
        <v>1968</v>
      </c>
      <c r="B1970" t="s">
        <v>96</v>
      </c>
      <c r="C1970" t="s">
        <v>5438</v>
      </c>
      <c r="D1970" t="s">
        <v>5439</v>
      </c>
      <c r="E1970">
        <v>3.3</v>
      </c>
      <c r="F1970" s="1" t="s">
        <v>5440</v>
      </c>
      <c r="G1970" t="s">
        <v>154</v>
      </c>
      <c r="H1970" t="s">
        <v>154</v>
      </c>
      <c r="I1970" t="s">
        <v>118</v>
      </c>
      <c r="J1970">
        <v>2014</v>
      </c>
      <c r="K1970" t="s">
        <v>36</v>
      </c>
      <c r="L1970" t="s">
        <v>29</v>
      </c>
      <c r="M1970" t="s">
        <v>30</v>
      </c>
      <c r="N1970" t="s">
        <v>39</v>
      </c>
      <c r="O1970">
        <v>-1</v>
      </c>
      <c r="P1970">
        <v>-1</v>
      </c>
    </row>
    <row r="1971" spans="1:16" ht="15" customHeight="1" x14ac:dyDescent="0.3">
      <c r="A1971">
        <v>1969</v>
      </c>
      <c r="B1971" t="s">
        <v>5441</v>
      </c>
      <c r="C1971" t="s">
        <v>5438</v>
      </c>
      <c r="D1971" s="1" t="s">
        <v>5442</v>
      </c>
      <c r="E1971">
        <v>4</v>
      </c>
      <c r="F1971" s="1" t="s">
        <v>5443</v>
      </c>
      <c r="G1971" t="s">
        <v>405</v>
      </c>
      <c r="H1971" t="s">
        <v>405</v>
      </c>
      <c r="I1971" t="s">
        <v>137</v>
      </c>
      <c r="J1971">
        <v>-1</v>
      </c>
      <c r="K1971" t="s">
        <v>36</v>
      </c>
      <c r="L1971" t="s">
        <v>46</v>
      </c>
      <c r="M1971" t="s">
        <v>38</v>
      </c>
      <c r="N1971" t="s">
        <v>441</v>
      </c>
      <c r="O1971">
        <v>-1</v>
      </c>
      <c r="P1971">
        <v>-1</v>
      </c>
    </row>
    <row r="1972" spans="1:16" ht="15" customHeight="1" x14ac:dyDescent="0.3">
      <c r="A1972">
        <v>1970</v>
      </c>
      <c r="B1972" t="s">
        <v>5444</v>
      </c>
      <c r="C1972" t="s">
        <v>5438</v>
      </c>
      <c r="D1972" s="1" t="s">
        <v>5445</v>
      </c>
      <c r="E1972">
        <v>-1</v>
      </c>
      <c r="F1972" t="s">
        <v>5446</v>
      </c>
      <c r="G1972" t="s">
        <v>154</v>
      </c>
      <c r="H1972" t="s">
        <v>1820</v>
      </c>
      <c r="I1972" t="s">
        <v>118</v>
      </c>
      <c r="J1972">
        <v>-1</v>
      </c>
      <c r="K1972" t="s">
        <v>73</v>
      </c>
      <c r="L1972">
        <v>-1</v>
      </c>
      <c r="M1972">
        <v>-1</v>
      </c>
      <c r="N1972" t="s">
        <v>39</v>
      </c>
      <c r="O1972">
        <v>-1</v>
      </c>
      <c r="P1972">
        <v>-1</v>
      </c>
    </row>
    <row r="1973" spans="1:16" ht="15" customHeight="1" x14ac:dyDescent="0.3">
      <c r="A1973">
        <v>1971</v>
      </c>
      <c r="B1973" t="s">
        <v>3224</v>
      </c>
      <c r="C1973" t="s">
        <v>5438</v>
      </c>
      <c r="D1973" t="s">
        <v>5447</v>
      </c>
      <c r="E1973">
        <v>-1</v>
      </c>
      <c r="F1973" t="s">
        <v>2505</v>
      </c>
      <c r="G1973" t="s">
        <v>154</v>
      </c>
      <c r="H1973">
        <v>-1</v>
      </c>
      <c r="I1973">
        <v>-1</v>
      </c>
      <c r="J1973">
        <v>-1</v>
      </c>
      <c r="K1973">
        <v>-1</v>
      </c>
      <c r="L1973">
        <v>-1</v>
      </c>
      <c r="M1973">
        <v>-1</v>
      </c>
      <c r="N1973">
        <v>-1</v>
      </c>
      <c r="O1973">
        <v>-1</v>
      </c>
      <c r="P1973">
        <v>-1</v>
      </c>
    </row>
    <row r="1974" spans="1:16" ht="15" customHeight="1" x14ac:dyDescent="0.3">
      <c r="A1974">
        <v>1972</v>
      </c>
      <c r="B1974" t="s">
        <v>5448</v>
      </c>
      <c r="C1974" t="s">
        <v>5438</v>
      </c>
      <c r="D1974" s="1" t="s">
        <v>5449</v>
      </c>
      <c r="E1974">
        <v>3.9</v>
      </c>
      <c r="F1974" s="1" t="s">
        <v>5450</v>
      </c>
      <c r="G1974" t="s">
        <v>5344</v>
      </c>
      <c r="H1974" t="s">
        <v>5451</v>
      </c>
      <c r="I1974" t="s">
        <v>118</v>
      </c>
      <c r="J1974">
        <v>1996</v>
      </c>
      <c r="K1974" t="s">
        <v>36</v>
      </c>
      <c r="L1974" t="s">
        <v>178</v>
      </c>
      <c r="M1974" t="s">
        <v>38</v>
      </c>
      <c r="N1974" t="s">
        <v>160</v>
      </c>
      <c r="O1974">
        <v>-1</v>
      </c>
      <c r="P1974">
        <v>-1</v>
      </c>
    </row>
    <row r="1975" spans="1:16" ht="15" customHeight="1" x14ac:dyDescent="0.3">
      <c r="A1975">
        <v>1973</v>
      </c>
      <c r="B1975" t="s">
        <v>3079</v>
      </c>
      <c r="C1975" t="s">
        <v>5438</v>
      </c>
      <c r="D1975" s="1" t="s">
        <v>5452</v>
      </c>
      <c r="E1975">
        <v>3</v>
      </c>
      <c r="F1975" s="1" t="s">
        <v>5453</v>
      </c>
      <c r="G1975" t="s">
        <v>5344</v>
      </c>
      <c r="H1975" t="s">
        <v>5344</v>
      </c>
      <c r="I1975" t="s">
        <v>51</v>
      </c>
      <c r="J1975">
        <v>1999</v>
      </c>
      <c r="K1975" t="s">
        <v>73</v>
      </c>
      <c r="L1975" t="s">
        <v>202</v>
      </c>
      <c r="M1975" t="s">
        <v>38</v>
      </c>
      <c r="N1975" t="s">
        <v>24</v>
      </c>
      <c r="O1975" t="s">
        <v>5454</v>
      </c>
      <c r="P1975">
        <v>-1</v>
      </c>
    </row>
    <row r="1976" spans="1:16" ht="15" customHeight="1" x14ac:dyDescent="0.3">
      <c r="A1976">
        <v>1974</v>
      </c>
      <c r="B1976" t="s">
        <v>254</v>
      </c>
      <c r="C1976" t="s">
        <v>5438</v>
      </c>
      <c r="D1976" t="s">
        <v>5455</v>
      </c>
      <c r="E1976">
        <v>-1</v>
      </c>
      <c r="F1976" t="s">
        <v>5456</v>
      </c>
      <c r="G1976" t="s">
        <v>154</v>
      </c>
      <c r="H1976">
        <v>-1</v>
      </c>
      <c r="I1976">
        <v>-1</v>
      </c>
      <c r="J1976">
        <v>-1</v>
      </c>
      <c r="K1976">
        <v>-1</v>
      </c>
      <c r="L1976">
        <v>-1</v>
      </c>
      <c r="M1976">
        <v>-1</v>
      </c>
      <c r="N1976">
        <v>-1</v>
      </c>
      <c r="O1976">
        <v>-1</v>
      </c>
      <c r="P1976">
        <v>-1</v>
      </c>
    </row>
    <row r="1977" spans="1:16" ht="15" customHeight="1" x14ac:dyDescent="0.3">
      <c r="A1977">
        <v>1975</v>
      </c>
      <c r="B1977" t="s">
        <v>576</v>
      </c>
      <c r="C1977" t="s">
        <v>5438</v>
      </c>
      <c r="D1977" s="1" t="s">
        <v>5457</v>
      </c>
      <c r="E1977">
        <v>3.8</v>
      </c>
      <c r="F1977" s="1" t="s">
        <v>5458</v>
      </c>
      <c r="G1977" t="s">
        <v>1685</v>
      </c>
      <c r="H1977" t="s">
        <v>1685</v>
      </c>
      <c r="I1977" t="s">
        <v>91</v>
      </c>
      <c r="J1977">
        <v>2015</v>
      </c>
      <c r="K1977" t="s">
        <v>36</v>
      </c>
      <c r="L1977" t="s">
        <v>202</v>
      </c>
      <c r="M1977" t="s">
        <v>38</v>
      </c>
      <c r="N1977" t="s">
        <v>106</v>
      </c>
      <c r="O1977">
        <v>-1</v>
      </c>
      <c r="P1977">
        <v>-1</v>
      </c>
    </row>
    <row r="1978" spans="1:16" ht="15" customHeight="1" x14ac:dyDescent="0.3">
      <c r="A1978">
        <v>1976</v>
      </c>
      <c r="B1978" t="s">
        <v>5459</v>
      </c>
      <c r="C1978" t="s">
        <v>5438</v>
      </c>
      <c r="D1978" t="s">
        <v>5460</v>
      </c>
      <c r="E1978">
        <v>3.8</v>
      </c>
      <c r="F1978" s="1" t="s">
        <v>5461</v>
      </c>
      <c r="G1978" t="s">
        <v>154</v>
      </c>
      <c r="H1978" t="s">
        <v>395</v>
      </c>
      <c r="I1978" t="s">
        <v>91</v>
      </c>
      <c r="J1978">
        <v>2010</v>
      </c>
      <c r="K1978" t="s">
        <v>36</v>
      </c>
      <c r="L1978" t="s">
        <v>119</v>
      </c>
      <c r="M1978" t="s">
        <v>81</v>
      </c>
      <c r="N1978" t="s">
        <v>106</v>
      </c>
      <c r="O1978">
        <v>-1</v>
      </c>
      <c r="P1978">
        <v>-1</v>
      </c>
    </row>
    <row r="1979" spans="1:16" ht="15" customHeight="1" x14ac:dyDescent="0.3">
      <c r="A1979">
        <v>1977</v>
      </c>
      <c r="B1979" t="s">
        <v>41</v>
      </c>
      <c r="C1979" t="s">
        <v>5438</v>
      </c>
      <c r="D1979" s="1" t="s">
        <v>5462</v>
      </c>
      <c r="E1979">
        <v>-1</v>
      </c>
      <c r="F1979" t="s">
        <v>5463</v>
      </c>
      <c r="G1979" t="s">
        <v>5464</v>
      </c>
      <c r="H1979">
        <v>-1</v>
      </c>
      <c r="I1979">
        <v>-1</v>
      </c>
      <c r="J1979">
        <v>-1</v>
      </c>
      <c r="K1979">
        <v>-1</v>
      </c>
      <c r="L1979">
        <v>-1</v>
      </c>
      <c r="M1979">
        <v>-1</v>
      </c>
      <c r="N1979">
        <v>-1</v>
      </c>
      <c r="O1979">
        <v>-1</v>
      </c>
      <c r="P1979">
        <v>-1</v>
      </c>
    </row>
    <row r="1980" spans="1:16" ht="15" customHeight="1" x14ac:dyDescent="0.3">
      <c r="A1980">
        <v>1978</v>
      </c>
      <c r="B1980" t="s">
        <v>41</v>
      </c>
      <c r="C1980" t="s">
        <v>5438</v>
      </c>
      <c r="D1980" s="1" t="s">
        <v>5465</v>
      </c>
      <c r="E1980">
        <v>-1</v>
      </c>
      <c r="F1980" t="s">
        <v>5466</v>
      </c>
      <c r="G1980" t="s">
        <v>1909</v>
      </c>
      <c r="H1980" t="s">
        <v>5467</v>
      </c>
      <c r="I1980" t="s">
        <v>118</v>
      </c>
      <c r="J1980">
        <v>-1</v>
      </c>
      <c r="K1980" t="s">
        <v>137</v>
      </c>
      <c r="L1980">
        <v>-1</v>
      </c>
      <c r="M1980">
        <v>-1</v>
      </c>
      <c r="N1980" t="s">
        <v>39</v>
      </c>
      <c r="O1980">
        <v>-1</v>
      </c>
      <c r="P1980">
        <v>-1</v>
      </c>
    </row>
    <row r="1981" spans="1:16" ht="15" customHeight="1" x14ac:dyDescent="0.3">
      <c r="A1981">
        <v>1979</v>
      </c>
      <c r="B1981" t="s">
        <v>1163</v>
      </c>
      <c r="C1981" t="s">
        <v>5438</v>
      </c>
      <c r="D1981" s="1" t="s">
        <v>5468</v>
      </c>
      <c r="E1981">
        <v>4</v>
      </c>
      <c r="F1981" s="1" t="s">
        <v>5306</v>
      </c>
      <c r="G1981" t="s">
        <v>405</v>
      </c>
      <c r="H1981" t="s">
        <v>405</v>
      </c>
      <c r="I1981" t="s">
        <v>35</v>
      </c>
      <c r="J1981">
        <v>2012</v>
      </c>
      <c r="K1981" t="s">
        <v>36</v>
      </c>
      <c r="L1981" t="s">
        <v>178</v>
      </c>
      <c r="M1981" t="s">
        <v>38</v>
      </c>
      <c r="N1981" t="s">
        <v>39</v>
      </c>
      <c r="O1981" t="s">
        <v>5307</v>
      </c>
      <c r="P1981">
        <v>-1</v>
      </c>
    </row>
    <row r="1982" spans="1:16" ht="15" customHeight="1" x14ac:dyDescent="0.3">
      <c r="A1982">
        <v>1980</v>
      </c>
      <c r="B1982" t="s">
        <v>5469</v>
      </c>
      <c r="C1982" t="s">
        <v>5438</v>
      </c>
      <c r="D1982" s="1" t="s">
        <v>5470</v>
      </c>
      <c r="E1982">
        <v>4.4000000000000004</v>
      </c>
      <c r="F1982" s="1" t="s">
        <v>5471</v>
      </c>
      <c r="G1982" t="s">
        <v>5472</v>
      </c>
      <c r="H1982" t="s">
        <v>5472</v>
      </c>
      <c r="I1982" t="s">
        <v>118</v>
      </c>
      <c r="J1982">
        <v>2014</v>
      </c>
      <c r="K1982" t="s">
        <v>36</v>
      </c>
      <c r="L1982" t="s">
        <v>475</v>
      </c>
      <c r="M1982" t="s">
        <v>475</v>
      </c>
      <c r="N1982" t="s">
        <v>39</v>
      </c>
      <c r="O1982">
        <v>-1</v>
      </c>
      <c r="P1982">
        <v>-1</v>
      </c>
    </row>
    <row r="1983" spans="1:16" ht="15" customHeight="1" x14ac:dyDescent="0.3">
      <c r="A1983">
        <v>1981</v>
      </c>
      <c r="B1983" t="s">
        <v>5473</v>
      </c>
      <c r="C1983" t="s">
        <v>5438</v>
      </c>
      <c r="D1983" s="1" t="s">
        <v>5474</v>
      </c>
      <c r="E1983">
        <v>3.6</v>
      </c>
      <c r="F1983" s="1" t="s">
        <v>5475</v>
      </c>
      <c r="G1983" t="s">
        <v>154</v>
      </c>
      <c r="H1983" t="s">
        <v>154</v>
      </c>
      <c r="I1983" t="s">
        <v>35</v>
      </c>
      <c r="J1983">
        <v>2011</v>
      </c>
      <c r="K1983" t="s">
        <v>45</v>
      </c>
      <c r="L1983" t="s">
        <v>37</v>
      </c>
      <c r="M1983" t="s">
        <v>38</v>
      </c>
      <c r="N1983" t="s">
        <v>39</v>
      </c>
      <c r="O1983">
        <v>-1</v>
      </c>
      <c r="P1983" t="b">
        <v>1</v>
      </c>
    </row>
    <row r="1984" spans="1:16" ht="15" customHeight="1" x14ac:dyDescent="0.3">
      <c r="A1984">
        <v>1982</v>
      </c>
      <c r="B1984" t="s">
        <v>41</v>
      </c>
      <c r="C1984" t="s">
        <v>5438</v>
      </c>
      <c r="D1984" s="1" t="s">
        <v>5476</v>
      </c>
      <c r="E1984">
        <v>3.2</v>
      </c>
      <c r="F1984" s="1" t="s">
        <v>4624</v>
      </c>
      <c r="G1984" t="s">
        <v>154</v>
      </c>
      <c r="H1984" t="s">
        <v>900</v>
      </c>
      <c r="I1984" t="s">
        <v>118</v>
      </c>
      <c r="J1984">
        <v>-1</v>
      </c>
      <c r="K1984" t="s">
        <v>36</v>
      </c>
      <c r="L1984" t="s">
        <v>419</v>
      </c>
      <c r="M1984" t="s">
        <v>420</v>
      </c>
      <c r="N1984" t="s">
        <v>441</v>
      </c>
      <c r="O1984">
        <v>-1</v>
      </c>
      <c r="P1984">
        <v>-1</v>
      </c>
    </row>
    <row r="1985" spans="1:16" ht="15" customHeight="1" x14ac:dyDescent="0.3">
      <c r="A1985">
        <v>1983</v>
      </c>
      <c r="B1985" t="s">
        <v>254</v>
      </c>
      <c r="C1985" t="s">
        <v>5438</v>
      </c>
      <c r="D1985" s="1" t="s">
        <v>5477</v>
      </c>
      <c r="E1985">
        <v>3.9</v>
      </c>
      <c r="F1985" s="1" t="s">
        <v>5478</v>
      </c>
      <c r="G1985" t="s">
        <v>154</v>
      </c>
      <c r="H1985" t="s">
        <v>1042</v>
      </c>
      <c r="I1985" t="s">
        <v>20</v>
      </c>
      <c r="J1985">
        <v>2010</v>
      </c>
      <c r="K1985" t="s">
        <v>36</v>
      </c>
      <c r="L1985" t="s">
        <v>46</v>
      </c>
      <c r="M1985" t="s">
        <v>38</v>
      </c>
      <c r="N1985" t="s">
        <v>47</v>
      </c>
      <c r="O1985" t="s">
        <v>5479</v>
      </c>
      <c r="P1985">
        <v>-1</v>
      </c>
    </row>
    <row r="1986" spans="1:16" ht="15" customHeight="1" x14ac:dyDescent="0.3">
      <c r="A1986">
        <v>1984</v>
      </c>
      <c r="B1986" t="s">
        <v>5480</v>
      </c>
      <c r="C1986" t="s">
        <v>5438</v>
      </c>
      <c r="D1986" s="1" t="s">
        <v>5481</v>
      </c>
      <c r="E1986">
        <v>4</v>
      </c>
      <c r="F1986" s="1" t="s">
        <v>5482</v>
      </c>
      <c r="G1986" t="s">
        <v>154</v>
      </c>
      <c r="H1986" t="s">
        <v>154</v>
      </c>
      <c r="I1986" t="s">
        <v>35</v>
      </c>
      <c r="J1986">
        <v>2009</v>
      </c>
      <c r="K1986" t="s">
        <v>73</v>
      </c>
      <c r="L1986" t="s">
        <v>202</v>
      </c>
      <c r="M1986" t="s">
        <v>38</v>
      </c>
      <c r="N1986" t="s">
        <v>75</v>
      </c>
      <c r="O1986">
        <v>-1</v>
      </c>
      <c r="P1986">
        <v>-1</v>
      </c>
    </row>
    <row r="1987" spans="1:16" ht="15" customHeight="1" x14ac:dyDescent="0.3">
      <c r="A1987">
        <v>1985</v>
      </c>
      <c r="B1987" t="s">
        <v>1682</v>
      </c>
      <c r="C1987" t="s">
        <v>5438</v>
      </c>
      <c r="D1987" s="1" t="s">
        <v>5483</v>
      </c>
      <c r="E1987">
        <v>3.2</v>
      </c>
      <c r="F1987" s="1" t="s">
        <v>1684</v>
      </c>
      <c r="G1987" t="s">
        <v>1685</v>
      </c>
      <c r="H1987" t="s">
        <v>1685</v>
      </c>
      <c r="I1987" t="s">
        <v>20</v>
      </c>
      <c r="J1987">
        <v>1996</v>
      </c>
      <c r="K1987" t="s">
        <v>36</v>
      </c>
      <c r="L1987" t="s">
        <v>336</v>
      </c>
      <c r="M1987" t="s">
        <v>335</v>
      </c>
      <c r="N1987" t="s">
        <v>160</v>
      </c>
      <c r="O1987" t="s">
        <v>1686</v>
      </c>
      <c r="P1987">
        <v>-1</v>
      </c>
    </row>
    <row r="1988" spans="1:16" ht="15" customHeight="1" x14ac:dyDescent="0.3">
      <c r="A1988">
        <v>1986</v>
      </c>
      <c r="B1988" t="s">
        <v>5484</v>
      </c>
      <c r="C1988" t="s">
        <v>5438</v>
      </c>
      <c r="D1988" s="1" t="s">
        <v>5485</v>
      </c>
      <c r="E1988">
        <v>4.4000000000000004</v>
      </c>
      <c r="F1988" s="1" t="s">
        <v>5329</v>
      </c>
      <c r="G1988" t="s">
        <v>154</v>
      </c>
      <c r="H1988" t="s">
        <v>154</v>
      </c>
      <c r="I1988" t="s">
        <v>20</v>
      </c>
      <c r="J1988">
        <v>2014</v>
      </c>
      <c r="K1988" t="s">
        <v>36</v>
      </c>
      <c r="L1988" t="s">
        <v>29</v>
      </c>
      <c r="M1988" t="s">
        <v>30</v>
      </c>
      <c r="N1988" t="s">
        <v>47</v>
      </c>
      <c r="O1988">
        <v>-1</v>
      </c>
      <c r="P1988">
        <v>-1</v>
      </c>
    </row>
    <row r="1989" spans="1:16" ht="15" customHeight="1" x14ac:dyDescent="0.3">
      <c r="A1989">
        <v>1987</v>
      </c>
      <c r="B1989" t="s">
        <v>41</v>
      </c>
      <c r="C1989" t="s">
        <v>5438</v>
      </c>
      <c r="D1989" s="1" t="s">
        <v>5486</v>
      </c>
      <c r="E1989">
        <v>-1</v>
      </c>
      <c r="F1989" t="s">
        <v>5487</v>
      </c>
      <c r="G1989" t="s">
        <v>405</v>
      </c>
      <c r="H1989" t="s">
        <v>1611</v>
      </c>
      <c r="I1989" t="s">
        <v>91</v>
      </c>
      <c r="J1989">
        <v>-1</v>
      </c>
      <c r="K1989" t="s">
        <v>36</v>
      </c>
      <c r="L1989">
        <v>-1</v>
      </c>
      <c r="M1989">
        <v>-1</v>
      </c>
      <c r="N1989" t="s">
        <v>39</v>
      </c>
      <c r="O1989">
        <v>-1</v>
      </c>
      <c r="P1989">
        <v>-1</v>
      </c>
    </row>
    <row r="1990" spans="1:16" ht="15" customHeight="1" x14ac:dyDescent="0.3">
      <c r="A1990">
        <v>1988</v>
      </c>
      <c r="B1990" t="s">
        <v>41</v>
      </c>
      <c r="C1990" t="s">
        <v>5438</v>
      </c>
      <c r="D1990" s="1" t="s">
        <v>5488</v>
      </c>
      <c r="E1990">
        <v>-1</v>
      </c>
      <c r="F1990" t="s">
        <v>5489</v>
      </c>
      <c r="G1990" t="s">
        <v>1909</v>
      </c>
      <c r="H1990" t="s">
        <v>5490</v>
      </c>
      <c r="I1990" t="s">
        <v>137</v>
      </c>
      <c r="J1990">
        <v>-1</v>
      </c>
      <c r="K1990" t="s">
        <v>36</v>
      </c>
      <c r="L1990">
        <v>-1</v>
      </c>
      <c r="M1990">
        <v>-1</v>
      </c>
      <c r="N1990" t="s">
        <v>39</v>
      </c>
      <c r="O1990">
        <v>-1</v>
      </c>
      <c r="P1990">
        <v>-1</v>
      </c>
    </row>
    <row r="1991" spans="1:16" ht="15" customHeight="1" x14ac:dyDescent="0.3">
      <c r="A1991">
        <v>1989</v>
      </c>
      <c r="B1991" t="s">
        <v>5491</v>
      </c>
      <c r="C1991" t="s">
        <v>5438</v>
      </c>
      <c r="D1991" s="1" t="s">
        <v>5492</v>
      </c>
      <c r="E1991">
        <v>4.5</v>
      </c>
      <c r="F1991" s="1" t="s">
        <v>5493</v>
      </c>
      <c r="G1991" t="s">
        <v>154</v>
      </c>
      <c r="H1991" t="s">
        <v>5494</v>
      </c>
      <c r="I1991" t="s">
        <v>35</v>
      </c>
      <c r="J1991">
        <v>1993</v>
      </c>
      <c r="K1991" t="s">
        <v>36</v>
      </c>
      <c r="L1991" t="s">
        <v>222</v>
      </c>
      <c r="M1991" t="s">
        <v>81</v>
      </c>
      <c r="N1991" t="s">
        <v>24</v>
      </c>
      <c r="O1991">
        <v>-1</v>
      </c>
      <c r="P1991">
        <v>-1</v>
      </c>
    </row>
    <row r="1992" spans="1:16" ht="15" customHeight="1" x14ac:dyDescent="0.3">
      <c r="A1992">
        <v>1990</v>
      </c>
      <c r="B1992" t="s">
        <v>1871</v>
      </c>
      <c r="C1992" t="s">
        <v>5438</v>
      </c>
      <c r="D1992" s="1" t="s">
        <v>5495</v>
      </c>
      <c r="E1992">
        <v>-1</v>
      </c>
      <c r="F1992" t="s">
        <v>5496</v>
      </c>
      <c r="G1992" t="s">
        <v>154</v>
      </c>
      <c r="H1992">
        <v>-1</v>
      </c>
      <c r="I1992">
        <v>-1</v>
      </c>
      <c r="J1992">
        <v>-1</v>
      </c>
      <c r="K1992">
        <v>-1</v>
      </c>
      <c r="L1992">
        <v>-1</v>
      </c>
      <c r="M1992">
        <v>-1</v>
      </c>
      <c r="N1992">
        <v>-1</v>
      </c>
      <c r="O1992">
        <v>-1</v>
      </c>
      <c r="P1992">
        <v>-1</v>
      </c>
    </row>
    <row r="1993" spans="1:16" ht="15" customHeight="1" x14ac:dyDescent="0.3">
      <c r="A1993">
        <v>1991</v>
      </c>
      <c r="B1993" t="s">
        <v>41</v>
      </c>
      <c r="C1993" t="s">
        <v>5438</v>
      </c>
      <c r="D1993" s="1" t="s">
        <v>5497</v>
      </c>
      <c r="E1993">
        <v>3.7</v>
      </c>
      <c r="F1993" s="1" t="s">
        <v>5498</v>
      </c>
      <c r="G1993" t="s">
        <v>5499</v>
      </c>
      <c r="H1993" t="s">
        <v>19</v>
      </c>
      <c r="I1993" t="s">
        <v>35</v>
      </c>
      <c r="J1993">
        <v>1993</v>
      </c>
      <c r="K1993" t="s">
        <v>73</v>
      </c>
      <c r="L1993" t="s">
        <v>543</v>
      </c>
      <c r="M1993" t="s">
        <v>247</v>
      </c>
      <c r="N1993" t="s">
        <v>75</v>
      </c>
      <c r="O1993" t="s">
        <v>706</v>
      </c>
      <c r="P1993">
        <v>-1</v>
      </c>
    </row>
    <row r="1994" spans="1:16" ht="15" customHeight="1" x14ac:dyDescent="0.3">
      <c r="A1994">
        <v>1992</v>
      </c>
      <c r="B1994" t="s">
        <v>5500</v>
      </c>
      <c r="C1994" t="s">
        <v>5438</v>
      </c>
      <c r="D1994" s="1" t="s">
        <v>5501</v>
      </c>
      <c r="E1994">
        <v>3.9</v>
      </c>
      <c r="F1994" s="1" t="s">
        <v>5502</v>
      </c>
      <c r="G1994" t="s">
        <v>5344</v>
      </c>
      <c r="H1994" t="s">
        <v>5451</v>
      </c>
      <c r="I1994" t="s">
        <v>118</v>
      </c>
      <c r="J1994">
        <v>1996</v>
      </c>
      <c r="K1994" t="s">
        <v>36</v>
      </c>
      <c r="L1994" t="s">
        <v>178</v>
      </c>
      <c r="M1994" t="s">
        <v>38</v>
      </c>
      <c r="N1994" t="s">
        <v>160</v>
      </c>
      <c r="O1994">
        <v>-1</v>
      </c>
      <c r="P1994">
        <v>-1</v>
      </c>
    </row>
    <row r="1995" spans="1:16" ht="15" customHeight="1" x14ac:dyDescent="0.3">
      <c r="A1995">
        <v>1993</v>
      </c>
      <c r="B1995" t="s">
        <v>5503</v>
      </c>
      <c r="C1995" t="s">
        <v>5438</v>
      </c>
      <c r="D1995" s="1" t="s">
        <v>5504</v>
      </c>
      <c r="E1995">
        <v>-1</v>
      </c>
      <c r="F1995" t="s">
        <v>5505</v>
      </c>
      <c r="G1995" t="s">
        <v>154</v>
      </c>
      <c r="H1995" t="s">
        <v>154</v>
      </c>
      <c r="I1995" t="s">
        <v>91</v>
      </c>
      <c r="J1995">
        <v>-1</v>
      </c>
      <c r="K1995" t="s">
        <v>36</v>
      </c>
      <c r="L1995">
        <v>-1</v>
      </c>
      <c r="M1995">
        <v>-1</v>
      </c>
      <c r="N1995" t="s">
        <v>39</v>
      </c>
      <c r="O1995">
        <v>-1</v>
      </c>
      <c r="P1995">
        <v>-1</v>
      </c>
    </row>
    <row r="1996" spans="1:16" ht="15" customHeight="1" x14ac:dyDescent="0.3">
      <c r="A1996">
        <v>1994</v>
      </c>
      <c r="B1996" t="s">
        <v>1724</v>
      </c>
      <c r="C1996" t="s">
        <v>5438</v>
      </c>
      <c r="D1996" s="1" t="s">
        <v>5506</v>
      </c>
      <c r="E1996">
        <v>3.2</v>
      </c>
      <c r="F1996" s="1" t="s">
        <v>5507</v>
      </c>
      <c r="G1996" t="s">
        <v>154</v>
      </c>
      <c r="H1996" t="s">
        <v>154</v>
      </c>
      <c r="I1996" t="s">
        <v>118</v>
      </c>
      <c r="J1996">
        <v>-1</v>
      </c>
      <c r="K1996" t="s">
        <v>36</v>
      </c>
      <c r="L1996" t="s">
        <v>66</v>
      </c>
      <c r="M1996" t="s">
        <v>67</v>
      </c>
      <c r="N1996" t="s">
        <v>39</v>
      </c>
      <c r="O1996">
        <v>-1</v>
      </c>
      <c r="P1996">
        <v>-1</v>
      </c>
    </row>
    <row r="1997" spans="1:16" ht="15" customHeight="1" x14ac:dyDescent="0.3">
      <c r="A1997">
        <v>1995</v>
      </c>
      <c r="B1997" t="s">
        <v>5508</v>
      </c>
      <c r="C1997" t="s">
        <v>5438</v>
      </c>
      <c r="D1997" s="1" t="s">
        <v>5509</v>
      </c>
      <c r="E1997">
        <v>-1</v>
      </c>
      <c r="F1997" t="s">
        <v>5510</v>
      </c>
      <c r="G1997" t="s">
        <v>405</v>
      </c>
      <c r="H1997" t="s">
        <v>354</v>
      </c>
      <c r="I1997" t="s">
        <v>137</v>
      </c>
      <c r="J1997">
        <v>-1</v>
      </c>
      <c r="K1997" t="s">
        <v>36</v>
      </c>
      <c r="L1997">
        <v>-1</v>
      </c>
      <c r="M1997">
        <v>-1</v>
      </c>
      <c r="N1997" t="s">
        <v>39</v>
      </c>
      <c r="O1997">
        <v>-1</v>
      </c>
      <c r="P1997">
        <v>-1</v>
      </c>
    </row>
    <row r="1998" spans="1:16" ht="15" customHeight="1" x14ac:dyDescent="0.3">
      <c r="A1998">
        <v>1996</v>
      </c>
      <c r="B1998" t="s">
        <v>5511</v>
      </c>
      <c r="C1998" t="s">
        <v>5512</v>
      </c>
      <c r="D1998" t="s">
        <v>5513</v>
      </c>
      <c r="E1998">
        <v>3.7</v>
      </c>
      <c r="F1998" s="1" t="s">
        <v>5514</v>
      </c>
      <c r="G1998" t="s">
        <v>154</v>
      </c>
      <c r="H1998" t="s">
        <v>939</v>
      </c>
      <c r="I1998" t="s">
        <v>91</v>
      </c>
      <c r="J1998">
        <v>2017</v>
      </c>
      <c r="K1998" t="s">
        <v>36</v>
      </c>
      <c r="L1998" t="s">
        <v>46</v>
      </c>
      <c r="M1998" t="s">
        <v>38</v>
      </c>
      <c r="N1998" t="s">
        <v>39</v>
      </c>
      <c r="O1998">
        <v>-1</v>
      </c>
      <c r="P1998">
        <v>-1</v>
      </c>
    </row>
    <row r="1999" spans="1:16" ht="15" customHeight="1" x14ac:dyDescent="0.3">
      <c r="A1999">
        <v>1997</v>
      </c>
      <c r="B1999" t="s">
        <v>5515</v>
      </c>
      <c r="C1999" t="s">
        <v>5512</v>
      </c>
      <c r="D1999" s="1" t="s">
        <v>5516</v>
      </c>
      <c r="E1999">
        <v>-1</v>
      </c>
      <c r="F1999" t="s">
        <v>5517</v>
      </c>
      <c r="G1999" t="s">
        <v>154</v>
      </c>
      <c r="H1999" t="s">
        <v>5518</v>
      </c>
      <c r="I1999" t="s">
        <v>91</v>
      </c>
      <c r="J1999">
        <v>-1</v>
      </c>
      <c r="K1999" t="s">
        <v>36</v>
      </c>
      <c r="L1999">
        <v>-1</v>
      </c>
      <c r="M1999">
        <v>-1</v>
      </c>
      <c r="N1999" t="s">
        <v>39</v>
      </c>
      <c r="O1999">
        <v>-1</v>
      </c>
      <c r="P1999">
        <v>-1</v>
      </c>
    </row>
    <row r="2000" spans="1:16" ht="15" customHeight="1" x14ac:dyDescent="0.3">
      <c r="A2000">
        <v>1998</v>
      </c>
      <c r="B2000" t="s">
        <v>3726</v>
      </c>
      <c r="C2000" t="s">
        <v>5512</v>
      </c>
      <c r="D2000" s="1" t="s">
        <v>5519</v>
      </c>
      <c r="E2000">
        <v>3.2</v>
      </c>
      <c r="F2000" s="1" t="s">
        <v>5520</v>
      </c>
      <c r="G2000" t="s">
        <v>3729</v>
      </c>
      <c r="H2000" t="s">
        <v>3729</v>
      </c>
      <c r="I2000" t="s">
        <v>118</v>
      </c>
      <c r="J2000">
        <v>2009</v>
      </c>
      <c r="K2000" t="s">
        <v>36</v>
      </c>
      <c r="L2000" t="s">
        <v>1053</v>
      </c>
      <c r="M2000" t="s">
        <v>1054</v>
      </c>
      <c r="N2000" t="s">
        <v>120</v>
      </c>
      <c r="O2000">
        <v>-1</v>
      </c>
      <c r="P2000">
        <v>-1</v>
      </c>
    </row>
    <row r="2001" spans="1:16" ht="15" customHeight="1" x14ac:dyDescent="0.3">
      <c r="A2001">
        <v>1999</v>
      </c>
      <c r="B2001" t="s">
        <v>1420</v>
      </c>
      <c r="C2001" t="s">
        <v>5512</v>
      </c>
      <c r="D2001" s="1" t="s">
        <v>5521</v>
      </c>
      <c r="E2001">
        <v>3.7</v>
      </c>
      <c r="F2001" s="1" t="s">
        <v>5522</v>
      </c>
      <c r="G2001" t="s">
        <v>405</v>
      </c>
      <c r="H2001" t="s">
        <v>764</v>
      </c>
      <c r="I2001" t="s">
        <v>91</v>
      </c>
      <c r="J2001">
        <v>-1</v>
      </c>
      <c r="K2001" t="s">
        <v>36</v>
      </c>
      <c r="L2001" t="s">
        <v>419</v>
      </c>
      <c r="M2001" t="s">
        <v>420</v>
      </c>
      <c r="N2001" t="s">
        <v>155</v>
      </c>
      <c r="O2001">
        <v>-1</v>
      </c>
      <c r="P2001">
        <v>-1</v>
      </c>
    </row>
    <row r="2002" spans="1:16" ht="15" customHeight="1" x14ac:dyDescent="0.3">
      <c r="A2002">
        <v>2000</v>
      </c>
      <c r="B2002" t="s">
        <v>254</v>
      </c>
      <c r="C2002" t="s">
        <v>5512</v>
      </c>
      <c r="D2002" s="1" t="s">
        <v>5523</v>
      </c>
      <c r="E2002">
        <v>3.8</v>
      </c>
      <c r="F2002" s="1" t="s">
        <v>5524</v>
      </c>
      <c r="G2002" t="s">
        <v>154</v>
      </c>
      <c r="H2002" t="s">
        <v>5525</v>
      </c>
      <c r="I2002" t="s">
        <v>20</v>
      </c>
      <c r="J2002">
        <v>2006</v>
      </c>
      <c r="K2002" t="s">
        <v>36</v>
      </c>
      <c r="L2002" t="s">
        <v>46</v>
      </c>
      <c r="M2002" t="s">
        <v>38</v>
      </c>
      <c r="N2002" t="s">
        <v>120</v>
      </c>
      <c r="O2002">
        <v>-1</v>
      </c>
      <c r="P2002">
        <v>-1</v>
      </c>
    </row>
    <row r="2003" spans="1:16" ht="15" customHeight="1" x14ac:dyDescent="0.3">
      <c r="A2003">
        <v>2001</v>
      </c>
      <c r="B2003" t="s">
        <v>41</v>
      </c>
      <c r="C2003" t="s">
        <v>5512</v>
      </c>
      <c r="D2003" s="1" t="s">
        <v>5526</v>
      </c>
      <c r="E2003">
        <v>4</v>
      </c>
      <c r="F2003" s="1" t="s">
        <v>364</v>
      </c>
      <c r="G2003" t="s">
        <v>154</v>
      </c>
      <c r="H2003" t="s">
        <v>365</v>
      </c>
      <c r="I2003" t="s">
        <v>91</v>
      </c>
      <c r="J2003">
        <v>-1</v>
      </c>
      <c r="K2003" t="s">
        <v>36</v>
      </c>
      <c r="L2003" t="s">
        <v>366</v>
      </c>
      <c r="M2003" t="s">
        <v>275</v>
      </c>
      <c r="N2003" t="s">
        <v>155</v>
      </c>
      <c r="O2003">
        <v>-1</v>
      </c>
      <c r="P2003">
        <v>-1</v>
      </c>
    </row>
    <row r="2004" spans="1:16" ht="15" customHeight="1" x14ac:dyDescent="0.3">
      <c r="A2004">
        <v>2002</v>
      </c>
      <c r="B2004" t="s">
        <v>41</v>
      </c>
      <c r="C2004" t="s">
        <v>5512</v>
      </c>
      <c r="D2004" s="1" t="s">
        <v>5527</v>
      </c>
      <c r="E2004">
        <v>5</v>
      </c>
      <c r="F2004" s="1" t="s">
        <v>496</v>
      </c>
      <c r="G2004" t="s">
        <v>154</v>
      </c>
      <c r="H2004" t="s">
        <v>497</v>
      </c>
      <c r="I2004" t="s">
        <v>118</v>
      </c>
      <c r="J2004">
        <v>2008</v>
      </c>
      <c r="K2004" t="s">
        <v>36</v>
      </c>
      <c r="L2004" t="s">
        <v>46</v>
      </c>
      <c r="M2004" t="s">
        <v>38</v>
      </c>
      <c r="N2004" t="s">
        <v>47</v>
      </c>
      <c r="O2004">
        <v>-1</v>
      </c>
      <c r="P2004">
        <v>-1</v>
      </c>
    </row>
    <row r="2005" spans="1:16" ht="15" customHeight="1" x14ac:dyDescent="0.3">
      <c r="A2005">
        <v>2003</v>
      </c>
      <c r="B2005" t="s">
        <v>5528</v>
      </c>
      <c r="C2005" t="s">
        <v>5512</v>
      </c>
      <c r="D2005" s="1" t="s">
        <v>5529</v>
      </c>
      <c r="E2005">
        <v>2.8</v>
      </c>
      <c r="F2005" s="1" t="s">
        <v>5530</v>
      </c>
      <c r="G2005" t="s">
        <v>154</v>
      </c>
      <c r="H2005" t="s">
        <v>154</v>
      </c>
      <c r="I2005" t="s">
        <v>28</v>
      </c>
      <c r="J2005">
        <v>1874</v>
      </c>
      <c r="K2005" t="s">
        <v>45</v>
      </c>
      <c r="L2005" t="s">
        <v>194</v>
      </c>
      <c r="M2005" t="s">
        <v>59</v>
      </c>
      <c r="N2005" t="s">
        <v>31</v>
      </c>
      <c r="O2005" t="s">
        <v>5531</v>
      </c>
      <c r="P2005">
        <v>-1</v>
      </c>
    </row>
    <row r="2006" spans="1:16" ht="15" customHeight="1" x14ac:dyDescent="0.3">
      <c r="A2006">
        <v>2004</v>
      </c>
      <c r="B2006" t="s">
        <v>5532</v>
      </c>
      <c r="C2006" t="s">
        <v>5512</v>
      </c>
      <c r="D2006" s="1" t="s">
        <v>5533</v>
      </c>
      <c r="E2006">
        <v>4</v>
      </c>
      <c r="F2006" s="1" t="s">
        <v>220</v>
      </c>
      <c r="G2006" t="s">
        <v>405</v>
      </c>
      <c r="H2006" t="s">
        <v>221</v>
      </c>
      <c r="I2006" t="s">
        <v>91</v>
      </c>
      <c r="J2006">
        <v>-1</v>
      </c>
      <c r="K2006" t="s">
        <v>36</v>
      </c>
      <c r="L2006" t="s">
        <v>222</v>
      </c>
      <c r="M2006" t="s">
        <v>81</v>
      </c>
      <c r="N2006" t="s">
        <v>106</v>
      </c>
      <c r="O2006">
        <v>-1</v>
      </c>
      <c r="P2006">
        <v>-1</v>
      </c>
    </row>
    <row r="2007" spans="1:16" ht="15" customHeight="1" x14ac:dyDescent="0.3">
      <c r="A2007">
        <v>2005</v>
      </c>
      <c r="B2007" t="s">
        <v>41</v>
      </c>
      <c r="C2007" t="s">
        <v>5512</v>
      </c>
      <c r="D2007" s="1" t="s">
        <v>5534</v>
      </c>
      <c r="E2007">
        <v>2.5</v>
      </c>
      <c r="F2007" s="1" t="s">
        <v>5535</v>
      </c>
      <c r="G2007" t="s">
        <v>1909</v>
      </c>
      <c r="H2007" t="s">
        <v>5536</v>
      </c>
      <c r="I2007" t="s">
        <v>118</v>
      </c>
      <c r="J2007">
        <v>-1</v>
      </c>
      <c r="K2007" t="s">
        <v>36</v>
      </c>
      <c r="L2007" t="s">
        <v>46</v>
      </c>
      <c r="M2007" t="s">
        <v>38</v>
      </c>
      <c r="N2007" t="s">
        <v>441</v>
      </c>
      <c r="O2007" t="s">
        <v>5537</v>
      </c>
      <c r="P2007">
        <v>-1</v>
      </c>
    </row>
    <row r="2008" spans="1:16" ht="15" customHeight="1" x14ac:dyDescent="0.3">
      <c r="A2008">
        <v>2006</v>
      </c>
      <c r="B2008" t="s">
        <v>5538</v>
      </c>
      <c r="C2008" t="s">
        <v>5512</v>
      </c>
      <c r="D2008" s="1" t="s">
        <v>5539</v>
      </c>
      <c r="E2008">
        <v>3.7</v>
      </c>
      <c r="F2008" s="1" t="s">
        <v>5540</v>
      </c>
      <c r="G2008" t="s">
        <v>154</v>
      </c>
      <c r="H2008" t="s">
        <v>395</v>
      </c>
      <c r="I2008" t="s">
        <v>51</v>
      </c>
      <c r="J2008">
        <v>2002</v>
      </c>
      <c r="K2008" t="s">
        <v>36</v>
      </c>
      <c r="L2008" t="s">
        <v>119</v>
      </c>
      <c r="M2008" t="s">
        <v>81</v>
      </c>
      <c r="N2008" t="s">
        <v>160</v>
      </c>
      <c r="O2008">
        <v>-1</v>
      </c>
      <c r="P2008">
        <v>-1</v>
      </c>
    </row>
    <row r="2009" spans="1:16" ht="15" customHeight="1" x14ac:dyDescent="0.3">
      <c r="A2009">
        <v>2007</v>
      </c>
      <c r="B2009" t="s">
        <v>5541</v>
      </c>
      <c r="C2009" t="s">
        <v>5512</v>
      </c>
      <c r="D2009" s="1" t="s">
        <v>5542</v>
      </c>
      <c r="E2009">
        <v>4.5999999999999996</v>
      </c>
      <c r="F2009" s="1" t="s">
        <v>1398</v>
      </c>
      <c r="G2009" t="s">
        <v>154</v>
      </c>
      <c r="H2009" t="s">
        <v>976</v>
      </c>
      <c r="I2009" t="s">
        <v>118</v>
      </c>
      <c r="J2009">
        <v>2001</v>
      </c>
      <c r="K2009" t="s">
        <v>36</v>
      </c>
      <c r="L2009" t="s">
        <v>222</v>
      </c>
      <c r="M2009" t="s">
        <v>81</v>
      </c>
      <c r="N2009" t="s">
        <v>120</v>
      </c>
      <c r="O2009" t="s">
        <v>1399</v>
      </c>
      <c r="P2009">
        <v>-1</v>
      </c>
    </row>
    <row r="2010" spans="1:16" ht="15" customHeight="1" x14ac:dyDescent="0.3">
      <c r="A2010">
        <v>2008</v>
      </c>
      <c r="B2010" t="s">
        <v>96</v>
      </c>
      <c r="C2010" t="s">
        <v>5512</v>
      </c>
      <c r="D2010" s="1" t="s">
        <v>5543</v>
      </c>
      <c r="E2010">
        <v>3.6</v>
      </c>
      <c r="F2010" s="1" t="s">
        <v>5544</v>
      </c>
      <c r="G2010" t="s">
        <v>154</v>
      </c>
      <c r="H2010" t="s">
        <v>5545</v>
      </c>
      <c r="I2010" t="s">
        <v>137</v>
      </c>
      <c r="J2010">
        <v>-1</v>
      </c>
      <c r="K2010" t="s">
        <v>137</v>
      </c>
      <c r="L2010">
        <v>-1</v>
      </c>
      <c r="M2010">
        <v>-1</v>
      </c>
      <c r="N2010" t="s">
        <v>39</v>
      </c>
      <c r="O2010">
        <v>-1</v>
      </c>
      <c r="P2010">
        <v>-1</v>
      </c>
    </row>
    <row r="2011" spans="1:16" ht="15" customHeight="1" x14ac:dyDescent="0.3">
      <c r="A2011">
        <v>2009</v>
      </c>
      <c r="B2011" t="s">
        <v>1965</v>
      </c>
      <c r="C2011" t="s">
        <v>5512</v>
      </c>
      <c r="D2011" t="s">
        <v>5546</v>
      </c>
      <c r="E2011">
        <v>3.4</v>
      </c>
      <c r="F2011" s="1" t="s">
        <v>5370</v>
      </c>
      <c r="G2011" t="s">
        <v>154</v>
      </c>
      <c r="H2011" t="s">
        <v>174</v>
      </c>
      <c r="I2011" t="s">
        <v>35</v>
      </c>
      <c r="J2011">
        <v>2004</v>
      </c>
      <c r="K2011" t="s">
        <v>73</v>
      </c>
      <c r="L2011" t="s">
        <v>282</v>
      </c>
      <c r="M2011" t="s">
        <v>282</v>
      </c>
      <c r="N2011" t="s">
        <v>39</v>
      </c>
      <c r="O2011" t="s">
        <v>5371</v>
      </c>
      <c r="P2011">
        <v>-1</v>
      </c>
    </row>
    <row r="2012" spans="1:16" ht="15" customHeight="1" x14ac:dyDescent="0.3">
      <c r="A2012">
        <v>2010</v>
      </c>
      <c r="B2012" t="s">
        <v>96</v>
      </c>
      <c r="C2012" t="s">
        <v>5512</v>
      </c>
      <c r="D2012" s="1" t="s">
        <v>5547</v>
      </c>
      <c r="E2012">
        <v>3.5</v>
      </c>
      <c r="F2012" s="1" t="s">
        <v>2363</v>
      </c>
      <c r="G2012" t="s">
        <v>154</v>
      </c>
      <c r="H2012" t="s">
        <v>154</v>
      </c>
      <c r="I2012" t="s">
        <v>35</v>
      </c>
      <c r="J2012">
        <v>2013</v>
      </c>
      <c r="K2012" t="s">
        <v>36</v>
      </c>
      <c r="L2012" t="s">
        <v>2364</v>
      </c>
      <c r="M2012" t="s">
        <v>2277</v>
      </c>
      <c r="N2012" t="s">
        <v>229</v>
      </c>
      <c r="O2012">
        <v>-1</v>
      </c>
      <c r="P2012">
        <v>-1</v>
      </c>
    </row>
    <row r="2013" spans="1:16" ht="15" customHeight="1" x14ac:dyDescent="0.3">
      <c r="A2013">
        <v>2011</v>
      </c>
      <c r="B2013" t="s">
        <v>5548</v>
      </c>
      <c r="C2013" t="s">
        <v>5512</v>
      </c>
      <c r="D2013" s="1" t="s">
        <v>5549</v>
      </c>
      <c r="E2013">
        <v>4</v>
      </c>
      <c r="F2013" s="1" t="s">
        <v>5482</v>
      </c>
      <c r="G2013" t="s">
        <v>154</v>
      </c>
      <c r="H2013" t="s">
        <v>154</v>
      </c>
      <c r="I2013" t="s">
        <v>35</v>
      </c>
      <c r="J2013">
        <v>2009</v>
      </c>
      <c r="K2013" t="s">
        <v>73</v>
      </c>
      <c r="L2013" t="s">
        <v>202</v>
      </c>
      <c r="M2013" t="s">
        <v>38</v>
      </c>
      <c r="N2013" t="s">
        <v>75</v>
      </c>
      <c r="O2013">
        <v>-1</v>
      </c>
      <c r="P2013">
        <v>-1</v>
      </c>
    </row>
    <row r="2014" spans="1:16" ht="15" customHeight="1" x14ac:dyDescent="0.3">
      <c r="A2014">
        <v>2012</v>
      </c>
      <c r="B2014" t="s">
        <v>41</v>
      </c>
      <c r="C2014" t="s">
        <v>5512</v>
      </c>
      <c r="D2014" s="1" t="s">
        <v>5550</v>
      </c>
      <c r="E2014">
        <v>4.0999999999999996</v>
      </c>
      <c r="F2014" s="1" t="s">
        <v>296</v>
      </c>
      <c r="G2014" t="s">
        <v>5451</v>
      </c>
      <c r="H2014" t="s">
        <v>297</v>
      </c>
      <c r="I2014" t="s">
        <v>28</v>
      </c>
      <c r="J2014">
        <v>1966</v>
      </c>
      <c r="K2014" t="s">
        <v>73</v>
      </c>
      <c r="L2014" t="s">
        <v>222</v>
      </c>
      <c r="M2014" t="s">
        <v>81</v>
      </c>
      <c r="N2014" t="s">
        <v>75</v>
      </c>
      <c r="O2014">
        <v>-1</v>
      </c>
      <c r="P2014">
        <v>-1</v>
      </c>
    </row>
    <row r="2015" spans="1:16" ht="15" customHeight="1" x14ac:dyDescent="0.3">
      <c r="A2015">
        <v>2013</v>
      </c>
      <c r="B2015" t="s">
        <v>5551</v>
      </c>
      <c r="C2015" t="s">
        <v>5512</v>
      </c>
      <c r="D2015" s="1" t="s">
        <v>5552</v>
      </c>
      <c r="E2015">
        <v>3.3</v>
      </c>
      <c r="F2015" s="1" t="s">
        <v>5553</v>
      </c>
      <c r="G2015" t="s">
        <v>5554</v>
      </c>
      <c r="H2015" t="s">
        <v>5554</v>
      </c>
      <c r="I2015" t="s">
        <v>72</v>
      </c>
      <c r="J2015">
        <v>1952</v>
      </c>
      <c r="K2015" t="s">
        <v>73</v>
      </c>
      <c r="L2015" t="s">
        <v>475</v>
      </c>
      <c r="M2015" t="s">
        <v>475</v>
      </c>
      <c r="N2015" t="s">
        <v>31</v>
      </c>
      <c r="O2015" t="s">
        <v>5555</v>
      </c>
      <c r="P2015">
        <v>-1</v>
      </c>
    </row>
    <row r="2016" spans="1:16" ht="15" customHeight="1" x14ac:dyDescent="0.3">
      <c r="A2016">
        <v>2014</v>
      </c>
      <c r="B2016" t="s">
        <v>5556</v>
      </c>
      <c r="C2016" t="s">
        <v>5512</v>
      </c>
      <c r="D2016" t="s">
        <v>5557</v>
      </c>
      <c r="E2016">
        <v>3.5</v>
      </c>
      <c r="F2016" s="1" t="s">
        <v>5558</v>
      </c>
      <c r="G2016" t="s">
        <v>5435</v>
      </c>
      <c r="H2016" t="s">
        <v>5559</v>
      </c>
      <c r="I2016" t="s">
        <v>91</v>
      </c>
      <c r="J2016">
        <v>2007</v>
      </c>
      <c r="K2016" t="s">
        <v>36</v>
      </c>
      <c r="L2016" t="s">
        <v>202</v>
      </c>
      <c r="M2016" t="s">
        <v>38</v>
      </c>
      <c r="N2016" t="s">
        <v>39</v>
      </c>
      <c r="O2016">
        <v>-1</v>
      </c>
      <c r="P2016">
        <v>-1</v>
      </c>
    </row>
    <row r="2017" spans="1:16" ht="15" customHeight="1" x14ac:dyDescent="0.3">
      <c r="A2017">
        <v>2015</v>
      </c>
      <c r="B2017" t="s">
        <v>5560</v>
      </c>
      <c r="C2017" t="s">
        <v>5512</v>
      </c>
      <c r="D2017" s="1" t="s">
        <v>5561</v>
      </c>
      <c r="E2017">
        <v>4.5</v>
      </c>
      <c r="F2017" s="1" t="s">
        <v>5562</v>
      </c>
      <c r="G2017" t="s">
        <v>154</v>
      </c>
      <c r="H2017" t="s">
        <v>154</v>
      </c>
      <c r="I2017" t="s">
        <v>51</v>
      </c>
      <c r="J2017">
        <v>2013</v>
      </c>
      <c r="K2017" t="s">
        <v>36</v>
      </c>
      <c r="L2017" t="s">
        <v>37</v>
      </c>
      <c r="M2017" t="s">
        <v>38</v>
      </c>
      <c r="N2017" t="s">
        <v>39</v>
      </c>
      <c r="O2017">
        <v>-1</v>
      </c>
      <c r="P2017">
        <v>-1</v>
      </c>
    </row>
    <row r="2018" spans="1:16" ht="15" customHeight="1" x14ac:dyDescent="0.3">
      <c r="A2018">
        <v>2016</v>
      </c>
      <c r="B2018" t="s">
        <v>889</v>
      </c>
      <c r="C2018" t="s">
        <v>5512</v>
      </c>
      <c r="D2018" s="1" t="s">
        <v>5563</v>
      </c>
      <c r="E2018">
        <v>-1</v>
      </c>
      <c r="F2018" t="s">
        <v>891</v>
      </c>
      <c r="G2018" t="s">
        <v>154</v>
      </c>
      <c r="H2018" t="s">
        <v>252</v>
      </c>
      <c r="I2018" t="s">
        <v>91</v>
      </c>
      <c r="J2018">
        <v>-1</v>
      </c>
      <c r="K2018" t="s">
        <v>36</v>
      </c>
      <c r="L2018" t="s">
        <v>99</v>
      </c>
      <c r="M2018" t="s">
        <v>81</v>
      </c>
      <c r="N2018" t="s">
        <v>39</v>
      </c>
      <c r="O2018">
        <v>-1</v>
      </c>
      <c r="P2018">
        <v>-1</v>
      </c>
    </row>
    <row r="2019" spans="1:16" ht="15" customHeight="1" x14ac:dyDescent="0.3">
      <c r="A2019">
        <v>2017</v>
      </c>
      <c r="B2019" t="s">
        <v>782</v>
      </c>
      <c r="C2019" t="s">
        <v>5512</v>
      </c>
      <c r="D2019" s="1" t="s">
        <v>5564</v>
      </c>
      <c r="E2019">
        <v>3.9</v>
      </c>
      <c r="F2019" s="1" t="s">
        <v>313</v>
      </c>
      <c r="G2019" t="s">
        <v>154</v>
      </c>
      <c r="H2019" t="s">
        <v>314</v>
      </c>
      <c r="I2019" t="s">
        <v>51</v>
      </c>
      <c r="J2019">
        <v>2002</v>
      </c>
      <c r="K2019" t="s">
        <v>36</v>
      </c>
      <c r="L2019" t="s">
        <v>46</v>
      </c>
      <c r="M2019" t="s">
        <v>38</v>
      </c>
      <c r="N2019" t="s">
        <v>24</v>
      </c>
      <c r="O2019">
        <v>-1</v>
      </c>
      <c r="P2019">
        <v>-1</v>
      </c>
    </row>
    <row r="2020" spans="1:16" ht="15" customHeight="1" x14ac:dyDescent="0.3">
      <c r="A2020">
        <v>2018</v>
      </c>
      <c r="B2020" t="s">
        <v>5565</v>
      </c>
      <c r="C2020" t="s">
        <v>5512</v>
      </c>
      <c r="D2020" s="1" t="s">
        <v>5566</v>
      </c>
      <c r="E2020">
        <v>-1</v>
      </c>
      <c r="F2020" t="s">
        <v>5567</v>
      </c>
      <c r="G2020" t="s">
        <v>154</v>
      </c>
      <c r="H2020">
        <v>-1</v>
      </c>
      <c r="I2020">
        <v>-1</v>
      </c>
      <c r="J2020">
        <v>-1</v>
      </c>
      <c r="K2020">
        <v>-1</v>
      </c>
      <c r="L2020">
        <v>-1</v>
      </c>
      <c r="M2020">
        <v>-1</v>
      </c>
      <c r="N2020">
        <v>-1</v>
      </c>
      <c r="O2020">
        <v>-1</v>
      </c>
      <c r="P2020">
        <v>-1</v>
      </c>
    </row>
    <row r="2021" spans="1:16" ht="15" customHeight="1" x14ac:dyDescent="0.3">
      <c r="A2021">
        <v>2019</v>
      </c>
      <c r="B2021" t="s">
        <v>5568</v>
      </c>
      <c r="C2021" t="s">
        <v>5512</v>
      </c>
      <c r="D2021" s="1" t="s">
        <v>5569</v>
      </c>
      <c r="E2021">
        <v>3.8</v>
      </c>
      <c r="F2021" s="1" t="s">
        <v>397</v>
      </c>
      <c r="G2021" t="s">
        <v>154</v>
      </c>
      <c r="H2021" t="s">
        <v>398</v>
      </c>
      <c r="I2021" t="s">
        <v>35</v>
      </c>
      <c r="J2021">
        <v>1995</v>
      </c>
      <c r="K2021" t="s">
        <v>45</v>
      </c>
      <c r="L2021" t="s">
        <v>222</v>
      </c>
      <c r="M2021" t="s">
        <v>81</v>
      </c>
      <c r="N2021" t="s">
        <v>31</v>
      </c>
      <c r="O2021" t="s">
        <v>399</v>
      </c>
      <c r="P2021" t="b">
        <v>1</v>
      </c>
    </row>
    <row r="2022" spans="1:16" ht="15" customHeight="1" x14ac:dyDescent="0.3">
      <c r="A2022">
        <v>2020</v>
      </c>
      <c r="B2022" t="s">
        <v>3783</v>
      </c>
      <c r="C2022" t="s">
        <v>5512</v>
      </c>
      <c r="D2022" s="1" t="s">
        <v>5570</v>
      </c>
      <c r="E2022">
        <v>4</v>
      </c>
      <c r="F2022" s="1" t="s">
        <v>5571</v>
      </c>
      <c r="G2022" t="s">
        <v>405</v>
      </c>
      <c r="H2022" t="s">
        <v>4270</v>
      </c>
      <c r="I2022" t="s">
        <v>118</v>
      </c>
      <c r="J2022">
        <v>2012</v>
      </c>
      <c r="K2022" t="s">
        <v>36</v>
      </c>
      <c r="L2022" t="s">
        <v>202</v>
      </c>
      <c r="M2022" t="s">
        <v>38</v>
      </c>
      <c r="N2022" t="s">
        <v>160</v>
      </c>
      <c r="O2022" t="s">
        <v>5572</v>
      </c>
      <c r="P2022">
        <v>-1</v>
      </c>
    </row>
    <row r="2023" spans="1:16" ht="15" customHeight="1" x14ac:dyDescent="0.3">
      <c r="A2023">
        <v>2021</v>
      </c>
      <c r="B2023" t="s">
        <v>5573</v>
      </c>
      <c r="C2023" t="s">
        <v>5512</v>
      </c>
      <c r="D2023" t="s">
        <v>5574</v>
      </c>
      <c r="E2023">
        <v>4.0999999999999996</v>
      </c>
      <c r="F2023" s="1" t="s">
        <v>5575</v>
      </c>
      <c r="G2023" t="s">
        <v>5344</v>
      </c>
      <c r="H2023" t="s">
        <v>154</v>
      </c>
      <c r="I2023" t="s">
        <v>118</v>
      </c>
      <c r="J2023">
        <v>2016</v>
      </c>
      <c r="K2023" t="s">
        <v>36</v>
      </c>
      <c r="L2023" t="s">
        <v>46</v>
      </c>
      <c r="M2023" t="s">
        <v>38</v>
      </c>
      <c r="N2023" t="s">
        <v>39</v>
      </c>
      <c r="O2023">
        <v>-1</v>
      </c>
      <c r="P2023">
        <v>-1</v>
      </c>
    </row>
    <row r="2024" spans="1:16" ht="15" customHeight="1" x14ac:dyDescent="0.3">
      <c r="A2024">
        <v>2022</v>
      </c>
      <c r="B2024" t="s">
        <v>5576</v>
      </c>
      <c r="C2024" t="s">
        <v>5512</v>
      </c>
      <c r="D2024" s="1" t="s">
        <v>5577</v>
      </c>
      <c r="E2024">
        <v>-1</v>
      </c>
      <c r="F2024" t="s">
        <v>5578</v>
      </c>
      <c r="G2024" t="s">
        <v>154</v>
      </c>
      <c r="H2024" t="s">
        <v>154</v>
      </c>
      <c r="I2024" t="s">
        <v>118</v>
      </c>
      <c r="J2024">
        <v>-1</v>
      </c>
      <c r="K2024" t="s">
        <v>21</v>
      </c>
      <c r="L2024" t="s">
        <v>1127</v>
      </c>
      <c r="M2024" t="s">
        <v>23</v>
      </c>
      <c r="N2024" t="s">
        <v>39</v>
      </c>
      <c r="O2024">
        <v>-1</v>
      </c>
      <c r="P2024">
        <v>-1</v>
      </c>
    </row>
    <row r="2025" spans="1:16" ht="15" customHeight="1" x14ac:dyDescent="0.3">
      <c r="A2025">
        <v>2023</v>
      </c>
      <c r="B2025" t="s">
        <v>5579</v>
      </c>
      <c r="C2025" t="s">
        <v>5512</v>
      </c>
      <c r="D2025" s="1" t="s">
        <v>5580</v>
      </c>
      <c r="E2025">
        <v>4.0999999999999996</v>
      </c>
      <c r="F2025" s="1" t="s">
        <v>5581</v>
      </c>
      <c r="G2025" t="s">
        <v>5368</v>
      </c>
      <c r="H2025" t="s">
        <v>5368</v>
      </c>
      <c r="I2025" t="s">
        <v>28</v>
      </c>
      <c r="J2025">
        <v>1682</v>
      </c>
      <c r="K2025" t="s">
        <v>562</v>
      </c>
      <c r="L2025" t="s">
        <v>563</v>
      </c>
      <c r="M2025" t="s">
        <v>564</v>
      </c>
      <c r="N2025" t="s">
        <v>229</v>
      </c>
      <c r="O2025">
        <v>-1</v>
      </c>
      <c r="P2025">
        <v>-1</v>
      </c>
    </row>
    <row r="2026" spans="1:16" ht="15" customHeight="1" x14ac:dyDescent="0.3">
      <c r="A2026">
        <v>2024</v>
      </c>
      <c r="B2026" t="s">
        <v>5582</v>
      </c>
      <c r="C2026" t="s">
        <v>5030</v>
      </c>
      <c r="D2026" s="1" t="s">
        <v>5583</v>
      </c>
      <c r="E2026">
        <v>5</v>
      </c>
      <c r="F2026" s="1" t="s">
        <v>5584</v>
      </c>
      <c r="G2026" t="s">
        <v>154</v>
      </c>
      <c r="H2026" t="s">
        <v>405</v>
      </c>
      <c r="I2026" t="s">
        <v>91</v>
      </c>
      <c r="J2026">
        <v>-1</v>
      </c>
      <c r="K2026" t="s">
        <v>36</v>
      </c>
      <c r="L2026" t="s">
        <v>222</v>
      </c>
      <c r="M2026" t="s">
        <v>81</v>
      </c>
      <c r="N2026" t="s">
        <v>39</v>
      </c>
      <c r="O2026">
        <v>-1</v>
      </c>
      <c r="P2026">
        <v>-1</v>
      </c>
    </row>
    <row r="2027" spans="1:16" ht="15" customHeight="1" x14ac:dyDescent="0.3">
      <c r="A2027">
        <v>2025</v>
      </c>
      <c r="B2027" t="s">
        <v>5585</v>
      </c>
      <c r="C2027" t="s">
        <v>5030</v>
      </c>
      <c r="D2027" s="1" t="s">
        <v>5586</v>
      </c>
      <c r="E2027">
        <v>4.5</v>
      </c>
      <c r="F2027" s="1" t="s">
        <v>1688</v>
      </c>
      <c r="G2027" t="s">
        <v>154</v>
      </c>
      <c r="H2027" t="s">
        <v>19</v>
      </c>
      <c r="I2027" t="s">
        <v>20</v>
      </c>
      <c r="J2027">
        <v>1997</v>
      </c>
      <c r="K2027" t="s">
        <v>36</v>
      </c>
      <c r="L2027" t="s">
        <v>222</v>
      </c>
      <c r="M2027" t="s">
        <v>81</v>
      </c>
      <c r="N2027" t="s">
        <v>120</v>
      </c>
      <c r="O2027">
        <v>-1</v>
      </c>
      <c r="P2027">
        <v>-1</v>
      </c>
    </row>
    <row r="2028" spans="1:16" ht="15" customHeight="1" x14ac:dyDescent="0.3">
      <c r="A2028">
        <v>2026</v>
      </c>
      <c r="B2028" t="s">
        <v>5587</v>
      </c>
      <c r="C2028" t="s">
        <v>5030</v>
      </c>
      <c r="D2028" s="1" t="s">
        <v>5588</v>
      </c>
      <c r="E2028">
        <v>4.8</v>
      </c>
      <c r="F2028" s="1" t="s">
        <v>5419</v>
      </c>
      <c r="G2028" t="s">
        <v>154</v>
      </c>
      <c r="H2028" t="s">
        <v>154</v>
      </c>
      <c r="I2028" t="s">
        <v>20</v>
      </c>
      <c r="J2028">
        <v>2013</v>
      </c>
      <c r="K2028" t="s">
        <v>36</v>
      </c>
      <c r="L2028" t="s">
        <v>194</v>
      </c>
      <c r="M2028" t="s">
        <v>59</v>
      </c>
      <c r="N2028" t="s">
        <v>39</v>
      </c>
      <c r="O2028">
        <v>-1</v>
      </c>
      <c r="P2028" t="b">
        <v>1</v>
      </c>
    </row>
    <row r="2029" spans="1:16" ht="15" customHeight="1" x14ac:dyDescent="0.3">
      <c r="A2029">
        <v>2027</v>
      </c>
      <c r="B2029" t="s">
        <v>5587</v>
      </c>
      <c r="C2029" t="s">
        <v>5030</v>
      </c>
      <c r="D2029" t="s">
        <v>5589</v>
      </c>
      <c r="E2029">
        <v>-1</v>
      </c>
      <c r="F2029" t="s">
        <v>5590</v>
      </c>
      <c r="G2029" t="s">
        <v>154</v>
      </c>
      <c r="H2029">
        <v>-1</v>
      </c>
      <c r="I2029">
        <v>-1</v>
      </c>
      <c r="J2029">
        <v>-1</v>
      </c>
      <c r="K2029">
        <v>-1</v>
      </c>
      <c r="L2029">
        <v>-1</v>
      </c>
      <c r="M2029">
        <v>-1</v>
      </c>
      <c r="N2029">
        <v>-1</v>
      </c>
      <c r="O2029">
        <v>-1</v>
      </c>
      <c r="P2029">
        <v>-1</v>
      </c>
    </row>
    <row r="2030" spans="1:16" ht="15" customHeight="1" x14ac:dyDescent="0.3">
      <c r="A2030">
        <v>2028</v>
      </c>
      <c r="B2030" t="s">
        <v>5591</v>
      </c>
      <c r="C2030" t="s">
        <v>5030</v>
      </c>
      <c r="D2030" s="1" t="s">
        <v>5592</v>
      </c>
      <c r="E2030">
        <v>4.0999999999999996</v>
      </c>
      <c r="F2030" s="1" t="s">
        <v>763</v>
      </c>
      <c r="G2030" t="s">
        <v>1909</v>
      </c>
      <c r="H2030" t="s">
        <v>764</v>
      </c>
      <c r="I2030" t="s">
        <v>118</v>
      </c>
      <c r="J2030">
        <v>-1</v>
      </c>
      <c r="K2030" t="s">
        <v>36</v>
      </c>
      <c r="L2030" t="s">
        <v>202</v>
      </c>
      <c r="M2030" t="s">
        <v>38</v>
      </c>
      <c r="N2030" t="s">
        <v>120</v>
      </c>
      <c r="O2030">
        <v>-1</v>
      </c>
      <c r="P2030">
        <v>-1</v>
      </c>
    </row>
    <row r="2031" spans="1:16" ht="15" customHeight="1" x14ac:dyDescent="0.3">
      <c r="A2031">
        <v>2029</v>
      </c>
      <c r="B2031" t="s">
        <v>96</v>
      </c>
      <c r="C2031" t="s">
        <v>5030</v>
      </c>
      <c r="D2031" s="1" t="s">
        <v>5593</v>
      </c>
      <c r="E2031">
        <v>2.7</v>
      </c>
      <c r="F2031" s="1" t="s">
        <v>5594</v>
      </c>
      <c r="G2031" t="s">
        <v>405</v>
      </c>
      <c r="H2031" t="s">
        <v>405</v>
      </c>
      <c r="I2031" t="s">
        <v>20</v>
      </c>
      <c r="J2031">
        <v>2014</v>
      </c>
      <c r="K2031" t="s">
        <v>36</v>
      </c>
      <c r="L2031" t="s">
        <v>29</v>
      </c>
      <c r="M2031" t="s">
        <v>30</v>
      </c>
      <c r="N2031" t="s">
        <v>39</v>
      </c>
      <c r="O2031" t="s">
        <v>5595</v>
      </c>
      <c r="P2031">
        <v>-1</v>
      </c>
    </row>
    <row r="2032" spans="1:16" ht="15" customHeight="1" x14ac:dyDescent="0.3">
      <c r="A2032">
        <v>2030</v>
      </c>
      <c r="B2032" t="s">
        <v>5596</v>
      </c>
      <c r="C2032" t="s">
        <v>5030</v>
      </c>
      <c r="D2032" t="s">
        <v>5597</v>
      </c>
      <c r="E2032">
        <v>-1</v>
      </c>
      <c r="F2032" t="s">
        <v>5598</v>
      </c>
      <c r="G2032" t="s">
        <v>154</v>
      </c>
      <c r="H2032" t="s">
        <v>5599</v>
      </c>
      <c r="I2032" t="s">
        <v>20</v>
      </c>
      <c r="J2032">
        <v>-1</v>
      </c>
      <c r="K2032" t="s">
        <v>36</v>
      </c>
      <c r="L2032">
        <v>-1</v>
      </c>
      <c r="M2032">
        <v>-1</v>
      </c>
      <c r="N2032" t="s">
        <v>39</v>
      </c>
      <c r="O2032">
        <v>-1</v>
      </c>
      <c r="P2032">
        <v>-1</v>
      </c>
    </row>
    <row r="2033" spans="1:16" ht="15" customHeight="1" x14ac:dyDescent="0.3">
      <c r="A2033">
        <v>2031</v>
      </c>
      <c r="B2033" t="s">
        <v>5585</v>
      </c>
      <c r="C2033" t="s">
        <v>5030</v>
      </c>
      <c r="D2033" s="1" t="s">
        <v>5600</v>
      </c>
      <c r="E2033">
        <v>3.9</v>
      </c>
      <c r="F2033" s="1" t="s">
        <v>4297</v>
      </c>
      <c r="G2033" t="s">
        <v>154</v>
      </c>
      <c r="H2033" t="s">
        <v>4298</v>
      </c>
      <c r="I2033" t="s">
        <v>51</v>
      </c>
      <c r="J2033">
        <v>2002</v>
      </c>
      <c r="K2033" t="s">
        <v>36</v>
      </c>
      <c r="L2033" t="s">
        <v>46</v>
      </c>
      <c r="M2033" t="s">
        <v>38</v>
      </c>
      <c r="N2033" t="s">
        <v>47</v>
      </c>
      <c r="O2033" t="s">
        <v>4299</v>
      </c>
      <c r="P2033">
        <v>-1</v>
      </c>
    </row>
    <row r="2034" spans="1:16" ht="15" customHeight="1" x14ac:dyDescent="0.3">
      <c r="A2034">
        <v>2032</v>
      </c>
      <c r="B2034" t="s">
        <v>5601</v>
      </c>
      <c r="C2034" t="s">
        <v>5030</v>
      </c>
      <c r="D2034" s="1" t="s">
        <v>5602</v>
      </c>
      <c r="E2034">
        <v>3</v>
      </c>
      <c r="F2034" s="1" t="s">
        <v>5453</v>
      </c>
      <c r="G2034" t="s">
        <v>5344</v>
      </c>
      <c r="H2034" t="s">
        <v>5344</v>
      </c>
      <c r="I2034" t="s">
        <v>51</v>
      </c>
      <c r="J2034">
        <v>1999</v>
      </c>
      <c r="K2034" t="s">
        <v>73</v>
      </c>
      <c r="L2034" t="s">
        <v>202</v>
      </c>
      <c r="M2034" t="s">
        <v>38</v>
      </c>
      <c r="N2034" t="s">
        <v>24</v>
      </c>
      <c r="O2034" t="s">
        <v>5454</v>
      </c>
      <c r="P2034">
        <v>-1</v>
      </c>
    </row>
    <row r="2035" spans="1:16" ht="15" customHeight="1" x14ac:dyDescent="0.3">
      <c r="A2035">
        <v>2033</v>
      </c>
      <c r="B2035" t="s">
        <v>5603</v>
      </c>
      <c r="C2035" t="s">
        <v>5030</v>
      </c>
      <c r="D2035" s="1" t="s">
        <v>5604</v>
      </c>
      <c r="E2035">
        <v>3.8</v>
      </c>
      <c r="F2035" s="1" t="s">
        <v>1913</v>
      </c>
      <c r="G2035" t="s">
        <v>154</v>
      </c>
      <c r="H2035" t="s">
        <v>402</v>
      </c>
      <c r="I2035" t="s">
        <v>72</v>
      </c>
      <c r="J2035">
        <v>1983</v>
      </c>
      <c r="K2035" t="s">
        <v>36</v>
      </c>
      <c r="L2035" t="s">
        <v>119</v>
      </c>
      <c r="M2035" t="s">
        <v>81</v>
      </c>
      <c r="N2035" t="s">
        <v>39</v>
      </c>
      <c r="O2035">
        <v>-1</v>
      </c>
      <c r="P2035">
        <v>-1</v>
      </c>
    </row>
    <row r="2036" spans="1:16" ht="15" customHeight="1" x14ac:dyDescent="0.3">
      <c r="A2036">
        <v>2034</v>
      </c>
      <c r="B2036" t="s">
        <v>2319</v>
      </c>
      <c r="C2036" t="s">
        <v>5030</v>
      </c>
      <c r="D2036" s="1" t="s">
        <v>5605</v>
      </c>
      <c r="E2036">
        <v>3.1</v>
      </c>
      <c r="F2036" s="1" t="s">
        <v>5606</v>
      </c>
      <c r="G2036" t="s">
        <v>5344</v>
      </c>
      <c r="H2036" t="s">
        <v>895</v>
      </c>
      <c r="I2036" t="s">
        <v>20</v>
      </c>
      <c r="J2036">
        <v>-1</v>
      </c>
      <c r="K2036" t="s">
        <v>486</v>
      </c>
      <c r="L2036" t="s">
        <v>46</v>
      </c>
      <c r="M2036" t="s">
        <v>38</v>
      </c>
      <c r="N2036" t="s">
        <v>39</v>
      </c>
      <c r="O2036">
        <v>-1</v>
      </c>
      <c r="P2036">
        <v>-1</v>
      </c>
    </row>
    <row r="2037" spans="1:16" ht="15" customHeight="1" x14ac:dyDescent="0.3">
      <c r="A2037">
        <v>2035</v>
      </c>
      <c r="B2037" t="s">
        <v>5607</v>
      </c>
      <c r="C2037" t="s">
        <v>5030</v>
      </c>
      <c r="D2037" s="1" t="s">
        <v>5608</v>
      </c>
      <c r="E2037">
        <v>3.9</v>
      </c>
      <c r="F2037" s="1" t="s">
        <v>313</v>
      </c>
      <c r="G2037" t="s">
        <v>154</v>
      </c>
      <c r="H2037" t="s">
        <v>314</v>
      </c>
      <c r="I2037" t="s">
        <v>51</v>
      </c>
      <c r="J2037">
        <v>2002</v>
      </c>
      <c r="K2037" t="s">
        <v>36</v>
      </c>
      <c r="L2037" t="s">
        <v>46</v>
      </c>
      <c r="M2037" t="s">
        <v>38</v>
      </c>
      <c r="N2037" t="s">
        <v>24</v>
      </c>
      <c r="O2037">
        <v>-1</v>
      </c>
      <c r="P2037">
        <v>-1</v>
      </c>
    </row>
    <row r="2038" spans="1:16" ht="15" customHeight="1" x14ac:dyDescent="0.3">
      <c r="A2038">
        <v>2036</v>
      </c>
      <c r="B2038" t="s">
        <v>5609</v>
      </c>
      <c r="C2038" t="s">
        <v>5030</v>
      </c>
      <c r="D2038" s="1" t="s">
        <v>5610</v>
      </c>
      <c r="E2038">
        <v>3.9</v>
      </c>
      <c r="F2038" s="1" t="s">
        <v>313</v>
      </c>
      <c r="G2038" t="s">
        <v>154</v>
      </c>
      <c r="H2038" t="s">
        <v>314</v>
      </c>
      <c r="I2038" t="s">
        <v>51</v>
      </c>
      <c r="J2038">
        <v>2002</v>
      </c>
      <c r="K2038" t="s">
        <v>36</v>
      </c>
      <c r="L2038" t="s">
        <v>46</v>
      </c>
      <c r="M2038" t="s">
        <v>38</v>
      </c>
      <c r="N2038" t="s">
        <v>24</v>
      </c>
      <c r="O2038">
        <v>-1</v>
      </c>
      <c r="P2038">
        <v>-1</v>
      </c>
    </row>
    <row r="2039" spans="1:16" ht="15" customHeight="1" x14ac:dyDescent="0.3">
      <c r="A2039">
        <v>2037</v>
      </c>
      <c r="B2039" t="s">
        <v>96</v>
      </c>
      <c r="C2039" t="s">
        <v>5030</v>
      </c>
      <c r="D2039" s="1" t="s">
        <v>5611</v>
      </c>
      <c r="E2039">
        <v>3.2</v>
      </c>
      <c r="F2039" s="1" t="s">
        <v>5412</v>
      </c>
      <c r="G2039" t="s">
        <v>405</v>
      </c>
      <c r="H2039" t="s">
        <v>5344</v>
      </c>
      <c r="I2039" t="s">
        <v>51</v>
      </c>
      <c r="J2039">
        <v>1999</v>
      </c>
      <c r="K2039" t="s">
        <v>73</v>
      </c>
      <c r="L2039" t="s">
        <v>99</v>
      </c>
      <c r="M2039" t="s">
        <v>81</v>
      </c>
      <c r="N2039" t="s">
        <v>24</v>
      </c>
      <c r="O2039">
        <v>-1</v>
      </c>
      <c r="P2039">
        <v>-1</v>
      </c>
    </row>
    <row r="2040" spans="1:16" ht="15" customHeight="1" x14ac:dyDescent="0.3">
      <c r="A2040">
        <v>2038</v>
      </c>
      <c r="B2040" t="s">
        <v>5612</v>
      </c>
      <c r="C2040" t="s">
        <v>5030</v>
      </c>
      <c r="D2040" s="1" t="s">
        <v>5613</v>
      </c>
      <c r="E2040">
        <v>4.4000000000000004</v>
      </c>
      <c r="F2040" s="1" t="s">
        <v>5614</v>
      </c>
      <c r="G2040" t="s">
        <v>5451</v>
      </c>
      <c r="H2040" t="s">
        <v>4303</v>
      </c>
      <c r="I2040" t="s">
        <v>118</v>
      </c>
      <c r="J2040">
        <v>2011</v>
      </c>
      <c r="K2040" t="s">
        <v>36</v>
      </c>
      <c r="L2040" t="s">
        <v>46</v>
      </c>
      <c r="M2040" t="s">
        <v>38</v>
      </c>
      <c r="N2040" t="s">
        <v>441</v>
      </c>
      <c r="O2040">
        <v>-1</v>
      </c>
      <c r="P2040">
        <v>-1</v>
      </c>
    </row>
    <row r="2041" spans="1:16" ht="15" customHeight="1" x14ac:dyDescent="0.3">
      <c r="A2041">
        <v>2039</v>
      </c>
      <c r="B2041" t="s">
        <v>5615</v>
      </c>
      <c r="C2041" t="s">
        <v>5030</v>
      </c>
      <c r="D2041" t="s">
        <v>5616</v>
      </c>
      <c r="E2041">
        <v>3.9</v>
      </c>
      <c r="F2041" s="1" t="s">
        <v>5289</v>
      </c>
      <c r="G2041" t="s">
        <v>154</v>
      </c>
      <c r="H2041" t="s">
        <v>5290</v>
      </c>
      <c r="I2041" t="s">
        <v>51</v>
      </c>
      <c r="J2041">
        <v>2005</v>
      </c>
      <c r="K2041" t="s">
        <v>36</v>
      </c>
      <c r="L2041" t="s">
        <v>37</v>
      </c>
      <c r="M2041" t="s">
        <v>38</v>
      </c>
      <c r="N2041" t="s">
        <v>39</v>
      </c>
      <c r="O2041">
        <v>-1</v>
      </c>
      <c r="P2041">
        <v>-1</v>
      </c>
    </row>
    <row r="2042" spans="1:16" ht="15" customHeight="1" x14ac:dyDescent="0.3">
      <c r="A2042">
        <v>2040</v>
      </c>
      <c r="B2042" t="s">
        <v>5617</v>
      </c>
      <c r="C2042" t="s">
        <v>5030</v>
      </c>
      <c r="D2042" t="s">
        <v>5618</v>
      </c>
      <c r="E2042">
        <v>3.5</v>
      </c>
      <c r="F2042" s="1" t="s">
        <v>5619</v>
      </c>
      <c r="G2042" t="s">
        <v>154</v>
      </c>
      <c r="H2042" t="s">
        <v>154</v>
      </c>
      <c r="I2042" t="s">
        <v>20</v>
      </c>
      <c r="J2042">
        <v>1999</v>
      </c>
      <c r="K2042" t="s">
        <v>36</v>
      </c>
      <c r="L2042" t="s">
        <v>66</v>
      </c>
      <c r="M2042" t="s">
        <v>67</v>
      </c>
      <c r="N2042" t="s">
        <v>31</v>
      </c>
      <c r="O2042">
        <v>-1</v>
      </c>
      <c r="P2042">
        <v>-1</v>
      </c>
    </row>
    <row r="2043" spans="1:16" ht="15" customHeight="1" x14ac:dyDescent="0.3">
      <c r="A2043">
        <v>2041</v>
      </c>
      <c r="B2043" t="s">
        <v>5615</v>
      </c>
      <c r="C2043" t="s">
        <v>5030</v>
      </c>
      <c r="D2043" s="1" t="s">
        <v>5620</v>
      </c>
      <c r="E2043">
        <v>3.6</v>
      </c>
      <c r="F2043" s="1" t="s">
        <v>5621</v>
      </c>
      <c r="G2043" t="s">
        <v>154</v>
      </c>
      <c r="H2043" t="s">
        <v>5290</v>
      </c>
      <c r="I2043" t="s">
        <v>20</v>
      </c>
      <c r="J2043">
        <v>2004</v>
      </c>
      <c r="K2043" t="s">
        <v>36</v>
      </c>
      <c r="L2043" t="s">
        <v>37</v>
      </c>
      <c r="M2043" t="s">
        <v>38</v>
      </c>
      <c r="N2043" t="s">
        <v>39</v>
      </c>
      <c r="O2043">
        <v>-1</v>
      </c>
      <c r="P2043" t="b">
        <v>1</v>
      </c>
    </row>
    <row r="2044" spans="1:16" ht="15" customHeight="1" x14ac:dyDescent="0.3">
      <c r="A2044">
        <v>2042</v>
      </c>
      <c r="B2044" t="s">
        <v>1150</v>
      </c>
      <c r="C2044" t="s">
        <v>5030</v>
      </c>
      <c r="D2044" s="1" t="s">
        <v>5622</v>
      </c>
      <c r="E2044">
        <v>5</v>
      </c>
      <c r="F2044" s="1" t="s">
        <v>496</v>
      </c>
      <c r="G2044" t="s">
        <v>154</v>
      </c>
      <c r="H2044" t="s">
        <v>497</v>
      </c>
      <c r="I2044" t="s">
        <v>118</v>
      </c>
      <c r="J2044">
        <v>2008</v>
      </c>
      <c r="K2044" t="s">
        <v>36</v>
      </c>
      <c r="L2044" t="s">
        <v>46</v>
      </c>
      <c r="M2044" t="s">
        <v>38</v>
      </c>
      <c r="N2044" t="s">
        <v>47</v>
      </c>
      <c r="O2044">
        <v>-1</v>
      </c>
      <c r="P2044">
        <v>-1</v>
      </c>
    </row>
    <row r="2045" spans="1:16" ht="15" customHeight="1" x14ac:dyDescent="0.3">
      <c r="A2045">
        <v>2043</v>
      </c>
      <c r="B2045" t="s">
        <v>5623</v>
      </c>
      <c r="C2045" t="s">
        <v>5030</v>
      </c>
      <c r="D2045" t="s">
        <v>5624</v>
      </c>
      <c r="E2045">
        <v>4.4000000000000004</v>
      </c>
      <c r="F2045" s="1" t="s">
        <v>5625</v>
      </c>
      <c r="G2045" t="s">
        <v>154</v>
      </c>
      <c r="H2045" t="s">
        <v>1091</v>
      </c>
      <c r="I2045" t="s">
        <v>72</v>
      </c>
      <c r="J2045">
        <v>2007</v>
      </c>
      <c r="K2045" t="s">
        <v>36</v>
      </c>
      <c r="L2045" t="s">
        <v>46</v>
      </c>
      <c r="M2045" t="s">
        <v>38</v>
      </c>
      <c r="N2045" t="s">
        <v>24</v>
      </c>
      <c r="O2045">
        <v>-1</v>
      </c>
      <c r="P2045">
        <v>-1</v>
      </c>
    </row>
    <row r="2046" spans="1:16" ht="15" customHeight="1" x14ac:dyDescent="0.3">
      <c r="A2046">
        <v>2044</v>
      </c>
      <c r="B2046" t="s">
        <v>96</v>
      </c>
      <c r="C2046" t="s">
        <v>5030</v>
      </c>
      <c r="D2046" s="1" t="s">
        <v>5626</v>
      </c>
      <c r="E2046">
        <v>4.4000000000000004</v>
      </c>
      <c r="F2046" s="1" t="s">
        <v>5627</v>
      </c>
      <c r="G2046" t="s">
        <v>154</v>
      </c>
      <c r="H2046" t="s">
        <v>4448</v>
      </c>
      <c r="I2046" t="s">
        <v>118</v>
      </c>
      <c r="J2046">
        <v>1995</v>
      </c>
      <c r="K2046" t="s">
        <v>36</v>
      </c>
      <c r="L2046" t="s">
        <v>46</v>
      </c>
      <c r="M2046" t="s">
        <v>38</v>
      </c>
      <c r="N2046" t="s">
        <v>39</v>
      </c>
      <c r="O2046" t="s">
        <v>4449</v>
      </c>
      <c r="P2046">
        <v>-1</v>
      </c>
    </row>
    <row r="2047" spans="1:16" ht="15" customHeight="1" x14ac:dyDescent="0.3">
      <c r="A2047">
        <v>2045</v>
      </c>
      <c r="B2047" t="s">
        <v>2068</v>
      </c>
      <c r="C2047" t="s">
        <v>5030</v>
      </c>
      <c r="D2047" s="1" t="s">
        <v>5628</v>
      </c>
      <c r="E2047">
        <v>4.9000000000000004</v>
      </c>
      <c r="F2047" s="1" t="s">
        <v>5629</v>
      </c>
      <c r="G2047" t="s">
        <v>154</v>
      </c>
      <c r="H2047" t="s">
        <v>5435</v>
      </c>
      <c r="I2047" t="s">
        <v>91</v>
      </c>
      <c r="J2047">
        <v>2001</v>
      </c>
      <c r="K2047" t="s">
        <v>36</v>
      </c>
      <c r="L2047" t="s">
        <v>46</v>
      </c>
      <c r="M2047" t="s">
        <v>38</v>
      </c>
      <c r="N2047" t="s">
        <v>160</v>
      </c>
      <c r="O2047">
        <v>-1</v>
      </c>
      <c r="P2047">
        <v>-1</v>
      </c>
    </row>
    <row r="2048" spans="1:16" ht="15" customHeight="1" x14ac:dyDescent="0.3">
      <c r="A2048">
        <v>2046</v>
      </c>
      <c r="B2048" t="s">
        <v>834</v>
      </c>
      <c r="C2048" t="s">
        <v>5030</v>
      </c>
      <c r="D2048" s="1" t="s">
        <v>5630</v>
      </c>
      <c r="E2048">
        <v>5</v>
      </c>
      <c r="F2048" s="1" t="s">
        <v>5584</v>
      </c>
      <c r="G2048" t="s">
        <v>154</v>
      </c>
      <c r="H2048" t="s">
        <v>405</v>
      </c>
      <c r="I2048" t="s">
        <v>91</v>
      </c>
      <c r="J2048">
        <v>-1</v>
      </c>
      <c r="K2048" t="s">
        <v>36</v>
      </c>
      <c r="L2048" t="s">
        <v>222</v>
      </c>
      <c r="M2048" t="s">
        <v>81</v>
      </c>
      <c r="N2048" t="s">
        <v>39</v>
      </c>
      <c r="O2048">
        <v>-1</v>
      </c>
      <c r="P2048">
        <v>-1</v>
      </c>
    </row>
    <row r="2049" spans="1:16" ht="15" customHeight="1" x14ac:dyDescent="0.3">
      <c r="A2049">
        <v>2047</v>
      </c>
      <c r="B2049" t="s">
        <v>5631</v>
      </c>
      <c r="C2049" t="s">
        <v>5632</v>
      </c>
      <c r="D2049" s="1" t="s">
        <v>5633</v>
      </c>
      <c r="E2049">
        <v>4.3</v>
      </c>
      <c r="F2049" s="1" t="s">
        <v>5634</v>
      </c>
      <c r="G2049" t="s">
        <v>1909</v>
      </c>
      <c r="H2049" t="s">
        <v>1282</v>
      </c>
      <c r="I2049" t="s">
        <v>51</v>
      </c>
      <c r="J2049">
        <v>2004</v>
      </c>
      <c r="K2049" t="s">
        <v>36</v>
      </c>
      <c r="L2049" t="s">
        <v>222</v>
      </c>
      <c r="M2049" t="s">
        <v>81</v>
      </c>
      <c r="N2049" t="s">
        <v>39</v>
      </c>
      <c r="O2049">
        <v>-1</v>
      </c>
      <c r="P2049">
        <v>-1</v>
      </c>
    </row>
    <row r="2050" spans="1:16" ht="15" customHeight="1" x14ac:dyDescent="0.3">
      <c r="A2050">
        <v>2048</v>
      </c>
      <c r="B2050" t="s">
        <v>5635</v>
      </c>
      <c r="C2050" t="s">
        <v>5632</v>
      </c>
      <c r="D2050" s="1" t="s">
        <v>5636</v>
      </c>
      <c r="E2050">
        <v>3.8</v>
      </c>
      <c r="F2050" s="1" t="s">
        <v>5637</v>
      </c>
      <c r="G2050" t="s">
        <v>405</v>
      </c>
      <c r="H2050" t="s">
        <v>405</v>
      </c>
      <c r="I2050" t="s">
        <v>72</v>
      </c>
      <c r="J2050">
        <v>1947</v>
      </c>
      <c r="K2050" t="s">
        <v>73</v>
      </c>
      <c r="L2050" t="s">
        <v>58</v>
      </c>
      <c r="M2050" t="s">
        <v>59</v>
      </c>
      <c r="N2050" t="s">
        <v>86</v>
      </c>
      <c r="O2050" t="s">
        <v>5638</v>
      </c>
      <c r="P2050">
        <v>-1</v>
      </c>
    </row>
    <row r="2051" spans="1:16" ht="15" customHeight="1" x14ac:dyDescent="0.3">
      <c r="A2051">
        <v>2049</v>
      </c>
      <c r="B2051" t="s">
        <v>5639</v>
      </c>
      <c r="C2051" t="s">
        <v>5632</v>
      </c>
      <c r="D2051" s="1" t="s">
        <v>5640</v>
      </c>
      <c r="E2051">
        <v>3.9</v>
      </c>
      <c r="F2051" s="1" t="s">
        <v>5641</v>
      </c>
      <c r="G2051" t="s">
        <v>1909</v>
      </c>
      <c r="H2051" t="s">
        <v>1866</v>
      </c>
      <c r="I2051" t="s">
        <v>28</v>
      </c>
      <c r="J2051">
        <v>1981</v>
      </c>
      <c r="K2051" t="s">
        <v>21</v>
      </c>
      <c r="L2051" t="s">
        <v>29</v>
      </c>
      <c r="M2051" t="s">
        <v>30</v>
      </c>
      <c r="N2051" t="s">
        <v>86</v>
      </c>
      <c r="O2051" t="s">
        <v>5642</v>
      </c>
      <c r="P2051">
        <v>-1</v>
      </c>
    </row>
    <row r="2052" spans="1:16" ht="15" customHeight="1" x14ac:dyDescent="0.3">
      <c r="A2052">
        <v>2050</v>
      </c>
      <c r="B2052" t="s">
        <v>5643</v>
      </c>
      <c r="C2052" t="s">
        <v>5632</v>
      </c>
      <c r="D2052" s="1" t="s">
        <v>5644</v>
      </c>
      <c r="E2052">
        <v>4.8</v>
      </c>
      <c r="F2052" s="1" t="s">
        <v>5419</v>
      </c>
      <c r="G2052" t="s">
        <v>154</v>
      </c>
      <c r="H2052" t="s">
        <v>154</v>
      </c>
      <c r="I2052" t="s">
        <v>20</v>
      </c>
      <c r="J2052">
        <v>2013</v>
      </c>
      <c r="K2052" t="s">
        <v>36</v>
      </c>
      <c r="L2052" t="s">
        <v>194</v>
      </c>
      <c r="M2052" t="s">
        <v>59</v>
      </c>
      <c r="N2052" t="s">
        <v>39</v>
      </c>
      <c r="O2052">
        <v>-1</v>
      </c>
      <c r="P2052" t="b">
        <v>1</v>
      </c>
    </row>
    <row r="2053" spans="1:16" ht="15" customHeight="1" x14ac:dyDescent="0.3">
      <c r="A2053">
        <v>2051</v>
      </c>
      <c r="B2053" t="s">
        <v>5645</v>
      </c>
      <c r="C2053" t="s">
        <v>5632</v>
      </c>
      <c r="D2053" s="1" t="s">
        <v>5646</v>
      </c>
      <c r="E2053">
        <v>-1</v>
      </c>
      <c r="F2053" t="s">
        <v>5578</v>
      </c>
      <c r="G2053" t="s">
        <v>154</v>
      </c>
      <c r="H2053" t="s">
        <v>154</v>
      </c>
      <c r="I2053" t="s">
        <v>118</v>
      </c>
      <c r="J2053">
        <v>-1</v>
      </c>
      <c r="K2053" t="s">
        <v>21</v>
      </c>
      <c r="L2053" t="s">
        <v>1127</v>
      </c>
      <c r="M2053" t="s">
        <v>23</v>
      </c>
      <c r="N2053" t="s">
        <v>39</v>
      </c>
      <c r="O2053">
        <v>-1</v>
      </c>
      <c r="P2053">
        <v>-1</v>
      </c>
    </row>
    <row r="2054" spans="1:16" ht="15" customHeight="1" x14ac:dyDescent="0.3">
      <c r="A2054">
        <v>2052</v>
      </c>
      <c r="B2054" t="s">
        <v>5647</v>
      </c>
      <c r="C2054" t="s">
        <v>5632</v>
      </c>
      <c r="D2054" t="s">
        <v>5648</v>
      </c>
      <c r="E2054">
        <v>3.4</v>
      </c>
      <c r="F2054" s="1" t="s">
        <v>5649</v>
      </c>
      <c r="G2054" t="s">
        <v>5435</v>
      </c>
      <c r="H2054" t="s">
        <v>1042</v>
      </c>
      <c r="I2054" t="s">
        <v>35</v>
      </c>
      <c r="J2054">
        <v>2012</v>
      </c>
      <c r="K2054" t="s">
        <v>36</v>
      </c>
      <c r="L2054" t="s">
        <v>46</v>
      </c>
      <c r="M2054" t="s">
        <v>38</v>
      </c>
      <c r="N2054" t="s">
        <v>24</v>
      </c>
      <c r="O2054" t="s">
        <v>5650</v>
      </c>
      <c r="P2054">
        <v>-1</v>
      </c>
    </row>
    <row r="2055" spans="1:16" ht="15" customHeight="1" x14ac:dyDescent="0.3">
      <c r="A2055">
        <v>2053</v>
      </c>
      <c r="B2055" t="s">
        <v>5651</v>
      </c>
      <c r="C2055" t="s">
        <v>5632</v>
      </c>
      <c r="D2055" s="1" t="s">
        <v>5652</v>
      </c>
      <c r="E2055">
        <v>3.1</v>
      </c>
      <c r="F2055" s="1" t="s">
        <v>5606</v>
      </c>
      <c r="G2055" t="s">
        <v>5344</v>
      </c>
      <c r="H2055" t="s">
        <v>895</v>
      </c>
      <c r="I2055" t="s">
        <v>20</v>
      </c>
      <c r="J2055">
        <v>-1</v>
      </c>
      <c r="K2055" t="s">
        <v>486</v>
      </c>
      <c r="L2055" t="s">
        <v>46</v>
      </c>
      <c r="M2055" t="s">
        <v>38</v>
      </c>
      <c r="N2055" t="s">
        <v>39</v>
      </c>
      <c r="O2055">
        <v>-1</v>
      </c>
      <c r="P2055">
        <v>-1</v>
      </c>
    </row>
    <row r="2056" spans="1:16" ht="15" customHeight="1" x14ac:dyDescent="0.3">
      <c r="A2056">
        <v>2054</v>
      </c>
      <c r="B2056" t="s">
        <v>5653</v>
      </c>
      <c r="C2056" t="s">
        <v>5632</v>
      </c>
      <c r="D2056" s="1" t="s">
        <v>5654</v>
      </c>
      <c r="E2056">
        <v>4.5999999999999996</v>
      </c>
      <c r="F2056" s="1" t="s">
        <v>5430</v>
      </c>
      <c r="G2056" t="s">
        <v>5655</v>
      </c>
      <c r="H2056" t="s">
        <v>5432</v>
      </c>
      <c r="I2056" t="s">
        <v>35</v>
      </c>
      <c r="J2056">
        <v>2000</v>
      </c>
      <c r="K2056" t="s">
        <v>36</v>
      </c>
      <c r="L2056" t="s">
        <v>222</v>
      </c>
      <c r="M2056" t="s">
        <v>81</v>
      </c>
      <c r="N2056" t="s">
        <v>24</v>
      </c>
      <c r="O2056">
        <v>-1</v>
      </c>
      <c r="P2056">
        <v>-1</v>
      </c>
    </row>
    <row r="2057" spans="1:16" ht="15" customHeight="1" x14ac:dyDescent="0.3">
      <c r="A2057">
        <v>2055</v>
      </c>
      <c r="B2057" t="s">
        <v>5656</v>
      </c>
      <c r="C2057" t="s">
        <v>5632</v>
      </c>
      <c r="D2057" s="1" t="s">
        <v>5657</v>
      </c>
      <c r="E2057">
        <v>3.4</v>
      </c>
      <c r="F2057" s="1" t="s">
        <v>5383</v>
      </c>
      <c r="G2057" t="s">
        <v>1909</v>
      </c>
      <c r="H2057" t="s">
        <v>5384</v>
      </c>
      <c r="I2057" t="s">
        <v>20</v>
      </c>
      <c r="J2057">
        <v>2001</v>
      </c>
      <c r="K2057" t="s">
        <v>36</v>
      </c>
      <c r="L2057" t="s">
        <v>119</v>
      </c>
      <c r="M2057" t="s">
        <v>81</v>
      </c>
      <c r="N2057" t="s">
        <v>47</v>
      </c>
      <c r="O2057">
        <v>-1</v>
      </c>
      <c r="P2057">
        <v>-1</v>
      </c>
    </row>
    <row r="2058" spans="1:16" ht="15" customHeight="1" x14ac:dyDescent="0.3">
      <c r="A2058">
        <v>2056</v>
      </c>
      <c r="B2058" t="s">
        <v>5658</v>
      </c>
      <c r="C2058" t="s">
        <v>5632</v>
      </c>
      <c r="D2058" s="1" t="s">
        <v>5659</v>
      </c>
      <c r="E2058">
        <v>3</v>
      </c>
      <c r="F2058" s="1" t="s">
        <v>2904</v>
      </c>
      <c r="G2058" t="s">
        <v>1923</v>
      </c>
      <c r="H2058" t="s">
        <v>351</v>
      </c>
      <c r="I2058" t="s">
        <v>118</v>
      </c>
      <c r="J2058">
        <v>-1</v>
      </c>
      <c r="K2058" t="s">
        <v>36</v>
      </c>
      <c r="L2058" t="s">
        <v>119</v>
      </c>
      <c r="M2058" t="s">
        <v>81</v>
      </c>
      <c r="N2058" t="s">
        <v>441</v>
      </c>
      <c r="O2058">
        <v>-1</v>
      </c>
      <c r="P2058">
        <v>-1</v>
      </c>
    </row>
    <row r="2059" spans="1:16" ht="15" customHeight="1" x14ac:dyDescent="0.3">
      <c r="A2059">
        <v>2057</v>
      </c>
      <c r="B2059" t="s">
        <v>5660</v>
      </c>
      <c r="C2059" t="s">
        <v>5632</v>
      </c>
      <c r="D2059" s="1" t="s">
        <v>5661</v>
      </c>
      <c r="E2059">
        <v>3.6</v>
      </c>
      <c r="F2059" s="1" t="s">
        <v>5049</v>
      </c>
      <c r="G2059" t="s">
        <v>154</v>
      </c>
      <c r="H2059" t="s">
        <v>154</v>
      </c>
      <c r="I2059" t="s">
        <v>28</v>
      </c>
      <c r="J2059">
        <v>1852</v>
      </c>
      <c r="K2059" t="s">
        <v>73</v>
      </c>
      <c r="L2059" t="s">
        <v>194</v>
      </c>
      <c r="M2059" t="s">
        <v>59</v>
      </c>
      <c r="N2059" t="s">
        <v>132</v>
      </c>
      <c r="O2059">
        <v>-1</v>
      </c>
      <c r="P2059">
        <v>-1</v>
      </c>
    </row>
    <row r="2060" spans="1:16" ht="15" customHeight="1" x14ac:dyDescent="0.3">
      <c r="A2060">
        <v>2058</v>
      </c>
      <c r="B2060" t="s">
        <v>1824</v>
      </c>
      <c r="C2060" t="s">
        <v>5632</v>
      </c>
      <c r="D2060" s="1" t="s">
        <v>5662</v>
      </c>
      <c r="E2060">
        <v>3.2</v>
      </c>
      <c r="F2060" s="1" t="s">
        <v>1684</v>
      </c>
      <c r="G2060" t="s">
        <v>1685</v>
      </c>
      <c r="H2060" t="s">
        <v>1685</v>
      </c>
      <c r="I2060" t="s">
        <v>20</v>
      </c>
      <c r="J2060">
        <v>1996</v>
      </c>
      <c r="K2060" t="s">
        <v>36</v>
      </c>
      <c r="L2060" t="s">
        <v>336</v>
      </c>
      <c r="M2060" t="s">
        <v>335</v>
      </c>
      <c r="N2060" t="s">
        <v>160</v>
      </c>
      <c r="O2060" t="s">
        <v>1686</v>
      </c>
      <c r="P2060">
        <v>-1</v>
      </c>
    </row>
    <row r="2061" spans="1:16" ht="15" customHeight="1" x14ac:dyDescent="0.3">
      <c r="A2061">
        <v>2059</v>
      </c>
      <c r="B2061" t="s">
        <v>5556</v>
      </c>
      <c r="C2061" t="s">
        <v>5632</v>
      </c>
      <c r="D2061" s="1" t="s">
        <v>5663</v>
      </c>
      <c r="E2061">
        <v>3.4</v>
      </c>
      <c r="F2061" s="1" t="s">
        <v>5664</v>
      </c>
      <c r="G2061" t="s">
        <v>5435</v>
      </c>
      <c r="H2061" t="s">
        <v>4251</v>
      </c>
      <c r="I2061" t="s">
        <v>51</v>
      </c>
      <c r="J2061">
        <v>1997</v>
      </c>
      <c r="K2061" t="s">
        <v>36</v>
      </c>
      <c r="L2061" t="s">
        <v>475</v>
      </c>
      <c r="M2061" t="s">
        <v>475</v>
      </c>
      <c r="N2061" t="s">
        <v>39</v>
      </c>
      <c r="O2061" t="s">
        <v>5665</v>
      </c>
      <c r="P2061">
        <v>-1</v>
      </c>
    </row>
    <row r="2062" spans="1:16" ht="15" customHeight="1" x14ac:dyDescent="0.3">
      <c r="A2062">
        <v>2060</v>
      </c>
      <c r="B2062" t="s">
        <v>5666</v>
      </c>
      <c r="C2062" t="s">
        <v>5632</v>
      </c>
      <c r="D2062" t="s">
        <v>5667</v>
      </c>
      <c r="E2062">
        <v>3.8</v>
      </c>
      <c r="F2062" s="1" t="s">
        <v>5668</v>
      </c>
      <c r="G2062" t="s">
        <v>5435</v>
      </c>
      <c r="H2062" t="s">
        <v>5669</v>
      </c>
      <c r="I2062" t="s">
        <v>118</v>
      </c>
      <c r="J2062">
        <v>2015</v>
      </c>
      <c r="K2062" t="s">
        <v>36</v>
      </c>
      <c r="L2062" t="s">
        <v>80</v>
      </c>
      <c r="M2062" t="s">
        <v>81</v>
      </c>
      <c r="N2062" t="s">
        <v>39</v>
      </c>
      <c r="O2062">
        <v>-1</v>
      </c>
      <c r="P2062">
        <v>-1</v>
      </c>
    </row>
    <row r="2063" spans="1:16" ht="15" customHeight="1" x14ac:dyDescent="0.3">
      <c r="A2063">
        <v>2061</v>
      </c>
      <c r="B2063" t="s">
        <v>5670</v>
      </c>
      <c r="C2063" t="s">
        <v>5632</v>
      </c>
      <c r="D2063" t="s">
        <v>5671</v>
      </c>
      <c r="E2063">
        <v>3</v>
      </c>
      <c r="F2063" s="1" t="s">
        <v>5672</v>
      </c>
      <c r="G2063" t="s">
        <v>154</v>
      </c>
      <c r="H2063" t="s">
        <v>402</v>
      </c>
      <c r="I2063" t="s">
        <v>72</v>
      </c>
      <c r="J2063">
        <v>-1</v>
      </c>
      <c r="K2063" t="s">
        <v>36</v>
      </c>
      <c r="L2063">
        <v>-1</v>
      </c>
      <c r="M2063">
        <v>-1</v>
      </c>
      <c r="N2063" t="s">
        <v>39</v>
      </c>
      <c r="O2063">
        <v>-1</v>
      </c>
      <c r="P2063">
        <v>-1</v>
      </c>
    </row>
    <row r="2064" spans="1:16" ht="15" customHeight="1" x14ac:dyDescent="0.3">
      <c r="A2064">
        <v>2062</v>
      </c>
      <c r="B2064" t="s">
        <v>5673</v>
      </c>
      <c r="C2064" t="s">
        <v>5632</v>
      </c>
      <c r="D2064" t="s">
        <v>5674</v>
      </c>
      <c r="E2064">
        <v>4.5999999999999996</v>
      </c>
      <c r="F2064" s="1" t="s">
        <v>5675</v>
      </c>
      <c r="G2064" t="s">
        <v>5451</v>
      </c>
      <c r="H2064" t="s">
        <v>5432</v>
      </c>
      <c r="I2064" t="s">
        <v>35</v>
      </c>
      <c r="J2064">
        <v>2000</v>
      </c>
      <c r="K2064" t="s">
        <v>36</v>
      </c>
      <c r="L2064" t="s">
        <v>222</v>
      </c>
      <c r="M2064" t="s">
        <v>81</v>
      </c>
      <c r="N2064" t="s">
        <v>24</v>
      </c>
      <c r="O2064">
        <v>-1</v>
      </c>
      <c r="P2064">
        <v>-1</v>
      </c>
    </row>
    <row r="2065" spans="1:16" ht="15" customHeight="1" x14ac:dyDescent="0.3">
      <c r="A2065">
        <v>2063</v>
      </c>
      <c r="B2065" t="s">
        <v>782</v>
      </c>
      <c r="C2065" t="s">
        <v>5632</v>
      </c>
      <c r="D2065" s="1" t="s">
        <v>5676</v>
      </c>
      <c r="E2065">
        <v>3</v>
      </c>
      <c r="F2065" s="1" t="s">
        <v>2449</v>
      </c>
      <c r="G2065" t="s">
        <v>154</v>
      </c>
      <c r="H2065" t="s">
        <v>1410</v>
      </c>
      <c r="I2065" t="s">
        <v>20</v>
      </c>
      <c r="J2065">
        <v>2003</v>
      </c>
      <c r="K2065" t="s">
        <v>36</v>
      </c>
      <c r="L2065" t="s">
        <v>222</v>
      </c>
      <c r="M2065" t="s">
        <v>81</v>
      </c>
      <c r="N2065" t="s">
        <v>39</v>
      </c>
      <c r="O2065">
        <v>-1</v>
      </c>
      <c r="P2065">
        <v>-1</v>
      </c>
    </row>
    <row r="2066" spans="1:16" ht="15" customHeight="1" x14ac:dyDescent="0.3">
      <c r="A2066">
        <v>2064</v>
      </c>
      <c r="B2066" t="s">
        <v>5677</v>
      </c>
      <c r="C2066" t="s">
        <v>5632</v>
      </c>
      <c r="D2066" s="1" t="s">
        <v>5678</v>
      </c>
      <c r="E2066">
        <v>3.7</v>
      </c>
      <c r="F2066" s="1" t="s">
        <v>5679</v>
      </c>
      <c r="G2066" t="s">
        <v>154</v>
      </c>
      <c r="H2066" t="s">
        <v>154</v>
      </c>
      <c r="I2066" t="s">
        <v>72</v>
      </c>
      <c r="J2066">
        <v>-1</v>
      </c>
      <c r="K2066" t="s">
        <v>335</v>
      </c>
      <c r="L2066" t="s">
        <v>336</v>
      </c>
      <c r="M2066" t="s">
        <v>335</v>
      </c>
      <c r="N2066" t="s">
        <v>39</v>
      </c>
      <c r="O2066">
        <v>-1</v>
      </c>
      <c r="P2066">
        <v>-1</v>
      </c>
    </row>
    <row r="2067" spans="1:16" ht="15" customHeight="1" x14ac:dyDescent="0.3">
      <c r="A2067">
        <v>2065</v>
      </c>
      <c r="B2067" t="s">
        <v>5680</v>
      </c>
      <c r="C2067" t="s">
        <v>5632</v>
      </c>
      <c r="D2067" s="1" t="s">
        <v>5681</v>
      </c>
      <c r="E2067">
        <v>3.8</v>
      </c>
      <c r="F2067" s="1" t="s">
        <v>5682</v>
      </c>
      <c r="G2067" t="s">
        <v>5344</v>
      </c>
      <c r="H2067" t="s">
        <v>5669</v>
      </c>
      <c r="I2067" t="s">
        <v>118</v>
      </c>
      <c r="J2067">
        <v>2015</v>
      </c>
      <c r="K2067" t="s">
        <v>36</v>
      </c>
      <c r="L2067" t="s">
        <v>80</v>
      </c>
      <c r="M2067" t="s">
        <v>81</v>
      </c>
      <c r="N2067" t="s">
        <v>39</v>
      </c>
      <c r="O2067">
        <v>-1</v>
      </c>
      <c r="P2067">
        <v>-1</v>
      </c>
    </row>
    <row r="2068" spans="1:16" ht="15" customHeight="1" x14ac:dyDescent="0.3">
      <c r="A2068">
        <v>2066</v>
      </c>
      <c r="B2068" t="s">
        <v>5683</v>
      </c>
      <c r="C2068" t="s">
        <v>5632</v>
      </c>
      <c r="D2068" s="1" t="s">
        <v>5684</v>
      </c>
      <c r="E2068">
        <v>3.6</v>
      </c>
      <c r="F2068" s="1" t="s">
        <v>5685</v>
      </c>
      <c r="G2068" t="s">
        <v>1923</v>
      </c>
      <c r="H2068" t="s">
        <v>1923</v>
      </c>
      <c r="I2068" t="s">
        <v>35</v>
      </c>
      <c r="J2068">
        <v>1980</v>
      </c>
      <c r="K2068" t="s">
        <v>73</v>
      </c>
      <c r="L2068" t="s">
        <v>1306</v>
      </c>
      <c r="M2068" t="s">
        <v>1307</v>
      </c>
      <c r="N2068" t="s">
        <v>31</v>
      </c>
      <c r="O2068" t="s">
        <v>5686</v>
      </c>
      <c r="P2068">
        <v>-1</v>
      </c>
    </row>
    <row r="2069" spans="1:16" ht="15" customHeight="1" x14ac:dyDescent="0.3">
      <c r="A2069">
        <v>2067</v>
      </c>
      <c r="B2069" t="s">
        <v>5643</v>
      </c>
      <c r="C2069" t="s">
        <v>5632</v>
      </c>
      <c r="D2069" t="s">
        <v>5687</v>
      </c>
      <c r="E2069">
        <v>-1</v>
      </c>
      <c r="F2069" t="s">
        <v>5590</v>
      </c>
      <c r="G2069" t="s">
        <v>154</v>
      </c>
      <c r="H2069">
        <v>-1</v>
      </c>
      <c r="I2069">
        <v>-1</v>
      </c>
      <c r="J2069">
        <v>-1</v>
      </c>
      <c r="K2069">
        <v>-1</v>
      </c>
      <c r="L2069">
        <v>-1</v>
      </c>
      <c r="M2069">
        <v>-1</v>
      </c>
      <c r="N2069">
        <v>-1</v>
      </c>
      <c r="O2069">
        <v>-1</v>
      </c>
      <c r="P2069">
        <v>-1</v>
      </c>
    </row>
    <row r="2070" spans="1:16" ht="15" customHeight="1" x14ac:dyDescent="0.3">
      <c r="A2070">
        <v>2068</v>
      </c>
      <c r="B2070" t="s">
        <v>5688</v>
      </c>
      <c r="C2070" t="s">
        <v>5632</v>
      </c>
      <c r="D2070" s="1" t="s">
        <v>5689</v>
      </c>
      <c r="E2070">
        <v>4.5999999999999996</v>
      </c>
      <c r="F2070" s="1" t="s">
        <v>5430</v>
      </c>
      <c r="G2070" t="s">
        <v>5435</v>
      </c>
      <c r="H2070" t="s">
        <v>5432</v>
      </c>
      <c r="I2070" t="s">
        <v>35</v>
      </c>
      <c r="J2070">
        <v>2000</v>
      </c>
      <c r="K2070" t="s">
        <v>36</v>
      </c>
      <c r="L2070" t="s">
        <v>222</v>
      </c>
      <c r="M2070" t="s">
        <v>81</v>
      </c>
      <c r="N2070" t="s">
        <v>24</v>
      </c>
      <c r="O2070">
        <v>-1</v>
      </c>
      <c r="P2070">
        <v>-1</v>
      </c>
    </row>
    <row r="2071" spans="1:16" ht="15" customHeight="1" x14ac:dyDescent="0.3">
      <c r="A2071">
        <v>2069</v>
      </c>
      <c r="B2071" t="s">
        <v>5690</v>
      </c>
      <c r="C2071" t="s">
        <v>5632</v>
      </c>
      <c r="D2071" t="s">
        <v>5691</v>
      </c>
      <c r="E2071">
        <v>4.5999999999999996</v>
      </c>
      <c r="F2071" s="1" t="s">
        <v>5675</v>
      </c>
      <c r="G2071" t="s">
        <v>5251</v>
      </c>
      <c r="H2071" t="s">
        <v>5432</v>
      </c>
      <c r="I2071" t="s">
        <v>35</v>
      </c>
      <c r="J2071">
        <v>2000</v>
      </c>
      <c r="K2071" t="s">
        <v>36</v>
      </c>
      <c r="L2071" t="s">
        <v>222</v>
      </c>
      <c r="M2071" t="s">
        <v>81</v>
      </c>
      <c r="N2071" t="s">
        <v>24</v>
      </c>
      <c r="O2071">
        <v>-1</v>
      </c>
      <c r="P2071">
        <v>-1</v>
      </c>
    </row>
    <row r="2072" spans="1:16" ht="15" customHeight="1" x14ac:dyDescent="0.3">
      <c r="A2072">
        <v>2070</v>
      </c>
      <c r="B2072" t="s">
        <v>4651</v>
      </c>
      <c r="C2072" t="s">
        <v>5632</v>
      </c>
      <c r="D2072" s="1" t="s">
        <v>5692</v>
      </c>
      <c r="E2072">
        <v>4.0999999999999996</v>
      </c>
      <c r="F2072" s="1" t="s">
        <v>763</v>
      </c>
      <c r="G2072" t="s">
        <v>992</v>
      </c>
      <c r="H2072" t="s">
        <v>764</v>
      </c>
      <c r="I2072" t="s">
        <v>118</v>
      </c>
      <c r="J2072">
        <v>-1</v>
      </c>
      <c r="K2072" t="s">
        <v>36</v>
      </c>
      <c r="L2072" t="s">
        <v>202</v>
      </c>
      <c r="M2072" t="s">
        <v>38</v>
      </c>
      <c r="N2072" t="s">
        <v>120</v>
      </c>
      <c r="O2072">
        <v>-1</v>
      </c>
      <c r="P2072">
        <v>-1</v>
      </c>
    </row>
    <row r="2073" spans="1:16" ht="15" customHeight="1" x14ac:dyDescent="0.3">
      <c r="A2073">
        <v>2071</v>
      </c>
      <c r="B2073" t="s">
        <v>5635</v>
      </c>
      <c r="C2073" t="s">
        <v>5632</v>
      </c>
      <c r="D2073" s="1" t="s">
        <v>5693</v>
      </c>
      <c r="E2073">
        <v>-1</v>
      </c>
      <c r="F2073" t="s">
        <v>5694</v>
      </c>
      <c r="G2073" t="s">
        <v>405</v>
      </c>
      <c r="H2073" t="s">
        <v>5695</v>
      </c>
      <c r="I2073" t="s">
        <v>91</v>
      </c>
      <c r="J2073">
        <v>-1</v>
      </c>
      <c r="K2073" t="s">
        <v>21</v>
      </c>
      <c r="L2073">
        <v>-1</v>
      </c>
      <c r="M2073">
        <v>-1</v>
      </c>
      <c r="N2073" t="s">
        <v>39</v>
      </c>
      <c r="O2073">
        <v>-1</v>
      </c>
      <c r="P2073">
        <v>-1</v>
      </c>
    </row>
    <row r="2074" spans="1:16" ht="15" customHeight="1" x14ac:dyDescent="0.3">
      <c r="A2074">
        <v>2072</v>
      </c>
      <c r="B2074" t="s">
        <v>5696</v>
      </c>
      <c r="C2074" t="s">
        <v>5632</v>
      </c>
      <c r="D2074" s="1" t="s">
        <v>5697</v>
      </c>
      <c r="E2074">
        <v>5</v>
      </c>
      <c r="F2074" s="1" t="s">
        <v>5698</v>
      </c>
      <c r="G2074" t="s">
        <v>154</v>
      </c>
      <c r="H2074" t="s">
        <v>1091</v>
      </c>
      <c r="I2074" t="s">
        <v>91</v>
      </c>
      <c r="J2074">
        <v>1998</v>
      </c>
      <c r="K2074" t="s">
        <v>36</v>
      </c>
      <c r="L2074" t="s">
        <v>119</v>
      </c>
      <c r="M2074" t="s">
        <v>81</v>
      </c>
      <c r="N2074" t="s">
        <v>106</v>
      </c>
      <c r="O2074">
        <v>-1</v>
      </c>
      <c r="P2074">
        <v>-1</v>
      </c>
    </row>
    <row r="2075" spans="1:16" ht="15" customHeight="1" x14ac:dyDescent="0.3">
      <c r="A2075">
        <v>2073</v>
      </c>
      <c r="B2075" t="s">
        <v>41</v>
      </c>
      <c r="C2075" t="s">
        <v>3833</v>
      </c>
      <c r="D2075" s="1" t="s">
        <v>5699</v>
      </c>
      <c r="E2075">
        <v>3.2</v>
      </c>
      <c r="F2075" s="1" t="s">
        <v>5700</v>
      </c>
      <c r="G2075" t="s">
        <v>5701</v>
      </c>
      <c r="H2075" t="s">
        <v>5701</v>
      </c>
      <c r="I2075" t="s">
        <v>35</v>
      </c>
      <c r="J2075">
        <v>2001</v>
      </c>
      <c r="K2075" t="s">
        <v>45</v>
      </c>
      <c r="L2075" t="s">
        <v>489</v>
      </c>
      <c r="M2075" t="s">
        <v>67</v>
      </c>
      <c r="N2075" t="s">
        <v>24</v>
      </c>
      <c r="O2075" t="s">
        <v>5702</v>
      </c>
      <c r="P2075">
        <v>-1</v>
      </c>
    </row>
    <row r="2076" spans="1:16" ht="15" customHeight="1" x14ac:dyDescent="0.3">
      <c r="A2076">
        <v>2074</v>
      </c>
      <c r="B2076" t="s">
        <v>413</v>
      </c>
      <c r="C2076" t="s">
        <v>3833</v>
      </c>
      <c r="D2076" s="1" t="s">
        <v>5703</v>
      </c>
      <c r="E2076">
        <v>3.3</v>
      </c>
      <c r="F2076" s="1" t="s">
        <v>5704</v>
      </c>
      <c r="G2076" t="s">
        <v>5705</v>
      </c>
      <c r="H2076" t="s">
        <v>3216</v>
      </c>
      <c r="I2076" t="s">
        <v>72</v>
      </c>
      <c r="J2076">
        <v>2014</v>
      </c>
      <c r="K2076" t="s">
        <v>73</v>
      </c>
      <c r="L2076" t="s">
        <v>1815</v>
      </c>
      <c r="M2076" t="s">
        <v>59</v>
      </c>
      <c r="N2076" t="s">
        <v>31</v>
      </c>
      <c r="O2076">
        <v>-1</v>
      </c>
      <c r="P2076">
        <v>-1</v>
      </c>
    </row>
    <row r="2077" spans="1:16" ht="15" customHeight="1" x14ac:dyDescent="0.3">
      <c r="A2077">
        <v>2075</v>
      </c>
      <c r="B2077" t="s">
        <v>41</v>
      </c>
      <c r="C2077" t="s">
        <v>3833</v>
      </c>
      <c r="D2077" t="s">
        <v>5706</v>
      </c>
      <c r="E2077">
        <v>3.5</v>
      </c>
      <c r="F2077" s="1" t="s">
        <v>5707</v>
      </c>
      <c r="G2077" t="s">
        <v>5705</v>
      </c>
      <c r="H2077" t="s">
        <v>2275</v>
      </c>
      <c r="I2077" t="s">
        <v>118</v>
      </c>
      <c r="J2077">
        <v>1998</v>
      </c>
      <c r="K2077" t="s">
        <v>36</v>
      </c>
      <c r="L2077" t="s">
        <v>119</v>
      </c>
      <c r="M2077" t="s">
        <v>81</v>
      </c>
      <c r="N2077" t="s">
        <v>160</v>
      </c>
      <c r="O2077">
        <v>-1</v>
      </c>
      <c r="P2077">
        <v>-1</v>
      </c>
    </row>
    <row r="2078" spans="1:16" ht="15" customHeight="1" x14ac:dyDescent="0.3">
      <c r="A2078">
        <v>2076</v>
      </c>
      <c r="B2078" t="s">
        <v>1874</v>
      </c>
      <c r="C2078" t="s">
        <v>3833</v>
      </c>
      <c r="D2078" s="1" t="s">
        <v>5708</v>
      </c>
      <c r="E2078">
        <v>4.2</v>
      </c>
      <c r="F2078" s="1" t="s">
        <v>5709</v>
      </c>
      <c r="G2078" t="s">
        <v>5705</v>
      </c>
      <c r="H2078" t="s">
        <v>5705</v>
      </c>
      <c r="I2078" t="s">
        <v>91</v>
      </c>
      <c r="J2078">
        <v>2012</v>
      </c>
      <c r="K2078" t="s">
        <v>36</v>
      </c>
      <c r="L2078" t="s">
        <v>178</v>
      </c>
      <c r="M2078" t="s">
        <v>38</v>
      </c>
      <c r="N2078" t="s">
        <v>106</v>
      </c>
      <c r="O2078">
        <v>-1</v>
      </c>
      <c r="P2078">
        <v>-1</v>
      </c>
    </row>
    <row r="2079" spans="1:16" ht="15" customHeight="1" x14ac:dyDescent="0.3">
      <c r="A2079">
        <v>2077</v>
      </c>
      <c r="B2079" t="s">
        <v>413</v>
      </c>
      <c r="C2079" t="s">
        <v>3833</v>
      </c>
      <c r="D2079" s="1" t="s">
        <v>5710</v>
      </c>
      <c r="E2079">
        <v>2.8</v>
      </c>
      <c r="F2079" s="1" t="s">
        <v>5711</v>
      </c>
      <c r="G2079" t="s">
        <v>5705</v>
      </c>
      <c r="H2079" t="s">
        <v>976</v>
      </c>
      <c r="I2079" t="s">
        <v>91</v>
      </c>
      <c r="J2079">
        <v>-1</v>
      </c>
      <c r="K2079" t="s">
        <v>36</v>
      </c>
      <c r="L2079" t="s">
        <v>146</v>
      </c>
      <c r="M2079" t="s">
        <v>147</v>
      </c>
      <c r="N2079" t="s">
        <v>155</v>
      </c>
      <c r="O2079">
        <v>-1</v>
      </c>
      <c r="P2079">
        <v>-1</v>
      </c>
    </row>
    <row r="2080" spans="1:16" ht="15" customHeight="1" x14ac:dyDescent="0.3">
      <c r="A2080">
        <v>2078</v>
      </c>
      <c r="B2080" t="s">
        <v>41</v>
      </c>
      <c r="C2080" t="s">
        <v>3833</v>
      </c>
      <c r="D2080" t="s">
        <v>5712</v>
      </c>
      <c r="E2080">
        <v>3.8</v>
      </c>
      <c r="F2080" s="1" t="s">
        <v>5713</v>
      </c>
      <c r="G2080" t="s">
        <v>5705</v>
      </c>
      <c r="H2080" t="s">
        <v>154</v>
      </c>
      <c r="I2080" t="s">
        <v>118</v>
      </c>
      <c r="J2080">
        <v>2015</v>
      </c>
      <c r="K2080" t="s">
        <v>36</v>
      </c>
      <c r="L2080" t="s">
        <v>37</v>
      </c>
      <c r="M2080" t="s">
        <v>38</v>
      </c>
      <c r="N2080" t="s">
        <v>39</v>
      </c>
      <c r="O2080">
        <v>-1</v>
      </c>
      <c r="P2080">
        <v>-1</v>
      </c>
    </row>
    <row r="2081" spans="1:16" ht="15" customHeight="1" x14ac:dyDescent="0.3">
      <c r="A2081">
        <v>2079</v>
      </c>
      <c r="B2081" t="s">
        <v>41</v>
      </c>
      <c r="C2081" t="s">
        <v>3833</v>
      </c>
      <c r="D2081" s="1" t="s">
        <v>5714</v>
      </c>
      <c r="E2081">
        <v>2.8</v>
      </c>
      <c r="F2081" s="1" t="s">
        <v>5715</v>
      </c>
      <c r="G2081" t="s">
        <v>5705</v>
      </c>
      <c r="H2081" t="s">
        <v>5705</v>
      </c>
      <c r="I2081" t="s">
        <v>35</v>
      </c>
      <c r="J2081">
        <v>1998</v>
      </c>
      <c r="K2081" t="s">
        <v>36</v>
      </c>
      <c r="L2081" t="s">
        <v>46</v>
      </c>
      <c r="M2081" t="s">
        <v>38</v>
      </c>
      <c r="N2081" t="s">
        <v>155</v>
      </c>
      <c r="O2081">
        <v>-1</v>
      </c>
      <c r="P2081">
        <v>-1</v>
      </c>
    </row>
    <row r="2082" spans="1:16" ht="15" customHeight="1" x14ac:dyDescent="0.3">
      <c r="A2082">
        <v>2080</v>
      </c>
      <c r="B2082" t="s">
        <v>294</v>
      </c>
      <c r="C2082" t="s">
        <v>3833</v>
      </c>
      <c r="D2082" s="1" t="s">
        <v>5716</v>
      </c>
      <c r="E2082">
        <v>5</v>
      </c>
      <c r="F2082" s="1" t="s">
        <v>496</v>
      </c>
      <c r="G2082" t="s">
        <v>5705</v>
      </c>
      <c r="H2082" t="s">
        <v>497</v>
      </c>
      <c r="I2082" t="s">
        <v>118</v>
      </c>
      <c r="J2082">
        <v>2008</v>
      </c>
      <c r="K2082" t="s">
        <v>36</v>
      </c>
      <c r="L2082" t="s">
        <v>46</v>
      </c>
      <c r="M2082" t="s">
        <v>38</v>
      </c>
      <c r="N2082" t="s">
        <v>47</v>
      </c>
      <c r="O2082">
        <v>-1</v>
      </c>
      <c r="P2082">
        <v>-1</v>
      </c>
    </row>
    <row r="2083" spans="1:16" ht="15" customHeight="1" x14ac:dyDescent="0.3">
      <c r="A2083">
        <v>2081</v>
      </c>
      <c r="B2083" t="s">
        <v>5717</v>
      </c>
      <c r="C2083" t="s">
        <v>3833</v>
      </c>
      <c r="D2083" s="1" t="s">
        <v>5718</v>
      </c>
      <c r="E2083">
        <v>3.6</v>
      </c>
      <c r="F2083" s="1" t="s">
        <v>5719</v>
      </c>
      <c r="G2083" t="s">
        <v>5705</v>
      </c>
      <c r="H2083" t="s">
        <v>2275</v>
      </c>
      <c r="I2083" t="s">
        <v>35</v>
      </c>
      <c r="J2083">
        <v>-1</v>
      </c>
      <c r="K2083" t="s">
        <v>36</v>
      </c>
      <c r="L2083" t="s">
        <v>222</v>
      </c>
      <c r="M2083" t="s">
        <v>81</v>
      </c>
      <c r="N2083" t="s">
        <v>120</v>
      </c>
      <c r="O2083">
        <v>-1</v>
      </c>
      <c r="P2083">
        <v>-1</v>
      </c>
    </row>
    <row r="2084" spans="1:16" ht="15" customHeight="1" x14ac:dyDescent="0.3">
      <c r="A2084">
        <v>2082</v>
      </c>
      <c r="B2084" t="s">
        <v>254</v>
      </c>
      <c r="C2084" t="s">
        <v>3833</v>
      </c>
      <c r="D2084" s="1" t="s">
        <v>5720</v>
      </c>
      <c r="E2084">
        <v>3.6</v>
      </c>
      <c r="F2084" s="1" t="s">
        <v>5721</v>
      </c>
      <c r="G2084" t="s">
        <v>5705</v>
      </c>
      <c r="H2084" t="s">
        <v>297</v>
      </c>
      <c r="I2084" t="s">
        <v>35</v>
      </c>
      <c r="J2084">
        <v>2001</v>
      </c>
      <c r="K2084" t="s">
        <v>36</v>
      </c>
      <c r="L2084" t="s">
        <v>222</v>
      </c>
      <c r="M2084" t="s">
        <v>81</v>
      </c>
      <c r="N2084" t="s">
        <v>47</v>
      </c>
      <c r="O2084" t="s">
        <v>5722</v>
      </c>
      <c r="P2084">
        <v>-1</v>
      </c>
    </row>
    <row r="2085" spans="1:16" ht="15" customHeight="1" x14ac:dyDescent="0.3">
      <c r="A2085">
        <v>2083</v>
      </c>
      <c r="B2085" t="s">
        <v>5723</v>
      </c>
      <c r="C2085" t="s">
        <v>3833</v>
      </c>
      <c r="D2085" s="1" t="s">
        <v>5724</v>
      </c>
      <c r="E2085">
        <v>4.2</v>
      </c>
      <c r="F2085" s="1" t="s">
        <v>5725</v>
      </c>
      <c r="G2085" t="s">
        <v>5705</v>
      </c>
      <c r="H2085" t="s">
        <v>1091</v>
      </c>
      <c r="I2085" t="s">
        <v>91</v>
      </c>
      <c r="J2085">
        <v>-1</v>
      </c>
      <c r="K2085" t="s">
        <v>36</v>
      </c>
      <c r="L2085">
        <v>-1</v>
      </c>
      <c r="M2085">
        <v>-1</v>
      </c>
      <c r="N2085" t="s">
        <v>155</v>
      </c>
      <c r="O2085">
        <v>-1</v>
      </c>
      <c r="P2085">
        <v>-1</v>
      </c>
    </row>
    <row r="2086" spans="1:16" ht="15" customHeight="1" x14ac:dyDescent="0.3">
      <c r="A2086">
        <v>2084</v>
      </c>
      <c r="B2086" t="s">
        <v>5726</v>
      </c>
      <c r="C2086" t="s">
        <v>3833</v>
      </c>
      <c r="D2086" s="1" t="s">
        <v>5727</v>
      </c>
      <c r="E2086">
        <v>4.5999999999999996</v>
      </c>
      <c r="F2086" s="1" t="s">
        <v>2289</v>
      </c>
      <c r="G2086" t="s">
        <v>5705</v>
      </c>
      <c r="H2086" t="s">
        <v>252</v>
      </c>
      <c r="I2086" t="s">
        <v>20</v>
      </c>
      <c r="J2086">
        <v>2010</v>
      </c>
      <c r="K2086" t="s">
        <v>36</v>
      </c>
      <c r="L2086" t="s">
        <v>222</v>
      </c>
      <c r="M2086" t="s">
        <v>81</v>
      </c>
      <c r="N2086" t="s">
        <v>47</v>
      </c>
      <c r="O2086">
        <v>-1</v>
      </c>
      <c r="P2086">
        <v>-1</v>
      </c>
    </row>
    <row r="2087" spans="1:16" ht="15" customHeight="1" x14ac:dyDescent="0.3">
      <c r="A2087">
        <v>2085</v>
      </c>
      <c r="B2087" t="s">
        <v>41</v>
      </c>
      <c r="C2087" t="s">
        <v>3833</v>
      </c>
      <c r="D2087" s="1" t="s">
        <v>5728</v>
      </c>
      <c r="E2087">
        <v>5</v>
      </c>
      <c r="F2087" s="1" t="s">
        <v>496</v>
      </c>
      <c r="G2087" t="s">
        <v>5705</v>
      </c>
      <c r="H2087" t="s">
        <v>497</v>
      </c>
      <c r="I2087" t="s">
        <v>118</v>
      </c>
      <c r="J2087">
        <v>2008</v>
      </c>
      <c r="K2087" t="s">
        <v>36</v>
      </c>
      <c r="L2087" t="s">
        <v>46</v>
      </c>
      <c r="M2087" t="s">
        <v>38</v>
      </c>
      <c r="N2087" t="s">
        <v>47</v>
      </c>
      <c r="O2087">
        <v>-1</v>
      </c>
      <c r="P2087">
        <v>-1</v>
      </c>
    </row>
    <row r="2088" spans="1:16" ht="15" customHeight="1" x14ac:dyDescent="0.3">
      <c r="A2088">
        <v>2086</v>
      </c>
      <c r="B2088" t="s">
        <v>5729</v>
      </c>
      <c r="C2088" t="s">
        <v>3833</v>
      </c>
      <c r="D2088" t="s">
        <v>5730</v>
      </c>
      <c r="E2088">
        <v>3.1</v>
      </c>
      <c r="F2088" s="1" t="s">
        <v>5731</v>
      </c>
      <c r="G2088" t="s">
        <v>5705</v>
      </c>
      <c r="H2088" t="s">
        <v>370</v>
      </c>
      <c r="I2088" t="s">
        <v>72</v>
      </c>
      <c r="J2088">
        <v>1998</v>
      </c>
      <c r="K2088" t="s">
        <v>73</v>
      </c>
      <c r="L2088" t="s">
        <v>46</v>
      </c>
      <c r="M2088" t="s">
        <v>38</v>
      </c>
      <c r="N2088" t="s">
        <v>47</v>
      </c>
      <c r="O2088" t="s">
        <v>5732</v>
      </c>
      <c r="P2088">
        <v>-1</v>
      </c>
    </row>
    <row r="2089" spans="1:16" ht="15" customHeight="1" x14ac:dyDescent="0.3">
      <c r="A2089">
        <v>2087</v>
      </c>
      <c r="B2089" t="s">
        <v>25</v>
      </c>
      <c r="C2089" t="s">
        <v>3833</v>
      </c>
      <c r="D2089" s="1" t="s">
        <v>5733</v>
      </c>
      <c r="E2089">
        <v>3.5</v>
      </c>
      <c r="F2089" s="1" t="s">
        <v>5734</v>
      </c>
      <c r="G2089" t="s">
        <v>5735</v>
      </c>
      <c r="H2089" t="s">
        <v>5736</v>
      </c>
      <c r="I2089" t="s">
        <v>28</v>
      </c>
      <c r="J2089">
        <v>1890</v>
      </c>
      <c r="K2089" t="s">
        <v>36</v>
      </c>
      <c r="L2089" t="s">
        <v>2364</v>
      </c>
      <c r="M2089" t="s">
        <v>2277</v>
      </c>
      <c r="N2089" t="s">
        <v>132</v>
      </c>
      <c r="O2089" t="s">
        <v>5737</v>
      </c>
      <c r="P2089">
        <v>-1</v>
      </c>
    </row>
    <row r="2090" spans="1:16" ht="15" customHeight="1" x14ac:dyDescent="0.3">
      <c r="A2090">
        <v>2088</v>
      </c>
      <c r="B2090" t="s">
        <v>96</v>
      </c>
      <c r="C2090" t="s">
        <v>3833</v>
      </c>
      <c r="D2090" s="1" t="s">
        <v>5738</v>
      </c>
      <c r="E2090">
        <v>4</v>
      </c>
      <c r="F2090" s="1" t="s">
        <v>3561</v>
      </c>
      <c r="G2090" t="s">
        <v>5705</v>
      </c>
      <c r="H2090" t="s">
        <v>3500</v>
      </c>
      <c r="I2090" t="s">
        <v>51</v>
      </c>
      <c r="J2090">
        <v>2010</v>
      </c>
      <c r="K2090" t="s">
        <v>36</v>
      </c>
      <c r="L2090" t="s">
        <v>46</v>
      </c>
      <c r="M2090" t="s">
        <v>38</v>
      </c>
      <c r="N2090" t="s">
        <v>47</v>
      </c>
      <c r="O2090">
        <v>-1</v>
      </c>
      <c r="P2090">
        <v>-1</v>
      </c>
    </row>
    <row r="2091" spans="1:16" ht="15" customHeight="1" x14ac:dyDescent="0.3">
      <c r="A2091">
        <v>2089</v>
      </c>
      <c r="B2091" t="s">
        <v>5739</v>
      </c>
      <c r="C2091" t="s">
        <v>3833</v>
      </c>
      <c r="D2091" s="1" t="s">
        <v>5740</v>
      </c>
      <c r="E2091">
        <v>3.4</v>
      </c>
      <c r="F2091" s="1" t="s">
        <v>5741</v>
      </c>
      <c r="G2091" t="s">
        <v>5705</v>
      </c>
      <c r="H2091" t="s">
        <v>5705</v>
      </c>
      <c r="I2091" t="s">
        <v>35</v>
      </c>
      <c r="J2091">
        <v>1951</v>
      </c>
      <c r="K2091" t="s">
        <v>36</v>
      </c>
      <c r="L2091" t="s">
        <v>29</v>
      </c>
      <c r="M2091" t="s">
        <v>30</v>
      </c>
      <c r="N2091" t="s">
        <v>24</v>
      </c>
      <c r="O2091">
        <v>-1</v>
      </c>
      <c r="P2091">
        <v>-1</v>
      </c>
    </row>
    <row r="2092" spans="1:16" ht="15" customHeight="1" x14ac:dyDescent="0.3">
      <c r="A2092">
        <v>2090</v>
      </c>
      <c r="B2092" t="s">
        <v>96</v>
      </c>
      <c r="C2092" t="s">
        <v>3833</v>
      </c>
      <c r="D2092" s="1" t="s">
        <v>5742</v>
      </c>
      <c r="E2092">
        <v>2.9</v>
      </c>
      <c r="F2092" s="1" t="s">
        <v>5743</v>
      </c>
      <c r="G2092" t="s">
        <v>5744</v>
      </c>
      <c r="H2092" t="s">
        <v>5745</v>
      </c>
      <c r="I2092" t="s">
        <v>35</v>
      </c>
      <c r="J2092">
        <v>1997</v>
      </c>
      <c r="K2092" t="s">
        <v>45</v>
      </c>
      <c r="L2092" t="s">
        <v>1815</v>
      </c>
      <c r="M2092" t="s">
        <v>59</v>
      </c>
      <c r="N2092" t="s">
        <v>31</v>
      </c>
      <c r="O2092">
        <v>-1</v>
      </c>
      <c r="P2092">
        <v>-1</v>
      </c>
    </row>
    <row r="2093" spans="1:16" ht="15" customHeight="1" x14ac:dyDescent="0.3">
      <c r="A2093">
        <v>2091</v>
      </c>
      <c r="B2093" t="s">
        <v>1150</v>
      </c>
      <c r="C2093" t="s">
        <v>3833</v>
      </c>
      <c r="D2093" s="1" t="s">
        <v>5746</v>
      </c>
      <c r="E2093">
        <v>5</v>
      </c>
      <c r="F2093" s="1" t="s">
        <v>496</v>
      </c>
      <c r="G2093" t="s">
        <v>5705</v>
      </c>
      <c r="H2093" t="s">
        <v>497</v>
      </c>
      <c r="I2093" t="s">
        <v>118</v>
      </c>
      <c r="J2093">
        <v>2008</v>
      </c>
      <c r="K2093" t="s">
        <v>36</v>
      </c>
      <c r="L2093" t="s">
        <v>46</v>
      </c>
      <c r="M2093" t="s">
        <v>38</v>
      </c>
      <c r="N2093" t="s">
        <v>47</v>
      </c>
      <c r="O2093">
        <v>-1</v>
      </c>
      <c r="P2093">
        <v>-1</v>
      </c>
    </row>
    <row r="2094" spans="1:16" ht="15" customHeight="1" x14ac:dyDescent="0.3">
      <c r="A2094">
        <v>2092</v>
      </c>
      <c r="B2094" t="s">
        <v>5747</v>
      </c>
      <c r="C2094" t="s">
        <v>3833</v>
      </c>
      <c r="D2094" s="1" t="s">
        <v>5748</v>
      </c>
      <c r="E2094">
        <v>3.5</v>
      </c>
      <c r="F2094" s="1" t="s">
        <v>5749</v>
      </c>
      <c r="G2094" t="s">
        <v>5750</v>
      </c>
      <c r="H2094" t="s">
        <v>5751</v>
      </c>
      <c r="I2094" t="s">
        <v>28</v>
      </c>
      <c r="J2094">
        <v>1875</v>
      </c>
      <c r="K2094" t="s">
        <v>21</v>
      </c>
      <c r="L2094" t="s">
        <v>29</v>
      </c>
      <c r="M2094" t="s">
        <v>30</v>
      </c>
      <c r="N2094" t="s">
        <v>31</v>
      </c>
      <c r="O2094">
        <v>-1</v>
      </c>
      <c r="P2094">
        <v>-1</v>
      </c>
    </row>
    <row r="2095" spans="1:16" ht="15" customHeight="1" x14ac:dyDescent="0.3">
      <c r="A2095">
        <v>2093</v>
      </c>
      <c r="B2095" t="s">
        <v>5752</v>
      </c>
      <c r="C2095" t="s">
        <v>3833</v>
      </c>
      <c r="D2095" s="1" t="s">
        <v>5753</v>
      </c>
      <c r="E2095">
        <v>2.8</v>
      </c>
      <c r="F2095" s="1" t="s">
        <v>5711</v>
      </c>
      <c r="G2095" t="s">
        <v>5705</v>
      </c>
      <c r="H2095" t="s">
        <v>976</v>
      </c>
      <c r="I2095" t="s">
        <v>91</v>
      </c>
      <c r="J2095">
        <v>-1</v>
      </c>
      <c r="K2095" t="s">
        <v>36</v>
      </c>
      <c r="L2095" t="s">
        <v>146</v>
      </c>
      <c r="M2095" t="s">
        <v>147</v>
      </c>
      <c r="N2095" t="s">
        <v>155</v>
      </c>
      <c r="O2095">
        <v>-1</v>
      </c>
      <c r="P2095">
        <v>-1</v>
      </c>
    </row>
    <row r="2096" spans="1:16" ht="15" customHeight="1" x14ac:dyDescent="0.3">
      <c r="A2096">
        <v>2094</v>
      </c>
      <c r="B2096" t="s">
        <v>5754</v>
      </c>
      <c r="C2096" t="s">
        <v>3833</v>
      </c>
      <c r="D2096" s="1" t="s">
        <v>5755</v>
      </c>
      <c r="E2096">
        <v>4</v>
      </c>
      <c r="F2096" s="1" t="s">
        <v>5756</v>
      </c>
      <c r="G2096" t="s">
        <v>5757</v>
      </c>
      <c r="H2096" t="s">
        <v>5758</v>
      </c>
      <c r="I2096" t="s">
        <v>118</v>
      </c>
      <c r="J2096">
        <v>-1</v>
      </c>
      <c r="K2096" t="s">
        <v>2444</v>
      </c>
      <c r="L2096" t="s">
        <v>2120</v>
      </c>
      <c r="M2096" t="s">
        <v>407</v>
      </c>
      <c r="N2096" t="s">
        <v>39</v>
      </c>
      <c r="O2096">
        <v>-1</v>
      </c>
      <c r="P2096">
        <v>-1</v>
      </c>
    </row>
    <row r="2097" spans="1:16" ht="15" customHeight="1" x14ac:dyDescent="0.3">
      <c r="A2097">
        <v>2095</v>
      </c>
      <c r="B2097" t="s">
        <v>5759</v>
      </c>
      <c r="C2097" t="s">
        <v>3833</v>
      </c>
      <c r="D2097" t="s">
        <v>5760</v>
      </c>
      <c r="E2097">
        <v>2.7</v>
      </c>
      <c r="F2097" s="1" t="s">
        <v>5761</v>
      </c>
      <c r="G2097" t="s">
        <v>5701</v>
      </c>
      <c r="H2097" t="s">
        <v>5701</v>
      </c>
      <c r="I2097" t="s">
        <v>35</v>
      </c>
      <c r="J2097">
        <v>1979</v>
      </c>
      <c r="K2097" t="s">
        <v>73</v>
      </c>
      <c r="L2097" t="s">
        <v>66</v>
      </c>
      <c r="M2097" t="s">
        <v>67</v>
      </c>
      <c r="N2097" t="s">
        <v>31</v>
      </c>
      <c r="O2097">
        <v>-1</v>
      </c>
      <c r="P2097">
        <v>-1</v>
      </c>
    </row>
    <row r="2098" spans="1:16" ht="15" customHeight="1" x14ac:dyDescent="0.3">
      <c r="A2098">
        <v>2096</v>
      </c>
      <c r="B2098" t="s">
        <v>1009</v>
      </c>
      <c r="C2098" t="s">
        <v>4940</v>
      </c>
      <c r="D2098" s="1" t="s">
        <v>5762</v>
      </c>
      <c r="E2098">
        <v>3.3</v>
      </c>
      <c r="F2098" s="1" t="s">
        <v>5763</v>
      </c>
      <c r="G2098" t="s">
        <v>5764</v>
      </c>
      <c r="H2098" t="s">
        <v>125</v>
      </c>
      <c r="I2098" t="s">
        <v>72</v>
      </c>
      <c r="J2098">
        <v>1996</v>
      </c>
      <c r="K2098" t="s">
        <v>36</v>
      </c>
      <c r="L2098" t="s">
        <v>46</v>
      </c>
      <c r="M2098" t="s">
        <v>38</v>
      </c>
      <c r="N2098" t="s">
        <v>229</v>
      </c>
      <c r="O2098" t="s">
        <v>5765</v>
      </c>
      <c r="P2098">
        <v>-1</v>
      </c>
    </row>
    <row r="2099" spans="1:16" ht="15" customHeight="1" x14ac:dyDescent="0.3">
      <c r="A2099">
        <v>2097</v>
      </c>
      <c r="B2099" t="s">
        <v>5615</v>
      </c>
      <c r="C2099" t="s">
        <v>4940</v>
      </c>
      <c r="D2099" s="1" t="s">
        <v>5766</v>
      </c>
      <c r="E2099">
        <v>4.3</v>
      </c>
      <c r="F2099" s="1" t="s">
        <v>5767</v>
      </c>
      <c r="G2099" t="s">
        <v>174</v>
      </c>
      <c r="H2099" t="s">
        <v>174</v>
      </c>
      <c r="I2099" t="s">
        <v>35</v>
      </c>
      <c r="J2099">
        <v>2011</v>
      </c>
      <c r="K2099" t="s">
        <v>36</v>
      </c>
      <c r="L2099" t="s">
        <v>194</v>
      </c>
      <c r="M2099" t="s">
        <v>59</v>
      </c>
      <c r="N2099" t="s">
        <v>39</v>
      </c>
      <c r="O2099">
        <v>-1</v>
      </c>
      <c r="P2099" t="b">
        <v>1</v>
      </c>
    </row>
    <row r="2100" spans="1:16" ht="15" customHeight="1" x14ac:dyDescent="0.3">
      <c r="A2100">
        <v>2098</v>
      </c>
      <c r="B2100" t="s">
        <v>254</v>
      </c>
      <c r="C2100" t="s">
        <v>4940</v>
      </c>
      <c r="D2100" s="1" t="s">
        <v>5768</v>
      </c>
      <c r="E2100">
        <v>3.3</v>
      </c>
      <c r="F2100" s="1" t="s">
        <v>5769</v>
      </c>
      <c r="G2100" t="s">
        <v>174</v>
      </c>
      <c r="H2100" t="s">
        <v>1233</v>
      </c>
      <c r="I2100" t="s">
        <v>35</v>
      </c>
      <c r="J2100">
        <v>1997</v>
      </c>
      <c r="K2100" t="s">
        <v>36</v>
      </c>
      <c r="L2100" t="s">
        <v>66</v>
      </c>
      <c r="M2100" t="s">
        <v>67</v>
      </c>
      <c r="N2100" t="s">
        <v>39</v>
      </c>
      <c r="O2100">
        <v>-1</v>
      </c>
      <c r="P2100">
        <v>-1</v>
      </c>
    </row>
    <row r="2101" spans="1:16" ht="15" customHeight="1" x14ac:dyDescent="0.3">
      <c r="A2101">
        <v>2099</v>
      </c>
      <c r="B2101" t="s">
        <v>41</v>
      </c>
      <c r="C2101" t="s">
        <v>4940</v>
      </c>
      <c r="D2101" t="s">
        <v>5770</v>
      </c>
      <c r="E2101">
        <v>4.3</v>
      </c>
      <c r="F2101" s="1" t="s">
        <v>5771</v>
      </c>
      <c r="G2101" t="s">
        <v>5764</v>
      </c>
      <c r="H2101" t="s">
        <v>5764</v>
      </c>
      <c r="I2101" t="s">
        <v>28</v>
      </c>
      <c r="J2101">
        <v>1975</v>
      </c>
      <c r="K2101" t="s">
        <v>73</v>
      </c>
      <c r="L2101" t="s">
        <v>202</v>
      </c>
      <c r="M2101" t="s">
        <v>38</v>
      </c>
      <c r="N2101" t="s">
        <v>132</v>
      </c>
      <c r="O2101" t="s">
        <v>5772</v>
      </c>
      <c r="P2101">
        <v>-1</v>
      </c>
    </row>
    <row r="2102" spans="1:16" ht="15" customHeight="1" x14ac:dyDescent="0.3">
      <c r="A2102">
        <v>2100</v>
      </c>
      <c r="B2102" t="s">
        <v>41</v>
      </c>
      <c r="C2102" t="s">
        <v>4940</v>
      </c>
      <c r="D2102" s="1" t="s">
        <v>5773</v>
      </c>
      <c r="E2102">
        <v>4.5999999999999996</v>
      </c>
      <c r="F2102" s="1" t="s">
        <v>1398</v>
      </c>
      <c r="G2102" t="s">
        <v>174</v>
      </c>
      <c r="H2102" t="s">
        <v>976</v>
      </c>
      <c r="I2102" t="s">
        <v>118</v>
      </c>
      <c r="J2102">
        <v>2001</v>
      </c>
      <c r="K2102" t="s">
        <v>36</v>
      </c>
      <c r="L2102" t="s">
        <v>222</v>
      </c>
      <c r="M2102" t="s">
        <v>81</v>
      </c>
      <c r="N2102" t="s">
        <v>120</v>
      </c>
      <c r="O2102" t="s">
        <v>1399</v>
      </c>
      <c r="P2102">
        <v>-1</v>
      </c>
    </row>
    <row r="2103" spans="1:16" ht="15" customHeight="1" x14ac:dyDescent="0.3">
      <c r="A2103">
        <v>2101</v>
      </c>
      <c r="B2103" t="s">
        <v>5774</v>
      </c>
      <c r="C2103" t="s">
        <v>4940</v>
      </c>
      <c r="D2103" t="s">
        <v>5775</v>
      </c>
      <c r="E2103">
        <v>3.6</v>
      </c>
      <c r="F2103" s="1" t="s">
        <v>5776</v>
      </c>
      <c r="G2103" t="s">
        <v>174</v>
      </c>
      <c r="H2103" t="s">
        <v>174</v>
      </c>
      <c r="I2103" t="s">
        <v>35</v>
      </c>
      <c r="J2103">
        <v>1917</v>
      </c>
      <c r="K2103" t="s">
        <v>73</v>
      </c>
      <c r="L2103" t="s">
        <v>194</v>
      </c>
      <c r="M2103" t="s">
        <v>59</v>
      </c>
      <c r="N2103" t="s">
        <v>229</v>
      </c>
      <c r="O2103">
        <v>-1</v>
      </c>
      <c r="P2103">
        <v>-1</v>
      </c>
    </row>
    <row r="2104" spans="1:16" ht="15" customHeight="1" x14ac:dyDescent="0.3">
      <c r="A2104">
        <v>2102</v>
      </c>
      <c r="B2104" t="s">
        <v>1843</v>
      </c>
      <c r="C2104" t="s">
        <v>4940</v>
      </c>
      <c r="D2104" s="1" t="s">
        <v>5777</v>
      </c>
      <c r="E2104">
        <v>3</v>
      </c>
      <c r="F2104" s="1" t="s">
        <v>5778</v>
      </c>
      <c r="G2104" t="s">
        <v>174</v>
      </c>
      <c r="H2104" t="s">
        <v>174</v>
      </c>
      <c r="I2104" t="s">
        <v>91</v>
      </c>
      <c r="J2104">
        <v>-1</v>
      </c>
      <c r="K2104" t="s">
        <v>36</v>
      </c>
      <c r="L2104" t="s">
        <v>80</v>
      </c>
      <c r="M2104" t="s">
        <v>81</v>
      </c>
      <c r="N2104" t="s">
        <v>155</v>
      </c>
      <c r="O2104">
        <v>-1</v>
      </c>
      <c r="P2104">
        <v>-1</v>
      </c>
    </row>
    <row r="2105" spans="1:16" ht="15" customHeight="1" x14ac:dyDescent="0.3">
      <c r="A2105">
        <v>2103</v>
      </c>
      <c r="B2105" t="s">
        <v>5779</v>
      </c>
      <c r="C2105" t="s">
        <v>4940</v>
      </c>
      <c r="D2105" s="1" t="s">
        <v>5780</v>
      </c>
      <c r="E2105">
        <v>4</v>
      </c>
      <c r="F2105" s="1" t="s">
        <v>5781</v>
      </c>
      <c r="G2105" t="s">
        <v>5782</v>
      </c>
      <c r="H2105" t="s">
        <v>5782</v>
      </c>
      <c r="I2105" t="s">
        <v>28</v>
      </c>
      <c r="J2105">
        <v>1976</v>
      </c>
      <c r="K2105" t="s">
        <v>73</v>
      </c>
      <c r="L2105" t="s">
        <v>5783</v>
      </c>
      <c r="M2105" t="s">
        <v>407</v>
      </c>
      <c r="N2105" t="s">
        <v>132</v>
      </c>
      <c r="O2105" t="s">
        <v>5784</v>
      </c>
      <c r="P2105">
        <v>-1</v>
      </c>
    </row>
    <row r="2106" spans="1:16" ht="15" customHeight="1" x14ac:dyDescent="0.3">
      <c r="A2106">
        <v>2104</v>
      </c>
      <c r="B2106" t="s">
        <v>3363</v>
      </c>
      <c r="C2106" t="s">
        <v>4940</v>
      </c>
      <c r="D2106" s="1" t="s">
        <v>5785</v>
      </c>
      <c r="E2106">
        <v>3.5</v>
      </c>
      <c r="F2106" s="1" t="s">
        <v>5786</v>
      </c>
      <c r="G2106" t="s">
        <v>174</v>
      </c>
      <c r="H2106" t="s">
        <v>5787</v>
      </c>
      <c r="I2106" t="s">
        <v>118</v>
      </c>
      <c r="J2106">
        <v>2008</v>
      </c>
      <c r="K2106" t="s">
        <v>36</v>
      </c>
      <c r="L2106" t="s">
        <v>202</v>
      </c>
      <c r="M2106" t="s">
        <v>38</v>
      </c>
      <c r="N2106" t="s">
        <v>160</v>
      </c>
      <c r="O2106">
        <v>-1</v>
      </c>
      <c r="P2106">
        <v>-1</v>
      </c>
    </row>
    <row r="2107" spans="1:16" ht="15" customHeight="1" x14ac:dyDescent="0.3">
      <c r="A2107">
        <v>2105</v>
      </c>
      <c r="B2107" t="s">
        <v>5788</v>
      </c>
      <c r="C2107" t="s">
        <v>4940</v>
      </c>
      <c r="D2107" t="s">
        <v>5789</v>
      </c>
      <c r="E2107">
        <v>4.3</v>
      </c>
      <c r="F2107" s="1" t="s">
        <v>5771</v>
      </c>
      <c r="G2107" t="s">
        <v>5764</v>
      </c>
      <c r="H2107" t="s">
        <v>5764</v>
      </c>
      <c r="I2107" t="s">
        <v>28</v>
      </c>
      <c r="J2107">
        <v>1975</v>
      </c>
      <c r="K2107" t="s">
        <v>73</v>
      </c>
      <c r="L2107" t="s">
        <v>202</v>
      </c>
      <c r="M2107" t="s">
        <v>38</v>
      </c>
      <c r="N2107" t="s">
        <v>132</v>
      </c>
      <c r="O2107" t="s">
        <v>5772</v>
      </c>
      <c r="P2107">
        <v>-1</v>
      </c>
    </row>
    <row r="2108" spans="1:16" ht="15" customHeight="1" x14ac:dyDescent="0.3">
      <c r="A2108">
        <v>2106</v>
      </c>
      <c r="B2108" t="s">
        <v>41</v>
      </c>
      <c r="C2108" t="s">
        <v>4940</v>
      </c>
      <c r="D2108" s="1" t="s">
        <v>5790</v>
      </c>
      <c r="E2108">
        <v>-1</v>
      </c>
      <c r="F2108" t="s">
        <v>5791</v>
      </c>
      <c r="G2108" t="s">
        <v>174</v>
      </c>
      <c r="H2108">
        <v>-1</v>
      </c>
      <c r="I2108">
        <v>-1</v>
      </c>
      <c r="J2108">
        <v>-1</v>
      </c>
      <c r="K2108">
        <v>-1</v>
      </c>
      <c r="L2108">
        <v>-1</v>
      </c>
      <c r="M2108">
        <v>-1</v>
      </c>
      <c r="N2108">
        <v>-1</v>
      </c>
      <c r="O2108">
        <v>-1</v>
      </c>
      <c r="P2108">
        <v>-1</v>
      </c>
    </row>
    <row r="2109" spans="1:16" ht="15" customHeight="1" x14ac:dyDescent="0.3">
      <c r="A2109">
        <v>2107</v>
      </c>
      <c r="B2109" t="s">
        <v>5792</v>
      </c>
      <c r="C2109" t="s">
        <v>4940</v>
      </c>
      <c r="D2109" t="s">
        <v>5793</v>
      </c>
      <c r="E2109">
        <v>4</v>
      </c>
      <c r="F2109" s="1" t="s">
        <v>5781</v>
      </c>
      <c r="G2109" t="s">
        <v>5782</v>
      </c>
      <c r="H2109" t="s">
        <v>5782</v>
      </c>
      <c r="I2109" t="s">
        <v>28</v>
      </c>
      <c r="J2109">
        <v>1976</v>
      </c>
      <c r="K2109" t="s">
        <v>73</v>
      </c>
      <c r="L2109" t="s">
        <v>5783</v>
      </c>
      <c r="M2109" t="s">
        <v>407</v>
      </c>
      <c r="N2109" t="s">
        <v>132</v>
      </c>
      <c r="O2109" t="s">
        <v>5784</v>
      </c>
      <c r="P2109">
        <v>-1</v>
      </c>
    </row>
    <row r="2110" spans="1:16" ht="15" customHeight="1" x14ac:dyDescent="0.3">
      <c r="A2110">
        <v>2108</v>
      </c>
      <c r="B2110" t="s">
        <v>41</v>
      </c>
      <c r="C2110" t="s">
        <v>4940</v>
      </c>
      <c r="D2110" s="1" t="s">
        <v>5794</v>
      </c>
      <c r="E2110">
        <v>3.7</v>
      </c>
      <c r="F2110" s="1" t="s">
        <v>5795</v>
      </c>
      <c r="G2110" t="s">
        <v>174</v>
      </c>
      <c r="H2110" t="s">
        <v>193</v>
      </c>
      <c r="I2110" t="s">
        <v>35</v>
      </c>
      <c r="J2110">
        <v>1996</v>
      </c>
      <c r="K2110" t="s">
        <v>73</v>
      </c>
      <c r="L2110" t="s">
        <v>186</v>
      </c>
      <c r="M2110" t="s">
        <v>59</v>
      </c>
      <c r="N2110" t="s">
        <v>229</v>
      </c>
      <c r="O2110" t="s">
        <v>5796</v>
      </c>
      <c r="P2110">
        <v>-1</v>
      </c>
    </row>
    <row r="2111" spans="1:16" ht="15" customHeight="1" x14ac:dyDescent="0.3">
      <c r="A2111">
        <v>2109</v>
      </c>
      <c r="B2111" t="s">
        <v>271</v>
      </c>
      <c r="C2111" t="s">
        <v>4940</v>
      </c>
      <c r="D2111" t="s">
        <v>5797</v>
      </c>
      <c r="E2111">
        <v>2.9</v>
      </c>
      <c r="F2111" s="1" t="s">
        <v>5798</v>
      </c>
      <c r="G2111" t="s">
        <v>5799</v>
      </c>
      <c r="H2111" t="s">
        <v>5799</v>
      </c>
      <c r="I2111" t="s">
        <v>35</v>
      </c>
      <c r="J2111">
        <v>2000</v>
      </c>
      <c r="K2111" t="s">
        <v>36</v>
      </c>
      <c r="L2111" t="s">
        <v>1489</v>
      </c>
      <c r="M2111" t="s">
        <v>1489</v>
      </c>
      <c r="N2111" t="s">
        <v>160</v>
      </c>
      <c r="O2111">
        <v>-1</v>
      </c>
      <c r="P2111">
        <v>-1</v>
      </c>
    </row>
    <row r="2112" spans="1:16" ht="15" customHeight="1" x14ac:dyDescent="0.3">
      <c r="A2112">
        <v>2110</v>
      </c>
      <c r="B2112" t="s">
        <v>294</v>
      </c>
      <c r="C2112" t="s">
        <v>4940</v>
      </c>
      <c r="D2112" s="1" t="s">
        <v>5800</v>
      </c>
      <c r="E2112">
        <v>5</v>
      </c>
      <c r="F2112" s="1" t="s">
        <v>496</v>
      </c>
      <c r="G2112" t="s">
        <v>174</v>
      </c>
      <c r="H2112" t="s">
        <v>497</v>
      </c>
      <c r="I2112" t="s">
        <v>118</v>
      </c>
      <c r="J2112">
        <v>2008</v>
      </c>
      <c r="K2112" t="s">
        <v>36</v>
      </c>
      <c r="L2112" t="s">
        <v>46</v>
      </c>
      <c r="M2112" t="s">
        <v>38</v>
      </c>
      <c r="N2112" t="s">
        <v>47</v>
      </c>
      <c r="O2112">
        <v>-1</v>
      </c>
      <c r="P2112">
        <v>-1</v>
      </c>
    </row>
    <row r="2113" spans="1:16" ht="15" customHeight="1" x14ac:dyDescent="0.3">
      <c r="A2113">
        <v>2111</v>
      </c>
      <c r="B2113" t="s">
        <v>294</v>
      </c>
      <c r="C2113" t="s">
        <v>4940</v>
      </c>
      <c r="D2113" s="1" t="s">
        <v>5801</v>
      </c>
      <c r="E2113">
        <v>4.7</v>
      </c>
      <c r="F2113" s="1" t="s">
        <v>5098</v>
      </c>
      <c r="G2113" t="s">
        <v>5764</v>
      </c>
      <c r="H2113" t="s">
        <v>900</v>
      </c>
      <c r="I2113" t="s">
        <v>118</v>
      </c>
      <c r="J2113">
        <v>1997</v>
      </c>
      <c r="K2113" t="s">
        <v>36</v>
      </c>
      <c r="L2113" t="s">
        <v>2364</v>
      </c>
      <c r="M2113" t="s">
        <v>2277</v>
      </c>
      <c r="N2113" t="s">
        <v>160</v>
      </c>
      <c r="O2113">
        <v>-1</v>
      </c>
      <c r="P2113">
        <v>-1</v>
      </c>
    </row>
    <row r="2114" spans="1:16" ht="15" customHeight="1" x14ac:dyDescent="0.3">
      <c r="A2114">
        <v>2112</v>
      </c>
      <c r="B2114" t="s">
        <v>41</v>
      </c>
      <c r="C2114" t="s">
        <v>4940</v>
      </c>
      <c r="D2114" s="1" t="s">
        <v>5802</v>
      </c>
      <c r="E2114">
        <v>5</v>
      </c>
      <c r="F2114" s="1" t="s">
        <v>496</v>
      </c>
      <c r="G2114" t="s">
        <v>174</v>
      </c>
      <c r="H2114" t="s">
        <v>497</v>
      </c>
      <c r="I2114" t="s">
        <v>118</v>
      </c>
      <c r="J2114">
        <v>2008</v>
      </c>
      <c r="K2114" t="s">
        <v>36</v>
      </c>
      <c r="L2114" t="s">
        <v>46</v>
      </c>
      <c r="M2114" t="s">
        <v>38</v>
      </c>
      <c r="N2114" t="s">
        <v>47</v>
      </c>
      <c r="O2114">
        <v>-1</v>
      </c>
      <c r="P2114">
        <v>-1</v>
      </c>
    </row>
    <row r="2115" spans="1:16" ht="15" customHeight="1" x14ac:dyDescent="0.3">
      <c r="A2115">
        <v>2113</v>
      </c>
      <c r="B2115" t="s">
        <v>5803</v>
      </c>
      <c r="C2115" t="s">
        <v>4940</v>
      </c>
      <c r="D2115" t="s">
        <v>5804</v>
      </c>
      <c r="E2115">
        <v>4.2</v>
      </c>
      <c r="F2115" s="1" t="s">
        <v>5805</v>
      </c>
      <c r="G2115" t="s">
        <v>3061</v>
      </c>
      <c r="H2115" t="s">
        <v>3061</v>
      </c>
      <c r="I2115" t="s">
        <v>118</v>
      </c>
      <c r="J2115">
        <v>-1</v>
      </c>
      <c r="K2115" t="s">
        <v>36</v>
      </c>
      <c r="L2115">
        <v>-1</v>
      </c>
      <c r="M2115">
        <v>-1</v>
      </c>
      <c r="N2115" t="s">
        <v>39</v>
      </c>
      <c r="O2115">
        <v>-1</v>
      </c>
      <c r="P2115">
        <v>-1</v>
      </c>
    </row>
    <row r="2116" spans="1:16" ht="15" customHeight="1" x14ac:dyDescent="0.3">
      <c r="A2116">
        <v>2114</v>
      </c>
      <c r="B2116" t="s">
        <v>5806</v>
      </c>
      <c r="C2116" t="s">
        <v>4940</v>
      </c>
      <c r="D2116" s="1" t="s">
        <v>5807</v>
      </c>
      <c r="E2116">
        <v>3.2</v>
      </c>
      <c r="F2116" s="1" t="s">
        <v>5808</v>
      </c>
      <c r="G2116" t="s">
        <v>3061</v>
      </c>
      <c r="H2116" t="s">
        <v>2771</v>
      </c>
      <c r="I2116" t="s">
        <v>51</v>
      </c>
      <c r="J2116">
        <v>1992</v>
      </c>
      <c r="K2116" t="s">
        <v>73</v>
      </c>
      <c r="L2116" t="s">
        <v>178</v>
      </c>
      <c r="M2116" t="s">
        <v>38</v>
      </c>
      <c r="N2116" t="s">
        <v>120</v>
      </c>
      <c r="O2116" t="s">
        <v>5809</v>
      </c>
      <c r="P2116">
        <v>-1</v>
      </c>
    </row>
    <row r="2117" spans="1:16" ht="15" customHeight="1" x14ac:dyDescent="0.3">
      <c r="A2117">
        <v>2115</v>
      </c>
      <c r="B2117" t="s">
        <v>5810</v>
      </c>
      <c r="C2117" t="s">
        <v>4940</v>
      </c>
      <c r="D2117" s="1" t="s">
        <v>5811</v>
      </c>
      <c r="E2117">
        <v>3.9</v>
      </c>
      <c r="F2117" s="1" t="s">
        <v>5812</v>
      </c>
      <c r="G2117" t="s">
        <v>174</v>
      </c>
      <c r="H2117" t="s">
        <v>174</v>
      </c>
      <c r="I2117" t="s">
        <v>35</v>
      </c>
      <c r="J2117">
        <v>1975</v>
      </c>
      <c r="K2117" t="s">
        <v>21</v>
      </c>
      <c r="L2117" t="s">
        <v>22</v>
      </c>
      <c r="M2117" t="s">
        <v>23</v>
      </c>
      <c r="N2117" t="s">
        <v>24</v>
      </c>
      <c r="O2117" t="s">
        <v>5813</v>
      </c>
      <c r="P2117">
        <v>-1</v>
      </c>
    </row>
    <row r="2118" spans="1:16" ht="15" customHeight="1" x14ac:dyDescent="0.3">
      <c r="A2118">
        <v>2116</v>
      </c>
      <c r="B2118" t="s">
        <v>92</v>
      </c>
      <c r="C2118" t="s">
        <v>4940</v>
      </c>
      <c r="D2118" s="1" t="s">
        <v>5814</v>
      </c>
      <c r="E2118">
        <v>3.8</v>
      </c>
      <c r="F2118" s="1" t="s">
        <v>5815</v>
      </c>
      <c r="G2118" t="s">
        <v>174</v>
      </c>
      <c r="H2118" t="s">
        <v>3170</v>
      </c>
      <c r="I2118" t="s">
        <v>91</v>
      </c>
      <c r="J2118">
        <v>-1</v>
      </c>
      <c r="K2118" t="s">
        <v>36</v>
      </c>
      <c r="L2118" t="s">
        <v>366</v>
      </c>
      <c r="M2118" t="s">
        <v>275</v>
      </c>
      <c r="N2118" t="s">
        <v>155</v>
      </c>
      <c r="O2118">
        <v>-1</v>
      </c>
      <c r="P2118">
        <v>-1</v>
      </c>
    </row>
    <row r="2119" spans="1:16" ht="15" customHeight="1" x14ac:dyDescent="0.3">
      <c r="A2119">
        <v>2117</v>
      </c>
      <c r="B2119" t="s">
        <v>41</v>
      </c>
      <c r="C2119" t="s">
        <v>4940</v>
      </c>
      <c r="D2119" t="s">
        <v>5816</v>
      </c>
      <c r="E2119">
        <v>2.9</v>
      </c>
      <c r="F2119" s="1" t="s">
        <v>5817</v>
      </c>
      <c r="G2119" t="s">
        <v>5764</v>
      </c>
      <c r="H2119" t="s">
        <v>2771</v>
      </c>
      <c r="I2119" t="s">
        <v>28</v>
      </c>
      <c r="J2119">
        <v>1945</v>
      </c>
      <c r="K2119" t="s">
        <v>73</v>
      </c>
      <c r="L2119" t="s">
        <v>46</v>
      </c>
      <c r="M2119" t="s">
        <v>38</v>
      </c>
      <c r="N2119" t="s">
        <v>86</v>
      </c>
      <c r="O2119" t="s">
        <v>5818</v>
      </c>
      <c r="P2119">
        <v>-1</v>
      </c>
    </row>
    <row r="2120" spans="1:16" ht="15" customHeight="1" x14ac:dyDescent="0.3">
      <c r="A2120">
        <v>2118</v>
      </c>
      <c r="B2120" t="s">
        <v>254</v>
      </c>
      <c r="C2120" t="s">
        <v>4940</v>
      </c>
      <c r="D2120" s="1" t="s">
        <v>5819</v>
      </c>
      <c r="E2120">
        <v>3</v>
      </c>
      <c r="F2120" s="1" t="s">
        <v>5820</v>
      </c>
      <c r="G2120" t="s">
        <v>174</v>
      </c>
      <c r="H2120" t="s">
        <v>764</v>
      </c>
      <c r="I2120" t="s">
        <v>20</v>
      </c>
      <c r="J2120">
        <v>1998</v>
      </c>
      <c r="K2120" t="s">
        <v>36</v>
      </c>
      <c r="L2120" t="s">
        <v>222</v>
      </c>
      <c r="M2120" t="s">
        <v>81</v>
      </c>
      <c r="N2120" t="s">
        <v>47</v>
      </c>
      <c r="O2120">
        <v>-1</v>
      </c>
      <c r="P2120">
        <v>-1</v>
      </c>
    </row>
    <row r="2121" spans="1:16" ht="15" customHeight="1" x14ac:dyDescent="0.3">
      <c r="A2121">
        <v>2119</v>
      </c>
      <c r="B2121" t="s">
        <v>41</v>
      </c>
      <c r="C2121" t="s">
        <v>4940</v>
      </c>
      <c r="D2121" t="s">
        <v>5821</v>
      </c>
      <c r="E2121">
        <v>3.4</v>
      </c>
      <c r="F2121" s="1" t="s">
        <v>3836</v>
      </c>
      <c r="G2121" t="s">
        <v>2199</v>
      </c>
      <c r="H2121">
        <v>-1</v>
      </c>
      <c r="I2121" t="s">
        <v>51</v>
      </c>
      <c r="J2121">
        <v>-1</v>
      </c>
      <c r="K2121" t="s">
        <v>36</v>
      </c>
      <c r="L2121" t="s">
        <v>222</v>
      </c>
      <c r="M2121" t="s">
        <v>81</v>
      </c>
      <c r="N2121" t="s">
        <v>39</v>
      </c>
      <c r="O2121">
        <v>-1</v>
      </c>
      <c r="P2121">
        <v>-1</v>
      </c>
    </row>
    <row r="2122" spans="1:16" ht="15" customHeight="1" x14ac:dyDescent="0.3">
      <c r="A2122">
        <v>2120</v>
      </c>
      <c r="B2122" t="s">
        <v>2048</v>
      </c>
      <c r="C2122" t="s">
        <v>4940</v>
      </c>
      <c r="D2122" s="1" t="s">
        <v>5822</v>
      </c>
      <c r="E2122">
        <v>3.5</v>
      </c>
      <c r="F2122" s="1" t="s">
        <v>2050</v>
      </c>
      <c r="G2122" t="s">
        <v>174</v>
      </c>
      <c r="H2122" t="s">
        <v>558</v>
      </c>
      <c r="I2122" t="s">
        <v>118</v>
      </c>
      <c r="J2122">
        <v>-1</v>
      </c>
      <c r="K2122" t="s">
        <v>36</v>
      </c>
      <c r="L2122">
        <v>-1</v>
      </c>
      <c r="M2122">
        <v>-1</v>
      </c>
      <c r="N2122" t="s">
        <v>39</v>
      </c>
      <c r="O2122">
        <v>-1</v>
      </c>
      <c r="P2122">
        <v>-1</v>
      </c>
    </row>
    <row r="2123" spans="1:16" ht="15" customHeight="1" x14ac:dyDescent="0.3">
      <c r="A2123">
        <v>2121</v>
      </c>
      <c r="B2123" t="s">
        <v>96</v>
      </c>
      <c r="C2123" t="s">
        <v>4940</v>
      </c>
      <c r="D2123" t="s">
        <v>5823</v>
      </c>
      <c r="E2123">
        <v>3.7</v>
      </c>
      <c r="F2123" s="1" t="s">
        <v>5795</v>
      </c>
      <c r="G2123" t="s">
        <v>174</v>
      </c>
      <c r="H2123" t="s">
        <v>193</v>
      </c>
      <c r="I2123" t="s">
        <v>35</v>
      </c>
      <c r="J2123">
        <v>1996</v>
      </c>
      <c r="K2123" t="s">
        <v>73</v>
      </c>
      <c r="L2123" t="s">
        <v>186</v>
      </c>
      <c r="M2123" t="s">
        <v>59</v>
      </c>
      <c r="N2123" t="s">
        <v>229</v>
      </c>
      <c r="O2123" t="s">
        <v>5796</v>
      </c>
      <c r="P2123">
        <v>-1</v>
      </c>
    </row>
    <row r="2124" spans="1:16" ht="15" customHeight="1" x14ac:dyDescent="0.3">
      <c r="A2124">
        <v>2122</v>
      </c>
      <c r="B2124" t="s">
        <v>5824</v>
      </c>
      <c r="C2124" t="s">
        <v>5825</v>
      </c>
      <c r="D2124" t="s">
        <v>5826</v>
      </c>
      <c r="E2124">
        <v>4.3</v>
      </c>
      <c r="F2124" s="1" t="s">
        <v>5771</v>
      </c>
      <c r="G2124" t="s">
        <v>5764</v>
      </c>
      <c r="H2124" t="s">
        <v>5764</v>
      </c>
      <c r="I2124" t="s">
        <v>28</v>
      </c>
      <c r="J2124">
        <v>1975</v>
      </c>
      <c r="K2124" t="s">
        <v>73</v>
      </c>
      <c r="L2124" t="s">
        <v>202</v>
      </c>
      <c r="M2124" t="s">
        <v>38</v>
      </c>
      <c r="N2124" t="s">
        <v>132</v>
      </c>
      <c r="O2124" t="s">
        <v>5772</v>
      </c>
      <c r="P2124">
        <v>-1</v>
      </c>
    </row>
    <row r="2125" spans="1:16" ht="15" customHeight="1" x14ac:dyDescent="0.3">
      <c r="A2125">
        <v>2123</v>
      </c>
      <c r="B2125" t="s">
        <v>5827</v>
      </c>
      <c r="C2125" t="s">
        <v>5825</v>
      </c>
      <c r="D2125" s="1" t="s">
        <v>5828</v>
      </c>
      <c r="E2125">
        <v>4.4000000000000004</v>
      </c>
      <c r="F2125" s="1" t="s">
        <v>5829</v>
      </c>
      <c r="G2125" t="s">
        <v>5799</v>
      </c>
      <c r="H2125" t="s">
        <v>3061</v>
      </c>
      <c r="I2125" t="s">
        <v>118</v>
      </c>
      <c r="J2125">
        <v>2001</v>
      </c>
      <c r="K2125" t="s">
        <v>36</v>
      </c>
      <c r="L2125" t="s">
        <v>222</v>
      </c>
      <c r="M2125" t="s">
        <v>81</v>
      </c>
      <c r="N2125" t="s">
        <v>120</v>
      </c>
      <c r="O2125">
        <v>-1</v>
      </c>
      <c r="P2125">
        <v>-1</v>
      </c>
    </row>
    <row r="2126" spans="1:16" ht="15" customHeight="1" x14ac:dyDescent="0.3">
      <c r="A2126">
        <v>2124</v>
      </c>
      <c r="B2126" t="s">
        <v>5830</v>
      </c>
      <c r="C2126" t="s">
        <v>5825</v>
      </c>
      <c r="D2126" s="1" t="s">
        <v>5831</v>
      </c>
      <c r="E2126">
        <v>3.9</v>
      </c>
      <c r="F2126" s="1" t="s">
        <v>5812</v>
      </c>
      <c r="G2126" t="s">
        <v>174</v>
      </c>
      <c r="H2126" t="s">
        <v>174</v>
      </c>
      <c r="I2126" t="s">
        <v>35</v>
      </c>
      <c r="J2126">
        <v>1975</v>
      </c>
      <c r="K2126" t="s">
        <v>21</v>
      </c>
      <c r="L2126" t="s">
        <v>22</v>
      </c>
      <c r="M2126" t="s">
        <v>23</v>
      </c>
      <c r="N2126" t="s">
        <v>24</v>
      </c>
      <c r="O2126" t="s">
        <v>5813</v>
      </c>
      <c r="P2126">
        <v>-1</v>
      </c>
    </row>
    <row r="2127" spans="1:16" ht="15" customHeight="1" x14ac:dyDescent="0.3">
      <c r="A2127">
        <v>2125</v>
      </c>
      <c r="B2127" t="s">
        <v>41</v>
      </c>
      <c r="C2127" t="s">
        <v>5825</v>
      </c>
      <c r="D2127" s="1" t="s">
        <v>5832</v>
      </c>
      <c r="E2127">
        <v>3.7</v>
      </c>
      <c r="F2127" s="1" t="s">
        <v>317</v>
      </c>
      <c r="G2127" t="s">
        <v>5833</v>
      </c>
      <c r="H2127" t="s">
        <v>318</v>
      </c>
      <c r="I2127" t="s">
        <v>118</v>
      </c>
      <c r="J2127">
        <v>1999</v>
      </c>
      <c r="K2127" t="s">
        <v>36</v>
      </c>
      <c r="L2127" t="s">
        <v>222</v>
      </c>
      <c r="M2127" t="s">
        <v>81</v>
      </c>
      <c r="N2127" t="s">
        <v>47</v>
      </c>
      <c r="O2127" t="s">
        <v>319</v>
      </c>
      <c r="P2127">
        <v>-1</v>
      </c>
    </row>
    <row r="2128" spans="1:16" ht="15" customHeight="1" x14ac:dyDescent="0.3">
      <c r="A2128">
        <v>2126</v>
      </c>
      <c r="B2128" t="s">
        <v>5834</v>
      </c>
      <c r="C2128" t="s">
        <v>5825</v>
      </c>
      <c r="D2128" s="1" t="s">
        <v>5835</v>
      </c>
      <c r="E2128">
        <v>4</v>
      </c>
      <c r="F2128" s="1" t="s">
        <v>5836</v>
      </c>
      <c r="G2128" t="s">
        <v>5764</v>
      </c>
      <c r="H2128" t="s">
        <v>5837</v>
      </c>
      <c r="I2128" t="s">
        <v>72</v>
      </c>
      <c r="J2128">
        <v>-1</v>
      </c>
      <c r="K2128" t="s">
        <v>73</v>
      </c>
      <c r="L2128" t="s">
        <v>543</v>
      </c>
      <c r="M2128" t="s">
        <v>247</v>
      </c>
      <c r="N2128" t="s">
        <v>132</v>
      </c>
      <c r="O2128">
        <v>-1</v>
      </c>
      <c r="P2128">
        <v>-1</v>
      </c>
    </row>
    <row r="2129" spans="1:16" ht="15" customHeight="1" x14ac:dyDescent="0.3">
      <c r="A2129">
        <v>2127</v>
      </c>
      <c r="B2129" t="s">
        <v>5838</v>
      </c>
      <c r="C2129" t="s">
        <v>5825</v>
      </c>
      <c r="D2129" s="1" t="s">
        <v>5839</v>
      </c>
      <c r="E2129">
        <v>-1</v>
      </c>
      <c r="F2129" t="s">
        <v>5840</v>
      </c>
      <c r="G2129" t="s">
        <v>174</v>
      </c>
      <c r="H2129">
        <v>-1</v>
      </c>
      <c r="I2129">
        <v>-1</v>
      </c>
      <c r="J2129">
        <v>-1</v>
      </c>
      <c r="K2129">
        <v>-1</v>
      </c>
      <c r="L2129">
        <v>-1</v>
      </c>
      <c r="M2129">
        <v>-1</v>
      </c>
      <c r="N2129">
        <v>-1</v>
      </c>
      <c r="O2129">
        <v>-1</v>
      </c>
      <c r="P2129">
        <v>-1</v>
      </c>
    </row>
    <row r="2130" spans="1:16" ht="15" customHeight="1" x14ac:dyDescent="0.3">
      <c r="A2130">
        <v>2128</v>
      </c>
      <c r="B2130" t="s">
        <v>5841</v>
      </c>
      <c r="C2130" t="s">
        <v>5825</v>
      </c>
      <c r="D2130" s="1" t="s">
        <v>5842</v>
      </c>
      <c r="E2130">
        <v>3.7</v>
      </c>
      <c r="F2130" s="1" t="s">
        <v>317</v>
      </c>
      <c r="G2130" t="s">
        <v>5764</v>
      </c>
      <c r="H2130" t="s">
        <v>318</v>
      </c>
      <c r="I2130" t="s">
        <v>118</v>
      </c>
      <c r="J2130">
        <v>1999</v>
      </c>
      <c r="K2130" t="s">
        <v>36</v>
      </c>
      <c r="L2130" t="s">
        <v>222</v>
      </c>
      <c r="M2130" t="s">
        <v>81</v>
      </c>
      <c r="N2130" t="s">
        <v>47</v>
      </c>
      <c r="O2130" t="s">
        <v>319</v>
      </c>
      <c r="P2130">
        <v>-1</v>
      </c>
    </row>
    <row r="2131" spans="1:16" ht="15" customHeight="1" x14ac:dyDescent="0.3">
      <c r="A2131">
        <v>2129</v>
      </c>
      <c r="B2131" t="s">
        <v>5843</v>
      </c>
      <c r="C2131" t="s">
        <v>5825</v>
      </c>
      <c r="D2131" t="s">
        <v>5844</v>
      </c>
      <c r="E2131">
        <v>4</v>
      </c>
      <c r="F2131" s="1" t="s">
        <v>5781</v>
      </c>
      <c r="G2131" t="s">
        <v>5782</v>
      </c>
      <c r="H2131" t="s">
        <v>5782</v>
      </c>
      <c r="I2131" t="s">
        <v>28</v>
      </c>
      <c r="J2131">
        <v>1976</v>
      </c>
      <c r="K2131" t="s">
        <v>73</v>
      </c>
      <c r="L2131" t="s">
        <v>5783</v>
      </c>
      <c r="M2131" t="s">
        <v>407</v>
      </c>
      <c r="N2131" t="s">
        <v>132</v>
      </c>
      <c r="O2131" t="s">
        <v>5784</v>
      </c>
      <c r="P2131">
        <v>-1</v>
      </c>
    </row>
    <row r="2132" spans="1:16" ht="15" customHeight="1" x14ac:dyDescent="0.3">
      <c r="A2132">
        <v>2130</v>
      </c>
      <c r="B2132" t="s">
        <v>5845</v>
      </c>
      <c r="C2132" t="s">
        <v>5825</v>
      </c>
      <c r="D2132" s="1" t="s">
        <v>5846</v>
      </c>
      <c r="E2132">
        <v>3.6</v>
      </c>
      <c r="F2132" s="1" t="s">
        <v>5847</v>
      </c>
      <c r="G2132" t="s">
        <v>5764</v>
      </c>
      <c r="H2132" t="s">
        <v>2002</v>
      </c>
      <c r="I2132" t="s">
        <v>35</v>
      </c>
      <c r="J2132">
        <v>2016</v>
      </c>
      <c r="K2132" t="s">
        <v>36</v>
      </c>
      <c r="L2132" t="s">
        <v>202</v>
      </c>
      <c r="M2132" t="s">
        <v>38</v>
      </c>
      <c r="N2132" t="s">
        <v>24</v>
      </c>
      <c r="O2132">
        <v>-1</v>
      </c>
      <c r="P2132">
        <v>-1</v>
      </c>
    </row>
    <row r="2133" spans="1:16" ht="15" customHeight="1" x14ac:dyDescent="0.3">
      <c r="A2133">
        <v>2131</v>
      </c>
      <c r="B2133" t="s">
        <v>5848</v>
      </c>
      <c r="C2133" t="s">
        <v>5825</v>
      </c>
      <c r="D2133" s="1" t="s">
        <v>5849</v>
      </c>
      <c r="E2133">
        <v>-1</v>
      </c>
      <c r="F2133" t="s">
        <v>5840</v>
      </c>
      <c r="G2133" t="s">
        <v>174</v>
      </c>
      <c r="H2133">
        <v>-1</v>
      </c>
      <c r="I2133">
        <v>-1</v>
      </c>
      <c r="J2133">
        <v>-1</v>
      </c>
      <c r="K2133">
        <v>-1</v>
      </c>
      <c r="L2133">
        <v>-1</v>
      </c>
      <c r="M2133">
        <v>-1</v>
      </c>
      <c r="N2133">
        <v>-1</v>
      </c>
      <c r="O2133">
        <v>-1</v>
      </c>
      <c r="P2133">
        <v>-1</v>
      </c>
    </row>
    <row r="2134" spans="1:16" ht="15" customHeight="1" x14ac:dyDescent="0.3">
      <c r="A2134">
        <v>2132</v>
      </c>
      <c r="B2134" t="s">
        <v>5850</v>
      </c>
      <c r="C2134" t="s">
        <v>5825</v>
      </c>
      <c r="D2134" t="s">
        <v>5851</v>
      </c>
      <c r="E2134">
        <v>4.3</v>
      </c>
      <c r="F2134" s="1" t="s">
        <v>5771</v>
      </c>
      <c r="G2134" t="s">
        <v>5764</v>
      </c>
      <c r="H2134" t="s">
        <v>5764</v>
      </c>
      <c r="I2134" t="s">
        <v>28</v>
      </c>
      <c r="J2134">
        <v>1975</v>
      </c>
      <c r="K2134" t="s">
        <v>73</v>
      </c>
      <c r="L2134" t="s">
        <v>202</v>
      </c>
      <c r="M2134" t="s">
        <v>38</v>
      </c>
      <c r="N2134" t="s">
        <v>132</v>
      </c>
      <c r="O2134" t="s">
        <v>5772</v>
      </c>
      <c r="P2134">
        <v>-1</v>
      </c>
    </row>
    <row r="2135" spans="1:16" ht="15" customHeight="1" x14ac:dyDescent="0.3">
      <c r="A2135">
        <v>2133</v>
      </c>
      <c r="B2135" t="s">
        <v>5852</v>
      </c>
      <c r="C2135" t="s">
        <v>5825</v>
      </c>
      <c r="D2135" s="1" t="s">
        <v>5853</v>
      </c>
      <c r="E2135">
        <v>4.5999999999999996</v>
      </c>
      <c r="F2135" s="1" t="s">
        <v>1398</v>
      </c>
      <c r="G2135" t="s">
        <v>174</v>
      </c>
      <c r="H2135" t="s">
        <v>976</v>
      </c>
      <c r="I2135" t="s">
        <v>118</v>
      </c>
      <c r="J2135">
        <v>2001</v>
      </c>
      <c r="K2135" t="s">
        <v>36</v>
      </c>
      <c r="L2135" t="s">
        <v>222</v>
      </c>
      <c r="M2135" t="s">
        <v>81</v>
      </c>
      <c r="N2135" t="s">
        <v>120</v>
      </c>
      <c r="O2135" t="s">
        <v>1399</v>
      </c>
      <c r="P2135">
        <v>-1</v>
      </c>
    </row>
    <row r="2136" spans="1:16" ht="15" customHeight="1" x14ac:dyDescent="0.3">
      <c r="A2136">
        <v>2134</v>
      </c>
      <c r="B2136" t="s">
        <v>5854</v>
      </c>
      <c r="C2136" t="s">
        <v>5825</v>
      </c>
      <c r="D2136" t="s">
        <v>5855</v>
      </c>
      <c r="E2136">
        <v>4.3</v>
      </c>
      <c r="F2136" s="1" t="s">
        <v>5771</v>
      </c>
      <c r="G2136" t="s">
        <v>5764</v>
      </c>
      <c r="H2136" t="s">
        <v>5764</v>
      </c>
      <c r="I2136" t="s">
        <v>28</v>
      </c>
      <c r="J2136">
        <v>1975</v>
      </c>
      <c r="K2136" t="s">
        <v>73</v>
      </c>
      <c r="L2136" t="s">
        <v>202</v>
      </c>
      <c r="M2136" t="s">
        <v>38</v>
      </c>
      <c r="N2136" t="s">
        <v>132</v>
      </c>
      <c r="O2136" t="s">
        <v>5772</v>
      </c>
      <c r="P2136">
        <v>-1</v>
      </c>
    </row>
    <row r="2137" spans="1:16" ht="15" customHeight="1" x14ac:dyDescent="0.3">
      <c r="A2137">
        <v>2135</v>
      </c>
      <c r="B2137" t="s">
        <v>1150</v>
      </c>
      <c r="C2137" t="s">
        <v>5825</v>
      </c>
      <c r="D2137" s="1" t="s">
        <v>5856</v>
      </c>
      <c r="E2137">
        <v>5</v>
      </c>
      <c r="F2137" s="1" t="s">
        <v>496</v>
      </c>
      <c r="G2137" t="s">
        <v>174</v>
      </c>
      <c r="H2137" t="s">
        <v>497</v>
      </c>
      <c r="I2137" t="s">
        <v>118</v>
      </c>
      <c r="J2137">
        <v>2008</v>
      </c>
      <c r="K2137" t="s">
        <v>36</v>
      </c>
      <c r="L2137" t="s">
        <v>46</v>
      </c>
      <c r="M2137" t="s">
        <v>38</v>
      </c>
      <c r="N2137" t="s">
        <v>47</v>
      </c>
      <c r="O2137">
        <v>-1</v>
      </c>
      <c r="P2137">
        <v>-1</v>
      </c>
    </row>
    <row r="2138" spans="1:16" ht="15" customHeight="1" x14ac:dyDescent="0.3">
      <c r="A2138">
        <v>2136</v>
      </c>
      <c r="B2138" t="s">
        <v>775</v>
      </c>
      <c r="C2138" t="s">
        <v>5825</v>
      </c>
      <c r="D2138" t="s">
        <v>5857</v>
      </c>
      <c r="E2138">
        <v>3.5</v>
      </c>
      <c r="F2138" s="1" t="s">
        <v>5858</v>
      </c>
      <c r="G2138" t="s">
        <v>174</v>
      </c>
      <c r="H2138" t="s">
        <v>5859</v>
      </c>
      <c r="I2138" t="s">
        <v>91</v>
      </c>
      <c r="J2138">
        <v>1992</v>
      </c>
      <c r="K2138" t="s">
        <v>36</v>
      </c>
      <c r="L2138" t="s">
        <v>46</v>
      </c>
      <c r="M2138" t="s">
        <v>38</v>
      </c>
      <c r="N2138" t="s">
        <v>160</v>
      </c>
      <c r="O2138">
        <v>-1</v>
      </c>
      <c r="P2138">
        <v>-1</v>
      </c>
    </row>
    <row r="2139" spans="1:16" ht="15" customHeight="1" x14ac:dyDescent="0.3">
      <c r="A2139">
        <v>2137</v>
      </c>
      <c r="B2139" t="s">
        <v>5860</v>
      </c>
      <c r="C2139" t="s">
        <v>5825</v>
      </c>
      <c r="D2139" s="1" t="s">
        <v>5861</v>
      </c>
      <c r="E2139">
        <v>4.2</v>
      </c>
      <c r="F2139" s="1" t="s">
        <v>5862</v>
      </c>
      <c r="G2139" t="s">
        <v>5799</v>
      </c>
      <c r="H2139" t="s">
        <v>3061</v>
      </c>
      <c r="I2139" t="s">
        <v>118</v>
      </c>
      <c r="J2139">
        <v>1990</v>
      </c>
      <c r="K2139" t="s">
        <v>36</v>
      </c>
      <c r="L2139" t="s">
        <v>222</v>
      </c>
      <c r="M2139" t="s">
        <v>81</v>
      </c>
      <c r="N2139" t="s">
        <v>120</v>
      </c>
      <c r="O2139">
        <v>-1</v>
      </c>
      <c r="P2139">
        <v>-1</v>
      </c>
    </row>
    <row r="2140" spans="1:16" ht="15" customHeight="1" x14ac:dyDescent="0.3">
      <c r="A2140">
        <v>2138</v>
      </c>
      <c r="B2140" t="s">
        <v>5863</v>
      </c>
      <c r="C2140" t="s">
        <v>5825</v>
      </c>
      <c r="D2140" s="1" t="s">
        <v>5864</v>
      </c>
      <c r="E2140">
        <v>-1</v>
      </c>
      <c r="F2140" t="s">
        <v>5865</v>
      </c>
      <c r="G2140" t="s">
        <v>174</v>
      </c>
      <c r="H2140">
        <v>-1</v>
      </c>
      <c r="I2140">
        <v>-1</v>
      </c>
      <c r="J2140">
        <v>-1</v>
      </c>
      <c r="K2140">
        <v>-1</v>
      </c>
      <c r="L2140">
        <v>-1</v>
      </c>
      <c r="M2140">
        <v>-1</v>
      </c>
      <c r="N2140">
        <v>-1</v>
      </c>
      <c r="O2140">
        <v>-1</v>
      </c>
      <c r="P2140">
        <v>-1</v>
      </c>
    </row>
    <row r="2141" spans="1:16" ht="15" customHeight="1" x14ac:dyDescent="0.3">
      <c r="A2141">
        <v>2139</v>
      </c>
      <c r="B2141" t="s">
        <v>5866</v>
      </c>
      <c r="C2141" t="s">
        <v>5825</v>
      </c>
      <c r="D2141" t="s">
        <v>5867</v>
      </c>
      <c r="E2141">
        <v>4.5999999999999996</v>
      </c>
      <c r="F2141" s="1" t="s">
        <v>5868</v>
      </c>
      <c r="G2141" t="s">
        <v>174</v>
      </c>
      <c r="H2141" t="s">
        <v>395</v>
      </c>
      <c r="I2141" t="s">
        <v>91</v>
      </c>
      <c r="J2141">
        <v>2012</v>
      </c>
      <c r="K2141" t="s">
        <v>21</v>
      </c>
      <c r="L2141" t="s">
        <v>46</v>
      </c>
      <c r="M2141" t="s">
        <v>38</v>
      </c>
      <c r="N2141" t="s">
        <v>441</v>
      </c>
      <c r="O2141">
        <v>-1</v>
      </c>
      <c r="P2141">
        <v>-1</v>
      </c>
    </row>
    <row r="2142" spans="1:16" ht="15" customHeight="1" x14ac:dyDescent="0.3">
      <c r="A2142">
        <v>2140</v>
      </c>
      <c r="B2142" t="s">
        <v>5869</v>
      </c>
      <c r="C2142" t="s">
        <v>5825</v>
      </c>
      <c r="D2142" s="1" t="s">
        <v>5870</v>
      </c>
      <c r="E2142">
        <v>-1</v>
      </c>
      <c r="F2142" t="s">
        <v>5871</v>
      </c>
      <c r="G2142" t="s">
        <v>174</v>
      </c>
      <c r="H2142">
        <v>-1</v>
      </c>
      <c r="I2142">
        <v>-1</v>
      </c>
      <c r="J2142">
        <v>-1</v>
      </c>
      <c r="K2142">
        <v>-1</v>
      </c>
      <c r="L2142">
        <v>-1</v>
      </c>
      <c r="M2142">
        <v>-1</v>
      </c>
      <c r="N2142">
        <v>-1</v>
      </c>
      <c r="O2142">
        <v>-1</v>
      </c>
      <c r="P2142">
        <v>-1</v>
      </c>
    </row>
    <row r="2143" spans="1:16" ht="15" customHeight="1" x14ac:dyDescent="0.3">
      <c r="A2143">
        <v>2141</v>
      </c>
      <c r="B2143" t="s">
        <v>5872</v>
      </c>
      <c r="C2143" t="s">
        <v>5825</v>
      </c>
      <c r="D2143" s="1" t="s">
        <v>5873</v>
      </c>
      <c r="E2143">
        <v>4.5</v>
      </c>
      <c r="F2143" s="1" t="s">
        <v>5874</v>
      </c>
      <c r="G2143" t="s">
        <v>174</v>
      </c>
      <c r="H2143" t="s">
        <v>729</v>
      </c>
      <c r="I2143" t="s">
        <v>20</v>
      </c>
      <c r="J2143">
        <v>2006</v>
      </c>
      <c r="K2143" t="s">
        <v>36</v>
      </c>
      <c r="L2143" t="s">
        <v>222</v>
      </c>
      <c r="M2143" t="s">
        <v>81</v>
      </c>
      <c r="N2143" t="s">
        <v>160</v>
      </c>
      <c r="O2143">
        <v>-1</v>
      </c>
      <c r="P2143">
        <v>-1</v>
      </c>
    </row>
    <row r="2144" spans="1:16" ht="15" customHeight="1" x14ac:dyDescent="0.3">
      <c r="A2144">
        <v>2142</v>
      </c>
      <c r="B2144" t="s">
        <v>5875</v>
      </c>
      <c r="C2144" t="s">
        <v>5825</v>
      </c>
      <c r="D2144" s="1" t="s">
        <v>5876</v>
      </c>
      <c r="E2144">
        <v>-1</v>
      </c>
      <c r="F2144" t="s">
        <v>5840</v>
      </c>
      <c r="G2144" t="s">
        <v>174</v>
      </c>
      <c r="H2144">
        <v>-1</v>
      </c>
      <c r="I2144">
        <v>-1</v>
      </c>
      <c r="J2144">
        <v>-1</v>
      </c>
      <c r="K2144">
        <v>-1</v>
      </c>
      <c r="L2144">
        <v>-1</v>
      </c>
      <c r="M2144">
        <v>-1</v>
      </c>
      <c r="N2144">
        <v>-1</v>
      </c>
      <c r="O2144">
        <v>-1</v>
      </c>
      <c r="P2144">
        <v>-1</v>
      </c>
    </row>
    <row r="2145" spans="1:16" ht="15" customHeight="1" x14ac:dyDescent="0.3">
      <c r="A2145">
        <v>2143</v>
      </c>
      <c r="B2145" t="s">
        <v>5877</v>
      </c>
      <c r="C2145" t="s">
        <v>5825</v>
      </c>
      <c r="D2145" t="s">
        <v>5878</v>
      </c>
      <c r="E2145">
        <v>3.6</v>
      </c>
      <c r="F2145" s="1" t="s">
        <v>5879</v>
      </c>
      <c r="G2145" t="s">
        <v>5833</v>
      </c>
      <c r="H2145" t="s">
        <v>257</v>
      </c>
      <c r="I2145" t="s">
        <v>35</v>
      </c>
      <c r="J2145">
        <v>1990</v>
      </c>
      <c r="K2145" t="s">
        <v>36</v>
      </c>
      <c r="L2145" t="s">
        <v>46</v>
      </c>
      <c r="M2145" t="s">
        <v>38</v>
      </c>
      <c r="N2145" t="s">
        <v>24</v>
      </c>
      <c r="O2145" t="s">
        <v>258</v>
      </c>
      <c r="P2145">
        <v>-1</v>
      </c>
    </row>
    <row r="2146" spans="1:16" ht="15" customHeight="1" x14ac:dyDescent="0.3">
      <c r="A2146">
        <v>2144</v>
      </c>
      <c r="B2146" t="s">
        <v>5880</v>
      </c>
      <c r="C2146" t="s">
        <v>5825</v>
      </c>
      <c r="D2146" t="s">
        <v>5881</v>
      </c>
      <c r="E2146">
        <v>3.4</v>
      </c>
      <c r="F2146" s="1" t="s">
        <v>3836</v>
      </c>
      <c r="G2146" t="s">
        <v>174</v>
      </c>
      <c r="H2146">
        <v>-1</v>
      </c>
      <c r="I2146" t="s">
        <v>51</v>
      </c>
      <c r="J2146">
        <v>-1</v>
      </c>
      <c r="K2146" t="s">
        <v>36</v>
      </c>
      <c r="L2146" t="s">
        <v>222</v>
      </c>
      <c r="M2146" t="s">
        <v>81</v>
      </c>
      <c r="N2146" t="s">
        <v>39</v>
      </c>
      <c r="O2146">
        <v>-1</v>
      </c>
      <c r="P2146">
        <v>-1</v>
      </c>
    </row>
    <row r="2147" spans="1:16" ht="15" customHeight="1" x14ac:dyDescent="0.3">
      <c r="A2147">
        <v>2145</v>
      </c>
      <c r="B2147" t="s">
        <v>5882</v>
      </c>
      <c r="C2147" t="s">
        <v>5825</v>
      </c>
      <c r="D2147" s="1" t="s">
        <v>5883</v>
      </c>
      <c r="E2147">
        <v>4.0999999999999996</v>
      </c>
      <c r="F2147" s="1" t="s">
        <v>5884</v>
      </c>
      <c r="G2147" t="s">
        <v>174</v>
      </c>
      <c r="H2147" t="s">
        <v>546</v>
      </c>
      <c r="I2147" t="s">
        <v>28</v>
      </c>
      <c r="J2147">
        <v>1876</v>
      </c>
      <c r="K2147" t="s">
        <v>562</v>
      </c>
      <c r="L2147" t="s">
        <v>563</v>
      </c>
      <c r="M2147" t="s">
        <v>564</v>
      </c>
      <c r="N2147" t="s">
        <v>31</v>
      </c>
      <c r="O2147">
        <v>-1</v>
      </c>
      <c r="P2147">
        <v>-1</v>
      </c>
    </row>
    <row r="2148" spans="1:16" ht="15" customHeight="1" x14ac:dyDescent="0.3">
      <c r="A2148">
        <v>2146</v>
      </c>
      <c r="B2148" t="s">
        <v>5885</v>
      </c>
      <c r="C2148" t="s">
        <v>5825</v>
      </c>
      <c r="D2148" s="1" t="s">
        <v>5886</v>
      </c>
      <c r="E2148">
        <v>4.4000000000000004</v>
      </c>
      <c r="F2148" s="1" t="s">
        <v>5887</v>
      </c>
      <c r="G2148" t="s">
        <v>2199</v>
      </c>
      <c r="H2148" t="s">
        <v>3061</v>
      </c>
      <c r="I2148" t="s">
        <v>118</v>
      </c>
      <c r="J2148">
        <v>2001</v>
      </c>
      <c r="K2148" t="s">
        <v>36</v>
      </c>
      <c r="L2148" t="s">
        <v>222</v>
      </c>
      <c r="M2148" t="s">
        <v>81</v>
      </c>
      <c r="N2148" t="s">
        <v>120</v>
      </c>
      <c r="O2148">
        <v>-1</v>
      </c>
      <c r="P2148">
        <v>-1</v>
      </c>
    </row>
    <row r="2149" spans="1:16" ht="15" customHeight="1" x14ac:dyDescent="0.3">
      <c r="A2149">
        <v>2147</v>
      </c>
      <c r="B2149" t="s">
        <v>5888</v>
      </c>
      <c r="C2149" t="s">
        <v>5825</v>
      </c>
      <c r="D2149" s="1" t="s">
        <v>5889</v>
      </c>
      <c r="E2149">
        <v>-1</v>
      </c>
      <c r="F2149" t="s">
        <v>5840</v>
      </c>
      <c r="G2149" t="s">
        <v>174</v>
      </c>
      <c r="H2149">
        <v>-1</v>
      </c>
      <c r="I2149">
        <v>-1</v>
      </c>
      <c r="J2149">
        <v>-1</v>
      </c>
      <c r="K2149">
        <v>-1</v>
      </c>
      <c r="L2149">
        <v>-1</v>
      </c>
      <c r="M2149">
        <v>-1</v>
      </c>
      <c r="N2149">
        <v>-1</v>
      </c>
      <c r="O2149">
        <v>-1</v>
      </c>
      <c r="P2149">
        <v>-1</v>
      </c>
    </row>
    <row r="2150" spans="1:16" ht="15" customHeight="1" x14ac:dyDescent="0.3">
      <c r="A2150">
        <v>2148</v>
      </c>
      <c r="B2150" t="s">
        <v>5890</v>
      </c>
      <c r="C2150" t="s">
        <v>5825</v>
      </c>
      <c r="D2150" s="1" t="s">
        <v>5891</v>
      </c>
      <c r="E2150">
        <v>-1</v>
      </c>
      <c r="F2150" t="s">
        <v>5840</v>
      </c>
      <c r="G2150" t="s">
        <v>174</v>
      </c>
      <c r="H2150">
        <v>-1</v>
      </c>
      <c r="I2150">
        <v>-1</v>
      </c>
      <c r="J2150">
        <v>-1</v>
      </c>
      <c r="K2150">
        <v>-1</v>
      </c>
      <c r="L2150">
        <v>-1</v>
      </c>
      <c r="M2150">
        <v>-1</v>
      </c>
      <c r="N2150">
        <v>-1</v>
      </c>
      <c r="O2150">
        <v>-1</v>
      </c>
      <c r="P2150">
        <v>-1</v>
      </c>
    </row>
    <row r="2151" spans="1:16" ht="15" customHeight="1" x14ac:dyDescent="0.3">
      <c r="A2151">
        <v>2149</v>
      </c>
      <c r="B2151" t="s">
        <v>5892</v>
      </c>
      <c r="C2151">
        <v>-1</v>
      </c>
      <c r="D2151" s="1" t="s">
        <v>5893</v>
      </c>
      <c r="E2151">
        <v>4.4000000000000004</v>
      </c>
      <c r="F2151" s="1" t="s">
        <v>5829</v>
      </c>
      <c r="G2151" t="s">
        <v>5799</v>
      </c>
      <c r="H2151" t="s">
        <v>3061</v>
      </c>
      <c r="I2151" t="s">
        <v>118</v>
      </c>
      <c r="J2151">
        <v>2001</v>
      </c>
      <c r="K2151" t="s">
        <v>36</v>
      </c>
      <c r="L2151" t="s">
        <v>222</v>
      </c>
      <c r="M2151" t="s">
        <v>81</v>
      </c>
      <c r="N2151" t="s">
        <v>120</v>
      </c>
      <c r="O2151">
        <v>-1</v>
      </c>
      <c r="P2151">
        <v>-1</v>
      </c>
    </row>
    <row r="2152" spans="1:16" ht="15" customHeight="1" x14ac:dyDescent="0.3">
      <c r="A2152">
        <v>2150</v>
      </c>
      <c r="B2152" t="s">
        <v>5894</v>
      </c>
      <c r="C2152" t="s">
        <v>5895</v>
      </c>
      <c r="D2152" s="1" t="s">
        <v>5896</v>
      </c>
      <c r="E2152">
        <v>4.2</v>
      </c>
      <c r="F2152" s="1" t="s">
        <v>5897</v>
      </c>
      <c r="G2152" t="s">
        <v>5898</v>
      </c>
      <c r="H2152" t="s">
        <v>5898</v>
      </c>
      <c r="I2152" t="s">
        <v>28</v>
      </c>
      <c r="J2152">
        <v>1785</v>
      </c>
      <c r="K2152" t="s">
        <v>562</v>
      </c>
      <c r="L2152" t="s">
        <v>563</v>
      </c>
      <c r="M2152" t="s">
        <v>564</v>
      </c>
      <c r="N2152" t="s">
        <v>31</v>
      </c>
      <c r="O2152">
        <v>-1</v>
      </c>
      <c r="P2152">
        <v>-1</v>
      </c>
    </row>
    <row r="2153" spans="1:16" ht="15" customHeight="1" x14ac:dyDescent="0.3">
      <c r="A2153">
        <v>2151</v>
      </c>
      <c r="B2153" t="s">
        <v>294</v>
      </c>
      <c r="C2153" t="s">
        <v>5895</v>
      </c>
      <c r="D2153" s="1" t="s">
        <v>5899</v>
      </c>
      <c r="E2153">
        <v>5</v>
      </c>
      <c r="F2153" s="1" t="s">
        <v>496</v>
      </c>
      <c r="G2153" t="s">
        <v>5898</v>
      </c>
      <c r="H2153" t="s">
        <v>497</v>
      </c>
      <c r="I2153" t="s">
        <v>118</v>
      </c>
      <c r="J2153">
        <v>2008</v>
      </c>
      <c r="K2153" t="s">
        <v>36</v>
      </c>
      <c r="L2153" t="s">
        <v>46</v>
      </c>
      <c r="M2153" t="s">
        <v>38</v>
      </c>
      <c r="N2153" t="s">
        <v>47</v>
      </c>
      <c r="O2153">
        <v>-1</v>
      </c>
      <c r="P2153">
        <v>-1</v>
      </c>
    </row>
    <row r="2154" spans="1:16" ht="15" customHeight="1" x14ac:dyDescent="0.3">
      <c r="A2154">
        <v>2152</v>
      </c>
      <c r="B2154" t="s">
        <v>41</v>
      </c>
      <c r="C2154" t="s">
        <v>5895</v>
      </c>
      <c r="D2154" s="1" t="s">
        <v>5900</v>
      </c>
      <c r="E2154">
        <v>5</v>
      </c>
      <c r="F2154" s="1" t="s">
        <v>496</v>
      </c>
      <c r="G2154" t="s">
        <v>5898</v>
      </c>
      <c r="H2154" t="s">
        <v>497</v>
      </c>
      <c r="I2154" t="s">
        <v>118</v>
      </c>
      <c r="J2154">
        <v>2008</v>
      </c>
      <c r="K2154" t="s">
        <v>36</v>
      </c>
      <c r="L2154" t="s">
        <v>46</v>
      </c>
      <c r="M2154" t="s">
        <v>38</v>
      </c>
      <c r="N2154" t="s">
        <v>47</v>
      </c>
      <c r="O2154">
        <v>-1</v>
      </c>
      <c r="P2154">
        <v>-1</v>
      </c>
    </row>
    <row r="2155" spans="1:16" ht="15" customHeight="1" x14ac:dyDescent="0.3">
      <c r="A2155">
        <v>2153</v>
      </c>
      <c r="B2155" t="s">
        <v>1150</v>
      </c>
      <c r="C2155" t="s">
        <v>5895</v>
      </c>
      <c r="D2155" s="1" t="s">
        <v>5901</v>
      </c>
      <c r="E2155">
        <v>5</v>
      </c>
      <c r="F2155" s="1" t="s">
        <v>496</v>
      </c>
      <c r="G2155" t="s">
        <v>5898</v>
      </c>
      <c r="H2155" t="s">
        <v>497</v>
      </c>
      <c r="I2155" t="s">
        <v>118</v>
      </c>
      <c r="J2155">
        <v>2008</v>
      </c>
      <c r="K2155" t="s">
        <v>36</v>
      </c>
      <c r="L2155" t="s">
        <v>46</v>
      </c>
      <c r="M2155" t="s">
        <v>38</v>
      </c>
      <c r="N2155" t="s">
        <v>47</v>
      </c>
      <c r="O2155">
        <v>-1</v>
      </c>
      <c r="P2155">
        <v>-1</v>
      </c>
    </row>
    <row r="2156" spans="1:16" ht="15" customHeight="1" x14ac:dyDescent="0.3">
      <c r="A2156">
        <v>2154</v>
      </c>
      <c r="B2156" t="s">
        <v>576</v>
      </c>
      <c r="C2156" t="s">
        <v>5902</v>
      </c>
      <c r="D2156" s="1" t="s">
        <v>5903</v>
      </c>
      <c r="E2156">
        <v>3.8</v>
      </c>
      <c r="F2156" s="1" t="s">
        <v>5458</v>
      </c>
      <c r="G2156" t="s">
        <v>5904</v>
      </c>
      <c r="H2156" t="s">
        <v>1685</v>
      </c>
      <c r="I2156" t="s">
        <v>91</v>
      </c>
      <c r="J2156">
        <v>2015</v>
      </c>
      <c r="K2156" t="s">
        <v>36</v>
      </c>
      <c r="L2156" t="s">
        <v>202</v>
      </c>
      <c r="M2156" t="s">
        <v>38</v>
      </c>
      <c r="N2156" t="s">
        <v>106</v>
      </c>
      <c r="O2156">
        <v>-1</v>
      </c>
      <c r="P2156">
        <v>-1</v>
      </c>
    </row>
    <row r="2157" spans="1:16" ht="15" customHeight="1" x14ac:dyDescent="0.3">
      <c r="A2157">
        <v>2155</v>
      </c>
      <c r="B2157" t="s">
        <v>5905</v>
      </c>
      <c r="C2157" t="s">
        <v>5902</v>
      </c>
      <c r="D2157" t="s">
        <v>5906</v>
      </c>
      <c r="E2157">
        <v>3.4</v>
      </c>
      <c r="F2157" s="1" t="s">
        <v>5907</v>
      </c>
      <c r="G2157" t="s">
        <v>5908</v>
      </c>
      <c r="H2157" t="s">
        <v>1820</v>
      </c>
      <c r="I2157" t="s">
        <v>51</v>
      </c>
      <c r="J2157">
        <v>1997</v>
      </c>
      <c r="K2157" t="s">
        <v>36</v>
      </c>
      <c r="L2157" t="s">
        <v>46</v>
      </c>
      <c r="M2157" t="s">
        <v>38</v>
      </c>
      <c r="N2157" t="s">
        <v>24</v>
      </c>
      <c r="O2157">
        <v>-1</v>
      </c>
      <c r="P2157">
        <v>-1</v>
      </c>
    </row>
    <row r="2158" spans="1:16" ht="15" customHeight="1" x14ac:dyDescent="0.3">
      <c r="A2158">
        <v>2156</v>
      </c>
      <c r="B2158" t="s">
        <v>1340</v>
      </c>
      <c r="C2158" t="s">
        <v>5902</v>
      </c>
      <c r="D2158" s="1" t="s">
        <v>5909</v>
      </c>
      <c r="E2158">
        <v>-1</v>
      </c>
      <c r="F2158" t="s">
        <v>5910</v>
      </c>
      <c r="G2158" t="s">
        <v>5908</v>
      </c>
      <c r="H2158">
        <v>-1</v>
      </c>
      <c r="I2158">
        <v>-1</v>
      </c>
      <c r="J2158">
        <v>-1</v>
      </c>
      <c r="K2158">
        <v>-1</v>
      </c>
      <c r="L2158">
        <v>-1</v>
      </c>
      <c r="M2158">
        <v>-1</v>
      </c>
      <c r="N2158">
        <v>-1</v>
      </c>
      <c r="O2158">
        <v>-1</v>
      </c>
      <c r="P2158">
        <v>-1</v>
      </c>
    </row>
    <row r="2159" spans="1:16" ht="15" customHeight="1" x14ac:dyDescent="0.3">
      <c r="A2159">
        <v>2157</v>
      </c>
      <c r="B2159" t="s">
        <v>5911</v>
      </c>
      <c r="C2159" t="s">
        <v>5912</v>
      </c>
      <c r="D2159" s="1" t="s">
        <v>5913</v>
      </c>
      <c r="E2159">
        <v>3.8</v>
      </c>
      <c r="F2159" s="1" t="s">
        <v>5914</v>
      </c>
      <c r="G2159" t="s">
        <v>4660</v>
      </c>
      <c r="H2159" t="s">
        <v>4660</v>
      </c>
      <c r="I2159" t="s">
        <v>20</v>
      </c>
      <c r="J2159">
        <v>2001</v>
      </c>
      <c r="K2159" t="s">
        <v>73</v>
      </c>
      <c r="L2159" t="s">
        <v>46</v>
      </c>
      <c r="M2159" t="s">
        <v>38</v>
      </c>
      <c r="N2159" t="s">
        <v>24</v>
      </c>
      <c r="O2159" t="s">
        <v>5915</v>
      </c>
      <c r="P2159">
        <v>-1</v>
      </c>
    </row>
    <row r="2160" spans="1:16" ht="15" customHeight="1" x14ac:dyDescent="0.3">
      <c r="A2160">
        <v>2158</v>
      </c>
      <c r="B2160" t="s">
        <v>5916</v>
      </c>
      <c r="C2160" t="s">
        <v>5912</v>
      </c>
      <c r="D2160" s="1" t="s">
        <v>5917</v>
      </c>
      <c r="E2160">
        <v>4</v>
      </c>
      <c r="F2160" s="1" t="s">
        <v>5250</v>
      </c>
      <c r="G2160" t="s">
        <v>4660</v>
      </c>
      <c r="H2160" t="s">
        <v>5251</v>
      </c>
      <c r="I2160" t="s">
        <v>72</v>
      </c>
      <c r="J2160">
        <v>1982</v>
      </c>
      <c r="K2160" t="s">
        <v>73</v>
      </c>
      <c r="L2160" t="s">
        <v>202</v>
      </c>
      <c r="M2160" t="s">
        <v>38</v>
      </c>
      <c r="N2160" t="s">
        <v>31</v>
      </c>
      <c r="O2160">
        <v>-1</v>
      </c>
      <c r="P2160">
        <v>-1</v>
      </c>
    </row>
    <row r="2161" spans="1:16" ht="15" customHeight="1" x14ac:dyDescent="0.3">
      <c r="A2161">
        <v>2159</v>
      </c>
      <c r="B2161" t="s">
        <v>41</v>
      </c>
      <c r="C2161" t="s">
        <v>5912</v>
      </c>
      <c r="D2161" s="1" t="s">
        <v>5918</v>
      </c>
      <c r="E2161">
        <v>3.6</v>
      </c>
      <c r="F2161" s="1" t="s">
        <v>5919</v>
      </c>
      <c r="G2161" t="s">
        <v>4660</v>
      </c>
      <c r="H2161" t="s">
        <v>4660</v>
      </c>
      <c r="I2161" t="s">
        <v>118</v>
      </c>
      <c r="J2161">
        <v>2010</v>
      </c>
      <c r="K2161" t="s">
        <v>36</v>
      </c>
      <c r="L2161" t="s">
        <v>202</v>
      </c>
      <c r="M2161" t="s">
        <v>38</v>
      </c>
      <c r="N2161" t="s">
        <v>39</v>
      </c>
      <c r="O2161">
        <v>-1</v>
      </c>
      <c r="P2161">
        <v>-1</v>
      </c>
    </row>
    <row r="2162" spans="1:16" ht="15" customHeight="1" x14ac:dyDescent="0.3">
      <c r="A2162">
        <v>2160</v>
      </c>
      <c r="B2162" t="s">
        <v>5920</v>
      </c>
      <c r="C2162" t="s">
        <v>5912</v>
      </c>
      <c r="D2162" s="1" t="s">
        <v>5921</v>
      </c>
      <c r="E2162">
        <v>4</v>
      </c>
      <c r="F2162" s="1" t="s">
        <v>5922</v>
      </c>
      <c r="G2162" t="s">
        <v>4660</v>
      </c>
      <c r="H2162" t="s">
        <v>154</v>
      </c>
      <c r="I2162" t="s">
        <v>35</v>
      </c>
      <c r="J2162">
        <v>2008</v>
      </c>
      <c r="K2162" t="s">
        <v>73</v>
      </c>
      <c r="L2162" t="s">
        <v>37</v>
      </c>
      <c r="M2162" t="s">
        <v>38</v>
      </c>
      <c r="N2162" t="s">
        <v>75</v>
      </c>
      <c r="O2162">
        <v>-1</v>
      </c>
      <c r="P2162" t="b">
        <v>1</v>
      </c>
    </row>
    <row r="2163" spans="1:16" ht="15" customHeight="1" x14ac:dyDescent="0.3">
      <c r="A2163">
        <v>2161</v>
      </c>
      <c r="B2163" t="s">
        <v>41</v>
      </c>
      <c r="C2163" t="s">
        <v>5912</v>
      </c>
      <c r="D2163" t="s">
        <v>5923</v>
      </c>
      <c r="E2163">
        <v>3.8</v>
      </c>
      <c r="F2163" s="1" t="s">
        <v>5924</v>
      </c>
      <c r="G2163" t="s">
        <v>4660</v>
      </c>
      <c r="H2163" t="s">
        <v>4660</v>
      </c>
      <c r="I2163" t="s">
        <v>91</v>
      </c>
      <c r="J2163">
        <v>2005</v>
      </c>
      <c r="K2163" t="s">
        <v>36</v>
      </c>
      <c r="L2163" t="s">
        <v>46</v>
      </c>
      <c r="M2163" t="s">
        <v>38</v>
      </c>
      <c r="N2163" t="s">
        <v>160</v>
      </c>
      <c r="O2163">
        <v>-1</v>
      </c>
      <c r="P2163">
        <v>-1</v>
      </c>
    </row>
    <row r="2164" spans="1:16" ht="15" customHeight="1" x14ac:dyDescent="0.3">
      <c r="A2164">
        <v>2162</v>
      </c>
      <c r="B2164" t="s">
        <v>41</v>
      </c>
      <c r="C2164" t="s">
        <v>5912</v>
      </c>
      <c r="D2164" s="1" t="s">
        <v>5925</v>
      </c>
      <c r="E2164">
        <v>3.1</v>
      </c>
      <c r="F2164" s="1" t="s">
        <v>902</v>
      </c>
      <c r="G2164" t="s">
        <v>4660</v>
      </c>
      <c r="H2164" t="s">
        <v>900</v>
      </c>
      <c r="I2164" t="s">
        <v>20</v>
      </c>
      <c r="J2164">
        <v>1996</v>
      </c>
      <c r="K2164" t="s">
        <v>36</v>
      </c>
      <c r="L2164" t="s">
        <v>222</v>
      </c>
      <c r="M2164" t="s">
        <v>81</v>
      </c>
      <c r="N2164" t="s">
        <v>120</v>
      </c>
      <c r="O2164">
        <v>-1</v>
      </c>
      <c r="P2164">
        <v>-1</v>
      </c>
    </row>
    <row r="2165" spans="1:16" ht="15" customHeight="1" x14ac:dyDescent="0.3">
      <c r="A2165">
        <v>2163</v>
      </c>
      <c r="B2165" t="s">
        <v>41</v>
      </c>
      <c r="C2165" t="s">
        <v>5912</v>
      </c>
      <c r="D2165" t="s">
        <v>5926</v>
      </c>
      <c r="E2165">
        <v>4.3</v>
      </c>
      <c r="F2165" s="1" t="s">
        <v>5927</v>
      </c>
      <c r="G2165" t="s">
        <v>4660</v>
      </c>
      <c r="H2165" t="s">
        <v>1091</v>
      </c>
      <c r="I2165" t="s">
        <v>118</v>
      </c>
      <c r="J2165">
        <v>1997</v>
      </c>
      <c r="K2165" t="s">
        <v>36</v>
      </c>
      <c r="L2165" t="s">
        <v>46</v>
      </c>
      <c r="M2165" t="s">
        <v>38</v>
      </c>
      <c r="N2165" t="s">
        <v>160</v>
      </c>
      <c r="O2165">
        <v>-1</v>
      </c>
      <c r="P2165">
        <v>-1</v>
      </c>
    </row>
    <row r="2166" spans="1:16" ht="15" customHeight="1" x14ac:dyDescent="0.3">
      <c r="A2166">
        <v>2164</v>
      </c>
      <c r="B2166" t="s">
        <v>41</v>
      </c>
      <c r="C2166" t="s">
        <v>5912</v>
      </c>
      <c r="D2166" t="s">
        <v>5928</v>
      </c>
      <c r="E2166">
        <v>2.9</v>
      </c>
      <c r="F2166" s="1" t="s">
        <v>5817</v>
      </c>
      <c r="G2166" t="s">
        <v>4660</v>
      </c>
      <c r="H2166" t="s">
        <v>2771</v>
      </c>
      <c r="I2166" t="s">
        <v>28</v>
      </c>
      <c r="J2166">
        <v>1945</v>
      </c>
      <c r="K2166" t="s">
        <v>73</v>
      </c>
      <c r="L2166" t="s">
        <v>46</v>
      </c>
      <c r="M2166" t="s">
        <v>38</v>
      </c>
      <c r="N2166" t="s">
        <v>86</v>
      </c>
      <c r="O2166" t="s">
        <v>5818</v>
      </c>
      <c r="P2166">
        <v>-1</v>
      </c>
    </row>
    <row r="2167" spans="1:16" ht="15" customHeight="1" x14ac:dyDescent="0.3">
      <c r="A2167">
        <v>2165</v>
      </c>
      <c r="B2167" t="s">
        <v>41</v>
      </c>
      <c r="C2167" t="s">
        <v>5912</v>
      </c>
      <c r="D2167" s="1" t="s">
        <v>5929</v>
      </c>
      <c r="E2167">
        <v>3.2</v>
      </c>
      <c r="F2167" s="1" t="s">
        <v>5930</v>
      </c>
      <c r="G2167" t="s">
        <v>1708</v>
      </c>
      <c r="H2167" t="s">
        <v>5931</v>
      </c>
      <c r="I2167" t="s">
        <v>20</v>
      </c>
      <c r="J2167">
        <v>1993</v>
      </c>
      <c r="K2167" t="s">
        <v>36</v>
      </c>
      <c r="L2167" t="s">
        <v>222</v>
      </c>
      <c r="M2167" t="s">
        <v>81</v>
      </c>
      <c r="N2167" t="s">
        <v>441</v>
      </c>
      <c r="O2167">
        <v>-1</v>
      </c>
      <c r="P2167">
        <v>-1</v>
      </c>
    </row>
    <row r="2168" spans="1:16" ht="15" customHeight="1" x14ac:dyDescent="0.3">
      <c r="A2168">
        <v>2166</v>
      </c>
      <c r="B2168" t="s">
        <v>41</v>
      </c>
      <c r="C2168" t="s">
        <v>5912</v>
      </c>
      <c r="D2168" s="1" t="s">
        <v>5932</v>
      </c>
      <c r="E2168">
        <v>3.8</v>
      </c>
      <c r="F2168" s="1" t="s">
        <v>5292</v>
      </c>
      <c r="G2168" t="s">
        <v>3788</v>
      </c>
      <c r="H2168" t="s">
        <v>19</v>
      </c>
      <c r="I2168" t="s">
        <v>118</v>
      </c>
      <c r="J2168">
        <v>2000</v>
      </c>
      <c r="K2168" t="s">
        <v>36</v>
      </c>
      <c r="L2168" t="s">
        <v>222</v>
      </c>
      <c r="M2168" t="s">
        <v>81</v>
      </c>
      <c r="N2168" t="s">
        <v>24</v>
      </c>
      <c r="O2168" t="s">
        <v>2283</v>
      </c>
      <c r="P2168">
        <v>-1</v>
      </c>
    </row>
    <row r="2169" spans="1:16" ht="15" customHeight="1" x14ac:dyDescent="0.3">
      <c r="A2169">
        <v>2167</v>
      </c>
      <c r="B2169" t="s">
        <v>5933</v>
      </c>
      <c r="C2169" t="s">
        <v>5912</v>
      </c>
      <c r="D2169" s="1" t="s">
        <v>5934</v>
      </c>
      <c r="E2169">
        <v>5</v>
      </c>
      <c r="F2169" s="1" t="s">
        <v>5935</v>
      </c>
      <c r="G2169" t="s">
        <v>4660</v>
      </c>
      <c r="H2169" t="s">
        <v>4660</v>
      </c>
      <c r="I2169" t="s">
        <v>91</v>
      </c>
      <c r="J2169">
        <v>2018</v>
      </c>
      <c r="K2169" t="s">
        <v>36</v>
      </c>
      <c r="L2169" t="s">
        <v>29</v>
      </c>
      <c r="M2169" t="s">
        <v>30</v>
      </c>
      <c r="N2169" t="s">
        <v>39</v>
      </c>
      <c r="O2169">
        <v>-1</v>
      </c>
      <c r="P2169">
        <v>-1</v>
      </c>
    </row>
    <row r="2170" spans="1:16" ht="15" customHeight="1" x14ac:dyDescent="0.3">
      <c r="A2170">
        <v>2168</v>
      </c>
      <c r="B2170" t="s">
        <v>5936</v>
      </c>
      <c r="C2170" t="s">
        <v>5912</v>
      </c>
      <c r="D2170" s="1" t="s">
        <v>5937</v>
      </c>
      <c r="E2170">
        <v>4.0999999999999996</v>
      </c>
      <c r="F2170" s="1" t="s">
        <v>3245</v>
      </c>
      <c r="G2170" t="s">
        <v>5938</v>
      </c>
      <c r="H2170" t="s">
        <v>3246</v>
      </c>
      <c r="I2170" t="s">
        <v>28</v>
      </c>
      <c r="J2170">
        <v>1991</v>
      </c>
      <c r="K2170" t="s">
        <v>36</v>
      </c>
      <c r="L2170" t="s">
        <v>46</v>
      </c>
      <c r="M2170" t="s">
        <v>38</v>
      </c>
      <c r="N2170" t="s">
        <v>229</v>
      </c>
      <c r="O2170" t="s">
        <v>3247</v>
      </c>
      <c r="P2170">
        <v>-1</v>
      </c>
    </row>
    <row r="2171" spans="1:16" ht="15" customHeight="1" x14ac:dyDescent="0.3">
      <c r="A2171">
        <v>2169</v>
      </c>
      <c r="B2171" t="s">
        <v>323</v>
      </c>
      <c r="C2171" t="s">
        <v>5912</v>
      </c>
      <c r="D2171" s="1" t="s">
        <v>5939</v>
      </c>
      <c r="E2171">
        <v>3.9</v>
      </c>
      <c r="F2171" s="1" t="s">
        <v>5940</v>
      </c>
      <c r="G2171" t="s">
        <v>3788</v>
      </c>
      <c r="H2171" t="s">
        <v>3788</v>
      </c>
      <c r="I2171" t="s">
        <v>118</v>
      </c>
      <c r="J2171">
        <v>2013</v>
      </c>
      <c r="K2171" t="s">
        <v>36</v>
      </c>
      <c r="L2171" t="s">
        <v>178</v>
      </c>
      <c r="M2171" t="s">
        <v>38</v>
      </c>
      <c r="N2171" t="s">
        <v>106</v>
      </c>
      <c r="O2171">
        <v>-1</v>
      </c>
      <c r="P2171">
        <v>-1</v>
      </c>
    </row>
    <row r="2172" spans="1:16" ht="15" customHeight="1" x14ac:dyDescent="0.3">
      <c r="A2172">
        <v>2170</v>
      </c>
      <c r="B2172" t="s">
        <v>41</v>
      </c>
      <c r="C2172" t="s">
        <v>5912</v>
      </c>
      <c r="D2172" s="1" t="s">
        <v>5941</v>
      </c>
      <c r="E2172">
        <v>3.4</v>
      </c>
      <c r="F2172" s="1" t="s">
        <v>5942</v>
      </c>
      <c r="G2172" t="s">
        <v>4660</v>
      </c>
      <c r="H2172" t="s">
        <v>1820</v>
      </c>
      <c r="I2172" t="s">
        <v>51</v>
      </c>
      <c r="J2172">
        <v>1997</v>
      </c>
      <c r="K2172" t="s">
        <v>36</v>
      </c>
      <c r="L2172" t="s">
        <v>46</v>
      </c>
      <c r="M2172" t="s">
        <v>38</v>
      </c>
      <c r="N2172" t="s">
        <v>24</v>
      </c>
      <c r="O2172">
        <v>-1</v>
      </c>
      <c r="P2172">
        <v>-1</v>
      </c>
    </row>
    <row r="2173" spans="1:16" ht="15" customHeight="1" x14ac:dyDescent="0.3">
      <c r="A2173">
        <v>2171</v>
      </c>
      <c r="B2173" t="s">
        <v>41</v>
      </c>
      <c r="C2173" t="s">
        <v>5912</v>
      </c>
      <c r="D2173" s="1" t="s">
        <v>5943</v>
      </c>
      <c r="E2173">
        <v>4</v>
      </c>
      <c r="F2173" s="1" t="s">
        <v>5944</v>
      </c>
      <c r="G2173" t="s">
        <v>4660</v>
      </c>
      <c r="H2173" t="s">
        <v>4660</v>
      </c>
      <c r="I2173" t="s">
        <v>118</v>
      </c>
      <c r="J2173">
        <v>2015</v>
      </c>
      <c r="K2173" t="s">
        <v>36</v>
      </c>
      <c r="L2173" t="s">
        <v>5945</v>
      </c>
      <c r="M2173" t="s">
        <v>5946</v>
      </c>
      <c r="N2173" t="s">
        <v>39</v>
      </c>
      <c r="O2173">
        <v>-1</v>
      </c>
      <c r="P2173">
        <v>-1</v>
      </c>
    </row>
    <row r="2174" spans="1:16" ht="15" customHeight="1" x14ac:dyDescent="0.3">
      <c r="A2174">
        <v>2172</v>
      </c>
      <c r="B2174" t="s">
        <v>41</v>
      </c>
      <c r="C2174" t="s">
        <v>5912</v>
      </c>
      <c r="D2174" s="1" t="s">
        <v>5947</v>
      </c>
      <c r="E2174">
        <v>3.3</v>
      </c>
      <c r="F2174" s="1" t="s">
        <v>5948</v>
      </c>
      <c r="G2174" t="s">
        <v>4660</v>
      </c>
      <c r="H2174" t="s">
        <v>1389</v>
      </c>
      <c r="I2174" t="s">
        <v>20</v>
      </c>
      <c r="J2174">
        <v>2005</v>
      </c>
      <c r="K2174" t="s">
        <v>36</v>
      </c>
      <c r="L2174" t="s">
        <v>178</v>
      </c>
      <c r="M2174" t="s">
        <v>38</v>
      </c>
      <c r="N2174" t="s">
        <v>120</v>
      </c>
      <c r="O2174" t="s">
        <v>4049</v>
      </c>
      <c r="P2174">
        <v>-1</v>
      </c>
    </row>
    <row r="2175" spans="1:16" ht="15" customHeight="1" x14ac:dyDescent="0.3">
      <c r="A2175">
        <v>2173</v>
      </c>
      <c r="B2175" t="s">
        <v>294</v>
      </c>
      <c r="C2175" t="s">
        <v>5912</v>
      </c>
      <c r="D2175" s="1" t="s">
        <v>5949</v>
      </c>
      <c r="E2175">
        <v>5</v>
      </c>
      <c r="F2175" s="1" t="s">
        <v>496</v>
      </c>
      <c r="G2175" t="s">
        <v>4660</v>
      </c>
      <c r="H2175" t="s">
        <v>497</v>
      </c>
      <c r="I2175" t="s">
        <v>118</v>
      </c>
      <c r="J2175">
        <v>2008</v>
      </c>
      <c r="K2175" t="s">
        <v>36</v>
      </c>
      <c r="L2175" t="s">
        <v>46</v>
      </c>
      <c r="M2175" t="s">
        <v>38</v>
      </c>
      <c r="N2175" t="s">
        <v>47</v>
      </c>
      <c r="O2175">
        <v>-1</v>
      </c>
      <c r="P2175">
        <v>-1</v>
      </c>
    </row>
    <row r="2176" spans="1:16" ht="15" customHeight="1" x14ac:dyDescent="0.3">
      <c r="A2176">
        <v>2174</v>
      </c>
      <c r="B2176" t="s">
        <v>5950</v>
      </c>
      <c r="C2176" t="s">
        <v>5912</v>
      </c>
      <c r="D2176" s="1" t="s">
        <v>5951</v>
      </c>
      <c r="E2176">
        <v>3.5</v>
      </c>
      <c r="F2176" s="1" t="s">
        <v>5952</v>
      </c>
      <c r="G2176" t="s">
        <v>5953</v>
      </c>
      <c r="H2176" t="s">
        <v>5536</v>
      </c>
      <c r="I2176" t="s">
        <v>28</v>
      </c>
      <c r="J2176">
        <v>1909</v>
      </c>
      <c r="K2176" t="s">
        <v>73</v>
      </c>
      <c r="L2176" t="s">
        <v>1188</v>
      </c>
      <c r="M2176" t="s">
        <v>1054</v>
      </c>
      <c r="N2176" t="s">
        <v>132</v>
      </c>
      <c r="O2176">
        <v>-1</v>
      </c>
      <c r="P2176">
        <v>-1</v>
      </c>
    </row>
    <row r="2177" spans="1:16" ht="15" customHeight="1" x14ac:dyDescent="0.3">
      <c r="A2177">
        <v>2175</v>
      </c>
      <c r="B2177" t="s">
        <v>5954</v>
      </c>
      <c r="C2177" t="s">
        <v>5912</v>
      </c>
      <c r="D2177" s="1" t="s">
        <v>5955</v>
      </c>
      <c r="E2177">
        <v>3.7</v>
      </c>
      <c r="F2177" s="1" t="s">
        <v>3389</v>
      </c>
      <c r="G2177" t="s">
        <v>5956</v>
      </c>
      <c r="H2177" t="s">
        <v>252</v>
      </c>
      <c r="I2177" t="s">
        <v>28</v>
      </c>
      <c r="J2177">
        <v>1916</v>
      </c>
      <c r="K2177" t="s">
        <v>73</v>
      </c>
      <c r="L2177" t="s">
        <v>1489</v>
      </c>
      <c r="M2177" t="s">
        <v>1489</v>
      </c>
      <c r="N2177" t="s">
        <v>132</v>
      </c>
      <c r="O2177" t="s">
        <v>3391</v>
      </c>
      <c r="P2177">
        <v>-1</v>
      </c>
    </row>
    <row r="2178" spans="1:16" ht="15" customHeight="1" x14ac:dyDescent="0.3">
      <c r="A2178">
        <v>2176</v>
      </c>
      <c r="B2178" t="s">
        <v>5957</v>
      </c>
      <c r="C2178" t="s">
        <v>5912</v>
      </c>
      <c r="D2178" s="1" t="s">
        <v>5958</v>
      </c>
      <c r="E2178">
        <v>3.7</v>
      </c>
      <c r="F2178" s="1" t="s">
        <v>3017</v>
      </c>
      <c r="G2178" t="s">
        <v>4660</v>
      </c>
      <c r="H2178" t="s">
        <v>3018</v>
      </c>
      <c r="I2178" t="s">
        <v>118</v>
      </c>
      <c r="J2178">
        <v>2004</v>
      </c>
      <c r="K2178" t="s">
        <v>36</v>
      </c>
      <c r="L2178" t="s">
        <v>99</v>
      </c>
      <c r="M2178" t="s">
        <v>81</v>
      </c>
      <c r="N2178" t="s">
        <v>106</v>
      </c>
      <c r="O2178">
        <v>-1</v>
      </c>
      <c r="P2178">
        <v>-1</v>
      </c>
    </row>
    <row r="2179" spans="1:16" ht="15" customHeight="1" x14ac:dyDescent="0.3">
      <c r="A2179">
        <v>2177</v>
      </c>
      <c r="B2179" t="s">
        <v>5959</v>
      </c>
      <c r="C2179" t="s">
        <v>5912</v>
      </c>
      <c r="D2179" t="s">
        <v>5960</v>
      </c>
      <c r="E2179">
        <v>3.6</v>
      </c>
      <c r="F2179" s="1" t="s">
        <v>5961</v>
      </c>
      <c r="G2179" t="s">
        <v>4660</v>
      </c>
      <c r="H2179" t="s">
        <v>572</v>
      </c>
      <c r="I2179" t="s">
        <v>35</v>
      </c>
      <c r="J2179">
        <v>2005</v>
      </c>
      <c r="K2179" t="s">
        <v>36</v>
      </c>
      <c r="L2179" t="s">
        <v>46</v>
      </c>
      <c r="M2179" t="s">
        <v>38</v>
      </c>
      <c r="N2179" t="s">
        <v>24</v>
      </c>
      <c r="O2179" t="s">
        <v>5962</v>
      </c>
      <c r="P2179">
        <v>-1</v>
      </c>
    </row>
    <row r="2180" spans="1:16" ht="15" customHeight="1" x14ac:dyDescent="0.3">
      <c r="A2180">
        <v>2178</v>
      </c>
      <c r="B2180" t="s">
        <v>1895</v>
      </c>
      <c r="C2180" t="s">
        <v>5912</v>
      </c>
      <c r="D2180" s="1" t="s">
        <v>5963</v>
      </c>
      <c r="E2180">
        <v>3.8</v>
      </c>
      <c r="F2180" s="1" t="s">
        <v>397</v>
      </c>
      <c r="G2180" t="s">
        <v>5938</v>
      </c>
      <c r="H2180" t="s">
        <v>398</v>
      </c>
      <c r="I2180" t="s">
        <v>35</v>
      </c>
      <c r="J2180">
        <v>1995</v>
      </c>
      <c r="K2180" t="s">
        <v>45</v>
      </c>
      <c r="L2180" t="s">
        <v>222</v>
      </c>
      <c r="M2180" t="s">
        <v>81</v>
      </c>
      <c r="N2180" t="s">
        <v>31</v>
      </c>
      <c r="O2180" t="s">
        <v>399</v>
      </c>
      <c r="P2180" t="b">
        <v>1</v>
      </c>
    </row>
    <row r="2181" spans="1:16" ht="15" customHeight="1" x14ac:dyDescent="0.3">
      <c r="A2181">
        <v>2179</v>
      </c>
      <c r="B2181" t="s">
        <v>41</v>
      </c>
      <c r="C2181" t="s">
        <v>5912</v>
      </c>
      <c r="D2181" s="1" t="s">
        <v>5964</v>
      </c>
      <c r="E2181">
        <v>5</v>
      </c>
      <c r="F2181" s="1" t="s">
        <v>496</v>
      </c>
      <c r="G2181" t="s">
        <v>4660</v>
      </c>
      <c r="H2181" t="s">
        <v>497</v>
      </c>
      <c r="I2181" t="s">
        <v>118</v>
      </c>
      <c r="J2181">
        <v>2008</v>
      </c>
      <c r="K2181" t="s">
        <v>36</v>
      </c>
      <c r="L2181" t="s">
        <v>46</v>
      </c>
      <c r="M2181" t="s">
        <v>38</v>
      </c>
      <c r="N2181" t="s">
        <v>47</v>
      </c>
      <c r="O2181">
        <v>-1</v>
      </c>
      <c r="P2181">
        <v>-1</v>
      </c>
    </row>
    <row r="2182" spans="1:16" ht="15" customHeight="1" x14ac:dyDescent="0.3">
      <c r="A2182">
        <v>2180</v>
      </c>
      <c r="B2182" t="s">
        <v>254</v>
      </c>
      <c r="C2182" t="s">
        <v>5912</v>
      </c>
      <c r="D2182" s="1" t="s">
        <v>5965</v>
      </c>
      <c r="E2182">
        <v>4.8</v>
      </c>
      <c r="F2182" s="1" t="s">
        <v>5966</v>
      </c>
      <c r="G2182" t="s">
        <v>5967</v>
      </c>
      <c r="H2182" t="s">
        <v>5968</v>
      </c>
      <c r="I2182" t="s">
        <v>118</v>
      </c>
      <c r="J2182">
        <v>-1</v>
      </c>
      <c r="K2182" t="s">
        <v>36</v>
      </c>
      <c r="L2182" t="s">
        <v>119</v>
      </c>
      <c r="M2182" t="s">
        <v>81</v>
      </c>
      <c r="N2182" t="s">
        <v>441</v>
      </c>
      <c r="O2182">
        <v>-1</v>
      </c>
      <c r="P2182">
        <v>-1</v>
      </c>
    </row>
    <row r="2183" spans="1:16" ht="15" customHeight="1" x14ac:dyDescent="0.3">
      <c r="A2183">
        <v>2181</v>
      </c>
      <c r="B2183" t="s">
        <v>41</v>
      </c>
      <c r="C2183" t="s">
        <v>5912</v>
      </c>
      <c r="D2183" s="1" t="s">
        <v>5969</v>
      </c>
      <c r="E2183">
        <v>5</v>
      </c>
      <c r="F2183" s="1" t="s">
        <v>5970</v>
      </c>
      <c r="G2183" t="s">
        <v>4660</v>
      </c>
      <c r="H2183" t="s">
        <v>241</v>
      </c>
      <c r="I2183" t="s">
        <v>118</v>
      </c>
      <c r="J2183">
        <v>-1</v>
      </c>
      <c r="K2183" t="s">
        <v>36</v>
      </c>
      <c r="L2183" t="s">
        <v>202</v>
      </c>
      <c r="M2183" t="s">
        <v>38</v>
      </c>
      <c r="N2183" t="s">
        <v>106</v>
      </c>
      <c r="O2183">
        <v>-1</v>
      </c>
      <c r="P2183">
        <v>-1</v>
      </c>
    </row>
    <row r="2184" spans="1:16" ht="15" customHeight="1" x14ac:dyDescent="0.3">
      <c r="A2184">
        <v>2182</v>
      </c>
      <c r="B2184" t="s">
        <v>5971</v>
      </c>
      <c r="C2184" t="s">
        <v>5912</v>
      </c>
      <c r="D2184" s="1" t="s">
        <v>5972</v>
      </c>
      <c r="E2184">
        <v>4.5999999999999996</v>
      </c>
      <c r="F2184" s="1" t="s">
        <v>5973</v>
      </c>
      <c r="G2184" t="s">
        <v>5967</v>
      </c>
      <c r="H2184" t="s">
        <v>377</v>
      </c>
      <c r="I2184" t="s">
        <v>20</v>
      </c>
      <c r="J2184">
        <v>1993</v>
      </c>
      <c r="K2184" t="s">
        <v>36</v>
      </c>
      <c r="L2184" t="s">
        <v>37</v>
      </c>
      <c r="M2184" t="s">
        <v>38</v>
      </c>
      <c r="N2184" t="s">
        <v>39</v>
      </c>
      <c r="O2184" t="s">
        <v>5974</v>
      </c>
      <c r="P2184">
        <v>-1</v>
      </c>
    </row>
    <row r="2185" spans="1:16" ht="15" customHeight="1" x14ac:dyDescent="0.3">
      <c r="A2185">
        <v>2183</v>
      </c>
      <c r="B2185" t="s">
        <v>1168</v>
      </c>
      <c r="C2185" t="s">
        <v>5975</v>
      </c>
      <c r="D2185" s="1" t="s">
        <v>5976</v>
      </c>
      <c r="E2185">
        <v>3.5</v>
      </c>
      <c r="F2185" s="1" t="s">
        <v>5977</v>
      </c>
      <c r="G2185" t="s">
        <v>4660</v>
      </c>
      <c r="H2185" t="s">
        <v>4660</v>
      </c>
      <c r="I2185" t="s">
        <v>51</v>
      </c>
      <c r="J2185">
        <v>2012</v>
      </c>
      <c r="K2185" t="s">
        <v>36</v>
      </c>
      <c r="L2185" t="s">
        <v>37</v>
      </c>
      <c r="M2185" t="s">
        <v>38</v>
      </c>
      <c r="N2185" t="s">
        <v>39</v>
      </c>
      <c r="O2185" t="s">
        <v>5978</v>
      </c>
      <c r="P2185" t="b">
        <v>1</v>
      </c>
    </row>
    <row r="2186" spans="1:16" ht="15" customHeight="1" x14ac:dyDescent="0.3">
      <c r="A2186">
        <v>2184</v>
      </c>
      <c r="B2186" t="s">
        <v>41</v>
      </c>
      <c r="C2186" t="s">
        <v>5975</v>
      </c>
      <c r="D2186" s="1" t="s">
        <v>5979</v>
      </c>
      <c r="E2186">
        <v>3.7</v>
      </c>
      <c r="F2186" s="1" t="s">
        <v>5980</v>
      </c>
      <c r="G2186" t="s">
        <v>1708</v>
      </c>
      <c r="H2186" t="s">
        <v>764</v>
      </c>
      <c r="I2186" t="s">
        <v>51</v>
      </c>
      <c r="J2186">
        <v>2000</v>
      </c>
      <c r="K2186" t="s">
        <v>36</v>
      </c>
      <c r="L2186" t="s">
        <v>202</v>
      </c>
      <c r="M2186" t="s">
        <v>38</v>
      </c>
      <c r="N2186" t="s">
        <v>120</v>
      </c>
      <c r="O2186">
        <v>-1</v>
      </c>
      <c r="P2186">
        <v>-1</v>
      </c>
    </row>
    <row r="2187" spans="1:16" ht="15" customHeight="1" x14ac:dyDescent="0.3">
      <c r="A2187">
        <v>2185</v>
      </c>
      <c r="B2187" t="s">
        <v>5981</v>
      </c>
      <c r="C2187" t="s">
        <v>5975</v>
      </c>
      <c r="D2187" t="s">
        <v>5982</v>
      </c>
      <c r="E2187">
        <v>3.3</v>
      </c>
      <c r="F2187" s="1" t="s">
        <v>5983</v>
      </c>
      <c r="G2187" t="s">
        <v>4660</v>
      </c>
      <c r="H2187" t="s">
        <v>4660</v>
      </c>
      <c r="I2187" t="s">
        <v>28</v>
      </c>
      <c r="J2187">
        <v>-1</v>
      </c>
      <c r="K2187" t="s">
        <v>335</v>
      </c>
      <c r="L2187" t="s">
        <v>4675</v>
      </c>
      <c r="M2187" t="s">
        <v>335</v>
      </c>
      <c r="N2187" t="s">
        <v>39</v>
      </c>
      <c r="O2187">
        <v>-1</v>
      </c>
      <c r="P2187">
        <v>-1</v>
      </c>
    </row>
    <row r="2188" spans="1:16" ht="15" customHeight="1" x14ac:dyDescent="0.3">
      <c r="A2188">
        <v>2186</v>
      </c>
      <c r="B2188" t="s">
        <v>5984</v>
      </c>
      <c r="C2188" t="s">
        <v>5975</v>
      </c>
      <c r="D2188" s="1" t="s">
        <v>5985</v>
      </c>
      <c r="E2188">
        <v>4.0999999999999996</v>
      </c>
      <c r="F2188" s="1" t="s">
        <v>3245</v>
      </c>
      <c r="G2188" t="s">
        <v>5938</v>
      </c>
      <c r="H2188" t="s">
        <v>3246</v>
      </c>
      <c r="I2188" t="s">
        <v>28</v>
      </c>
      <c r="J2188">
        <v>1991</v>
      </c>
      <c r="K2188" t="s">
        <v>36</v>
      </c>
      <c r="L2188" t="s">
        <v>46</v>
      </c>
      <c r="M2188" t="s">
        <v>38</v>
      </c>
      <c r="N2188" t="s">
        <v>229</v>
      </c>
      <c r="O2188" t="s">
        <v>3247</v>
      </c>
      <c r="P2188">
        <v>-1</v>
      </c>
    </row>
    <row r="2189" spans="1:16" ht="15" customHeight="1" x14ac:dyDescent="0.3">
      <c r="A2189">
        <v>2187</v>
      </c>
      <c r="B2189" t="s">
        <v>2965</v>
      </c>
      <c r="C2189" t="s">
        <v>5975</v>
      </c>
      <c r="D2189" s="1" t="s">
        <v>5986</v>
      </c>
      <c r="E2189">
        <v>3.6</v>
      </c>
      <c r="F2189" s="1" t="s">
        <v>5987</v>
      </c>
      <c r="G2189" t="s">
        <v>5988</v>
      </c>
      <c r="H2189" t="s">
        <v>154</v>
      </c>
      <c r="I2189" t="s">
        <v>28</v>
      </c>
      <c r="J2189">
        <v>1973</v>
      </c>
      <c r="K2189" t="s">
        <v>73</v>
      </c>
      <c r="L2189" t="s">
        <v>58</v>
      </c>
      <c r="M2189" t="s">
        <v>59</v>
      </c>
      <c r="N2189" t="s">
        <v>86</v>
      </c>
      <c r="O2189">
        <v>-1</v>
      </c>
      <c r="P2189">
        <v>-1</v>
      </c>
    </row>
    <row r="2190" spans="1:16" ht="15" customHeight="1" x14ac:dyDescent="0.3">
      <c r="A2190">
        <v>2188</v>
      </c>
      <c r="B2190" t="s">
        <v>41</v>
      </c>
      <c r="C2190" t="s">
        <v>5975</v>
      </c>
      <c r="D2190" s="1" t="s">
        <v>5989</v>
      </c>
      <c r="E2190">
        <v>3.1</v>
      </c>
      <c r="F2190" s="1" t="s">
        <v>5990</v>
      </c>
      <c r="G2190" t="s">
        <v>5991</v>
      </c>
      <c r="H2190" t="s">
        <v>5991</v>
      </c>
      <c r="I2190" t="s">
        <v>118</v>
      </c>
      <c r="J2190">
        <v>2007</v>
      </c>
      <c r="K2190" t="s">
        <v>36</v>
      </c>
      <c r="L2190" t="s">
        <v>2590</v>
      </c>
      <c r="M2190" t="s">
        <v>1307</v>
      </c>
      <c r="N2190" t="s">
        <v>120</v>
      </c>
      <c r="O2190">
        <v>-1</v>
      </c>
      <c r="P2190">
        <v>-1</v>
      </c>
    </row>
    <row r="2191" spans="1:16" ht="15" customHeight="1" x14ac:dyDescent="0.3">
      <c r="A2191">
        <v>2189</v>
      </c>
      <c r="B2191" t="s">
        <v>5551</v>
      </c>
      <c r="C2191" t="s">
        <v>5975</v>
      </c>
      <c r="D2191" s="1" t="s">
        <v>5992</v>
      </c>
      <c r="E2191">
        <v>3.8</v>
      </c>
      <c r="F2191" s="1" t="s">
        <v>4931</v>
      </c>
      <c r="G2191" t="s">
        <v>5956</v>
      </c>
      <c r="H2191" t="s">
        <v>579</v>
      </c>
      <c r="I2191" t="s">
        <v>28</v>
      </c>
      <c r="J2191">
        <v>1995</v>
      </c>
      <c r="K2191" t="s">
        <v>73</v>
      </c>
      <c r="L2191" t="s">
        <v>1489</v>
      </c>
      <c r="M2191" t="s">
        <v>1489</v>
      </c>
      <c r="N2191" t="s">
        <v>132</v>
      </c>
      <c r="O2191" t="s">
        <v>4932</v>
      </c>
      <c r="P2191">
        <v>-1</v>
      </c>
    </row>
    <row r="2192" spans="1:16" ht="15" customHeight="1" x14ac:dyDescent="0.3">
      <c r="A2192">
        <v>2190</v>
      </c>
      <c r="B2192" t="s">
        <v>5993</v>
      </c>
      <c r="C2192" t="s">
        <v>5975</v>
      </c>
      <c r="D2192" s="1" t="s">
        <v>5994</v>
      </c>
      <c r="E2192">
        <v>3.5</v>
      </c>
      <c r="F2192" s="1" t="s">
        <v>5995</v>
      </c>
      <c r="G2192" t="s">
        <v>4660</v>
      </c>
      <c r="H2192" t="s">
        <v>507</v>
      </c>
      <c r="I2192" t="s">
        <v>28</v>
      </c>
      <c r="J2192">
        <v>2007</v>
      </c>
      <c r="K2192" t="s">
        <v>73</v>
      </c>
      <c r="L2192" t="s">
        <v>1815</v>
      </c>
      <c r="M2192" t="s">
        <v>59</v>
      </c>
      <c r="N2192" t="s">
        <v>86</v>
      </c>
      <c r="O2192" t="s">
        <v>5996</v>
      </c>
      <c r="P2192">
        <v>-1</v>
      </c>
    </row>
    <row r="2193" spans="1:16" ht="15" customHeight="1" x14ac:dyDescent="0.3">
      <c r="A2193">
        <v>2191</v>
      </c>
      <c r="B2193" t="s">
        <v>63</v>
      </c>
      <c r="C2193" t="s">
        <v>5975</v>
      </c>
      <c r="D2193" s="1" t="s">
        <v>5997</v>
      </c>
      <c r="E2193">
        <v>5</v>
      </c>
      <c r="F2193" s="1" t="s">
        <v>5998</v>
      </c>
      <c r="G2193" t="s">
        <v>4660</v>
      </c>
      <c r="H2193" t="s">
        <v>5967</v>
      </c>
      <c r="I2193" t="s">
        <v>118</v>
      </c>
      <c r="J2193">
        <v>2001</v>
      </c>
      <c r="K2193" t="s">
        <v>36</v>
      </c>
      <c r="L2193" t="s">
        <v>46</v>
      </c>
      <c r="M2193" t="s">
        <v>38</v>
      </c>
      <c r="N2193" t="s">
        <v>441</v>
      </c>
      <c r="O2193">
        <v>-1</v>
      </c>
      <c r="P2193">
        <v>-1</v>
      </c>
    </row>
    <row r="2194" spans="1:16" ht="15" customHeight="1" x14ac:dyDescent="0.3">
      <c r="A2194">
        <v>2192</v>
      </c>
      <c r="B2194" t="s">
        <v>41</v>
      </c>
      <c r="C2194" t="s">
        <v>5975</v>
      </c>
      <c r="D2194" s="1" t="s">
        <v>5999</v>
      </c>
      <c r="E2194">
        <v>-1</v>
      </c>
      <c r="F2194" t="s">
        <v>6000</v>
      </c>
      <c r="G2194" t="s">
        <v>6001</v>
      </c>
      <c r="H2194">
        <v>-1</v>
      </c>
      <c r="I2194">
        <v>-1</v>
      </c>
      <c r="J2194">
        <v>-1</v>
      </c>
      <c r="K2194">
        <v>-1</v>
      </c>
      <c r="L2194">
        <v>-1</v>
      </c>
      <c r="M2194">
        <v>-1</v>
      </c>
      <c r="N2194">
        <v>-1</v>
      </c>
      <c r="O2194">
        <v>-1</v>
      </c>
      <c r="P2194">
        <v>-1</v>
      </c>
    </row>
    <row r="2195" spans="1:16" ht="15" customHeight="1" x14ac:dyDescent="0.3">
      <c r="A2195">
        <v>2193</v>
      </c>
      <c r="B2195" t="s">
        <v>41</v>
      </c>
      <c r="C2195" t="s">
        <v>5975</v>
      </c>
      <c r="D2195" s="1" t="s">
        <v>6002</v>
      </c>
      <c r="E2195">
        <v>4.0999999999999996</v>
      </c>
      <c r="F2195" s="1" t="s">
        <v>296</v>
      </c>
      <c r="G2195" t="s">
        <v>4660</v>
      </c>
      <c r="H2195" t="s">
        <v>297</v>
      </c>
      <c r="I2195" t="s">
        <v>28</v>
      </c>
      <c r="J2195">
        <v>1966</v>
      </c>
      <c r="K2195" t="s">
        <v>73</v>
      </c>
      <c r="L2195" t="s">
        <v>222</v>
      </c>
      <c r="M2195" t="s">
        <v>81</v>
      </c>
      <c r="N2195" t="s">
        <v>75</v>
      </c>
      <c r="O2195">
        <v>-1</v>
      </c>
      <c r="P2195">
        <v>-1</v>
      </c>
    </row>
    <row r="2196" spans="1:16" ht="15" customHeight="1" x14ac:dyDescent="0.3">
      <c r="A2196">
        <v>2194</v>
      </c>
      <c r="B2196" t="s">
        <v>6003</v>
      </c>
      <c r="C2196" t="s">
        <v>5975</v>
      </c>
      <c r="D2196" s="1" t="s">
        <v>6004</v>
      </c>
      <c r="E2196">
        <v>3.5</v>
      </c>
      <c r="F2196" s="1" t="s">
        <v>6005</v>
      </c>
      <c r="G2196" t="s">
        <v>4660</v>
      </c>
      <c r="H2196" t="s">
        <v>169</v>
      </c>
      <c r="I2196" t="s">
        <v>35</v>
      </c>
      <c r="J2196">
        <v>1921</v>
      </c>
      <c r="K2196" t="s">
        <v>335</v>
      </c>
      <c r="L2196" t="s">
        <v>336</v>
      </c>
      <c r="M2196" t="s">
        <v>335</v>
      </c>
      <c r="N2196" t="s">
        <v>39</v>
      </c>
      <c r="O2196">
        <v>-1</v>
      </c>
      <c r="P2196">
        <v>-1</v>
      </c>
    </row>
    <row r="2197" spans="1:16" ht="15" customHeight="1" x14ac:dyDescent="0.3">
      <c r="A2197">
        <v>2195</v>
      </c>
      <c r="B2197" t="s">
        <v>5774</v>
      </c>
      <c r="C2197" t="s">
        <v>5975</v>
      </c>
      <c r="D2197" s="1" t="s">
        <v>6006</v>
      </c>
      <c r="E2197">
        <v>3.5</v>
      </c>
      <c r="F2197" s="1" t="s">
        <v>6007</v>
      </c>
      <c r="G2197" t="s">
        <v>5938</v>
      </c>
      <c r="H2197" t="s">
        <v>1442</v>
      </c>
      <c r="I2197" t="s">
        <v>51</v>
      </c>
      <c r="J2197">
        <v>2002</v>
      </c>
      <c r="K2197" t="s">
        <v>73</v>
      </c>
      <c r="L2197" t="s">
        <v>1737</v>
      </c>
      <c r="M2197" t="s">
        <v>735</v>
      </c>
      <c r="N2197" t="s">
        <v>229</v>
      </c>
      <c r="O2197" t="s">
        <v>6008</v>
      </c>
      <c r="P2197">
        <v>-1</v>
      </c>
    </row>
    <row r="2198" spans="1:16" ht="15" customHeight="1" x14ac:dyDescent="0.3">
      <c r="A2198">
        <v>2196</v>
      </c>
      <c r="B2198" t="s">
        <v>3401</v>
      </c>
      <c r="C2198" t="s">
        <v>5975</v>
      </c>
      <c r="D2198" s="1" t="s">
        <v>6009</v>
      </c>
      <c r="E2198">
        <v>3.6</v>
      </c>
      <c r="F2198" s="1" t="s">
        <v>6010</v>
      </c>
      <c r="G2198" t="s">
        <v>5967</v>
      </c>
      <c r="H2198" t="s">
        <v>3379</v>
      </c>
      <c r="I2198" t="s">
        <v>35</v>
      </c>
      <c r="J2198">
        <v>1957</v>
      </c>
      <c r="K2198" t="s">
        <v>36</v>
      </c>
      <c r="L2198" t="s">
        <v>2747</v>
      </c>
      <c r="M2198" t="s">
        <v>1054</v>
      </c>
      <c r="N2198" t="s">
        <v>229</v>
      </c>
      <c r="O2198">
        <v>-1</v>
      </c>
      <c r="P2198">
        <v>-1</v>
      </c>
    </row>
    <row r="2199" spans="1:16" ht="15" customHeight="1" x14ac:dyDescent="0.3">
      <c r="A2199">
        <v>2197</v>
      </c>
      <c r="B2199" t="s">
        <v>41</v>
      </c>
      <c r="C2199" t="s">
        <v>5975</v>
      </c>
      <c r="D2199" s="1" t="s">
        <v>6011</v>
      </c>
      <c r="E2199">
        <v>4.7</v>
      </c>
      <c r="F2199" s="1" t="s">
        <v>6012</v>
      </c>
      <c r="G2199" t="s">
        <v>1708</v>
      </c>
      <c r="H2199" t="s">
        <v>6013</v>
      </c>
      <c r="I2199" t="s">
        <v>20</v>
      </c>
      <c r="J2199">
        <v>2005</v>
      </c>
      <c r="K2199" t="s">
        <v>36</v>
      </c>
      <c r="L2199" t="s">
        <v>222</v>
      </c>
      <c r="M2199" t="s">
        <v>81</v>
      </c>
      <c r="N2199" t="s">
        <v>39</v>
      </c>
      <c r="O2199" t="s">
        <v>6014</v>
      </c>
      <c r="P2199">
        <v>-1</v>
      </c>
    </row>
    <row r="2200" spans="1:16" ht="15" customHeight="1" x14ac:dyDescent="0.3">
      <c r="A2200">
        <v>2198</v>
      </c>
      <c r="B2200" t="s">
        <v>6015</v>
      </c>
      <c r="C2200" t="s">
        <v>5975</v>
      </c>
      <c r="D2200" s="1" t="s">
        <v>6016</v>
      </c>
      <c r="E2200">
        <v>3</v>
      </c>
      <c r="F2200" s="1" t="s">
        <v>6017</v>
      </c>
      <c r="G2200" t="s">
        <v>4660</v>
      </c>
      <c r="H2200" t="s">
        <v>4660</v>
      </c>
      <c r="I2200" t="s">
        <v>91</v>
      </c>
      <c r="J2200">
        <v>-1</v>
      </c>
      <c r="K2200" t="s">
        <v>36</v>
      </c>
      <c r="L2200" t="s">
        <v>29</v>
      </c>
      <c r="M2200" t="s">
        <v>30</v>
      </c>
      <c r="N2200" t="s">
        <v>39</v>
      </c>
      <c r="O2200">
        <v>-1</v>
      </c>
      <c r="P2200">
        <v>-1</v>
      </c>
    </row>
    <row r="2201" spans="1:16" ht="15" customHeight="1" x14ac:dyDescent="0.3">
      <c r="A2201">
        <v>2199</v>
      </c>
      <c r="B2201" t="s">
        <v>6018</v>
      </c>
      <c r="C2201" t="s">
        <v>5975</v>
      </c>
      <c r="D2201" s="1" t="s">
        <v>6019</v>
      </c>
      <c r="E2201">
        <v>3.5</v>
      </c>
      <c r="F2201" s="1" t="s">
        <v>6020</v>
      </c>
      <c r="G2201" t="s">
        <v>4660</v>
      </c>
      <c r="H2201" t="s">
        <v>4660</v>
      </c>
      <c r="I2201" t="s">
        <v>118</v>
      </c>
      <c r="J2201">
        <v>2007</v>
      </c>
      <c r="K2201" t="s">
        <v>36</v>
      </c>
      <c r="L2201" t="s">
        <v>178</v>
      </c>
      <c r="M2201" t="s">
        <v>38</v>
      </c>
      <c r="N2201" t="s">
        <v>120</v>
      </c>
      <c r="O2201">
        <v>-1</v>
      </c>
      <c r="P2201">
        <v>-1</v>
      </c>
    </row>
    <row r="2202" spans="1:16" ht="15" customHeight="1" x14ac:dyDescent="0.3">
      <c r="A2202">
        <v>2200</v>
      </c>
      <c r="B2202" t="s">
        <v>41</v>
      </c>
      <c r="C2202" t="s">
        <v>5975</v>
      </c>
      <c r="D2202" t="s">
        <v>6021</v>
      </c>
      <c r="E2202">
        <v>-1</v>
      </c>
      <c r="F2202" t="s">
        <v>6022</v>
      </c>
      <c r="G2202" t="s">
        <v>1708</v>
      </c>
      <c r="H2202">
        <v>-1</v>
      </c>
      <c r="I2202">
        <v>-1</v>
      </c>
      <c r="J2202">
        <v>-1</v>
      </c>
      <c r="K2202">
        <v>-1</v>
      </c>
      <c r="L2202">
        <v>-1</v>
      </c>
      <c r="M2202">
        <v>-1</v>
      </c>
      <c r="N2202">
        <v>-1</v>
      </c>
      <c r="O2202">
        <v>-1</v>
      </c>
      <c r="P2202">
        <v>-1</v>
      </c>
    </row>
    <row r="2203" spans="1:16" ht="15" customHeight="1" x14ac:dyDescent="0.3">
      <c r="A2203">
        <v>2201</v>
      </c>
      <c r="B2203" t="s">
        <v>6023</v>
      </c>
      <c r="C2203" t="s">
        <v>5975</v>
      </c>
      <c r="D2203" t="s">
        <v>6024</v>
      </c>
      <c r="E2203">
        <v>2.6</v>
      </c>
      <c r="F2203" s="1" t="s">
        <v>6025</v>
      </c>
      <c r="G2203" t="s">
        <v>4660</v>
      </c>
      <c r="H2203" t="s">
        <v>916</v>
      </c>
      <c r="I2203" t="s">
        <v>91</v>
      </c>
      <c r="J2203">
        <v>-1</v>
      </c>
      <c r="K2203" t="s">
        <v>36</v>
      </c>
      <c r="L2203" t="s">
        <v>119</v>
      </c>
      <c r="M2203" t="s">
        <v>81</v>
      </c>
      <c r="N2203" t="s">
        <v>155</v>
      </c>
      <c r="O2203">
        <v>-1</v>
      </c>
      <c r="P2203">
        <v>-1</v>
      </c>
    </row>
    <row r="2204" spans="1:16" ht="15" customHeight="1" x14ac:dyDescent="0.3">
      <c r="A2204">
        <v>2202</v>
      </c>
      <c r="B2204" t="s">
        <v>877</v>
      </c>
      <c r="C2204" t="s">
        <v>5975</v>
      </c>
      <c r="D2204" t="s">
        <v>6026</v>
      </c>
      <c r="E2204">
        <v>-1</v>
      </c>
      <c r="F2204" t="s">
        <v>6027</v>
      </c>
      <c r="G2204" t="s">
        <v>4660</v>
      </c>
      <c r="H2204">
        <v>-1</v>
      </c>
      <c r="I2204">
        <v>-1</v>
      </c>
      <c r="J2204">
        <v>-1</v>
      </c>
      <c r="K2204">
        <v>-1</v>
      </c>
      <c r="L2204">
        <v>-1</v>
      </c>
      <c r="M2204">
        <v>-1</v>
      </c>
      <c r="N2204">
        <v>-1</v>
      </c>
      <c r="O2204">
        <v>-1</v>
      </c>
      <c r="P2204">
        <v>-1</v>
      </c>
    </row>
    <row r="2205" spans="1:16" ht="15" customHeight="1" x14ac:dyDescent="0.3">
      <c r="A2205">
        <v>2203</v>
      </c>
      <c r="B2205" t="s">
        <v>41</v>
      </c>
      <c r="C2205" t="s">
        <v>5975</v>
      </c>
      <c r="D2205" s="1" t="s">
        <v>6028</v>
      </c>
      <c r="E2205">
        <v>3.3</v>
      </c>
      <c r="F2205" s="1" t="s">
        <v>1440</v>
      </c>
      <c r="G2205" t="s">
        <v>6029</v>
      </c>
      <c r="H2205" t="s">
        <v>1442</v>
      </c>
      <c r="I2205" t="s">
        <v>118</v>
      </c>
      <c r="J2205">
        <v>1994</v>
      </c>
      <c r="K2205" t="s">
        <v>36</v>
      </c>
      <c r="L2205" t="s">
        <v>46</v>
      </c>
      <c r="M2205" t="s">
        <v>38</v>
      </c>
      <c r="N2205" t="s">
        <v>160</v>
      </c>
      <c r="O2205">
        <v>-1</v>
      </c>
      <c r="P2205">
        <v>-1</v>
      </c>
    </row>
    <row r="2206" spans="1:16" ht="15" customHeight="1" x14ac:dyDescent="0.3">
      <c r="A2206">
        <v>2204</v>
      </c>
      <c r="B2206" t="s">
        <v>6030</v>
      </c>
      <c r="C2206" t="s">
        <v>5975</v>
      </c>
      <c r="D2206" s="1" t="s">
        <v>6031</v>
      </c>
      <c r="E2206">
        <v>3.3</v>
      </c>
      <c r="F2206" s="1" t="s">
        <v>5983</v>
      </c>
      <c r="G2206" t="s">
        <v>5967</v>
      </c>
      <c r="H2206" t="s">
        <v>4660</v>
      </c>
      <c r="I2206" t="s">
        <v>28</v>
      </c>
      <c r="J2206">
        <v>-1</v>
      </c>
      <c r="K2206" t="s">
        <v>335</v>
      </c>
      <c r="L2206" t="s">
        <v>4675</v>
      </c>
      <c r="M2206" t="s">
        <v>335</v>
      </c>
      <c r="N2206" t="s">
        <v>39</v>
      </c>
      <c r="O2206">
        <v>-1</v>
      </c>
      <c r="P2206">
        <v>-1</v>
      </c>
    </row>
    <row r="2207" spans="1:16" ht="15" customHeight="1" x14ac:dyDescent="0.3">
      <c r="A2207">
        <v>2205</v>
      </c>
      <c r="B2207" t="s">
        <v>3636</v>
      </c>
      <c r="C2207" t="s">
        <v>5975</v>
      </c>
      <c r="D2207" s="1" t="s">
        <v>6032</v>
      </c>
      <c r="E2207">
        <v>2.5</v>
      </c>
      <c r="F2207" s="1" t="s">
        <v>1349</v>
      </c>
      <c r="G2207" t="s">
        <v>4660</v>
      </c>
      <c r="H2207" t="s">
        <v>1091</v>
      </c>
      <c r="I2207" t="s">
        <v>118</v>
      </c>
      <c r="J2207">
        <v>-1</v>
      </c>
      <c r="K2207" t="s">
        <v>36</v>
      </c>
      <c r="L2207" t="s">
        <v>222</v>
      </c>
      <c r="M2207" t="s">
        <v>81</v>
      </c>
      <c r="N2207" t="s">
        <v>39</v>
      </c>
      <c r="O2207">
        <v>-1</v>
      </c>
      <c r="P2207">
        <v>-1</v>
      </c>
    </row>
    <row r="2208" spans="1:16" ht="15" customHeight="1" x14ac:dyDescent="0.3">
      <c r="A2208">
        <v>2206</v>
      </c>
      <c r="B2208" t="s">
        <v>323</v>
      </c>
      <c r="C2208" t="s">
        <v>5975</v>
      </c>
      <c r="D2208" s="1" t="s">
        <v>6033</v>
      </c>
      <c r="E2208">
        <v>5</v>
      </c>
      <c r="F2208" s="1" t="s">
        <v>6034</v>
      </c>
      <c r="G2208" t="s">
        <v>3788</v>
      </c>
      <c r="H2208" t="s">
        <v>4660</v>
      </c>
      <c r="I2208" t="s">
        <v>91</v>
      </c>
      <c r="J2208">
        <v>-1</v>
      </c>
      <c r="K2208" t="s">
        <v>36</v>
      </c>
      <c r="L2208" t="s">
        <v>222</v>
      </c>
      <c r="M2208" t="s">
        <v>81</v>
      </c>
      <c r="N2208" t="s">
        <v>155</v>
      </c>
      <c r="O2208">
        <v>-1</v>
      </c>
      <c r="P2208">
        <v>-1</v>
      </c>
    </row>
    <row r="2209" spans="1:16" ht="15" customHeight="1" x14ac:dyDescent="0.3">
      <c r="A2209">
        <v>2207</v>
      </c>
      <c r="B2209" t="s">
        <v>41</v>
      </c>
      <c r="C2209" t="s">
        <v>5975</v>
      </c>
      <c r="D2209" s="1" t="s">
        <v>6035</v>
      </c>
      <c r="E2209">
        <v>5</v>
      </c>
      <c r="F2209" s="1" t="s">
        <v>5998</v>
      </c>
      <c r="G2209" t="s">
        <v>4660</v>
      </c>
      <c r="H2209" t="s">
        <v>5967</v>
      </c>
      <c r="I2209" t="s">
        <v>118</v>
      </c>
      <c r="J2209">
        <v>2001</v>
      </c>
      <c r="K2209" t="s">
        <v>36</v>
      </c>
      <c r="L2209" t="s">
        <v>46</v>
      </c>
      <c r="M2209" t="s">
        <v>38</v>
      </c>
      <c r="N2209" t="s">
        <v>441</v>
      </c>
      <c r="O2209">
        <v>-1</v>
      </c>
      <c r="P2209">
        <v>-1</v>
      </c>
    </row>
    <row r="2210" spans="1:16" ht="15" customHeight="1" x14ac:dyDescent="0.3">
      <c r="A2210">
        <v>2208</v>
      </c>
      <c r="B2210" t="s">
        <v>6036</v>
      </c>
      <c r="C2210" t="s">
        <v>5975</v>
      </c>
      <c r="D2210" s="1" t="s">
        <v>6037</v>
      </c>
      <c r="E2210">
        <v>3.7</v>
      </c>
      <c r="F2210" s="1" t="s">
        <v>3017</v>
      </c>
      <c r="G2210" t="s">
        <v>5956</v>
      </c>
      <c r="H2210" t="s">
        <v>3018</v>
      </c>
      <c r="I2210" t="s">
        <v>118</v>
      </c>
      <c r="J2210">
        <v>2004</v>
      </c>
      <c r="K2210" t="s">
        <v>36</v>
      </c>
      <c r="L2210" t="s">
        <v>99</v>
      </c>
      <c r="M2210" t="s">
        <v>81</v>
      </c>
      <c r="N2210" t="s">
        <v>106</v>
      </c>
      <c r="O2210">
        <v>-1</v>
      </c>
      <c r="P2210">
        <v>-1</v>
      </c>
    </row>
    <row r="2211" spans="1:16" ht="15" customHeight="1" x14ac:dyDescent="0.3">
      <c r="A2211">
        <v>2209</v>
      </c>
      <c r="B2211" t="s">
        <v>6038</v>
      </c>
      <c r="C2211" t="s">
        <v>5975</v>
      </c>
      <c r="D2211" s="1" t="s">
        <v>6039</v>
      </c>
      <c r="E2211">
        <v>4</v>
      </c>
      <c r="F2211" s="1" t="s">
        <v>6040</v>
      </c>
      <c r="G2211" t="s">
        <v>5956</v>
      </c>
      <c r="H2211" t="s">
        <v>1442</v>
      </c>
      <c r="I2211" t="s">
        <v>91</v>
      </c>
      <c r="J2211">
        <v>-1</v>
      </c>
      <c r="K2211" t="s">
        <v>36</v>
      </c>
      <c r="L2211">
        <v>-1</v>
      </c>
      <c r="M2211">
        <v>-1</v>
      </c>
      <c r="N2211" t="s">
        <v>106</v>
      </c>
      <c r="O2211">
        <v>-1</v>
      </c>
      <c r="P2211">
        <v>-1</v>
      </c>
    </row>
    <row r="2212" spans="1:16" ht="15" customHeight="1" x14ac:dyDescent="0.3">
      <c r="A2212">
        <v>2210</v>
      </c>
      <c r="B2212" t="s">
        <v>6041</v>
      </c>
      <c r="C2212" t="s">
        <v>5975</v>
      </c>
      <c r="D2212" t="s">
        <v>6042</v>
      </c>
      <c r="E2212">
        <v>4.3</v>
      </c>
      <c r="F2212" s="1" t="s">
        <v>6043</v>
      </c>
      <c r="G2212" t="s">
        <v>4660</v>
      </c>
      <c r="H2212" t="s">
        <v>343</v>
      </c>
      <c r="I2212" t="s">
        <v>51</v>
      </c>
      <c r="J2212">
        <v>1789</v>
      </c>
      <c r="K2212" t="s">
        <v>335</v>
      </c>
      <c r="L2212" t="s">
        <v>4675</v>
      </c>
      <c r="M2212" t="s">
        <v>335</v>
      </c>
      <c r="N2212" t="s">
        <v>39</v>
      </c>
      <c r="O2212">
        <v>-1</v>
      </c>
      <c r="P2212">
        <v>-1</v>
      </c>
    </row>
    <row r="2213" spans="1:16" ht="15" customHeight="1" x14ac:dyDescent="0.3">
      <c r="A2213">
        <v>2211</v>
      </c>
      <c r="B2213" t="s">
        <v>6044</v>
      </c>
      <c r="C2213" t="s">
        <v>6045</v>
      </c>
      <c r="D2213" s="1" t="s">
        <v>6046</v>
      </c>
      <c r="E2213">
        <v>3</v>
      </c>
      <c r="F2213" s="1" t="s">
        <v>6047</v>
      </c>
      <c r="G2213" t="s">
        <v>6029</v>
      </c>
      <c r="H2213" t="s">
        <v>6048</v>
      </c>
      <c r="I2213" t="s">
        <v>28</v>
      </c>
      <c r="J2213">
        <v>1930</v>
      </c>
      <c r="K2213" t="s">
        <v>73</v>
      </c>
      <c r="L2213" t="s">
        <v>3255</v>
      </c>
      <c r="M2213" t="s">
        <v>1570</v>
      </c>
      <c r="N2213" t="s">
        <v>132</v>
      </c>
      <c r="O2213" t="s">
        <v>6049</v>
      </c>
      <c r="P2213">
        <v>-1</v>
      </c>
    </row>
    <row r="2214" spans="1:16" ht="15" customHeight="1" x14ac:dyDescent="0.3">
      <c r="A2214">
        <v>2212</v>
      </c>
      <c r="B2214" t="s">
        <v>6050</v>
      </c>
      <c r="C2214" t="s">
        <v>6045</v>
      </c>
      <c r="D2214" s="1" t="s">
        <v>6051</v>
      </c>
      <c r="E2214">
        <v>3.7</v>
      </c>
      <c r="F2214" s="1" t="s">
        <v>685</v>
      </c>
      <c r="G2214" t="s">
        <v>4660</v>
      </c>
      <c r="H2214" t="s">
        <v>686</v>
      </c>
      <c r="I2214" t="s">
        <v>35</v>
      </c>
      <c r="J2214">
        <v>1997</v>
      </c>
      <c r="K2214" t="s">
        <v>36</v>
      </c>
      <c r="L2214" t="s">
        <v>46</v>
      </c>
      <c r="M2214" t="s">
        <v>38</v>
      </c>
      <c r="N2214" t="s">
        <v>120</v>
      </c>
      <c r="O2214">
        <v>-1</v>
      </c>
      <c r="P2214" t="b">
        <v>1</v>
      </c>
    </row>
    <row r="2215" spans="1:16" ht="15" customHeight="1" x14ac:dyDescent="0.3">
      <c r="A2215">
        <v>2213</v>
      </c>
      <c r="B2215" t="s">
        <v>6052</v>
      </c>
      <c r="C2215" t="s">
        <v>6045</v>
      </c>
      <c r="D2215" t="s">
        <v>6053</v>
      </c>
      <c r="E2215">
        <v>3.6</v>
      </c>
      <c r="F2215" s="1" t="s">
        <v>6054</v>
      </c>
      <c r="G2215" t="s">
        <v>1708</v>
      </c>
      <c r="H2215" t="s">
        <v>2452</v>
      </c>
      <c r="I2215" t="s">
        <v>28</v>
      </c>
      <c r="J2215">
        <v>1963</v>
      </c>
      <c r="K2215" t="s">
        <v>73</v>
      </c>
      <c r="L2215">
        <v>-1</v>
      </c>
      <c r="M2215">
        <v>-1</v>
      </c>
      <c r="N2215" t="s">
        <v>132</v>
      </c>
      <c r="O2215" t="s">
        <v>6049</v>
      </c>
      <c r="P2215">
        <v>-1</v>
      </c>
    </row>
    <row r="2216" spans="1:16" ht="15" customHeight="1" x14ac:dyDescent="0.3">
      <c r="A2216">
        <v>2214</v>
      </c>
      <c r="B2216" t="s">
        <v>6050</v>
      </c>
      <c r="C2216" t="s">
        <v>6045</v>
      </c>
      <c r="D2216" s="1" t="s">
        <v>6055</v>
      </c>
      <c r="E2216">
        <v>2.5</v>
      </c>
      <c r="F2216" s="1" t="s">
        <v>1349</v>
      </c>
      <c r="G2216" t="s">
        <v>4660</v>
      </c>
      <c r="H2216" t="s">
        <v>1091</v>
      </c>
      <c r="I2216" t="s">
        <v>118</v>
      </c>
      <c r="J2216">
        <v>-1</v>
      </c>
      <c r="K2216" t="s">
        <v>36</v>
      </c>
      <c r="L2216" t="s">
        <v>222</v>
      </c>
      <c r="M2216" t="s">
        <v>81</v>
      </c>
      <c r="N2216" t="s">
        <v>39</v>
      </c>
      <c r="O2216">
        <v>-1</v>
      </c>
      <c r="P2216">
        <v>-1</v>
      </c>
    </row>
    <row r="2217" spans="1:16" ht="15" customHeight="1" x14ac:dyDescent="0.3">
      <c r="A2217">
        <v>2215</v>
      </c>
      <c r="B2217" t="s">
        <v>775</v>
      </c>
      <c r="C2217" t="s">
        <v>6045</v>
      </c>
      <c r="D2217" s="1" t="s">
        <v>6056</v>
      </c>
      <c r="E2217">
        <v>3.5</v>
      </c>
      <c r="F2217" s="1" t="s">
        <v>6057</v>
      </c>
      <c r="G2217" t="s">
        <v>5956</v>
      </c>
      <c r="H2217" t="s">
        <v>6058</v>
      </c>
      <c r="I2217" t="s">
        <v>51</v>
      </c>
      <c r="J2217">
        <v>1990</v>
      </c>
      <c r="K2217" t="s">
        <v>36</v>
      </c>
      <c r="L2217" t="s">
        <v>29</v>
      </c>
      <c r="M2217" t="s">
        <v>30</v>
      </c>
      <c r="N2217" t="s">
        <v>39</v>
      </c>
      <c r="O2217">
        <v>-1</v>
      </c>
      <c r="P2217">
        <v>-1</v>
      </c>
    </row>
    <row r="2218" spans="1:16" ht="15" customHeight="1" x14ac:dyDescent="0.3">
      <c r="A2218">
        <v>2216</v>
      </c>
      <c r="B2218" t="s">
        <v>6059</v>
      </c>
      <c r="C2218" t="s">
        <v>6045</v>
      </c>
      <c r="D2218" s="1" t="s">
        <v>6060</v>
      </c>
      <c r="E2218">
        <v>4.2</v>
      </c>
      <c r="F2218" s="1" t="s">
        <v>6061</v>
      </c>
      <c r="G2218" t="s">
        <v>4660</v>
      </c>
      <c r="H2218" t="s">
        <v>252</v>
      </c>
      <c r="I2218" t="s">
        <v>118</v>
      </c>
      <c r="J2218">
        <v>1989</v>
      </c>
      <c r="K2218" t="s">
        <v>36</v>
      </c>
      <c r="L2218" t="s">
        <v>222</v>
      </c>
      <c r="M2218" t="s">
        <v>81</v>
      </c>
      <c r="N2218" t="s">
        <v>160</v>
      </c>
      <c r="O2218">
        <v>-1</v>
      </c>
      <c r="P2218">
        <v>-1</v>
      </c>
    </row>
    <row r="2219" spans="1:16" ht="15" customHeight="1" x14ac:dyDescent="0.3">
      <c r="A2219">
        <v>2217</v>
      </c>
      <c r="B2219" t="s">
        <v>6062</v>
      </c>
      <c r="C2219" t="s">
        <v>6045</v>
      </c>
      <c r="D2219" s="1" t="s">
        <v>6063</v>
      </c>
      <c r="E2219">
        <v>4.0999999999999996</v>
      </c>
      <c r="F2219" s="1" t="s">
        <v>6064</v>
      </c>
      <c r="G2219" t="s">
        <v>4660</v>
      </c>
      <c r="H2219" t="s">
        <v>19</v>
      </c>
      <c r="I2219" t="s">
        <v>91</v>
      </c>
      <c r="J2219">
        <v>1981</v>
      </c>
      <c r="K2219" t="s">
        <v>36</v>
      </c>
      <c r="L2219" t="s">
        <v>202</v>
      </c>
      <c r="M2219" t="s">
        <v>38</v>
      </c>
      <c r="N2219" t="s">
        <v>441</v>
      </c>
      <c r="O2219">
        <v>-1</v>
      </c>
      <c r="P2219">
        <v>-1</v>
      </c>
    </row>
    <row r="2220" spans="1:16" ht="15" customHeight="1" x14ac:dyDescent="0.3">
      <c r="A2220">
        <v>2218</v>
      </c>
      <c r="B2220" t="s">
        <v>6065</v>
      </c>
      <c r="C2220" t="s">
        <v>6045</v>
      </c>
      <c r="D2220" s="1" t="s">
        <v>6066</v>
      </c>
      <c r="E2220">
        <v>4</v>
      </c>
      <c r="F2220" s="1" t="s">
        <v>1908</v>
      </c>
      <c r="G2220" t="s">
        <v>6001</v>
      </c>
      <c r="H2220" t="s">
        <v>1909</v>
      </c>
      <c r="I2220" t="s">
        <v>28</v>
      </c>
      <c r="J2220">
        <v>1945</v>
      </c>
      <c r="K2220" t="s">
        <v>21</v>
      </c>
      <c r="L2220" t="s">
        <v>29</v>
      </c>
      <c r="M2220" t="s">
        <v>30</v>
      </c>
      <c r="N2220" t="s">
        <v>132</v>
      </c>
      <c r="O2220" t="s">
        <v>1910</v>
      </c>
      <c r="P2220">
        <v>-1</v>
      </c>
    </row>
    <row r="2221" spans="1:16" ht="15" customHeight="1" x14ac:dyDescent="0.3">
      <c r="A2221">
        <v>2219</v>
      </c>
      <c r="B2221" t="s">
        <v>877</v>
      </c>
      <c r="C2221" t="s">
        <v>6045</v>
      </c>
      <c r="D2221" s="1" t="s">
        <v>6067</v>
      </c>
      <c r="E2221">
        <v>2.9</v>
      </c>
      <c r="F2221" s="1" t="s">
        <v>6068</v>
      </c>
      <c r="G2221" t="s">
        <v>5967</v>
      </c>
      <c r="H2221" t="s">
        <v>1642</v>
      </c>
      <c r="I2221" t="s">
        <v>72</v>
      </c>
      <c r="J2221">
        <v>2013</v>
      </c>
      <c r="K2221" t="s">
        <v>73</v>
      </c>
      <c r="L2221" t="s">
        <v>46</v>
      </c>
      <c r="M2221" t="s">
        <v>38</v>
      </c>
      <c r="N2221" t="s">
        <v>155</v>
      </c>
      <c r="O2221">
        <v>-1</v>
      </c>
      <c r="P2221">
        <v>-1</v>
      </c>
    </row>
    <row r="2222" spans="1:16" ht="15" customHeight="1" x14ac:dyDescent="0.3">
      <c r="A2222">
        <v>2220</v>
      </c>
      <c r="B2222" t="s">
        <v>6069</v>
      </c>
      <c r="C2222" t="s">
        <v>6045</v>
      </c>
      <c r="D2222" s="1" t="s">
        <v>6070</v>
      </c>
      <c r="E2222">
        <v>5</v>
      </c>
      <c r="F2222" s="1" t="s">
        <v>2123</v>
      </c>
      <c r="G2222" t="s">
        <v>5938</v>
      </c>
      <c r="H2222" t="s">
        <v>1091</v>
      </c>
      <c r="I2222" t="s">
        <v>91</v>
      </c>
      <c r="J2222">
        <v>-1</v>
      </c>
      <c r="K2222" t="s">
        <v>36</v>
      </c>
      <c r="L2222">
        <v>-1</v>
      </c>
      <c r="M2222">
        <v>-1</v>
      </c>
      <c r="N2222" t="s">
        <v>155</v>
      </c>
      <c r="O2222">
        <v>-1</v>
      </c>
      <c r="P2222">
        <v>-1</v>
      </c>
    </row>
    <row r="2223" spans="1:16" ht="15" customHeight="1" x14ac:dyDescent="0.3">
      <c r="A2223">
        <v>2221</v>
      </c>
      <c r="B2223" t="s">
        <v>1150</v>
      </c>
      <c r="C2223" t="s">
        <v>6045</v>
      </c>
      <c r="D2223" s="1" t="s">
        <v>6071</v>
      </c>
      <c r="E2223">
        <v>5</v>
      </c>
      <c r="F2223" s="1" t="s">
        <v>496</v>
      </c>
      <c r="G2223" t="s">
        <v>4660</v>
      </c>
      <c r="H2223" t="s">
        <v>497</v>
      </c>
      <c r="I2223" t="s">
        <v>118</v>
      </c>
      <c r="J2223">
        <v>2008</v>
      </c>
      <c r="K2223" t="s">
        <v>36</v>
      </c>
      <c r="L2223" t="s">
        <v>46</v>
      </c>
      <c r="M2223" t="s">
        <v>38</v>
      </c>
      <c r="N2223" t="s">
        <v>47</v>
      </c>
      <c r="O2223">
        <v>-1</v>
      </c>
      <c r="P2223">
        <v>-1</v>
      </c>
    </row>
    <row r="2224" spans="1:16" ht="15" customHeight="1" x14ac:dyDescent="0.3">
      <c r="A2224">
        <v>2222</v>
      </c>
      <c r="B2224" t="s">
        <v>3636</v>
      </c>
      <c r="C2224" t="s">
        <v>6045</v>
      </c>
      <c r="D2224" s="1" t="s">
        <v>6072</v>
      </c>
      <c r="E2224">
        <v>4.3</v>
      </c>
      <c r="F2224" s="1" t="s">
        <v>6073</v>
      </c>
      <c r="G2224" t="s">
        <v>4660</v>
      </c>
      <c r="H2224" t="s">
        <v>44</v>
      </c>
      <c r="I2224" t="s">
        <v>118</v>
      </c>
      <c r="J2224">
        <v>-1</v>
      </c>
      <c r="K2224" t="s">
        <v>36</v>
      </c>
      <c r="L2224" t="s">
        <v>222</v>
      </c>
      <c r="M2224" t="s">
        <v>81</v>
      </c>
      <c r="N2224" t="s">
        <v>441</v>
      </c>
      <c r="O2224">
        <v>-1</v>
      </c>
      <c r="P2224" t="b">
        <v>1</v>
      </c>
    </row>
    <row r="2225" spans="1:16" ht="15" customHeight="1" x14ac:dyDescent="0.3">
      <c r="A2225">
        <v>2223</v>
      </c>
      <c r="B2225" t="s">
        <v>6074</v>
      </c>
      <c r="C2225" t="s">
        <v>6045</v>
      </c>
      <c r="D2225" t="s">
        <v>6075</v>
      </c>
      <c r="E2225">
        <v>2.6</v>
      </c>
      <c r="F2225" s="1" t="s">
        <v>6076</v>
      </c>
      <c r="G2225" t="s">
        <v>6001</v>
      </c>
      <c r="H2225" t="s">
        <v>6077</v>
      </c>
      <c r="I2225" t="s">
        <v>51</v>
      </c>
      <c r="J2225">
        <v>1991</v>
      </c>
      <c r="K2225" t="s">
        <v>36</v>
      </c>
      <c r="L2225" t="s">
        <v>5191</v>
      </c>
      <c r="M2225" t="s">
        <v>407</v>
      </c>
      <c r="N2225" t="s">
        <v>39</v>
      </c>
      <c r="O2225">
        <v>-1</v>
      </c>
      <c r="P2225">
        <v>-1</v>
      </c>
    </row>
    <row r="2226" spans="1:16" ht="15" customHeight="1" x14ac:dyDescent="0.3">
      <c r="A2226">
        <v>2224</v>
      </c>
      <c r="B2226" t="s">
        <v>3636</v>
      </c>
      <c r="C2226" t="s">
        <v>6045</v>
      </c>
      <c r="D2226" s="1" t="s">
        <v>6078</v>
      </c>
      <c r="E2226">
        <v>4.0999999999999996</v>
      </c>
      <c r="F2226" s="1" t="s">
        <v>6079</v>
      </c>
      <c r="G2226" t="s">
        <v>4660</v>
      </c>
      <c r="H2226" t="s">
        <v>6080</v>
      </c>
      <c r="I2226" t="s">
        <v>91</v>
      </c>
      <c r="J2226">
        <v>-1</v>
      </c>
      <c r="K2226" t="s">
        <v>36</v>
      </c>
      <c r="L2226" t="s">
        <v>46</v>
      </c>
      <c r="M2226" t="s">
        <v>38</v>
      </c>
      <c r="N2226" t="s">
        <v>155</v>
      </c>
      <c r="O2226">
        <v>-1</v>
      </c>
      <c r="P2226">
        <v>-1</v>
      </c>
    </row>
    <row r="2227" spans="1:16" ht="15" customHeight="1" x14ac:dyDescent="0.3">
      <c r="A2227">
        <v>2225</v>
      </c>
      <c r="B2227" t="s">
        <v>2068</v>
      </c>
      <c r="C2227" t="s">
        <v>6045</v>
      </c>
      <c r="D2227" s="1" t="s">
        <v>6081</v>
      </c>
      <c r="E2227">
        <v>3.7</v>
      </c>
      <c r="F2227" s="1" t="s">
        <v>6082</v>
      </c>
      <c r="G2227" t="s">
        <v>5991</v>
      </c>
      <c r="H2227" t="s">
        <v>5991</v>
      </c>
      <c r="I2227" t="s">
        <v>51</v>
      </c>
      <c r="J2227">
        <v>2000</v>
      </c>
      <c r="K2227" t="s">
        <v>36</v>
      </c>
      <c r="L2227" t="s">
        <v>178</v>
      </c>
      <c r="M2227" t="s">
        <v>38</v>
      </c>
      <c r="N2227" t="s">
        <v>160</v>
      </c>
      <c r="O2227" t="s">
        <v>6083</v>
      </c>
      <c r="P2227">
        <v>-1</v>
      </c>
    </row>
    <row r="2228" spans="1:16" ht="15" customHeight="1" x14ac:dyDescent="0.3">
      <c r="A2228">
        <v>2226</v>
      </c>
      <c r="B2228" t="s">
        <v>6084</v>
      </c>
      <c r="C2228" t="s">
        <v>6045</v>
      </c>
      <c r="D2228" s="1" t="s">
        <v>6085</v>
      </c>
      <c r="E2228">
        <v>5</v>
      </c>
      <c r="F2228" s="1" t="s">
        <v>496</v>
      </c>
      <c r="G2228" t="s">
        <v>4660</v>
      </c>
      <c r="H2228" t="s">
        <v>497</v>
      </c>
      <c r="I2228" t="s">
        <v>118</v>
      </c>
      <c r="J2228">
        <v>2008</v>
      </c>
      <c r="K2228" t="s">
        <v>36</v>
      </c>
      <c r="L2228" t="s">
        <v>46</v>
      </c>
      <c r="M2228" t="s">
        <v>38</v>
      </c>
      <c r="N2228" t="s">
        <v>47</v>
      </c>
      <c r="O2228">
        <v>-1</v>
      </c>
      <c r="P2228">
        <v>-1</v>
      </c>
    </row>
    <row r="2229" spans="1:16" ht="15" customHeight="1" x14ac:dyDescent="0.3">
      <c r="A2229">
        <v>2227</v>
      </c>
      <c r="B2229" t="s">
        <v>6050</v>
      </c>
      <c r="C2229" t="s">
        <v>6045</v>
      </c>
      <c r="D2229" s="1" t="s">
        <v>6086</v>
      </c>
      <c r="E2229">
        <v>3.3</v>
      </c>
      <c r="F2229" s="1" t="s">
        <v>6087</v>
      </c>
      <c r="G2229" t="s">
        <v>4660</v>
      </c>
      <c r="H2229" t="s">
        <v>3170</v>
      </c>
      <c r="I2229" t="s">
        <v>20</v>
      </c>
      <c r="J2229">
        <v>2006</v>
      </c>
      <c r="K2229" t="s">
        <v>36</v>
      </c>
      <c r="L2229" t="s">
        <v>119</v>
      </c>
      <c r="M2229" t="s">
        <v>81</v>
      </c>
      <c r="N2229" t="s">
        <v>120</v>
      </c>
      <c r="O2229">
        <v>-1</v>
      </c>
      <c r="P2229">
        <v>-1</v>
      </c>
    </row>
    <row r="2230" spans="1:16" ht="15" customHeight="1" x14ac:dyDescent="0.3">
      <c r="A2230">
        <v>2228</v>
      </c>
      <c r="B2230" t="s">
        <v>6088</v>
      </c>
      <c r="C2230" t="s">
        <v>6045</v>
      </c>
      <c r="D2230" t="s">
        <v>6089</v>
      </c>
      <c r="E2230">
        <v>2.7</v>
      </c>
      <c r="F2230" s="1" t="s">
        <v>2414</v>
      </c>
      <c r="G2230" t="s">
        <v>5956</v>
      </c>
      <c r="H2230" t="s">
        <v>2415</v>
      </c>
      <c r="I2230" t="s">
        <v>35</v>
      </c>
      <c r="J2230">
        <v>1998</v>
      </c>
      <c r="K2230" t="s">
        <v>36</v>
      </c>
      <c r="L2230" t="s">
        <v>222</v>
      </c>
      <c r="M2230" t="s">
        <v>81</v>
      </c>
      <c r="N2230" t="s">
        <v>24</v>
      </c>
      <c r="O2230">
        <v>-1</v>
      </c>
      <c r="P2230">
        <v>-1</v>
      </c>
    </row>
    <row r="2231" spans="1:16" ht="15" customHeight="1" x14ac:dyDescent="0.3">
      <c r="A2231">
        <v>2229</v>
      </c>
      <c r="B2231" t="s">
        <v>6090</v>
      </c>
      <c r="C2231" t="s">
        <v>6045</v>
      </c>
      <c r="D2231" s="1" t="s">
        <v>6091</v>
      </c>
      <c r="E2231">
        <v>3.8</v>
      </c>
      <c r="F2231" s="1" t="s">
        <v>397</v>
      </c>
      <c r="G2231" t="s">
        <v>5938</v>
      </c>
      <c r="H2231" t="s">
        <v>398</v>
      </c>
      <c r="I2231" t="s">
        <v>35</v>
      </c>
      <c r="J2231">
        <v>1995</v>
      </c>
      <c r="K2231" t="s">
        <v>45</v>
      </c>
      <c r="L2231" t="s">
        <v>222</v>
      </c>
      <c r="M2231" t="s">
        <v>81</v>
      </c>
      <c r="N2231" t="s">
        <v>31</v>
      </c>
      <c r="O2231" t="s">
        <v>399</v>
      </c>
      <c r="P2231" t="b">
        <v>1</v>
      </c>
    </row>
    <row r="2232" spans="1:16" ht="15" customHeight="1" x14ac:dyDescent="0.3">
      <c r="A2232">
        <v>2230</v>
      </c>
      <c r="B2232" t="s">
        <v>6092</v>
      </c>
      <c r="C2232" t="s">
        <v>6045</v>
      </c>
      <c r="D2232" s="1" t="s">
        <v>6093</v>
      </c>
      <c r="E2232">
        <v>3</v>
      </c>
      <c r="F2232" s="1" t="s">
        <v>6047</v>
      </c>
      <c r="G2232" t="s">
        <v>6029</v>
      </c>
      <c r="H2232" t="s">
        <v>6048</v>
      </c>
      <c r="I2232" t="s">
        <v>28</v>
      </c>
      <c r="J2232">
        <v>1930</v>
      </c>
      <c r="K2232" t="s">
        <v>73</v>
      </c>
      <c r="L2232" t="s">
        <v>3255</v>
      </c>
      <c r="M2232" t="s">
        <v>1570</v>
      </c>
      <c r="N2232" t="s">
        <v>132</v>
      </c>
      <c r="O2232" t="s">
        <v>6049</v>
      </c>
      <c r="P2232">
        <v>-1</v>
      </c>
    </row>
    <row r="2233" spans="1:16" ht="15" customHeight="1" x14ac:dyDescent="0.3">
      <c r="A2233">
        <v>2231</v>
      </c>
      <c r="B2233" t="s">
        <v>2068</v>
      </c>
      <c r="C2233" t="s">
        <v>6045</v>
      </c>
      <c r="D2233" t="s">
        <v>6094</v>
      </c>
      <c r="E2233">
        <v>2.8</v>
      </c>
      <c r="F2233" s="1" t="s">
        <v>6095</v>
      </c>
      <c r="G2233" t="s">
        <v>5991</v>
      </c>
      <c r="H2233" t="s">
        <v>1820</v>
      </c>
      <c r="I2233" t="s">
        <v>51</v>
      </c>
      <c r="J2233">
        <v>1937</v>
      </c>
      <c r="K2233" t="s">
        <v>45</v>
      </c>
      <c r="L2233" t="s">
        <v>2629</v>
      </c>
      <c r="M2233" t="s">
        <v>81</v>
      </c>
      <c r="N2233" t="s">
        <v>24</v>
      </c>
      <c r="O2233">
        <v>-1</v>
      </c>
      <c r="P2233">
        <v>-1</v>
      </c>
    </row>
    <row r="2234" spans="1:16" ht="15" customHeight="1" x14ac:dyDescent="0.3">
      <c r="A2234">
        <v>2232</v>
      </c>
      <c r="B2234" t="s">
        <v>6096</v>
      </c>
      <c r="C2234" t="s">
        <v>6045</v>
      </c>
      <c r="D2234" s="1" t="s">
        <v>6097</v>
      </c>
      <c r="E2234">
        <v>2.5</v>
      </c>
      <c r="F2234" s="1" t="s">
        <v>1349</v>
      </c>
      <c r="G2234" t="s">
        <v>4660</v>
      </c>
      <c r="H2234" t="s">
        <v>1091</v>
      </c>
      <c r="I2234" t="s">
        <v>118</v>
      </c>
      <c r="J2234">
        <v>-1</v>
      </c>
      <c r="K2234" t="s">
        <v>36</v>
      </c>
      <c r="L2234" t="s">
        <v>222</v>
      </c>
      <c r="M2234" t="s">
        <v>81</v>
      </c>
      <c r="N2234" t="s">
        <v>39</v>
      </c>
      <c r="O2234">
        <v>-1</v>
      </c>
      <c r="P2234">
        <v>-1</v>
      </c>
    </row>
    <row r="2235" spans="1:16" ht="15" customHeight="1" x14ac:dyDescent="0.3">
      <c r="A2235">
        <v>2233</v>
      </c>
      <c r="B2235" t="s">
        <v>6098</v>
      </c>
      <c r="C2235" t="s">
        <v>6045</v>
      </c>
      <c r="D2235" s="1" t="s">
        <v>6099</v>
      </c>
      <c r="E2235">
        <v>3.8</v>
      </c>
      <c r="F2235" s="1" t="s">
        <v>4931</v>
      </c>
      <c r="G2235" t="s">
        <v>6100</v>
      </c>
      <c r="H2235" t="s">
        <v>579</v>
      </c>
      <c r="I2235" t="s">
        <v>28</v>
      </c>
      <c r="J2235">
        <v>1995</v>
      </c>
      <c r="K2235" t="s">
        <v>73</v>
      </c>
      <c r="L2235" t="s">
        <v>1489</v>
      </c>
      <c r="M2235" t="s">
        <v>1489</v>
      </c>
      <c r="N2235" t="s">
        <v>132</v>
      </c>
      <c r="O2235" t="s">
        <v>4932</v>
      </c>
      <c r="P2235">
        <v>-1</v>
      </c>
    </row>
    <row r="2236" spans="1:16" ht="15" customHeight="1" x14ac:dyDescent="0.3">
      <c r="A2236">
        <v>2234</v>
      </c>
      <c r="B2236" t="s">
        <v>6101</v>
      </c>
      <c r="C2236" t="s">
        <v>6045</v>
      </c>
      <c r="D2236" t="s">
        <v>6102</v>
      </c>
      <c r="E2236">
        <v>3.6</v>
      </c>
      <c r="F2236" s="1" t="s">
        <v>6054</v>
      </c>
      <c r="G2236" t="s">
        <v>5956</v>
      </c>
      <c r="H2236" t="s">
        <v>2452</v>
      </c>
      <c r="I2236" t="s">
        <v>28</v>
      </c>
      <c r="J2236">
        <v>1963</v>
      </c>
      <c r="K2236" t="s">
        <v>73</v>
      </c>
      <c r="L2236">
        <v>-1</v>
      </c>
      <c r="M2236">
        <v>-1</v>
      </c>
      <c r="N2236" t="s">
        <v>132</v>
      </c>
      <c r="O2236" t="s">
        <v>6049</v>
      </c>
      <c r="P2236">
        <v>-1</v>
      </c>
    </row>
    <row r="2237" spans="1:16" ht="15" customHeight="1" x14ac:dyDescent="0.3">
      <c r="A2237">
        <v>2235</v>
      </c>
      <c r="B2237" t="s">
        <v>6050</v>
      </c>
      <c r="C2237" t="s">
        <v>6045</v>
      </c>
      <c r="D2237" s="1" t="s">
        <v>6103</v>
      </c>
      <c r="E2237">
        <v>4.3</v>
      </c>
      <c r="F2237" s="1" t="s">
        <v>6073</v>
      </c>
      <c r="G2237" t="s">
        <v>4660</v>
      </c>
      <c r="H2237" t="s">
        <v>44</v>
      </c>
      <c r="I2237" t="s">
        <v>118</v>
      </c>
      <c r="J2237">
        <v>-1</v>
      </c>
      <c r="K2237" t="s">
        <v>36</v>
      </c>
      <c r="L2237" t="s">
        <v>222</v>
      </c>
      <c r="M2237" t="s">
        <v>81</v>
      </c>
      <c r="N2237" t="s">
        <v>441</v>
      </c>
      <c r="O2237">
        <v>-1</v>
      </c>
      <c r="P2237" t="b">
        <v>1</v>
      </c>
    </row>
    <row r="2238" spans="1:16" ht="15" customHeight="1" x14ac:dyDescent="0.3">
      <c r="A2238">
        <v>2236</v>
      </c>
      <c r="B2238" t="s">
        <v>6104</v>
      </c>
      <c r="C2238" t="s">
        <v>6045</v>
      </c>
      <c r="D2238" s="1" t="s">
        <v>6105</v>
      </c>
      <c r="E2238">
        <v>3.6</v>
      </c>
      <c r="F2238" s="1" t="s">
        <v>6106</v>
      </c>
      <c r="G2238" t="s">
        <v>5938</v>
      </c>
      <c r="H2238" t="s">
        <v>6107</v>
      </c>
      <c r="I2238" t="s">
        <v>51</v>
      </c>
      <c r="J2238">
        <v>1972</v>
      </c>
      <c r="K2238" t="s">
        <v>36</v>
      </c>
      <c r="L2238" t="s">
        <v>29</v>
      </c>
      <c r="M2238" t="s">
        <v>30</v>
      </c>
      <c r="N2238" t="s">
        <v>47</v>
      </c>
      <c r="O2238">
        <v>-1</v>
      </c>
      <c r="P2238">
        <v>-1</v>
      </c>
    </row>
    <row r="2239" spans="1:16" ht="15" customHeight="1" x14ac:dyDescent="0.3">
      <c r="A2239">
        <v>2237</v>
      </c>
      <c r="B2239" t="s">
        <v>6108</v>
      </c>
      <c r="C2239" t="s">
        <v>6045</v>
      </c>
      <c r="D2239" s="1" t="s">
        <v>6109</v>
      </c>
      <c r="E2239">
        <v>3.3</v>
      </c>
      <c r="F2239" s="1" t="s">
        <v>1440</v>
      </c>
      <c r="G2239" t="s">
        <v>5938</v>
      </c>
      <c r="H2239" t="s">
        <v>1442</v>
      </c>
      <c r="I2239" t="s">
        <v>118</v>
      </c>
      <c r="J2239">
        <v>1994</v>
      </c>
      <c r="K2239" t="s">
        <v>36</v>
      </c>
      <c r="L2239" t="s">
        <v>46</v>
      </c>
      <c r="M2239" t="s">
        <v>38</v>
      </c>
      <c r="N2239" t="s">
        <v>160</v>
      </c>
      <c r="O2239">
        <v>-1</v>
      </c>
      <c r="P2239">
        <v>-1</v>
      </c>
    </row>
    <row r="2240" spans="1:16" ht="15" customHeight="1" x14ac:dyDescent="0.3">
      <c r="A2240">
        <v>2238</v>
      </c>
      <c r="B2240" t="s">
        <v>3647</v>
      </c>
      <c r="C2240" t="s">
        <v>6110</v>
      </c>
      <c r="D2240" s="1" t="s">
        <v>6111</v>
      </c>
      <c r="E2240">
        <v>4</v>
      </c>
      <c r="F2240" s="1" t="s">
        <v>3601</v>
      </c>
      <c r="G2240" t="s">
        <v>6001</v>
      </c>
      <c r="H2240" t="s">
        <v>1545</v>
      </c>
      <c r="I2240" t="s">
        <v>51</v>
      </c>
      <c r="J2240">
        <v>1999</v>
      </c>
      <c r="K2240" t="s">
        <v>36</v>
      </c>
      <c r="L2240" t="s">
        <v>46</v>
      </c>
      <c r="M2240" t="s">
        <v>38</v>
      </c>
      <c r="N2240" t="s">
        <v>47</v>
      </c>
      <c r="O2240">
        <v>-1</v>
      </c>
      <c r="P2240">
        <v>-1</v>
      </c>
    </row>
    <row r="2241" spans="1:16" ht="15" customHeight="1" x14ac:dyDescent="0.3">
      <c r="A2241">
        <v>2239</v>
      </c>
      <c r="B2241" t="s">
        <v>3647</v>
      </c>
      <c r="C2241" t="s">
        <v>6110</v>
      </c>
      <c r="D2241" t="s">
        <v>6112</v>
      </c>
      <c r="E2241">
        <v>-1</v>
      </c>
      <c r="F2241" t="s">
        <v>3590</v>
      </c>
      <c r="G2241" t="s">
        <v>6001</v>
      </c>
      <c r="H2241">
        <v>-1</v>
      </c>
      <c r="I2241">
        <v>-1</v>
      </c>
      <c r="J2241">
        <v>-1</v>
      </c>
      <c r="K2241">
        <v>-1</v>
      </c>
      <c r="L2241">
        <v>-1</v>
      </c>
      <c r="M2241">
        <v>-1</v>
      </c>
      <c r="N2241">
        <v>-1</v>
      </c>
      <c r="O2241">
        <v>-1</v>
      </c>
      <c r="P2241">
        <v>-1</v>
      </c>
    </row>
    <row r="2242" spans="1:16" ht="15" customHeight="1" x14ac:dyDescent="0.3">
      <c r="A2242">
        <v>2240</v>
      </c>
      <c r="B2242" t="s">
        <v>6113</v>
      </c>
      <c r="C2242" t="s">
        <v>6110</v>
      </c>
      <c r="D2242" s="1" t="s">
        <v>6114</v>
      </c>
      <c r="E2242">
        <v>2.5</v>
      </c>
      <c r="F2242" s="1" t="s">
        <v>1349</v>
      </c>
      <c r="G2242" t="s">
        <v>4660</v>
      </c>
      <c r="H2242" t="s">
        <v>1091</v>
      </c>
      <c r="I2242" t="s">
        <v>118</v>
      </c>
      <c r="J2242">
        <v>-1</v>
      </c>
      <c r="K2242" t="s">
        <v>36</v>
      </c>
      <c r="L2242" t="s">
        <v>222</v>
      </c>
      <c r="M2242" t="s">
        <v>81</v>
      </c>
      <c r="N2242" t="s">
        <v>39</v>
      </c>
      <c r="O2242">
        <v>-1</v>
      </c>
      <c r="P2242">
        <v>-1</v>
      </c>
    </row>
    <row r="2243" spans="1:16" ht="15" customHeight="1" x14ac:dyDescent="0.3">
      <c r="A2243">
        <v>2241</v>
      </c>
      <c r="B2243" t="s">
        <v>6115</v>
      </c>
      <c r="C2243" t="s">
        <v>6110</v>
      </c>
      <c r="D2243" s="1" t="s">
        <v>6116</v>
      </c>
      <c r="E2243">
        <v>2.5</v>
      </c>
      <c r="F2243" s="1" t="s">
        <v>1349</v>
      </c>
      <c r="G2243" t="s">
        <v>4660</v>
      </c>
      <c r="H2243" t="s">
        <v>1091</v>
      </c>
      <c r="I2243" t="s">
        <v>118</v>
      </c>
      <c r="J2243">
        <v>-1</v>
      </c>
      <c r="K2243" t="s">
        <v>36</v>
      </c>
      <c r="L2243" t="s">
        <v>222</v>
      </c>
      <c r="M2243" t="s">
        <v>81</v>
      </c>
      <c r="N2243" t="s">
        <v>39</v>
      </c>
      <c r="O2243">
        <v>-1</v>
      </c>
      <c r="P2243">
        <v>-1</v>
      </c>
    </row>
    <row r="2244" spans="1:16" ht="15" customHeight="1" x14ac:dyDescent="0.3">
      <c r="A2244">
        <v>2242</v>
      </c>
      <c r="B2244" t="s">
        <v>6117</v>
      </c>
      <c r="C2244" t="s">
        <v>6110</v>
      </c>
      <c r="D2244" t="s">
        <v>6118</v>
      </c>
      <c r="E2244">
        <v>3.5</v>
      </c>
      <c r="F2244" s="1" t="s">
        <v>2931</v>
      </c>
      <c r="G2244" t="s">
        <v>1708</v>
      </c>
      <c r="H2244" t="s">
        <v>2932</v>
      </c>
      <c r="I2244" t="s">
        <v>35</v>
      </c>
      <c r="J2244">
        <v>1970</v>
      </c>
      <c r="K2244" t="s">
        <v>36</v>
      </c>
      <c r="L2244" t="s">
        <v>222</v>
      </c>
      <c r="M2244" t="s">
        <v>81</v>
      </c>
      <c r="N2244" t="s">
        <v>24</v>
      </c>
      <c r="O2244" t="s">
        <v>2933</v>
      </c>
      <c r="P2244">
        <v>-1</v>
      </c>
    </row>
    <row r="2245" spans="1:16" ht="15" customHeight="1" x14ac:dyDescent="0.3">
      <c r="A2245">
        <v>2243</v>
      </c>
      <c r="B2245" t="s">
        <v>6119</v>
      </c>
      <c r="C2245" t="s">
        <v>6110</v>
      </c>
      <c r="D2245" s="1" t="s">
        <v>6120</v>
      </c>
      <c r="E2245">
        <v>3</v>
      </c>
      <c r="F2245" s="1" t="s">
        <v>6047</v>
      </c>
      <c r="G2245" t="s">
        <v>6029</v>
      </c>
      <c r="H2245" t="s">
        <v>6048</v>
      </c>
      <c r="I2245" t="s">
        <v>28</v>
      </c>
      <c r="J2245">
        <v>1930</v>
      </c>
      <c r="K2245" t="s">
        <v>73</v>
      </c>
      <c r="L2245" t="s">
        <v>3255</v>
      </c>
      <c r="M2245" t="s">
        <v>1570</v>
      </c>
      <c r="N2245" t="s">
        <v>132</v>
      </c>
      <c r="O2245" t="s">
        <v>6049</v>
      </c>
      <c r="P2245">
        <v>-1</v>
      </c>
    </row>
    <row r="2246" spans="1:16" ht="15" customHeight="1" x14ac:dyDescent="0.3">
      <c r="A2246">
        <v>2244</v>
      </c>
      <c r="B2246" t="s">
        <v>6121</v>
      </c>
      <c r="C2246" t="s">
        <v>6110</v>
      </c>
      <c r="D2246" s="1" t="s">
        <v>6122</v>
      </c>
      <c r="E2246">
        <v>2.5</v>
      </c>
      <c r="F2246" s="1" t="s">
        <v>1349</v>
      </c>
      <c r="G2246" t="s">
        <v>4660</v>
      </c>
      <c r="H2246" t="s">
        <v>1091</v>
      </c>
      <c r="I2246" t="s">
        <v>118</v>
      </c>
      <c r="J2246">
        <v>-1</v>
      </c>
      <c r="K2246" t="s">
        <v>36</v>
      </c>
      <c r="L2246" t="s">
        <v>222</v>
      </c>
      <c r="M2246" t="s">
        <v>81</v>
      </c>
      <c r="N2246" t="s">
        <v>39</v>
      </c>
      <c r="O2246">
        <v>-1</v>
      </c>
      <c r="P2246">
        <v>-1</v>
      </c>
    </row>
    <row r="2247" spans="1:16" ht="15" customHeight="1" x14ac:dyDescent="0.3">
      <c r="A2247">
        <v>2245</v>
      </c>
      <c r="B2247" t="s">
        <v>6123</v>
      </c>
      <c r="C2247" t="s">
        <v>6110</v>
      </c>
      <c r="D2247" s="1" t="s">
        <v>6124</v>
      </c>
      <c r="E2247">
        <v>2.8</v>
      </c>
      <c r="F2247" s="1" t="s">
        <v>3499</v>
      </c>
      <c r="G2247" t="s">
        <v>1708</v>
      </c>
      <c r="H2247" t="s">
        <v>3500</v>
      </c>
      <c r="I2247" t="s">
        <v>35</v>
      </c>
      <c r="J2247">
        <v>2004</v>
      </c>
      <c r="K2247" t="s">
        <v>36</v>
      </c>
      <c r="L2247" t="s">
        <v>222</v>
      </c>
      <c r="M2247" t="s">
        <v>81</v>
      </c>
      <c r="N2247" t="s">
        <v>47</v>
      </c>
      <c r="O2247">
        <v>-1</v>
      </c>
      <c r="P2247">
        <v>-1</v>
      </c>
    </row>
    <row r="2248" spans="1:16" ht="15" customHeight="1" x14ac:dyDescent="0.3">
      <c r="A2248">
        <v>2246</v>
      </c>
      <c r="B2248" t="s">
        <v>6125</v>
      </c>
      <c r="C2248" t="s">
        <v>6110</v>
      </c>
      <c r="D2248" t="s">
        <v>6126</v>
      </c>
      <c r="E2248">
        <v>-1</v>
      </c>
      <c r="F2248" t="s">
        <v>4634</v>
      </c>
      <c r="G2248" t="s">
        <v>4660</v>
      </c>
      <c r="H2248">
        <v>-1</v>
      </c>
      <c r="I2248">
        <v>-1</v>
      </c>
      <c r="J2248">
        <v>-1</v>
      </c>
      <c r="K2248">
        <v>-1</v>
      </c>
      <c r="L2248">
        <v>-1</v>
      </c>
      <c r="M2248">
        <v>-1</v>
      </c>
      <c r="N2248">
        <v>-1</v>
      </c>
      <c r="O2248">
        <v>-1</v>
      </c>
      <c r="P2248">
        <v>-1</v>
      </c>
    </row>
    <row r="2249" spans="1:16" ht="15" customHeight="1" x14ac:dyDescent="0.3">
      <c r="A2249">
        <v>2247</v>
      </c>
      <c r="B2249" t="s">
        <v>6127</v>
      </c>
      <c r="C2249" t="s">
        <v>6110</v>
      </c>
      <c r="D2249" s="1" t="s">
        <v>6128</v>
      </c>
      <c r="E2249">
        <v>4.0999999999999996</v>
      </c>
      <c r="F2249" s="1" t="s">
        <v>763</v>
      </c>
      <c r="G2249" t="s">
        <v>6029</v>
      </c>
      <c r="H2249" t="s">
        <v>764</v>
      </c>
      <c r="I2249" t="s">
        <v>118</v>
      </c>
      <c r="J2249">
        <v>-1</v>
      </c>
      <c r="K2249" t="s">
        <v>36</v>
      </c>
      <c r="L2249" t="s">
        <v>202</v>
      </c>
      <c r="M2249" t="s">
        <v>38</v>
      </c>
      <c r="N2249" t="s">
        <v>120</v>
      </c>
      <c r="O2249">
        <v>-1</v>
      </c>
      <c r="P2249">
        <v>-1</v>
      </c>
    </row>
    <row r="2250" spans="1:16" ht="15" customHeight="1" x14ac:dyDescent="0.3">
      <c r="A2250">
        <v>2248</v>
      </c>
      <c r="B2250" t="s">
        <v>6129</v>
      </c>
      <c r="C2250" t="s">
        <v>6110</v>
      </c>
      <c r="D2250" s="1" t="s">
        <v>6130</v>
      </c>
      <c r="E2250">
        <v>2.5</v>
      </c>
      <c r="F2250" s="1" t="s">
        <v>1349</v>
      </c>
      <c r="G2250" t="s">
        <v>4660</v>
      </c>
      <c r="H2250" t="s">
        <v>1091</v>
      </c>
      <c r="I2250" t="s">
        <v>118</v>
      </c>
      <c r="J2250">
        <v>-1</v>
      </c>
      <c r="K2250" t="s">
        <v>36</v>
      </c>
      <c r="L2250" t="s">
        <v>222</v>
      </c>
      <c r="M2250" t="s">
        <v>81</v>
      </c>
      <c r="N2250" t="s">
        <v>39</v>
      </c>
      <c r="O2250">
        <v>-1</v>
      </c>
      <c r="P2250">
        <v>-1</v>
      </c>
    </row>
    <row r="2251" spans="1:16" ht="15" customHeight="1" x14ac:dyDescent="0.3">
      <c r="A2251">
        <v>2249</v>
      </c>
      <c r="B2251" t="s">
        <v>6131</v>
      </c>
      <c r="C2251" t="s">
        <v>6110</v>
      </c>
      <c r="D2251" s="1" t="s">
        <v>6132</v>
      </c>
      <c r="E2251">
        <v>2.9</v>
      </c>
      <c r="F2251" s="1" t="s">
        <v>6133</v>
      </c>
      <c r="G2251" t="s">
        <v>1708</v>
      </c>
      <c r="H2251" t="s">
        <v>1708</v>
      </c>
      <c r="I2251" t="s">
        <v>28</v>
      </c>
      <c r="J2251">
        <v>1935</v>
      </c>
      <c r="K2251" t="s">
        <v>73</v>
      </c>
      <c r="L2251" t="s">
        <v>2629</v>
      </c>
      <c r="M2251" t="s">
        <v>81</v>
      </c>
      <c r="N2251" t="s">
        <v>132</v>
      </c>
      <c r="O2251" t="s">
        <v>6134</v>
      </c>
      <c r="P2251">
        <v>-1</v>
      </c>
    </row>
    <row r="2252" spans="1:16" ht="15" customHeight="1" x14ac:dyDescent="0.3">
      <c r="A2252">
        <v>2250</v>
      </c>
      <c r="B2252" t="s">
        <v>6135</v>
      </c>
      <c r="C2252" t="s">
        <v>6110</v>
      </c>
      <c r="D2252" s="1" t="s">
        <v>6136</v>
      </c>
      <c r="E2252">
        <v>-1</v>
      </c>
      <c r="F2252" t="s">
        <v>4634</v>
      </c>
      <c r="G2252" t="s">
        <v>4660</v>
      </c>
      <c r="H2252">
        <v>-1</v>
      </c>
      <c r="I2252">
        <v>-1</v>
      </c>
      <c r="J2252">
        <v>-1</v>
      </c>
      <c r="K2252">
        <v>-1</v>
      </c>
      <c r="L2252">
        <v>-1</v>
      </c>
      <c r="M2252">
        <v>-1</v>
      </c>
      <c r="N2252">
        <v>-1</v>
      </c>
      <c r="O2252">
        <v>-1</v>
      </c>
      <c r="P2252">
        <v>-1</v>
      </c>
    </row>
    <row r="2253" spans="1:16" ht="15" customHeight="1" x14ac:dyDescent="0.3">
      <c r="A2253">
        <v>2251</v>
      </c>
      <c r="B2253" t="s">
        <v>6052</v>
      </c>
      <c r="C2253" t="s">
        <v>6110</v>
      </c>
      <c r="D2253" s="1" t="s">
        <v>6137</v>
      </c>
      <c r="E2253">
        <v>3.1</v>
      </c>
      <c r="F2253" s="1" t="s">
        <v>6138</v>
      </c>
      <c r="G2253" t="s">
        <v>1708</v>
      </c>
      <c r="H2253" t="s">
        <v>6139</v>
      </c>
      <c r="I2253" t="s">
        <v>20</v>
      </c>
      <c r="J2253">
        <v>1984</v>
      </c>
      <c r="K2253" t="s">
        <v>36</v>
      </c>
      <c r="L2253" t="s">
        <v>178</v>
      </c>
      <c r="M2253" t="s">
        <v>38</v>
      </c>
      <c r="N2253" t="s">
        <v>120</v>
      </c>
      <c r="O2253">
        <v>-1</v>
      </c>
      <c r="P2253">
        <v>-1</v>
      </c>
    </row>
    <row r="2254" spans="1:16" ht="15" customHeight="1" x14ac:dyDescent="0.3">
      <c r="A2254">
        <v>2252</v>
      </c>
      <c r="B2254" t="s">
        <v>6140</v>
      </c>
      <c r="C2254" t="s">
        <v>6110</v>
      </c>
      <c r="D2254" s="1" t="s">
        <v>6141</v>
      </c>
      <c r="E2254">
        <v>3.4</v>
      </c>
      <c r="F2254" s="1" t="s">
        <v>6142</v>
      </c>
      <c r="G2254" t="s">
        <v>6029</v>
      </c>
      <c r="H2254" t="s">
        <v>6029</v>
      </c>
      <c r="I2254" t="s">
        <v>28</v>
      </c>
      <c r="J2254">
        <v>1864</v>
      </c>
      <c r="K2254" t="s">
        <v>21</v>
      </c>
      <c r="L2254" t="s">
        <v>29</v>
      </c>
      <c r="M2254" t="s">
        <v>30</v>
      </c>
      <c r="N2254" t="s">
        <v>31</v>
      </c>
      <c r="O2254" t="s">
        <v>6143</v>
      </c>
      <c r="P2254">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254"/>
  <sheetViews>
    <sheetView workbookViewId="0">
      <selection activeCell="G2248" sqref="G2248"/>
    </sheetView>
  </sheetViews>
  <sheetFormatPr defaultRowHeight="18.600000000000001" customHeight="1" x14ac:dyDescent="0.3"/>
  <cols>
    <col min="1" max="1" width="31.21875" customWidth="1"/>
    <col min="2" max="2" width="12.6640625" customWidth="1"/>
    <col min="4" max="4" width="14.6640625" customWidth="1"/>
    <col min="5" max="5" width="13.6640625" customWidth="1"/>
    <col min="6" max="6" width="12.33203125" customWidth="1"/>
    <col min="7" max="7" width="32.44140625" customWidth="1"/>
    <col min="8" max="8" width="14.109375" customWidth="1"/>
    <col min="9" max="9" width="19.33203125" customWidth="1"/>
  </cols>
  <sheetData>
    <row r="1" spans="1:19" ht="18.600000000000001" customHeight="1" x14ac:dyDescent="0.3">
      <c r="A1" t="s">
        <v>2</v>
      </c>
      <c r="B1" t="s">
        <v>0</v>
      </c>
      <c r="C1" t="s">
        <v>1</v>
      </c>
      <c r="E1" t="s">
        <v>0</v>
      </c>
      <c r="F1" t="s">
        <v>6144</v>
      </c>
      <c r="G1" t="s">
        <v>6145</v>
      </c>
      <c r="H1" t="s">
        <v>4</v>
      </c>
      <c r="I1" t="s">
        <v>5</v>
      </c>
      <c r="J1" t="s">
        <v>7</v>
      </c>
      <c r="K1" t="s">
        <v>10</v>
      </c>
      <c r="L1" t="s">
        <v>12</v>
      </c>
      <c r="M1" t="s">
        <v>14</v>
      </c>
      <c r="N1" t="s">
        <v>7888</v>
      </c>
      <c r="O1" t="s">
        <v>7889</v>
      </c>
      <c r="P1" t="s">
        <v>7890</v>
      </c>
      <c r="Q1" t="s">
        <v>7891</v>
      </c>
      <c r="R1" t="s">
        <v>7892</v>
      </c>
      <c r="S1" t="s">
        <v>7893</v>
      </c>
    </row>
    <row r="2" spans="1:19" ht="18.600000000000001" customHeight="1" x14ac:dyDescent="0.3">
      <c r="A2" t="s">
        <v>17</v>
      </c>
      <c r="B2" t="str">
        <f>IF(UPPER(DataAnalyst!B2)="*"&amp;"BUS"&amp;"*","BUSINESS ANALYST","DATA ANALYST")</f>
        <v>DATA ANALYST</v>
      </c>
      <c r="C2" t="s">
        <v>16</v>
      </c>
      <c r="E2" t="str">
        <f>IF(COUNTIF(B2, "*BU*"), "Business Analyst", "Data Analyst")</f>
        <v>Data Analyst</v>
      </c>
      <c r="F2" t="str">
        <f t="shared" ref="F2:F65" si="0">LEFT(C2,3)</f>
        <v>$37</v>
      </c>
      <c r="G2" t="str">
        <f t="shared" ref="G2:G65" si="1">MID(C2,FIND("-",C2)+1,FIND("(",C2)-FIND("-",C2)-3)</f>
        <v>$66</v>
      </c>
      <c r="H2" t="str">
        <f>LEFT(DataAnalyst!F28,LEN(DataAnalyst!F28)-3)</f>
        <v xml:space="preserve">Duolingo
</v>
      </c>
      <c r="I2" t="s">
        <v>19</v>
      </c>
      <c r="J2" t="str">
        <f>IF(DataAnalyst!I28=-1,"Unknown",DataAnalyst!I28)</f>
        <v>201 to 500 employees</v>
      </c>
      <c r="K2" t="str">
        <f>IF(DataAnalyst!L28=-1,"Unknown",DataAnalyst!L28)</f>
        <v>Internet</v>
      </c>
      <c r="L2" t="str">
        <f>IF(DataAnalyst!N28=-1,"Unknown",DataAnalyst!N28)</f>
        <v>$10 to $25 million (USD)</v>
      </c>
      <c r="M2" t="b">
        <f>IF(DataAnalyst!P28=-1,FALSE,TRUE)</f>
        <v>0</v>
      </c>
      <c r="N2">
        <f>COUNTIF($A2,"*SQL*")</f>
        <v>1</v>
      </c>
      <c r="O2">
        <f>COUNTIF($A2,"*Python*")</f>
        <v>1</v>
      </c>
      <c r="P2">
        <f>COUNTIF($A2,"* R *")</f>
        <v>0</v>
      </c>
      <c r="Q2">
        <f>COUNTIF($A2,"*Tableau*")</f>
        <v>0</v>
      </c>
      <c r="R2">
        <f>COUNTIF($A2,"*Power BI*")+COUNTIF($A2,"*PowerBI*")</f>
        <v>0</v>
      </c>
      <c r="S2">
        <f>+COUNTIF($A2,"*Excel*")</f>
        <v>0</v>
      </c>
    </row>
    <row r="3" spans="1:19" ht="18.600000000000001" customHeight="1" x14ac:dyDescent="0.3">
      <c r="A3" t="s">
        <v>26</v>
      </c>
      <c r="B3" t="str">
        <f>IF(UPPER(DataAnalyst!B3)="*"&amp;"SC"&amp;"*","DATA SCIENTIST",IF(UPPER(DataAnalyst!B3)="*"&amp;"BUS"&amp;"*","BUSINESS ANALYST","DATA ANALYST"))</f>
        <v>DATA ANALYST</v>
      </c>
      <c r="C3" t="s">
        <v>16</v>
      </c>
      <c r="E3" t="str">
        <f t="shared" ref="E3:E22" si="2">IF(COUNTIF(B3, "*BU*"), "Business Analyst", "Data Analyst")</f>
        <v>Data Analyst</v>
      </c>
      <c r="F3" t="str">
        <f t="shared" si="0"/>
        <v>$37</v>
      </c>
      <c r="G3" t="str">
        <f t="shared" si="1"/>
        <v>$66</v>
      </c>
      <c r="H3" t="str">
        <f>LEFT(DataAnalyst!F38,LEN(DataAnalyst!F38)-3)</f>
        <v>Clear Str</v>
      </c>
      <c r="I3" t="s">
        <v>19</v>
      </c>
      <c r="J3" t="str">
        <f>IF(DataAnalyst!I38=-1,"Unknown",DataAnalyst!I38)</f>
        <v>51 to 200 employees</v>
      </c>
      <c r="K3" t="str">
        <f>IF(DataAnalyst!L38=-1,"Unknown",DataAnalyst!L38)</f>
        <v>Unknown</v>
      </c>
      <c r="L3" t="str">
        <f>IF(DataAnalyst!N38=-1,"Unknown",DataAnalyst!N38)</f>
        <v>$1 to $5 million (USD)</v>
      </c>
      <c r="M3" t="b">
        <f>IF(DataAnalyst!P38=-1,FALSE,TRUE)</f>
        <v>0</v>
      </c>
      <c r="N3">
        <f>COUNTIF($A3,"*SQL*")</f>
        <v>1</v>
      </c>
      <c r="O3">
        <f t="shared" ref="O3:O66" si="3">COUNTIF($A3,"*Python*")</f>
        <v>0</v>
      </c>
      <c r="P3">
        <f t="shared" ref="P3:P66" si="4">COUNTIF($A3,"* R *")</f>
        <v>0</v>
      </c>
      <c r="Q3">
        <f t="shared" ref="Q3:Q66" si="5">COUNTIF($A3,"*Tableau*")</f>
        <v>0</v>
      </c>
      <c r="R3">
        <f t="shared" ref="R3:R66" si="6">COUNTIF($A3,"*Power BI*")+COUNTIF($A3,"*PowerBI*")</f>
        <v>0</v>
      </c>
      <c r="S3">
        <f t="shared" ref="S3:S66" si="7">+COUNTIF($A3,"*Excel*")</f>
        <v>1</v>
      </c>
    </row>
    <row r="4" spans="1:19" ht="18.600000000000001" customHeight="1" x14ac:dyDescent="0.3">
      <c r="A4" t="s">
        <v>33</v>
      </c>
      <c r="B4" t="str">
        <f>IF(UPPER(DataAnalyst!B4)="*"&amp;"SC"&amp;"*","DATA SCIENTIST",IF(UPPER(DataAnalyst!B4)="*"&amp;"BUS"&amp;"*","BUSINESS ANALYST","DATA ANALYST"))</f>
        <v>DATA ANALYST</v>
      </c>
      <c r="C4" t="s">
        <v>16</v>
      </c>
      <c r="E4" t="str">
        <f t="shared" si="2"/>
        <v>Data Analyst</v>
      </c>
      <c r="F4" t="str">
        <f t="shared" si="0"/>
        <v>$37</v>
      </c>
      <c r="G4" t="str">
        <f t="shared" si="1"/>
        <v>$66</v>
      </c>
      <c r="H4" t="str">
        <f>LEFT(DataAnalyst!F42,LEN(DataAnalyst!F42)-3)</f>
        <v>Pi</v>
      </c>
      <c r="I4" t="s">
        <v>19</v>
      </c>
      <c r="J4" t="str">
        <f>IF(DataAnalyst!I42=-1,"Unknown",DataAnalyst!I42)</f>
        <v>1 to 50 employees</v>
      </c>
      <c r="K4" t="str">
        <f>IF(DataAnalyst!L42=-1,"Unknown",DataAnalyst!L42)</f>
        <v>Unknown</v>
      </c>
      <c r="L4" t="str">
        <f>IF(DataAnalyst!N42=-1,"Unknown",DataAnalyst!N42)</f>
        <v>Unknown / Non-Applicable</v>
      </c>
      <c r="M4" t="b">
        <f>IF(DataAnalyst!P42=-1,FALSE,TRUE)</f>
        <v>0</v>
      </c>
      <c r="N4">
        <f t="shared" ref="N4:N67" si="8">COUNTIF($A4,"*SQL*")</f>
        <v>1</v>
      </c>
      <c r="O4">
        <f t="shared" si="3"/>
        <v>1</v>
      </c>
      <c r="P4">
        <f t="shared" si="4"/>
        <v>0</v>
      </c>
      <c r="Q4">
        <f t="shared" si="5"/>
        <v>1</v>
      </c>
      <c r="R4">
        <f t="shared" si="6"/>
        <v>0</v>
      </c>
      <c r="S4">
        <f t="shared" si="7"/>
        <v>1</v>
      </c>
    </row>
    <row r="5" spans="1:19" ht="18.600000000000001" customHeight="1" x14ac:dyDescent="0.3">
      <c r="A5" t="s">
        <v>42</v>
      </c>
      <c r="B5" t="str">
        <f>IF(UPPER(DataAnalyst!B5)="*"&amp;"SC"&amp;"*","DATA SCIENTIST",IF(UPPER(DataAnalyst!B5)="*"&amp;"BUS"&amp;"*","BUSINESS ANALYST","DATA ANALYST"))</f>
        <v>DATA ANALYST</v>
      </c>
      <c r="C5" t="s">
        <v>16</v>
      </c>
      <c r="E5" t="str">
        <f t="shared" si="2"/>
        <v>Data Analyst</v>
      </c>
      <c r="F5" t="str">
        <f t="shared" si="0"/>
        <v>$37</v>
      </c>
      <c r="G5" t="str">
        <f t="shared" si="1"/>
        <v>$66</v>
      </c>
      <c r="H5" t="str">
        <f>LEFT(DataAnalyst!F53,LEN(DataAnalyst!F53)-3)</f>
        <v xml:space="preserve">Citadel
</v>
      </c>
      <c r="I5" t="s">
        <v>19</v>
      </c>
      <c r="J5" t="str">
        <f>IF(DataAnalyst!I53=-1,"Unknown",DataAnalyst!I53)</f>
        <v>1001 to 5000 employees</v>
      </c>
      <c r="K5" t="str">
        <f>IF(DataAnalyst!L53=-1,"Unknown",DataAnalyst!L53)</f>
        <v>Unknown</v>
      </c>
      <c r="L5" t="str">
        <f>IF(DataAnalyst!N53=-1,"Unknown",DataAnalyst!N53)</f>
        <v>$50 to $100 million (USD)</v>
      </c>
      <c r="M5" t="b">
        <f>IF(DataAnalyst!P53=-1,FALSE,TRUE)</f>
        <v>0</v>
      </c>
      <c r="N5">
        <f t="shared" si="8"/>
        <v>1</v>
      </c>
      <c r="O5">
        <f t="shared" si="3"/>
        <v>0</v>
      </c>
      <c r="P5">
        <f t="shared" si="4"/>
        <v>0</v>
      </c>
      <c r="Q5">
        <f t="shared" si="5"/>
        <v>1</v>
      </c>
      <c r="R5">
        <f t="shared" si="6"/>
        <v>1</v>
      </c>
      <c r="S5">
        <f t="shared" si="7"/>
        <v>0</v>
      </c>
    </row>
    <row r="6" spans="1:19" ht="18.600000000000001" customHeight="1" x14ac:dyDescent="0.3">
      <c r="A6" t="s">
        <v>49</v>
      </c>
      <c r="B6" t="str">
        <f>IF(UPPER(DataAnalyst!B6)="*"&amp;"SC"&amp;"*","DATA SCIENTIST",IF(UPPER(DataAnalyst!B6)="*"&amp;"BUS"&amp;"*","BUSINESS ANALYST","DATA ANALYST"))</f>
        <v>DATA ANALYST</v>
      </c>
      <c r="C6" t="s">
        <v>16</v>
      </c>
      <c r="E6" t="str">
        <f t="shared" si="2"/>
        <v>Data Analyst</v>
      </c>
      <c r="F6" t="str">
        <f t="shared" si="0"/>
        <v>$37</v>
      </c>
      <c r="G6" t="str">
        <f t="shared" si="1"/>
        <v>$66</v>
      </c>
      <c r="H6" t="str">
        <f>LEFT(DataAnalyst!F54,LEN(DataAnalyst!F54)-3)</f>
        <v xml:space="preserve">Xoriant Corporation
</v>
      </c>
      <c r="I6" t="s">
        <v>103</v>
      </c>
      <c r="J6" t="str">
        <f>IF(DataAnalyst!I54=-1,"Unknown",DataAnalyst!I54)</f>
        <v>1001 to 5000 employees</v>
      </c>
      <c r="K6" t="str">
        <f>IF(DataAnalyst!L54=-1,"Unknown",DataAnalyst!L54)</f>
        <v>IT Services</v>
      </c>
      <c r="L6" t="str">
        <f>IF(DataAnalyst!N54=-1,"Unknown",DataAnalyst!N54)</f>
        <v>$100 to $500 million (USD)</v>
      </c>
      <c r="M6" t="b">
        <f>IF(DataAnalyst!P54=-1,FALSE,TRUE)</f>
        <v>0</v>
      </c>
      <c r="N6">
        <f t="shared" si="8"/>
        <v>1</v>
      </c>
      <c r="O6">
        <f t="shared" si="3"/>
        <v>1</v>
      </c>
      <c r="P6">
        <f t="shared" si="4"/>
        <v>0</v>
      </c>
      <c r="Q6">
        <f t="shared" si="5"/>
        <v>0</v>
      </c>
      <c r="R6">
        <f t="shared" si="6"/>
        <v>0</v>
      </c>
      <c r="S6">
        <f t="shared" si="7"/>
        <v>1</v>
      </c>
    </row>
    <row r="7" spans="1:19" ht="18.600000000000001" customHeight="1" x14ac:dyDescent="0.3">
      <c r="A7" t="s">
        <v>55</v>
      </c>
      <c r="B7" t="str">
        <f>IF(UPPER(DataAnalyst!B7)="*"&amp;"SC"&amp;"*","DATA SCIENTIST",IF(UPPER(DataAnalyst!B7)="*"&amp;"BUS"&amp;"*","BUSINESS ANALYST","DATA ANALYST"))</f>
        <v>DATA ANALYST</v>
      </c>
      <c r="C7" t="s">
        <v>16</v>
      </c>
      <c r="E7" t="str">
        <f t="shared" si="2"/>
        <v>Data Analyst</v>
      </c>
      <c r="F7" t="str">
        <f t="shared" si="0"/>
        <v>$37</v>
      </c>
      <c r="G7" t="str">
        <f t="shared" si="1"/>
        <v>$66</v>
      </c>
      <c r="H7" t="str">
        <f>LEFT(DataAnalyst!F76,LEN(DataAnalyst!F76)-3)</f>
        <v xml:space="preserve">Axelon Services Corporation
</v>
      </c>
      <c r="I7" t="s">
        <v>19</v>
      </c>
      <c r="J7" t="str">
        <f>IF(DataAnalyst!I76=-1,"Unknown",DataAnalyst!I76)</f>
        <v>501 to 1000 employees</v>
      </c>
      <c r="K7" t="str">
        <f>IF(DataAnalyst!L76=-1,"Unknown",DataAnalyst!L76)</f>
        <v>Staffing &amp; Outsourcing</v>
      </c>
      <c r="L7" t="str">
        <f>IF(DataAnalyst!N76=-1,"Unknown",DataAnalyst!N76)</f>
        <v>$100 to $500 million (USD)</v>
      </c>
      <c r="M7" t="b">
        <f>IF(DataAnalyst!P76=-1,FALSE,TRUE)</f>
        <v>0</v>
      </c>
      <c r="N7">
        <f t="shared" si="8"/>
        <v>1</v>
      </c>
      <c r="O7">
        <f t="shared" si="3"/>
        <v>1</v>
      </c>
      <c r="P7">
        <f t="shared" si="4"/>
        <v>0</v>
      </c>
      <c r="Q7">
        <f t="shared" si="5"/>
        <v>0</v>
      </c>
      <c r="R7">
        <f t="shared" si="6"/>
        <v>0</v>
      </c>
      <c r="S7">
        <f t="shared" si="7"/>
        <v>1</v>
      </c>
    </row>
    <row r="8" spans="1:19" ht="18.600000000000001" customHeight="1" x14ac:dyDescent="0.3">
      <c r="A8" t="s">
        <v>61</v>
      </c>
      <c r="B8" t="str">
        <f>IF(UPPER(DataAnalyst!B8)="*"&amp;"SC"&amp;"*","DATA SCIENTIST",IF(UPPER(DataAnalyst!B8)="*"&amp;"BUS"&amp;"*","BUSINESS ANALYST","DATA ANALYST"))</f>
        <v>DATA ANALYST</v>
      </c>
      <c r="C8" t="s">
        <v>16</v>
      </c>
      <c r="E8" t="str">
        <f t="shared" si="2"/>
        <v>Data Analyst</v>
      </c>
      <c r="F8" t="str">
        <f t="shared" si="0"/>
        <v>$37</v>
      </c>
      <c r="G8" t="str">
        <f t="shared" si="1"/>
        <v>$66</v>
      </c>
      <c r="H8" t="str">
        <f>LEFT(DataAnalyst!F99,LEN(DataAnalyst!F99)-3)</f>
        <v xml:space="preserve">Cortex consultants LLC
</v>
      </c>
      <c r="I8" t="s">
        <v>19</v>
      </c>
      <c r="J8" t="str">
        <f>IF(DataAnalyst!I99=-1,"Unknown",DataAnalyst!I99)</f>
        <v>501 to 1000 employees</v>
      </c>
      <c r="K8" t="str">
        <f>IF(DataAnalyst!L99=-1,"Unknown",DataAnalyst!L99)</f>
        <v>Consulting</v>
      </c>
      <c r="L8" t="str">
        <f>IF(DataAnalyst!N99=-1,"Unknown",DataAnalyst!N99)</f>
        <v>Unknown / Non-Applicable</v>
      </c>
      <c r="M8" t="b">
        <f>IF(DataAnalyst!P99=-1,FALSE,TRUE)</f>
        <v>0</v>
      </c>
      <c r="N8">
        <f t="shared" si="8"/>
        <v>1</v>
      </c>
      <c r="O8">
        <f t="shared" si="3"/>
        <v>1</v>
      </c>
      <c r="P8">
        <f t="shared" si="4"/>
        <v>0</v>
      </c>
      <c r="Q8">
        <f t="shared" si="5"/>
        <v>0</v>
      </c>
      <c r="R8">
        <f t="shared" si="6"/>
        <v>0</v>
      </c>
      <c r="S8">
        <f t="shared" si="7"/>
        <v>1</v>
      </c>
    </row>
    <row r="9" spans="1:19" ht="18.600000000000001" customHeight="1" x14ac:dyDescent="0.3">
      <c r="A9" t="s">
        <v>64</v>
      </c>
      <c r="B9" t="str">
        <f>UPPER(DataAnalyst!B9)</f>
        <v>DATA SCIENCE ANALYST</v>
      </c>
      <c r="C9" t="s">
        <v>16</v>
      </c>
      <c r="E9" t="str">
        <f t="shared" si="2"/>
        <v>Data Analyst</v>
      </c>
      <c r="F9" t="str">
        <f t="shared" si="0"/>
        <v>$37</v>
      </c>
      <c r="G9" t="str">
        <f t="shared" si="1"/>
        <v>$66</v>
      </c>
      <c r="H9" t="str">
        <f>LEFT(DataAnalyst!F134,LEN(DataAnalyst!F134)-3)</f>
        <v xml:space="preserve">Asset Staffing
</v>
      </c>
      <c r="I9" t="s">
        <v>530</v>
      </c>
      <c r="J9" t="str">
        <f>IF(DataAnalyst!I134=-1,"Unknown",DataAnalyst!I134)</f>
        <v>201 to 500 employees</v>
      </c>
      <c r="K9" t="str">
        <f>IF(DataAnalyst!L134=-1,"Unknown",DataAnalyst!L134)</f>
        <v>Staffing &amp; Outsourcing</v>
      </c>
      <c r="L9" t="str">
        <f>IF(DataAnalyst!N134=-1,"Unknown",DataAnalyst!N134)</f>
        <v>Unknown / Non-Applicable</v>
      </c>
      <c r="M9" t="b">
        <f>IF(DataAnalyst!P134=-1,FALSE,TRUE)</f>
        <v>0</v>
      </c>
      <c r="N9">
        <f t="shared" si="8"/>
        <v>1</v>
      </c>
      <c r="O9">
        <f t="shared" si="3"/>
        <v>1</v>
      </c>
      <c r="P9">
        <f t="shared" si="4"/>
        <v>0</v>
      </c>
      <c r="Q9">
        <f t="shared" si="5"/>
        <v>0</v>
      </c>
      <c r="R9">
        <f t="shared" si="6"/>
        <v>0</v>
      </c>
      <c r="S9">
        <f t="shared" si="7"/>
        <v>0</v>
      </c>
    </row>
    <row r="10" spans="1:19" ht="18.600000000000001" customHeight="1" x14ac:dyDescent="0.3">
      <c r="A10" t="s">
        <v>69</v>
      </c>
      <c r="B10" t="str">
        <f>UPPER(DataAnalyst!B10)</f>
        <v>DATA ANALYST</v>
      </c>
      <c r="C10" t="s">
        <v>16</v>
      </c>
      <c r="E10" t="str">
        <f t="shared" si="2"/>
        <v>Data Analyst</v>
      </c>
      <c r="F10" t="str">
        <f t="shared" si="0"/>
        <v>$37</v>
      </c>
      <c r="G10" t="str">
        <f t="shared" si="1"/>
        <v>$66</v>
      </c>
      <c r="H10" t="str">
        <f>LEFT(DataAnalyst!F149,LEN(DataAnalyst!F149)-3)</f>
        <v xml:space="preserve">Amazon
</v>
      </c>
      <c r="I10" t="s">
        <v>19</v>
      </c>
      <c r="J10" t="str">
        <f>IF(DataAnalyst!I149=-1,"Unknown",DataAnalyst!I149)</f>
        <v>10000+ employees</v>
      </c>
      <c r="K10" t="str">
        <f>IF(DataAnalyst!L149=-1,"Unknown",DataAnalyst!L149)</f>
        <v>Internet</v>
      </c>
      <c r="L10" t="str">
        <f>IF(DataAnalyst!N149=-1,"Unknown",DataAnalyst!N149)</f>
        <v>$10+ billion (USD)</v>
      </c>
      <c r="M10" t="b">
        <f>IF(DataAnalyst!P149=-1,FALSE,TRUE)</f>
        <v>0</v>
      </c>
      <c r="N10">
        <f t="shared" si="8"/>
        <v>1</v>
      </c>
      <c r="O10">
        <f t="shared" si="3"/>
        <v>1</v>
      </c>
      <c r="P10">
        <f t="shared" si="4"/>
        <v>0</v>
      </c>
      <c r="Q10">
        <f t="shared" si="5"/>
        <v>0</v>
      </c>
      <c r="R10">
        <f t="shared" si="6"/>
        <v>0</v>
      </c>
      <c r="S10">
        <f t="shared" si="7"/>
        <v>1</v>
      </c>
    </row>
    <row r="11" spans="1:19" ht="18.600000000000001" customHeight="1" x14ac:dyDescent="0.3">
      <c r="A11" t="s">
        <v>78</v>
      </c>
      <c r="B11" t="str">
        <f>UPPER(DataAnalyst!B11)</f>
        <v>DATA ANALYST, MERCHANT HEALTH</v>
      </c>
      <c r="C11" t="s">
        <v>16</v>
      </c>
      <c r="E11" t="str">
        <f t="shared" si="2"/>
        <v>Data Analyst</v>
      </c>
      <c r="F11" t="str">
        <f t="shared" si="0"/>
        <v>$37</v>
      </c>
      <c r="G11" t="str">
        <f t="shared" si="1"/>
        <v>$66</v>
      </c>
      <c r="H11" t="str">
        <f>LEFT(DataAnalyst!F167,LEN(DataAnalyst!F167)-3)</f>
        <v xml:space="preserve">Rockstar Games
</v>
      </c>
      <c r="I11" t="s">
        <v>19</v>
      </c>
      <c r="J11" t="str">
        <f>IF(DataAnalyst!I167=-1,"Unknown",DataAnalyst!I167)</f>
        <v>1001 to 5000 employees</v>
      </c>
      <c r="K11" t="str">
        <f>IF(DataAnalyst!L167=-1,"Unknown",DataAnalyst!L167)</f>
        <v>Video Games</v>
      </c>
      <c r="L11" t="str">
        <f>IF(DataAnalyst!N167=-1,"Unknown",DataAnalyst!N167)</f>
        <v>$10 to $25 million (USD)</v>
      </c>
      <c r="M11" t="b">
        <f>IF(DataAnalyst!P167=-1,FALSE,TRUE)</f>
        <v>0</v>
      </c>
      <c r="N11">
        <f t="shared" si="8"/>
        <v>1</v>
      </c>
      <c r="O11">
        <f t="shared" si="3"/>
        <v>1</v>
      </c>
      <c r="P11">
        <f t="shared" si="4"/>
        <v>1</v>
      </c>
      <c r="Q11">
        <f t="shared" si="5"/>
        <v>0</v>
      </c>
      <c r="R11">
        <f t="shared" si="6"/>
        <v>0</v>
      </c>
      <c r="S11">
        <f t="shared" si="7"/>
        <v>0</v>
      </c>
    </row>
    <row r="12" spans="1:19" ht="18.600000000000001" customHeight="1" x14ac:dyDescent="0.3">
      <c r="A12" t="s">
        <v>83</v>
      </c>
      <c r="B12" t="str">
        <f>UPPER(DataAnalyst!B12)</f>
        <v>DATA ANALYST</v>
      </c>
      <c r="C12" t="s">
        <v>16</v>
      </c>
      <c r="E12" t="str">
        <f t="shared" si="2"/>
        <v>Data Analyst</v>
      </c>
      <c r="F12" t="str">
        <f t="shared" si="0"/>
        <v>$37</v>
      </c>
      <c r="G12" t="str">
        <f t="shared" si="1"/>
        <v>$66</v>
      </c>
      <c r="H12" t="str">
        <f>LEFT(DataAnalyst!F172,LEN(DataAnalyst!F172)-3)</f>
        <v xml:space="preserve">Softcom Systems
</v>
      </c>
      <c r="I12" t="s">
        <v>264</v>
      </c>
      <c r="J12" t="str">
        <f>IF(DataAnalyst!I172=-1,"Unknown",DataAnalyst!I172)</f>
        <v>1 to 50 employees</v>
      </c>
      <c r="K12" t="str">
        <f>IF(DataAnalyst!L172=-1,"Unknown",DataAnalyst!L172)</f>
        <v>IT Services</v>
      </c>
      <c r="L12" t="str">
        <f>IF(DataAnalyst!N172=-1,"Unknown",DataAnalyst!N172)</f>
        <v>$1 to $5 million (USD)</v>
      </c>
      <c r="M12" t="b">
        <f>IF(DataAnalyst!P172=-1,FALSE,TRUE)</f>
        <v>0</v>
      </c>
      <c r="N12">
        <f t="shared" si="8"/>
        <v>0</v>
      </c>
      <c r="O12">
        <f t="shared" si="3"/>
        <v>0</v>
      </c>
      <c r="P12">
        <f t="shared" si="4"/>
        <v>0</v>
      </c>
      <c r="Q12">
        <f t="shared" si="5"/>
        <v>0</v>
      </c>
      <c r="R12">
        <f t="shared" si="6"/>
        <v>0</v>
      </c>
      <c r="S12">
        <f t="shared" si="7"/>
        <v>1</v>
      </c>
    </row>
    <row r="13" spans="1:19" ht="18.600000000000001" customHeight="1" x14ac:dyDescent="0.3">
      <c r="A13" t="s">
        <v>88</v>
      </c>
      <c r="B13" t="str">
        <f>UPPER(DataAnalyst!B13)</f>
        <v>DATA ANALYST</v>
      </c>
      <c r="C13" t="s">
        <v>16</v>
      </c>
      <c r="E13" t="str">
        <f t="shared" si="2"/>
        <v>Data Analyst</v>
      </c>
      <c r="F13" t="str">
        <f t="shared" si="0"/>
        <v>$37</v>
      </c>
      <c r="G13" t="str">
        <f t="shared" si="1"/>
        <v>$66</v>
      </c>
      <c r="H13" t="str">
        <f>LEFT(DataAnalyst!F200,LEN(DataAnalyst!F200)-3)</f>
        <v xml:space="preserve">Xoriant Corporation
</v>
      </c>
      <c r="I13" t="s">
        <v>103</v>
      </c>
      <c r="J13" t="str">
        <f>IF(DataAnalyst!I200=-1,"Unknown",DataAnalyst!I200)</f>
        <v>1001 to 5000 employees</v>
      </c>
      <c r="K13" t="str">
        <f>IF(DataAnalyst!L200=-1,"Unknown",DataAnalyst!L200)</f>
        <v>IT Services</v>
      </c>
      <c r="L13" t="str">
        <f>IF(DataAnalyst!N200=-1,"Unknown",DataAnalyst!N200)</f>
        <v>$100 to $500 million (USD)</v>
      </c>
      <c r="M13" t="b">
        <f>IF(DataAnalyst!P200=-1,FALSE,TRUE)</f>
        <v>0</v>
      </c>
      <c r="N13">
        <f t="shared" si="8"/>
        <v>1</v>
      </c>
      <c r="O13">
        <f t="shared" si="3"/>
        <v>1</v>
      </c>
      <c r="P13">
        <f t="shared" si="4"/>
        <v>0</v>
      </c>
      <c r="Q13">
        <f t="shared" si="5"/>
        <v>1</v>
      </c>
      <c r="R13">
        <f t="shared" si="6"/>
        <v>0</v>
      </c>
      <c r="S13">
        <f t="shared" si="7"/>
        <v>1</v>
      </c>
    </row>
    <row r="14" spans="1:19" ht="18.600000000000001" customHeight="1" x14ac:dyDescent="0.3">
      <c r="A14" t="s">
        <v>93</v>
      </c>
      <c r="B14" t="str">
        <f>UPPER(DataAnalyst!B14)</f>
        <v>DATA ANALYST</v>
      </c>
      <c r="C14" t="s">
        <v>16</v>
      </c>
      <c r="E14" t="str">
        <f t="shared" si="2"/>
        <v>Data Analyst</v>
      </c>
      <c r="F14" t="str">
        <f t="shared" si="0"/>
        <v>$37</v>
      </c>
      <c r="G14" t="str">
        <f t="shared" si="1"/>
        <v>$66</v>
      </c>
      <c r="H14" t="str">
        <f>LEFT(DataAnalyst!F212,LEN(DataAnalyst!F212)-3)</f>
        <v xml:space="preserve">Sphinix Network Solutions Inc.
</v>
      </c>
      <c r="I14" t="s">
        <v>19</v>
      </c>
      <c r="J14" t="str">
        <f>IF(DataAnalyst!I212=-1,"Unknown",DataAnalyst!I212)</f>
        <v>1 to 50 employees</v>
      </c>
      <c r="K14" t="str">
        <f>IF(DataAnalyst!L212=-1,"Unknown",DataAnalyst!L212)</f>
        <v>IT Services</v>
      </c>
      <c r="L14" t="str">
        <f>IF(DataAnalyst!N212=-1,"Unknown",DataAnalyst!N212)</f>
        <v>Less than $1 million (USD)</v>
      </c>
      <c r="M14" t="b">
        <f>IF(DataAnalyst!P212=-1,FALSE,TRUE)</f>
        <v>0</v>
      </c>
      <c r="N14">
        <f t="shared" si="8"/>
        <v>0</v>
      </c>
      <c r="O14">
        <f t="shared" si="3"/>
        <v>0</v>
      </c>
      <c r="P14">
        <f t="shared" si="4"/>
        <v>0</v>
      </c>
      <c r="Q14">
        <f t="shared" si="5"/>
        <v>0</v>
      </c>
      <c r="R14">
        <f t="shared" si="6"/>
        <v>0</v>
      </c>
      <c r="S14">
        <f t="shared" si="7"/>
        <v>1</v>
      </c>
    </row>
    <row r="15" spans="1:19" ht="18.600000000000001" customHeight="1" x14ac:dyDescent="0.3">
      <c r="A15" t="s">
        <v>97</v>
      </c>
      <c r="B15" t="str">
        <f>UPPER(DataAnalyst!B15)</f>
        <v>SENIOR DATA ANALYST</v>
      </c>
      <c r="C15" t="s">
        <v>16</v>
      </c>
      <c r="E15" t="str">
        <f t="shared" si="2"/>
        <v>Data Analyst</v>
      </c>
      <c r="F15" t="str">
        <f t="shared" si="0"/>
        <v>$37</v>
      </c>
      <c r="G15" t="str">
        <f t="shared" si="1"/>
        <v>$66</v>
      </c>
      <c r="H15" t="str">
        <f>LEFT(DataAnalyst!F220,LEN(DataAnalyst!F220)-3)</f>
        <v xml:space="preserve">Citi
</v>
      </c>
      <c r="I15" t="s">
        <v>19</v>
      </c>
      <c r="J15" t="str">
        <f>IF(DataAnalyst!I220=-1,"Unknown",DataAnalyst!I220)</f>
        <v>10000+ employees</v>
      </c>
      <c r="K15" t="str">
        <f>IF(DataAnalyst!L220=-1,"Unknown",DataAnalyst!L220)</f>
        <v>Investment Banking &amp; Asset Management</v>
      </c>
      <c r="L15" t="str">
        <f>IF(DataAnalyst!N220=-1,"Unknown",DataAnalyst!N220)</f>
        <v>$10+ billion (USD)</v>
      </c>
      <c r="M15" t="b">
        <f>IF(DataAnalyst!P220=-1,FALSE,TRUE)</f>
        <v>0</v>
      </c>
      <c r="N15">
        <f t="shared" si="8"/>
        <v>1</v>
      </c>
      <c r="O15">
        <f t="shared" si="3"/>
        <v>1</v>
      </c>
      <c r="P15">
        <f t="shared" si="4"/>
        <v>0</v>
      </c>
      <c r="Q15">
        <f t="shared" si="5"/>
        <v>0</v>
      </c>
      <c r="R15">
        <f t="shared" si="6"/>
        <v>0</v>
      </c>
      <c r="S15">
        <f t="shared" si="7"/>
        <v>1</v>
      </c>
    </row>
    <row r="16" spans="1:19" ht="18.600000000000001" customHeight="1" x14ac:dyDescent="0.3">
      <c r="A16" t="s">
        <v>101</v>
      </c>
      <c r="B16" t="str">
        <f>UPPER(DataAnalyst!B16)</f>
        <v>INVESTMENT ADVISORY DATA ANALYST</v>
      </c>
      <c r="C16" t="s">
        <v>16</v>
      </c>
      <c r="E16" t="str">
        <f t="shared" si="2"/>
        <v>Data Analyst</v>
      </c>
      <c r="F16" t="str">
        <f t="shared" si="0"/>
        <v>$37</v>
      </c>
      <c r="G16" t="str">
        <f t="shared" si="1"/>
        <v>$66</v>
      </c>
      <c r="H16" t="str">
        <f>LEFT(DataAnalyst!F229,LEN(DataAnalyst!F229)-3)</f>
        <v>Wayne Technologies - CH</v>
      </c>
      <c r="I16" t="s">
        <v>19</v>
      </c>
      <c r="J16" t="str">
        <f>IF(DataAnalyst!I229=-1,"Unknown",DataAnalyst!I229)</f>
        <v>Unknown</v>
      </c>
      <c r="K16" t="str">
        <f>IF(DataAnalyst!L229=-1,"Unknown",DataAnalyst!L229)</f>
        <v>Unknown</v>
      </c>
      <c r="L16" t="str">
        <f>IF(DataAnalyst!N229=-1,"Unknown",DataAnalyst!N229)</f>
        <v>Unknown</v>
      </c>
      <c r="M16" t="b">
        <f>IF(DataAnalyst!P229=-1,FALSE,TRUE)</f>
        <v>0</v>
      </c>
      <c r="N16">
        <f t="shared" si="8"/>
        <v>1</v>
      </c>
      <c r="O16">
        <f t="shared" si="3"/>
        <v>0</v>
      </c>
      <c r="P16">
        <f t="shared" si="4"/>
        <v>0</v>
      </c>
      <c r="Q16">
        <f t="shared" si="5"/>
        <v>0</v>
      </c>
      <c r="R16">
        <f t="shared" si="6"/>
        <v>0</v>
      </c>
      <c r="S16">
        <f t="shared" si="7"/>
        <v>1</v>
      </c>
    </row>
    <row r="17" spans="1:19" ht="18.600000000000001" customHeight="1" x14ac:dyDescent="0.3">
      <c r="A17" t="s">
        <v>108</v>
      </c>
      <c r="B17" t="str">
        <f>UPPER(DataAnalyst!B17)</f>
        <v>SUSTAINABILITY DATA ANALYST</v>
      </c>
      <c r="C17" t="s">
        <v>16</v>
      </c>
      <c r="E17" t="str">
        <f t="shared" si="2"/>
        <v>Data Analyst</v>
      </c>
      <c r="F17" t="str">
        <f t="shared" si="0"/>
        <v>$37</v>
      </c>
      <c r="G17" t="str">
        <f t="shared" si="1"/>
        <v>$66</v>
      </c>
      <c r="H17" t="str">
        <f>LEFT(DataAnalyst!F234,LEN(DataAnalyst!F234)-3)</f>
        <v xml:space="preserve">Mitchell Martin
</v>
      </c>
      <c r="I17" t="s">
        <v>103</v>
      </c>
      <c r="J17" t="str">
        <f>IF(DataAnalyst!I234=-1,"Unknown",DataAnalyst!I234)</f>
        <v>501 to 1000 employees</v>
      </c>
      <c r="K17" t="str">
        <f>IF(DataAnalyst!L234=-1,"Unknown",DataAnalyst!L234)</f>
        <v>Staffing &amp; Outsourcing</v>
      </c>
      <c r="L17" t="str">
        <f>IF(DataAnalyst!N234=-1,"Unknown",DataAnalyst!N234)</f>
        <v>$100 to $500 million (USD)</v>
      </c>
      <c r="M17" t="b">
        <f>IF(DataAnalyst!P234=-1,FALSE,TRUE)</f>
        <v>0</v>
      </c>
      <c r="N17">
        <f t="shared" si="8"/>
        <v>1</v>
      </c>
      <c r="O17">
        <f t="shared" si="3"/>
        <v>1</v>
      </c>
      <c r="P17">
        <f t="shared" si="4"/>
        <v>0</v>
      </c>
      <c r="Q17">
        <f t="shared" si="5"/>
        <v>0</v>
      </c>
      <c r="R17">
        <f t="shared" si="6"/>
        <v>0</v>
      </c>
      <c r="S17">
        <f t="shared" si="7"/>
        <v>1</v>
      </c>
    </row>
    <row r="18" spans="1:19" ht="18.600000000000001" customHeight="1" x14ac:dyDescent="0.3">
      <c r="A18" t="s">
        <v>111</v>
      </c>
      <c r="B18" t="str">
        <f>UPPER(DataAnalyst!B18)</f>
        <v>DATA ANALYST</v>
      </c>
      <c r="C18" t="s">
        <v>16</v>
      </c>
      <c r="E18" t="str">
        <f t="shared" si="2"/>
        <v>Data Analyst</v>
      </c>
      <c r="F18" t="str">
        <f t="shared" si="0"/>
        <v>$37</v>
      </c>
      <c r="G18" t="str">
        <f t="shared" si="1"/>
        <v>$66</v>
      </c>
      <c r="H18" t="str">
        <f>LEFT(DataAnalyst!F235,LEN(DataAnalyst!F235)-3)</f>
        <v xml:space="preserve">RMS Computer Corporation
</v>
      </c>
      <c r="I18" t="s">
        <v>103</v>
      </c>
      <c r="J18" t="str">
        <f>IF(DataAnalyst!I235=-1,"Unknown",DataAnalyst!I235)</f>
        <v>201 to 500 employees</v>
      </c>
      <c r="K18" t="str">
        <f>IF(DataAnalyst!L235=-1,"Unknown",DataAnalyst!L235)</f>
        <v>Computer Hardware &amp; Software</v>
      </c>
      <c r="L18" t="str">
        <f>IF(DataAnalyst!N235=-1,"Unknown",DataAnalyst!N235)</f>
        <v>$25 to $50 million (USD)</v>
      </c>
      <c r="M18" t="b">
        <f>IF(DataAnalyst!P235=-1,FALSE,TRUE)</f>
        <v>0</v>
      </c>
      <c r="N18">
        <f t="shared" si="8"/>
        <v>1</v>
      </c>
      <c r="O18">
        <f t="shared" si="3"/>
        <v>0</v>
      </c>
      <c r="P18">
        <f t="shared" si="4"/>
        <v>0</v>
      </c>
      <c r="Q18">
        <f t="shared" si="5"/>
        <v>1</v>
      </c>
      <c r="R18">
        <f t="shared" si="6"/>
        <v>0</v>
      </c>
      <c r="S18">
        <f t="shared" si="7"/>
        <v>0</v>
      </c>
    </row>
    <row r="19" spans="1:19" ht="18.600000000000001" customHeight="1" x14ac:dyDescent="0.3">
      <c r="A19" t="s">
        <v>115</v>
      </c>
      <c r="B19" t="str">
        <f>UPPER(DataAnalyst!B19)</f>
        <v>CLINICAL DATA ANALYST</v>
      </c>
      <c r="C19" t="s">
        <v>16</v>
      </c>
      <c r="E19" t="str">
        <f t="shared" si="2"/>
        <v>Data Analyst</v>
      </c>
      <c r="F19" t="str">
        <f t="shared" si="0"/>
        <v>$37</v>
      </c>
      <c r="G19" t="str">
        <f t="shared" si="1"/>
        <v>$66</v>
      </c>
      <c r="H19" t="str">
        <f>LEFT(DataAnalyst!F241,LEN(DataAnalyst!F241)-3)</f>
        <v xml:space="preserve">JPMorgan Chase
</v>
      </c>
      <c r="I19" t="s">
        <v>19</v>
      </c>
      <c r="J19" t="str">
        <f>IF(DataAnalyst!I241=-1,"Unknown",DataAnalyst!I241)</f>
        <v>10000+ employees</v>
      </c>
      <c r="K19" t="str">
        <f>IF(DataAnalyst!L241=-1,"Unknown",DataAnalyst!L241)</f>
        <v>Investment Banking &amp; Asset Management</v>
      </c>
      <c r="L19" t="str">
        <f>IF(DataAnalyst!N241=-1,"Unknown",DataAnalyst!N241)</f>
        <v>$10+ billion (USD)</v>
      </c>
      <c r="M19" t="b">
        <f>IF(DataAnalyst!P241=-1,FALSE,TRUE)</f>
        <v>0</v>
      </c>
      <c r="N19">
        <f t="shared" si="8"/>
        <v>1</v>
      </c>
      <c r="O19">
        <f t="shared" si="3"/>
        <v>1</v>
      </c>
      <c r="P19">
        <f t="shared" si="4"/>
        <v>0</v>
      </c>
      <c r="Q19">
        <f t="shared" si="5"/>
        <v>0</v>
      </c>
      <c r="R19">
        <f t="shared" si="6"/>
        <v>0</v>
      </c>
      <c r="S19">
        <f t="shared" si="7"/>
        <v>0</v>
      </c>
    </row>
    <row r="20" spans="1:19" ht="18.600000000000001" customHeight="1" x14ac:dyDescent="0.3">
      <c r="A20" t="s">
        <v>123</v>
      </c>
      <c r="B20" t="str">
        <f>UPPER(DataAnalyst!B20)</f>
        <v>DATA PROGRAMMER/ANALYST</v>
      </c>
      <c r="C20" t="s">
        <v>16</v>
      </c>
      <c r="E20" t="str">
        <f t="shared" si="2"/>
        <v>Data Analyst</v>
      </c>
      <c r="F20" t="str">
        <f t="shared" si="0"/>
        <v>$37</v>
      </c>
      <c r="G20" t="str">
        <f t="shared" si="1"/>
        <v>$66</v>
      </c>
      <c r="H20" t="str">
        <f>LEFT(DataAnalyst!F246,LEN(DataAnalyst!F246)-3)</f>
        <v xml:space="preserve">NYC Health + Hospitals
</v>
      </c>
      <c r="I20" t="s">
        <v>19</v>
      </c>
      <c r="J20" t="str">
        <f>IF(DataAnalyst!I246=-1,"Unknown",DataAnalyst!I246)</f>
        <v>5001 to 10000 employees</v>
      </c>
      <c r="K20" t="str">
        <f>IF(DataAnalyst!L246=-1,"Unknown",DataAnalyst!L246)</f>
        <v>Health Care Services &amp; Hospitals</v>
      </c>
      <c r="L20" t="str">
        <f>IF(DataAnalyst!N246=-1,"Unknown",DataAnalyst!N246)</f>
        <v>Unknown / Non-Applicable</v>
      </c>
      <c r="M20" t="b">
        <f>IF(DataAnalyst!P246=-1,FALSE,TRUE)</f>
        <v>0</v>
      </c>
      <c r="N20">
        <f t="shared" si="8"/>
        <v>0</v>
      </c>
      <c r="O20">
        <f t="shared" si="3"/>
        <v>1</v>
      </c>
      <c r="P20">
        <f t="shared" si="4"/>
        <v>0</v>
      </c>
      <c r="Q20">
        <f t="shared" si="5"/>
        <v>0</v>
      </c>
      <c r="R20">
        <f t="shared" si="6"/>
        <v>0</v>
      </c>
      <c r="S20">
        <f t="shared" si="7"/>
        <v>1</v>
      </c>
    </row>
    <row r="21" spans="1:19" ht="18.600000000000001" customHeight="1" x14ac:dyDescent="0.3">
      <c r="A21" t="s">
        <v>126</v>
      </c>
      <c r="B21" t="str">
        <f>UPPER(DataAnalyst!B21)</f>
        <v>DATA ANALYST</v>
      </c>
      <c r="C21" t="s">
        <v>16</v>
      </c>
      <c r="E21" t="str">
        <f t="shared" si="2"/>
        <v>Data Analyst</v>
      </c>
      <c r="F21" t="str">
        <f t="shared" si="0"/>
        <v>$37</v>
      </c>
      <c r="G21" t="str">
        <f t="shared" si="1"/>
        <v>$66</v>
      </c>
      <c r="H21" t="str">
        <f>LEFT(DataAnalyst!F253,LEN(DataAnalyst!F253)-3)</f>
        <v xml:space="preserve">Capgemini
</v>
      </c>
      <c r="I21" t="s">
        <v>19</v>
      </c>
      <c r="J21" t="str">
        <f>IF(DataAnalyst!I253=-1,"Unknown",DataAnalyst!I253)</f>
        <v>10000+ employees</v>
      </c>
      <c r="K21" t="str">
        <f>IF(DataAnalyst!L253=-1,"Unknown",DataAnalyst!L253)</f>
        <v>Enterprise Software &amp; Network Solutions</v>
      </c>
      <c r="L21" t="str">
        <f>IF(DataAnalyst!N253=-1,"Unknown",DataAnalyst!N253)</f>
        <v>$10+ billion (USD)</v>
      </c>
      <c r="M21" t="b">
        <f>IF(DataAnalyst!P253=-1,FALSE,TRUE)</f>
        <v>0</v>
      </c>
      <c r="N21">
        <f t="shared" si="8"/>
        <v>1</v>
      </c>
      <c r="O21">
        <f t="shared" si="3"/>
        <v>1</v>
      </c>
      <c r="P21">
        <f t="shared" si="4"/>
        <v>0</v>
      </c>
      <c r="Q21">
        <f t="shared" si="5"/>
        <v>0</v>
      </c>
      <c r="R21">
        <f t="shared" si="6"/>
        <v>0</v>
      </c>
      <c r="S21">
        <f t="shared" si="7"/>
        <v>1</v>
      </c>
    </row>
    <row r="22" spans="1:19" ht="18.600000000000001" customHeight="1" x14ac:dyDescent="0.3">
      <c r="A22" t="s">
        <v>129</v>
      </c>
      <c r="B22" t="str">
        <f>UPPER(DataAnalyst!B22)</f>
        <v>PRODUCT ANALYST, DATA SCIENCE</v>
      </c>
      <c r="C22" t="s">
        <v>16</v>
      </c>
      <c r="E22" t="str">
        <f t="shared" si="2"/>
        <v>Data Analyst</v>
      </c>
      <c r="F22" t="str">
        <f t="shared" si="0"/>
        <v>$37</v>
      </c>
      <c r="G22" t="str">
        <f t="shared" si="1"/>
        <v>$66</v>
      </c>
      <c r="H22" t="str">
        <f>LEFT(DataAnalyst!F279,LEN(DataAnalyst!F279)-3)</f>
        <v xml:space="preserve">Northwell Health
</v>
      </c>
      <c r="I22" t="s">
        <v>506</v>
      </c>
      <c r="J22" t="str">
        <f>IF(DataAnalyst!I279=-1,"Unknown",DataAnalyst!I279)</f>
        <v>10000+ employees</v>
      </c>
      <c r="K22" t="str">
        <f>IF(DataAnalyst!L279=-1,"Unknown",DataAnalyst!L279)</f>
        <v>Health Care Services &amp; Hospitals</v>
      </c>
      <c r="L22" t="str">
        <f>IF(DataAnalyst!N279=-1,"Unknown",DataAnalyst!N279)</f>
        <v>$10+ billion (USD)</v>
      </c>
      <c r="M22" t="b">
        <f>IF(DataAnalyst!P279=-1,FALSE,TRUE)</f>
        <v>0</v>
      </c>
      <c r="N22">
        <f t="shared" si="8"/>
        <v>1</v>
      </c>
      <c r="O22">
        <f t="shared" si="3"/>
        <v>0</v>
      </c>
      <c r="P22">
        <f t="shared" si="4"/>
        <v>0</v>
      </c>
      <c r="Q22">
        <f t="shared" si="5"/>
        <v>0</v>
      </c>
      <c r="R22">
        <f t="shared" si="6"/>
        <v>0</v>
      </c>
      <c r="S22">
        <f t="shared" si="7"/>
        <v>1</v>
      </c>
    </row>
    <row r="23" spans="1:19" ht="18.600000000000001" customHeight="1" x14ac:dyDescent="0.3">
      <c r="A23" t="s">
        <v>134</v>
      </c>
      <c r="B23" t="str">
        <f>UPPER(DataAnalyst!B23)</f>
        <v>DATA SCIENCE ANALYST</v>
      </c>
      <c r="C23" t="s">
        <v>16</v>
      </c>
      <c r="E23" t="str">
        <f>IF(COUNTIF(B23, "*BU*"), "Business Analyst", "Data Analyst")</f>
        <v>Data Analyst</v>
      </c>
      <c r="F23" t="str">
        <f t="shared" si="0"/>
        <v>$37</v>
      </c>
      <c r="G23" t="str">
        <f t="shared" si="1"/>
        <v>$66</v>
      </c>
      <c r="H23" t="str">
        <f>LEFT(DataAnalyst!F284,LEN(DataAnalyst!F284)-3)</f>
        <v xml:space="preserve">RMS Computer
</v>
      </c>
      <c r="I23" t="s">
        <v>103</v>
      </c>
      <c r="J23" t="str">
        <f>IF(DataAnalyst!I284=-1,"Unknown",DataAnalyst!I284)</f>
        <v>201 to 500 employees</v>
      </c>
      <c r="K23" t="str">
        <f>IF(DataAnalyst!L284=-1,"Unknown",DataAnalyst!L284)</f>
        <v>Computer Hardware &amp; Software</v>
      </c>
      <c r="L23" t="str">
        <f>IF(DataAnalyst!N284=-1,"Unknown",DataAnalyst!N284)</f>
        <v>$25 to $50 million (USD)</v>
      </c>
      <c r="M23" t="b">
        <f>IF(DataAnalyst!P284=-1,FALSE,TRUE)</f>
        <v>0</v>
      </c>
      <c r="N23">
        <f t="shared" si="8"/>
        <v>1</v>
      </c>
      <c r="O23">
        <f t="shared" si="3"/>
        <v>1</v>
      </c>
      <c r="P23">
        <f t="shared" si="4"/>
        <v>0</v>
      </c>
      <c r="Q23">
        <f t="shared" si="5"/>
        <v>1</v>
      </c>
      <c r="R23">
        <f t="shared" si="6"/>
        <v>0</v>
      </c>
      <c r="S23">
        <f t="shared" si="7"/>
        <v>0</v>
      </c>
    </row>
    <row r="24" spans="1:19" ht="18.600000000000001" customHeight="1" x14ac:dyDescent="0.3">
      <c r="A24" t="s">
        <v>139</v>
      </c>
      <c r="B24" t="str">
        <f>UPPER(DataAnalyst!B24)</f>
        <v>DATA ANALYST - INTEX DEVELOPER</v>
      </c>
      <c r="C24" t="s">
        <v>16</v>
      </c>
      <c r="E24" t="str">
        <f>IF(COUNTIF(B24, "*BU*"), "Business Analyst", "Data Analyst")</f>
        <v>Data Analyst</v>
      </c>
      <c r="F24" t="str">
        <f t="shared" si="0"/>
        <v>$37</v>
      </c>
      <c r="G24" t="str">
        <f t="shared" si="1"/>
        <v>$66</v>
      </c>
      <c r="H24" t="str">
        <f>LEFT(DataAnalyst!F302,LEN(DataAnalyst!F302)-3)</f>
        <v xml:space="preserve">Citi
</v>
      </c>
      <c r="I24" t="s">
        <v>103</v>
      </c>
      <c r="J24" t="str">
        <f>IF(DataAnalyst!I302=-1,"Unknown",DataAnalyst!I302)</f>
        <v>10000+ employees</v>
      </c>
      <c r="K24" t="str">
        <f>IF(DataAnalyst!L302=-1,"Unknown",DataAnalyst!L302)</f>
        <v>Investment Banking &amp; Asset Management</v>
      </c>
      <c r="L24" t="str">
        <f>IF(DataAnalyst!N302=-1,"Unknown",DataAnalyst!N302)</f>
        <v>$10+ billion (USD)</v>
      </c>
      <c r="M24" t="b">
        <f>IF(DataAnalyst!P302=-1,FALSE,TRUE)</f>
        <v>0</v>
      </c>
      <c r="N24">
        <f t="shared" si="8"/>
        <v>0</v>
      </c>
      <c r="O24">
        <f t="shared" si="3"/>
        <v>1</v>
      </c>
      <c r="P24">
        <f t="shared" si="4"/>
        <v>0</v>
      </c>
      <c r="Q24">
        <f t="shared" si="5"/>
        <v>0</v>
      </c>
      <c r="R24">
        <f t="shared" si="6"/>
        <v>0</v>
      </c>
      <c r="S24">
        <f t="shared" si="7"/>
        <v>1</v>
      </c>
    </row>
    <row r="25" spans="1:19" ht="18.600000000000001" customHeight="1" x14ac:dyDescent="0.3">
      <c r="A25" t="s">
        <v>143</v>
      </c>
      <c r="B25" t="str">
        <f>UPPER(DataAnalyst!B25)</f>
        <v>DATA ANALYST</v>
      </c>
      <c r="C25" t="s">
        <v>16</v>
      </c>
      <c r="E25" t="str">
        <f t="shared" ref="E25:E88" si="9">IF(COUNTIF(B25, "*BU*"), "Business Analyst", "Data Analyst")</f>
        <v>Data Analyst</v>
      </c>
      <c r="F25" t="str">
        <f t="shared" si="0"/>
        <v>$37</v>
      </c>
      <c r="G25" t="str">
        <f t="shared" si="1"/>
        <v>$66</v>
      </c>
      <c r="H25" t="str">
        <f>LEFT(DataAnalyst!F307,LEN(DataAnalyst!F307)-3)</f>
        <v xml:space="preserve">Rockstar Games
</v>
      </c>
      <c r="I25" t="s">
        <v>19</v>
      </c>
      <c r="J25" t="str">
        <f>IF(DataAnalyst!I307=-1,"Unknown",DataAnalyst!I307)</f>
        <v>1001 to 5000 employees</v>
      </c>
      <c r="K25" t="str">
        <f>IF(DataAnalyst!L307=-1,"Unknown",DataAnalyst!L307)</f>
        <v>Video Games</v>
      </c>
      <c r="L25" t="str">
        <f>IF(DataAnalyst!N307=-1,"Unknown",DataAnalyst!N307)</f>
        <v>$10 to $25 million (USD)</v>
      </c>
      <c r="M25" t="b">
        <f>IF(DataAnalyst!P307=-1,FALSE,TRUE)</f>
        <v>0</v>
      </c>
      <c r="N25">
        <f t="shared" si="8"/>
        <v>1</v>
      </c>
      <c r="O25">
        <f t="shared" si="3"/>
        <v>1</v>
      </c>
      <c r="P25">
        <f t="shared" si="4"/>
        <v>0</v>
      </c>
      <c r="Q25">
        <f t="shared" si="5"/>
        <v>1</v>
      </c>
      <c r="R25">
        <f t="shared" si="6"/>
        <v>0</v>
      </c>
      <c r="S25">
        <f t="shared" si="7"/>
        <v>1</v>
      </c>
    </row>
    <row r="26" spans="1:19" ht="18.600000000000001" customHeight="1" x14ac:dyDescent="0.3">
      <c r="A26" t="s">
        <v>149</v>
      </c>
      <c r="B26" t="str">
        <f>UPPER(DataAnalyst!B26)</f>
        <v>ENTRY LEVEL / JR. DATA ANALYST</v>
      </c>
      <c r="C26" t="s">
        <v>16</v>
      </c>
      <c r="E26" t="str">
        <f t="shared" si="9"/>
        <v>Data Analyst</v>
      </c>
      <c r="F26" t="str">
        <f t="shared" si="0"/>
        <v>$37</v>
      </c>
      <c r="G26" t="str">
        <f t="shared" si="1"/>
        <v>$66</v>
      </c>
      <c r="H26" t="str">
        <f>LEFT(DataAnalyst!F308,LEN(DataAnalyst!F308)-3)</f>
        <v xml:space="preserve">RMS Computer
</v>
      </c>
      <c r="I26" t="s">
        <v>103</v>
      </c>
      <c r="J26" t="str">
        <f>IF(DataAnalyst!I308=-1,"Unknown",DataAnalyst!I308)</f>
        <v>201 to 500 employees</v>
      </c>
      <c r="K26" t="str">
        <f>IF(DataAnalyst!L308=-1,"Unknown",DataAnalyst!L308)</f>
        <v>Computer Hardware &amp; Software</v>
      </c>
      <c r="L26" t="str">
        <f>IF(DataAnalyst!N308=-1,"Unknown",DataAnalyst!N308)</f>
        <v>$25 to $50 million (USD)</v>
      </c>
      <c r="M26" t="b">
        <f>IF(DataAnalyst!P308=-1,FALSE,TRUE)</f>
        <v>0</v>
      </c>
      <c r="N26">
        <f t="shared" si="8"/>
        <v>1</v>
      </c>
      <c r="O26">
        <f t="shared" si="3"/>
        <v>0</v>
      </c>
      <c r="P26">
        <f t="shared" si="4"/>
        <v>0</v>
      </c>
      <c r="Q26">
        <f t="shared" si="5"/>
        <v>0</v>
      </c>
      <c r="R26">
        <f t="shared" si="6"/>
        <v>0</v>
      </c>
      <c r="S26">
        <f t="shared" si="7"/>
        <v>1</v>
      </c>
    </row>
    <row r="27" spans="1:19" ht="18.600000000000001" customHeight="1" x14ac:dyDescent="0.3">
      <c r="A27" t="s">
        <v>152</v>
      </c>
      <c r="B27" t="str">
        <f>UPPER(DataAnalyst!B27)</f>
        <v>DATA ANALYST</v>
      </c>
      <c r="C27" t="s">
        <v>16</v>
      </c>
      <c r="E27" t="str">
        <f t="shared" si="9"/>
        <v>Data Analyst</v>
      </c>
      <c r="F27" t="str">
        <f t="shared" si="0"/>
        <v>$37</v>
      </c>
      <c r="G27" t="str">
        <f t="shared" si="1"/>
        <v>$66</v>
      </c>
      <c r="H27" t="str">
        <f>LEFT(DataAnalyst!F309,LEN(DataAnalyst!F309)-3)</f>
        <v xml:space="preserve">Hexacorp
</v>
      </c>
      <c r="I27" t="s">
        <v>19</v>
      </c>
      <c r="J27" t="str">
        <f>IF(DataAnalyst!I309=-1,"Unknown",DataAnalyst!I309)</f>
        <v>51 to 200 employees</v>
      </c>
      <c r="K27" t="str">
        <f>IF(DataAnalyst!L309=-1,"Unknown",DataAnalyst!L309)</f>
        <v>IT Services</v>
      </c>
      <c r="L27" t="str">
        <f>IF(DataAnalyst!N309=-1,"Unknown",DataAnalyst!N309)</f>
        <v>$5 to $10 million (USD)</v>
      </c>
      <c r="M27" t="b">
        <f>IF(DataAnalyst!P309=-1,FALSE,TRUE)</f>
        <v>0</v>
      </c>
      <c r="N27">
        <f t="shared" si="8"/>
        <v>1</v>
      </c>
      <c r="O27">
        <f t="shared" si="3"/>
        <v>1</v>
      </c>
      <c r="P27">
        <f t="shared" si="4"/>
        <v>0</v>
      </c>
      <c r="Q27">
        <f t="shared" si="5"/>
        <v>0</v>
      </c>
      <c r="R27">
        <f t="shared" si="6"/>
        <v>1</v>
      </c>
      <c r="S27">
        <f t="shared" si="7"/>
        <v>0</v>
      </c>
    </row>
    <row r="28" spans="1:19" ht="18.600000000000001" customHeight="1" x14ac:dyDescent="0.3">
      <c r="A28" t="s">
        <v>157</v>
      </c>
      <c r="B28" t="str">
        <f>UPPER(DataAnalyst!B28)</f>
        <v>DATA + BUSINESS INTELLIGENCE ANALYST</v>
      </c>
      <c r="C28" t="s">
        <v>16</v>
      </c>
      <c r="E28" t="str">
        <f t="shared" si="9"/>
        <v>Business Analyst</v>
      </c>
      <c r="F28" t="str">
        <f t="shared" si="0"/>
        <v>$37</v>
      </c>
      <c r="G28" t="str">
        <f t="shared" si="1"/>
        <v>$66</v>
      </c>
      <c r="H28" t="str">
        <f>LEFT(DataAnalyst!F331,LEN(DataAnalyst!F331)-3)</f>
        <v xml:space="preserve">J.P. Morgan
</v>
      </c>
      <c r="I28" t="s">
        <v>19</v>
      </c>
      <c r="J28" t="str">
        <f>IF(DataAnalyst!I331=-1,"Unknown",DataAnalyst!I331)</f>
        <v>10000+ employees</v>
      </c>
      <c r="K28" t="str">
        <f>IF(DataAnalyst!L331=-1,"Unknown",DataAnalyst!L331)</f>
        <v>Investment Banking &amp; Asset Management</v>
      </c>
      <c r="L28" t="str">
        <f>IF(DataAnalyst!N331=-1,"Unknown",DataAnalyst!N331)</f>
        <v>$10+ billion (USD)</v>
      </c>
      <c r="M28" t="b">
        <f>IF(DataAnalyst!P331=-1,FALSE,TRUE)</f>
        <v>0</v>
      </c>
      <c r="N28">
        <f t="shared" si="8"/>
        <v>1</v>
      </c>
      <c r="O28">
        <f t="shared" si="3"/>
        <v>1</v>
      </c>
      <c r="P28">
        <f t="shared" si="4"/>
        <v>1</v>
      </c>
      <c r="Q28">
        <f t="shared" si="5"/>
        <v>1</v>
      </c>
      <c r="R28">
        <f t="shared" si="6"/>
        <v>0</v>
      </c>
      <c r="S28">
        <f t="shared" si="7"/>
        <v>1</v>
      </c>
    </row>
    <row r="29" spans="1:19" ht="18.600000000000001" customHeight="1" x14ac:dyDescent="0.3">
      <c r="A29" t="s">
        <v>162</v>
      </c>
      <c r="B29" t="str">
        <f>UPPER(DataAnalyst!B29)</f>
        <v>DATA ANALYST, PRODUCT</v>
      </c>
      <c r="C29" t="s">
        <v>16</v>
      </c>
      <c r="E29" t="str">
        <f t="shared" si="9"/>
        <v>Data Analyst</v>
      </c>
      <c r="F29" t="str">
        <f t="shared" si="0"/>
        <v>$37</v>
      </c>
      <c r="G29" t="str">
        <f t="shared" si="1"/>
        <v>$66</v>
      </c>
      <c r="H29" t="str">
        <f>LEFT(DataAnalyst!F332,LEN(DataAnalyst!F332)-3)</f>
        <v xml:space="preserve">The Enosys Group </v>
      </c>
      <c r="I29" t="s">
        <v>19</v>
      </c>
      <c r="J29" t="str">
        <f>IF(DataAnalyst!I332=-1,"Unknown",DataAnalyst!I332)</f>
        <v>1 to 50 employees</v>
      </c>
      <c r="K29" t="str">
        <f>IF(DataAnalyst!L332=-1,"Unknown",DataAnalyst!L332)</f>
        <v>Unknown</v>
      </c>
      <c r="L29" t="str">
        <f>IF(DataAnalyst!N332=-1,"Unknown",DataAnalyst!N332)</f>
        <v>Less than $1 million (USD)</v>
      </c>
      <c r="M29" t="b">
        <f>IF(DataAnalyst!P332=-1,FALSE,TRUE)</f>
        <v>0</v>
      </c>
      <c r="N29">
        <f t="shared" si="8"/>
        <v>1</v>
      </c>
      <c r="O29">
        <f t="shared" si="3"/>
        <v>1</v>
      </c>
      <c r="P29">
        <f t="shared" si="4"/>
        <v>0</v>
      </c>
      <c r="Q29">
        <f t="shared" si="5"/>
        <v>0</v>
      </c>
      <c r="R29">
        <f t="shared" si="6"/>
        <v>0</v>
      </c>
      <c r="S29">
        <f t="shared" si="7"/>
        <v>1</v>
      </c>
    </row>
    <row r="30" spans="1:19" ht="18.600000000000001" customHeight="1" x14ac:dyDescent="0.3">
      <c r="A30" t="s">
        <v>165</v>
      </c>
      <c r="B30" t="str">
        <f>UPPER(DataAnalyst!B30)</f>
        <v>DATA ANALYST ENTRY LEVEL</v>
      </c>
      <c r="C30" t="s">
        <v>16</v>
      </c>
      <c r="E30" t="str">
        <f t="shared" si="9"/>
        <v>Data Analyst</v>
      </c>
      <c r="F30" t="str">
        <f t="shared" si="0"/>
        <v>$37</v>
      </c>
      <c r="G30" t="str">
        <f t="shared" si="1"/>
        <v>$66</v>
      </c>
      <c r="H30" t="str">
        <f>LEFT(DataAnalyst!F359,LEN(DataAnalyst!F359)-3)</f>
        <v xml:space="preserve">EVERSANA
</v>
      </c>
      <c r="I30" t="s">
        <v>19</v>
      </c>
      <c r="J30" t="str">
        <f>IF(DataAnalyst!I359=-1,"Unknown",DataAnalyst!I359)</f>
        <v>1001 to 5000 employees</v>
      </c>
      <c r="K30" t="str">
        <f>IF(DataAnalyst!L359=-1,"Unknown",DataAnalyst!L359)</f>
        <v>Biotech &amp; Pharmaceuticals</v>
      </c>
      <c r="L30" t="str">
        <f>IF(DataAnalyst!N359=-1,"Unknown",DataAnalyst!N359)</f>
        <v>Unknown / Non-Applicable</v>
      </c>
      <c r="M30" t="b">
        <f>IF(DataAnalyst!P359=-1,FALSE,TRUE)</f>
        <v>0</v>
      </c>
      <c r="N30">
        <f t="shared" si="8"/>
        <v>0</v>
      </c>
      <c r="O30">
        <f t="shared" si="3"/>
        <v>0</v>
      </c>
      <c r="P30">
        <f t="shared" si="4"/>
        <v>0</v>
      </c>
      <c r="Q30">
        <f t="shared" si="5"/>
        <v>0</v>
      </c>
      <c r="R30">
        <f t="shared" si="6"/>
        <v>0</v>
      </c>
      <c r="S30">
        <f t="shared" si="7"/>
        <v>1</v>
      </c>
    </row>
    <row r="31" spans="1:19" ht="18.600000000000001" customHeight="1" x14ac:dyDescent="0.3">
      <c r="A31" t="s">
        <v>167</v>
      </c>
      <c r="B31" t="str">
        <f>UPPER(DataAnalyst!B31)</f>
        <v>DATA ANALYST</v>
      </c>
      <c r="C31" t="s">
        <v>16</v>
      </c>
      <c r="E31" t="str">
        <f t="shared" si="9"/>
        <v>Data Analyst</v>
      </c>
      <c r="F31" t="str">
        <f t="shared" si="0"/>
        <v>$37</v>
      </c>
      <c r="G31" t="str">
        <f t="shared" si="1"/>
        <v>$66</v>
      </c>
      <c r="H31" t="str">
        <f>LEFT(DataAnalyst!F362,LEN(DataAnalyst!F362)-3)</f>
        <v xml:space="preserve">Aegis Media
</v>
      </c>
      <c r="I31" t="s">
        <v>19</v>
      </c>
      <c r="J31" t="str">
        <f>IF(DataAnalyst!I362=-1,"Unknown",DataAnalyst!I362)</f>
        <v>1001 to 5000 employees</v>
      </c>
      <c r="K31" t="str">
        <f>IF(DataAnalyst!L362=-1,"Unknown",DataAnalyst!L362)</f>
        <v>Advertising &amp; Marketing</v>
      </c>
      <c r="L31" t="str">
        <f>IF(DataAnalyst!N362=-1,"Unknown",DataAnalyst!N362)</f>
        <v>$2 to $5 billion (USD)</v>
      </c>
      <c r="M31" t="b">
        <f>IF(DataAnalyst!P362=-1,FALSE,TRUE)</f>
        <v>0</v>
      </c>
      <c r="N31">
        <f t="shared" si="8"/>
        <v>1</v>
      </c>
      <c r="O31">
        <f t="shared" si="3"/>
        <v>1</v>
      </c>
      <c r="P31">
        <f t="shared" si="4"/>
        <v>0</v>
      </c>
      <c r="Q31">
        <f t="shared" si="5"/>
        <v>0</v>
      </c>
      <c r="R31">
        <f t="shared" si="6"/>
        <v>0</v>
      </c>
      <c r="S31">
        <f t="shared" si="7"/>
        <v>1</v>
      </c>
    </row>
    <row r="32" spans="1:19" ht="18.600000000000001" customHeight="1" x14ac:dyDescent="0.3">
      <c r="A32" t="s">
        <v>171</v>
      </c>
      <c r="B32" t="str">
        <f>UPPER(DataAnalyst!B32)</f>
        <v>DATA ANALYST</v>
      </c>
      <c r="C32" t="s">
        <v>170</v>
      </c>
      <c r="E32" t="str">
        <f t="shared" si="9"/>
        <v>Data Analyst</v>
      </c>
      <c r="F32" t="str">
        <f t="shared" si="0"/>
        <v>$46</v>
      </c>
      <c r="G32" t="str">
        <f t="shared" si="1"/>
        <v>$87</v>
      </c>
      <c r="H32" t="str">
        <f>LEFT(DataAnalyst!F363,LEN(DataAnalyst!F363)-3)</f>
        <v xml:space="preserve">RMS Computer Corporation
</v>
      </c>
      <c r="I32" t="s">
        <v>103</v>
      </c>
      <c r="J32" t="str">
        <f>IF(DataAnalyst!I363=-1,"Unknown",DataAnalyst!I363)</f>
        <v>201 to 500 employees</v>
      </c>
      <c r="K32" t="str">
        <f>IF(DataAnalyst!L363=-1,"Unknown",DataAnalyst!L363)</f>
        <v>Computer Hardware &amp; Software</v>
      </c>
      <c r="L32" t="str">
        <f>IF(DataAnalyst!N363=-1,"Unknown",DataAnalyst!N363)</f>
        <v>$25 to $50 million (USD)</v>
      </c>
      <c r="M32" t="b">
        <f>IF(DataAnalyst!P363=-1,FALSE,TRUE)</f>
        <v>0</v>
      </c>
      <c r="N32">
        <f t="shared" si="8"/>
        <v>1</v>
      </c>
      <c r="O32">
        <f t="shared" si="3"/>
        <v>1</v>
      </c>
      <c r="P32">
        <f t="shared" si="4"/>
        <v>0</v>
      </c>
      <c r="Q32">
        <f t="shared" si="5"/>
        <v>0</v>
      </c>
      <c r="R32">
        <f t="shared" si="6"/>
        <v>0</v>
      </c>
      <c r="S32">
        <f t="shared" si="7"/>
        <v>0</v>
      </c>
    </row>
    <row r="33" spans="1:19" ht="18.600000000000001" customHeight="1" x14ac:dyDescent="0.3">
      <c r="A33" t="s">
        <v>175</v>
      </c>
      <c r="B33" t="str">
        <f>UPPER(DataAnalyst!B33)</f>
        <v>DATA ANALYST</v>
      </c>
      <c r="C33" t="s">
        <v>170</v>
      </c>
      <c r="E33" t="str">
        <f t="shared" si="9"/>
        <v>Data Analyst</v>
      </c>
      <c r="F33" t="str">
        <f t="shared" si="0"/>
        <v>$46</v>
      </c>
      <c r="G33" t="str">
        <f t="shared" si="1"/>
        <v>$87</v>
      </c>
      <c r="H33" t="str">
        <f>LEFT(DataAnalyst!F375,LEN(DataAnalyst!F375)-3)</f>
        <v xml:space="preserve">Plymouth Rock Assurance
</v>
      </c>
      <c r="I33" t="s">
        <v>1232</v>
      </c>
      <c r="J33" t="str">
        <f>IF(DataAnalyst!I375=-1,"Unknown",DataAnalyst!I375)</f>
        <v>1001 to 5000 employees</v>
      </c>
      <c r="K33" t="str">
        <f>IF(DataAnalyst!L375=-1,"Unknown",DataAnalyst!L375)</f>
        <v>Insurance Carriers</v>
      </c>
      <c r="L33" t="str">
        <f>IF(DataAnalyst!N375=-1,"Unknown",DataAnalyst!N375)</f>
        <v>$10 to $25 million (USD)</v>
      </c>
      <c r="M33" t="b">
        <f>IF(DataAnalyst!P375=-1,FALSE,TRUE)</f>
        <v>0</v>
      </c>
      <c r="N33">
        <f t="shared" si="8"/>
        <v>0</v>
      </c>
      <c r="O33">
        <f t="shared" si="3"/>
        <v>0</v>
      </c>
      <c r="P33">
        <f t="shared" si="4"/>
        <v>0</v>
      </c>
      <c r="Q33">
        <f t="shared" si="5"/>
        <v>0</v>
      </c>
      <c r="R33">
        <f t="shared" si="6"/>
        <v>0</v>
      </c>
      <c r="S33">
        <f t="shared" si="7"/>
        <v>0</v>
      </c>
    </row>
    <row r="34" spans="1:19" ht="18.600000000000001" customHeight="1" x14ac:dyDescent="0.3">
      <c r="A34" t="s">
        <v>179</v>
      </c>
      <c r="B34" t="str">
        <f>UPPER(DataAnalyst!B34)</f>
        <v>DATA ANALYST</v>
      </c>
      <c r="C34" t="s">
        <v>170</v>
      </c>
      <c r="E34" t="str">
        <f t="shared" si="9"/>
        <v>Data Analyst</v>
      </c>
      <c r="F34" t="str">
        <f t="shared" si="0"/>
        <v>$46</v>
      </c>
      <c r="G34" t="str">
        <f t="shared" si="1"/>
        <v>$87</v>
      </c>
      <c r="H34" t="str">
        <f>LEFT(DataAnalyst!F379,LEN(DataAnalyst!F379)-3)</f>
        <v xml:space="preserve">eTeam Inc.
</v>
      </c>
      <c r="I34" t="s">
        <v>19</v>
      </c>
      <c r="J34" t="str">
        <f>IF(DataAnalyst!I379=-1,"Unknown",DataAnalyst!I379)</f>
        <v>51 to 200 employees</v>
      </c>
      <c r="K34" t="str">
        <f>IF(DataAnalyst!L379=-1,"Unknown",DataAnalyst!L379)</f>
        <v>Staffing &amp; Outsourcing</v>
      </c>
      <c r="L34" t="str">
        <f>IF(DataAnalyst!N379=-1,"Unknown",DataAnalyst!N379)</f>
        <v>$50 to $100 million (USD)</v>
      </c>
      <c r="M34" t="b">
        <f>IF(DataAnalyst!P379=-1,FALSE,TRUE)</f>
        <v>0</v>
      </c>
      <c r="N34">
        <f t="shared" si="8"/>
        <v>0</v>
      </c>
      <c r="O34">
        <f t="shared" si="3"/>
        <v>0</v>
      </c>
      <c r="P34">
        <f t="shared" si="4"/>
        <v>0</v>
      </c>
      <c r="Q34">
        <f t="shared" si="5"/>
        <v>0</v>
      </c>
      <c r="R34">
        <f t="shared" si="6"/>
        <v>0</v>
      </c>
      <c r="S34">
        <f t="shared" si="7"/>
        <v>0</v>
      </c>
    </row>
    <row r="35" spans="1:19" ht="18.600000000000001" customHeight="1" x14ac:dyDescent="0.3">
      <c r="A35" t="s">
        <v>184</v>
      </c>
      <c r="B35" t="str">
        <f>UPPER(DataAnalyst!B35)</f>
        <v>DATA SCIENCE ANALYST, CAPITAL MARKETS</v>
      </c>
      <c r="C35" t="s">
        <v>170</v>
      </c>
      <c r="E35" t="str">
        <f t="shared" si="9"/>
        <v>Data Analyst</v>
      </c>
      <c r="F35" t="str">
        <f t="shared" si="0"/>
        <v>$46</v>
      </c>
      <c r="G35" t="str">
        <f t="shared" si="1"/>
        <v>$87</v>
      </c>
      <c r="H35" t="str">
        <f>LEFT(DataAnalyst!F401,LEN(DataAnalyst!F401)-3)</f>
        <v xml:space="preserve">MVP Consulting Plus Inc
</v>
      </c>
      <c r="I35" t="s">
        <v>19</v>
      </c>
      <c r="J35" t="str">
        <f>IF(DataAnalyst!I401=-1,"Unknown",DataAnalyst!I401)</f>
        <v>201 to 500 employees</v>
      </c>
      <c r="K35" t="str">
        <f>IF(DataAnalyst!L401=-1,"Unknown",DataAnalyst!L401)</f>
        <v>Consumer Products Manufacturing</v>
      </c>
      <c r="L35" t="str">
        <f>IF(DataAnalyst!N401=-1,"Unknown",DataAnalyst!N401)</f>
        <v>$5 to $10 million (USD)</v>
      </c>
      <c r="M35" t="b">
        <f>IF(DataAnalyst!P401=-1,FALSE,TRUE)</f>
        <v>0</v>
      </c>
      <c r="N35">
        <f t="shared" si="8"/>
        <v>1</v>
      </c>
      <c r="O35">
        <f t="shared" si="3"/>
        <v>1</v>
      </c>
      <c r="P35">
        <f t="shared" si="4"/>
        <v>0</v>
      </c>
      <c r="Q35">
        <f t="shared" si="5"/>
        <v>1</v>
      </c>
      <c r="R35">
        <f t="shared" si="6"/>
        <v>0</v>
      </c>
      <c r="S35">
        <f t="shared" si="7"/>
        <v>1</v>
      </c>
    </row>
    <row r="36" spans="1:19" ht="18.600000000000001" customHeight="1" x14ac:dyDescent="0.3">
      <c r="A36" t="s">
        <v>188</v>
      </c>
      <c r="B36" t="str">
        <f>UPPER(DataAnalyst!B36)</f>
        <v>DATA ANALYST (GAMES)</v>
      </c>
      <c r="C36" t="s">
        <v>170</v>
      </c>
      <c r="E36" t="str">
        <f t="shared" si="9"/>
        <v>Data Analyst</v>
      </c>
      <c r="F36" t="str">
        <f t="shared" si="0"/>
        <v>$46</v>
      </c>
      <c r="G36" t="str">
        <f t="shared" si="1"/>
        <v>$87</v>
      </c>
      <c r="H36" t="str">
        <f>LEFT(DataAnalyst!F407,LEN(DataAnalyst!F407)-3)</f>
        <v xml:space="preserve">Lorven Technologies Inc
</v>
      </c>
      <c r="I36" t="s">
        <v>1323</v>
      </c>
      <c r="J36" t="str">
        <f>IF(DataAnalyst!I407=-1,"Unknown",DataAnalyst!I407)</f>
        <v>1 to 50 employees</v>
      </c>
      <c r="K36" t="str">
        <f>IF(DataAnalyst!L407=-1,"Unknown",DataAnalyst!L407)</f>
        <v>Accounting</v>
      </c>
      <c r="L36" t="str">
        <f>IF(DataAnalyst!N407=-1,"Unknown",DataAnalyst!N407)</f>
        <v>Less than $1 million (USD)</v>
      </c>
      <c r="M36" t="b">
        <f>IF(DataAnalyst!P407=-1,FALSE,TRUE)</f>
        <v>0</v>
      </c>
      <c r="N36">
        <f t="shared" si="8"/>
        <v>1</v>
      </c>
      <c r="O36">
        <f t="shared" si="3"/>
        <v>1</v>
      </c>
      <c r="P36">
        <f t="shared" si="4"/>
        <v>1</v>
      </c>
      <c r="Q36">
        <f t="shared" si="5"/>
        <v>1</v>
      </c>
      <c r="R36">
        <f t="shared" si="6"/>
        <v>0</v>
      </c>
      <c r="S36">
        <f t="shared" si="7"/>
        <v>0</v>
      </c>
    </row>
    <row r="37" spans="1:19" ht="18.600000000000001" customHeight="1" x14ac:dyDescent="0.3">
      <c r="A37" t="s">
        <v>191</v>
      </c>
      <c r="B37" t="str">
        <f>UPPER(DataAnalyst!B37)</f>
        <v>ANALYST/ASSOCIATE GLOBAL MARKETS CREDIT DATA ANALYST</v>
      </c>
      <c r="C37" t="s">
        <v>170</v>
      </c>
      <c r="E37" t="str">
        <f t="shared" si="9"/>
        <v>Data Analyst</v>
      </c>
      <c r="F37" t="str">
        <f t="shared" si="0"/>
        <v>$46</v>
      </c>
      <c r="G37" t="str">
        <f t="shared" si="1"/>
        <v>$87</v>
      </c>
      <c r="H37" t="str">
        <f>LEFT(DataAnalyst!F452,LEN(DataAnalyst!F452)-3)</f>
        <v xml:space="preserve">Connor Group
</v>
      </c>
      <c r="I37" t="s">
        <v>1368</v>
      </c>
      <c r="J37" t="str">
        <f>IF(DataAnalyst!I452=-1,"Unknown",DataAnalyst!I452)</f>
        <v>201 to 500 employees</v>
      </c>
      <c r="K37" t="str">
        <f>IF(DataAnalyst!L452=-1,"Unknown",DataAnalyst!L452)</f>
        <v>Accounting</v>
      </c>
      <c r="L37" t="str">
        <f>IF(DataAnalyst!N452=-1,"Unknown",DataAnalyst!N452)</f>
        <v>$25 to $50 million (USD)</v>
      </c>
      <c r="M37" t="b">
        <f>IF(DataAnalyst!P452=-1,FALSE,TRUE)</f>
        <v>0</v>
      </c>
      <c r="N37">
        <f t="shared" si="8"/>
        <v>0</v>
      </c>
      <c r="O37">
        <f t="shared" si="3"/>
        <v>0</v>
      </c>
      <c r="P37">
        <f t="shared" si="4"/>
        <v>0</v>
      </c>
      <c r="Q37">
        <f t="shared" si="5"/>
        <v>1</v>
      </c>
      <c r="R37">
        <f t="shared" si="6"/>
        <v>0</v>
      </c>
      <c r="S37">
        <f t="shared" si="7"/>
        <v>1</v>
      </c>
    </row>
    <row r="38" spans="1:19" ht="18.600000000000001" customHeight="1" x14ac:dyDescent="0.3">
      <c r="A38" t="s">
        <v>196</v>
      </c>
      <c r="B38" t="str">
        <f>UPPER(DataAnalyst!B38)</f>
        <v>DATA BUSINESS ANALYST</v>
      </c>
      <c r="C38" t="s">
        <v>170</v>
      </c>
      <c r="E38" t="str">
        <f t="shared" si="9"/>
        <v>Business Analyst</v>
      </c>
      <c r="F38" t="str">
        <f t="shared" si="0"/>
        <v>$46</v>
      </c>
      <c r="G38" t="str">
        <f t="shared" si="1"/>
        <v>$87</v>
      </c>
      <c r="H38" t="str">
        <f>LEFT(DataAnalyst!F472,LEN(DataAnalyst!F472)-3)</f>
        <v xml:space="preserve">Booz Allen Hamilton
</v>
      </c>
      <c r="I38" t="s">
        <v>1528</v>
      </c>
      <c r="J38" t="str">
        <f>IF(DataAnalyst!I472=-1,"Unknown",DataAnalyst!I472)</f>
        <v>10000+ employees</v>
      </c>
      <c r="K38" t="str">
        <f>IF(DataAnalyst!L472=-1,"Unknown",DataAnalyst!L472)</f>
        <v>Consulting</v>
      </c>
      <c r="L38" t="str">
        <f>IF(DataAnalyst!N472=-1,"Unknown",DataAnalyst!N472)</f>
        <v>$5 to $10 billion (USD)</v>
      </c>
      <c r="M38" t="b">
        <f>IF(DataAnalyst!P472=-1,FALSE,TRUE)</f>
        <v>0</v>
      </c>
      <c r="N38">
        <f t="shared" si="8"/>
        <v>1</v>
      </c>
      <c r="O38">
        <f t="shared" si="3"/>
        <v>1</v>
      </c>
      <c r="P38">
        <f t="shared" si="4"/>
        <v>0</v>
      </c>
      <c r="Q38">
        <f t="shared" si="5"/>
        <v>0</v>
      </c>
      <c r="R38">
        <f t="shared" si="6"/>
        <v>0</v>
      </c>
      <c r="S38">
        <f t="shared" si="7"/>
        <v>1</v>
      </c>
    </row>
    <row r="39" spans="1:19" ht="18.600000000000001" customHeight="1" x14ac:dyDescent="0.3">
      <c r="A39" t="s">
        <v>199</v>
      </c>
      <c r="B39" t="str">
        <f>UPPER(DataAnalyst!B39)</f>
        <v>DATA ANALYST WITH EXCEL/DAX/ POWERBI EXPERIENCE- FULLTIME</v>
      </c>
      <c r="C39" t="s">
        <v>170</v>
      </c>
      <c r="E39" t="str">
        <f t="shared" si="9"/>
        <v>Data Analyst</v>
      </c>
      <c r="F39" t="str">
        <f t="shared" si="0"/>
        <v>$46</v>
      </c>
      <c r="G39" t="str">
        <f t="shared" si="1"/>
        <v>$87</v>
      </c>
      <c r="H39" t="str">
        <f>LEFT(DataAnalyst!F481,LEN(DataAnalyst!F481)-3)</f>
        <v>Ferguson Experien</v>
      </c>
      <c r="I39" t="s">
        <v>1550</v>
      </c>
      <c r="J39" t="str">
        <f>IF(DataAnalyst!I481=-1,"Unknown",DataAnalyst!I481)</f>
        <v>Unknown</v>
      </c>
      <c r="K39" t="str">
        <f>IF(DataAnalyst!L481=-1,"Unknown",DataAnalyst!L481)</f>
        <v>Unknown</v>
      </c>
      <c r="L39" t="str">
        <f>IF(DataAnalyst!N481=-1,"Unknown",DataAnalyst!N481)</f>
        <v>Unknown</v>
      </c>
      <c r="M39" t="b">
        <f>IF(DataAnalyst!P481=-1,FALSE,TRUE)</f>
        <v>0</v>
      </c>
      <c r="N39">
        <f t="shared" si="8"/>
        <v>0</v>
      </c>
      <c r="O39">
        <f t="shared" si="3"/>
        <v>0</v>
      </c>
      <c r="P39">
        <f t="shared" si="4"/>
        <v>0</v>
      </c>
      <c r="Q39">
        <f t="shared" si="5"/>
        <v>0</v>
      </c>
      <c r="R39">
        <f t="shared" si="6"/>
        <v>1</v>
      </c>
      <c r="S39">
        <f t="shared" si="7"/>
        <v>1</v>
      </c>
    </row>
    <row r="40" spans="1:19" ht="18.600000000000001" customHeight="1" x14ac:dyDescent="0.3">
      <c r="A40" t="s">
        <v>204</v>
      </c>
      <c r="B40" t="str">
        <f>UPPER(DataAnalyst!B40)</f>
        <v>DATA SCIENCE ANALYST/ENGINEER</v>
      </c>
      <c r="C40" t="s">
        <v>170</v>
      </c>
      <c r="E40" t="str">
        <f t="shared" si="9"/>
        <v>Data Analyst</v>
      </c>
      <c r="F40" t="str">
        <f t="shared" si="0"/>
        <v>$46</v>
      </c>
      <c r="G40" t="str">
        <f t="shared" si="1"/>
        <v>$87</v>
      </c>
      <c r="H40" t="str">
        <f>LEFT(DataAnalyst!F490,LEN(DataAnalyst!F490)-3)</f>
        <v xml:space="preserve">CBRE
</v>
      </c>
      <c r="I40" t="s">
        <v>1517</v>
      </c>
      <c r="J40" t="str">
        <f>IF(DataAnalyst!I490=-1,"Unknown",DataAnalyst!I490)</f>
        <v>10000+ employees</v>
      </c>
      <c r="K40" t="str">
        <f>IF(DataAnalyst!L490=-1,"Unknown",DataAnalyst!L490)</f>
        <v>Real Estate</v>
      </c>
      <c r="L40" t="str">
        <f>IF(DataAnalyst!N490=-1,"Unknown",DataAnalyst!N490)</f>
        <v>Unknown / Non-Applicable</v>
      </c>
      <c r="M40" t="b">
        <f>IF(DataAnalyst!P490=-1,FALSE,TRUE)</f>
        <v>0</v>
      </c>
      <c r="N40">
        <f t="shared" si="8"/>
        <v>1</v>
      </c>
      <c r="O40">
        <f t="shared" si="3"/>
        <v>1</v>
      </c>
      <c r="P40">
        <f t="shared" si="4"/>
        <v>0</v>
      </c>
      <c r="Q40">
        <f t="shared" si="5"/>
        <v>0</v>
      </c>
      <c r="R40">
        <f t="shared" si="6"/>
        <v>0</v>
      </c>
      <c r="S40">
        <f t="shared" si="7"/>
        <v>1</v>
      </c>
    </row>
    <row r="41" spans="1:19" ht="18.600000000000001" customHeight="1" x14ac:dyDescent="0.3">
      <c r="A41" t="s">
        <v>205</v>
      </c>
      <c r="B41" t="str">
        <f>UPPER(DataAnalyst!B41)</f>
        <v>DATA ANALYST</v>
      </c>
      <c r="C41" t="s">
        <v>170</v>
      </c>
      <c r="E41" t="str">
        <f t="shared" si="9"/>
        <v>Data Analyst</v>
      </c>
      <c r="F41" t="str">
        <f t="shared" si="0"/>
        <v>$46</v>
      </c>
      <c r="G41" t="str">
        <f t="shared" si="1"/>
        <v>$87</v>
      </c>
      <c r="H41" t="str">
        <f>LEFT(DataAnalyst!F502,LEN(DataAnalyst!F502)-3)</f>
        <v xml:space="preserve">PROSOFT
</v>
      </c>
      <c r="I41" t="s">
        <v>1495</v>
      </c>
      <c r="J41" t="str">
        <f>IF(DataAnalyst!I502=-1,"Unknown",DataAnalyst!I502)</f>
        <v>201 to 500 employees</v>
      </c>
      <c r="K41" t="str">
        <f>IF(DataAnalyst!L502=-1,"Unknown",DataAnalyst!L502)</f>
        <v>IT Services</v>
      </c>
      <c r="L41" t="str">
        <f>IF(DataAnalyst!N502=-1,"Unknown",DataAnalyst!N502)</f>
        <v>Unknown / Non-Applicable</v>
      </c>
      <c r="M41" t="b">
        <f>IF(DataAnalyst!P502=-1,FALSE,TRUE)</f>
        <v>0</v>
      </c>
      <c r="N41">
        <f t="shared" si="8"/>
        <v>1</v>
      </c>
      <c r="O41">
        <f t="shared" si="3"/>
        <v>1</v>
      </c>
      <c r="P41">
        <f t="shared" si="4"/>
        <v>1</v>
      </c>
      <c r="Q41">
        <f t="shared" si="5"/>
        <v>1</v>
      </c>
      <c r="R41">
        <f t="shared" si="6"/>
        <v>0</v>
      </c>
      <c r="S41">
        <f t="shared" si="7"/>
        <v>1</v>
      </c>
    </row>
    <row r="42" spans="1:19" ht="18.600000000000001" customHeight="1" x14ac:dyDescent="0.3">
      <c r="A42" t="s">
        <v>209</v>
      </c>
      <c r="B42" t="str">
        <f>UPPER(DataAnalyst!B42)</f>
        <v>BUSINESS ANALYST, DATA PLATFORMS</v>
      </c>
      <c r="C42" t="s">
        <v>170</v>
      </c>
      <c r="E42" t="str">
        <f t="shared" si="9"/>
        <v>Business Analyst</v>
      </c>
      <c r="F42" t="str">
        <f t="shared" si="0"/>
        <v>$46</v>
      </c>
      <c r="G42" t="str">
        <f t="shared" si="1"/>
        <v>$87</v>
      </c>
      <c r="H42" t="str">
        <f>LEFT(DataAnalyst!F503,LEN(DataAnalyst!F503)-3)</f>
        <v xml:space="preserve">FacilitySource
</v>
      </c>
      <c r="I42" t="s">
        <v>1517</v>
      </c>
      <c r="J42" t="str">
        <f>IF(DataAnalyst!I503=-1,"Unknown",DataAnalyst!I503)</f>
        <v>1001 to 5000 employees</v>
      </c>
      <c r="K42" t="str">
        <f>IF(DataAnalyst!L503=-1,"Unknown",DataAnalyst!L503)</f>
        <v>Building &amp; Personnel Services</v>
      </c>
      <c r="L42" t="str">
        <f>IF(DataAnalyst!N503=-1,"Unknown",DataAnalyst!N503)</f>
        <v>$100 to $500 million (USD)</v>
      </c>
      <c r="M42" t="b">
        <f>IF(DataAnalyst!P503=-1,FALSE,TRUE)</f>
        <v>0</v>
      </c>
      <c r="N42">
        <f t="shared" si="8"/>
        <v>1</v>
      </c>
      <c r="O42">
        <f t="shared" si="3"/>
        <v>0</v>
      </c>
      <c r="P42">
        <f t="shared" si="4"/>
        <v>0</v>
      </c>
      <c r="Q42">
        <f t="shared" si="5"/>
        <v>1</v>
      </c>
      <c r="R42">
        <f t="shared" si="6"/>
        <v>0</v>
      </c>
      <c r="S42">
        <f t="shared" si="7"/>
        <v>1</v>
      </c>
    </row>
    <row r="43" spans="1:19" ht="18.600000000000001" customHeight="1" x14ac:dyDescent="0.3">
      <c r="A43" t="s">
        <v>212</v>
      </c>
      <c r="B43" t="str">
        <f>UPPER(DataAnalyst!B43)</f>
        <v>BEHAVIORAL DATA ANALYST</v>
      </c>
      <c r="C43" t="s">
        <v>170</v>
      </c>
      <c r="E43" t="str">
        <f t="shared" si="9"/>
        <v>Data Analyst</v>
      </c>
      <c r="F43" t="str">
        <f t="shared" si="0"/>
        <v>$46</v>
      </c>
      <c r="G43" t="str">
        <f t="shared" si="1"/>
        <v>$87</v>
      </c>
      <c r="H43" t="str">
        <f>LEFT(DataAnalyst!F595,LEN(DataAnalyst!F595)-3)</f>
        <v xml:space="preserve">Connect International
</v>
      </c>
      <c r="I43" t="s">
        <v>354</v>
      </c>
      <c r="J43" t="str">
        <f>IF(DataAnalyst!I595=-1,"Unknown",DataAnalyst!I595)</f>
        <v>1 to 50 employees</v>
      </c>
      <c r="K43" t="str">
        <f>IF(DataAnalyst!L595=-1,"Unknown",DataAnalyst!L595)</f>
        <v>Unknown</v>
      </c>
      <c r="L43" t="str">
        <f>IF(DataAnalyst!N595=-1,"Unknown",DataAnalyst!N595)</f>
        <v>Unknown / Non-Applicable</v>
      </c>
      <c r="M43" t="b">
        <f>IF(DataAnalyst!P595=-1,FALSE,TRUE)</f>
        <v>0</v>
      </c>
      <c r="N43">
        <f t="shared" si="8"/>
        <v>1</v>
      </c>
      <c r="O43">
        <f t="shared" si="3"/>
        <v>1</v>
      </c>
      <c r="P43">
        <f t="shared" si="4"/>
        <v>0</v>
      </c>
      <c r="Q43">
        <f t="shared" si="5"/>
        <v>0</v>
      </c>
      <c r="R43">
        <f t="shared" si="6"/>
        <v>0</v>
      </c>
      <c r="S43">
        <f t="shared" si="7"/>
        <v>0</v>
      </c>
    </row>
    <row r="44" spans="1:19" ht="18.600000000000001" customHeight="1" x14ac:dyDescent="0.3">
      <c r="A44" t="s">
        <v>215</v>
      </c>
      <c r="B44" t="str">
        <f>UPPER(DataAnalyst!B44)</f>
        <v>DATA ANALYST</v>
      </c>
      <c r="C44" t="s">
        <v>170</v>
      </c>
      <c r="E44" t="str">
        <f t="shared" si="9"/>
        <v>Data Analyst</v>
      </c>
      <c r="F44" t="str">
        <f t="shared" si="0"/>
        <v>$46</v>
      </c>
      <c r="G44" t="str">
        <f t="shared" si="1"/>
        <v>$87</v>
      </c>
      <c r="H44" t="str">
        <f>LEFT(DataAnalyst!F596,LEN(DataAnalyst!F596)-3)</f>
        <v xml:space="preserve">PUBG Santa Monica
</v>
      </c>
      <c r="I44" t="s">
        <v>354</v>
      </c>
      <c r="J44" t="str">
        <f>IF(DataAnalyst!I596=-1,"Unknown",DataAnalyst!I596)</f>
        <v>501 to 1000 employees</v>
      </c>
      <c r="K44" t="str">
        <f>IF(DataAnalyst!L596=-1,"Unknown",DataAnalyst!L596)</f>
        <v>Video Games</v>
      </c>
      <c r="L44" t="str">
        <f>IF(DataAnalyst!N596=-1,"Unknown",DataAnalyst!N596)</f>
        <v>Unknown / Non-Applicable</v>
      </c>
      <c r="M44" t="b">
        <f>IF(DataAnalyst!P596=-1,FALSE,TRUE)</f>
        <v>0</v>
      </c>
      <c r="N44">
        <f t="shared" si="8"/>
        <v>0</v>
      </c>
      <c r="O44">
        <f t="shared" si="3"/>
        <v>0</v>
      </c>
      <c r="P44">
        <f t="shared" si="4"/>
        <v>0</v>
      </c>
      <c r="Q44">
        <f t="shared" si="5"/>
        <v>0</v>
      </c>
      <c r="R44">
        <f t="shared" si="6"/>
        <v>0</v>
      </c>
      <c r="S44">
        <f t="shared" si="7"/>
        <v>1</v>
      </c>
    </row>
    <row r="45" spans="1:19" ht="18.600000000000001" customHeight="1" x14ac:dyDescent="0.3">
      <c r="A45" t="s">
        <v>219</v>
      </c>
      <c r="B45" t="str">
        <f>UPPER(DataAnalyst!B45)</f>
        <v>DATA ANALYST -1+ YEAR CONTRACT - NYC</v>
      </c>
      <c r="C45" t="s">
        <v>170</v>
      </c>
      <c r="E45" t="str">
        <f t="shared" si="9"/>
        <v>Data Analyst</v>
      </c>
      <c r="F45" t="str">
        <f t="shared" si="0"/>
        <v>$46</v>
      </c>
      <c r="G45" t="str">
        <f t="shared" si="1"/>
        <v>$87</v>
      </c>
      <c r="H45" t="str">
        <f>LEFT(DataAnalyst!F605,LEN(DataAnalyst!F605)-3)</f>
        <v xml:space="preserve">ZS Associates
</v>
      </c>
      <c r="I45" t="s">
        <v>354</v>
      </c>
      <c r="J45" t="str">
        <f>IF(DataAnalyst!I605=-1,"Unknown",DataAnalyst!I605)</f>
        <v>5001 to 10000 employees</v>
      </c>
      <c r="K45" t="str">
        <f>IF(DataAnalyst!L605=-1,"Unknown",DataAnalyst!L605)</f>
        <v>Consulting</v>
      </c>
      <c r="L45" t="str">
        <f>IF(DataAnalyst!N605=-1,"Unknown",DataAnalyst!N605)</f>
        <v>Unknown / Non-Applicable</v>
      </c>
      <c r="M45" t="b">
        <f>IF(DataAnalyst!P605=-1,FALSE,TRUE)</f>
        <v>0</v>
      </c>
      <c r="N45">
        <f t="shared" si="8"/>
        <v>0</v>
      </c>
      <c r="O45">
        <f t="shared" si="3"/>
        <v>0</v>
      </c>
      <c r="P45">
        <f t="shared" si="4"/>
        <v>0</v>
      </c>
      <c r="Q45">
        <f t="shared" si="5"/>
        <v>0</v>
      </c>
      <c r="R45">
        <f t="shared" si="6"/>
        <v>0</v>
      </c>
      <c r="S45">
        <f t="shared" si="7"/>
        <v>0</v>
      </c>
    </row>
    <row r="46" spans="1:19" ht="18.600000000000001" customHeight="1" x14ac:dyDescent="0.3">
      <c r="A46" t="s">
        <v>223</v>
      </c>
      <c r="B46" t="str">
        <f>UPPER(DataAnalyst!B46)</f>
        <v>DATA ANALYST</v>
      </c>
      <c r="C46" t="s">
        <v>170</v>
      </c>
      <c r="E46" t="str">
        <f t="shared" si="9"/>
        <v>Data Analyst</v>
      </c>
      <c r="F46" t="str">
        <f t="shared" si="0"/>
        <v>$46</v>
      </c>
      <c r="G46" t="str">
        <f t="shared" si="1"/>
        <v>$87</v>
      </c>
      <c r="H46" t="str">
        <f>LEFT(DataAnalyst!F635,LEN(DataAnalyst!F635)-3)</f>
        <v xml:space="preserve">INSPIRE IT Solutions
</v>
      </c>
      <c r="I46" t="s">
        <v>2001</v>
      </c>
      <c r="J46" t="str">
        <f>IF(DataAnalyst!I635=-1,"Unknown",DataAnalyst!I635)</f>
        <v>1 to 50 employees</v>
      </c>
      <c r="K46" t="str">
        <f>IF(DataAnalyst!L635=-1,"Unknown",DataAnalyst!L635)</f>
        <v>Unknown</v>
      </c>
      <c r="L46" t="str">
        <f>IF(DataAnalyst!N635=-1,"Unknown",DataAnalyst!N635)</f>
        <v>Unknown / Non-Applicable</v>
      </c>
      <c r="M46" t="b">
        <f>IF(DataAnalyst!P635=-1,FALSE,TRUE)</f>
        <v>0</v>
      </c>
      <c r="N46">
        <f t="shared" si="8"/>
        <v>1</v>
      </c>
      <c r="O46">
        <f t="shared" si="3"/>
        <v>1</v>
      </c>
      <c r="P46">
        <f t="shared" si="4"/>
        <v>0</v>
      </c>
      <c r="Q46">
        <f t="shared" si="5"/>
        <v>0</v>
      </c>
      <c r="R46">
        <f t="shared" si="6"/>
        <v>0</v>
      </c>
      <c r="S46">
        <f t="shared" si="7"/>
        <v>1</v>
      </c>
    </row>
    <row r="47" spans="1:19" ht="18.600000000000001" customHeight="1" x14ac:dyDescent="0.3">
      <c r="A47" t="s">
        <v>226</v>
      </c>
      <c r="B47" t="str">
        <f>UPPER(DataAnalyst!B47)</f>
        <v>DATA ANALYST</v>
      </c>
      <c r="C47" t="s">
        <v>170</v>
      </c>
      <c r="E47" t="str">
        <f t="shared" si="9"/>
        <v>Data Analyst</v>
      </c>
      <c r="F47" t="str">
        <f t="shared" si="0"/>
        <v>$46</v>
      </c>
      <c r="G47" t="str">
        <f t="shared" si="1"/>
        <v>$87</v>
      </c>
      <c r="H47" t="str">
        <f>LEFT(DataAnalyst!F639,LEN(DataAnalyst!F639)-3)</f>
        <v xml:space="preserve">KORE1 Technologies
</v>
      </c>
      <c r="I47" t="s">
        <v>217</v>
      </c>
      <c r="J47" t="str">
        <f>IF(DataAnalyst!I639=-1,"Unknown",DataAnalyst!I639)</f>
        <v>51 to 200 employees</v>
      </c>
      <c r="K47" t="str">
        <f>IF(DataAnalyst!L639=-1,"Unknown",DataAnalyst!L639)</f>
        <v>Staffing &amp; Outsourcing</v>
      </c>
      <c r="L47" t="str">
        <f>IF(DataAnalyst!N639=-1,"Unknown",DataAnalyst!N639)</f>
        <v>$10 to $25 million (USD)</v>
      </c>
      <c r="M47" t="b">
        <f>IF(DataAnalyst!P639=-1,FALSE,TRUE)</f>
        <v>0</v>
      </c>
      <c r="N47">
        <f t="shared" si="8"/>
        <v>1</v>
      </c>
      <c r="O47">
        <f t="shared" si="3"/>
        <v>0</v>
      </c>
      <c r="P47">
        <f t="shared" si="4"/>
        <v>0</v>
      </c>
      <c r="Q47">
        <f t="shared" si="5"/>
        <v>0</v>
      </c>
      <c r="R47">
        <f t="shared" si="6"/>
        <v>1</v>
      </c>
      <c r="S47">
        <f t="shared" si="7"/>
        <v>1</v>
      </c>
    </row>
    <row r="48" spans="1:19" ht="18.600000000000001" customHeight="1" x14ac:dyDescent="0.3">
      <c r="A48" t="s">
        <v>231</v>
      </c>
      <c r="B48" t="str">
        <f>UPPER(DataAnalyst!B48)</f>
        <v>ADVERTISING DATA ANALYST</v>
      </c>
      <c r="C48" t="s">
        <v>170</v>
      </c>
      <c r="E48" t="str">
        <f t="shared" si="9"/>
        <v>Data Analyst</v>
      </c>
      <c r="F48" t="str">
        <f t="shared" si="0"/>
        <v>$46</v>
      </c>
      <c r="G48" t="str">
        <f t="shared" si="1"/>
        <v>$87</v>
      </c>
      <c r="H48" t="str">
        <f>LEFT(DataAnalyst!F692,LEN(DataAnalyst!F692)-3)</f>
        <v xml:space="preserve">NRC INC
</v>
      </c>
      <c r="I48" t="s">
        <v>354</v>
      </c>
      <c r="J48" t="str">
        <f>IF(DataAnalyst!I692=-1,"Unknown",DataAnalyst!I692)</f>
        <v>51 to 200 employees</v>
      </c>
      <c r="K48" t="str">
        <f>IF(DataAnalyst!L692=-1,"Unknown",DataAnalyst!L692)</f>
        <v>Unknown</v>
      </c>
      <c r="L48" t="str">
        <f>IF(DataAnalyst!N692=-1,"Unknown",DataAnalyst!N692)</f>
        <v>Unknown / Non-Applicable</v>
      </c>
      <c r="M48" t="b">
        <f>IF(DataAnalyst!P692=-1,FALSE,TRUE)</f>
        <v>0</v>
      </c>
      <c r="N48">
        <f t="shared" si="8"/>
        <v>1</v>
      </c>
      <c r="O48">
        <f t="shared" si="3"/>
        <v>0</v>
      </c>
      <c r="P48">
        <f t="shared" si="4"/>
        <v>1</v>
      </c>
      <c r="Q48">
        <f t="shared" si="5"/>
        <v>1</v>
      </c>
      <c r="R48">
        <f t="shared" si="6"/>
        <v>1</v>
      </c>
      <c r="S48">
        <f t="shared" si="7"/>
        <v>0</v>
      </c>
    </row>
    <row r="49" spans="1:19" ht="18.600000000000001" customHeight="1" x14ac:dyDescent="0.3">
      <c r="A49" t="s">
        <v>232</v>
      </c>
      <c r="B49" t="str">
        <f>UPPER(DataAnalyst!B49)</f>
        <v>DATA ANALYST</v>
      </c>
      <c r="C49" t="s">
        <v>170</v>
      </c>
      <c r="E49" t="str">
        <f t="shared" si="9"/>
        <v>Data Analyst</v>
      </c>
      <c r="F49" t="str">
        <f t="shared" si="0"/>
        <v>$46</v>
      </c>
      <c r="G49" t="str">
        <f t="shared" si="1"/>
        <v>$87</v>
      </c>
      <c r="H49" t="str">
        <f>LEFT(DataAnalyst!F730,LEN(DataAnalyst!F730)-3)</f>
        <v xml:space="preserve">Mike's Hard Lemonade
</v>
      </c>
      <c r="I49" t="s">
        <v>252</v>
      </c>
      <c r="J49" t="str">
        <f>IF(DataAnalyst!I730=-1,"Unknown",DataAnalyst!I730)</f>
        <v>201 to 500 employees</v>
      </c>
      <c r="K49" t="str">
        <f>IF(DataAnalyst!L730=-1,"Unknown",DataAnalyst!L730)</f>
        <v>Food &amp; Beverage Manufacturing</v>
      </c>
      <c r="L49" t="str">
        <f>IF(DataAnalyst!N730=-1,"Unknown",DataAnalyst!N730)</f>
        <v>Unknown / Non-Applicable</v>
      </c>
      <c r="M49" t="b">
        <f>IF(DataAnalyst!P730=-1,FALSE,TRUE)</f>
        <v>0</v>
      </c>
      <c r="N49">
        <f t="shared" si="8"/>
        <v>1</v>
      </c>
      <c r="O49">
        <f t="shared" si="3"/>
        <v>1</v>
      </c>
      <c r="P49">
        <f t="shared" si="4"/>
        <v>0</v>
      </c>
      <c r="Q49">
        <f t="shared" si="5"/>
        <v>0</v>
      </c>
      <c r="R49">
        <f t="shared" si="6"/>
        <v>0</v>
      </c>
      <c r="S49">
        <f t="shared" si="7"/>
        <v>1</v>
      </c>
    </row>
    <row r="50" spans="1:19" ht="18.600000000000001" customHeight="1" x14ac:dyDescent="0.3">
      <c r="A50" t="s">
        <v>236</v>
      </c>
      <c r="B50" t="str">
        <f>UPPER(DataAnalyst!B50)</f>
        <v>MARKET DATA REPORTING ANALYST</v>
      </c>
      <c r="C50" t="s">
        <v>170</v>
      </c>
      <c r="E50" t="str">
        <f t="shared" si="9"/>
        <v>Data Analyst</v>
      </c>
      <c r="F50" t="str">
        <f t="shared" si="0"/>
        <v>$46</v>
      </c>
      <c r="G50" t="str">
        <f t="shared" si="1"/>
        <v>$87</v>
      </c>
      <c r="H50" t="str">
        <f>LEFT(DataAnalyst!F740,LEN(DataAnalyst!F740)-3)</f>
        <v xml:space="preserve">Feeding America
</v>
      </c>
      <c r="I50" t="s">
        <v>252</v>
      </c>
      <c r="J50" t="str">
        <f>IF(DataAnalyst!I740=-1,"Unknown",DataAnalyst!I740)</f>
        <v>51 to 200 employees</v>
      </c>
      <c r="K50" t="str">
        <f>IF(DataAnalyst!L740=-1,"Unknown",DataAnalyst!L740)</f>
        <v>Social Assistance</v>
      </c>
      <c r="L50" t="str">
        <f>IF(DataAnalyst!N740=-1,"Unknown",DataAnalyst!N740)</f>
        <v>$2 to $5 billion (USD)</v>
      </c>
      <c r="M50" t="b">
        <f>IF(DataAnalyst!P740=-1,FALSE,TRUE)</f>
        <v>0</v>
      </c>
      <c r="N50">
        <f t="shared" si="8"/>
        <v>1</v>
      </c>
      <c r="O50">
        <f t="shared" si="3"/>
        <v>0</v>
      </c>
      <c r="P50">
        <f t="shared" si="4"/>
        <v>0</v>
      </c>
      <c r="Q50">
        <f t="shared" si="5"/>
        <v>0</v>
      </c>
      <c r="R50">
        <f t="shared" si="6"/>
        <v>0</v>
      </c>
      <c r="S50">
        <f t="shared" si="7"/>
        <v>1</v>
      </c>
    </row>
    <row r="51" spans="1:19" ht="18.600000000000001" customHeight="1" x14ac:dyDescent="0.3">
      <c r="A51" t="s">
        <v>239</v>
      </c>
      <c r="B51" t="str">
        <f>UPPER(DataAnalyst!B51)</f>
        <v>SENIOR ANALYST, DATA SCIENCE</v>
      </c>
      <c r="C51" t="s">
        <v>170</v>
      </c>
      <c r="E51" t="str">
        <f t="shared" si="9"/>
        <v>Data Analyst</v>
      </c>
      <c r="F51" t="str">
        <f t="shared" si="0"/>
        <v>$46</v>
      </c>
      <c r="G51" t="str">
        <f t="shared" si="1"/>
        <v>$87</v>
      </c>
      <c r="H51" t="str">
        <f>LEFT(DataAnalyst!F780,LEN(DataAnalyst!F780)-3)</f>
        <v xml:space="preserve">Braviant Holdings
</v>
      </c>
      <c r="I51" t="s">
        <v>252</v>
      </c>
      <c r="J51" t="str">
        <f>IF(DataAnalyst!I780=-1,"Unknown",DataAnalyst!I780)</f>
        <v>51 to 200 employees</v>
      </c>
      <c r="K51" t="str">
        <f>IF(DataAnalyst!L780=-1,"Unknown",DataAnalyst!L780)</f>
        <v>Lending</v>
      </c>
      <c r="L51" t="str">
        <f>IF(DataAnalyst!N780=-1,"Unknown",DataAnalyst!N780)</f>
        <v>$50 to $100 million (USD)</v>
      </c>
      <c r="M51" t="b">
        <f>IF(DataAnalyst!P780=-1,FALSE,TRUE)</f>
        <v>0</v>
      </c>
      <c r="N51">
        <f t="shared" si="8"/>
        <v>1</v>
      </c>
      <c r="O51">
        <f t="shared" si="3"/>
        <v>1</v>
      </c>
      <c r="P51">
        <f t="shared" si="4"/>
        <v>1</v>
      </c>
      <c r="Q51">
        <f t="shared" si="5"/>
        <v>1</v>
      </c>
      <c r="R51">
        <f t="shared" si="6"/>
        <v>0</v>
      </c>
      <c r="S51">
        <f t="shared" si="7"/>
        <v>0</v>
      </c>
    </row>
    <row r="52" spans="1:19" ht="18.600000000000001" customHeight="1" x14ac:dyDescent="0.3">
      <c r="A52" t="s">
        <v>243</v>
      </c>
      <c r="B52" t="str">
        <f>UPPER(DataAnalyst!B52)</f>
        <v>SENIOR DATA ANALYST, DISNEY+</v>
      </c>
      <c r="C52" t="s">
        <v>170</v>
      </c>
      <c r="E52" t="str">
        <f t="shared" si="9"/>
        <v>Data Analyst</v>
      </c>
      <c r="F52" t="str">
        <f t="shared" si="0"/>
        <v>$46</v>
      </c>
      <c r="G52" t="str">
        <f t="shared" si="1"/>
        <v>$87</v>
      </c>
      <c r="H52" t="str">
        <f>LEFT(DataAnalyst!F795,LEN(DataAnalyst!F795)-3)</f>
        <v xml:space="preserve">WIN Home Inspection
</v>
      </c>
      <c r="I52" t="s">
        <v>252</v>
      </c>
      <c r="J52" t="str">
        <f>IF(DataAnalyst!I795=-1,"Unknown",DataAnalyst!I795)</f>
        <v>1 to 50 employees</v>
      </c>
      <c r="K52" t="str">
        <f>IF(DataAnalyst!L795=-1,"Unknown",DataAnalyst!L795)</f>
        <v>Construction</v>
      </c>
      <c r="L52" t="str">
        <f>IF(DataAnalyst!N795=-1,"Unknown",DataAnalyst!N795)</f>
        <v>Less than $1 million (USD)</v>
      </c>
      <c r="M52" t="b">
        <f>IF(DataAnalyst!P795=-1,FALSE,TRUE)</f>
        <v>0</v>
      </c>
      <c r="N52">
        <f t="shared" si="8"/>
        <v>1</v>
      </c>
      <c r="O52">
        <f t="shared" si="3"/>
        <v>1</v>
      </c>
      <c r="P52">
        <f t="shared" si="4"/>
        <v>0</v>
      </c>
      <c r="Q52">
        <f t="shared" si="5"/>
        <v>1</v>
      </c>
      <c r="R52">
        <f t="shared" si="6"/>
        <v>0</v>
      </c>
      <c r="S52">
        <f t="shared" si="7"/>
        <v>0</v>
      </c>
    </row>
    <row r="53" spans="1:19" ht="18.600000000000001" customHeight="1" x14ac:dyDescent="0.3">
      <c r="A53" t="s">
        <v>250</v>
      </c>
      <c r="B53" t="str">
        <f>UPPER(DataAnalyst!B53)</f>
        <v>OFFICE OF THE CAO | REFERENCE DATA, PROJECT MANAGER/BUSINESS ANALYST</v>
      </c>
      <c r="C53" t="s">
        <v>170</v>
      </c>
      <c r="E53" t="str">
        <f t="shared" si="9"/>
        <v>Business Analyst</v>
      </c>
      <c r="F53" t="str">
        <f t="shared" si="0"/>
        <v>$46</v>
      </c>
      <c r="G53" t="str">
        <f t="shared" si="1"/>
        <v>$87</v>
      </c>
      <c r="H53" t="str">
        <f>LEFT(DataAnalyst!F810,LEN(DataAnalyst!F810)-3)</f>
        <v xml:space="preserve">Willis Towers Watson
</v>
      </c>
      <c r="I53" t="s">
        <v>252</v>
      </c>
      <c r="J53" t="str">
        <f>IF(DataAnalyst!I810=-1,"Unknown",DataAnalyst!I810)</f>
        <v>10000+ employees</v>
      </c>
      <c r="K53" t="str">
        <f>IF(DataAnalyst!L810=-1,"Unknown",DataAnalyst!L810)</f>
        <v>Consulting</v>
      </c>
      <c r="L53" t="str">
        <f>IF(DataAnalyst!N810=-1,"Unknown",DataAnalyst!N810)</f>
        <v>$10+ billion (USD)</v>
      </c>
      <c r="M53" t="b">
        <f>IF(DataAnalyst!P810=-1,FALSE,TRUE)</f>
        <v>0</v>
      </c>
      <c r="N53">
        <f t="shared" si="8"/>
        <v>1</v>
      </c>
      <c r="O53">
        <f t="shared" si="3"/>
        <v>1</v>
      </c>
      <c r="P53">
        <f t="shared" si="4"/>
        <v>0</v>
      </c>
      <c r="Q53">
        <f t="shared" si="5"/>
        <v>1</v>
      </c>
      <c r="R53">
        <f t="shared" si="6"/>
        <v>0</v>
      </c>
      <c r="S53">
        <f t="shared" si="7"/>
        <v>0</v>
      </c>
    </row>
    <row r="54" spans="1:19" ht="18.600000000000001" customHeight="1" x14ac:dyDescent="0.3">
      <c r="A54" t="s">
        <v>255</v>
      </c>
      <c r="B54" t="str">
        <f>UPPER(DataAnalyst!B54)</f>
        <v>BUSINESS DATA ANALYST</v>
      </c>
      <c r="C54" t="s">
        <v>170</v>
      </c>
      <c r="E54" t="str">
        <f t="shared" si="9"/>
        <v>Business Analyst</v>
      </c>
      <c r="F54" t="str">
        <f t="shared" si="0"/>
        <v>$46</v>
      </c>
      <c r="G54" t="str">
        <f t="shared" si="1"/>
        <v>$87</v>
      </c>
      <c r="H54" t="str">
        <f>LEFT(DataAnalyst!F832,LEN(DataAnalyst!F832)-3)</f>
        <v xml:space="preserve">BankFinancial Corporation
</v>
      </c>
      <c r="I54" t="s">
        <v>2260</v>
      </c>
      <c r="J54" t="str">
        <f>IF(DataAnalyst!I832=-1,"Unknown",DataAnalyst!I832)</f>
        <v>201 to 500 employees</v>
      </c>
      <c r="K54" t="str">
        <f>IF(DataAnalyst!L832=-1,"Unknown",DataAnalyst!L832)</f>
        <v>Banks &amp; Credit Unions</v>
      </c>
      <c r="L54" t="str">
        <f>IF(DataAnalyst!N832=-1,"Unknown",DataAnalyst!N832)</f>
        <v>$50 to $100 million (USD)</v>
      </c>
      <c r="M54" t="b">
        <f>IF(DataAnalyst!P832=-1,FALSE,TRUE)</f>
        <v>0</v>
      </c>
      <c r="N54">
        <f t="shared" si="8"/>
        <v>1</v>
      </c>
      <c r="O54">
        <f t="shared" si="3"/>
        <v>0</v>
      </c>
      <c r="P54">
        <f t="shared" si="4"/>
        <v>0</v>
      </c>
      <c r="Q54">
        <f t="shared" si="5"/>
        <v>1</v>
      </c>
      <c r="R54">
        <f t="shared" si="6"/>
        <v>0</v>
      </c>
      <c r="S54">
        <f t="shared" si="7"/>
        <v>1</v>
      </c>
    </row>
    <row r="55" spans="1:19" ht="18.600000000000001" customHeight="1" x14ac:dyDescent="0.3">
      <c r="A55" t="s">
        <v>259</v>
      </c>
      <c r="B55" t="str">
        <f>UPPER(DataAnalyst!B55)</f>
        <v>SENIOR DATA ANALYST</v>
      </c>
      <c r="C55" t="s">
        <v>170</v>
      </c>
      <c r="E55" t="str">
        <f t="shared" si="9"/>
        <v>Data Analyst</v>
      </c>
      <c r="F55" t="str">
        <f t="shared" si="0"/>
        <v>$46</v>
      </c>
      <c r="G55" t="str">
        <f t="shared" si="1"/>
        <v>$87</v>
      </c>
      <c r="H55" t="str">
        <f>LEFT(DataAnalyst!F875,LEN(DataAnalyst!F875)-3)</f>
        <v xml:space="preserve">RiverPoint
</v>
      </c>
      <c r="I55" t="s">
        <v>252</v>
      </c>
      <c r="J55" t="str">
        <f>IF(DataAnalyst!I875=-1,"Unknown",DataAnalyst!I875)</f>
        <v>1 to 50 employees</v>
      </c>
      <c r="K55" t="str">
        <f>IF(DataAnalyst!L875=-1,"Unknown",DataAnalyst!L875)</f>
        <v>Advertising &amp; Marketing</v>
      </c>
      <c r="L55" t="str">
        <f>IF(DataAnalyst!N875=-1,"Unknown",DataAnalyst!N875)</f>
        <v>Unknown / Non-Applicable</v>
      </c>
      <c r="M55" t="b">
        <f>IF(DataAnalyst!P875=-1,FALSE,TRUE)</f>
        <v>0</v>
      </c>
      <c r="N55">
        <f t="shared" si="8"/>
        <v>1</v>
      </c>
      <c r="O55">
        <f t="shared" si="3"/>
        <v>1</v>
      </c>
      <c r="P55">
        <f t="shared" si="4"/>
        <v>0</v>
      </c>
      <c r="Q55">
        <f t="shared" si="5"/>
        <v>0</v>
      </c>
      <c r="R55">
        <f t="shared" si="6"/>
        <v>0</v>
      </c>
      <c r="S55">
        <f t="shared" si="7"/>
        <v>1</v>
      </c>
    </row>
    <row r="56" spans="1:19" ht="18.600000000000001" customHeight="1" x14ac:dyDescent="0.3">
      <c r="A56" t="s">
        <v>262</v>
      </c>
      <c r="B56" t="str">
        <f>UPPER(DataAnalyst!B56)</f>
        <v>DATA SCIENTIST / BIG DATA ANALYTICS ANALYST</v>
      </c>
      <c r="C56" t="s">
        <v>170</v>
      </c>
      <c r="E56" t="str">
        <f t="shared" si="9"/>
        <v>Data Analyst</v>
      </c>
      <c r="F56" t="str">
        <f t="shared" si="0"/>
        <v>$46</v>
      </c>
      <c r="G56" t="str">
        <f t="shared" si="1"/>
        <v>$87</v>
      </c>
      <c r="H56" t="str">
        <f>LEFT(DataAnalyst!F880,LEN(DataAnalyst!F880)-3)</f>
        <v xml:space="preserve">RiverPoint
</v>
      </c>
      <c r="I56" t="s">
        <v>252</v>
      </c>
      <c r="J56" t="str">
        <f>IF(DataAnalyst!I880=-1,"Unknown",DataAnalyst!I880)</f>
        <v>1 to 50 employees</v>
      </c>
      <c r="K56" t="str">
        <f>IF(DataAnalyst!L880=-1,"Unknown",DataAnalyst!L880)</f>
        <v>Accounting</v>
      </c>
      <c r="L56" t="str">
        <f>IF(DataAnalyst!N880=-1,"Unknown",DataAnalyst!N880)</f>
        <v>$5 to $10 million (USD)</v>
      </c>
      <c r="M56" t="b">
        <f>IF(DataAnalyst!P880=-1,FALSE,TRUE)</f>
        <v>0</v>
      </c>
      <c r="N56">
        <f t="shared" si="8"/>
        <v>0</v>
      </c>
      <c r="O56">
        <f t="shared" si="3"/>
        <v>1</v>
      </c>
      <c r="P56">
        <f t="shared" si="4"/>
        <v>0</v>
      </c>
      <c r="Q56">
        <f t="shared" si="5"/>
        <v>1</v>
      </c>
      <c r="R56">
        <f t="shared" si="6"/>
        <v>0</v>
      </c>
      <c r="S56">
        <f t="shared" si="7"/>
        <v>1</v>
      </c>
    </row>
    <row r="57" spans="1:19" ht="18.600000000000001" customHeight="1" x14ac:dyDescent="0.3">
      <c r="A57" t="s">
        <v>267</v>
      </c>
      <c r="B57" t="str">
        <f>UPPER(DataAnalyst!B57)</f>
        <v>DATA REPORTING ANALYST</v>
      </c>
      <c r="C57" t="s">
        <v>170</v>
      </c>
      <c r="E57" t="str">
        <f t="shared" si="9"/>
        <v>Data Analyst</v>
      </c>
      <c r="F57" t="str">
        <f t="shared" si="0"/>
        <v>$46</v>
      </c>
      <c r="G57" t="str">
        <f t="shared" si="1"/>
        <v>$87</v>
      </c>
      <c r="H57" t="str">
        <f>LEFT(DataAnalyst!F882,LEN(DataAnalyst!F882)-3)</f>
        <v xml:space="preserve">Walgreens
</v>
      </c>
      <c r="I57" t="s">
        <v>2427</v>
      </c>
      <c r="J57" t="str">
        <f>IF(DataAnalyst!I882=-1,"Unknown",DataAnalyst!I882)</f>
        <v>10000+ employees</v>
      </c>
      <c r="K57" t="str">
        <f>IF(DataAnalyst!L882=-1,"Unknown",DataAnalyst!L882)</f>
        <v>Drug &amp; Health Stores</v>
      </c>
      <c r="L57" t="str">
        <f>IF(DataAnalyst!N882=-1,"Unknown",DataAnalyst!N882)</f>
        <v>$10+ billion (USD)</v>
      </c>
      <c r="M57" t="b">
        <f>IF(DataAnalyst!P882=-1,FALSE,TRUE)</f>
        <v>0</v>
      </c>
      <c r="N57">
        <f t="shared" si="8"/>
        <v>0</v>
      </c>
      <c r="O57">
        <f t="shared" si="3"/>
        <v>0</v>
      </c>
      <c r="P57">
        <f t="shared" si="4"/>
        <v>0</v>
      </c>
      <c r="Q57">
        <f t="shared" si="5"/>
        <v>0</v>
      </c>
      <c r="R57">
        <f t="shared" si="6"/>
        <v>0</v>
      </c>
      <c r="S57">
        <f t="shared" si="7"/>
        <v>1</v>
      </c>
    </row>
    <row r="58" spans="1:19" ht="18.600000000000001" customHeight="1" x14ac:dyDescent="0.3">
      <c r="A58" t="s">
        <v>270</v>
      </c>
      <c r="B58" t="str">
        <f>UPPER(DataAnalyst!B58)</f>
        <v>PRINCIPAL DATA ANALYST, LATAM - DISNEY STREAMING SERVICES</v>
      </c>
      <c r="C58" t="s">
        <v>170</v>
      </c>
      <c r="E58" t="str">
        <f t="shared" si="9"/>
        <v>Data Analyst</v>
      </c>
      <c r="F58" t="str">
        <f t="shared" si="0"/>
        <v>$46</v>
      </c>
      <c r="G58" t="str">
        <f t="shared" si="1"/>
        <v>$87</v>
      </c>
      <c r="H58" t="str">
        <f>LEFT(DataAnalyst!F883,LEN(DataAnalyst!F883)-3)</f>
        <v>Carnegie S</v>
      </c>
      <c r="I58" t="s">
        <v>252</v>
      </c>
      <c r="J58" t="str">
        <f>IF(DataAnalyst!I883=-1,"Unknown",DataAnalyst!I883)</f>
        <v>Unknown</v>
      </c>
      <c r="K58" t="str">
        <f>IF(DataAnalyst!L883=-1,"Unknown",DataAnalyst!L883)</f>
        <v>Unknown</v>
      </c>
      <c r="L58" t="str">
        <f>IF(DataAnalyst!N883=-1,"Unknown",DataAnalyst!N883)</f>
        <v>Unknown</v>
      </c>
      <c r="M58" t="b">
        <f>IF(DataAnalyst!P883=-1,FALSE,TRUE)</f>
        <v>0</v>
      </c>
      <c r="N58">
        <f t="shared" si="8"/>
        <v>1</v>
      </c>
      <c r="O58">
        <f t="shared" si="3"/>
        <v>1</v>
      </c>
      <c r="P58">
        <f t="shared" si="4"/>
        <v>0</v>
      </c>
      <c r="Q58">
        <f t="shared" si="5"/>
        <v>1</v>
      </c>
      <c r="R58">
        <f t="shared" si="6"/>
        <v>0</v>
      </c>
      <c r="S58">
        <f t="shared" si="7"/>
        <v>1</v>
      </c>
    </row>
    <row r="59" spans="1:19" ht="18.600000000000001" customHeight="1" x14ac:dyDescent="0.3">
      <c r="A59" t="s">
        <v>272</v>
      </c>
      <c r="B59" t="str">
        <f>UPPER(DataAnalyst!B59)</f>
        <v>DATA ANALYST II</v>
      </c>
      <c r="C59" t="s">
        <v>170</v>
      </c>
      <c r="E59" t="str">
        <f t="shared" si="9"/>
        <v>Data Analyst</v>
      </c>
      <c r="F59" t="str">
        <f t="shared" si="0"/>
        <v>$46</v>
      </c>
      <c r="G59" t="str">
        <f t="shared" si="1"/>
        <v>$87</v>
      </c>
      <c r="H59" t="str">
        <f>LEFT(DataAnalyst!F903,LEN(DataAnalyst!F903)-3)</f>
        <v xml:space="preserve">Arthur Lawrence
</v>
      </c>
      <c r="I59" t="s">
        <v>1820</v>
      </c>
      <c r="J59" t="str">
        <f>IF(DataAnalyst!I903=-1,"Unknown",DataAnalyst!I903)</f>
        <v>201 to 500 employees</v>
      </c>
      <c r="K59" t="str">
        <f>IF(DataAnalyst!L903=-1,"Unknown",DataAnalyst!L903)</f>
        <v>Consulting</v>
      </c>
      <c r="L59" t="str">
        <f>IF(DataAnalyst!N903=-1,"Unknown",DataAnalyst!N903)</f>
        <v>Less than $1 million (USD)</v>
      </c>
      <c r="M59" t="b">
        <f>IF(DataAnalyst!P903=-1,FALSE,TRUE)</f>
        <v>0</v>
      </c>
      <c r="N59">
        <f t="shared" si="8"/>
        <v>0</v>
      </c>
      <c r="O59">
        <f t="shared" si="3"/>
        <v>0</v>
      </c>
      <c r="P59">
        <f t="shared" si="4"/>
        <v>0</v>
      </c>
      <c r="Q59">
        <f t="shared" si="5"/>
        <v>1</v>
      </c>
      <c r="R59">
        <f t="shared" si="6"/>
        <v>0</v>
      </c>
      <c r="S59">
        <f t="shared" si="7"/>
        <v>1</v>
      </c>
    </row>
    <row r="60" spans="1:19" ht="18.600000000000001" customHeight="1" x14ac:dyDescent="0.3">
      <c r="A60" t="s">
        <v>277</v>
      </c>
      <c r="B60" t="str">
        <f>UPPER(DataAnalyst!B60)</f>
        <v>DATA ANALYST - ENVIRONMENTAL, SOCIAL, AND GOVERNANCE</v>
      </c>
      <c r="C60" t="s">
        <v>170</v>
      </c>
      <c r="E60" t="str">
        <f t="shared" si="9"/>
        <v>Data Analyst</v>
      </c>
      <c r="F60" t="str">
        <f t="shared" si="0"/>
        <v>$46</v>
      </c>
      <c r="G60" t="str">
        <f t="shared" si="1"/>
        <v>$87</v>
      </c>
      <c r="H60" t="str">
        <f>LEFT(DataAnalyst!F911,LEN(DataAnalyst!F911)-3)</f>
        <v xml:space="preserve">Mondo
</v>
      </c>
      <c r="I60" t="s">
        <v>1820</v>
      </c>
      <c r="J60" t="str">
        <f>IF(DataAnalyst!I911=-1,"Unknown",DataAnalyst!I911)</f>
        <v>51 to 200 employees</v>
      </c>
      <c r="K60" t="str">
        <f>IF(DataAnalyst!L911=-1,"Unknown",DataAnalyst!L911)</f>
        <v>Staffing &amp; Outsourcing</v>
      </c>
      <c r="L60" t="str">
        <f>IF(DataAnalyst!N911=-1,"Unknown",DataAnalyst!N911)</f>
        <v>$100 to $500 million (USD)</v>
      </c>
      <c r="M60" t="b">
        <f>IF(DataAnalyst!P911=-1,FALSE,TRUE)</f>
        <v>0</v>
      </c>
      <c r="N60">
        <f t="shared" si="8"/>
        <v>1</v>
      </c>
      <c r="O60">
        <f t="shared" si="3"/>
        <v>1</v>
      </c>
      <c r="P60">
        <f t="shared" si="4"/>
        <v>0</v>
      </c>
      <c r="Q60">
        <f t="shared" si="5"/>
        <v>1</v>
      </c>
      <c r="R60">
        <f t="shared" si="6"/>
        <v>0</v>
      </c>
      <c r="S60">
        <f t="shared" si="7"/>
        <v>1</v>
      </c>
    </row>
    <row r="61" spans="1:19" ht="18.600000000000001" customHeight="1" x14ac:dyDescent="0.3">
      <c r="A61" t="s">
        <v>280</v>
      </c>
      <c r="B61" t="str">
        <f>UPPER(DataAnalyst!B61)</f>
        <v>DATA ANALYST</v>
      </c>
      <c r="C61" t="s">
        <v>170</v>
      </c>
      <c r="E61" t="str">
        <f t="shared" si="9"/>
        <v>Data Analyst</v>
      </c>
      <c r="F61" t="str">
        <f t="shared" si="0"/>
        <v>$46</v>
      </c>
      <c r="G61" t="str">
        <f t="shared" si="1"/>
        <v>$87</v>
      </c>
      <c r="H61" t="str">
        <f>LEFT(DataAnalyst!F954,LEN(DataAnalyst!F954)-3)</f>
        <v xml:space="preserve">Icon Consultants
</v>
      </c>
      <c r="I61" t="s">
        <v>1820</v>
      </c>
      <c r="J61" t="str">
        <f>IF(DataAnalyst!I954=-1,"Unknown",DataAnalyst!I954)</f>
        <v>1001 to 5000 employees</v>
      </c>
      <c r="K61" t="str">
        <f>IF(DataAnalyst!L954=-1,"Unknown",DataAnalyst!L954)</f>
        <v>Staffing &amp; Outsourcing</v>
      </c>
      <c r="L61" t="str">
        <f>IF(DataAnalyst!N954=-1,"Unknown",DataAnalyst!N954)</f>
        <v>$100 to $500 million (USD)</v>
      </c>
      <c r="M61" t="b">
        <f>IF(DataAnalyst!P954=-1,FALSE,TRUE)</f>
        <v>0</v>
      </c>
      <c r="N61">
        <f t="shared" si="8"/>
        <v>1</v>
      </c>
      <c r="O61">
        <f t="shared" si="3"/>
        <v>1</v>
      </c>
      <c r="P61">
        <f t="shared" si="4"/>
        <v>0</v>
      </c>
      <c r="Q61">
        <f t="shared" si="5"/>
        <v>1</v>
      </c>
      <c r="R61">
        <f t="shared" si="6"/>
        <v>0</v>
      </c>
      <c r="S61">
        <f t="shared" si="7"/>
        <v>1</v>
      </c>
    </row>
    <row r="62" spans="1:19" ht="18.600000000000001" customHeight="1" x14ac:dyDescent="0.3">
      <c r="A62" t="s">
        <v>285</v>
      </c>
      <c r="B62" t="str">
        <f>UPPER(DataAnalyst!B62)</f>
        <v>DATA ANALYST, REVENUE ANALYTICS</v>
      </c>
      <c r="C62" t="s">
        <v>284</v>
      </c>
      <c r="E62" t="str">
        <f t="shared" si="9"/>
        <v>Data Analyst</v>
      </c>
      <c r="F62" t="str">
        <f t="shared" si="0"/>
        <v>$51</v>
      </c>
      <c r="G62" t="str">
        <f t="shared" si="1"/>
        <v>$88</v>
      </c>
      <c r="H62" t="str">
        <f>LEFT(DataAnalyst!F958,LEN(DataAnalyst!F958)-3)</f>
        <v xml:space="preserve">Radiology Partners
</v>
      </c>
      <c r="I62" t="s">
        <v>1820</v>
      </c>
      <c r="J62" t="str">
        <f>IF(DataAnalyst!I958=-1,"Unknown",DataAnalyst!I958)</f>
        <v>1001 to 5000 employees</v>
      </c>
      <c r="K62" t="str">
        <f>IF(DataAnalyst!L958=-1,"Unknown",DataAnalyst!L958)</f>
        <v>Health Care Services &amp; Hospitals</v>
      </c>
      <c r="L62" t="str">
        <f>IF(DataAnalyst!N958=-1,"Unknown",DataAnalyst!N958)</f>
        <v>Unknown / Non-Applicable</v>
      </c>
      <c r="M62" t="b">
        <f>IF(DataAnalyst!P958=-1,FALSE,TRUE)</f>
        <v>0</v>
      </c>
      <c r="N62">
        <f t="shared" si="8"/>
        <v>1</v>
      </c>
      <c r="O62">
        <f t="shared" si="3"/>
        <v>0</v>
      </c>
      <c r="P62">
        <f t="shared" si="4"/>
        <v>0</v>
      </c>
      <c r="Q62">
        <f t="shared" si="5"/>
        <v>0</v>
      </c>
      <c r="R62">
        <f t="shared" si="6"/>
        <v>0</v>
      </c>
      <c r="S62">
        <f t="shared" si="7"/>
        <v>0</v>
      </c>
    </row>
    <row r="63" spans="1:19" ht="18.600000000000001" customHeight="1" x14ac:dyDescent="0.3">
      <c r="A63" t="s">
        <v>287</v>
      </c>
      <c r="B63" t="str">
        <f>UPPER(DataAnalyst!B63)</f>
        <v>DATA ANALYST - DATA ACQUISITION / DATA LINEAGE</v>
      </c>
      <c r="C63" t="s">
        <v>284</v>
      </c>
      <c r="E63" t="str">
        <f t="shared" si="9"/>
        <v>Data Analyst</v>
      </c>
      <c r="F63" t="str">
        <f t="shared" si="0"/>
        <v>$51</v>
      </c>
      <c r="G63" t="str">
        <f t="shared" si="1"/>
        <v>$88</v>
      </c>
      <c r="H63" t="str">
        <f>LEFT(DataAnalyst!F981,LEN(DataAnalyst!F981)-3)</f>
        <v xml:space="preserve">National Education Partners
</v>
      </c>
      <c r="I63" t="s">
        <v>2936</v>
      </c>
      <c r="J63" t="str">
        <f>IF(DataAnalyst!I981=-1,"Unknown",DataAnalyst!I981)</f>
        <v>201 to 500 employees</v>
      </c>
      <c r="K63" t="str">
        <f>IF(DataAnalyst!L981=-1,"Unknown",DataAnalyst!L981)</f>
        <v>Colleges &amp; Universities</v>
      </c>
      <c r="L63" t="str">
        <f>IF(DataAnalyst!N981=-1,"Unknown",DataAnalyst!N981)</f>
        <v>$100 to $500 million (USD)</v>
      </c>
      <c r="M63" t="b">
        <f>IF(DataAnalyst!P981=-1,FALSE,TRUE)</f>
        <v>0</v>
      </c>
      <c r="N63">
        <f t="shared" si="8"/>
        <v>1</v>
      </c>
      <c r="O63">
        <f t="shared" si="3"/>
        <v>0</v>
      </c>
      <c r="P63">
        <f t="shared" si="4"/>
        <v>0</v>
      </c>
      <c r="Q63">
        <f t="shared" si="5"/>
        <v>0</v>
      </c>
      <c r="R63">
        <f t="shared" si="6"/>
        <v>0</v>
      </c>
      <c r="S63">
        <f t="shared" si="7"/>
        <v>0</v>
      </c>
    </row>
    <row r="64" spans="1:19" ht="18.600000000000001" customHeight="1" x14ac:dyDescent="0.3">
      <c r="A64" t="s">
        <v>291</v>
      </c>
      <c r="B64" t="str">
        <f>UPPER(DataAnalyst!B64)</f>
        <v>DATA ANALYST - DATA SCANNING UTILIZING ROCHADE</v>
      </c>
      <c r="C64" t="s">
        <v>284</v>
      </c>
      <c r="E64" t="str">
        <f t="shared" si="9"/>
        <v>Data Analyst</v>
      </c>
      <c r="F64" t="str">
        <f t="shared" si="0"/>
        <v>$51</v>
      </c>
      <c r="G64" t="str">
        <f t="shared" si="1"/>
        <v>$88</v>
      </c>
      <c r="H64" t="str">
        <f>LEFT(DataAnalyst!F994,LEN(DataAnalyst!F994)-3)</f>
        <v xml:space="preserve">MUFG
</v>
      </c>
      <c r="I64" t="s">
        <v>2919</v>
      </c>
      <c r="J64" t="str">
        <f>IF(DataAnalyst!I994=-1,"Unknown",DataAnalyst!I994)</f>
        <v>10000+ employees</v>
      </c>
      <c r="K64" t="str">
        <f>IF(DataAnalyst!L994=-1,"Unknown",DataAnalyst!L994)</f>
        <v>Banks &amp; Credit Unions</v>
      </c>
      <c r="L64" t="str">
        <f>IF(DataAnalyst!N994=-1,"Unknown",DataAnalyst!N994)</f>
        <v>$10+ billion (USD)</v>
      </c>
      <c r="M64" t="b">
        <f>IF(DataAnalyst!P994=-1,FALSE,TRUE)</f>
        <v>0</v>
      </c>
      <c r="N64">
        <f t="shared" si="8"/>
        <v>1</v>
      </c>
      <c r="O64">
        <f t="shared" si="3"/>
        <v>0</v>
      </c>
      <c r="P64">
        <f t="shared" si="4"/>
        <v>0</v>
      </c>
      <c r="Q64">
        <f t="shared" si="5"/>
        <v>0</v>
      </c>
      <c r="R64">
        <f t="shared" si="6"/>
        <v>0</v>
      </c>
      <c r="S64">
        <f t="shared" si="7"/>
        <v>0</v>
      </c>
    </row>
    <row r="65" spans="1:19" ht="18.600000000000001" customHeight="1" x14ac:dyDescent="0.3">
      <c r="A65" t="s">
        <v>293</v>
      </c>
      <c r="B65" t="str">
        <f>UPPER(DataAnalyst!B65)</f>
        <v>DATA ANALYST - STITCHING</v>
      </c>
      <c r="C65" t="s">
        <v>284</v>
      </c>
      <c r="E65" t="str">
        <f t="shared" si="9"/>
        <v>Data Analyst</v>
      </c>
      <c r="F65" t="str">
        <f t="shared" si="0"/>
        <v>$51</v>
      </c>
      <c r="G65" t="str">
        <f t="shared" si="1"/>
        <v>$88</v>
      </c>
      <c r="H65" t="str">
        <f>LEFT(DataAnalyst!F1007,LEN(DataAnalyst!F1007)-3)</f>
        <v xml:space="preserve">Shamrock Foods
</v>
      </c>
      <c r="I65" t="s">
        <v>104</v>
      </c>
      <c r="J65" t="str">
        <f>IF(DataAnalyst!I1007=-1,"Unknown",DataAnalyst!I1007)</f>
        <v>1001 to 5000 employees</v>
      </c>
      <c r="K65" t="str">
        <f>IF(DataAnalyst!L1007=-1,"Unknown",DataAnalyst!L1007)</f>
        <v>Food &amp; Beverage Manufacturing</v>
      </c>
      <c r="L65" t="str">
        <f>IF(DataAnalyst!N1007=-1,"Unknown",DataAnalyst!N1007)</f>
        <v>$2 to $5 billion (USD)</v>
      </c>
      <c r="M65" t="b">
        <f>IF(DataAnalyst!P1007=-1,FALSE,TRUE)</f>
        <v>0</v>
      </c>
      <c r="N65">
        <f t="shared" si="8"/>
        <v>0</v>
      </c>
      <c r="O65">
        <f t="shared" si="3"/>
        <v>0</v>
      </c>
      <c r="P65">
        <f t="shared" si="4"/>
        <v>0</v>
      </c>
      <c r="Q65">
        <f t="shared" si="5"/>
        <v>0</v>
      </c>
      <c r="R65">
        <f t="shared" si="6"/>
        <v>0</v>
      </c>
      <c r="S65">
        <f t="shared" si="7"/>
        <v>0</v>
      </c>
    </row>
    <row r="66" spans="1:19" ht="18.600000000000001" customHeight="1" x14ac:dyDescent="0.3">
      <c r="A66" t="s">
        <v>295</v>
      </c>
      <c r="B66" t="str">
        <f>UPPER(DataAnalyst!B66)</f>
        <v>JUNIOR DATA ANALYST</v>
      </c>
      <c r="C66" t="s">
        <v>284</v>
      </c>
      <c r="E66" t="str">
        <f t="shared" si="9"/>
        <v>Data Analyst</v>
      </c>
      <c r="F66" t="str">
        <f t="shared" ref="F66:F129" si="10">LEFT(C66,3)</f>
        <v>$51</v>
      </c>
      <c r="G66" t="str">
        <f t="shared" ref="G66:G129" si="11">MID(C66,FIND("-",C66)+1,FIND("(",C66)-FIND("-",C66)-3)</f>
        <v>$88</v>
      </c>
      <c r="H66" t="str">
        <f>LEFT(DataAnalyst!F1012,LEN(DataAnalyst!F1012)-3)</f>
        <v xml:space="preserve">Uhaul
</v>
      </c>
      <c r="I66" t="s">
        <v>104</v>
      </c>
      <c r="J66" t="str">
        <f>IF(DataAnalyst!I1012=-1,"Unknown",DataAnalyst!I1012)</f>
        <v>10000+ employees</v>
      </c>
      <c r="K66" t="str">
        <f>IF(DataAnalyst!L1012=-1,"Unknown",DataAnalyst!L1012)</f>
        <v>Truck Rental &amp; Leasing</v>
      </c>
      <c r="L66" t="str">
        <f>IF(DataAnalyst!N1012=-1,"Unknown",DataAnalyst!N1012)</f>
        <v>$10+ billion (USD)</v>
      </c>
      <c r="M66" t="b">
        <f>IF(DataAnalyst!P1012=-1,FALSE,TRUE)</f>
        <v>0</v>
      </c>
      <c r="N66">
        <f t="shared" si="8"/>
        <v>1</v>
      </c>
      <c r="O66">
        <f t="shared" si="3"/>
        <v>1</v>
      </c>
      <c r="P66">
        <f t="shared" si="4"/>
        <v>0</v>
      </c>
      <c r="Q66">
        <f t="shared" si="5"/>
        <v>1</v>
      </c>
      <c r="R66">
        <f t="shared" si="6"/>
        <v>0</v>
      </c>
      <c r="S66">
        <f t="shared" si="7"/>
        <v>1</v>
      </c>
    </row>
    <row r="67" spans="1:19" ht="18.600000000000001" customHeight="1" x14ac:dyDescent="0.3">
      <c r="A67" t="s">
        <v>299</v>
      </c>
      <c r="B67" t="str">
        <f>UPPER(DataAnalyst!B67)</f>
        <v>DATA ANALYST, RETAIL MEDIA</v>
      </c>
      <c r="C67" t="s">
        <v>284</v>
      </c>
      <c r="E67" t="str">
        <f t="shared" si="9"/>
        <v>Data Analyst</v>
      </c>
      <c r="F67" t="str">
        <f t="shared" si="10"/>
        <v>$51</v>
      </c>
      <c r="G67" t="str">
        <f t="shared" si="11"/>
        <v>$88</v>
      </c>
      <c r="H67" t="str">
        <f>LEFT(DataAnalyst!F1015,LEN(DataAnalyst!F1015)-3)</f>
        <v xml:space="preserve">Avacend, Inc.
</v>
      </c>
      <c r="I67" t="s">
        <v>2919</v>
      </c>
      <c r="J67" t="str">
        <f>IF(DataAnalyst!I1015=-1,"Unknown",DataAnalyst!I1015)</f>
        <v>51 to 200 employees</v>
      </c>
      <c r="K67" t="str">
        <f>IF(DataAnalyst!L1015=-1,"Unknown",DataAnalyst!L1015)</f>
        <v>Staffing &amp; Outsourcing</v>
      </c>
      <c r="L67" t="str">
        <f>IF(DataAnalyst!N1015=-1,"Unknown",DataAnalyst!N1015)</f>
        <v>Unknown / Non-Applicable</v>
      </c>
      <c r="M67" t="b">
        <f>IF(DataAnalyst!P1015=-1,FALSE,TRUE)</f>
        <v>0</v>
      </c>
      <c r="N67">
        <f t="shared" si="8"/>
        <v>1</v>
      </c>
      <c r="O67">
        <f t="shared" ref="O67:O130" si="12">COUNTIF($A67,"*Python*")</f>
        <v>1</v>
      </c>
      <c r="P67">
        <f t="shared" ref="P67:P130" si="13">COUNTIF($A67,"* R *")</f>
        <v>0</v>
      </c>
      <c r="Q67">
        <f t="shared" ref="Q67:Q130" si="14">COUNTIF($A67,"*Tableau*")</f>
        <v>1</v>
      </c>
      <c r="R67">
        <f t="shared" ref="R67:R130" si="15">COUNTIF($A67,"*Power BI*")+COUNTIF($A67,"*PowerBI*")</f>
        <v>0</v>
      </c>
      <c r="S67">
        <f t="shared" ref="S67:S130" si="16">+COUNTIF($A67,"*Excel*")</f>
        <v>0</v>
      </c>
    </row>
    <row r="68" spans="1:19" ht="18.600000000000001" customHeight="1" x14ac:dyDescent="0.3">
      <c r="A68" t="s">
        <v>303</v>
      </c>
      <c r="B68" t="str">
        <f>UPPER(DataAnalyst!B68)</f>
        <v>DATA ANALYST</v>
      </c>
      <c r="C68" t="s">
        <v>284</v>
      </c>
      <c r="E68" t="str">
        <f t="shared" si="9"/>
        <v>Data Analyst</v>
      </c>
      <c r="F68" t="str">
        <f t="shared" si="10"/>
        <v>$51</v>
      </c>
      <c r="G68" t="str">
        <f t="shared" si="11"/>
        <v>$88</v>
      </c>
      <c r="H68" t="str">
        <f>LEFT(DataAnalyst!F1030,LEN(DataAnalyst!F1030)-3)</f>
        <v xml:space="preserve">Diverse Lynx
</v>
      </c>
      <c r="I68" t="s">
        <v>104</v>
      </c>
      <c r="J68" t="str">
        <f>IF(DataAnalyst!I1030=-1,"Unknown",DataAnalyst!I1030)</f>
        <v>501 to 1000 employees</v>
      </c>
      <c r="K68" t="str">
        <f>IF(DataAnalyst!L1030=-1,"Unknown",DataAnalyst!L1030)</f>
        <v>IT Services</v>
      </c>
      <c r="L68" t="str">
        <f>IF(DataAnalyst!N1030=-1,"Unknown",DataAnalyst!N1030)</f>
        <v>$100 to $500 million (USD)</v>
      </c>
      <c r="M68" t="b">
        <f>IF(DataAnalyst!P1030=-1,FALSE,TRUE)</f>
        <v>0</v>
      </c>
      <c r="N68">
        <f t="shared" ref="N68:N131" si="17">COUNTIF($A68,"*SQL*")</f>
        <v>1</v>
      </c>
      <c r="O68">
        <f t="shared" si="12"/>
        <v>0</v>
      </c>
      <c r="P68">
        <f t="shared" si="13"/>
        <v>0</v>
      </c>
      <c r="Q68">
        <f t="shared" si="14"/>
        <v>0</v>
      </c>
      <c r="R68">
        <f t="shared" si="15"/>
        <v>0</v>
      </c>
      <c r="S68">
        <f t="shared" si="16"/>
        <v>1</v>
      </c>
    </row>
    <row r="69" spans="1:19" ht="18.600000000000001" customHeight="1" x14ac:dyDescent="0.3">
      <c r="A69" t="s">
        <v>306</v>
      </c>
      <c r="B69" t="str">
        <f>UPPER(DataAnalyst!B69)</f>
        <v>PORTFOLIO DATA ANALYST</v>
      </c>
      <c r="C69" t="s">
        <v>284</v>
      </c>
      <c r="E69" t="str">
        <f t="shared" si="9"/>
        <v>Data Analyst</v>
      </c>
      <c r="F69" t="str">
        <f t="shared" si="10"/>
        <v>$51</v>
      </c>
      <c r="G69" t="str">
        <f t="shared" si="11"/>
        <v>$88</v>
      </c>
      <c r="H69" t="str">
        <f>LEFT(DataAnalyst!F1032,LEN(DataAnalyst!F1032)-3)</f>
        <v>Capgemini America, I</v>
      </c>
      <c r="I69" t="s">
        <v>2919</v>
      </c>
      <c r="J69" t="str">
        <f>IF(DataAnalyst!I1032=-1,"Unknown",DataAnalyst!I1032)</f>
        <v>Unknown</v>
      </c>
      <c r="K69" t="str">
        <f>IF(DataAnalyst!L1032=-1,"Unknown",DataAnalyst!L1032)</f>
        <v>Unknown</v>
      </c>
      <c r="L69" t="str">
        <f>IF(DataAnalyst!N1032=-1,"Unknown",DataAnalyst!N1032)</f>
        <v>Unknown</v>
      </c>
      <c r="M69" t="b">
        <f>IF(DataAnalyst!P1032=-1,FALSE,TRUE)</f>
        <v>0</v>
      </c>
      <c r="N69">
        <f t="shared" si="17"/>
        <v>0</v>
      </c>
      <c r="O69">
        <f t="shared" si="12"/>
        <v>0</v>
      </c>
      <c r="P69">
        <f t="shared" si="13"/>
        <v>0</v>
      </c>
      <c r="Q69">
        <f t="shared" si="14"/>
        <v>1</v>
      </c>
      <c r="R69">
        <f t="shared" si="15"/>
        <v>0</v>
      </c>
      <c r="S69">
        <f t="shared" si="16"/>
        <v>1</v>
      </c>
    </row>
    <row r="70" spans="1:19" ht="18.600000000000001" customHeight="1" x14ac:dyDescent="0.3">
      <c r="A70" t="s">
        <v>309</v>
      </c>
      <c r="B70" t="str">
        <f>UPPER(DataAnalyst!B70)</f>
        <v>DATA SCIENCE ANALYST</v>
      </c>
      <c r="C70" t="s">
        <v>284</v>
      </c>
      <c r="E70" t="str">
        <f t="shared" si="9"/>
        <v>Data Analyst</v>
      </c>
      <c r="F70" t="str">
        <f t="shared" si="10"/>
        <v>$51</v>
      </c>
      <c r="G70" t="str">
        <f t="shared" si="11"/>
        <v>$88</v>
      </c>
      <c r="H70" t="str">
        <f>LEFT(DataAnalyst!F1047,LEN(DataAnalyst!F1047)-3)</f>
        <v xml:space="preserve">First American Financial Corporation
</v>
      </c>
      <c r="I70" t="s">
        <v>2936</v>
      </c>
      <c r="J70" t="str">
        <f>IF(DataAnalyst!I1047=-1,"Unknown",DataAnalyst!I1047)</f>
        <v>10000+ employees</v>
      </c>
      <c r="K70" t="str">
        <f>IF(DataAnalyst!L1047=-1,"Unknown",DataAnalyst!L1047)</f>
        <v>Insurance Carriers</v>
      </c>
      <c r="L70" t="str">
        <f>IF(DataAnalyst!N1047=-1,"Unknown",DataAnalyst!N1047)</f>
        <v>$5 to $10 billion (USD)</v>
      </c>
      <c r="M70" t="b">
        <f>IF(DataAnalyst!P1047=-1,FALSE,TRUE)</f>
        <v>0</v>
      </c>
      <c r="N70">
        <f t="shared" si="17"/>
        <v>1</v>
      </c>
      <c r="O70">
        <f t="shared" si="12"/>
        <v>1</v>
      </c>
      <c r="P70">
        <f t="shared" si="13"/>
        <v>0</v>
      </c>
      <c r="Q70">
        <f t="shared" si="14"/>
        <v>0</v>
      </c>
      <c r="R70">
        <f t="shared" si="15"/>
        <v>0</v>
      </c>
      <c r="S70">
        <f t="shared" si="16"/>
        <v>0</v>
      </c>
    </row>
    <row r="71" spans="1:19" ht="18.600000000000001" customHeight="1" x14ac:dyDescent="0.3">
      <c r="A71" t="s">
        <v>312</v>
      </c>
      <c r="B71" t="str">
        <f>UPPER(DataAnalyst!B71)</f>
        <v>DATA/REPORTING ANALYST</v>
      </c>
      <c r="C71" t="s">
        <v>284</v>
      </c>
      <c r="E71" t="str">
        <f t="shared" si="9"/>
        <v>Data Analyst</v>
      </c>
      <c r="F71" t="str">
        <f t="shared" si="10"/>
        <v>$51</v>
      </c>
      <c r="G71" t="str">
        <f t="shared" si="11"/>
        <v>$88</v>
      </c>
      <c r="H71" t="str">
        <f>LEFT(DataAnalyst!F1053,LEN(DataAnalyst!F1053)-3)</f>
        <v xml:space="preserve">Crisis Response Network
</v>
      </c>
      <c r="I71" t="s">
        <v>2919</v>
      </c>
      <c r="J71" t="str">
        <f>IF(DataAnalyst!I1053=-1,"Unknown",DataAnalyst!I1053)</f>
        <v>51 to 200 employees</v>
      </c>
      <c r="K71" t="str">
        <f>IF(DataAnalyst!L1053=-1,"Unknown",DataAnalyst!L1053)</f>
        <v>Health Care Services &amp; Hospitals</v>
      </c>
      <c r="L71" t="str">
        <f>IF(DataAnalyst!N1053=-1,"Unknown",DataAnalyst!N1053)</f>
        <v>$25 to $50 million (USD)</v>
      </c>
      <c r="M71" t="b">
        <f>IF(DataAnalyst!P1053=-1,FALSE,TRUE)</f>
        <v>0</v>
      </c>
      <c r="N71">
        <f t="shared" si="17"/>
        <v>1</v>
      </c>
      <c r="O71">
        <f t="shared" si="12"/>
        <v>1</v>
      </c>
      <c r="P71">
        <f t="shared" si="13"/>
        <v>0</v>
      </c>
      <c r="Q71">
        <f t="shared" si="14"/>
        <v>1</v>
      </c>
      <c r="R71">
        <f t="shared" si="15"/>
        <v>0</v>
      </c>
      <c r="S71">
        <f t="shared" si="16"/>
        <v>1</v>
      </c>
    </row>
    <row r="72" spans="1:19" ht="18.600000000000001" customHeight="1" x14ac:dyDescent="0.3">
      <c r="A72" t="s">
        <v>316</v>
      </c>
      <c r="B72" t="str">
        <f>UPPER(DataAnalyst!B72)</f>
        <v>DATA ANALYST 2</v>
      </c>
      <c r="C72" t="s">
        <v>284</v>
      </c>
      <c r="E72" t="str">
        <f t="shared" si="9"/>
        <v>Data Analyst</v>
      </c>
      <c r="F72" t="str">
        <f t="shared" si="10"/>
        <v>$51</v>
      </c>
      <c r="G72" t="str">
        <f t="shared" si="11"/>
        <v>$88</v>
      </c>
      <c r="H72" t="str">
        <f>LEFT(DataAnalyst!F1101,LEN(DataAnalyst!F1101)-3)</f>
        <v>Wittij Consult</v>
      </c>
      <c r="I72" t="s">
        <v>2452</v>
      </c>
      <c r="J72" t="str">
        <f>IF(DataAnalyst!I1101=-1,"Unknown",DataAnalyst!I1101)</f>
        <v>1 to 50 employees</v>
      </c>
      <c r="K72" t="str">
        <f>IF(DataAnalyst!L1101=-1,"Unknown",DataAnalyst!L1101)</f>
        <v>Unknown</v>
      </c>
      <c r="L72" t="str">
        <f>IF(DataAnalyst!N1101=-1,"Unknown",DataAnalyst!N1101)</f>
        <v>Unknown / Non-Applicable</v>
      </c>
      <c r="M72" t="b">
        <f>IF(DataAnalyst!P1101=-1,FALSE,TRUE)</f>
        <v>0</v>
      </c>
      <c r="N72">
        <f t="shared" si="17"/>
        <v>1</v>
      </c>
      <c r="O72">
        <f t="shared" si="12"/>
        <v>0</v>
      </c>
      <c r="P72">
        <f t="shared" si="13"/>
        <v>0</v>
      </c>
      <c r="Q72">
        <f t="shared" si="14"/>
        <v>0</v>
      </c>
      <c r="R72">
        <f t="shared" si="15"/>
        <v>1</v>
      </c>
      <c r="S72">
        <f t="shared" si="16"/>
        <v>1</v>
      </c>
    </row>
    <row r="73" spans="1:19" ht="18.600000000000001" customHeight="1" x14ac:dyDescent="0.3">
      <c r="A73" t="s">
        <v>321</v>
      </c>
      <c r="B73" t="str">
        <f>UPPER(DataAnalyst!B73)</f>
        <v>ENTRY LEVEL DATA ANALYST</v>
      </c>
      <c r="C73" t="s">
        <v>284</v>
      </c>
      <c r="E73" t="str">
        <f t="shared" si="9"/>
        <v>Data Analyst</v>
      </c>
      <c r="F73" t="str">
        <f t="shared" si="10"/>
        <v>$51</v>
      </c>
      <c r="G73" t="str">
        <f t="shared" si="11"/>
        <v>$88</v>
      </c>
      <c r="H73" t="str">
        <f>LEFT(DataAnalyst!F1113,LEN(DataAnalyst!F1113)-3)</f>
        <v xml:space="preserve">Dextro Software Systems
</v>
      </c>
      <c r="I73" t="s">
        <v>3314</v>
      </c>
      <c r="J73" t="str">
        <f>IF(DataAnalyst!I1113=-1,"Unknown",DataAnalyst!I1113)</f>
        <v>51 to 200 employees</v>
      </c>
      <c r="K73" t="str">
        <f>IF(DataAnalyst!L1113=-1,"Unknown",DataAnalyst!L1113)</f>
        <v>IT Services</v>
      </c>
      <c r="L73" t="str">
        <f>IF(DataAnalyst!N1113=-1,"Unknown",DataAnalyst!N1113)</f>
        <v>$10 to $25 million (USD)</v>
      </c>
      <c r="M73" t="b">
        <f>IF(DataAnalyst!P1113=-1,FALSE,TRUE)</f>
        <v>1</v>
      </c>
      <c r="N73">
        <f t="shared" si="17"/>
        <v>1</v>
      </c>
      <c r="O73">
        <f t="shared" si="12"/>
        <v>0</v>
      </c>
      <c r="P73">
        <f t="shared" si="13"/>
        <v>0</v>
      </c>
      <c r="Q73">
        <f t="shared" si="14"/>
        <v>1</v>
      </c>
      <c r="R73">
        <f t="shared" si="15"/>
        <v>0</v>
      </c>
      <c r="S73">
        <f t="shared" si="16"/>
        <v>1</v>
      </c>
    </row>
    <row r="74" spans="1:19" ht="18.600000000000001" customHeight="1" x14ac:dyDescent="0.3">
      <c r="A74" t="s">
        <v>324</v>
      </c>
      <c r="B74" t="str">
        <f>UPPER(DataAnalyst!B74)</f>
        <v>MARKETING DATA ANALYST</v>
      </c>
      <c r="C74" t="s">
        <v>284</v>
      </c>
      <c r="E74" t="str">
        <f t="shared" si="9"/>
        <v>Data Analyst</v>
      </c>
      <c r="F74" t="str">
        <f t="shared" si="10"/>
        <v>$51</v>
      </c>
      <c r="G74" t="str">
        <f t="shared" si="11"/>
        <v>$88</v>
      </c>
      <c r="H74" t="str">
        <f>LEFT(DataAnalyst!F1122,LEN(DataAnalyst!F1122)-3)</f>
        <v>Kforce Technology Staff</v>
      </c>
      <c r="I74" t="s">
        <v>3216</v>
      </c>
      <c r="J74" t="str">
        <f>IF(DataAnalyst!I1122=-1,"Unknown",DataAnalyst!I1122)</f>
        <v>Unknown</v>
      </c>
      <c r="K74" t="str">
        <f>IF(DataAnalyst!L1122=-1,"Unknown",DataAnalyst!L1122)</f>
        <v>Unknown</v>
      </c>
      <c r="L74" t="str">
        <f>IF(DataAnalyst!N1122=-1,"Unknown",DataAnalyst!N1122)</f>
        <v>Unknown</v>
      </c>
      <c r="M74" t="b">
        <f>IF(DataAnalyst!P1122=-1,FALSE,TRUE)</f>
        <v>0</v>
      </c>
      <c r="N74">
        <f t="shared" si="17"/>
        <v>1</v>
      </c>
      <c r="O74">
        <f t="shared" si="12"/>
        <v>1</v>
      </c>
      <c r="P74">
        <f t="shared" si="13"/>
        <v>0</v>
      </c>
      <c r="Q74">
        <f t="shared" si="14"/>
        <v>0</v>
      </c>
      <c r="R74">
        <f t="shared" si="15"/>
        <v>0</v>
      </c>
      <c r="S74">
        <f t="shared" si="16"/>
        <v>0</v>
      </c>
    </row>
    <row r="75" spans="1:19" ht="18.600000000000001" customHeight="1" x14ac:dyDescent="0.3">
      <c r="A75" t="s">
        <v>328</v>
      </c>
      <c r="B75" t="str">
        <f>UPPER(DataAnalyst!B75)</f>
        <v>DATA/INFORMATION MGT ANALYST</v>
      </c>
      <c r="C75" t="s">
        <v>284</v>
      </c>
      <c r="E75" t="str">
        <f t="shared" si="9"/>
        <v>Data Analyst</v>
      </c>
      <c r="F75" t="str">
        <f t="shared" si="10"/>
        <v>$51</v>
      </c>
      <c r="G75" t="str">
        <f t="shared" si="11"/>
        <v>$88</v>
      </c>
      <c r="H75" t="str">
        <f>LEFT(DataAnalyst!F1133,LEN(DataAnalyst!F1133)-3)</f>
        <v xml:space="preserve">Infinity Consulting Solutions
</v>
      </c>
      <c r="I75" t="s">
        <v>3216</v>
      </c>
      <c r="J75" t="str">
        <f>IF(DataAnalyst!I1133=-1,"Unknown",DataAnalyst!I1133)</f>
        <v>501 to 1000 employees</v>
      </c>
      <c r="K75" t="str">
        <f>IF(DataAnalyst!L1133=-1,"Unknown",DataAnalyst!L1133)</f>
        <v>Staffing &amp; Outsourcing</v>
      </c>
      <c r="L75" t="str">
        <f>IF(DataAnalyst!N1133=-1,"Unknown",DataAnalyst!N1133)</f>
        <v>$100 to $500 million (USD)</v>
      </c>
      <c r="M75" t="b">
        <f>IF(DataAnalyst!P1133=-1,FALSE,TRUE)</f>
        <v>0</v>
      </c>
      <c r="N75">
        <f t="shared" si="17"/>
        <v>0</v>
      </c>
      <c r="O75">
        <f t="shared" si="12"/>
        <v>1</v>
      </c>
      <c r="P75">
        <f t="shared" si="13"/>
        <v>0</v>
      </c>
      <c r="Q75">
        <f t="shared" si="14"/>
        <v>0</v>
      </c>
      <c r="R75">
        <f t="shared" si="15"/>
        <v>0</v>
      </c>
      <c r="S75">
        <f t="shared" si="16"/>
        <v>1</v>
      </c>
    </row>
    <row r="76" spans="1:19" ht="18.600000000000001" customHeight="1" x14ac:dyDescent="0.3">
      <c r="A76" t="s">
        <v>330</v>
      </c>
      <c r="B76" t="str">
        <f>UPPER(DataAnalyst!B76)</f>
        <v>BUSINESS DATA ANALYST</v>
      </c>
      <c r="C76" t="s">
        <v>284</v>
      </c>
      <c r="E76" t="str">
        <f t="shared" si="9"/>
        <v>Business Analyst</v>
      </c>
      <c r="F76" t="str">
        <f t="shared" si="10"/>
        <v>$51</v>
      </c>
      <c r="G76" t="str">
        <f t="shared" si="11"/>
        <v>$88</v>
      </c>
      <c r="H76" t="str">
        <f>LEFT(DataAnalyst!F1142,LEN(DataAnalyst!F1142)-3)</f>
        <v xml:space="preserve">Freedom Mortgage
</v>
      </c>
      <c r="I76" t="s">
        <v>3385</v>
      </c>
      <c r="J76" t="str">
        <f>IF(DataAnalyst!I1142=-1,"Unknown",DataAnalyst!I1142)</f>
        <v>1001 to 5000 employees</v>
      </c>
      <c r="K76" t="str">
        <f>IF(DataAnalyst!L1142=-1,"Unknown",DataAnalyst!L1142)</f>
        <v>Investment Banking &amp; Asset Management</v>
      </c>
      <c r="L76" t="str">
        <f>IF(DataAnalyst!N1142=-1,"Unknown",DataAnalyst!N1142)</f>
        <v>$1 to $2 billion (USD)</v>
      </c>
      <c r="M76" t="b">
        <f>IF(DataAnalyst!P1142=-1,FALSE,TRUE)</f>
        <v>0</v>
      </c>
      <c r="N76">
        <f t="shared" si="17"/>
        <v>1</v>
      </c>
      <c r="O76">
        <f t="shared" si="12"/>
        <v>1</v>
      </c>
      <c r="P76">
        <f t="shared" si="13"/>
        <v>0</v>
      </c>
      <c r="Q76">
        <f t="shared" si="14"/>
        <v>0</v>
      </c>
      <c r="R76">
        <f t="shared" si="15"/>
        <v>0</v>
      </c>
      <c r="S76">
        <f t="shared" si="16"/>
        <v>1</v>
      </c>
    </row>
    <row r="77" spans="1:19" ht="18.600000000000001" customHeight="1" x14ac:dyDescent="0.3">
      <c r="A77" t="s">
        <v>333</v>
      </c>
      <c r="B77" t="str">
        <f>UPPER(DataAnalyst!B77)</f>
        <v>INFORMATION SYSTEMS OFFICER (DATA ANALYST)</v>
      </c>
      <c r="C77" t="s">
        <v>284</v>
      </c>
      <c r="E77" t="str">
        <f t="shared" si="9"/>
        <v>Data Analyst</v>
      </c>
      <c r="F77" t="str">
        <f t="shared" si="10"/>
        <v>$51</v>
      </c>
      <c r="G77" t="str">
        <f t="shared" si="11"/>
        <v>$88</v>
      </c>
      <c r="H77" t="str">
        <f>LEFT(DataAnalyst!F1147,LEN(DataAnalyst!F1147)-3)</f>
        <v xml:space="preserve">Numeric, LLC
</v>
      </c>
      <c r="I77" t="s">
        <v>2452</v>
      </c>
      <c r="J77" t="str">
        <f>IF(DataAnalyst!I1147=-1,"Unknown",DataAnalyst!I1147)</f>
        <v>1 to 50 employees</v>
      </c>
      <c r="K77" t="str">
        <f>IF(DataAnalyst!L1147=-1,"Unknown",DataAnalyst!L1147)</f>
        <v>Staffing &amp; Outsourcing</v>
      </c>
      <c r="L77" t="str">
        <f>IF(DataAnalyst!N1147=-1,"Unknown",DataAnalyst!N1147)</f>
        <v>$5 to $10 million (USD)</v>
      </c>
      <c r="M77" t="b">
        <f>IF(DataAnalyst!P1147=-1,FALSE,TRUE)</f>
        <v>1</v>
      </c>
      <c r="N77">
        <f t="shared" si="17"/>
        <v>1</v>
      </c>
      <c r="O77">
        <f t="shared" si="12"/>
        <v>1</v>
      </c>
      <c r="P77">
        <f t="shared" si="13"/>
        <v>1</v>
      </c>
      <c r="Q77">
        <f t="shared" si="14"/>
        <v>1</v>
      </c>
      <c r="R77">
        <f t="shared" si="15"/>
        <v>1</v>
      </c>
      <c r="S77">
        <f t="shared" si="16"/>
        <v>0</v>
      </c>
    </row>
    <row r="78" spans="1:19" ht="18.600000000000001" customHeight="1" x14ac:dyDescent="0.3">
      <c r="A78" t="s">
        <v>338</v>
      </c>
      <c r="B78" t="str">
        <f>UPPER(DataAnalyst!B78)</f>
        <v>MEDIA SCIENCE BIG DATA ANALYST</v>
      </c>
      <c r="C78" t="s">
        <v>284</v>
      </c>
      <c r="E78" t="str">
        <f t="shared" si="9"/>
        <v>Data Analyst</v>
      </c>
      <c r="F78" t="str">
        <f t="shared" si="10"/>
        <v>$51</v>
      </c>
      <c r="G78" t="str">
        <f t="shared" si="11"/>
        <v>$88</v>
      </c>
      <c r="H78" t="str">
        <f>LEFT(DataAnalyst!F1150,LEN(DataAnalyst!F1150)-3)</f>
        <v xml:space="preserve">Kforce
</v>
      </c>
      <c r="I78" t="s">
        <v>3216</v>
      </c>
      <c r="J78" t="str">
        <f>IF(DataAnalyst!I1150=-1,"Unknown",DataAnalyst!I1150)</f>
        <v>10000+ employees</v>
      </c>
      <c r="K78" t="str">
        <f>IF(DataAnalyst!L1150=-1,"Unknown",DataAnalyst!L1150)</f>
        <v>Staffing &amp; Outsourcing</v>
      </c>
      <c r="L78" t="str">
        <f>IF(DataAnalyst!N1150=-1,"Unknown",DataAnalyst!N1150)</f>
        <v>$1 to $2 billion (USD)</v>
      </c>
      <c r="M78" t="b">
        <f>IF(DataAnalyst!P1150=-1,FALSE,TRUE)</f>
        <v>0</v>
      </c>
      <c r="N78">
        <f t="shared" si="17"/>
        <v>1</v>
      </c>
      <c r="O78">
        <f t="shared" si="12"/>
        <v>1</v>
      </c>
      <c r="P78">
        <f t="shared" si="13"/>
        <v>0</v>
      </c>
      <c r="Q78">
        <f t="shared" si="14"/>
        <v>1</v>
      </c>
      <c r="R78">
        <f t="shared" si="15"/>
        <v>0</v>
      </c>
      <c r="S78">
        <f t="shared" si="16"/>
        <v>0</v>
      </c>
    </row>
    <row r="79" spans="1:19" ht="18.600000000000001" customHeight="1" x14ac:dyDescent="0.3">
      <c r="A79" t="s">
        <v>341</v>
      </c>
      <c r="B79" t="str">
        <f>UPPER(DataAnalyst!B79)</f>
        <v>DATA ANALYST</v>
      </c>
      <c r="C79" t="s">
        <v>284</v>
      </c>
      <c r="E79" t="str">
        <f t="shared" si="9"/>
        <v>Data Analyst</v>
      </c>
      <c r="F79" t="str">
        <f t="shared" si="10"/>
        <v>$51</v>
      </c>
      <c r="G79" t="str">
        <f t="shared" si="11"/>
        <v>$88</v>
      </c>
      <c r="H79" t="str">
        <f>LEFT(DataAnalyst!F1151,LEN(DataAnalyst!F1151)-3)</f>
        <v>LiveMi</v>
      </c>
      <c r="I79" t="s">
        <v>2452</v>
      </c>
      <c r="J79" t="str">
        <f>IF(DataAnalyst!I1151=-1,"Unknown",DataAnalyst!I1151)</f>
        <v>51 to 200 employees</v>
      </c>
      <c r="K79" t="str">
        <f>IF(DataAnalyst!L1151=-1,"Unknown",DataAnalyst!L1151)</f>
        <v>Unknown</v>
      </c>
      <c r="L79" t="str">
        <f>IF(DataAnalyst!N1151=-1,"Unknown",DataAnalyst!N1151)</f>
        <v>Unknown / Non-Applicable</v>
      </c>
      <c r="M79" t="b">
        <f>IF(DataAnalyst!P1151=-1,FALSE,TRUE)</f>
        <v>0</v>
      </c>
      <c r="N79">
        <f t="shared" si="17"/>
        <v>1</v>
      </c>
      <c r="O79">
        <f t="shared" si="12"/>
        <v>0</v>
      </c>
      <c r="P79">
        <f t="shared" si="13"/>
        <v>0</v>
      </c>
      <c r="Q79">
        <f t="shared" si="14"/>
        <v>0</v>
      </c>
      <c r="R79">
        <f t="shared" si="15"/>
        <v>0</v>
      </c>
      <c r="S79">
        <f t="shared" si="16"/>
        <v>0</v>
      </c>
    </row>
    <row r="80" spans="1:19" ht="18.600000000000001" customHeight="1" x14ac:dyDescent="0.3">
      <c r="A80" t="s">
        <v>344</v>
      </c>
      <c r="B80" t="str">
        <f>UPPER(DataAnalyst!B80)</f>
        <v>DATA ANALYST</v>
      </c>
      <c r="C80" t="s">
        <v>284</v>
      </c>
      <c r="E80" t="str">
        <f t="shared" si="9"/>
        <v>Data Analyst</v>
      </c>
      <c r="F80" t="str">
        <f t="shared" si="10"/>
        <v>$51</v>
      </c>
      <c r="G80" t="str">
        <f t="shared" si="11"/>
        <v>$88</v>
      </c>
      <c r="H80" t="str">
        <f>LEFT(DataAnalyst!F1158,LEN(DataAnalyst!F1158)-3)</f>
        <v xml:space="preserve">Versant Health
</v>
      </c>
      <c r="I80" t="s">
        <v>3433</v>
      </c>
      <c r="J80" t="str">
        <f>IF(DataAnalyst!I1158=-1,"Unknown",DataAnalyst!I1158)</f>
        <v>1001 to 5000 employees</v>
      </c>
      <c r="K80" t="str">
        <f>IF(DataAnalyst!L1158=-1,"Unknown",DataAnalyst!L1158)</f>
        <v>Insurance Carriers</v>
      </c>
      <c r="L80" t="str">
        <f>IF(DataAnalyst!N1158=-1,"Unknown",DataAnalyst!N1158)</f>
        <v>Unknown / Non-Applicable</v>
      </c>
      <c r="M80" t="b">
        <f>IF(DataAnalyst!P1158=-1,FALSE,TRUE)</f>
        <v>0</v>
      </c>
      <c r="N80">
        <f t="shared" si="17"/>
        <v>1</v>
      </c>
      <c r="O80">
        <f t="shared" si="12"/>
        <v>1</v>
      </c>
      <c r="P80">
        <f t="shared" si="13"/>
        <v>0</v>
      </c>
      <c r="Q80">
        <f t="shared" si="14"/>
        <v>1</v>
      </c>
      <c r="R80">
        <f t="shared" si="15"/>
        <v>0</v>
      </c>
      <c r="S80">
        <f t="shared" si="16"/>
        <v>1</v>
      </c>
    </row>
    <row r="81" spans="1:19" ht="18.600000000000001" customHeight="1" x14ac:dyDescent="0.3">
      <c r="A81" t="s">
        <v>348</v>
      </c>
      <c r="B81" t="str">
        <f>UPPER(DataAnalyst!B81)</f>
        <v>DATA ANALYST WITH PYTHON</v>
      </c>
      <c r="C81" t="s">
        <v>284</v>
      </c>
      <c r="E81" t="str">
        <f t="shared" si="9"/>
        <v>Data Analyst</v>
      </c>
      <c r="F81" t="str">
        <f t="shared" si="10"/>
        <v>$51</v>
      </c>
      <c r="G81" t="str">
        <f t="shared" si="11"/>
        <v>$88</v>
      </c>
      <c r="H81" t="str">
        <f>LEFT(DataAnalyst!F1163,LEN(DataAnalyst!F1163)-3)</f>
        <v xml:space="preserve">Eastern Airlines LLC
</v>
      </c>
      <c r="I81" t="s">
        <v>2932</v>
      </c>
      <c r="J81" t="str">
        <f>IF(DataAnalyst!I1163=-1,"Unknown",DataAnalyst!I1163)</f>
        <v>1 to 50 employees</v>
      </c>
      <c r="K81" t="str">
        <f>IF(DataAnalyst!L1163=-1,"Unknown",DataAnalyst!L1163)</f>
        <v>Unknown</v>
      </c>
      <c r="L81" t="str">
        <f>IF(DataAnalyst!N1163=-1,"Unknown",DataAnalyst!N1163)</f>
        <v>$5 to $10 million (USD)</v>
      </c>
      <c r="M81" t="b">
        <f>IF(DataAnalyst!P1163=-1,FALSE,TRUE)</f>
        <v>0</v>
      </c>
      <c r="N81">
        <f t="shared" si="17"/>
        <v>1</v>
      </c>
      <c r="O81">
        <f t="shared" si="12"/>
        <v>1</v>
      </c>
      <c r="P81">
        <f t="shared" si="13"/>
        <v>0</v>
      </c>
      <c r="Q81">
        <f t="shared" si="14"/>
        <v>0</v>
      </c>
      <c r="R81">
        <f t="shared" si="15"/>
        <v>0</v>
      </c>
      <c r="S81">
        <f t="shared" si="16"/>
        <v>1</v>
      </c>
    </row>
    <row r="82" spans="1:19" ht="18.600000000000001" customHeight="1" x14ac:dyDescent="0.3">
      <c r="A82" t="s">
        <v>349</v>
      </c>
      <c r="B82" t="str">
        <f>UPPER(DataAnalyst!B82)</f>
        <v>DATA ANALYST</v>
      </c>
      <c r="C82" t="s">
        <v>284</v>
      </c>
      <c r="E82" t="str">
        <f t="shared" si="9"/>
        <v>Data Analyst</v>
      </c>
      <c r="F82" t="str">
        <f t="shared" si="10"/>
        <v>$51</v>
      </c>
      <c r="G82" t="str">
        <f t="shared" si="11"/>
        <v>$88</v>
      </c>
      <c r="H82" t="str">
        <f>LEFT(DataAnalyst!F1177,LEN(DataAnalyst!F1177)-3)</f>
        <v xml:space="preserve">Cooper University Health Care
</v>
      </c>
      <c r="I82" t="s">
        <v>3233</v>
      </c>
      <c r="J82" t="str">
        <f>IF(DataAnalyst!I1177=-1,"Unknown",DataAnalyst!I1177)</f>
        <v>5001 to 10000 employees</v>
      </c>
      <c r="K82" t="str">
        <f>IF(DataAnalyst!L1177=-1,"Unknown",DataAnalyst!L1177)</f>
        <v>Health Care Services &amp; Hospitals</v>
      </c>
      <c r="L82" t="str">
        <f>IF(DataAnalyst!N1177=-1,"Unknown",DataAnalyst!N1177)</f>
        <v>Unknown / Non-Applicable</v>
      </c>
      <c r="M82" t="b">
        <f>IF(DataAnalyst!P1177=-1,FALSE,TRUE)</f>
        <v>0</v>
      </c>
      <c r="N82">
        <f t="shared" si="17"/>
        <v>1</v>
      </c>
      <c r="O82">
        <f t="shared" si="12"/>
        <v>0</v>
      </c>
      <c r="P82">
        <f t="shared" si="13"/>
        <v>0</v>
      </c>
      <c r="Q82">
        <f t="shared" si="14"/>
        <v>0</v>
      </c>
      <c r="R82">
        <f t="shared" si="15"/>
        <v>0</v>
      </c>
      <c r="S82">
        <f t="shared" si="16"/>
        <v>0</v>
      </c>
    </row>
    <row r="83" spans="1:19" ht="18.600000000000001" customHeight="1" x14ac:dyDescent="0.3">
      <c r="A83" t="s">
        <v>352</v>
      </c>
      <c r="B83" t="str">
        <f>UPPER(DataAnalyst!B83)</f>
        <v>DATA ANALYST</v>
      </c>
      <c r="C83" t="s">
        <v>284</v>
      </c>
      <c r="E83" t="str">
        <f t="shared" si="9"/>
        <v>Data Analyst</v>
      </c>
      <c r="F83" t="str">
        <f t="shared" si="10"/>
        <v>$51</v>
      </c>
      <c r="G83" t="str">
        <f t="shared" si="11"/>
        <v>$88</v>
      </c>
      <c r="H83" t="str">
        <f>LEFT(DataAnalyst!F1187,LEN(DataAnalyst!F1187)-3)</f>
        <v xml:space="preserve">Trillium Solutions Group
</v>
      </c>
      <c r="I83" t="s">
        <v>3231</v>
      </c>
      <c r="J83" t="str">
        <f>IF(DataAnalyst!I1187=-1,"Unknown",DataAnalyst!I1187)</f>
        <v>1 to 50 employees</v>
      </c>
      <c r="K83" t="str">
        <f>IF(DataAnalyst!L1187=-1,"Unknown",DataAnalyst!L1187)</f>
        <v>IT Services</v>
      </c>
      <c r="L83" t="str">
        <f>IF(DataAnalyst!N1187=-1,"Unknown",DataAnalyst!N1187)</f>
        <v>$1 to $5 million (USD)</v>
      </c>
      <c r="M83" t="b">
        <f>IF(DataAnalyst!P1187=-1,FALSE,TRUE)</f>
        <v>0</v>
      </c>
      <c r="N83">
        <f t="shared" si="17"/>
        <v>1</v>
      </c>
      <c r="O83">
        <f t="shared" si="12"/>
        <v>1</v>
      </c>
      <c r="P83">
        <f t="shared" si="13"/>
        <v>1</v>
      </c>
      <c r="Q83">
        <f t="shared" si="14"/>
        <v>0</v>
      </c>
      <c r="R83">
        <f t="shared" si="15"/>
        <v>0</v>
      </c>
      <c r="S83">
        <f t="shared" si="16"/>
        <v>0</v>
      </c>
    </row>
    <row r="84" spans="1:19" ht="18.600000000000001" customHeight="1" x14ac:dyDescent="0.3">
      <c r="A84" t="s">
        <v>356</v>
      </c>
      <c r="B84" t="str">
        <f>UPPER(DataAnalyst!B84)</f>
        <v>HEALTHCARE DATA ANALYST, QSIGHT</v>
      </c>
      <c r="C84" t="s">
        <v>284</v>
      </c>
      <c r="E84" t="str">
        <f t="shared" si="9"/>
        <v>Data Analyst</v>
      </c>
      <c r="F84" t="str">
        <f t="shared" si="10"/>
        <v>$51</v>
      </c>
      <c r="G84" t="str">
        <f t="shared" si="11"/>
        <v>$88</v>
      </c>
      <c r="H84" t="str">
        <f>LEFT(DataAnalyst!F1189,LEN(DataAnalyst!F1189)-3)</f>
        <v xml:space="preserve">The Judge Group
</v>
      </c>
      <c r="I84" t="s">
        <v>3216</v>
      </c>
      <c r="J84" t="str">
        <f>IF(DataAnalyst!I1189=-1,"Unknown",DataAnalyst!I1189)</f>
        <v>1001 to 5000 employees</v>
      </c>
      <c r="K84" t="str">
        <f>IF(DataAnalyst!L1189=-1,"Unknown",DataAnalyst!L1189)</f>
        <v>Staffing &amp; Outsourcing</v>
      </c>
      <c r="L84" t="str">
        <f>IF(DataAnalyst!N1189=-1,"Unknown",DataAnalyst!N1189)</f>
        <v>$100 to $500 million (USD)</v>
      </c>
      <c r="M84" t="b">
        <f>IF(DataAnalyst!P1189=-1,FALSE,TRUE)</f>
        <v>0</v>
      </c>
      <c r="N84">
        <f t="shared" si="17"/>
        <v>1</v>
      </c>
      <c r="O84">
        <f t="shared" si="12"/>
        <v>1</v>
      </c>
      <c r="P84">
        <f t="shared" si="13"/>
        <v>0</v>
      </c>
      <c r="Q84">
        <f t="shared" si="14"/>
        <v>1</v>
      </c>
      <c r="R84">
        <f t="shared" si="15"/>
        <v>0</v>
      </c>
      <c r="S84">
        <f t="shared" si="16"/>
        <v>1</v>
      </c>
    </row>
    <row r="85" spans="1:19" ht="18.600000000000001" customHeight="1" x14ac:dyDescent="0.3">
      <c r="A85" t="s">
        <v>360</v>
      </c>
      <c r="B85" t="str">
        <f>UPPER(DataAnalyst!B85)</f>
        <v>BA/DATA ANALYST</v>
      </c>
      <c r="C85" t="s">
        <v>284</v>
      </c>
      <c r="E85" t="str">
        <f t="shared" si="9"/>
        <v>Data Analyst</v>
      </c>
      <c r="F85" t="str">
        <f t="shared" si="10"/>
        <v>$51</v>
      </c>
      <c r="G85" t="str">
        <f t="shared" si="11"/>
        <v>$88</v>
      </c>
      <c r="H85" t="str">
        <f>LEFT(DataAnalyst!F1193,LEN(DataAnalyst!F1193)-3)</f>
        <v xml:space="preserve">Freedom Mortgage
</v>
      </c>
      <c r="I85" t="s">
        <v>3482</v>
      </c>
      <c r="J85" t="str">
        <f>IF(DataAnalyst!I1193=-1,"Unknown",DataAnalyst!I1193)</f>
        <v>1001 to 5000 employees</v>
      </c>
      <c r="K85" t="str">
        <f>IF(DataAnalyst!L1193=-1,"Unknown",DataAnalyst!L1193)</f>
        <v>Investment Banking &amp; Asset Management</v>
      </c>
      <c r="L85" t="str">
        <f>IF(DataAnalyst!N1193=-1,"Unknown",DataAnalyst!N1193)</f>
        <v>$1 to $2 billion (USD)</v>
      </c>
      <c r="M85" t="b">
        <f>IF(DataAnalyst!P1193=-1,FALSE,TRUE)</f>
        <v>0</v>
      </c>
      <c r="N85">
        <f t="shared" si="17"/>
        <v>1</v>
      </c>
      <c r="O85">
        <f t="shared" si="12"/>
        <v>0</v>
      </c>
      <c r="P85">
        <f t="shared" si="13"/>
        <v>0</v>
      </c>
      <c r="Q85">
        <f t="shared" si="14"/>
        <v>1</v>
      </c>
      <c r="R85">
        <f t="shared" si="15"/>
        <v>0</v>
      </c>
      <c r="S85">
        <f t="shared" si="16"/>
        <v>1</v>
      </c>
    </row>
    <row r="86" spans="1:19" ht="18.600000000000001" customHeight="1" x14ac:dyDescent="0.3">
      <c r="A86" t="s">
        <v>363</v>
      </c>
      <c r="B86" t="str">
        <f>UPPER(DataAnalyst!B86)</f>
        <v>DATA ANALYST PYTHON</v>
      </c>
      <c r="C86" t="s">
        <v>284</v>
      </c>
      <c r="E86" t="str">
        <f t="shared" si="9"/>
        <v>Data Analyst</v>
      </c>
      <c r="F86" t="str">
        <f t="shared" si="10"/>
        <v>$51</v>
      </c>
      <c r="G86" t="str">
        <f t="shared" si="11"/>
        <v>$88</v>
      </c>
      <c r="H86" t="str">
        <f>LEFT(DataAnalyst!F1196,LEN(DataAnalyst!F1196)-3)</f>
        <v xml:space="preserve">Piper Companies
</v>
      </c>
      <c r="I86" t="s">
        <v>3231</v>
      </c>
      <c r="J86" t="str">
        <f>IF(DataAnalyst!I1196=-1,"Unknown",DataAnalyst!I1196)</f>
        <v>201 to 500 employees</v>
      </c>
      <c r="K86" t="str">
        <f>IF(DataAnalyst!L1196=-1,"Unknown",DataAnalyst!L1196)</f>
        <v>Staffing &amp; Outsourcing</v>
      </c>
      <c r="L86" t="str">
        <f>IF(DataAnalyst!N1196=-1,"Unknown",DataAnalyst!N1196)</f>
        <v>Unknown / Non-Applicable</v>
      </c>
      <c r="M86" t="b">
        <f>IF(DataAnalyst!P1196=-1,FALSE,TRUE)</f>
        <v>0</v>
      </c>
      <c r="N86">
        <f t="shared" si="17"/>
        <v>1</v>
      </c>
      <c r="O86">
        <f t="shared" si="12"/>
        <v>1</v>
      </c>
      <c r="P86">
        <f t="shared" si="13"/>
        <v>0</v>
      </c>
      <c r="Q86">
        <f t="shared" si="14"/>
        <v>0</v>
      </c>
      <c r="R86">
        <f t="shared" si="15"/>
        <v>0</v>
      </c>
      <c r="S86">
        <f t="shared" si="16"/>
        <v>0</v>
      </c>
    </row>
    <row r="87" spans="1:19" ht="18.600000000000001" customHeight="1" x14ac:dyDescent="0.3">
      <c r="A87" t="s">
        <v>368</v>
      </c>
      <c r="B87" t="str">
        <f>UPPER(DataAnalyst!B87)</f>
        <v>DATA ANALYST, BITCOIN TRADING FIRM</v>
      </c>
      <c r="C87" t="s">
        <v>284</v>
      </c>
      <c r="E87" t="str">
        <f t="shared" si="9"/>
        <v>Data Analyst</v>
      </c>
      <c r="F87" t="str">
        <f t="shared" si="10"/>
        <v>$51</v>
      </c>
      <c r="G87" t="str">
        <f t="shared" si="11"/>
        <v>$88</v>
      </c>
      <c r="H87" t="str">
        <f>LEFT(DataAnalyst!F1199,LEN(DataAnalyst!F1199)-3)</f>
        <v xml:space="preserve">Zachary Piper Solutions, LLC
</v>
      </c>
      <c r="I87" t="s">
        <v>3231</v>
      </c>
      <c r="J87" t="str">
        <f>IF(DataAnalyst!I1199=-1,"Unknown",DataAnalyst!I1199)</f>
        <v>51 to 200 employees</v>
      </c>
      <c r="K87" t="str">
        <f>IF(DataAnalyst!L1199=-1,"Unknown",DataAnalyst!L1199)</f>
        <v>Enterprise Software &amp; Network Solutions</v>
      </c>
      <c r="L87" t="str">
        <f>IF(DataAnalyst!N1199=-1,"Unknown",DataAnalyst!N1199)</f>
        <v>$10 to $25 million (USD)</v>
      </c>
      <c r="M87" t="b">
        <f>IF(DataAnalyst!P1199=-1,FALSE,TRUE)</f>
        <v>0</v>
      </c>
      <c r="N87">
        <f t="shared" si="17"/>
        <v>1</v>
      </c>
      <c r="O87">
        <f t="shared" si="12"/>
        <v>0</v>
      </c>
      <c r="P87">
        <f t="shared" si="13"/>
        <v>0</v>
      </c>
      <c r="Q87">
        <f t="shared" si="14"/>
        <v>1</v>
      </c>
      <c r="R87">
        <f t="shared" si="15"/>
        <v>1</v>
      </c>
      <c r="S87">
        <f t="shared" si="16"/>
        <v>0</v>
      </c>
    </row>
    <row r="88" spans="1:19" ht="18.600000000000001" customHeight="1" x14ac:dyDescent="0.3">
      <c r="A88" t="s">
        <v>372</v>
      </c>
      <c r="B88" t="str">
        <f>UPPER(DataAnalyst!B88)</f>
        <v>DATA ANALYST-BA</v>
      </c>
      <c r="C88" t="s">
        <v>284</v>
      </c>
      <c r="E88" t="str">
        <f t="shared" si="9"/>
        <v>Data Analyst</v>
      </c>
      <c r="F88" t="str">
        <f t="shared" si="10"/>
        <v>$51</v>
      </c>
      <c r="G88" t="str">
        <f t="shared" si="11"/>
        <v>$88</v>
      </c>
      <c r="H88" t="str">
        <f>LEFT(DataAnalyst!F1214,LEN(DataAnalyst!F1214)-3)</f>
        <v xml:space="preserve">H E B
</v>
      </c>
      <c r="I88" t="s">
        <v>3557</v>
      </c>
      <c r="J88" t="str">
        <f>IF(DataAnalyst!I1214=-1,"Unknown",DataAnalyst!I1214)</f>
        <v>10000+ employees</v>
      </c>
      <c r="K88" t="str">
        <f>IF(DataAnalyst!L1214=-1,"Unknown",DataAnalyst!L1214)</f>
        <v>Grocery Stores &amp; Supermarkets</v>
      </c>
      <c r="L88" t="str">
        <f>IF(DataAnalyst!N1214=-1,"Unknown",DataAnalyst!N1214)</f>
        <v>$10+ billion (USD)</v>
      </c>
      <c r="M88" t="b">
        <f>IF(DataAnalyst!P1214=-1,FALSE,TRUE)</f>
        <v>0</v>
      </c>
      <c r="N88">
        <f t="shared" si="17"/>
        <v>1</v>
      </c>
      <c r="O88">
        <f t="shared" si="12"/>
        <v>0</v>
      </c>
      <c r="P88">
        <f t="shared" si="13"/>
        <v>0</v>
      </c>
      <c r="Q88">
        <f t="shared" si="14"/>
        <v>0</v>
      </c>
      <c r="R88">
        <f t="shared" si="15"/>
        <v>0</v>
      </c>
      <c r="S88">
        <f t="shared" si="16"/>
        <v>0</v>
      </c>
    </row>
    <row r="89" spans="1:19" ht="18.600000000000001" customHeight="1" x14ac:dyDescent="0.3">
      <c r="A89" t="s">
        <v>375</v>
      </c>
      <c r="B89" t="str">
        <f>UPPER(DataAnalyst!B89)</f>
        <v>DATA ANALYTICS SOLUTIONS ANALYST</v>
      </c>
      <c r="C89" t="s">
        <v>284</v>
      </c>
      <c r="E89" t="str">
        <f t="shared" ref="E89:E152" si="18">IF(COUNTIF(B89, "*BU*"), "Business Analyst", "Data Analyst")</f>
        <v>Data Analyst</v>
      </c>
      <c r="F89" t="str">
        <f t="shared" si="10"/>
        <v>$51</v>
      </c>
      <c r="G89" t="str">
        <f t="shared" si="11"/>
        <v>$88</v>
      </c>
      <c r="H89" t="str">
        <f>LEFT(DataAnalyst!F1219,LEN(DataAnalyst!F1219)-3)</f>
        <v xml:space="preserve">Randstad
</v>
      </c>
      <c r="I89" t="s">
        <v>3557</v>
      </c>
      <c r="J89" t="str">
        <f>IF(DataAnalyst!I1219=-1,"Unknown",DataAnalyst!I1219)</f>
        <v>1001 to 5000 employees</v>
      </c>
      <c r="K89" t="str">
        <f>IF(DataAnalyst!L1219=-1,"Unknown",DataAnalyst!L1219)</f>
        <v>Staffing &amp; Outsourcing</v>
      </c>
      <c r="L89" t="str">
        <f>IF(DataAnalyst!N1219=-1,"Unknown",DataAnalyst!N1219)</f>
        <v>Unknown / Non-Applicable</v>
      </c>
      <c r="M89" t="b">
        <f>IF(DataAnalyst!P1219=-1,FALSE,TRUE)</f>
        <v>0</v>
      </c>
      <c r="N89">
        <f t="shared" si="17"/>
        <v>1</v>
      </c>
      <c r="O89">
        <f t="shared" si="12"/>
        <v>1</v>
      </c>
      <c r="P89">
        <f t="shared" si="13"/>
        <v>0</v>
      </c>
      <c r="Q89">
        <f t="shared" si="14"/>
        <v>1</v>
      </c>
      <c r="R89">
        <f t="shared" si="15"/>
        <v>0</v>
      </c>
      <c r="S89">
        <f t="shared" si="16"/>
        <v>1</v>
      </c>
    </row>
    <row r="90" spans="1:19" ht="18.600000000000001" customHeight="1" x14ac:dyDescent="0.3">
      <c r="A90" t="s">
        <v>379</v>
      </c>
      <c r="B90" t="str">
        <f>UPPER(DataAnalyst!B90)</f>
        <v>QUANTITATIVE DATA ANALYST</v>
      </c>
      <c r="C90" t="s">
        <v>284</v>
      </c>
      <c r="E90" t="str">
        <f t="shared" si="18"/>
        <v>Data Analyst</v>
      </c>
      <c r="F90" t="str">
        <f t="shared" si="10"/>
        <v>$51</v>
      </c>
      <c r="G90" t="str">
        <f t="shared" si="11"/>
        <v>$88</v>
      </c>
      <c r="H90" t="str">
        <f>LEFT(DataAnalyst!F1267,LEN(DataAnalyst!F1267)-3)</f>
        <v xml:space="preserve">Sayva Solutions
</v>
      </c>
      <c r="I90" t="s">
        <v>1538</v>
      </c>
      <c r="J90" t="str">
        <f>IF(DataAnalyst!I1267=-1,"Unknown",DataAnalyst!I1267)</f>
        <v>51 to 200 employees</v>
      </c>
      <c r="K90" t="str">
        <f>IF(DataAnalyst!L1267=-1,"Unknown",DataAnalyst!L1267)</f>
        <v>Staffing &amp; Outsourcing</v>
      </c>
      <c r="L90" t="str">
        <f>IF(DataAnalyst!N1267=-1,"Unknown",DataAnalyst!N1267)</f>
        <v>Unknown / Non-Applicable</v>
      </c>
      <c r="M90" t="b">
        <f>IF(DataAnalyst!P1267=-1,FALSE,TRUE)</f>
        <v>0</v>
      </c>
      <c r="N90">
        <f t="shared" si="17"/>
        <v>1</v>
      </c>
      <c r="O90">
        <f t="shared" si="12"/>
        <v>1</v>
      </c>
      <c r="P90">
        <f t="shared" si="13"/>
        <v>0</v>
      </c>
      <c r="Q90">
        <f t="shared" si="14"/>
        <v>0</v>
      </c>
      <c r="R90">
        <f t="shared" si="15"/>
        <v>0</v>
      </c>
      <c r="S90">
        <f t="shared" si="16"/>
        <v>0</v>
      </c>
    </row>
    <row r="91" spans="1:19" ht="18.600000000000001" customHeight="1" x14ac:dyDescent="0.3">
      <c r="A91" t="s">
        <v>381</v>
      </c>
      <c r="B91" t="str">
        <f>UPPER(DataAnalyst!B91)</f>
        <v>DATA ANALYST</v>
      </c>
      <c r="C91" t="s">
        <v>284</v>
      </c>
      <c r="E91" t="str">
        <f t="shared" si="18"/>
        <v>Data Analyst</v>
      </c>
      <c r="F91" t="str">
        <f t="shared" si="10"/>
        <v>$51</v>
      </c>
      <c r="G91" t="str">
        <f t="shared" si="11"/>
        <v>$88</v>
      </c>
      <c r="H91" t="str">
        <f>LEFT(DataAnalyst!F1268,LEN(DataAnalyst!F1268)-3)</f>
        <v xml:space="preserve">The Rock Church
</v>
      </c>
      <c r="I91" t="s">
        <v>1538</v>
      </c>
      <c r="J91" t="str">
        <f>IF(DataAnalyst!I1268=-1,"Unknown",DataAnalyst!I1268)</f>
        <v>1 to 50 employees</v>
      </c>
      <c r="K91" t="str">
        <f>IF(DataAnalyst!L1268=-1,"Unknown",DataAnalyst!L1268)</f>
        <v>Unknown</v>
      </c>
      <c r="L91" t="str">
        <f>IF(DataAnalyst!N1268=-1,"Unknown",DataAnalyst!N1268)</f>
        <v>Unknown / Non-Applicable</v>
      </c>
      <c r="M91" t="b">
        <f>IF(DataAnalyst!P1268=-1,FALSE,TRUE)</f>
        <v>0</v>
      </c>
      <c r="N91">
        <f t="shared" si="17"/>
        <v>1</v>
      </c>
      <c r="O91">
        <f t="shared" si="12"/>
        <v>0</v>
      </c>
      <c r="P91">
        <f t="shared" si="13"/>
        <v>0</v>
      </c>
      <c r="Q91">
        <f t="shared" si="14"/>
        <v>0</v>
      </c>
      <c r="R91">
        <f t="shared" si="15"/>
        <v>0</v>
      </c>
      <c r="S91">
        <f t="shared" si="16"/>
        <v>1</v>
      </c>
    </row>
    <row r="92" spans="1:19" ht="18.600000000000001" customHeight="1" x14ac:dyDescent="0.3">
      <c r="A92" t="s">
        <v>384</v>
      </c>
      <c r="B92" t="str">
        <f>UPPER(DataAnalyst!B92)</f>
        <v>DATA ANALYST</v>
      </c>
      <c r="C92" t="s">
        <v>383</v>
      </c>
      <c r="E92" t="str">
        <f t="shared" si="18"/>
        <v>Data Analyst</v>
      </c>
      <c r="F92" t="str">
        <f t="shared" si="10"/>
        <v>$51</v>
      </c>
      <c r="G92" t="str">
        <f t="shared" si="11"/>
        <v>$87</v>
      </c>
      <c r="H92" t="str">
        <f>LEFT(DataAnalyst!F1290,LEN(DataAnalyst!F1290)-3)</f>
        <v xml:space="preserve">Intuit
</v>
      </c>
      <c r="I92" t="s">
        <v>1538</v>
      </c>
      <c r="J92" t="str">
        <f>IF(DataAnalyst!I1290=-1,"Unknown",DataAnalyst!I1290)</f>
        <v>5001 to 10000 employees</v>
      </c>
      <c r="K92" t="str">
        <f>IF(DataAnalyst!L1290=-1,"Unknown",DataAnalyst!L1290)</f>
        <v>Computer Hardware &amp; Software</v>
      </c>
      <c r="L92" t="str">
        <f>IF(DataAnalyst!N1290=-1,"Unknown",DataAnalyst!N1290)</f>
        <v>$2 to $5 billion (USD)</v>
      </c>
      <c r="M92" t="b">
        <f>IF(DataAnalyst!P1290=-1,FALSE,TRUE)</f>
        <v>0</v>
      </c>
      <c r="N92">
        <f t="shared" si="17"/>
        <v>0</v>
      </c>
      <c r="O92">
        <f t="shared" si="12"/>
        <v>0</v>
      </c>
      <c r="P92">
        <f t="shared" si="13"/>
        <v>0</v>
      </c>
      <c r="Q92">
        <f t="shared" si="14"/>
        <v>0</v>
      </c>
      <c r="R92">
        <f t="shared" si="15"/>
        <v>0</v>
      </c>
      <c r="S92">
        <f t="shared" si="16"/>
        <v>1</v>
      </c>
    </row>
    <row r="93" spans="1:19" ht="18.600000000000001" customHeight="1" x14ac:dyDescent="0.3">
      <c r="A93" t="s">
        <v>387</v>
      </c>
      <c r="B93" t="str">
        <f>UPPER(DataAnalyst!B93)</f>
        <v>DESCRIPTIVE ANALYTICS DATA ANALYST, IB</v>
      </c>
      <c r="C93" t="s">
        <v>383</v>
      </c>
      <c r="E93" t="str">
        <f t="shared" si="18"/>
        <v>Data Analyst</v>
      </c>
      <c r="F93" t="str">
        <f t="shared" si="10"/>
        <v>$51</v>
      </c>
      <c r="G93" t="str">
        <f t="shared" si="11"/>
        <v>$87</v>
      </c>
      <c r="H93" t="str">
        <f>LEFT(DataAnalyst!F1298,LEN(DataAnalyst!F1298)-3)</f>
        <v xml:space="preserve">Russell Tobin &amp; Associates
</v>
      </c>
      <c r="I93" t="s">
        <v>1538</v>
      </c>
      <c r="J93" t="str">
        <f>IF(DataAnalyst!I1298=-1,"Unknown",DataAnalyst!I1298)</f>
        <v>51 to 200 employees</v>
      </c>
      <c r="K93" t="str">
        <f>IF(DataAnalyst!L1298=-1,"Unknown",DataAnalyst!L1298)</f>
        <v>Staffing &amp; Outsourcing</v>
      </c>
      <c r="L93" t="str">
        <f>IF(DataAnalyst!N1298=-1,"Unknown",DataAnalyst!N1298)</f>
        <v>$10 to $25 million (USD)</v>
      </c>
      <c r="M93" t="b">
        <f>IF(DataAnalyst!P1298=-1,FALSE,TRUE)</f>
        <v>0</v>
      </c>
      <c r="N93">
        <f t="shared" si="17"/>
        <v>1</v>
      </c>
      <c r="O93">
        <f t="shared" si="12"/>
        <v>1</v>
      </c>
      <c r="P93">
        <f t="shared" si="13"/>
        <v>0</v>
      </c>
      <c r="Q93">
        <f t="shared" si="14"/>
        <v>0</v>
      </c>
      <c r="R93">
        <f t="shared" si="15"/>
        <v>1</v>
      </c>
      <c r="S93">
        <f t="shared" si="16"/>
        <v>1</v>
      </c>
    </row>
    <row r="94" spans="1:19" ht="18.600000000000001" customHeight="1" x14ac:dyDescent="0.3">
      <c r="A94" t="s">
        <v>389</v>
      </c>
      <c r="B94" t="str">
        <f>UPPER(DataAnalyst!B94)</f>
        <v>DATA ANALYST</v>
      </c>
      <c r="C94" t="s">
        <v>383</v>
      </c>
      <c r="E94" t="str">
        <f t="shared" si="18"/>
        <v>Data Analyst</v>
      </c>
      <c r="F94" t="str">
        <f t="shared" si="10"/>
        <v>$51</v>
      </c>
      <c r="G94" t="str">
        <f t="shared" si="11"/>
        <v>$87</v>
      </c>
      <c r="H94" t="str">
        <f>LEFT(DataAnalyst!F1344,LEN(DataAnalyst!F1344)-3)</f>
        <v xml:space="preserve">Diversant LLC
</v>
      </c>
      <c r="I94" t="s">
        <v>1379</v>
      </c>
      <c r="J94" t="str">
        <f>IF(DataAnalyst!I1344=-1,"Unknown",DataAnalyst!I1344)</f>
        <v>1001 to 5000 employees</v>
      </c>
      <c r="K94" t="str">
        <f>IF(DataAnalyst!L1344=-1,"Unknown",DataAnalyst!L1344)</f>
        <v>Staffing &amp; Outsourcing</v>
      </c>
      <c r="L94" t="str">
        <f>IF(DataAnalyst!N1344=-1,"Unknown",DataAnalyst!N1344)</f>
        <v>$100 to $500 million (USD)</v>
      </c>
      <c r="M94" t="b">
        <f>IF(DataAnalyst!P1344=-1,FALSE,TRUE)</f>
        <v>0</v>
      </c>
      <c r="N94">
        <f t="shared" si="17"/>
        <v>1</v>
      </c>
      <c r="O94">
        <f t="shared" si="12"/>
        <v>0</v>
      </c>
      <c r="P94">
        <f t="shared" si="13"/>
        <v>0</v>
      </c>
      <c r="Q94">
        <f t="shared" si="14"/>
        <v>1</v>
      </c>
      <c r="R94">
        <f t="shared" si="15"/>
        <v>1</v>
      </c>
      <c r="S94">
        <f t="shared" si="16"/>
        <v>1</v>
      </c>
    </row>
    <row r="95" spans="1:19" ht="18.600000000000001" customHeight="1" x14ac:dyDescent="0.3">
      <c r="A95" t="s">
        <v>393</v>
      </c>
      <c r="B95" t="str">
        <f>UPPER(DataAnalyst!B95)</f>
        <v>DATA ANALYST</v>
      </c>
      <c r="C95" t="s">
        <v>383</v>
      </c>
      <c r="E95" t="str">
        <f t="shared" si="18"/>
        <v>Data Analyst</v>
      </c>
      <c r="F95" t="str">
        <f t="shared" si="10"/>
        <v>$51</v>
      </c>
      <c r="G95" t="str">
        <f t="shared" si="11"/>
        <v>$87</v>
      </c>
      <c r="H95" t="str">
        <f>LEFT(DataAnalyst!F1370,LEN(DataAnalyst!F1370)-3)</f>
        <v xml:space="preserve">McAfee
</v>
      </c>
      <c r="I95" t="s">
        <v>1362</v>
      </c>
      <c r="J95" t="str">
        <f>IF(DataAnalyst!I1370=-1,"Unknown",DataAnalyst!I1370)</f>
        <v>5001 to 10000 employees</v>
      </c>
      <c r="K95" t="str">
        <f>IF(DataAnalyst!L1370=-1,"Unknown",DataAnalyst!L1370)</f>
        <v>Computer Hardware &amp; Software</v>
      </c>
      <c r="L95" t="str">
        <f>IF(DataAnalyst!N1370=-1,"Unknown",DataAnalyst!N1370)</f>
        <v>$10+ billion (USD)</v>
      </c>
      <c r="M95" t="b">
        <f>IF(DataAnalyst!P1370=-1,FALSE,TRUE)</f>
        <v>0</v>
      </c>
      <c r="N95">
        <f t="shared" si="17"/>
        <v>1</v>
      </c>
      <c r="O95">
        <f t="shared" si="12"/>
        <v>1</v>
      </c>
      <c r="P95">
        <f t="shared" si="13"/>
        <v>0</v>
      </c>
      <c r="Q95">
        <f t="shared" si="14"/>
        <v>1</v>
      </c>
      <c r="R95">
        <f t="shared" si="15"/>
        <v>0</v>
      </c>
      <c r="S95">
        <f t="shared" si="16"/>
        <v>0</v>
      </c>
    </row>
    <row r="96" spans="1:19" ht="18.600000000000001" customHeight="1" x14ac:dyDescent="0.3">
      <c r="A96" t="s">
        <v>396</v>
      </c>
      <c r="B96" t="str">
        <f>UPPER(DataAnalyst!B96)</f>
        <v>DATA ANALYST</v>
      </c>
      <c r="C96" t="s">
        <v>383</v>
      </c>
      <c r="E96" t="str">
        <f t="shared" si="18"/>
        <v>Data Analyst</v>
      </c>
      <c r="F96" t="str">
        <f t="shared" si="10"/>
        <v>$51</v>
      </c>
      <c r="G96" t="str">
        <f t="shared" si="11"/>
        <v>$87</v>
      </c>
      <c r="H96" t="str">
        <f>LEFT(DataAnalyst!F1372,LEN(DataAnalyst!F1372)-3)</f>
        <v xml:space="preserve">Apex Systems
</v>
      </c>
      <c r="I96" t="s">
        <v>395</v>
      </c>
      <c r="J96" t="str">
        <f>IF(DataAnalyst!I1372=-1,"Unknown",DataAnalyst!I1372)</f>
        <v>1001 to 5000 employees</v>
      </c>
      <c r="K96" t="str">
        <f>IF(DataAnalyst!L1372=-1,"Unknown",DataAnalyst!L1372)</f>
        <v>Staffing &amp; Outsourcing</v>
      </c>
      <c r="L96" t="str">
        <f>IF(DataAnalyst!N1372=-1,"Unknown",DataAnalyst!N1372)</f>
        <v>$2 to $5 billion (USD)</v>
      </c>
      <c r="M96" t="b">
        <f>IF(DataAnalyst!P1372=-1,FALSE,TRUE)</f>
        <v>1</v>
      </c>
      <c r="N96">
        <f t="shared" si="17"/>
        <v>1</v>
      </c>
      <c r="O96">
        <f t="shared" si="12"/>
        <v>1</v>
      </c>
      <c r="P96">
        <f t="shared" si="13"/>
        <v>0</v>
      </c>
      <c r="Q96">
        <f t="shared" si="14"/>
        <v>0</v>
      </c>
      <c r="R96">
        <f t="shared" si="15"/>
        <v>0</v>
      </c>
      <c r="S96">
        <f t="shared" si="16"/>
        <v>1</v>
      </c>
    </row>
    <row r="97" spans="1:19" ht="18.600000000000001" customHeight="1" x14ac:dyDescent="0.3">
      <c r="A97" t="s">
        <v>400</v>
      </c>
      <c r="B97" t="str">
        <f>UPPER(DataAnalyst!B97)</f>
        <v>DATA ANALYST</v>
      </c>
      <c r="C97" t="s">
        <v>383</v>
      </c>
      <c r="E97" t="str">
        <f t="shared" si="18"/>
        <v>Data Analyst</v>
      </c>
      <c r="F97" t="str">
        <f t="shared" si="10"/>
        <v>$51</v>
      </c>
      <c r="G97" t="str">
        <f t="shared" si="11"/>
        <v>$87</v>
      </c>
      <c r="H97" t="str">
        <f>LEFT(DataAnalyst!F1382,LEN(DataAnalyst!F1382)-3)</f>
        <v xml:space="preserve">NTT DATA
</v>
      </c>
      <c r="I97" t="s">
        <v>395</v>
      </c>
      <c r="J97" t="str">
        <f>IF(DataAnalyst!I1382=-1,"Unknown",DataAnalyst!I1382)</f>
        <v>10000+ employees</v>
      </c>
      <c r="K97" t="str">
        <f>IF(DataAnalyst!L1382=-1,"Unknown",DataAnalyst!L1382)</f>
        <v>IT Services</v>
      </c>
      <c r="L97" t="str">
        <f>IF(DataAnalyst!N1382=-1,"Unknown",DataAnalyst!N1382)</f>
        <v>$10+ billion (USD)</v>
      </c>
      <c r="M97" t="b">
        <f>IF(DataAnalyst!P1382=-1,FALSE,TRUE)</f>
        <v>0</v>
      </c>
      <c r="N97">
        <f t="shared" si="17"/>
        <v>1</v>
      </c>
      <c r="O97">
        <f t="shared" si="12"/>
        <v>0</v>
      </c>
      <c r="P97">
        <f t="shared" si="13"/>
        <v>0</v>
      </c>
      <c r="Q97">
        <f t="shared" si="14"/>
        <v>1</v>
      </c>
      <c r="R97">
        <f t="shared" si="15"/>
        <v>2</v>
      </c>
      <c r="S97">
        <f t="shared" si="16"/>
        <v>1</v>
      </c>
    </row>
    <row r="98" spans="1:19" ht="18.600000000000001" customHeight="1" x14ac:dyDescent="0.3">
      <c r="A98" t="s">
        <v>403</v>
      </c>
      <c r="B98" t="str">
        <f>UPPER(DataAnalyst!B98)</f>
        <v>DATA ANALYST</v>
      </c>
      <c r="C98" t="s">
        <v>383</v>
      </c>
      <c r="E98" t="str">
        <f t="shared" si="18"/>
        <v>Data Analyst</v>
      </c>
      <c r="F98" t="str">
        <f t="shared" si="10"/>
        <v>$51</v>
      </c>
      <c r="G98" t="str">
        <f t="shared" si="11"/>
        <v>$87</v>
      </c>
      <c r="H98" t="str">
        <f>LEFT(DataAnalyst!F1386,LEN(DataAnalyst!F1386)-3)</f>
        <v>Optum Consumer Solutions Gr</v>
      </c>
      <c r="I98" t="s">
        <v>1362</v>
      </c>
      <c r="J98" t="str">
        <f>IF(DataAnalyst!I1386=-1,"Unknown",DataAnalyst!I1386)</f>
        <v>Unknown</v>
      </c>
      <c r="K98" t="str">
        <f>IF(DataAnalyst!L1386=-1,"Unknown",DataAnalyst!L1386)</f>
        <v>Unknown</v>
      </c>
      <c r="L98" t="str">
        <f>IF(DataAnalyst!N1386=-1,"Unknown",DataAnalyst!N1386)</f>
        <v>Unknown</v>
      </c>
      <c r="M98" t="b">
        <f>IF(DataAnalyst!P1386=-1,FALSE,TRUE)</f>
        <v>0</v>
      </c>
      <c r="N98">
        <f t="shared" si="17"/>
        <v>1</v>
      </c>
      <c r="O98">
        <f t="shared" si="12"/>
        <v>1</v>
      </c>
      <c r="P98">
        <f t="shared" si="13"/>
        <v>0</v>
      </c>
      <c r="Q98">
        <f t="shared" si="14"/>
        <v>0</v>
      </c>
      <c r="R98">
        <f t="shared" si="15"/>
        <v>0</v>
      </c>
      <c r="S98">
        <f t="shared" si="16"/>
        <v>1</v>
      </c>
    </row>
    <row r="99" spans="1:19" ht="18.600000000000001" customHeight="1" x14ac:dyDescent="0.3">
      <c r="A99" t="s">
        <v>408</v>
      </c>
      <c r="B99" t="str">
        <f>UPPER(DataAnalyst!B99)</f>
        <v>BUSINESS DATA ANALYST</v>
      </c>
      <c r="C99" t="s">
        <v>383</v>
      </c>
      <c r="E99" t="str">
        <f t="shared" si="18"/>
        <v>Business Analyst</v>
      </c>
      <c r="F99" t="str">
        <f t="shared" si="10"/>
        <v>$51</v>
      </c>
      <c r="G99" t="str">
        <f t="shared" si="11"/>
        <v>$87</v>
      </c>
      <c r="H99" t="str">
        <f>LEFT(DataAnalyst!F1400,LEN(DataAnalyst!F1400)-3)</f>
        <v xml:space="preserve">ServiceLink, a Black Knight Company
</v>
      </c>
      <c r="I99" t="s">
        <v>1379</v>
      </c>
      <c r="J99" t="str">
        <f>IF(DataAnalyst!I1400=-1,"Unknown",DataAnalyst!I1400)</f>
        <v>1001 to 5000 employees</v>
      </c>
      <c r="K99" t="str">
        <f>IF(DataAnalyst!L1400=-1,"Unknown",DataAnalyst!L1400)</f>
        <v>Lending</v>
      </c>
      <c r="L99" t="str">
        <f>IF(DataAnalyst!N1400=-1,"Unknown",DataAnalyst!N1400)</f>
        <v>$500 million to $1 billion (USD)</v>
      </c>
      <c r="M99" t="b">
        <f>IF(DataAnalyst!P1400=-1,FALSE,TRUE)</f>
        <v>0</v>
      </c>
      <c r="N99">
        <f t="shared" si="17"/>
        <v>0</v>
      </c>
      <c r="O99">
        <f t="shared" si="12"/>
        <v>0</v>
      </c>
      <c r="P99">
        <f t="shared" si="13"/>
        <v>0</v>
      </c>
      <c r="Q99">
        <f t="shared" si="14"/>
        <v>0</v>
      </c>
      <c r="R99">
        <f t="shared" si="15"/>
        <v>0</v>
      </c>
      <c r="S99">
        <f t="shared" si="16"/>
        <v>0</v>
      </c>
    </row>
    <row r="100" spans="1:19" ht="18.600000000000001" customHeight="1" x14ac:dyDescent="0.3">
      <c r="A100" t="s">
        <v>411</v>
      </c>
      <c r="B100" t="str">
        <f>UPPER(DataAnalyst!B100)</f>
        <v>DATA ANALYST</v>
      </c>
      <c r="C100" t="s">
        <v>383</v>
      </c>
      <c r="E100" t="str">
        <f t="shared" si="18"/>
        <v>Data Analyst</v>
      </c>
      <c r="F100" t="str">
        <f t="shared" si="10"/>
        <v>$51</v>
      </c>
      <c r="G100" t="str">
        <f t="shared" si="11"/>
        <v>$87</v>
      </c>
      <c r="H100" t="str">
        <f>LEFT(DataAnalyst!F1414,LEN(DataAnalyst!F1414)-3)</f>
        <v xml:space="preserve">ServiceLink
</v>
      </c>
      <c r="I100" t="s">
        <v>1379</v>
      </c>
      <c r="J100" t="str">
        <f>IF(DataAnalyst!I1414=-1,"Unknown",DataAnalyst!I1414)</f>
        <v>1001 to 5000 employees</v>
      </c>
      <c r="K100" t="str">
        <f>IF(DataAnalyst!L1414=-1,"Unknown",DataAnalyst!L1414)</f>
        <v>Lending</v>
      </c>
      <c r="L100" t="str">
        <f>IF(DataAnalyst!N1414=-1,"Unknown",DataAnalyst!N1414)</f>
        <v>$500 million to $1 billion (USD)</v>
      </c>
      <c r="M100" t="b">
        <f>IF(DataAnalyst!P1414=-1,FALSE,TRUE)</f>
        <v>0</v>
      </c>
      <c r="N100">
        <f t="shared" si="17"/>
        <v>0</v>
      </c>
      <c r="O100">
        <f t="shared" si="12"/>
        <v>0</v>
      </c>
      <c r="P100">
        <f t="shared" si="13"/>
        <v>0</v>
      </c>
      <c r="Q100">
        <f t="shared" si="14"/>
        <v>0</v>
      </c>
      <c r="R100">
        <f t="shared" si="15"/>
        <v>0</v>
      </c>
      <c r="S100">
        <f t="shared" si="16"/>
        <v>1</v>
      </c>
    </row>
    <row r="101" spans="1:19" ht="18.600000000000001" customHeight="1" x14ac:dyDescent="0.3">
      <c r="A101" t="s">
        <v>414</v>
      </c>
      <c r="B101" t="str">
        <f>UPPER(DataAnalyst!B101)</f>
        <v>HEALTHCARE DATA ANALYST</v>
      </c>
      <c r="C101" t="s">
        <v>383</v>
      </c>
      <c r="E101" t="str">
        <f t="shared" si="18"/>
        <v>Data Analyst</v>
      </c>
      <c r="F101" t="str">
        <f t="shared" si="10"/>
        <v>$51</v>
      </c>
      <c r="G101" t="str">
        <f t="shared" si="11"/>
        <v>$87</v>
      </c>
      <c r="H101" t="str">
        <f>LEFT(DataAnalyst!F1420,LEN(DataAnalyst!F1420)-3)</f>
        <v xml:space="preserve">eTeam Inc.
</v>
      </c>
      <c r="I101" t="s">
        <v>395</v>
      </c>
      <c r="J101" t="str">
        <f>IF(DataAnalyst!I1420=-1,"Unknown",DataAnalyst!I1420)</f>
        <v>51 to 200 employees</v>
      </c>
      <c r="K101" t="str">
        <f>IF(DataAnalyst!L1420=-1,"Unknown",DataAnalyst!L1420)</f>
        <v>Staffing &amp; Outsourcing</v>
      </c>
      <c r="L101" t="str">
        <f>IF(DataAnalyst!N1420=-1,"Unknown",DataAnalyst!N1420)</f>
        <v>$50 to $100 million (USD)</v>
      </c>
      <c r="M101" t="b">
        <f>IF(DataAnalyst!P1420=-1,FALSE,TRUE)</f>
        <v>0</v>
      </c>
      <c r="N101">
        <f t="shared" si="17"/>
        <v>1</v>
      </c>
      <c r="O101">
        <f t="shared" si="12"/>
        <v>0</v>
      </c>
      <c r="P101">
        <f t="shared" si="13"/>
        <v>0</v>
      </c>
      <c r="Q101">
        <f t="shared" si="14"/>
        <v>1</v>
      </c>
      <c r="R101">
        <f t="shared" si="15"/>
        <v>0</v>
      </c>
      <c r="S101">
        <f t="shared" si="16"/>
        <v>1</v>
      </c>
    </row>
    <row r="102" spans="1:19" ht="18.600000000000001" customHeight="1" x14ac:dyDescent="0.3">
      <c r="A102" t="s">
        <v>417</v>
      </c>
      <c r="B102" t="str">
        <f>UPPER(DataAnalyst!B102)</f>
        <v>SUPPLY CHAIN DATA ANALYST</v>
      </c>
      <c r="C102" t="s">
        <v>383</v>
      </c>
      <c r="E102" t="str">
        <f t="shared" si="18"/>
        <v>Data Analyst</v>
      </c>
      <c r="F102" t="str">
        <f t="shared" si="10"/>
        <v>$51</v>
      </c>
      <c r="G102" t="str">
        <f t="shared" si="11"/>
        <v>$87</v>
      </c>
      <c r="H102" t="str">
        <f>LEFT(DataAnalyst!F1432,LEN(DataAnalyst!F1432)-3)</f>
        <v xml:space="preserve">Kforce
</v>
      </c>
      <c r="I102" t="s">
        <v>1362</v>
      </c>
      <c r="J102" t="str">
        <f>IF(DataAnalyst!I1432=-1,"Unknown",DataAnalyst!I1432)</f>
        <v>10000+ employees</v>
      </c>
      <c r="K102" t="str">
        <f>IF(DataAnalyst!L1432=-1,"Unknown",DataAnalyst!L1432)</f>
        <v>Staffing &amp; Outsourcing</v>
      </c>
      <c r="L102" t="str">
        <f>IF(DataAnalyst!N1432=-1,"Unknown",DataAnalyst!N1432)</f>
        <v>$1 to $2 billion (USD)</v>
      </c>
      <c r="M102" t="b">
        <f>IF(DataAnalyst!P1432=-1,FALSE,TRUE)</f>
        <v>0</v>
      </c>
      <c r="N102">
        <f t="shared" si="17"/>
        <v>1</v>
      </c>
      <c r="O102">
        <f t="shared" si="12"/>
        <v>1</v>
      </c>
      <c r="P102">
        <f t="shared" si="13"/>
        <v>0</v>
      </c>
      <c r="Q102">
        <f t="shared" si="14"/>
        <v>1</v>
      </c>
      <c r="R102">
        <f t="shared" si="15"/>
        <v>0</v>
      </c>
      <c r="S102">
        <f t="shared" si="16"/>
        <v>1</v>
      </c>
    </row>
    <row r="103" spans="1:19" ht="18.600000000000001" customHeight="1" x14ac:dyDescent="0.3">
      <c r="A103" t="s">
        <v>422</v>
      </c>
      <c r="B103" t="str">
        <f>UPPER(DataAnalyst!B103)</f>
        <v>DATA ANALYST - IBM TOOL SET</v>
      </c>
      <c r="C103" t="s">
        <v>383</v>
      </c>
      <c r="E103" t="str">
        <f t="shared" si="18"/>
        <v>Data Analyst</v>
      </c>
      <c r="F103" t="str">
        <f t="shared" si="10"/>
        <v>$51</v>
      </c>
      <c r="G103" t="str">
        <f t="shared" si="11"/>
        <v>$87</v>
      </c>
      <c r="H103" t="str">
        <f>LEFT(DataAnalyst!F1439,LEN(DataAnalyst!F1439)-3)</f>
        <v xml:space="preserve">University of Texas at Arlington
</v>
      </c>
      <c r="I103" t="s">
        <v>3859</v>
      </c>
      <c r="J103" t="str">
        <f>IF(DataAnalyst!I1439=-1,"Unknown",DataAnalyst!I1439)</f>
        <v>1001 to 5000 employees</v>
      </c>
      <c r="K103" t="str">
        <f>IF(DataAnalyst!L1439=-1,"Unknown",DataAnalyst!L1439)</f>
        <v>Colleges &amp; Universities</v>
      </c>
      <c r="L103" t="str">
        <f>IF(DataAnalyst!N1439=-1,"Unknown",DataAnalyst!N1439)</f>
        <v>$100 to $500 million (USD)</v>
      </c>
      <c r="M103" t="b">
        <f>IF(DataAnalyst!P1439=-1,FALSE,TRUE)</f>
        <v>0</v>
      </c>
      <c r="N103">
        <f t="shared" si="17"/>
        <v>1</v>
      </c>
      <c r="O103">
        <f t="shared" si="12"/>
        <v>1</v>
      </c>
      <c r="P103">
        <f t="shared" si="13"/>
        <v>0</v>
      </c>
      <c r="Q103">
        <f t="shared" si="14"/>
        <v>0</v>
      </c>
      <c r="R103">
        <f t="shared" si="15"/>
        <v>0</v>
      </c>
      <c r="S103">
        <f t="shared" si="16"/>
        <v>0</v>
      </c>
    </row>
    <row r="104" spans="1:19" ht="18.600000000000001" customHeight="1" x14ac:dyDescent="0.3">
      <c r="A104" t="s">
        <v>426</v>
      </c>
      <c r="B104" t="str">
        <f>UPPER(DataAnalyst!B104)</f>
        <v>ANALYST-DATA INTEGRITY</v>
      </c>
      <c r="C104" t="s">
        <v>383</v>
      </c>
      <c r="E104" t="str">
        <f t="shared" si="18"/>
        <v>Data Analyst</v>
      </c>
      <c r="F104" t="str">
        <f t="shared" si="10"/>
        <v>$51</v>
      </c>
      <c r="G104" t="str">
        <f t="shared" si="11"/>
        <v>$87</v>
      </c>
      <c r="H104" t="str">
        <f>LEFT(DataAnalyst!F1463,LEN(DataAnalyst!F1463)-3)</f>
        <v>Searchlight Professional Netwo</v>
      </c>
      <c r="I104" t="s">
        <v>1379</v>
      </c>
      <c r="J104" t="str">
        <f>IF(DataAnalyst!I1463=-1,"Unknown",DataAnalyst!I1463)</f>
        <v>Unknown</v>
      </c>
      <c r="K104" t="str">
        <f>IF(DataAnalyst!L1463=-1,"Unknown",DataAnalyst!L1463)</f>
        <v>Unknown</v>
      </c>
      <c r="L104" t="str">
        <f>IF(DataAnalyst!N1463=-1,"Unknown",DataAnalyst!N1463)</f>
        <v>Unknown</v>
      </c>
      <c r="M104" t="b">
        <f>IF(DataAnalyst!P1463=-1,FALSE,TRUE)</f>
        <v>0</v>
      </c>
      <c r="N104">
        <f t="shared" si="17"/>
        <v>0</v>
      </c>
      <c r="O104">
        <f t="shared" si="12"/>
        <v>0</v>
      </c>
      <c r="P104">
        <f t="shared" si="13"/>
        <v>0</v>
      </c>
      <c r="Q104">
        <f t="shared" si="14"/>
        <v>0</v>
      </c>
      <c r="R104">
        <f t="shared" si="15"/>
        <v>0</v>
      </c>
      <c r="S104">
        <f t="shared" si="16"/>
        <v>1</v>
      </c>
    </row>
    <row r="105" spans="1:19" ht="18.600000000000001" customHeight="1" x14ac:dyDescent="0.3">
      <c r="A105" t="s">
        <v>429</v>
      </c>
      <c r="B105" t="str">
        <f>UPPER(DataAnalyst!B105)</f>
        <v>REFERENCE DATA OPERATIONS ANALYST - INDEX INSTRUMENT, ASSOCIATE</v>
      </c>
      <c r="C105" t="s">
        <v>383</v>
      </c>
      <c r="E105" t="str">
        <f t="shared" si="18"/>
        <v>Data Analyst</v>
      </c>
      <c r="F105" t="str">
        <f t="shared" si="10"/>
        <v>$51</v>
      </c>
      <c r="G105" t="str">
        <f t="shared" si="11"/>
        <v>$87</v>
      </c>
      <c r="H105" t="str">
        <f>LEFT(DataAnalyst!F1505,LEN(DataAnalyst!F1505)-3)</f>
        <v xml:space="preserve">Infotree Service Inc
</v>
      </c>
      <c r="I105" t="s">
        <v>241</v>
      </c>
      <c r="J105" t="str">
        <f>IF(DataAnalyst!I1505=-1,"Unknown",DataAnalyst!I1505)</f>
        <v>51 to 200 employees</v>
      </c>
      <c r="K105" t="str">
        <f>IF(DataAnalyst!L1505=-1,"Unknown",DataAnalyst!L1505)</f>
        <v>Advertising &amp; Marketing</v>
      </c>
      <c r="L105" t="str">
        <f>IF(DataAnalyst!N1505=-1,"Unknown",DataAnalyst!N1505)</f>
        <v>$1 to $5 million (USD)</v>
      </c>
      <c r="M105" t="b">
        <f>IF(DataAnalyst!P1505=-1,FALSE,TRUE)</f>
        <v>0</v>
      </c>
      <c r="N105">
        <f t="shared" si="17"/>
        <v>0</v>
      </c>
      <c r="O105">
        <f t="shared" si="12"/>
        <v>1</v>
      </c>
      <c r="P105">
        <f t="shared" si="13"/>
        <v>0</v>
      </c>
      <c r="Q105">
        <f t="shared" si="14"/>
        <v>0</v>
      </c>
      <c r="R105">
        <f t="shared" si="15"/>
        <v>0</v>
      </c>
      <c r="S105">
        <f t="shared" si="16"/>
        <v>1</v>
      </c>
    </row>
    <row r="106" spans="1:19" ht="18.600000000000001" customHeight="1" x14ac:dyDescent="0.3">
      <c r="A106" t="s">
        <v>431</v>
      </c>
      <c r="B106" t="str">
        <f>UPPER(DataAnalyst!B106)</f>
        <v>DATA ANALYST</v>
      </c>
      <c r="C106" t="s">
        <v>383</v>
      </c>
      <c r="E106" t="str">
        <f t="shared" si="18"/>
        <v>Data Analyst</v>
      </c>
      <c r="F106" t="str">
        <f t="shared" si="10"/>
        <v>$51</v>
      </c>
      <c r="G106" t="str">
        <f t="shared" si="11"/>
        <v>$87</v>
      </c>
      <c r="H106" t="str">
        <f>LEFT(DataAnalyst!F1514,LEN(DataAnalyst!F1514)-3)</f>
        <v xml:space="preserve">BayOne Solutions
</v>
      </c>
      <c r="I106" t="s">
        <v>241</v>
      </c>
      <c r="J106" t="str">
        <f>IF(DataAnalyst!I1514=-1,"Unknown",DataAnalyst!I1514)</f>
        <v>1001 to 5000 employees</v>
      </c>
      <c r="K106" t="str">
        <f>IF(DataAnalyst!L1514=-1,"Unknown",DataAnalyst!L1514)</f>
        <v>IT Services</v>
      </c>
      <c r="L106" t="str">
        <f>IF(DataAnalyst!N1514=-1,"Unknown",DataAnalyst!N1514)</f>
        <v>$5 to $10 million (USD)</v>
      </c>
      <c r="M106" t="b">
        <f>IF(DataAnalyst!P1514=-1,FALSE,TRUE)</f>
        <v>0</v>
      </c>
      <c r="N106">
        <f t="shared" si="17"/>
        <v>1</v>
      </c>
      <c r="O106">
        <f t="shared" si="12"/>
        <v>0</v>
      </c>
      <c r="P106">
        <f t="shared" si="13"/>
        <v>0</v>
      </c>
      <c r="Q106">
        <f t="shared" si="14"/>
        <v>0</v>
      </c>
      <c r="R106">
        <f t="shared" si="15"/>
        <v>0</v>
      </c>
      <c r="S106">
        <f t="shared" si="16"/>
        <v>1</v>
      </c>
    </row>
    <row r="107" spans="1:19" ht="18.600000000000001" customHeight="1" x14ac:dyDescent="0.3">
      <c r="A107" t="s">
        <v>435</v>
      </c>
      <c r="B107" t="str">
        <f>UPPER(DataAnalyst!B107)</f>
        <v>DATA &amp; SERVICE HEALTH ANALYST</v>
      </c>
      <c r="C107" t="s">
        <v>383</v>
      </c>
      <c r="E107" t="str">
        <f t="shared" si="18"/>
        <v>Data Analyst</v>
      </c>
      <c r="F107" t="str">
        <f t="shared" si="10"/>
        <v>$51</v>
      </c>
      <c r="G107" t="str">
        <f t="shared" si="11"/>
        <v>$87</v>
      </c>
      <c r="H107" t="str">
        <f>LEFT(DataAnalyst!F1554,LEN(DataAnalyst!F1554)-3)</f>
        <v xml:space="preserve">Adwait Algorithm
</v>
      </c>
      <c r="I107" t="s">
        <v>976</v>
      </c>
      <c r="J107" t="str">
        <f>IF(DataAnalyst!I1554=-1,"Unknown",DataAnalyst!I1554)</f>
        <v>51 to 200 employees</v>
      </c>
      <c r="K107" t="str">
        <f>IF(DataAnalyst!L1554=-1,"Unknown",DataAnalyst!L1554)</f>
        <v>IT Services</v>
      </c>
      <c r="L107" t="str">
        <f>IF(DataAnalyst!N1554=-1,"Unknown",DataAnalyst!N1554)</f>
        <v>Unknown / Non-Applicable</v>
      </c>
      <c r="M107" t="b">
        <f>IF(DataAnalyst!P1554=-1,FALSE,TRUE)</f>
        <v>0</v>
      </c>
      <c r="N107">
        <f t="shared" si="17"/>
        <v>0</v>
      </c>
      <c r="O107">
        <f t="shared" si="12"/>
        <v>1</v>
      </c>
      <c r="P107">
        <f t="shared" si="13"/>
        <v>0</v>
      </c>
      <c r="Q107">
        <f t="shared" si="14"/>
        <v>0</v>
      </c>
      <c r="R107">
        <f t="shared" si="15"/>
        <v>0</v>
      </c>
      <c r="S107">
        <f t="shared" si="16"/>
        <v>0</v>
      </c>
    </row>
    <row r="108" spans="1:19" ht="18.600000000000001" customHeight="1" x14ac:dyDescent="0.3">
      <c r="A108" t="s">
        <v>438</v>
      </c>
      <c r="B108" t="str">
        <f>UPPER(DataAnalyst!B108)</f>
        <v>DATA/SYSTEMS ANALYST</v>
      </c>
      <c r="C108" t="s">
        <v>383</v>
      </c>
      <c r="E108" t="str">
        <f t="shared" si="18"/>
        <v>Data Analyst</v>
      </c>
      <c r="F108" t="str">
        <f t="shared" si="10"/>
        <v>$51</v>
      </c>
      <c r="G108" t="str">
        <f t="shared" si="11"/>
        <v>$87</v>
      </c>
      <c r="H108" t="str">
        <f>LEFT(DataAnalyst!F1559,LEN(DataAnalyst!F1559)-3)</f>
        <v xml:space="preserve">Apple
</v>
      </c>
      <c r="I108" t="s">
        <v>976</v>
      </c>
      <c r="J108" t="str">
        <f>IF(DataAnalyst!I1559=-1,"Unknown",DataAnalyst!I1559)</f>
        <v>10000+ employees</v>
      </c>
      <c r="K108" t="str">
        <f>IF(DataAnalyst!L1559=-1,"Unknown",DataAnalyst!L1559)</f>
        <v>Computer Hardware &amp; Software</v>
      </c>
      <c r="L108" t="str">
        <f>IF(DataAnalyst!N1559=-1,"Unknown",DataAnalyst!N1559)</f>
        <v>$10+ billion (USD)</v>
      </c>
      <c r="M108" t="b">
        <f>IF(DataAnalyst!P1559=-1,FALSE,TRUE)</f>
        <v>0</v>
      </c>
      <c r="N108">
        <f t="shared" si="17"/>
        <v>1</v>
      </c>
      <c r="O108">
        <f t="shared" si="12"/>
        <v>0</v>
      </c>
      <c r="P108">
        <f t="shared" si="13"/>
        <v>0</v>
      </c>
      <c r="Q108">
        <f t="shared" si="14"/>
        <v>0</v>
      </c>
      <c r="R108">
        <f t="shared" si="15"/>
        <v>0</v>
      </c>
      <c r="S108">
        <f t="shared" si="16"/>
        <v>1</v>
      </c>
    </row>
    <row r="109" spans="1:19" ht="18.600000000000001" customHeight="1" x14ac:dyDescent="0.3">
      <c r="A109" t="s">
        <v>442</v>
      </c>
      <c r="B109" t="str">
        <f>UPPER(DataAnalyst!B109)</f>
        <v>DATA ANALYST</v>
      </c>
      <c r="C109" t="s">
        <v>383</v>
      </c>
      <c r="E109" t="str">
        <f t="shared" si="18"/>
        <v>Data Analyst</v>
      </c>
      <c r="F109" t="str">
        <f t="shared" si="10"/>
        <v>$51</v>
      </c>
      <c r="G109" t="str">
        <f t="shared" si="11"/>
        <v>$87</v>
      </c>
      <c r="H109" t="str">
        <f>LEFT(DataAnalyst!F1572,LEN(DataAnalyst!F1572)-3)</f>
        <v xml:space="preserve">Mackin
</v>
      </c>
      <c r="I109" t="s">
        <v>257</v>
      </c>
      <c r="J109" t="str">
        <f>IF(DataAnalyst!I1572=-1,"Unknown",DataAnalyst!I1572)</f>
        <v>51 to 200 employees</v>
      </c>
      <c r="K109" t="str">
        <f>IF(DataAnalyst!L1572=-1,"Unknown",DataAnalyst!L1572)</f>
        <v>Architectural &amp; Engineering Services</v>
      </c>
      <c r="L109" t="str">
        <f>IF(DataAnalyst!N1572=-1,"Unknown",DataAnalyst!N1572)</f>
        <v>$10 to $25 million (USD)</v>
      </c>
      <c r="M109" t="b">
        <f>IF(DataAnalyst!P1572=-1,FALSE,TRUE)</f>
        <v>0</v>
      </c>
      <c r="N109">
        <f t="shared" si="17"/>
        <v>1</v>
      </c>
      <c r="O109">
        <f t="shared" si="12"/>
        <v>0</v>
      </c>
      <c r="P109">
        <f t="shared" si="13"/>
        <v>0</v>
      </c>
      <c r="Q109">
        <f t="shared" si="14"/>
        <v>0</v>
      </c>
      <c r="R109">
        <f t="shared" si="15"/>
        <v>0</v>
      </c>
      <c r="S109">
        <f t="shared" si="16"/>
        <v>0</v>
      </c>
    </row>
    <row r="110" spans="1:19" ht="18.600000000000001" customHeight="1" x14ac:dyDescent="0.3">
      <c r="A110" t="s">
        <v>445</v>
      </c>
      <c r="B110" t="str">
        <f>UPPER(DataAnalyst!B110)</f>
        <v>DATA ANALYST</v>
      </c>
      <c r="C110" t="s">
        <v>383</v>
      </c>
      <c r="E110" t="str">
        <f t="shared" si="18"/>
        <v>Data Analyst</v>
      </c>
      <c r="F110" t="str">
        <f t="shared" si="10"/>
        <v>$51</v>
      </c>
      <c r="G110" t="str">
        <f t="shared" si="11"/>
        <v>$87</v>
      </c>
      <c r="H110" t="str">
        <f>LEFT(DataAnalyst!F1580,LEN(DataAnalyst!F1580)-3)</f>
        <v xml:space="preserve">Intuit
</v>
      </c>
      <c r="I110" t="s">
        <v>131</v>
      </c>
      <c r="J110" t="str">
        <f>IF(DataAnalyst!I1580=-1,"Unknown",DataAnalyst!I1580)</f>
        <v>5001 to 10000 employees</v>
      </c>
      <c r="K110" t="str">
        <f>IF(DataAnalyst!L1580=-1,"Unknown",DataAnalyst!L1580)</f>
        <v>Computer Hardware &amp; Software</v>
      </c>
      <c r="L110" t="str">
        <f>IF(DataAnalyst!N1580=-1,"Unknown",DataAnalyst!N1580)</f>
        <v>$2 to $5 billion (USD)</v>
      </c>
      <c r="M110" t="b">
        <f>IF(DataAnalyst!P1580=-1,FALSE,TRUE)</f>
        <v>0</v>
      </c>
      <c r="N110">
        <f t="shared" si="17"/>
        <v>0</v>
      </c>
      <c r="O110">
        <f t="shared" si="12"/>
        <v>0</v>
      </c>
      <c r="P110">
        <f t="shared" si="13"/>
        <v>0</v>
      </c>
      <c r="Q110">
        <f t="shared" si="14"/>
        <v>0</v>
      </c>
      <c r="R110">
        <f t="shared" si="15"/>
        <v>0</v>
      </c>
      <c r="S110">
        <f t="shared" si="16"/>
        <v>1</v>
      </c>
    </row>
    <row r="111" spans="1:19" ht="18.600000000000001" customHeight="1" x14ac:dyDescent="0.3">
      <c r="A111" t="s">
        <v>448</v>
      </c>
      <c r="B111" t="str">
        <f>UPPER(DataAnalyst!B111)</f>
        <v>DATA ANALYST</v>
      </c>
      <c r="C111" t="s">
        <v>383</v>
      </c>
      <c r="E111" t="str">
        <f t="shared" si="18"/>
        <v>Data Analyst</v>
      </c>
      <c r="F111" t="str">
        <f t="shared" si="10"/>
        <v>$51</v>
      </c>
      <c r="G111" t="str">
        <f t="shared" si="11"/>
        <v>$87</v>
      </c>
      <c r="H111" t="str">
        <f>LEFT(DataAnalyst!F1591,LEN(DataAnalyst!F1591)-3)</f>
        <v xml:space="preserve">DynPro Inc.
</v>
      </c>
      <c r="I111" t="s">
        <v>241</v>
      </c>
      <c r="J111" t="str">
        <f>IF(DataAnalyst!I1591=-1,"Unknown",DataAnalyst!I1591)</f>
        <v>51 to 200 employees</v>
      </c>
      <c r="K111" t="str">
        <f>IF(DataAnalyst!L1591=-1,"Unknown",DataAnalyst!L1591)</f>
        <v>IT Services</v>
      </c>
      <c r="L111" t="str">
        <f>IF(DataAnalyst!N1591=-1,"Unknown",DataAnalyst!N1591)</f>
        <v>$10 to $25 million (USD)</v>
      </c>
      <c r="M111" t="b">
        <f>IF(DataAnalyst!P1591=-1,FALSE,TRUE)</f>
        <v>0</v>
      </c>
      <c r="N111">
        <f t="shared" si="17"/>
        <v>0</v>
      </c>
      <c r="O111">
        <f t="shared" si="12"/>
        <v>0</v>
      </c>
      <c r="P111">
        <f t="shared" si="13"/>
        <v>0</v>
      </c>
      <c r="Q111">
        <f t="shared" si="14"/>
        <v>0</v>
      </c>
      <c r="R111">
        <f t="shared" si="15"/>
        <v>0</v>
      </c>
      <c r="S111">
        <f t="shared" si="16"/>
        <v>0</v>
      </c>
    </row>
    <row r="112" spans="1:19" ht="18.600000000000001" customHeight="1" x14ac:dyDescent="0.3">
      <c r="A112" t="s">
        <v>451</v>
      </c>
      <c r="B112" t="str">
        <f>UPPER(DataAnalyst!B112)</f>
        <v>DATA ANALYST INTERN</v>
      </c>
      <c r="C112" t="s">
        <v>383</v>
      </c>
      <c r="E112" t="str">
        <f t="shared" si="18"/>
        <v>Data Analyst</v>
      </c>
      <c r="F112" t="str">
        <f t="shared" si="10"/>
        <v>$51</v>
      </c>
      <c r="G112" t="str">
        <f t="shared" si="11"/>
        <v>$87</v>
      </c>
      <c r="H112" t="str">
        <f>LEFT(DataAnalyst!F1596,LEN(DataAnalyst!F1596)-3)</f>
        <v>Boston Servi</v>
      </c>
      <c r="I112" t="s">
        <v>241</v>
      </c>
      <c r="J112" t="str">
        <f>IF(DataAnalyst!I1596=-1,"Unknown",DataAnalyst!I1596)</f>
        <v>Unknown</v>
      </c>
      <c r="K112" t="str">
        <f>IF(DataAnalyst!L1596=-1,"Unknown",DataAnalyst!L1596)</f>
        <v>Unknown</v>
      </c>
      <c r="L112" t="str">
        <f>IF(DataAnalyst!N1596=-1,"Unknown",DataAnalyst!N1596)</f>
        <v>Unknown / Non-Applicable</v>
      </c>
      <c r="M112" t="b">
        <f>IF(DataAnalyst!P1596=-1,FALSE,TRUE)</f>
        <v>0</v>
      </c>
      <c r="N112">
        <f t="shared" si="17"/>
        <v>0</v>
      </c>
      <c r="O112">
        <f t="shared" si="12"/>
        <v>0</v>
      </c>
      <c r="P112">
        <f t="shared" si="13"/>
        <v>0</v>
      </c>
      <c r="Q112">
        <f t="shared" si="14"/>
        <v>0</v>
      </c>
      <c r="R112">
        <f t="shared" si="15"/>
        <v>0</v>
      </c>
      <c r="S112">
        <f t="shared" si="16"/>
        <v>0</v>
      </c>
    </row>
    <row r="113" spans="1:19" ht="18.600000000000001" customHeight="1" x14ac:dyDescent="0.3">
      <c r="A113" t="s">
        <v>454</v>
      </c>
      <c r="B113" t="str">
        <f>UPPER(DataAnalyst!B113)</f>
        <v>DATA ANALYTICS ANALYST OR ASSOCIATE, COWEN SUSTAINABLE INVESTMENTS</v>
      </c>
      <c r="C113" t="s">
        <v>383</v>
      </c>
      <c r="E113" t="str">
        <f t="shared" si="18"/>
        <v>Data Analyst</v>
      </c>
      <c r="F113" t="str">
        <f t="shared" si="10"/>
        <v>$51</v>
      </c>
      <c r="G113" t="str">
        <f t="shared" si="11"/>
        <v>$87</v>
      </c>
      <c r="H113" t="str">
        <f>LEFT(DataAnalyst!F1627,LEN(DataAnalyst!F1627)-3)</f>
        <v xml:space="preserve">Yochana
</v>
      </c>
      <c r="I113" t="s">
        <v>131</v>
      </c>
      <c r="J113" t="str">
        <f>IF(DataAnalyst!I1627=-1,"Unknown",DataAnalyst!I1627)</f>
        <v>201 to 500 employees</v>
      </c>
      <c r="K113" t="str">
        <f>IF(DataAnalyst!L1627=-1,"Unknown",DataAnalyst!L1627)</f>
        <v>Staffing &amp; Outsourcing</v>
      </c>
      <c r="L113" t="str">
        <f>IF(DataAnalyst!N1627=-1,"Unknown",DataAnalyst!N1627)</f>
        <v>$50 to $100 million (USD)</v>
      </c>
      <c r="M113" t="b">
        <f>IF(DataAnalyst!P1627=-1,FALSE,TRUE)</f>
        <v>0</v>
      </c>
      <c r="N113">
        <f t="shared" si="17"/>
        <v>0</v>
      </c>
      <c r="O113">
        <f t="shared" si="12"/>
        <v>1</v>
      </c>
      <c r="P113">
        <f t="shared" si="13"/>
        <v>0</v>
      </c>
      <c r="Q113">
        <f t="shared" si="14"/>
        <v>0</v>
      </c>
      <c r="R113">
        <f t="shared" si="15"/>
        <v>0</v>
      </c>
      <c r="S113">
        <f t="shared" si="16"/>
        <v>0</v>
      </c>
    </row>
    <row r="114" spans="1:19" ht="18.600000000000001" customHeight="1" x14ac:dyDescent="0.3">
      <c r="A114" t="s">
        <v>457</v>
      </c>
      <c r="B114" t="str">
        <f>UPPER(DataAnalyst!B114)</f>
        <v>DATA REPORTING ANALYST</v>
      </c>
      <c r="C114" t="s">
        <v>383</v>
      </c>
      <c r="E114" t="str">
        <f t="shared" si="18"/>
        <v>Data Analyst</v>
      </c>
      <c r="F114" t="str">
        <f t="shared" si="10"/>
        <v>$51</v>
      </c>
      <c r="G114" t="str">
        <f t="shared" si="11"/>
        <v>$87</v>
      </c>
      <c r="H114" t="str">
        <f>LEFT(DataAnalyst!F1635,LEN(DataAnalyst!F1635)-3)</f>
        <v xml:space="preserve">Infotree Service Inc
</v>
      </c>
      <c r="I114" t="s">
        <v>4270</v>
      </c>
      <c r="J114" t="str">
        <f>IF(DataAnalyst!I1635=-1,"Unknown",DataAnalyst!I1635)</f>
        <v>51 to 200 employees</v>
      </c>
      <c r="K114" t="str">
        <f>IF(DataAnalyst!L1635=-1,"Unknown",DataAnalyst!L1635)</f>
        <v>Advertising &amp; Marketing</v>
      </c>
      <c r="L114" t="str">
        <f>IF(DataAnalyst!N1635=-1,"Unknown",DataAnalyst!N1635)</f>
        <v>$1 to $5 million (USD)</v>
      </c>
      <c r="M114" t="b">
        <f>IF(DataAnalyst!P1635=-1,FALSE,TRUE)</f>
        <v>0</v>
      </c>
      <c r="N114">
        <f t="shared" si="17"/>
        <v>1</v>
      </c>
      <c r="O114">
        <f t="shared" si="12"/>
        <v>1</v>
      </c>
      <c r="P114">
        <f t="shared" si="13"/>
        <v>1</v>
      </c>
      <c r="Q114">
        <f t="shared" si="14"/>
        <v>0</v>
      </c>
      <c r="R114">
        <f t="shared" si="15"/>
        <v>0</v>
      </c>
      <c r="S114">
        <f t="shared" si="16"/>
        <v>1</v>
      </c>
    </row>
    <row r="115" spans="1:19" ht="18.600000000000001" customHeight="1" x14ac:dyDescent="0.3">
      <c r="A115" t="s">
        <v>461</v>
      </c>
      <c r="B115" t="str">
        <f>UPPER(DataAnalyst!B115)</f>
        <v>DATA ANALYST</v>
      </c>
      <c r="C115" t="s">
        <v>383</v>
      </c>
      <c r="E115" t="str">
        <f t="shared" si="18"/>
        <v>Data Analyst</v>
      </c>
      <c r="F115" t="str">
        <f t="shared" si="10"/>
        <v>$51</v>
      </c>
      <c r="G115" t="str">
        <f t="shared" si="11"/>
        <v>$87</v>
      </c>
      <c r="H115" t="str">
        <f>LEFT(DataAnalyst!F1639,LEN(DataAnalyst!F1639)-3)</f>
        <v xml:space="preserve">Pushnami
</v>
      </c>
      <c r="I115" t="s">
        <v>1905</v>
      </c>
      <c r="J115" t="str">
        <f>IF(DataAnalyst!I1639=-1,"Unknown",DataAnalyst!I1639)</f>
        <v>1 to 50 employees</v>
      </c>
      <c r="K115" t="str">
        <f>IF(DataAnalyst!L1639=-1,"Unknown",DataAnalyst!L1639)</f>
        <v>Advertising &amp; Marketing</v>
      </c>
      <c r="L115" t="str">
        <f>IF(DataAnalyst!N1639=-1,"Unknown",DataAnalyst!N1639)</f>
        <v>$25 to $50 million (USD)</v>
      </c>
      <c r="M115" t="b">
        <f>IF(DataAnalyst!P1639=-1,FALSE,TRUE)</f>
        <v>0</v>
      </c>
      <c r="N115">
        <f t="shared" si="17"/>
        <v>0</v>
      </c>
      <c r="O115">
        <f t="shared" si="12"/>
        <v>0</v>
      </c>
      <c r="P115">
        <f t="shared" si="13"/>
        <v>0</v>
      </c>
      <c r="Q115">
        <f t="shared" si="14"/>
        <v>0</v>
      </c>
      <c r="R115">
        <f t="shared" si="15"/>
        <v>0</v>
      </c>
      <c r="S115">
        <f t="shared" si="16"/>
        <v>1</v>
      </c>
    </row>
    <row r="116" spans="1:19" ht="18.600000000000001" customHeight="1" x14ac:dyDescent="0.3">
      <c r="A116" t="s">
        <v>464</v>
      </c>
      <c r="B116" t="str">
        <f>UPPER(DataAnalyst!B116)</f>
        <v>DATA ANALYST</v>
      </c>
      <c r="C116" t="s">
        <v>383</v>
      </c>
      <c r="E116" t="str">
        <f t="shared" si="18"/>
        <v>Data Analyst</v>
      </c>
      <c r="F116" t="str">
        <f t="shared" si="10"/>
        <v>$51</v>
      </c>
      <c r="G116" t="str">
        <f t="shared" si="11"/>
        <v>$87</v>
      </c>
      <c r="H116" t="str">
        <f>LEFT(DataAnalyst!F1651,LEN(DataAnalyst!F1651)-3)</f>
        <v xml:space="preserve">Teacher Retirement System of Texas
</v>
      </c>
      <c r="I116" t="s">
        <v>1905</v>
      </c>
      <c r="J116" t="str">
        <f>IF(DataAnalyst!I1651=-1,"Unknown",DataAnalyst!I1651)</f>
        <v>501 to 1000 employees</v>
      </c>
      <c r="K116" t="str">
        <f>IF(DataAnalyst!L1651=-1,"Unknown",DataAnalyst!L1651)</f>
        <v>Investment Banking &amp; Asset Management</v>
      </c>
      <c r="L116" t="str">
        <f>IF(DataAnalyst!N1651=-1,"Unknown",DataAnalyst!N1651)</f>
        <v>Unknown / Non-Applicable</v>
      </c>
      <c r="M116" t="b">
        <f>IF(DataAnalyst!P1651=-1,FALSE,TRUE)</f>
        <v>0</v>
      </c>
      <c r="N116">
        <f t="shared" si="17"/>
        <v>1</v>
      </c>
      <c r="O116">
        <f t="shared" si="12"/>
        <v>0</v>
      </c>
      <c r="P116">
        <f t="shared" si="13"/>
        <v>0</v>
      </c>
      <c r="Q116">
        <f t="shared" si="14"/>
        <v>1</v>
      </c>
      <c r="R116">
        <f t="shared" si="15"/>
        <v>0</v>
      </c>
      <c r="S116">
        <f t="shared" si="16"/>
        <v>0</v>
      </c>
    </row>
    <row r="117" spans="1:19" ht="18.600000000000001" customHeight="1" x14ac:dyDescent="0.3">
      <c r="A117" t="s">
        <v>466</v>
      </c>
      <c r="B117" t="str">
        <f>UPPER(DataAnalyst!B117)</f>
        <v>DATA ANALYST</v>
      </c>
      <c r="C117" t="s">
        <v>383</v>
      </c>
      <c r="E117" t="str">
        <f t="shared" si="18"/>
        <v>Data Analyst</v>
      </c>
      <c r="F117" t="str">
        <f t="shared" si="10"/>
        <v>$51</v>
      </c>
      <c r="G117" t="str">
        <f t="shared" si="11"/>
        <v>$87</v>
      </c>
      <c r="H117" t="str">
        <f>LEFT(DataAnalyst!F1662,LEN(DataAnalyst!F1662)-3)</f>
        <v xml:space="preserve">TalentCare
</v>
      </c>
      <c r="I117" t="s">
        <v>1905</v>
      </c>
      <c r="J117" t="str">
        <f>IF(DataAnalyst!I1662=-1,"Unknown",DataAnalyst!I1662)</f>
        <v>1 to 50 employees</v>
      </c>
      <c r="K117" t="str">
        <f>IF(DataAnalyst!L1662=-1,"Unknown",DataAnalyst!L1662)</f>
        <v>Health Care Services &amp; Hospitals</v>
      </c>
      <c r="L117" t="str">
        <f>IF(DataAnalyst!N1662=-1,"Unknown",DataAnalyst!N1662)</f>
        <v>Less than $1 million (USD)</v>
      </c>
      <c r="M117" t="b">
        <f>IF(DataAnalyst!P1662=-1,FALSE,TRUE)</f>
        <v>0</v>
      </c>
      <c r="N117">
        <f t="shared" si="17"/>
        <v>1</v>
      </c>
      <c r="O117">
        <f t="shared" si="12"/>
        <v>0</v>
      </c>
      <c r="P117">
        <f t="shared" si="13"/>
        <v>0</v>
      </c>
      <c r="Q117">
        <f t="shared" si="14"/>
        <v>0</v>
      </c>
      <c r="R117">
        <f t="shared" si="15"/>
        <v>0</v>
      </c>
      <c r="S117">
        <f t="shared" si="16"/>
        <v>1</v>
      </c>
    </row>
    <row r="118" spans="1:19" ht="18.600000000000001" customHeight="1" x14ac:dyDescent="0.3">
      <c r="A118" t="s">
        <v>470</v>
      </c>
      <c r="B118" t="str">
        <f>UPPER(DataAnalyst!B118)</f>
        <v>ERP DATA ANALYST</v>
      </c>
      <c r="C118" t="s">
        <v>383</v>
      </c>
      <c r="E118" t="str">
        <f t="shared" si="18"/>
        <v>Data Analyst</v>
      </c>
      <c r="F118" t="str">
        <f t="shared" si="10"/>
        <v>$51</v>
      </c>
      <c r="G118" t="str">
        <f t="shared" si="11"/>
        <v>$87</v>
      </c>
      <c r="H118" t="str">
        <f>LEFT(DataAnalyst!F1726,LEN(DataAnalyst!F1726)-3)</f>
        <v xml:space="preserve">Software Guidance &amp; Assistance
</v>
      </c>
      <c r="I118" t="s">
        <v>1642</v>
      </c>
      <c r="J118" t="str">
        <f>IF(DataAnalyst!I1726=-1,"Unknown",DataAnalyst!I1726)</f>
        <v>51 to 200 employees</v>
      </c>
      <c r="K118" t="str">
        <f>IF(DataAnalyst!L1726=-1,"Unknown",DataAnalyst!L1726)</f>
        <v>Staffing &amp; Outsourcing</v>
      </c>
      <c r="L118" t="str">
        <f>IF(DataAnalyst!N1726=-1,"Unknown",DataAnalyst!N1726)</f>
        <v>$50 to $100 million (USD)</v>
      </c>
      <c r="M118" t="b">
        <f>IF(DataAnalyst!P1726=-1,FALSE,TRUE)</f>
        <v>0</v>
      </c>
      <c r="N118">
        <f t="shared" si="17"/>
        <v>0</v>
      </c>
      <c r="O118">
        <f t="shared" si="12"/>
        <v>0</v>
      </c>
      <c r="P118">
        <f t="shared" si="13"/>
        <v>0</v>
      </c>
      <c r="Q118">
        <f t="shared" si="14"/>
        <v>0</v>
      </c>
      <c r="R118">
        <f t="shared" si="15"/>
        <v>0</v>
      </c>
      <c r="S118">
        <f t="shared" si="16"/>
        <v>1</v>
      </c>
    </row>
    <row r="119" spans="1:19" ht="18.600000000000001" customHeight="1" x14ac:dyDescent="0.3">
      <c r="A119" t="s">
        <v>472</v>
      </c>
      <c r="B119" t="str">
        <f>UPPER(DataAnalyst!B119)</f>
        <v>DATA ANALYST</v>
      </c>
      <c r="C119" t="s">
        <v>383</v>
      </c>
      <c r="E119" t="str">
        <f t="shared" si="18"/>
        <v>Data Analyst</v>
      </c>
      <c r="F119" t="str">
        <f t="shared" si="10"/>
        <v>$51</v>
      </c>
      <c r="G119" t="str">
        <f t="shared" si="11"/>
        <v>$87</v>
      </c>
      <c r="H119" t="str">
        <f>LEFT(DataAnalyst!F1728,LEN(DataAnalyst!F1728)-3)</f>
        <v>SGA I</v>
      </c>
      <c r="I119" t="s">
        <v>1642</v>
      </c>
      <c r="J119" t="str">
        <f>IF(DataAnalyst!I1728=-1,"Unknown",DataAnalyst!I1728)</f>
        <v>1 to 50 employees</v>
      </c>
      <c r="K119" t="str">
        <f>IF(DataAnalyst!L1728=-1,"Unknown",DataAnalyst!L1728)</f>
        <v>Architectural &amp; Engineering Services</v>
      </c>
      <c r="L119" t="str">
        <f>IF(DataAnalyst!N1728=-1,"Unknown",DataAnalyst!N1728)</f>
        <v>$1 to $5 million (USD)</v>
      </c>
      <c r="M119" t="b">
        <f>IF(DataAnalyst!P1728=-1,FALSE,TRUE)</f>
        <v>0</v>
      </c>
      <c r="N119">
        <f t="shared" si="17"/>
        <v>1</v>
      </c>
      <c r="O119">
        <f t="shared" si="12"/>
        <v>0</v>
      </c>
      <c r="P119">
        <f t="shared" si="13"/>
        <v>0</v>
      </c>
      <c r="Q119">
        <f t="shared" si="14"/>
        <v>0</v>
      </c>
      <c r="R119">
        <f t="shared" si="15"/>
        <v>0</v>
      </c>
      <c r="S119">
        <f t="shared" si="16"/>
        <v>1</v>
      </c>
    </row>
    <row r="120" spans="1:19" ht="18.600000000000001" customHeight="1" x14ac:dyDescent="0.3">
      <c r="A120" t="s">
        <v>477</v>
      </c>
      <c r="B120" t="str">
        <f>UPPER(DataAnalyst!B120)</f>
        <v>HEALTHCARE DATA/REPORTING ANALYST</v>
      </c>
      <c r="C120" t="s">
        <v>383</v>
      </c>
      <c r="E120" t="str">
        <f t="shared" si="18"/>
        <v>Data Analyst</v>
      </c>
      <c r="F120" t="str">
        <f t="shared" si="10"/>
        <v>$51</v>
      </c>
      <c r="G120" t="str">
        <f t="shared" si="11"/>
        <v>$87</v>
      </c>
      <c r="H120" t="str">
        <f>LEFT(DataAnalyst!F1757,LEN(DataAnalyst!F1757)-3)</f>
        <v xml:space="preserve">SM LOgics </v>
      </c>
      <c r="I120" t="s">
        <v>4082</v>
      </c>
      <c r="J120" t="str">
        <f>IF(DataAnalyst!I1757=-1,"Unknown",DataAnalyst!I1757)</f>
        <v>Unknown</v>
      </c>
      <c r="K120" t="str">
        <f>IF(DataAnalyst!L1757=-1,"Unknown",DataAnalyst!L1757)</f>
        <v>Unknown</v>
      </c>
      <c r="L120" t="str">
        <f>IF(DataAnalyst!N1757=-1,"Unknown",DataAnalyst!N1757)</f>
        <v>Unknown / Non-Applicable</v>
      </c>
      <c r="M120" t="b">
        <f>IF(DataAnalyst!P1757=-1,FALSE,TRUE)</f>
        <v>0</v>
      </c>
      <c r="N120">
        <f t="shared" si="17"/>
        <v>1</v>
      </c>
      <c r="O120">
        <f t="shared" si="12"/>
        <v>1</v>
      </c>
      <c r="P120">
        <f t="shared" si="13"/>
        <v>0</v>
      </c>
      <c r="Q120">
        <f t="shared" si="14"/>
        <v>1</v>
      </c>
      <c r="R120">
        <f t="shared" si="15"/>
        <v>0</v>
      </c>
      <c r="S120">
        <f t="shared" si="16"/>
        <v>1</v>
      </c>
    </row>
    <row r="121" spans="1:19" ht="18.600000000000001" customHeight="1" x14ac:dyDescent="0.3">
      <c r="A121" t="s">
        <v>480</v>
      </c>
      <c r="B121" t="str">
        <f>UPPER(DataAnalyst!B121)</f>
        <v>PBM DATA ANALYST</v>
      </c>
      <c r="C121" t="s">
        <v>383</v>
      </c>
      <c r="E121" t="str">
        <f t="shared" si="18"/>
        <v>Data Analyst</v>
      </c>
      <c r="F121" t="str">
        <f t="shared" si="10"/>
        <v>$51</v>
      </c>
      <c r="G121" t="str">
        <f t="shared" si="11"/>
        <v>$87</v>
      </c>
      <c r="H121" t="str">
        <f>LEFT(DataAnalyst!F1758,LEN(DataAnalyst!F1758)-3)</f>
        <v>smlog</v>
      </c>
      <c r="I121" t="s">
        <v>4082</v>
      </c>
      <c r="J121" t="str">
        <f>IF(DataAnalyst!I1758=-1,"Unknown",DataAnalyst!I1758)</f>
        <v>Unknown</v>
      </c>
      <c r="K121" t="str">
        <f>IF(DataAnalyst!L1758=-1,"Unknown",DataAnalyst!L1758)</f>
        <v>Unknown</v>
      </c>
      <c r="L121" t="str">
        <f>IF(DataAnalyst!N1758=-1,"Unknown",DataAnalyst!N1758)</f>
        <v>Unknown</v>
      </c>
      <c r="M121" t="b">
        <f>IF(DataAnalyst!P1758=-1,FALSE,TRUE)</f>
        <v>0</v>
      </c>
      <c r="N121">
        <f t="shared" si="17"/>
        <v>1</v>
      </c>
      <c r="O121">
        <f t="shared" si="12"/>
        <v>0</v>
      </c>
      <c r="P121">
        <f t="shared" si="13"/>
        <v>0</v>
      </c>
      <c r="Q121">
        <f t="shared" si="14"/>
        <v>0</v>
      </c>
      <c r="R121">
        <f t="shared" si="15"/>
        <v>0</v>
      </c>
      <c r="S121">
        <f t="shared" si="16"/>
        <v>1</v>
      </c>
    </row>
    <row r="122" spans="1:19" ht="18.600000000000001" customHeight="1" x14ac:dyDescent="0.3">
      <c r="A122" t="s">
        <v>484</v>
      </c>
      <c r="B122" t="str">
        <f>UPPER(DataAnalyst!B122)</f>
        <v>DATA ANALYST (TEMPORARY ASSIGNMENT)</v>
      </c>
      <c r="C122" t="s">
        <v>483</v>
      </c>
      <c r="E122" t="str">
        <f t="shared" si="18"/>
        <v>Data Analyst</v>
      </c>
      <c r="F122" t="str">
        <f t="shared" si="10"/>
        <v>$59</v>
      </c>
      <c r="G122" t="str">
        <f t="shared" si="11"/>
        <v>$85</v>
      </c>
      <c r="H122" t="str">
        <f>LEFT(DataAnalyst!F1769,LEN(DataAnalyst!F1769)-3)</f>
        <v xml:space="preserve">DHL
</v>
      </c>
      <c r="I122" t="s">
        <v>4984</v>
      </c>
      <c r="J122" t="str">
        <f>IF(DataAnalyst!I1769=-1,"Unknown",DataAnalyst!I1769)</f>
        <v>10000+ employees</v>
      </c>
      <c r="K122" t="str">
        <f>IF(DataAnalyst!L1769=-1,"Unknown",DataAnalyst!L1769)</f>
        <v>Logistics &amp; Supply Chain</v>
      </c>
      <c r="L122" t="str">
        <f>IF(DataAnalyst!N1769=-1,"Unknown",DataAnalyst!N1769)</f>
        <v>Unknown / Non-Applicable</v>
      </c>
      <c r="M122" t="b">
        <f>IF(DataAnalyst!P1769=-1,FALSE,TRUE)</f>
        <v>0</v>
      </c>
      <c r="N122">
        <f t="shared" si="17"/>
        <v>1</v>
      </c>
      <c r="O122">
        <f t="shared" si="12"/>
        <v>0</v>
      </c>
      <c r="P122">
        <f t="shared" si="13"/>
        <v>0</v>
      </c>
      <c r="Q122">
        <f t="shared" si="14"/>
        <v>1</v>
      </c>
      <c r="R122">
        <f t="shared" si="15"/>
        <v>0</v>
      </c>
      <c r="S122">
        <f t="shared" si="16"/>
        <v>1</v>
      </c>
    </row>
    <row r="123" spans="1:19" ht="18.600000000000001" customHeight="1" x14ac:dyDescent="0.3">
      <c r="A123" t="s">
        <v>487</v>
      </c>
      <c r="B123" t="str">
        <f>UPPER(DataAnalyst!B123)</f>
        <v>DATA ANALYST</v>
      </c>
      <c r="C123" t="s">
        <v>483</v>
      </c>
      <c r="E123" t="str">
        <f t="shared" si="18"/>
        <v>Data Analyst</v>
      </c>
      <c r="F123" t="str">
        <f t="shared" si="10"/>
        <v>$59</v>
      </c>
      <c r="G123" t="str">
        <f t="shared" si="11"/>
        <v>$85</v>
      </c>
      <c r="H123" t="str">
        <f>LEFT(DataAnalyst!F1773,LEN(DataAnalyst!F1773)-3)</f>
        <v xml:space="preserve">Avacend, Inc.
</v>
      </c>
      <c r="I123" t="s">
        <v>1290</v>
      </c>
      <c r="J123" t="str">
        <f>IF(DataAnalyst!I1773=-1,"Unknown",DataAnalyst!I1773)</f>
        <v>51 to 200 employees</v>
      </c>
      <c r="K123" t="str">
        <f>IF(DataAnalyst!L1773=-1,"Unknown",DataAnalyst!L1773)</f>
        <v>Staffing &amp; Outsourcing</v>
      </c>
      <c r="L123" t="str">
        <f>IF(DataAnalyst!N1773=-1,"Unknown",DataAnalyst!N1773)</f>
        <v>Unknown / Non-Applicable</v>
      </c>
      <c r="M123" t="b">
        <f>IF(DataAnalyst!P1773=-1,FALSE,TRUE)</f>
        <v>0</v>
      </c>
      <c r="N123">
        <f t="shared" si="17"/>
        <v>1</v>
      </c>
      <c r="O123">
        <f t="shared" si="12"/>
        <v>1</v>
      </c>
      <c r="P123">
        <f t="shared" si="13"/>
        <v>0</v>
      </c>
      <c r="Q123">
        <f t="shared" si="14"/>
        <v>0</v>
      </c>
      <c r="R123">
        <f t="shared" si="15"/>
        <v>0</v>
      </c>
      <c r="S123">
        <f t="shared" si="16"/>
        <v>1</v>
      </c>
    </row>
    <row r="124" spans="1:19" ht="18.600000000000001" customHeight="1" x14ac:dyDescent="0.3">
      <c r="A124" t="s">
        <v>491</v>
      </c>
      <c r="B124" t="str">
        <f>UPPER(DataAnalyst!B124)</f>
        <v>MARKET DATA ANALYST</v>
      </c>
      <c r="C124" t="s">
        <v>483</v>
      </c>
      <c r="E124" t="str">
        <f t="shared" si="18"/>
        <v>Data Analyst</v>
      </c>
      <c r="F124" t="str">
        <f t="shared" si="10"/>
        <v>$59</v>
      </c>
      <c r="G124" t="str">
        <f t="shared" si="11"/>
        <v>$85</v>
      </c>
      <c r="H124" t="str">
        <f>LEFT(DataAnalyst!F1799,LEN(DataAnalyst!F1799)-3)</f>
        <v xml:space="preserve">Payzer
</v>
      </c>
      <c r="I124" t="s">
        <v>193</v>
      </c>
      <c r="J124" t="str">
        <f>IF(DataAnalyst!I1799=-1,"Unknown",DataAnalyst!I1799)</f>
        <v>51 to 200 employees</v>
      </c>
      <c r="K124" t="str">
        <f>IF(DataAnalyst!L1799=-1,"Unknown",DataAnalyst!L1799)</f>
        <v>Unknown</v>
      </c>
      <c r="L124" t="str">
        <f>IF(DataAnalyst!N1799=-1,"Unknown",DataAnalyst!N1799)</f>
        <v>Unknown / Non-Applicable</v>
      </c>
      <c r="M124" t="b">
        <f>IF(DataAnalyst!P1799=-1,FALSE,TRUE)</f>
        <v>0</v>
      </c>
      <c r="N124">
        <f t="shared" si="17"/>
        <v>0</v>
      </c>
      <c r="O124">
        <f t="shared" si="12"/>
        <v>0</v>
      </c>
      <c r="P124">
        <f t="shared" si="13"/>
        <v>0</v>
      </c>
      <c r="Q124">
        <f t="shared" si="14"/>
        <v>0</v>
      </c>
      <c r="R124">
        <f t="shared" si="15"/>
        <v>0</v>
      </c>
      <c r="S124">
        <f t="shared" si="16"/>
        <v>0</v>
      </c>
    </row>
    <row r="125" spans="1:19" ht="18.600000000000001" customHeight="1" x14ac:dyDescent="0.3">
      <c r="A125" t="s">
        <v>493</v>
      </c>
      <c r="B125" t="str">
        <f>UPPER(DataAnalyst!B125)</f>
        <v>DATA ANALYST</v>
      </c>
      <c r="C125" t="s">
        <v>483</v>
      </c>
      <c r="E125" t="str">
        <f t="shared" si="18"/>
        <v>Data Analyst</v>
      </c>
      <c r="F125" t="str">
        <f t="shared" si="10"/>
        <v>$59</v>
      </c>
      <c r="G125" t="str">
        <f t="shared" si="11"/>
        <v>$85</v>
      </c>
      <c r="H125" t="str">
        <f>LEFT(DataAnalyst!F1815,LEN(DataAnalyst!F1815)-3)</f>
        <v xml:space="preserve">Robert Half
</v>
      </c>
      <c r="I125" t="s">
        <v>193</v>
      </c>
      <c r="J125" t="str">
        <f>IF(DataAnalyst!I1815=-1,"Unknown",DataAnalyst!I1815)</f>
        <v>10000+ employees</v>
      </c>
      <c r="K125" t="str">
        <f>IF(DataAnalyst!L1815=-1,"Unknown",DataAnalyst!L1815)</f>
        <v>Staffing &amp; Outsourcing</v>
      </c>
      <c r="L125" t="str">
        <f>IF(DataAnalyst!N1815=-1,"Unknown",DataAnalyst!N1815)</f>
        <v>$2 to $5 billion (USD)</v>
      </c>
      <c r="M125" t="b">
        <f>IF(DataAnalyst!P1815=-1,FALSE,TRUE)</f>
        <v>0</v>
      </c>
      <c r="N125">
        <f t="shared" si="17"/>
        <v>0</v>
      </c>
      <c r="O125">
        <f t="shared" si="12"/>
        <v>0</v>
      </c>
      <c r="P125">
        <f t="shared" si="13"/>
        <v>0</v>
      </c>
      <c r="Q125">
        <f t="shared" si="14"/>
        <v>0</v>
      </c>
      <c r="R125">
        <f t="shared" si="15"/>
        <v>0</v>
      </c>
      <c r="S125">
        <f t="shared" si="16"/>
        <v>0</v>
      </c>
    </row>
    <row r="126" spans="1:19" ht="18.600000000000001" customHeight="1" x14ac:dyDescent="0.3">
      <c r="A126" t="s">
        <v>495</v>
      </c>
      <c r="B126" t="str">
        <f>UPPER(DataAnalyst!B126)</f>
        <v>JUNIOR DATA ANALYST</v>
      </c>
      <c r="C126" t="s">
        <v>483</v>
      </c>
      <c r="E126" t="str">
        <f t="shared" si="18"/>
        <v>Data Analyst</v>
      </c>
      <c r="F126" t="str">
        <f t="shared" si="10"/>
        <v>$59</v>
      </c>
      <c r="G126" t="str">
        <f t="shared" si="11"/>
        <v>$85</v>
      </c>
      <c r="H126" t="str">
        <f>LEFT(DataAnalyst!F1817,LEN(DataAnalyst!F1817)-3)</f>
        <v xml:space="preserve">TEKsystems
</v>
      </c>
      <c r="I126" t="s">
        <v>193</v>
      </c>
      <c r="J126" t="str">
        <f>IF(DataAnalyst!I1817=-1,"Unknown",DataAnalyst!I1817)</f>
        <v>1001 to 5000 employees</v>
      </c>
      <c r="K126" t="str">
        <f>IF(DataAnalyst!L1817=-1,"Unknown",DataAnalyst!L1817)</f>
        <v>Staffing &amp; Outsourcing</v>
      </c>
      <c r="L126" t="str">
        <f>IF(DataAnalyst!N1817=-1,"Unknown",DataAnalyst!N1817)</f>
        <v>$2 to $5 billion (USD)</v>
      </c>
      <c r="M126" t="b">
        <f>IF(DataAnalyst!P1817=-1,FALSE,TRUE)</f>
        <v>0</v>
      </c>
      <c r="N126">
        <f t="shared" si="17"/>
        <v>1</v>
      </c>
      <c r="O126">
        <f t="shared" si="12"/>
        <v>0</v>
      </c>
      <c r="P126">
        <f t="shared" si="13"/>
        <v>0</v>
      </c>
      <c r="Q126">
        <f t="shared" si="14"/>
        <v>0</v>
      </c>
      <c r="R126">
        <f t="shared" si="15"/>
        <v>0</v>
      </c>
      <c r="S126">
        <f t="shared" si="16"/>
        <v>1</v>
      </c>
    </row>
    <row r="127" spans="1:19" ht="18.600000000000001" customHeight="1" x14ac:dyDescent="0.3">
      <c r="A127" t="s">
        <v>499</v>
      </c>
      <c r="B127" t="str">
        <f>UPPER(DataAnalyst!B127)</f>
        <v>MICROSOFT DYNAMICS CRM DATA ANALYST</v>
      </c>
      <c r="C127" t="s">
        <v>483</v>
      </c>
      <c r="E127" t="str">
        <f t="shared" si="18"/>
        <v>Data Analyst</v>
      </c>
      <c r="F127" t="str">
        <f t="shared" si="10"/>
        <v>$59</v>
      </c>
      <c r="G127" t="str">
        <f t="shared" si="11"/>
        <v>$85</v>
      </c>
      <c r="H127" t="str">
        <f>LEFT(DataAnalyst!F1832,LEN(DataAnalyst!F1832)-3)</f>
        <v xml:space="preserve">Signature Consultants
</v>
      </c>
      <c r="I127" t="s">
        <v>193</v>
      </c>
      <c r="J127" t="str">
        <f>IF(DataAnalyst!I1832=-1,"Unknown",DataAnalyst!I1832)</f>
        <v>1001 to 5000 employees</v>
      </c>
      <c r="K127" t="str">
        <f>IF(DataAnalyst!L1832=-1,"Unknown",DataAnalyst!L1832)</f>
        <v>Staffing &amp; Outsourcing</v>
      </c>
      <c r="L127" t="str">
        <f>IF(DataAnalyst!N1832=-1,"Unknown",DataAnalyst!N1832)</f>
        <v>$100 to $500 million (USD)</v>
      </c>
      <c r="M127" t="b">
        <f>IF(DataAnalyst!P1832=-1,FALSE,TRUE)</f>
        <v>0</v>
      </c>
      <c r="N127">
        <f t="shared" si="17"/>
        <v>0</v>
      </c>
      <c r="O127">
        <f t="shared" si="12"/>
        <v>0</v>
      </c>
      <c r="P127">
        <f t="shared" si="13"/>
        <v>0</v>
      </c>
      <c r="Q127">
        <f t="shared" si="14"/>
        <v>0</v>
      </c>
      <c r="R127">
        <f t="shared" si="15"/>
        <v>0</v>
      </c>
      <c r="S127">
        <f t="shared" si="16"/>
        <v>1</v>
      </c>
    </row>
    <row r="128" spans="1:19" ht="18.600000000000001" customHeight="1" x14ac:dyDescent="0.3">
      <c r="A128" t="s">
        <v>504</v>
      </c>
      <c r="B128" t="str">
        <f>UPPER(DataAnalyst!B128)</f>
        <v>PRACTICE ANALYST DATA</v>
      </c>
      <c r="C128" t="s">
        <v>483</v>
      </c>
      <c r="E128" t="str">
        <f t="shared" si="18"/>
        <v>Data Analyst</v>
      </c>
      <c r="F128" t="str">
        <f t="shared" si="10"/>
        <v>$59</v>
      </c>
      <c r="G128" t="str">
        <f t="shared" si="11"/>
        <v>$85</v>
      </c>
      <c r="H128" t="str">
        <f>LEFT(DataAnalyst!F1856,LEN(DataAnalyst!F1856)-3)</f>
        <v xml:space="preserve">PCR Staffing
</v>
      </c>
      <c r="I128" t="s">
        <v>5111</v>
      </c>
      <c r="J128" t="str">
        <f>IF(DataAnalyst!I1856=-1,"Unknown",DataAnalyst!I1856)</f>
        <v>1 to 50 employees</v>
      </c>
      <c r="K128" t="str">
        <f>IF(DataAnalyst!L1856=-1,"Unknown",DataAnalyst!L1856)</f>
        <v>Computer Hardware &amp; Software</v>
      </c>
      <c r="L128" t="str">
        <f>IF(DataAnalyst!N1856=-1,"Unknown",DataAnalyst!N1856)</f>
        <v>$5 to $10 million (USD)</v>
      </c>
      <c r="M128" t="b">
        <f>IF(DataAnalyst!P1856=-1,FALSE,TRUE)</f>
        <v>0</v>
      </c>
      <c r="N128">
        <f t="shared" si="17"/>
        <v>0</v>
      </c>
      <c r="O128">
        <f t="shared" si="12"/>
        <v>0</v>
      </c>
      <c r="P128">
        <f t="shared" si="13"/>
        <v>0</v>
      </c>
      <c r="Q128">
        <f t="shared" si="14"/>
        <v>0</v>
      </c>
      <c r="R128">
        <f t="shared" si="15"/>
        <v>0</v>
      </c>
      <c r="S128">
        <f t="shared" si="16"/>
        <v>1</v>
      </c>
    </row>
    <row r="129" spans="1:19" ht="18.600000000000001" customHeight="1" x14ac:dyDescent="0.3">
      <c r="A129" t="s">
        <v>510</v>
      </c>
      <c r="B129" t="str">
        <f>UPPER(DataAnalyst!B129)</f>
        <v>BUYSIDE - DATA SCIENTIST/RESEARCH ANALYST</v>
      </c>
      <c r="C129" t="s">
        <v>483</v>
      </c>
      <c r="E129" t="str">
        <f t="shared" si="18"/>
        <v>Business Analyst</v>
      </c>
      <c r="F129" t="str">
        <f t="shared" si="10"/>
        <v>$59</v>
      </c>
      <c r="G129" t="str">
        <f t="shared" si="11"/>
        <v>$85</v>
      </c>
      <c r="H129" t="str">
        <f>LEFT(DataAnalyst!F1858,LEN(DataAnalyst!F1858)-3)</f>
        <v xml:space="preserve">Kforce
</v>
      </c>
      <c r="I129" t="s">
        <v>193</v>
      </c>
      <c r="J129" t="str">
        <f>IF(DataAnalyst!I1858=-1,"Unknown",DataAnalyst!I1858)</f>
        <v>10000+ employees</v>
      </c>
      <c r="K129" t="str">
        <f>IF(DataAnalyst!L1858=-1,"Unknown",DataAnalyst!L1858)</f>
        <v>Staffing &amp; Outsourcing</v>
      </c>
      <c r="L129" t="str">
        <f>IF(DataAnalyst!N1858=-1,"Unknown",DataAnalyst!N1858)</f>
        <v>$1 to $2 billion (USD)</v>
      </c>
      <c r="M129" t="b">
        <f>IF(DataAnalyst!P1858=-1,FALSE,TRUE)</f>
        <v>0</v>
      </c>
      <c r="N129">
        <f t="shared" si="17"/>
        <v>1</v>
      </c>
      <c r="O129">
        <f t="shared" si="12"/>
        <v>1</v>
      </c>
      <c r="P129">
        <f t="shared" si="13"/>
        <v>0</v>
      </c>
      <c r="Q129">
        <f t="shared" si="14"/>
        <v>0</v>
      </c>
      <c r="R129">
        <f t="shared" si="15"/>
        <v>0</v>
      </c>
      <c r="S129">
        <f t="shared" si="16"/>
        <v>0</v>
      </c>
    </row>
    <row r="130" spans="1:19" ht="18.600000000000001" customHeight="1" x14ac:dyDescent="0.3">
      <c r="A130" t="s">
        <v>513</v>
      </c>
      <c r="B130" t="str">
        <f>UPPER(DataAnalyst!B130)</f>
        <v>DATA ANALYST - HEALTHCARE PROVIDER NETWORKS AND FORMULARIES</v>
      </c>
      <c r="C130" t="s">
        <v>483</v>
      </c>
      <c r="E130" t="str">
        <f t="shared" si="18"/>
        <v>Data Analyst</v>
      </c>
      <c r="F130" t="str">
        <f t="shared" ref="F130:F193" si="19">LEFT(C130,3)</f>
        <v>$59</v>
      </c>
      <c r="G130" t="str">
        <f t="shared" ref="G130:G193" si="20">MID(C130,FIND("-",C130)+1,FIND("(",C130)-FIND("-",C130)-3)</f>
        <v>$85</v>
      </c>
      <c r="H130" t="str">
        <f>LEFT(DataAnalyst!F1870,LEN(DataAnalyst!F1870)-3)</f>
        <v xml:space="preserve">Tachyon Technologies LLC
</v>
      </c>
      <c r="I130" t="s">
        <v>193</v>
      </c>
      <c r="J130" t="str">
        <f>IF(DataAnalyst!I1870=-1,"Unknown",DataAnalyst!I1870)</f>
        <v>201 to 500 employees</v>
      </c>
      <c r="K130" t="str">
        <f>IF(DataAnalyst!L1870=-1,"Unknown",DataAnalyst!L1870)</f>
        <v>IT Services</v>
      </c>
      <c r="L130" t="str">
        <f>IF(DataAnalyst!N1870=-1,"Unknown",DataAnalyst!N1870)</f>
        <v>$10 to $25 million (USD)</v>
      </c>
      <c r="M130" t="b">
        <f>IF(DataAnalyst!P1870=-1,FALSE,TRUE)</f>
        <v>0</v>
      </c>
      <c r="N130">
        <f t="shared" si="17"/>
        <v>1</v>
      </c>
      <c r="O130">
        <f t="shared" si="12"/>
        <v>1</v>
      </c>
      <c r="P130">
        <f t="shared" si="13"/>
        <v>0</v>
      </c>
      <c r="Q130">
        <f t="shared" si="14"/>
        <v>1</v>
      </c>
      <c r="R130">
        <f t="shared" si="15"/>
        <v>0</v>
      </c>
      <c r="S130">
        <f t="shared" si="16"/>
        <v>0</v>
      </c>
    </row>
    <row r="131" spans="1:19" ht="18.600000000000001" customHeight="1" x14ac:dyDescent="0.3">
      <c r="A131" t="s">
        <v>516</v>
      </c>
      <c r="B131" t="str">
        <f>UPPER(DataAnalyst!B131)</f>
        <v>ELECTRONIC TRADING DATA ANALYST</v>
      </c>
      <c r="C131" t="s">
        <v>483</v>
      </c>
      <c r="E131" t="str">
        <f t="shared" si="18"/>
        <v>Data Analyst</v>
      </c>
      <c r="F131" t="str">
        <f t="shared" si="19"/>
        <v>$59</v>
      </c>
      <c r="G131" t="str">
        <f t="shared" si="20"/>
        <v>$85</v>
      </c>
      <c r="H131" t="str">
        <f>LEFT(DataAnalyst!F1885,LEN(DataAnalyst!F1885)-3)</f>
        <v xml:space="preserve">Brighthouse Financial
</v>
      </c>
      <c r="I131" t="s">
        <v>193</v>
      </c>
      <c r="J131" t="str">
        <f>IF(DataAnalyst!I1885=-1,"Unknown",DataAnalyst!I1885)</f>
        <v>1001 to 5000 employees</v>
      </c>
      <c r="K131" t="str">
        <f>IF(DataAnalyst!L1885=-1,"Unknown",DataAnalyst!L1885)</f>
        <v>Insurance Carriers</v>
      </c>
      <c r="L131" t="str">
        <f>IF(DataAnalyst!N1885=-1,"Unknown",DataAnalyst!N1885)</f>
        <v>Unknown / Non-Applicable</v>
      </c>
      <c r="M131" t="b">
        <f>IF(DataAnalyst!P1885=-1,FALSE,TRUE)</f>
        <v>0</v>
      </c>
      <c r="N131">
        <f t="shared" si="17"/>
        <v>0</v>
      </c>
      <c r="O131">
        <f t="shared" ref="O131:O194" si="21">COUNTIF($A131,"*Python*")</f>
        <v>1</v>
      </c>
      <c r="P131">
        <f t="shared" ref="P131:P194" si="22">COUNTIF($A131,"* R *")</f>
        <v>0</v>
      </c>
      <c r="Q131">
        <f t="shared" ref="Q131:Q194" si="23">COUNTIF($A131,"*Tableau*")</f>
        <v>0</v>
      </c>
      <c r="R131">
        <f t="shared" ref="R131:R194" si="24">COUNTIF($A131,"*Power BI*")+COUNTIF($A131,"*PowerBI*")</f>
        <v>0</v>
      </c>
      <c r="S131">
        <f t="shared" ref="S131:S194" si="25">+COUNTIF($A131,"*Excel*")</f>
        <v>1</v>
      </c>
    </row>
    <row r="132" spans="1:19" ht="18.600000000000001" customHeight="1" x14ac:dyDescent="0.3">
      <c r="A132" t="s">
        <v>521</v>
      </c>
      <c r="B132" t="str">
        <f>UPPER(DataAnalyst!B132)</f>
        <v>DATA ANALYST, CENTER FOR DEVELOPING BRAIN</v>
      </c>
      <c r="C132" t="s">
        <v>483</v>
      </c>
      <c r="E132" t="str">
        <f t="shared" si="18"/>
        <v>Data Analyst</v>
      </c>
      <c r="F132" t="str">
        <f t="shared" si="19"/>
        <v>$59</v>
      </c>
      <c r="G132" t="str">
        <f t="shared" si="20"/>
        <v>$85</v>
      </c>
      <c r="H132" t="str">
        <f>LEFT(DataAnalyst!F1926,LEN(DataAnalyst!F1926)-3)</f>
        <v xml:space="preserve">PlushCare
</v>
      </c>
      <c r="I132" t="s">
        <v>154</v>
      </c>
      <c r="J132" t="str">
        <f>IF(DataAnalyst!I1926=-1,"Unknown",DataAnalyst!I1926)</f>
        <v>1 to 50 employees</v>
      </c>
      <c r="K132" t="str">
        <f>IF(DataAnalyst!L1926=-1,"Unknown",DataAnalyst!L1926)</f>
        <v>Health Care Services &amp; Hospitals</v>
      </c>
      <c r="L132" t="str">
        <f>IF(DataAnalyst!N1926=-1,"Unknown",DataAnalyst!N1926)</f>
        <v>Less than $1 million (USD)</v>
      </c>
      <c r="M132" t="b">
        <f>IF(DataAnalyst!P1926=-1,FALSE,TRUE)</f>
        <v>0</v>
      </c>
      <c r="N132">
        <f t="shared" ref="N132:N195" si="26">COUNTIF($A132,"*SQL*")</f>
        <v>0</v>
      </c>
      <c r="O132">
        <f t="shared" si="21"/>
        <v>1</v>
      </c>
      <c r="P132">
        <f t="shared" si="22"/>
        <v>0</v>
      </c>
      <c r="Q132">
        <f t="shared" si="23"/>
        <v>0</v>
      </c>
      <c r="R132">
        <f t="shared" si="24"/>
        <v>0</v>
      </c>
      <c r="S132">
        <f t="shared" si="25"/>
        <v>0</v>
      </c>
    </row>
    <row r="133" spans="1:19" ht="18.600000000000001" customHeight="1" x14ac:dyDescent="0.3">
      <c r="A133" t="s">
        <v>524</v>
      </c>
      <c r="B133" t="str">
        <f>UPPER(DataAnalyst!B133)</f>
        <v>DATA PROCESSING &amp; PERFORMANCE ANALYST</v>
      </c>
      <c r="C133" t="s">
        <v>483</v>
      </c>
      <c r="E133" t="str">
        <f t="shared" si="18"/>
        <v>Data Analyst</v>
      </c>
      <c r="F133" t="str">
        <f t="shared" si="19"/>
        <v>$59</v>
      </c>
      <c r="G133" t="str">
        <f t="shared" si="20"/>
        <v>$85</v>
      </c>
      <c r="H133" t="str">
        <f>LEFT(DataAnalyst!F1930,LEN(DataAnalyst!F1930)-3)</f>
        <v xml:space="preserve">Credible
</v>
      </c>
      <c r="I133" t="s">
        <v>154</v>
      </c>
      <c r="J133" t="str">
        <f>IF(DataAnalyst!I1930=-1,"Unknown",DataAnalyst!I1930)</f>
        <v>51 to 200 employees</v>
      </c>
      <c r="K133" t="str">
        <f>IF(DataAnalyst!L1930=-1,"Unknown",DataAnalyst!L1930)</f>
        <v>Lending</v>
      </c>
      <c r="L133" t="str">
        <f>IF(DataAnalyst!N1930=-1,"Unknown",DataAnalyst!N1930)</f>
        <v>Unknown / Non-Applicable</v>
      </c>
      <c r="M133" t="b">
        <f>IF(DataAnalyst!P1930=-1,FALSE,TRUE)</f>
        <v>0</v>
      </c>
      <c r="N133">
        <f t="shared" si="26"/>
        <v>0</v>
      </c>
      <c r="O133">
        <f t="shared" si="21"/>
        <v>0</v>
      </c>
      <c r="P133">
        <f t="shared" si="22"/>
        <v>0</v>
      </c>
      <c r="Q133">
        <f t="shared" si="23"/>
        <v>0</v>
      </c>
      <c r="R133">
        <f t="shared" si="24"/>
        <v>0</v>
      </c>
      <c r="S133">
        <f t="shared" si="25"/>
        <v>0</v>
      </c>
    </row>
    <row r="134" spans="1:19" ht="18.600000000000001" customHeight="1" x14ac:dyDescent="0.3">
      <c r="A134" t="s">
        <v>528</v>
      </c>
      <c r="B134" t="str">
        <f>UPPER(DataAnalyst!B134)</f>
        <v>BUSINESS ANALYST - DATA ANALYST</v>
      </c>
      <c r="C134" t="s">
        <v>483</v>
      </c>
      <c r="E134" t="str">
        <f t="shared" si="18"/>
        <v>Business Analyst</v>
      </c>
      <c r="F134" t="str">
        <f t="shared" si="19"/>
        <v>$59</v>
      </c>
      <c r="G134" t="str">
        <f t="shared" si="20"/>
        <v>$85</v>
      </c>
      <c r="H134" t="str">
        <f>LEFT(DataAnalyst!F1950,LEN(DataAnalyst!F1950)-3)</f>
        <v xml:space="preserve">Vinsari LLC
</v>
      </c>
      <c r="I134" t="s">
        <v>154</v>
      </c>
      <c r="J134" t="str">
        <f>IF(DataAnalyst!I1950=-1,"Unknown",DataAnalyst!I1950)</f>
        <v>51 to 200 employees</v>
      </c>
      <c r="K134" t="str">
        <f>IF(DataAnalyst!L1950=-1,"Unknown",DataAnalyst!L1950)</f>
        <v>Unknown</v>
      </c>
      <c r="L134" t="str">
        <f>IF(DataAnalyst!N1950=-1,"Unknown",DataAnalyst!N1950)</f>
        <v>Unknown / Non-Applicable</v>
      </c>
      <c r="M134" t="b">
        <f>IF(DataAnalyst!P1950=-1,FALSE,TRUE)</f>
        <v>0</v>
      </c>
      <c r="N134">
        <f t="shared" si="26"/>
        <v>0</v>
      </c>
      <c r="O134">
        <f t="shared" si="21"/>
        <v>0</v>
      </c>
      <c r="P134">
        <f t="shared" si="22"/>
        <v>0</v>
      </c>
      <c r="Q134">
        <f t="shared" si="23"/>
        <v>1</v>
      </c>
      <c r="R134">
        <f t="shared" si="24"/>
        <v>1</v>
      </c>
      <c r="S134">
        <f t="shared" si="25"/>
        <v>1</v>
      </c>
    </row>
    <row r="135" spans="1:19" ht="18.600000000000001" customHeight="1" x14ac:dyDescent="0.3">
      <c r="A135" t="s">
        <v>532</v>
      </c>
      <c r="B135" t="str">
        <f>UPPER(DataAnalyst!B135)</f>
        <v>DATA ANALYST WITH ROCHADE</v>
      </c>
      <c r="C135" t="s">
        <v>483</v>
      </c>
      <c r="E135" t="str">
        <f t="shared" si="18"/>
        <v>Data Analyst</v>
      </c>
      <c r="F135" t="str">
        <f t="shared" si="19"/>
        <v>$59</v>
      </c>
      <c r="G135" t="str">
        <f t="shared" si="20"/>
        <v>$85</v>
      </c>
      <c r="H135" t="str">
        <f>LEFT(DataAnalyst!F1956,LEN(DataAnalyst!F1956)-3)</f>
        <v xml:space="preserve">Scale AI
</v>
      </c>
      <c r="I135" t="s">
        <v>154</v>
      </c>
      <c r="J135" t="str">
        <f>IF(DataAnalyst!I1956=-1,"Unknown",DataAnalyst!I1956)</f>
        <v>51 to 200 employees</v>
      </c>
      <c r="K135" t="str">
        <f>IF(DataAnalyst!L1956=-1,"Unknown",DataAnalyst!L1956)</f>
        <v>Enterprise Software &amp; Network Solutions</v>
      </c>
      <c r="L135" t="str">
        <f>IF(DataAnalyst!N1956=-1,"Unknown",DataAnalyst!N1956)</f>
        <v>Unknown / Non-Applicable</v>
      </c>
      <c r="M135" t="b">
        <f>IF(DataAnalyst!P1956=-1,FALSE,TRUE)</f>
        <v>0</v>
      </c>
      <c r="N135">
        <f t="shared" si="26"/>
        <v>0</v>
      </c>
      <c r="O135">
        <f t="shared" si="21"/>
        <v>0</v>
      </c>
      <c r="P135">
        <f t="shared" si="22"/>
        <v>0</v>
      </c>
      <c r="Q135">
        <f t="shared" si="23"/>
        <v>0</v>
      </c>
      <c r="R135">
        <f t="shared" si="24"/>
        <v>0</v>
      </c>
      <c r="S135">
        <f t="shared" si="25"/>
        <v>0</v>
      </c>
    </row>
    <row r="136" spans="1:19" ht="18.600000000000001" customHeight="1" x14ac:dyDescent="0.3">
      <c r="A136" t="s">
        <v>533</v>
      </c>
      <c r="B136" t="str">
        <f>UPPER(DataAnalyst!B136)</f>
        <v>ADVERTISING DATA ANALYST</v>
      </c>
      <c r="C136" t="s">
        <v>483</v>
      </c>
      <c r="E136" t="str">
        <f t="shared" si="18"/>
        <v>Data Analyst</v>
      </c>
      <c r="F136" t="str">
        <f t="shared" si="19"/>
        <v>$59</v>
      </c>
      <c r="G136" t="str">
        <f t="shared" si="20"/>
        <v>$85</v>
      </c>
      <c r="H136" t="str">
        <f>LEFT(DataAnalyst!F1965,LEN(DataAnalyst!F1965)-3)</f>
        <v xml:space="preserve">Diverse Lynx
</v>
      </c>
      <c r="I136" t="s">
        <v>154</v>
      </c>
      <c r="J136" t="str">
        <f>IF(DataAnalyst!I1965=-1,"Unknown",DataAnalyst!I1965)</f>
        <v>501 to 1000 employees</v>
      </c>
      <c r="K136" t="str">
        <f>IF(DataAnalyst!L1965=-1,"Unknown",DataAnalyst!L1965)</f>
        <v>IT Services</v>
      </c>
      <c r="L136" t="str">
        <f>IF(DataAnalyst!N1965=-1,"Unknown",DataAnalyst!N1965)</f>
        <v>$100 to $500 million (USD)</v>
      </c>
      <c r="M136" t="b">
        <f>IF(DataAnalyst!P1965=-1,FALSE,TRUE)</f>
        <v>0</v>
      </c>
      <c r="N136">
        <f t="shared" si="26"/>
        <v>1</v>
      </c>
      <c r="O136">
        <f t="shared" si="21"/>
        <v>0</v>
      </c>
      <c r="P136">
        <f t="shared" si="22"/>
        <v>1</v>
      </c>
      <c r="Q136">
        <f t="shared" si="23"/>
        <v>1</v>
      </c>
      <c r="R136">
        <f t="shared" si="24"/>
        <v>1</v>
      </c>
      <c r="S136">
        <f t="shared" si="25"/>
        <v>0</v>
      </c>
    </row>
    <row r="137" spans="1:19" ht="18.600000000000001" customHeight="1" x14ac:dyDescent="0.3">
      <c r="A137" t="s">
        <v>537</v>
      </c>
      <c r="B137" t="str">
        <f>UPPER(DataAnalyst!B137)</f>
        <v>PRODUCT ANALYST - DATA</v>
      </c>
      <c r="C137" t="s">
        <v>483</v>
      </c>
      <c r="E137" t="str">
        <f t="shared" si="18"/>
        <v>Data Analyst</v>
      </c>
      <c r="F137" t="str">
        <f t="shared" si="19"/>
        <v>$59</v>
      </c>
      <c r="G137" t="str">
        <f t="shared" si="20"/>
        <v>$85</v>
      </c>
      <c r="H137" t="str">
        <f>LEFT(DataAnalyst!F1976,LEN(DataAnalyst!F1976)-3)</f>
        <v>Scale AI, I</v>
      </c>
      <c r="I137" t="s">
        <v>154</v>
      </c>
      <c r="J137" t="str">
        <f>IF(DataAnalyst!I1976=-1,"Unknown",DataAnalyst!I1976)</f>
        <v>Unknown</v>
      </c>
      <c r="K137" t="str">
        <f>IF(DataAnalyst!L1976=-1,"Unknown",DataAnalyst!L1976)</f>
        <v>Unknown</v>
      </c>
      <c r="L137" t="str">
        <f>IF(DataAnalyst!N1976=-1,"Unknown",DataAnalyst!N1976)</f>
        <v>Unknown</v>
      </c>
      <c r="M137" t="b">
        <f>IF(DataAnalyst!P1976=-1,FALSE,TRUE)</f>
        <v>0</v>
      </c>
      <c r="N137">
        <f t="shared" si="26"/>
        <v>1</v>
      </c>
      <c r="O137">
        <f t="shared" si="21"/>
        <v>0</v>
      </c>
      <c r="P137">
        <f t="shared" si="22"/>
        <v>0</v>
      </c>
      <c r="Q137">
        <f t="shared" si="23"/>
        <v>0</v>
      </c>
      <c r="R137">
        <f t="shared" si="24"/>
        <v>0</v>
      </c>
      <c r="S137">
        <f t="shared" si="25"/>
        <v>1</v>
      </c>
    </row>
    <row r="138" spans="1:19" ht="18.600000000000001" customHeight="1" x14ac:dyDescent="0.3">
      <c r="A138" t="s">
        <v>541</v>
      </c>
      <c r="B138" t="str">
        <f>UPPER(DataAnalyst!B138)</f>
        <v>SENIOR DATA ANALYST</v>
      </c>
      <c r="C138" t="s">
        <v>483</v>
      </c>
      <c r="E138" t="str">
        <f t="shared" si="18"/>
        <v>Data Analyst</v>
      </c>
      <c r="F138" t="str">
        <f t="shared" si="19"/>
        <v>$59</v>
      </c>
      <c r="G138" t="str">
        <f t="shared" si="20"/>
        <v>$85</v>
      </c>
      <c r="H138" t="str">
        <f>LEFT(DataAnalyst!F1985,LEN(DataAnalyst!F1985)-3)</f>
        <v xml:space="preserve">ApTask
</v>
      </c>
      <c r="I138" t="s">
        <v>154</v>
      </c>
      <c r="J138" t="str">
        <f>IF(DataAnalyst!I1985=-1,"Unknown",DataAnalyst!I1985)</f>
        <v>201 to 500 employees</v>
      </c>
      <c r="K138" t="str">
        <f>IF(DataAnalyst!L1985=-1,"Unknown",DataAnalyst!L1985)</f>
        <v>IT Services</v>
      </c>
      <c r="L138" t="str">
        <f>IF(DataAnalyst!N1985=-1,"Unknown",DataAnalyst!N1985)</f>
        <v>$50 to $100 million (USD)</v>
      </c>
      <c r="M138" t="b">
        <f>IF(DataAnalyst!P1985=-1,FALSE,TRUE)</f>
        <v>0</v>
      </c>
      <c r="N138">
        <f t="shared" si="26"/>
        <v>1</v>
      </c>
      <c r="O138">
        <f t="shared" si="21"/>
        <v>1</v>
      </c>
      <c r="P138">
        <f t="shared" si="22"/>
        <v>0</v>
      </c>
      <c r="Q138">
        <f t="shared" si="23"/>
        <v>1</v>
      </c>
      <c r="R138">
        <f t="shared" si="24"/>
        <v>0</v>
      </c>
      <c r="S138">
        <f t="shared" si="25"/>
        <v>0</v>
      </c>
    </row>
    <row r="139" spans="1:19" ht="18.600000000000001" customHeight="1" x14ac:dyDescent="0.3">
      <c r="A139" t="s">
        <v>544</v>
      </c>
      <c r="B139" t="str">
        <f>UPPER(DataAnalyst!B139)</f>
        <v>DATA ANALYST</v>
      </c>
      <c r="C139" t="s">
        <v>483</v>
      </c>
      <c r="E139" t="str">
        <f t="shared" si="18"/>
        <v>Data Analyst</v>
      </c>
      <c r="F139" t="str">
        <f t="shared" si="19"/>
        <v>$59</v>
      </c>
      <c r="G139" t="str">
        <f t="shared" si="20"/>
        <v>$85</v>
      </c>
      <c r="H139" t="str">
        <f>LEFT(DataAnalyst!F2002,LEN(DataAnalyst!F2002)-3)</f>
        <v xml:space="preserve">VLink Inc.
</v>
      </c>
      <c r="I139" t="s">
        <v>154</v>
      </c>
      <c r="J139" t="str">
        <f>IF(DataAnalyst!I2002=-1,"Unknown",DataAnalyst!I2002)</f>
        <v>201 to 500 employees</v>
      </c>
      <c r="K139" t="str">
        <f>IF(DataAnalyst!L2002=-1,"Unknown",DataAnalyst!L2002)</f>
        <v>IT Services</v>
      </c>
      <c r="L139" t="str">
        <f>IF(DataAnalyst!N2002=-1,"Unknown",DataAnalyst!N2002)</f>
        <v>$25 to $50 million (USD)</v>
      </c>
      <c r="M139" t="b">
        <f>IF(DataAnalyst!P2002=-1,FALSE,TRUE)</f>
        <v>0</v>
      </c>
      <c r="N139">
        <f t="shared" si="26"/>
        <v>1</v>
      </c>
      <c r="O139">
        <f t="shared" si="21"/>
        <v>0</v>
      </c>
      <c r="P139">
        <f t="shared" si="22"/>
        <v>0</v>
      </c>
      <c r="Q139">
        <f t="shared" si="23"/>
        <v>0</v>
      </c>
      <c r="R139">
        <f t="shared" si="24"/>
        <v>0</v>
      </c>
      <c r="S139">
        <f t="shared" si="25"/>
        <v>1</v>
      </c>
    </row>
    <row r="140" spans="1:19" ht="18.600000000000001" customHeight="1" x14ac:dyDescent="0.3">
      <c r="A140" t="s">
        <v>548</v>
      </c>
      <c r="B140" t="str">
        <f>UPPER(DataAnalyst!B140)</f>
        <v>MARKET RESEARCH DATA ANALYST - PHYSICIAN TECHNOLOGY</v>
      </c>
      <c r="C140" t="s">
        <v>483</v>
      </c>
      <c r="E140" t="str">
        <f t="shared" si="18"/>
        <v>Data Analyst</v>
      </c>
      <c r="F140" t="str">
        <f t="shared" si="19"/>
        <v>$59</v>
      </c>
      <c r="G140" t="str">
        <f t="shared" si="20"/>
        <v>$85</v>
      </c>
      <c r="H140" t="str">
        <f>LEFT(DataAnalyst!F2008,LEN(DataAnalyst!F2008)-3)</f>
        <v xml:space="preserve">PRIMUS Global Services, Inc
</v>
      </c>
      <c r="I140" t="s">
        <v>154</v>
      </c>
      <c r="J140" t="str">
        <f>IF(DataAnalyst!I2008=-1,"Unknown",DataAnalyst!I2008)</f>
        <v>501 to 1000 employees</v>
      </c>
      <c r="K140" t="str">
        <f>IF(DataAnalyst!L2008=-1,"Unknown",DataAnalyst!L2008)</f>
        <v>Consulting</v>
      </c>
      <c r="L140" t="str">
        <f>IF(DataAnalyst!N2008=-1,"Unknown",DataAnalyst!N2008)</f>
        <v>$10 to $25 million (USD)</v>
      </c>
      <c r="M140" t="b">
        <f>IF(DataAnalyst!P2008=-1,FALSE,TRUE)</f>
        <v>0</v>
      </c>
      <c r="N140">
        <f t="shared" si="26"/>
        <v>1</v>
      </c>
      <c r="O140">
        <f t="shared" si="21"/>
        <v>0</v>
      </c>
      <c r="P140">
        <f t="shared" si="22"/>
        <v>0</v>
      </c>
      <c r="Q140">
        <f t="shared" si="23"/>
        <v>0</v>
      </c>
      <c r="R140">
        <f t="shared" si="24"/>
        <v>0</v>
      </c>
      <c r="S140">
        <f t="shared" si="25"/>
        <v>0</v>
      </c>
    </row>
    <row r="141" spans="1:19" ht="18.600000000000001" customHeight="1" x14ac:dyDescent="0.3">
      <c r="A141" t="s">
        <v>552</v>
      </c>
      <c r="B141" t="str">
        <f>UPPER(DataAnalyst!B141)</f>
        <v>DATA ANALYST</v>
      </c>
      <c r="C141" t="s">
        <v>483</v>
      </c>
      <c r="E141" t="str">
        <f t="shared" si="18"/>
        <v>Data Analyst</v>
      </c>
      <c r="F141" t="str">
        <f t="shared" si="19"/>
        <v>$59</v>
      </c>
      <c r="G141" t="str">
        <f t="shared" si="20"/>
        <v>$85</v>
      </c>
      <c r="H141" t="str">
        <f>LEFT(DataAnalyst!F2009,LEN(DataAnalyst!F2009)-3)</f>
        <v xml:space="preserve">Akraya Inc.
</v>
      </c>
      <c r="I141" t="s">
        <v>154</v>
      </c>
      <c r="J141" t="str">
        <f>IF(DataAnalyst!I2009=-1,"Unknown",DataAnalyst!I2009)</f>
        <v>51 to 200 employees</v>
      </c>
      <c r="K141" t="str">
        <f>IF(DataAnalyst!L2009=-1,"Unknown",DataAnalyst!L2009)</f>
        <v>Staffing &amp; Outsourcing</v>
      </c>
      <c r="L141" t="str">
        <f>IF(DataAnalyst!N2009=-1,"Unknown",DataAnalyst!N2009)</f>
        <v>$25 to $50 million (USD)</v>
      </c>
      <c r="M141" t="b">
        <f>IF(DataAnalyst!P2009=-1,FALSE,TRUE)</f>
        <v>0</v>
      </c>
      <c r="N141">
        <f t="shared" si="26"/>
        <v>1</v>
      </c>
      <c r="O141">
        <f t="shared" si="21"/>
        <v>0</v>
      </c>
      <c r="P141">
        <f t="shared" si="22"/>
        <v>0</v>
      </c>
      <c r="Q141">
        <f t="shared" si="23"/>
        <v>1</v>
      </c>
      <c r="R141">
        <f t="shared" si="24"/>
        <v>0</v>
      </c>
      <c r="S141">
        <f t="shared" si="25"/>
        <v>0</v>
      </c>
    </row>
    <row r="142" spans="1:19" ht="18.600000000000001" customHeight="1" x14ac:dyDescent="0.3">
      <c r="A142" t="s">
        <v>556</v>
      </c>
      <c r="B142" t="str">
        <f>UPPER(DataAnalyst!B142)</f>
        <v>LOOK ML DATA ANALYST</v>
      </c>
      <c r="C142" t="s">
        <v>483</v>
      </c>
      <c r="E142" t="str">
        <f t="shared" si="18"/>
        <v>Data Analyst</v>
      </c>
      <c r="F142" t="str">
        <f t="shared" si="19"/>
        <v>$59</v>
      </c>
      <c r="G142" t="str">
        <f t="shared" si="20"/>
        <v>$85</v>
      </c>
      <c r="H142" t="str">
        <f>LEFT(DataAnalyst!F2016,LEN(DataAnalyst!F2016)-3)</f>
        <v xml:space="preserve">Saama
</v>
      </c>
      <c r="I142" t="s">
        <v>5435</v>
      </c>
      <c r="J142" t="str">
        <f>IF(DataAnalyst!I2016=-1,"Unknown",DataAnalyst!I2016)</f>
        <v>1 to 50 employees</v>
      </c>
      <c r="K142" t="str">
        <f>IF(DataAnalyst!L2016=-1,"Unknown",DataAnalyst!L2016)</f>
        <v>Computer Hardware &amp; Software</v>
      </c>
      <c r="L142" t="str">
        <f>IF(DataAnalyst!N2016=-1,"Unknown",DataAnalyst!N2016)</f>
        <v>Unknown / Non-Applicable</v>
      </c>
      <c r="M142" t="b">
        <f>IF(DataAnalyst!P2016=-1,FALSE,TRUE)</f>
        <v>0</v>
      </c>
      <c r="N142">
        <f t="shared" si="26"/>
        <v>1</v>
      </c>
      <c r="O142">
        <f t="shared" si="21"/>
        <v>0</v>
      </c>
      <c r="P142">
        <f t="shared" si="22"/>
        <v>0</v>
      </c>
      <c r="Q142">
        <f t="shared" si="23"/>
        <v>0</v>
      </c>
      <c r="R142">
        <f t="shared" si="24"/>
        <v>0</v>
      </c>
      <c r="S142">
        <f t="shared" si="25"/>
        <v>0</v>
      </c>
    </row>
    <row r="143" spans="1:19" ht="18.600000000000001" customHeight="1" x14ac:dyDescent="0.3">
      <c r="A143" t="s">
        <v>560</v>
      </c>
      <c r="B143" t="str">
        <f>UPPER(DataAnalyst!B143)</f>
        <v>DATA COLLECTION ANALYST</v>
      </c>
      <c r="C143" t="s">
        <v>483</v>
      </c>
      <c r="E143" t="str">
        <f t="shared" si="18"/>
        <v>Data Analyst</v>
      </c>
      <c r="F143" t="str">
        <f t="shared" si="19"/>
        <v>$59</v>
      </c>
      <c r="G143" t="str">
        <f t="shared" si="20"/>
        <v>$85</v>
      </c>
      <c r="H143" t="str">
        <f>LEFT(DataAnalyst!F2021,LEN(DataAnalyst!F2021)-3)</f>
        <v xml:space="preserve">Apex Systems
</v>
      </c>
      <c r="I143" t="s">
        <v>154</v>
      </c>
      <c r="J143" t="str">
        <f>IF(DataAnalyst!I2021=-1,"Unknown",DataAnalyst!I2021)</f>
        <v>1001 to 5000 employees</v>
      </c>
      <c r="K143" t="str">
        <f>IF(DataAnalyst!L2021=-1,"Unknown",DataAnalyst!L2021)</f>
        <v>Staffing &amp; Outsourcing</v>
      </c>
      <c r="L143" t="str">
        <f>IF(DataAnalyst!N2021=-1,"Unknown",DataAnalyst!N2021)</f>
        <v>$2 to $5 billion (USD)</v>
      </c>
      <c r="M143" t="b">
        <f>IF(DataAnalyst!P2021=-1,FALSE,TRUE)</f>
        <v>1</v>
      </c>
      <c r="N143">
        <f t="shared" si="26"/>
        <v>0</v>
      </c>
      <c r="O143">
        <f t="shared" si="21"/>
        <v>0</v>
      </c>
      <c r="P143">
        <f t="shared" si="22"/>
        <v>0</v>
      </c>
      <c r="Q143">
        <f t="shared" si="23"/>
        <v>0</v>
      </c>
      <c r="R143">
        <f t="shared" si="24"/>
        <v>0</v>
      </c>
      <c r="S143">
        <f t="shared" si="25"/>
        <v>1</v>
      </c>
    </row>
    <row r="144" spans="1:19" ht="18.600000000000001" customHeight="1" x14ac:dyDescent="0.3">
      <c r="A144" t="s">
        <v>565</v>
      </c>
      <c r="B144" t="str">
        <f>UPPER(DataAnalyst!B144)</f>
        <v>DATA ANALYST</v>
      </c>
      <c r="C144" t="s">
        <v>483</v>
      </c>
      <c r="E144" t="str">
        <f t="shared" si="18"/>
        <v>Data Analyst</v>
      </c>
      <c r="F144" t="str">
        <f t="shared" si="19"/>
        <v>$59</v>
      </c>
      <c r="G144" t="str">
        <f t="shared" si="20"/>
        <v>$85</v>
      </c>
      <c r="H144" t="str">
        <f>LEFT(DataAnalyst!F2022,LEN(DataAnalyst!F2022)-3)</f>
        <v xml:space="preserve">Hazelcast
</v>
      </c>
      <c r="I144" t="s">
        <v>405</v>
      </c>
      <c r="J144" t="str">
        <f>IF(DataAnalyst!I2022=-1,"Unknown",DataAnalyst!I2022)</f>
        <v>51 to 200 employees</v>
      </c>
      <c r="K144" t="str">
        <f>IF(DataAnalyst!L2022=-1,"Unknown",DataAnalyst!L2022)</f>
        <v>Computer Hardware &amp; Software</v>
      </c>
      <c r="L144" t="str">
        <f>IF(DataAnalyst!N2022=-1,"Unknown",DataAnalyst!N2022)</f>
        <v>$10 to $25 million (USD)</v>
      </c>
      <c r="M144" t="b">
        <f>IF(DataAnalyst!P2022=-1,FALSE,TRUE)</f>
        <v>0</v>
      </c>
      <c r="N144">
        <f t="shared" si="26"/>
        <v>1</v>
      </c>
      <c r="O144">
        <f t="shared" si="21"/>
        <v>1</v>
      </c>
      <c r="P144">
        <f t="shared" si="22"/>
        <v>0</v>
      </c>
      <c r="Q144">
        <f t="shared" si="23"/>
        <v>1</v>
      </c>
      <c r="R144">
        <f t="shared" si="24"/>
        <v>0</v>
      </c>
      <c r="S144">
        <f t="shared" si="25"/>
        <v>0</v>
      </c>
    </row>
    <row r="145" spans="1:19" ht="18.600000000000001" customHeight="1" x14ac:dyDescent="0.3">
      <c r="A145" t="s">
        <v>569</v>
      </c>
      <c r="B145" t="str">
        <f>UPPER(DataAnalyst!B145)</f>
        <v>DATA ENTRY/ BILLING ANALYST</v>
      </c>
      <c r="C145" t="s">
        <v>483</v>
      </c>
      <c r="E145" t="str">
        <f t="shared" si="18"/>
        <v>Data Analyst</v>
      </c>
      <c r="F145" t="str">
        <f t="shared" si="19"/>
        <v>$59</v>
      </c>
      <c r="G145" t="str">
        <f t="shared" si="20"/>
        <v>$85</v>
      </c>
      <c r="H145" t="str">
        <f>LEFT(DataAnalyst!F2026,LEN(DataAnalyst!F2026)-3)</f>
        <v xml:space="preserve">addastaff
</v>
      </c>
      <c r="I145" t="s">
        <v>154</v>
      </c>
      <c r="J145" t="str">
        <f>IF(DataAnalyst!I2026=-1,"Unknown",DataAnalyst!I2026)</f>
        <v>1 to 50 employees</v>
      </c>
      <c r="K145" t="str">
        <f>IF(DataAnalyst!L2026=-1,"Unknown",DataAnalyst!L2026)</f>
        <v>Staffing &amp; Outsourcing</v>
      </c>
      <c r="L145" t="str">
        <f>IF(DataAnalyst!N2026=-1,"Unknown",DataAnalyst!N2026)</f>
        <v>Unknown / Non-Applicable</v>
      </c>
      <c r="M145" t="b">
        <f>IF(DataAnalyst!P2026=-1,FALSE,TRUE)</f>
        <v>0</v>
      </c>
      <c r="N145">
        <f t="shared" si="26"/>
        <v>0</v>
      </c>
      <c r="O145">
        <f t="shared" si="21"/>
        <v>0</v>
      </c>
      <c r="P145">
        <f t="shared" si="22"/>
        <v>0</v>
      </c>
      <c r="Q145">
        <f t="shared" si="23"/>
        <v>0</v>
      </c>
      <c r="R145">
        <f t="shared" si="24"/>
        <v>0</v>
      </c>
      <c r="S145">
        <f t="shared" si="25"/>
        <v>1</v>
      </c>
    </row>
    <row r="146" spans="1:19" ht="18.600000000000001" customHeight="1" x14ac:dyDescent="0.3">
      <c r="A146" t="s">
        <v>574</v>
      </c>
      <c r="B146" t="str">
        <f>UPPER(DataAnalyst!B146)</f>
        <v>STUDENT PERSISTENCE INITIATIVE DATA ANALYST/SCIENTIST</v>
      </c>
      <c r="C146" t="s">
        <v>483</v>
      </c>
      <c r="E146" t="str">
        <f t="shared" si="18"/>
        <v>Data Analyst</v>
      </c>
      <c r="F146" t="str">
        <f t="shared" si="19"/>
        <v>$59</v>
      </c>
      <c r="G146" t="str">
        <f t="shared" si="20"/>
        <v>$85</v>
      </c>
      <c r="H146" t="str">
        <f>LEFT(DataAnalyst!F2027,LEN(DataAnalyst!F2027)-3)</f>
        <v xml:space="preserve">HireTalent
</v>
      </c>
      <c r="I146" t="s">
        <v>154</v>
      </c>
      <c r="J146" t="str">
        <f>IF(DataAnalyst!I2027=-1,"Unknown",DataAnalyst!I2027)</f>
        <v>201 to 500 employees</v>
      </c>
      <c r="K146" t="str">
        <f>IF(DataAnalyst!L2027=-1,"Unknown",DataAnalyst!L2027)</f>
        <v>Staffing &amp; Outsourcing</v>
      </c>
      <c r="L146" t="str">
        <f>IF(DataAnalyst!N2027=-1,"Unknown",DataAnalyst!N2027)</f>
        <v>$25 to $50 million (USD)</v>
      </c>
      <c r="M146" t="b">
        <f>IF(DataAnalyst!P2027=-1,FALSE,TRUE)</f>
        <v>0</v>
      </c>
      <c r="N146">
        <f t="shared" si="26"/>
        <v>1</v>
      </c>
      <c r="O146">
        <f t="shared" si="21"/>
        <v>0</v>
      </c>
      <c r="P146">
        <f t="shared" si="22"/>
        <v>1</v>
      </c>
      <c r="Q146">
        <f t="shared" si="23"/>
        <v>0</v>
      </c>
      <c r="R146">
        <f t="shared" si="24"/>
        <v>0</v>
      </c>
      <c r="S146">
        <f t="shared" si="25"/>
        <v>1</v>
      </c>
    </row>
    <row r="147" spans="1:19" ht="18.600000000000001" customHeight="1" x14ac:dyDescent="0.3">
      <c r="A147" t="s">
        <v>577</v>
      </c>
      <c r="B147" t="str">
        <f>UPPER(DataAnalyst!B147)</f>
        <v>DATA QUALITY ANALYST</v>
      </c>
      <c r="C147" t="s">
        <v>483</v>
      </c>
      <c r="E147" t="str">
        <f t="shared" si="18"/>
        <v>Data Analyst</v>
      </c>
      <c r="F147" t="str">
        <f t="shared" si="19"/>
        <v>$59</v>
      </c>
      <c r="G147" t="str">
        <f t="shared" si="20"/>
        <v>$85</v>
      </c>
      <c r="H147" t="str">
        <f>LEFT(DataAnalyst!F2033,LEN(DataAnalyst!F2033)-3)</f>
        <v xml:space="preserve">TalentBurst, Inc.
</v>
      </c>
      <c r="I147" t="s">
        <v>154</v>
      </c>
      <c r="J147" t="str">
        <f>IF(DataAnalyst!I2033=-1,"Unknown",DataAnalyst!I2033)</f>
        <v>501 to 1000 employees</v>
      </c>
      <c r="K147" t="str">
        <f>IF(DataAnalyst!L2033=-1,"Unknown",DataAnalyst!L2033)</f>
        <v>IT Services</v>
      </c>
      <c r="L147" t="str">
        <f>IF(DataAnalyst!N2033=-1,"Unknown",DataAnalyst!N2033)</f>
        <v>$50 to $100 million (USD)</v>
      </c>
      <c r="M147" t="b">
        <f>IF(DataAnalyst!P2033=-1,FALSE,TRUE)</f>
        <v>0</v>
      </c>
      <c r="N147">
        <f t="shared" si="26"/>
        <v>0</v>
      </c>
      <c r="O147">
        <f t="shared" si="21"/>
        <v>0</v>
      </c>
      <c r="P147">
        <f t="shared" si="22"/>
        <v>0</v>
      </c>
      <c r="Q147">
        <f t="shared" si="23"/>
        <v>1</v>
      </c>
      <c r="R147">
        <f t="shared" si="24"/>
        <v>0</v>
      </c>
      <c r="S147">
        <f t="shared" si="25"/>
        <v>0</v>
      </c>
    </row>
    <row r="148" spans="1:19" ht="18.600000000000001" customHeight="1" x14ac:dyDescent="0.3">
      <c r="A148" t="s">
        <v>582</v>
      </c>
      <c r="B148" t="str">
        <f>UPPER(DataAnalyst!B148)</f>
        <v>DATA GOVERNANCE ANALYST</v>
      </c>
      <c r="C148" t="s">
        <v>483</v>
      </c>
      <c r="E148" t="str">
        <f t="shared" si="18"/>
        <v>Data Analyst</v>
      </c>
      <c r="F148" t="str">
        <f t="shared" si="19"/>
        <v>$59</v>
      </c>
      <c r="G148" t="str">
        <f t="shared" si="20"/>
        <v>$85</v>
      </c>
      <c r="H148" t="str">
        <f>LEFT(DataAnalyst!F2037,LEN(DataAnalyst!F2037)-3)</f>
        <v xml:space="preserve">Diverse Lynx
</v>
      </c>
      <c r="I148" t="s">
        <v>154</v>
      </c>
      <c r="J148" t="str">
        <f>IF(DataAnalyst!I2037=-1,"Unknown",DataAnalyst!I2037)</f>
        <v>501 to 1000 employees</v>
      </c>
      <c r="K148" t="str">
        <f>IF(DataAnalyst!L2037=-1,"Unknown",DataAnalyst!L2037)</f>
        <v>IT Services</v>
      </c>
      <c r="L148" t="str">
        <f>IF(DataAnalyst!N2037=-1,"Unknown",DataAnalyst!N2037)</f>
        <v>$100 to $500 million (USD)</v>
      </c>
      <c r="M148" t="b">
        <f>IF(DataAnalyst!P2037=-1,FALSE,TRUE)</f>
        <v>0</v>
      </c>
      <c r="N148">
        <f t="shared" si="26"/>
        <v>0</v>
      </c>
      <c r="O148">
        <f t="shared" si="21"/>
        <v>0</v>
      </c>
      <c r="P148">
        <f t="shared" si="22"/>
        <v>0</v>
      </c>
      <c r="Q148">
        <f t="shared" si="23"/>
        <v>0</v>
      </c>
      <c r="R148">
        <f t="shared" si="24"/>
        <v>0</v>
      </c>
      <c r="S148">
        <f t="shared" si="25"/>
        <v>0</v>
      </c>
    </row>
    <row r="149" spans="1:19" ht="18.600000000000001" customHeight="1" x14ac:dyDescent="0.3">
      <c r="A149" t="s">
        <v>584</v>
      </c>
      <c r="B149" t="str">
        <f>UPPER(DataAnalyst!B149)</f>
        <v>SR. BUSINESS INTELLIGENCE ENGINEER / DATA ANALYST</v>
      </c>
      <c r="C149" t="s">
        <v>483</v>
      </c>
      <c r="E149" t="str">
        <f t="shared" si="18"/>
        <v>Business Analyst</v>
      </c>
      <c r="F149" t="str">
        <f t="shared" si="19"/>
        <v>$59</v>
      </c>
      <c r="G149" t="str">
        <f t="shared" si="20"/>
        <v>$85</v>
      </c>
      <c r="H149" t="str">
        <f>LEFT(DataAnalyst!F2038,LEN(DataAnalyst!F2038)-3)</f>
        <v xml:space="preserve">Diverse Lynx
</v>
      </c>
      <c r="I149" t="s">
        <v>154</v>
      </c>
      <c r="J149" t="str">
        <f>IF(DataAnalyst!I2038=-1,"Unknown",DataAnalyst!I2038)</f>
        <v>501 to 1000 employees</v>
      </c>
      <c r="K149" t="str">
        <f>IF(DataAnalyst!L2038=-1,"Unknown",DataAnalyst!L2038)</f>
        <v>IT Services</v>
      </c>
      <c r="L149" t="str">
        <f>IF(DataAnalyst!N2038=-1,"Unknown",DataAnalyst!N2038)</f>
        <v>$100 to $500 million (USD)</v>
      </c>
      <c r="M149" t="b">
        <f>IF(DataAnalyst!P2038=-1,FALSE,TRUE)</f>
        <v>0</v>
      </c>
      <c r="N149">
        <f t="shared" si="26"/>
        <v>1</v>
      </c>
      <c r="O149">
        <f t="shared" si="21"/>
        <v>1</v>
      </c>
      <c r="P149">
        <f t="shared" si="22"/>
        <v>0</v>
      </c>
      <c r="Q149">
        <f t="shared" si="23"/>
        <v>1</v>
      </c>
      <c r="R149">
        <f t="shared" si="24"/>
        <v>0</v>
      </c>
      <c r="S149">
        <f t="shared" si="25"/>
        <v>1</v>
      </c>
    </row>
    <row r="150" spans="1:19" ht="18.600000000000001" customHeight="1" x14ac:dyDescent="0.3">
      <c r="A150" t="s">
        <v>587</v>
      </c>
      <c r="B150" t="str">
        <f>UPPER(DataAnalyst!B150)</f>
        <v>DATA ANALYST</v>
      </c>
      <c r="C150" t="s">
        <v>483</v>
      </c>
      <c r="E150" t="str">
        <f t="shared" si="18"/>
        <v>Data Analyst</v>
      </c>
      <c r="F150" t="str">
        <f t="shared" si="19"/>
        <v>$59</v>
      </c>
      <c r="G150" t="str">
        <f t="shared" si="20"/>
        <v>$85</v>
      </c>
      <c r="H150" t="str">
        <f>LEFT(DataAnalyst!F2040,LEN(DataAnalyst!F2040)-3)</f>
        <v xml:space="preserve">Alliance IT
</v>
      </c>
      <c r="I150" t="s">
        <v>5451</v>
      </c>
      <c r="J150" t="str">
        <f>IF(DataAnalyst!I2040=-1,"Unknown",DataAnalyst!I2040)</f>
        <v>51 to 200 employees</v>
      </c>
      <c r="K150" t="str">
        <f>IF(DataAnalyst!L2040=-1,"Unknown",DataAnalyst!L2040)</f>
        <v>IT Services</v>
      </c>
      <c r="L150" t="str">
        <f>IF(DataAnalyst!N2040=-1,"Unknown",DataAnalyst!N2040)</f>
        <v>$5 to $10 million (USD)</v>
      </c>
      <c r="M150" t="b">
        <f>IF(DataAnalyst!P2040=-1,FALSE,TRUE)</f>
        <v>0</v>
      </c>
      <c r="N150">
        <f t="shared" si="26"/>
        <v>0</v>
      </c>
      <c r="O150">
        <f t="shared" si="21"/>
        <v>0</v>
      </c>
      <c r="P150">
        <f t="shared" si="22"/>
        <v>0</v>
      </c>
      <c r="Q150">
        <f t="shared" si="23"/>
        <v>1</v>
      </c>
      <c r="R150">
        <f t="shared" si="24"/>
        <v>0</v>
      </c>
      <c r="S150">
        <f t="shared" si="25"/>
        <v>1</v>
      </c>
    </row>
    <row r="151" spans="1:19" ht="18.600000000000001" customHeight="1" x14ac:dyDescent="0.3">
      <c r="A151" t="s">
        <v>589</v>
      </c>
      <c r="B151" t="str">
        <f>UPPER(DataAnalyst!B151)</f>
        <v>DATA ANALYST</v>
      </c>
      <c r="C151" t="s">
        <v>483</v>
      </c>
      <c r="E151" t="str">
        <f t="shared" si="18"/>
        <v>Data Analyst</v>
      </c>
      <c r="F151" t="str">
        <f t="shared" si="19"/>
        <v>$59</v>
      </c>
      <c r="G151" t="str">
        <f t="shared" si="20"/>
        <v>$85</v>
      </c>
      <c r="H151" t="str">
        <f>LEFT(DataAnalyst!F2042,LEN(DataAnalyst!F2042)-3)</f>
        <v xml:space="preserve">Square Trade
</v>
      </c>
      <c r="I151" t="s">
        <v>154</v>
      </c>
      <c r="J151" t="str">
        <f>IF(DataAnalyst!I2042=-1,"Unknown",DataAnalyst!I2042)</f>
        <v>201 to 500 employees</v>
      </c>
      <c r="K151" t="str">
        <f>IF(DataAnalyst!L2042=-1,"Unknown",DataAnalyst!L2042)</f>
        <v>Insurance Carriers</v>
      </c>
      <c r="L151" t="str">
        <f>IF(DataAnalyst!N2042=-1,"Unknown",DataAnalyst!N2042)</f>
        <v>$2 to $5 billion (USD)</v>
      </c>
      <c r="M151" t="b">
        <f>IF(DataAnalyst!P2042=-1,FALSE,TRUE)</f>
        <v>0</v>
      </c>
      <c r="N151">
        <f t="shared" si="26"/>
        <v>1</v>
      </c>
      <c r="O151">
        <f t="shared" si="21"/>
        <v>0</v>
      </c>
      <c r="P151">
        <f t="shared" si="22"/>
        <v>0</v>
      </c>
      <c r="Q151">
        <f t="shared" si="23"/>
        <v>0</v>
      </c>
      <c r="R151">
        <f t="shared" si="24"/>
        <v>1</v>
      </c>
      <c r="S151">
        <f t="shared" si="25"/>
        <v>0</v>
      </c>
    </row>
    <row r="152" spans="1:19" ht="18.600000000000001" customHeight="1" x14ac:dyDescent="0.3">
      <c r="A152" t="s">
        <v>591</v>
      </c>
      <c r="B152" t="str">
        <f>UPPER(DataAnalyst!B152)</f>
        <v>DATA ANALYST</v>
      </c>
      <c r="C152" t="s">
        <v>590</v>
      </c>
      <c r="E152" t="str">
        <f t="shared" si="18"/>
        <v>Data Analyst</v>
      </c>
      <c r="F152" t="str">
        <f t="shared" si="19"/>
        <v>$43</v>
      </c>
      <c r="G152" t="str">
        <f t="shared" si="20"/>
        <v>$76</v>
      </c>
      <c r="H152" t="str">
        <f>LEFT(DataAnalyst!F2048,LEN(DataAnalyst!F2048)-3)</f>
        <v xml:space="preserve">addastaff
</v>
      </c>
      <c r="I152" t="s">
        <v>154</v>
      </c>
      <c r="J152" t="str">
        <f>IF(DataAnalyst!I2048=-1,"Unknown",DataAnalyst!I2048)</f>
        <v>1 to 50 employees</v>
      </c>
      <c r="K152" t="str">
        <f>IF(DataAnalyst!L2048=-1,"Unknown",DataAnalyst!L2048)</f>
        <v>Staffing &amp; Outsourcing</v>
      </c>
      <c r="L152" t="str">
        <f>IF(DataAnalyst!N2048=-1,"Unknown",DataAnalyst!N2048)</f>
        <v>Unknown / Non-Applicable</v>
      </c>
      <c r="M152" t="b">
        <f>IF(DataAnalyst!P2048=-1,FALSE,TRUE)</f>
        <v>0</v>
      </c>
      <c r="N152">
        <f t="shared" si="26"/>
        <v>0</v>
      </c>
      <c r="O152">
        <f t="shared" si="21"/>
        <v>0</v>
      </c>
      <c r="P152">
        <f t="shared" si="22"/>
        <v>0</v>
      </c>
      <c r="Q152">
        <f t="shared" si="23"/>
        <v>0</v>
      </c>
      <c r="R152">
        <f t="shared" si="24"/>
        <v>0</v>
      </c>
      <c r="S152">
        <f t="shared" si="25"/>
        <v>1</v>
      </c>
    </row>
    <row r="153" spans="1:19" ht="18.600000000000001" customHeight="1" x14ac:dyDescent="0.3">
      <c r="A153" t="s">
        <v>592</v>
      </c>
      <c r="B153" t="str">
        <f>UPPER(DataAnalyst!B153)</f>
        <v>HEALTHCARE DATA/REPORTING ANALYST</v>
      </c>
      <c r="C153" t="s">
        <v>590</v>
      </c>
      <c r="E153" t="str">
        <f t="shared" ref="E153:E216" si="27">IF(COUNTIF(B153, "*BU*"), "Business Analyst", "Data Analyst")</f>
        <v>Data Analyst</v>
      </c>
      <c r="F153" t="str">
        <f t="shared" si="19"/>
        <v>$43</v>
      </c>
      <c r="G153" t="str">
        <f t="shared" si="20"/>
        <v>$76</v>
      </c>
      <c r="H153" t="str">
        <f>LEFT(DataAnalyst!F2050,LEN(DataAnalyst!F2050)-3)</f>
        <v xml:space="preserve">Franklin Templeton Investments
</v>
      </c>
      <c r="I153" t="s">
        <v>405</v>
      </c>
      <c r="J153" t="str">
        <f>IF(DataAnalyst!I2050=-1,"Unknown",DataAnalyst!I2050)</f>
        <v>5001 to 10000 employees</v>
      </c>
      <c r="K153" t="str">
        <f>IF(DataAnalyst!L2050=-1,"Unknown",DataAnalyst!L2050)</f>
        <v>Investment Banking &amp; Asset Management</v>
      </c>
      <c r="L153" t="str">
        <f>IF(DataAnalyst!N2050=-1,"Unknown",DataAnalyst!N2050)</f>
        <v>$5 to $10 billion (USD)</v>
      </c>
      <c r="M153" t="b">
        <f>IF(DataAnalyst!P2050=-1,FALSE,TRUE)</f>
        <v>0</v>
      </c>
      <c r="N153">
        <f t="shared" si="26"/>
        <v>1</v>
      </c>
      <c r="O153">
        <f t="shared" si="21"/>
        <v>1</v>
      </c>
      <c r="P153">
        <f t="shared" si="22"/>
        <v>0</v>
      </c>
      <c r="Q153">
        <f t="shared" si="23"/>
        <v>1</v>
      </c>
      <c r="R153">
        <f t="shared" si="24"/>
        <v>0</v>
      </c>
      <c r="S153">
        <f t="shared" si="25"/>
        <v>1</v>
      </c>
    </row>
    <row r="154" spans="1:19" ht="18.600000000000001" customHeight="1" x14ac:dyDescent="0.3">
      <c r="A154" t="s">
        <v>596</v>
      </c>
      <c r="B154" t="str">
        <f>UPPER(DataAnalyst!B154)</f>
        <v>DATA ANALYST I - GERIATRICS AND PALLIATIVE CARE</v>
      </c>
      <c r="C154" t="s">
        <v>590</v>
      </c>
      <c r="E154" t="str">
        <f t="shared" si="27"/>
        <v>Data Analyst</v>
      </c>
      <c r="F154" t="str">
        <f t="shared" si="19"/>
        <v>$43</v>
      </c>
      <c r="G154" t="str">
        <f t="shared" si="20"/>
        <v>$76</v>
      </c>
      <c r="H154" t="str">
        <f>LEFT(DataAnalyst!F2058,LEN(DataAnalyst!F2058)-3)</f>
        <v xml:space="preserve">Central Business Solutions, Inc
</v>
      </c>
      <c r="I154" t="s">
        <v>1923</v>
      </c>
      <c r="J154" t="str">
        <f>IF(DataAnalyst!I2058=-1,"Unknown",DataAnalyst!I2058)</f>
        <v>51 to 200 employees</v>
      </c>
      <c r="K154" t="str">
        <f>IF(DataAnalyst!L2058=-1,"Unknown",DataAnalyst!L2058)</f>
        <v>Consulting</v>
      </c>
      <c r="L154" t="str">
        <f>IF(DataAnalyst!N2058=-1,"Unknown",DataAnalyst!N2058)</f>
        <v>$5 to $10 million (USD)</v>
      </c>
      <c r="M154" t="b">
        <f>IF(DataAnalyst!P2058=-1,FALSE,TRUE)</f>
        <v>0</v>
      </c>
      <c r="N154">
        <f t="shared" si="26"/>
        <v>0</v>
      </c>
      <c r="O154">
        <f t="shared" si="21"/>
        <v>0</v>
      </c>
      <c r="P154">
        <f t="shared" si="22"/>
        <v>0</v>
      </c>
      <c r="Q154">
        <f t="shared" si="23"/>
        <v>0</v>
      </c>
      <c r="R154">
        <f t="shared" si="24"/>
        <v>0</v>
      </c>
      <c r="S154">
        <f t="shared" si="25"/>
        <v>1</v>
      </c>
    </row>
    <row r="155" spans="1:19" ht="18.600000000000001" customHeight="1" x14ac:dyDescent="0.3">
      <c r="A155" t="s">
        <v>598</v>
      </c>
      <c r="B155" t="str">
        <f>UPPER(DataAnalyst!B155)</f>
        <v>DATA ANALYST</v>
      </c>
      <c r="C155" t="s">
        <v>590</v>
      </c>
      <c r="E155" t="str">
        <f t="shared" si="27"/>
        <v>Data Analyst</v>
      </c>
      <c r="F155" t="str">
        <f t="shared" si="19"/>
        <v>$43</v>
      </c>
      <c r="G155" t="str">
        <f t="shared" si="20"/>
        <v>$76</v>
      </c>
      <c r="H155" t="str">
        <f>LEFT(DataAnalyst!F2059,LEN(DataAnalyst!F2059)-3)</f>
        <v xml:space="preserve">Wells Fargo
</v>
      </c>
      <c r="I155" t="s">
        <v>154</v>
      </c>
      <c r="J155" t="str">
        <f>IF(DataAnalyst!I2059=-1,"Unknown",DataAnalyst!I2059)</f>
        <v>10000+ employees</v>
      </c>
      <c r="K155" t="str">
        <f>IF(DataAnalyst!L2059=-1,"Unknown",DataAnalyst!L2059)</f>
        <v>Banks &amp; Credit Unions</v>
      </c>
      <c r="L155" t="str">
        <f>IF(DataAnalyst!N2059=-1,"Unknown",DataAnalyst!N2059)</f>
        <v>$10+ billion (USD)</v>
      </c>
      <c r="M155" t="b">
        <f>IF(DataAnalyst!P2059=-1,FALSE,TRUE)</f>
        <v>0</v>
      </c>
      <c r="N155">
        <f t="shared" si="26"/>
        <v>1</v>
      </c>
      <c r="O155">
        <f t="shared" si="21"/>
        <v>0</v>
      </c>
      <c r="P155">
        <f t="shared" si="22"/>
        <v>0</v>
      </c>
      <c r="Q155">
        <f t="shared" si="23"/>
        <v>0</v>
      </c>
      <c r="R155">
        <f t="shared" si="24"/>
        <v>0</v>
      </c>
      <c r="S155">
        <f t="shared" si="25"/>
        <v>0</v>
      </c>
    </row>
    <row r="156" spans="1:19" ht="18.600000000000001" customHeight="1" x14ac:dyDescent="0.3">
      <c r="A156" t="s">
        <v>601</v>
      </c>
      <c r="B156" t="str">
        <f>UPPER(DataAnalyst!B156)</f>
        <v>DATA ANALYST/ROCHADE</v>
      </c>
      <c r="C156" t="s">
        <v>590</v>
      </c>
      <c r="E156" t="str">
        <f t="shared" si="27"/>
        <v>Data Analyst</v>
      </c>
      <c r="F156" t="str">
        <f t="shared" si="19"/>
        <v>$43</v>
      </c>
      <c r="G156" t="str">
        <f t="shared" si="20"/>
        <v>$76</v>
      </c>
      <c r="H156" t="str">
        <f>LEFT(DataAnalyst!F2061,LEN(DataAnalyst!F2061)-3)</f>
        <v xml:space="preserve">Saama Technologies Inc
</v>
      </c>
      <c r="I156" t="s">
        <v>5435</v>
      </c>
      <c r="J156" t="str">
        <f>IF(DataAnalyst!I2061=-1,"Unknown",DataAnalyst!I2061)</f>
        <v>501 to 1000 employees</v>
      </c>
      <c r="K156" t="str">
        <f>IF(DataAnalyst!L2061=-1,"Unknown",DataAnalyst!L2061)</f>
        <v>Biotech &amp; Pharmaceuticals</v>
      </c>
      <c r="L156" t="str">
        <f>IF(DataAnalyst!N2061=-1,"Unknown",DataAnalyst!N2061)</f>
        <v>Unknown / Non-Applicable</v>
      </c>
      <c r="M156" t="b">
        <f>IF(DataAnalyst!P2061=-1,FALSE,TRUE)</f>
        <v>0</v>
      </c>
      <c r="N156">
        <f t="shared" si="26"/>
        <v>0</v>
      </c>
      <c r="O156">
        <f t="shared" si="21"/>
        <v>0</v>
      </c>
      <c r="P156">
        <f t="shared" si="22"/>
        <v>0</v>
      </c>
      <c r="Q156">
        <f t="shared" si="23"/>
        <v>0</v>
      </c>
      <c r="R156">
        <f t="shared" si="24"/>
        <v>0</v>
      </c>
      <c r="S156">
        <f t="shared" si="25"/>
        <v>0</v>
      </c>
    </row>
    <row r="157" spans="1:19" ht="18.600000000000001" customHeight="1" x14ac:dyDescent="0.3">
      <c r="A157" t="s">
        <v>604</v>
      </c>
      <c r="B157" t="str">
        <f>UPPER(DataAnalyst!B157)</f>
        <v>DATA ANALYST, REVENUE ANALYTICS</v>
      </c>
      <c r="C157" t="s">
        <v>590</v>
      </c>
      <c r="E157" t="str">
        <f t="shared" si="27"/>
        <v>Data Analyst</v>
      </c>
      <c r="F157" t="str">
        <f t="shared" si="19"/>
        <v>$43</v>
      </c>
      <c r="G157" t="str">
        <f t="shared" si="20"/>
        <v>$76</v>
      </c>
      <c r="H157" t="str">
        <f>LEFT(DataAnalyst!F2063,LEN(DataAnalyst!F2063)-3)</f>
        <v xml:space="preserve">ZS Associates, Inc.
</v>
      </c>
      <c r="I157" t="s">
        <v>154</v>
      </c>
      <c r="J157" t="str">
        <f>IF(DataAnalyst!I2063=-1,"Unknown",DataAnalyst!I2063)</f>
        <v>5001 to 10000 employees</v>
      </c>
      <c r="K157" t="str">
        <f>IF(DataAnalyst!L2063=-1,"Unknown",DataAnalyst!L2063)</f>
        <v>Unknown</v>
      </c>
      <c r="L157" t="str">
        <f>IF(DataAnalyst!N2063=-1,"Unknown",DataAnalyst!N2063)</f>
        <v>Unknown / Non-Applicable</v>
      </c>
      <c r="M157" t="b">
        <f>IF(DataAnalyst!P2063=-1,FALSE,TRUE)</f>
        <v>0</v>
      </c>
      <c r="N157">
        <f t="shared" si="26"/>
        <v>1</v>
      </c>
      <c r="O157">
        <f t="shared" si="21"/>
        <v>0</v>
      </c>
      <c r="P157">
        <f t="shared" si="22"/>
        <v>0</v>
      </c>
      <c r="Q157">
        <f t="shared" si="23"/>
        <v>0</v>
      </c>
      <c r="R157">
        <f t="shared" si="24"/>
        <v>0</v>
      </c>
      <c r="S157">
        <f t="shared" si="25"/>
        <v>0</v>
      </c>
    </row>
    <row r="158" spans="1:19" ht="18.600000000000001" customHeight="1" x14ac:dyDescent="0.3">
      <c r="A158" t="s">
        <v>607</v>
      </c>
      <c r="B158" t="str">
        <f>UPPER(DataAnalyst!B158)</f>
        <v>DATA ANALYST</v>
      </c>
      <c r="C158" t="s">
        <v>590</v>
      </c>
      <c r="E158" t="str">
        <f t="shared" si="27"/>
        <v>Data Analyst</v>
      </c>
      <c r="F158" t="str">
        <f t="shared" si="19"/>
        <v>$43</v>
      </c>
      <c r="G158" t="str">
        <f t="shared" si="20"/>
        <v>$76</v>
      </c>
      <c r="H158" t="str">
        <f>LEFT(DataAnalyst!F2067,LEN(DataAnalyst!F2067)-3)</f>
        <v xml:space="preserve">Epikso Inc
</v>
      </c>
      <c r="I158" t="s">
        <v>5344</v>
      </c>
      <c r="J158" t="str">
        <f>IF(DataAnalyst!I2067=-1,"Unknown",DataAnalyst!I2067)</f>
        <v>51 to 200 employees</v>
      </c>
      <c r="K158" t="str">
        <f>IF(DataAnalyst!L2067=-1,"Unknown",DataAnalyst!L2067)</f>
        <v>Research &amp; Development</v>
      </c>
      <c r="L158" t="str">
        <f>IF(DataAnalyst!N2067=-1,"Unknown",DataAnalyst!N2067)</f>
        <v>Unknown / Non-Applicable</v>
      </c>
      <c r="M158" t="b">
        <f>IF(DataAnalyst!P2067=-1,FALSE,TRUE)</f>
        <v>0</v>
      </c>
      <c r="N158">
        <f t="shared" si="26"/>
        <v>0</v>
      </c>
      <c r="O158">
        <f t="shared" si="21"/>
        <v>0</v>
      </c>
      <c r="P158">
        <f t="shared" si="22"/>
        <v>0</v>
      </c>
      <c r="Q158">
        <f t="shared" si="23"/>
        <v>1</v>
      </c>
      <c r="R158">
        <f t="shared" si="24"/>
        <v>1</v>
      </c>
      <c r="S158">
        <f t="shared" si="25"/>
        <v>1</v>
      </c>
    </row>
    <row r="159" spans="1:19" ht="18.600000000000001" customHeight="1" x14ac:dyDescent="0.3">
      <c r="A159" t="s">
        <v>609</v>
      </c>
      <c r="B159" t="str">
        <f>UPPER(DataAnalyst!B159)</f>
        <v>DATA ANALYST</v>
      </c>
      <c r="C159" t="s">
        <v>590</v>
      </c>
      <c r="E159" t="str">
        <f t="shared" si="27"/>
        <v>Data Analyst</v>
      </c>
      <c r="F159" t="str">
        <f t="shared" si="19"/>
        <v>$43</v>
      </c>
      <c r="G159" t="str">
        <f t="shared" si="20"/>
        <v>$76</v>
      </c>
      <c r="H159" t="str">
        <f>LEFT(DataAnalyst!F2073,LEN(DataAnalyst!F2073)-3)</f>
        <v>Franklin Resour</v>
      </c>
      <c r="I159" t="s">
        <v>405</v>
      </c>
      <c r="J159" t="str">
        <f>IF(DataAnalyst!I2073=-1,"Unknown",DataAnalyst!I2073)</f>
        <v>1 to 50 employees</v>
      </c>
      <c r="K159" t="str">
        <f>IF(DataAnalyst!L2073=-1,"Unknown",DataAnalyst!L2073)</f>
        <v>Unknown</v>
      </c>
      <c r="L159" t="str">
        <f>IF(DataAnalyst!N2073=-1,"Unknown",DataAnalyst!N2073)</f>
        <v>Unknown / Non-Applicable</v>
      </c>
      <c r="M159" t="b">
        <f>IF(DataAnalyst!P2073=-1,FALSE,TRUE)</f>
        <v>0</v>
      </c>
      <c r="N159">
        <f t="shared" si="26"/>
        <v>1</v>
      </c>
      <c r="O159">
        <f t="shared" si="21"/>
        <v>0</v>
      </c>
      <c r="P159">
        <f t="shared" si="22"/>
        <v>0</v>
      </c>
      <c r="Q159">
        <f t="shared" si="23"/>
        <v>0</v>
      </c>
      <c r="R159">
        <f t="shared" si="24"/>
        <v>0</v>
      </c>
      <c r="S159">
        <f t="shared" si="25"/>
        <v>0</v>
      </c>
    </row>
    <row r="160" spans="1:19" ht="18.600000000000001" customHeight="1" x14ac:dyDescent="0.3">
      <c r="A160" t="s">
        <v>612</v>
      </c>
      <c r="B160" t="str">
        <f>UPPER(DataAnalyst!B160)</f>
        <v>DATA ANALYST II, DIVISION OF GASTROENTEROLOGY (RESEARCH)</v>
      </c>
      <c r="C160" t="s">
        <v>590</v>
      </c>
      <c r="E160" t="str">
        <f t="shared" si="27"/>
        <v>Data Analyst</v>
      </c>
      <c r="F160" t="str">
        <f t="shared" si="19"/>
        <v>$43</v>
      </c>
      <c r="G160" t="str">
        <f t="shared" si="20"/>
        <v>$76</v>
      </c>
      <c r="H160" t="str">
        <f>LEFT(DataAnalyst!F2084,LEN(DataAnalyst!F2084)-3)</f>
        <v xml:space="preserve">The Fountain Group
</v>
      </c>
      <c r="I160" t="s">
        <v>5705</v>
      </c>
      <c r="J160" t="str">
        <f>IF(DataAnalyst!I2084=-1,"Unknown",DataAnalyst!I2084)</f>
        <v>1001 to 5000 employees</v>
      </c>
      <c r="K160" t="str">
        <f>IF(DataAnalyst!L2084=-1,"Unknown",DataAnalyst!L2084)</f>
        <v>Staffing &amp; Outsourcing</v>
      </c>
      <c r="L160" t="str">
        <f>IF(DataAnalyst!N2084=-1,"Unknown",DataAnalyst!N2084)</f>
        <v>$50 to $100 million (USD)</v>
      </c>
      <c r="M160" t="b">
        <f>IF(DataAnalyst!P2084=-1,FALSE,TRUE)</f>
        <v>0</v>
      </c>
      <c r="N160">
        <f t="shared" si="26"/>
        <v>1</v>
      </c>
      <c r="O160">
        <f t="shared" si="21"/>
        <v>1</v>
      </c>
      <c r="P160">
        <f t="shared" si="22"/>
        <v>1</v>
      </c>
      <c r="Q160">
        <f t="shared" si="23"/>
        <v>0</v>
      </c>
      <c r="R160">
        <f t="shared" si="24"/>
        <v>0</v>
      </c>
      <c r="S160">
        <f t="shared" si="25"/>
        <v>1</v>
      </c>
    </row>
    <row r="161" spans="1:19" ht="18.600000000000001" customHeight="1" x14ac:dyDescent="0.3">
      <c r="A161" t="s">
        <v>614</v>
      </c>
      <c r="B161" t="str">
        <f>UPPER(DataAnalyst!B161)</f>
        <v>DATA ANALYST, STUDENT SUCCESS PROGRAM</v>
      </c>
      <c r="C161" t="s">
        <v>590</v>
      </c>
      <c r="E161" t="str">
        <f t="shared" si="27"/>
        <v>Data Analyst</v>
      </c>
      <c r="F161" t="str">
        <f t="shared" si="19"/>
        <v>$43</v>
      </c>
      <c r="G161" t="str">
        <f t="shared" si="20"/>
        <v>$76</v>
      </c>
      <c r="H161" t="str">
        <f>LEFT(DataAnalyst!F2100,LEN(DataAnalyst!F2100)-3)</f>
        <v xml:space="preserve">Homesite Group
</v>
      </c>
      <c r="I161" t="s">
        <v>174</v>
      </c>
      <c r="J161" t="str">
        <f>IF(DataAnalyst!I2100=-1,"Unknown",DataAnalyst!I2100)</f>
        <v>1001 to 5000 employees</v>
      </c>
      <c r="K161" t="str">
        <f>IF(DataAnalyst!L2100=-1,"Unknown",DataAnalyst!L2100)</f>
        <v>Insurance Carriers</v>
      </c>
      <c r="L161" t="str">
        <f>IF(DataAnalyst!N2100=-1,"Unknown",DataAnalyst!N2100)</f>
        <v>Unknown / Non-Applicable</v>
      </c>
      <c r="M161" t="b">
        <f>IF(DataAnalyst!P2100=-1,FALSE,TRUE)</f>
        <v>0</v>
      </c>
      <c r="N161">
        <f t="shared" si="26"/>
        <v>0</v>
      </c>
      <c r="O161">
        <f t="shared" si="21"/>
        <v>0</v>
      </c>
      <c r="P161">
        <f t="shared" si="22"/>
        <v>0</v>
      </c>
      <c r="Q161">
        <f t="shared" si="23"/>
        <v>0</v>
      </c>
      <c r="R161">
        <f t="shared" si="24"/>
        <v>0</v>
      </c>
      <c r="S161">
        <f t="shared" si="25"/>
        <v>0</v>
      </c>
    </row>
    <row r="162" spans="1:19" ht="18.600000000000001" customHeight="1" x14ac:dyDescent="0.3">
      <c r="A162" t="s">
        <v>616</v>
      </c>
      <c r="B162" t="str">
        <f>UPPER(DataAnalyst!B162)</f>
        <v>BIG DATA QA ANALYST WITH JUPYTER NOTEBOOK</v>
      </c>
      <c r="C162" t="s">
        <v>590</v>
      </c>
      <c r="E162" t="str">
        <f t="shared" si="27"/>
        <v>Data Analyst</v>
      </c>
      <c r="F162" t="str">
        <f t="shared" si="19"/>
        <v>$43</v>
      </c>
      <c r="G162" t="str">
        <f t="shared" si="20"/>
        <v>$76</v>
      </c>
      <c r="H162" t="str">
        <f>LEFT(DataAnalyst!F2105,LEN(DataAnalyst!F2105)-3)</f>
        <v xml:space="preserve">Costco Wholesale Corporation
</v>
      </c>
      <c r="I162" t="s">
        <v>5782</v>
      </c>
      <c r="J162" t="str">
        <f>IF(DataAnalyst!I2105=-1,"Unknown",DataAnalyst!I2105)</f>
        <v>10000+ employees</v>
      </c>
      <c r="K162" t="str">
        <f>IF(DataAnalyst!L2105=-1,"Unknown",DataAnalyst!L2105)</f>
        <v>General Merchandise &amp; Superstores</v>
      </c>
      <c r="L162" t="str">
        <f>IF(DataAnalyst!N2105=-1,"Unknown",DataAnalyst!N2105)</f>
        <v>$10+ billion (USD)</v>
      </c>
      <c r="M162" t="b">
        <f>IF(DataAnalyst!P2105=-1,FALSE,TRUE)</f>
        <v>0</v>
      </c>
      <c r="N162">
        <f t="shared" si="26"/>
        <v>1</v>
      </c>
      <c r="O162">
        <f t="shared" si="21"/>
        <v>1</v>
      </c>
      <c r="P162">
        <f t="shared" si="22"/>
        <v>0</v>
      </c>
      <c r="Q162">
        <f t="shared" si="23"/>
        <v>0</v>
      </c>
      <c r="R162">
        <f t="shared" si="24"/>
        <v>0</v>
      </c>
      <c r="S162">
        <f t="shared" si="25"/>
        <v>0</v>
      </c>
    </row>
    <row r="163" spans="1:19" ht="18.600000000000001" customHeight="1" x14ac:dyDescent="0.3">
      <c r="A163" t="s">
        <v>620</v>
      </c>
      <c r="B163" t="str">
        <f>UPPER(DataAnalyst!B163)</f>
        <v>ANALYST, DATA CENTERS INDUSTRY</v>
      </c>
      <c r="C163" t="s">
        <v>590</v>
      </c>
      <c r="E163" t="str">
        <f t="shared" si="27"/>
        <v>Data Analyst</v>
      </c>
      <c r="F163" t="str">
        <f t="shared" si="19"/>
        <v>$43</v>
      </c>
      <c r="G163" t="str">
        <f t="shared" si="20"/>
        <v>$76</v>
      </c>
      <c r="H163" t="str">
        <f>LEFT(DataAnalyst!F2106,LEN(DataAnalyst!F2106)-3)</f>
        <v xml:space="preserve">TechDigital Corporation
</v>
      </c>
      <c r="I163" t="s">
        <v>174</v>
      </c>
      <c r="J163" t="str">
        <f>IF(DataAnalyst!I2106=-1,"Unknown",DataAnalyst!I2106)</f>
        <v>51 to 200 employees</v>
      </c>
      <c r="K163" t="str">
        <f>IF(DataAnalyst!L2106=-1,"Unknown",DataAnalyst!L2106)</f>
        <v>Computer Hardware &amp; Software</v>
      </c>
      <c r="L163" t="str">
        <f>IF(DataAnalyst!N2106=-1,"Unknown",DataAnalyst!N2106)</f>
        <v>$10 to $25 million (USD)</v>
      </c>
      <c r="M163" t="b">
        <f>IF(DataAnalyst!P2106=-1,FALSE,TRUE)</f>
        <v>0</v>
      </c>
      <c r="N163">
        <f t="shared" si="26"/>
        <v>0</v>
      </c>
      <c r="O163">
        <f t="shared" si="21"/>
        <v>0</v>
      </c>
      <c r="P163">
        <f t="shared" si="22"/>
        <v>0</v>
      </c>
      <c r="Q163">
        <f t="shared" si="23"/>
        <v>0</v>
      </c>
      <c r="R163">
        <f t="shared" si="24"/>
        <v>0</v>
      </c>
      <c r="S163">
        <f t="shared" si="25"/>
        <v>1</v>
      </c>
    </row>
    <row r="164" spans="1:19" ht="18.600000000000001" customHeight="1" x14ac:dyDescent="0.3">
      <c r="A164" t="s">
        <v>623</v>
      </c>
      <c r="B164" t="str">
        <f>UPPER(DataAnalyst!B164)</f>
        <v>DATA ANALYST</v>
      </c>
      <c r="C164" t="s">
        <v>590</v>
      </c>
      <c r="E164" t="str">
        <f t="shared" si="27"/>
        <v>Data Analyst</v>
      </c>
      <c r="F164" t="str">
        <f t="shared" si="19"/>
        <v>$43</v>
      </c>
      <c r="G164" t="str">
        <f t="shared" si="20"/>
        <v>$76</v>
      </c>
      <c r="H164" t="str">
        <f>LEFT(DataAnalyst!F2120,LEN(DataAnalyst!F2120)-3)</f>
        <v xml:space="preserve">Intelliswift Software Inc
</v>
      </c>
      <c r="I164" t="s">
        <v>174</v>
      </c>
      <c r="J164" t="str">
        <f>IF(DataAnalyst!I2120=-1,"Unknown",DataAnalyst!I2120)</f>
        <v>201 to 500 employees</v>
      </c>
      <c r="K164" t="str">
        <f>IF(DataAnalyst!L2120=-1,"Unknown",DataAnalyst!L2120)</f>
        <v>Staffing &amp; Outsourcing</v>
      </c>
      <c r="L164" t="str">
        <f>IF(DataAnalyst!N2120=-1,"Unknown",DataAnalyst!N2120)</f>
        <v>$50 to $100 million (USD)</v>
      </c>
      <c r="M164" t="b">
        <f>IF(DataAnalyst!P2120=-1,FALSE,TRUE)</f>
        <v>0</v>
      </c>
      <c r="N164">
        <f t="shared" si="26"/>
        <v>1</v>
      </c>
      <c r="O164">
        <f t="shared" si="21"/>
        <v>0</v>
      </c>
      <c r="P164">
        <f t="shared" si="22"/>
        <v>0</v>
      </c>
      <c r="Q164">
        <f t="shared" si="23"/>
        <v>0</v>
      </c>
      <c r="R164">
        <f t="shared" si="24"/>
        <v>0</v>
      </c>
      <c r="S164">
        <f t="shared" si="25"/>
        <v>0</v>
      </c>
    </row>
    <row r="165" spans="1:19" ht="18.600000000000001" customHeight="1" x14ac:dyDescent="0.3">
      <c r="A165" t="s">
        <v>626</v>
      </c>
      <c r="B165" t="str">
        <f>UPPER(DataAnalyst!B165)</f>
        <v>FINANCIAL - DATA ANALYST</v>
      </c>
      <c r="C165" t="s">
        <v>590</v>
      </c>
      <c r="E165" t="str">
        <f t="shared" si="27"/>
        <v>Data Analyst</v>
      </c>
      <c r="F165" t="str">
        <f t="shared" si="19"/>
        <v>$43</v>
      </c>
      <c r="G165" t="str">
        <f t="shared" si="20"/>
        <v>$76</v>
      </c>
      <c r="H165" t="str">
        <f>LEFT(DataAnalyst!F2140,LEN(DataAnalyst!F2140)-3)</f>
        <v>Jon French / TechTalent Servi</v>
      </c>
      <c r="I165" t="s">
        <v>174</v>
      </c>
      <c r="J165" t="str">
        <f>IF(DataAnalyst!I2140=-1,"Unknown",DataAnalyst!I2140)</f>
        <v>Unknown</v>
      </c>
      <c r="K165" t="str">
        <f>IF(DataAnalyst!L2140=-1,"Unknown",DataAnalyst!L2140)</f>
        <v>Unknown</v>
      </c>
      <c r="L165" t="str">
        <f>IF(DataAnalyst!N2140=-1,"Unknown",DataAnalyst!N2140)</f>
        <v>Unknown</v>
      </c>
      <c r="M165" t="b">
        <f>IF(DataAnalyst!P2140=-1,FALSE,TRUE)</f>
        <v>0</v>
      </c>
      <c r="N165">
        <f t="shared" si="26"/>
        <v>0</v>
      </c>
      <c r="O165">
        <f t="shared" si="21"/>
        <v>0</v>
      </c>
      <c r="P165">
        <f t="shared" si="22"/>
        <v>0</v>
      </c>
      <c r="Q165">
        <f t="shared" si="23"/>
        <v>0</v>
      </c>
      <c r="R165">
        <f t="shared" si="24"/>
        <v>0</v>
      </c>
      <c r="S165">
        <f t="shared" si="25"/>
        <v>0</v>
      </c>
    </row>
    <row r="166" spans="1:19" ht="18.600000000000001" customHeight="1" x14ac:dyDescent="0.3">
      <c r="A166" t="s">
        <v>629</v>
      </c>
      <c r="B166" t="str">
        <f>UPPER(DataAnalyst!B166)</f>
        <v>DATA ANALYST WITH DATA SCANNING AND PROFILING</v>
      </c>
      <c r="C166" t="s">
        <v>590</v>
      </c>
      <c r="E166" t="str">
        <f t="shared" si="27"/>
        <v>Data Analyst</v>
      </c>
      <c r="F166" t="str">
        <f t="shared" si="19"/>
        <v>$43</v>
      </c>
      <c r="G166" t="str">
        <f t="shared" si="20"/>
        <v>$76</v>
      </c>
      <c r="H166" t="str">
        <f>LEFT(DataAnalyst!F2142,LEN(DataAnalyst!F2142)-3)</f>
        <v>Ostendo Soluti</v>
      </c>
      <c r="I166" t="s">
        <v>174</v>
      </c>
      <c r="J166" t="str">
        <f>IF(DataAnalyst!I2142=-1,"Unknown",DataAnalyst!I2142)</f>
        <v>Unknown</v>
      </c>
      <c r="K166" t="str">
        <f>IF(DataAnalyst!L2142=-1,"Unknown",DataAnalyst!L2142)</f>
        <v>Unknown</v>
      </c>
      <c r="L166" t="str">
        <f>IF(DataAnalyst!N2142=-1,"Unknown",DataAnalyst!N2142)</f>
        <v>Unknown</v>
      </c>
      <c r="M166" t="b">
        <f>IF(DataAnalyst!P2142=-1,FALSE,TRUE)</f>
        <v>0</v>
      </c>
      <c r="N166">
        <f t="shared" si="26"/>
        <v>1</v>
      </c>
      <c r="O166">
        <f t="shared" si="21"/>
        <v>0</v>
      </c>
      <c r="P166">
        <f t="shared" si="22"/>
        <v>0</v>
      </c>
      <c r="Q166">
        <f t="shared" si="23"/>
        <v>0</v>
      </c>
      <c r="R166">
        <f t="shared" si="24"/>
        <v>0</v>
      </c>
      <c r="S166">
        <f t="shared" si="25"/>
        <v>0</v>
      </c>
    </row>
    <row r="167" spans="1:19" ht="18.600000000000001" customHeight="1" x14ac:dyDescent="0.3">
      <c r="A167" t="s">
        <v>631</v>
      </c>
      <c r="B167" t="str">
        <f>UPPER(DataAnalyst!B167)</f>
        <v>BUSINESS ANALYST - DATA GOVERNANCE</v>
      </c>
      <c r="C167" t="s">
        <v>590</v>
      </c>
      <c r="E167" t="str">
        <f t="shared" si="27"/>
        <v>Business Analyst</v>
      </c>
      <c r="F167" t="str">
        <f t="shared" si="19"/>
        <v>$43</v>
      </c>
      <c r="G167" t="str">
        <f t="shared" si="20"/>
        <v>$76</v>
      </c>
      <c r="H167" t="str">
        <f>LEFT(DataAnalyst!F2149,LEN(DataAnalyst!F2149)-3)</f>
        <v xml:space="preserve">Amazon Corporate </v>
      </c>
      <c r="I167" t="s">
        <v>174</v>
      </c>
      <c r="J167" t="str">
        <f>IF(DataAnalyst!I2149=-1,"Unknown",DataAnalyst!I2149)</f>
        <v>Unknown</v>
      </c>
      <c r="K167" t="str">
        <f>IF(DataAnalyst!L2149=-1,"Unknown",DataAnalyst!L2149)</f>
        <v>Unknown</v>
      </c>
      <c r="L167" t="str">
        <f>IF(DataAnalyst!N2149=-1,"Unknown",DataAnalyst!N2149)</f>
        <v>Unknown</v>
      </c>
      <c r="M167" t="b">
        <f>IF(DataAnalyst!P2149=-1,FALSE,TRUE)</f>
        <v>0</v>
      </c>
      <c r="N167">
        <f t="shared" si="26"/>
        <v>0</v>
      </c>
      <c r="O167">
        <f t="shared" si="21"/>
        <v>0</v>
      </c>
      <c r="P167">
        <f t="shared" si="22"/>
        <v>0</v>
      </c>
      <c r="Q167">
        <f t="shared" si="23"/>
        <v>0</v>
      </c>
      <c r="R167">
        <f t="shared" si="24"/>
        <v>0</v>
      </c>
      <c r="S167">
        <f t="shared" si="25"/>
        <v>1</v>
      </c>
    </row>
    <row r="168" spans="1:19" ht="18.600000000000001" customHeight="1" x14ac:dyDescent="0.3">
      <c r="A168" t="s">
        <v>633</v>
      </c>
      <c r="B168" t="str">
        <f>UPPER(DataAnalyst!B168)</f>
        <v>SENIOR DATA ANALYST - HEALTH ECONOMIST</v>
      </c>
      <c r="C168" t="s">
        <v>590</v>
      </c>
      <c r="E168" t="str">
        <f t="shared" si="27"/>
        <v>Data Analyst</v>
      </c>
      <c r="F168" t="str">
        <f t="shared" si="19"/>
        <v>$43</v>
      </c>
      <c r="G168" t="str">
        <f t="shared" si="20"/>
        <v>$76</v>
      </c>
      <c r="H168" t="str">
        <f>LEFT(DataAnalyst!F2182,LEN(DataAnalyst!F2182)-3)</f>
        <v xml:space="preserve">MIRACORP
</v>
      </c>
      <c r="I168" t="s">
        <v>5967</v>
      </c>
      <c r="J168" t="str">
        <f>IF(DataAnalyst!I2182=-1,"Unknown",DataAnalyst!I2182)</f>
        <v>51 to 200 employees</v>
      </c>
      <c r="K168" t="str">
        <f>IF(DataAnalyst!L2182=-1,"Unknown",DataAnalyst!L2182)</f>
        <v>Consulting</v>
      </c>
      <c r="L168" t="str">
        <f>IF(DataAnalyst!N2182=-1,"Unknown",DataAnalyst!N2182)</f>
        <v>$5 to $10 million (USD)</v>
      </c>
      <c r="M168" t="b">
        <f>IF(DataAnalyst!P2182=-1,FALSE,TRUE)</f>
        <v>0</v>
      </c>
      <c r="N168">
        <f t="shared" si="26"/>
        <v>1</v>
      </c>
      <c r="O168">
        <f t="shared" si="21"/>
        <v>1</v>
      </c>
      <c r="P168">
        <f t="shared" si="22"/>
        <v>0</v>
      </c>
      <c r="Q168">
        <f t="shared" si="23"/>
        <v>1</v>
      </c>
      <c r="R168">
        <f t="shared" si="24"/>
        <v>0</v>
      </c>
      <c r="S168">
        <f t="shared" si="25"/>
        <v>0</v>
      </c>
    </row>
    <row r="169" spans="1:19" ht="18.600000000000001" customHeight="1" x14ac:dyDescent="0.3">
      <c r="A169" t="s">
        <v>635</v>
      </c>
      <c r="B169" t="str">
        <f>UPPER(DataAnalyst!B169)</f>
        <v>LEAD DATA INSIGHTS ANALYST</v>
      </c>
      <c r="C169" t="s">
        <v>590</v>
      </c>
      <c r="E169" t="str">
        <f t="shared" si="27"/>
        <v>Data Analyst</v>
      </c>
      <c r="F169" t="str">
        <f t="shared" si="19"/>
        <v>$43</v>
      </c>
      <c r="G169" t="str">
        <f t="shared" si="20"/>
        <v>$76</v>
      </c>
      <c r="H169" t="str">
        <f>LEFT(DataAnalyst!F2201,LEN(DataAnalyst!F2201)-3)</f>
        <v xml:space="preserve">Recondo Technology
</v>
      </c>
      <c r="I169" t="s">
        <v>4660</v>
      </c>
      <c r="J169" t="str">
        <f>IF(DataAnalyst!I2201=-1,"Unknown",DataAnalyst!I2201)</f>
        <v>51 to 200 employees</v>
      </c>
      <c r="K169" t="str">
        <f>IF(DataAnalyst!L2201=-1,"Unknown",DataAnalyst!L2201)</f>
        <v>Enterprise Software &amp; Network Solutions</v>
      </c>
      <c r="L169" t="str">
        <f>IF(DataAnalyst!N2201=-1,"Unknown",DataAnalyst!N2201)</f>
        <v>$25 to $50 million (USD)</v>
      </c>
      <c r="M169" t="b">
        <f>IF(DataAnalyst!P2201=-1,FALSE,TRUE)</f>
        <v>0</v>
      </c>
      <c r="N169">
        <f t="shared" si="26"/>
        <v>1</v>
      </c>
      <c r="O169">
        <f t="shared" si="21"/>
        <v>1</v>
      </c>
      <c r="P169">
        <f t="shared" si="22"/>
        <v>0</v>
      </c>
      <c r="Q169">
        <f t="shared" si="23"/>
        <v>1</v>
      </c>
      <c r="R169">
        <f t="shared" si="24"/>
        <v>0</v>
      </c>
      <c r="S169">
        <f t="shared" si="25"/>
        <v>1</v>
      </c>
    </row>
    <row r="170" spans="1:19" ht="18.600000000000001" customHeight="1" x14ac:dyDescent="0.3">
      <c r="A170" t="s">
        <v>638</v>
      </c>
      <c r="B170" t="str">
        <f>UPPER(DataAnalyst!B170)</f>
        <v>RESEARCH ANALYST (DATA SCIENCE)</v>
      </c>
      <c r="C170" t="s">
        <v>590</v>
      </c>
      <c r="E170" t="str">
        <f t="shared" si="27"/>
        <v>Data Analyst</v>
      </c>
      <c r="F170" t="str">
        <f t="shared" si="19"/>
        <v>$43</v>
      </c>
      <c r="G170" t="str">
        <f t="shared" si="20"/>
        <v>$76</v>
      </c>
      <c r="H170" t="str">
        <f>LEFT(DataAnalyst!F2230,LEN(DataAnalyst!F2230)-3)</f>
        <v xml:space="preserve">TechUSA
</v>
      </c>
      <c r="I170" t="s">
        <v>5956</v>
      </c>
      <c r="J170" t="str">
        <f>IF(DataAnalyst!I2230=-1,"Unknown",DataAnalyst!I2230)</f>
        <v>1001 to 5000 employees</v>
      </c>
      <c r="K170" t="str">
        <f>IF(DataAnalyst!L2230=-1,"Unknown",DataAnalyst!L2230)</f>
        <v>Staffing &amp; Outsourcing</v>
      </c>
      <c r="L170" t="str">
        <f>IF(DataAnalyst!N2230=-1,"Unknown",DataAnalyst!N2230)</f>
        <v>$100 to $500 million (USD)</v>
      </c>
      <c r="M170" t="b">
        <f>IF(DataAnalyst!P2230=-1,FALSE,TRUE)</f>
        <v>0</v>
      </c>
      <c r="N170">
        <f t="shared" si="26"/>
        <v>0</v>
      </c>
      <c r="O170">
        <f t="shared" si="21"/>
        <v>0</v>
      </c>
      <c r="P170">
        <f t="shared" si="22"/>
        <v>1</v>
      </c>
      <c r="Q170">
        <f t="shared" si="23"/>
        <v>1</v>
      </c>
      <c r="R170">
        <f t="shared" si="24"/>
        <v>0</v>
      </c>
      <c r="S170">
        <f t="shared" si="25"/>
        <v>1</v>
      </c>
    </row>
    <row r="171" spans="1:19" ht="18.600000000000001" customHeight="1" x14ac:dyDescent="0.3">
      <c r="A171" t="s">
        <v>642</v>
      </c>
      <c r="B171" t="str">
        <f>UPPER(DataAnalyst!B171)</f>
        <v>DATA MANAGEMENT ANALYST</v>
      </c>
      <c r="C171" t="s">
        <v>590</v>
      </c>
      <c r="E171" t="str">
        <f t="shared" si="27"/>
        <v>Data Analyst</v>
      </c>
      <c r="F171" t="str">
        <f t="shared" si="19"/>
        <v>$43</v>
      </c>
      <c r="G171" t="str">
        <f t="shared" si="20"/>
        <v>$76</v>
      </c>
      <c r="H171" t="str">
        <f>LEFT(DataAnalyst!F2234,LEN(DataAnalyst!F2234)-3)</f>
        <v xml:space="preserve">Avacend, Inc.
</v>
      </c>
      <c r="I171" t="s">
        <v>4660</v>
      </c>
      <c r="J171" t="str">
        <f>IF(DataAnalyst!I2234=-1,"Unknown",DataAnalyst!I2234)</f>
        <v>51 to 200 employees</v>
      </c>
      <c r="K171" t="str">
        <f>IF(DataAnalyst!L2234=-1,"Unknown",DataAnalyst!L2234)</f>
        <v>Staffing &amp; Outsourcing</v>
      </c>
      <c r="L171" t="str">
        <f>IF(DataAnalyst!N2234=-1,"Unknown",DataAnalyst!N2234)</f>
        <v>Unknown / Non-Applicable</v>
      </c>
      <c r="M171" t="b">
        <f>IF(DataAnalyst!P2234=-1,FALSE,TRUE)</f>
        <v>0</v>
      </c>
      <c r="N171">
        <f t="shared" si="26"/>
        <v>0</v>
      </c>
      <c r="O171">
        <f t="shared" si="21"/>
        <v>0</v>
      </c>
      <c r="P171">
        <f t="shared" si="22"/>
        <v>0</v>
      </c>
      <c r="Q171">
        <f t="shared" si="23"/>
        <v>0</v>
      </c>
      <c r="R171">
        <f t="shared" si="24"/>
        <v>0</v>
      </c>
      <c r="S171">
        <f t="shared" si="25"/>
        <v>1</v>
      </c>
    </row>
    <row r="172" spans="1:19" ht="18.600000000000001" customHeight="1" x14ac:dyDescent="0.3">
      <c r="A172" t="s">
        <v>645</v>
      </c>
      <c r="B172" t="str">
        <f>UPPER(DataAnalyst!B172)</f>
        <v>BUSINESS ANALYST / DATA ANALYST</v>
      </c>
      <c r="C172" t="s">
        <v>590</v>
      </c>
      <c r="E172" t="str">
        <f t="shared" si="27"/>
        <v>Business Analyst</v>
      </c>
      <c r="F172" t="str">
        <f t="shared" si="19"/>
        <v>$43</v>
      </c>
      <c r="G172" t="str">
        <f t="shared" si="20"/>
        <v>$76</v>
      </c>
      <c r="H172" t="str">
        <f>LEFT(DataAnalyst!F2244,LEN(DataAnalyst!F2244)-3)</f>
        <v xml:space="preserve">The Judge Group, Inc.
</v>
      </c>
      <c r="I172" t="s">
        <v>1708</v>
      </c>
      <c r="J172" t="str">
        <f>IF(DataAnalyst!I2244=-1,"Unknown",DataAnalyst!I2244)</f>
        <v>1001 to 5000 employees</v>
      </c>
      <c r="K172" t="str">
        <f>IF(DataAnalyst!L2244=-1,"Unknown",DataAnalyst!L2244)</f>
        <v>Staffing &amp; Outsourcing</v>
      </c>
      <c r="L172" t="str">
        <f>IF(DataAnalyst!N2244=-1,"Unknown",DataAnalyst!N2244)</f>
        <v>$100 to $500 million (USD)</v>
      </c>
      <c r="M172" t="b">
        <f>IF(DataAnalyst!P2244=-1,FALSE,TRUE)</f>
        <v>0</v>
      </c>
      <c r="N172">
        <f t="shared" si="26"/>
        <v>1</v>
      </c>
      <c r="O172">
        <f t="shared" si="21"/>
        <v>0</v>
      </c>
      <c r="P172">
        <f t="shared" si="22"/>
        <v>0</v>
      </c>
      <c r="Q172">
        <f t="shared" si="23"/>
        <v>0</v>
      </c>
      <c r="R172">
        <f t="shared" si="24"/>
        <v>0</v>
      </c>
      <c r="S172">
        <f t="shared" si="25"/>
        <v>0</v>
      </c>
    </row>
    <row r="173" spans="1:19" ht="18.600000000000001" customHeight="1" x14ac:dyDescent="0.3">
      <c r="A173" t="s">
        <v>647</v>
      </c>
      <c r="B173" t="str">
        <f>UPPER(DataAnalyst!B173)</f>
        <v>HEALTHCARE DATA/REPORTING ANALYST</v>
      </c>
      <c r="C173" t="s">
        <v>590</v>
      </c>
      <c r="E173" t="str">
        <f t="shared" si="27"/>
        <v>Data Analyst</v>
      </c>
      <c r="F173" t="str">
        <f t="shared" si="19"/>
        <v>$43</v>
      </c>
      <c r="G173" t="str">
        <f t="shared" si="20"/>
        <v>$76</v>
      </c>
      <c r="H173" t="str">
        <f>LEFT(DataAnalyst!F2248,LEN(DataAnalyst!F2248)-3)</f>
        <v>Spice</v>
      </c>
      <c r="I173" t="s">
        <v>4660</v>
      </c>
      <c r="J173" t="str">
        <f>IF(DataAnalyst!I2248=-1,"Unknown",DataAnalyst!I2248)</f>
        <v>Unknown</v>
      </c>
      <c r="K173" t="str">
        <f>IF(DataAnalyst!L2248=-1,"Unknown",DataAnalyst!L2248)</f>
        <v>Unknown</v>
      </c>
      <c r="L173" t="str">
        <f>IF(DataAnalyst!N2248=-1,"Unknown",DataAnalyst!N2248)</f>
        <v>Unknown</v>
      </c>
      <c r="M173" t="b">
        <f>IF(DataAnalyst!P2248=-1,FALSE,TRUE)</f>
        <v>0</v>
      </c>
      <c r="N173">
        <f t="shared" si="26"/>
        <v>1</v>
      </c>
      <c r="O173">
        <f t="shared" si="21"/>
        <v>1</v>
      </c>
      <c r="P173">
        <f t="shared" si="22"/>
        <v>0</v>
      </c>
      <c r="Q173">
        <f t="shared" si="23"/>
        <v>1</v>
      </c>
      <c r="R173">
        <f t="shared" si="24"/>
        <v>0</v>
      </c>
      <c r="S173">
        <f t="shared" si="25"/>
        <v>1</v>
      </c>
    </row>
    <row r="174" spans="1:19" ht="18.600000000000001" customHeight="1" x14ac:dyDescent="0.3">
      <c r="A174" t="s">
        <v>648</v>
      </c>
      <c r="B174" t="str">
        <f>UPPER(DataAnalyst!B174)</f>
        <v>CLINICAL DATA ANALYST</v>
      </c>
      <c r="C174" t="s">
        <v>590</v>
      </c>
      <c r="E174" t="str">
        <f t="shared" si="27"/>
        <v>Data Analyst</v>
      </c>
      <c r="F174" t="str">
        <f t="shared" si="19"/>
        <v>$43</v>
      </c>
      <c r="G174" t="str">
        <f t="shared" si="20"/>
        <v>$76</v>
      </c>
      <c r="H174" t="str">
        <f>LEFT(DataAnalyst!F2252,LEN(DataAnalyst!F2252)-3)</f>
        <v>Spice</v>
      </c>
      <c r="I174" t="s">
        <v>4660</v>
      </c>
      <c r="J174" t="str">
        <f>IF(DataAnalyst!I2252=-1,"Unknown",DataAnalyst!I2252)</f>
        <v>Unknown</v>
      </c>
      <c r="K174" t="str">
        <f>IF(DataAnalyst!L2252=-1,"Unknown",DataAnalyst!L2252)</f>
        <v>Unknown</v>
      </c>
      <c r="L174" t="str">
        <f>IF(DataAnalyst!N2252=-1,"Unknown",DataAnalyst!N2252)</f>
        <v>Unknown</v>
      </c>
      <c r="M174" t="b">
        <f>IF(DataAnalyst!P2252=-1,FALSE,TRUE)</f>
        <v>0</v>
      </c>
      <c r="N174">
        <f t="shared" si="26"/>
        <v>1</v>
      </c>
      <c r="O174">
        <f t="shared" si="21"/>
        <v>0</v>
      </c>
      <c r="P174">
        <f t="shared" si="22"/>
        <v>0</v>
      </c>
      <c r="Q174">
        <f t="shared" si="23"/>
        <v>0</v>
      </c>
      <c r="R174">
        <f t="shared" si="24"/>
        <v>0</v>
      </c>
      <c r="S174">
        <f t="shared" si="25"/>
        <v>1</v>
      </c>
    </row>
    <row r="175" spans="1:19" ht="18.600000000000001" customHeight="1" x14ac:dyDescent="0.3">
      <c r="A175" t="s">
        <v>650</v>
      </c>
      <c r="B175" t="str">
        <f>UPPER(DataAnalyst!B175)</f>
        <v>SR. DATA PROFILING ANALYST</v>
      </c>
      <c r="C175" t="s">
        <v>590</v>
      </c>
      <c r="E175" t="str">
        <f t="shared" si="27"/>
        <v>Data Analyst</v>
      </c>
      <c r="F175" t="str">
        <f t="shared" si="19"/>
        <v>$43</v>
      </c>
      <c r="G175" t="str">
        <f t="shared" si="20"/>
        <v>$76</v>
      </c>
      <c r="H175" t="str">
        <f>LEFT(DataAnalyst!F2,LEN(DataAnalyst!F2)-3)</f>
        <v xml:space="preserve">Vera Institute of Justice
</v>
      </c>
      <c r="I175" t="s">
        <v>19</v>
      </c>
      <c r="J175" t="str">
        <f>IF(DataAnalyst!I2=-1,"Unknown",DataAnalyst!I2)</f>
        <v>201 to 500 employees</v>
      </c>
      <c r="K175" t="str">
        <f>IF(DataAnalyst!L2=-1,"Unknown",DataAnalyst!L2)</f>
        <v>Social Assistance</v>
      </c>
      <c r="L175" t="str">
        <f>IF(DataAnalyst!N2=-1,"Unknown",DataAnalyst!N2)</f>
        <v>$100 to $500 million (USD)</v>
      </c>
      <c r="M175" t="b">
        <f>IF(DataAnalyst!P2=-1,FALSE,TRUE)</f>
        <v>1</v>
      </c>
      <c r="N175">
        <f t="shared" si="26"/>
        <v>1</v>
      </c>
      <c r="O175">
        <f t="shared" si="21"/>
        <v>1</v>
      </c>
      <c r="P175">
        <f t="shared" si="22"/>
        <v>0</v>
      </c>
      <c r="Q175">
        <f t="shared" si="23"/>
        <v>1</v>
      </c>
      <c r="R175">
        <f t="shared" si="24"/>
        <v>0</v>
      </c>
      <c r="S175">
        <f t="shared" si="25"/>
        <v>0</v>
      </c>
    </row>
    <row r="176" spans="1:19" ht="18.600000000000001" customHeight="1" x14ac:dyDescent="0.3">
      <c r="A176" t="s">
        <v>654</v>
      </c>
      <c r="B176" t="str">
        <f>UPPER(DataAnalyst!B176)</f>
        <v>DATA ANALYTICS ANALYST OR ASSOCIATE, COWEN SUSTAINABLE INVESTMENTS</v>
      </c>
      <c r="C176" t="s">
        <v>590</v>
      </c>
      <c r="E176" t="str">
        <f t="shared" si="27"/>
        <v>Data Analyst</v>
      </c>
      <c r="F176" t="str">
        <f t="shared" si="19"/>
        <v>$43</v>
      </c>
      <c r="G176" t="str">
        <f t="shared" si="20"/>
        <v>$76</v>
      </c>
      <c r="H176" t="str">
        <f>LEFT(DataAnalyst!F3,LEN(DataAnalyst!F3)-3)</f>
        <v xml:space="preserve">Visiting Nurse Service of New York
</v>
      </c>
      <c r="I176" t="s">
        <v>19</v>
      </c>
      <c r="J176" t="str">
        <f>IF(DataAnalyst!I3=-1,"Unknown",DataAnalyst!I3)</f>
        <v>10000+ employees</v>
      </c>
      <c r="K176" t="str">
        <f>IF(DataAnalyst!L3=-1,"Unknown",DataAnalyst!L3)</f>
        <v>Health Care Services &amp; Hospitals</v>
      </c>
      <c r="L176" t="str">
        <f>IF(DataAnalyst!N3=-1,"Unknown",DataAnalyst!N3)</f>
        <v>$2 to $5 billion (USD)</v>
      </c>
      <c r="M176" t="b">
        <f>IF(DataAnalyst!P3=-1,FALSE,TRUE)</f>
        <v>0</v>
      </c>
      <c r="N176">
        <f t="shared" si="26"/>
        <v>0</v>
      </c>
      <c r="O176">
        <f t="shared" si="21"/>
        <v>1</v>
      </c>
      <c r="P176">
        <f t="shared" si="22"/>
        <v>0</v>
      </c>
      <c r="Q176">
        <f t="shared" si="23"/>
        <v>0</v>
      </c>
      <c r="R176">
        <f t="shared" si="24"/>
        <v>0</v>
      </c>
      <c r="S176">
        <f t="shared" si="25"/>
        <v>0</v>
      </c>
    </row>
    <row r="177" spans="1:19" ht="18.600000000000001" customHeight="1" x14ac:dyDescent="0.3">
      <c r="A177" t="s">
        <v>657</v>
      </c>
      <c r="B177" t="str">
        <f>UPPER(DataAnalyst!B177)</f>
        <v>DATA ANALYST</v>
      </c>
      <c r="C177" t="s">
        <v>590</v>
      </c>
      <c r="E177" t="str">
        <f t="shared" si="27"/>
        <v>Data Analyst</v>
      </c>
      <c r="F177" t="str">
        <f t="shared" si="19"/>
        <v>$43</v>
      </c>
      <c r="G177" t="str">
        <f t="shared" si="20"/>
        <v>$76</v>
      </c>
      <c r="H177" t="str">
        <f>LEFT(DataAnalyst!F4,LEN(DataAnalyst!F4)-3)</f>
        <v xml:space="preserve">Squarespace
</v>
      </c>
      <c r="I177" t="s">
        <v>19</v>
      </c>
      <c r="J177" t="str">
        <f>IF(DataAnalyst!I4=-1,"Unknown",DataAnalyst!I4)</f>
        <v>1001 to 5000 employees</v>
      </c>
      <c r="K177" t="str">
        <f>IF(DataAnalyst!L4=-1,"Unknown",DataAnalyst!L4)</f>
        <v>Internet</v>
      </c>
      <c r="L177" t="str">
        <f>IF(DataAnalyst!N4=-1,"Unknown",DataAnalyst!N4)</f>
        <v>Unknown / Non-Applicable</v>
      </c>
      <c r="M177" t="b">
        <f>IF(DataAnalyst!P4=-1,FALSE,TRUE)</f>
        <v>0</v>
      </c>
      <c r="N177">
        <f t="shared" si="26"/>
        <v>0</v>
      </c>
      <c r="O177">
        <f t="shared" si="21"/>
        <v>0</v>
      </c>
      <c r="P177">
        <f t="shared" si="22"/>
        <v>0</v>
      </c>
      <c r="Q177">
        <f t="shared" si="23"/>
        <v>0</v>
      </c>
      <c r="R177">
        <f t="shared" si="24"/>
        <v>0</v>
      </c>
      <c r="S177">
        <f t="shared" si="25"/>
        <v>1</v>
      </c>
    </row>
    <row r="178" spans="1:19" ht="18.600000000000001" customHeight="1" x14ac:dyDescent="0.3">
      <c r="A178" t="s">
        <v>662</v>
      </c>
      <c r="B178" t="str">
        <f>UPPER(DataAnalyst!B178)</f>
        <v>DATA ANALYST</v>
      </c>
      <c r="C178" t="s">
        <v>590</v>
      </c>
      <c r="E178" t="str">
        <f t="shared" si="27"/>
        <v>Data Analyst</v>
      </c>
      <c r="F178" t="str">
        <f t="shared" si="19"/>
        <v>$43</v>
      </c>
      <c r="G178" t="str">
        <f t="shared" si="20"/>
        <v>$76</v>
      </c>
      <c r="H178" t="str">
        <f>LEFT(DataAnalyst!F5,LEN(DataAnalyst!F5)-3)</f>
        <v xml:space="preserve">Celerity
</v>
      </c>
      <c r="I178" t="s">
        <v>19</v>
      </c>
      <c r="J178" t="str">
        <f>IF(DataAnalyst!I5=-1,"Unknown",DataAnalyst!I5)</f>
        <v>201 to 500 employees</v>
      </c>
      <c r="K178" t="str">
        <f>IF(DataAnalyst!L5=-1,"Unknown",DataAnalyst!L5)</f>
        <v>IT Services</v>
      </c>
      <c r="L178" t="str">
        <f>IF(DataAnalyst!N5=-1,"Unknown",DataAnalyst!N5)</f>
        <v>$50 to $100 million (USD)</v>
      </c>
      <c r="M178" t="b">
        <f>IF(DataAnalyst!P5=-1,FALSE,TRUE)</f>
        <v>0</v>
      </c>
      <c r="N178">
        <f t="shared" si="26"/>
        <v>1</v>
      </c>
      <c r="O178">
        <f t="shared" si="21"/>
        <v>0</v>
      </c>
      <c r="P178">
        <f t="shared" si="22"/>
        <v>0</v>
      </c>
      <c r="Q178">
        <f t="shared" si="23"/>
        <v>1</v>
      </c>
      <c r="R178">
        <f t="shared" si="24"/>
        <v>0</v>
      </c>
      <c r="S178">
        <f t="shared" si="25"/>
        <v>1</v>
      </c>
    </row>
    <row r="179" spans="1:19" ht="18.600000000000001" customHeight="1" x14ac:dyDescent="0.3">
      <c r="A179" t="s">
        <v>666</v>
      </c>
      <c r="B179" t="str">
        <f>UPPER(DataAnalyst!B179)</f>
        <v>SR. DATA ANALYST, REVENUE ANALYTICS, PEACOCK</v>
      </c>
      <c r="C179" t="s">
        <v>590</v>
      </c>
      <c r="E179" t="str">
        <f t="shared" si="27"/>
        <v>Data Analyst</v>
      </c>
      <c r="F179" t="str">
        <f t="shared" si="19"/>
        <v>$43</v>
      </c>
      <c r="G179" t="str">
        <f t="shared" si="20"/>
        <v>$76</v>
      </c>
      <c r="H179" t="str">
        <f>LEFT(DataAnalyst!F6,LEN(DataAnalyst!F6)-3)</f>
        <v xml:space="preserve">FanDuel
</v>
      </c>
      <c r="I179" t="s">
        <v>19</v>
      </c>
      <c r="J179" t="str">
        <f>IF(DataAnalyst!I6=-1,"Unknown",DataAnalyst!I6)</f>
        <v>501 to 1000 employees</v>
      </c>
      <c r="K179" t="str">
        <f>IF(DataAnalyst!L6=-1,"Unknown",DataAnalyst!L6)</f>
        <v>Sports &amp; Recreation</v>
      </c>
      <c r="L179" t="str">
        <f>IF(DataAnalyst!N6=-1,"Unknown",DataAnalyst!N6)</f>
        <v>$100 to $500 million (USD)</v>
      </c>
      <c r="M179" t="b">
        <f>IF(DataAnalyst!P6=-1,FALSE,TRUE)</f>
        <v>1</v>
      </c>
      <c r="N179">
        <f t="shared" si="26"/>
        <v>1</v>
      </c>
      <c r="O179">
        <f t="shared" si="21"/>
        <v>1</v>
      </c>
      <c r="P179">
        <f t="shared" si="22"/>
        <v>0</v>
      </c>
      <c r="Q179">
        <f t="shared" si="23"/>
        <v>1</v>
      </c>
      <c r="R179">
        <f t="shared" si="24"/>
        <v>0</v>
      </c>
      <c r="S179">
        <f t="shared" si="25"/>
        <v>1</v>
      </c>
    </row>
    <row r="180" spans="1:19" ht="18.600000000000001" customHeight="1" x14ac:dyDescent="0.3">
      <c r="A180" t="s">
        <v>668</v>
      </c>
      <c r="B180" t="str">
        <f>UPPER(DataAnalyst!B180)</f>
        <v>SENIOR DATA ANALYST</v>
      </c>
      <c r="C180" t="s">
        <v>590</v>
      </c>
      <c r="E180" t="str">
        <f t="shared" si="27"/>
        <v>Data Analyst</v>
      </c>
      <c r="F180" t="str">
        <f t="shared" si="19"/>
        <v>$43</v>
      </c>
      <c r="G180" t="str">
        <f t="shared" si="20"/>
        <v>$76</v>
      </c>
      <c r="H180" t="str">
        <f>LEFT(DataAnalyst!F7,LEN(DataAnalyst!F7)-3)</f>
        <v xml:space="preserve">Point72
</v>
      </c>
      <c r="I180" t="s">
        <v>19</v>
      </c>
      <c r="J180" t="str">
        <f>IF(DataAnalyst!I7=-1,"Unknown",DataAnalyst!I7)</f>
        <v>1001 to 5000 employees</v>
      </c>
      <c r="K180" t="str">
        <f>IF(DataAnalyst!L7=-1,"Unknown",DataAnalyst!L7)</f>
        <v>Investment Banking &amp; Asset Management</v>
      </c>
      <c r="L180" t="str">
        <f>IF(DataAnalyst!N7=-1,"Unknown",DataAnalyst!N7)</f>
        <v>Unknown / Non-Applicable</v>
      </c>
      <c r="M180" t="b">
        <f>IF(DataAnalyst!P7=-1,FALSE,TRUE)</f>
        <v>0</v>
      </c>
      <c r="N180">
        <f t="shared" si="26"/>
        <v>1</v>
      </c>
      <c r="O180">
        <f t="shared" si="21"/>
        <v>1</v>
      </c>
      <c r="P180">
        <f t="shared" si="22"/>
        <v>0</v>
      </c>
      <c r="Q180">
        <f t="shared" si="23"/>
        <v>0</v>
      </c>
      <c r="R180">
        <f t="shared" si="24"/>
        <v>0</v>
      </c>
      <c r="S180">
        <f t="shared" si="25"/>
        <v>0</v>
      </c>
    </row>
    <row r="181" spans="1:19" ht="18.600000000000001" customHeight="1" x14ac:dyDescent="0.3">
      <c r="A181" t="s">
        <v>670</v>
      </c>
      <c r="B181" t="str">
        <f>UPPER(DataAnalyst!B181)</f>
        <v>DATA ANALYST</v>
      </c>
      <c r="C181" t="s">
        <v>590</v>
      </c>
      <c r="E181" t="str">
        <f t="shared" si="27"/>
        <v>Data Analyst</v>
      </c>
      <c r="F181" t="str">
        <f t="shared" si="19"/>
        <v>$43</v>
      </c>
      <c r="G181" t="str">
        <f t="shared" si="20"/>
        <v>$76</v>
      </c>
      <c r="H181" t="str">
        <f>LEFT(DataAnalyst!F8,LEN(DataAnalyst!F8)-3)</f>
        <v xml:space="preserve">Two Sigma
</v>
      </c>
      <c r="I181" t="s">
        <v>19</v>
      </c>
      <c r="J181" t="str">
        <f>IF(DataAnalyst!I8=-1,"Unknown",DataAnalyst!I8)</f>
        <v>1001 to 5000 employees</v>
      </c>
      <c r="K181" t="str">
        <f>IF(DataAnalyst!L8=-1,"Unknown",DataAnalyst!L8)</f>
        <v>Investment Banking &amp; Asset Management</v>
      </c>
      <c r="L181" t="str">
        <f>IF(DataAnalyst!N8=-1,"Unknown",DataAnalyst!N8)</f>
        <v>Unknown / Non-Applicable</v>
      </c>
      <c r="M181" t="b">
        <f>IF(DataAnalyst!P8=-1,FALSE,TRUE)</f>
        <v>0</v>
      </c>
      <c r="N181">
        <f t="shared" si="26"/>
        <v>1</v>
      </c>
      <c r="O181">
        <f t="shared" si="21"/>
        <v>0</v>
      </c>
      <c r="P181">
        <f t="shared" si="22"/>
        <v>0</v>
      </c>
      <c r="Q181">
        <f t="shared" si="23"/>
        <v>1</v>
      </c>
      <c r="R181">
        <f t="shared" si="24"/>
        <v>1</v>
      </c>
      <c r="S181">
        <f t="shared" si="25"/>
        <v>1</v>
      </c>
    </row>
    <row r="182" spans="1:19" ht="18.600000000000001" customHeight="1" x14ac:dyDescent="0.3">
      <c r="A182" t="s">
        <v>673</v>
      </c>
      <c r="B182" t="str">
        <f>UPPER(DataAnalyst!B182)</f>
        <v>SENIOR DATA ANALYST - DATA CATALOGING / DATA PROFILING</v>
      </c>
      <c r="C182" t="s">
        <v>590</v>
      </c>
      <c r="E182" t="str">
        <f t="shared" si="27"/>
        <v>Data Analyst</v>
      </c>
      <c r="F182" t="str">
        <f t="shared" si="19"/>
        <v>$43</v>
      </c>
      <c r="G182" t="str">
        <f t="shared" si="20"/>
        <v>$76</v>
      </c>
      <c r="H182" t="str">
        <f>LEFT(DataAnalyst!F10,LEN(DataAnalyst!F10)-3)</f>
        <v xml:space="preserve">DMGT
</v>
      </c>
      <c r="I182" t="s">
        <v>19</v>
      </c>
      <c r="J182" t="str">
        <f>IF(DataAnalyst!I10=-1,"Unknown",DataAnalyst!I10)</f>
        <v>5001 to 10000 employees</v>
      </c>
      <c r="K182" t="str">
        <f>IF(DataAnalyst!L10=-1,"Unknown",DataAnalyst!L10)</f>
        <v>Venture Capital &amp; Private Equity</v>
      </c>
      <c r="L182" t="str">
        <f>IF(DataAnalyst!N10=-1,"Unknown",DataAnalyst!N10)</f>
        <v>$1 to $2 billion (USD)</v>
      </c>
      <c r="M182" t="b">
        <f>IF(DataAnalyst!P10=-1,FALSE,TRUE)</f>
        <v>0</v>
      </c>
      <c r="N182">
        <f t="shared" si="26"/>
        <v>1</v>
      </c>
      <c r="O182">
        <f t="shared" si="21"/>
        <v>0</v>
      </c>
      <c r="P182">
        <f t="shared" si="22"/>
        <v>0</v>
      </c>
      <c r="Q182">
        <f t="shared" si="23"/>
        <v>0</v>
      </c>
      <c r="R182">
        <f t="shared" si="24"/>
        <v>0</v>
      </c>
      <c r="S182">
        <f t="shared" si="25"/>
        <v>0</v>
      </c>
    </row>
    <row r="183" spans="1:19" ht="18.600000000000001" customHeight="1" x14ac:dyDescent="0.3">
      <c r="A183" t="s">
        <v>676</v>
      </c>
      <c r="B183" t="str">
        <f>UPPER(DataAnalyst!B183)</f>
        <v>DATA/REPORT ANALYST</v>
      </c>
      <c r="C183" t="s">
        <v>675</v>
      </c>
      <c r="E183" t="str">
        <f t="shared" si="27"/>
        <v>Data Analyst</v>
      </c>
      <c r="F183" t="str">
        <f t="shared" si="19"/>
        <v>$60</v>
      </c>
      <c r="G183" t="str">
        <f t="shared" si="20"/>
        <v>$110</v>
      </c>
      <c r="H183" t="str">
        <f>LEFT(DataAnalyst!F11,LEN(DataAnalyst!F11)-3)</f>
        <v xml:space="preserve">Riskified
</v>
      </c>
      <c r="I183" t="s">
        <v>19</v>
      </c>
      <c r="J183" t="str">
        <f>IF(DataAnalyst!I11=-1,"Unknown",DataAnalyst!I11)</f>
        <v>501 to 1000 employees</v>
      </c>
      <c r="K183" t="str">
        <f>IF(DataAnalyst!L11=-1,"Unknown",DataAnalyst!L11)</f>
        <v>Research &amp; Development</v>
      </c>
      <c r="L183" t="str">
        <f>IF(DataAnalyst!N11=-1,"Unknown",DataAnalyst!N11)</f>
        <v>Unknown / Non-Applicable</v>
      </c>
      <c r="M183" t="b">
        <f>IF(DataAnalyst!P11=-1,FALSE,TRUE)</f>
        <v>0</v>
      </c>
      <c r="N183">
        <f t="shared" si="26"/>
        <v>0</v>
      </c>
      <c r="O183">
        <f t="shared" si="21"/>
        <v>0</v>
      </c>
      <c r="P183">
        <f t="shared" si="22"/>
        <v>0</v>
      </c>
      <c r="Q183">
        <f t="shared" si="23"/>
        <v>0</v>
      </c>
      <c r="R183">
        <f t="shared" si="24"/>
        <v>0</v>
      </c>
      <c r="S183">
        <f t="shared" si="25"/>
        <v>0</v>
      </c>
    </row>
    <row r="184" spans="1:19" ht="18.600000000000001" customHeight="1" x14ac:dyDescent="0.3">
      <c r="A184" t="s">
        <v>677</v>
      </c>
      <c r="B184" t="str">
        <f>UPPER(DataAnalyst!B184)</f>
        <v>SENIOR DATA ANALYST</v>
      </c>
      <c r="C184" t="s">
        <v>675</v>
      </c>
      <c r="E184" t="str">
        <f t="shared" si="27"/>
        <v>Data Analyst</v>
      </c>
      <c r="F184" t="str">
        <f t="shared" si="19"/>
        <v>$60</v>
      </c>
      <c r="G184" t="str">
        <f t="shared" si="20"/>
        <v>$110</v>
      </c>
      <c r="H184" t="str">
        <f>LEFT(DataAnalyst!F12,LEN(DataAnalyst!F12)-3)</f>
        <v xml:space="preserve">NYU Langone Health
</v>
      </c>
      <c r="I184" t="s">
        <v>19</v>
      </c>
      <c r="J184" t="str">
        <f>IF(DataAnalyst!I12=-1,"Unknown",DataAnalyst!I12)</f>
        <v>10000+ employees</v>
      </c>
      <c r="K184" t="str">
        <f>IF(DataAnalyst!L12=-1,"Unknown",DataAnalyst!L12)</f>
        <v>Health Care Services &amp; Hospitals</v>
      </c>
      <c r="L184" t="str">
        <f>IF(DataAnalyst!N12=-1,"Unknown",DataAnalyst!N12)</f>
        <v>$5 to $10 billion (USD)</v>
      </c>
      <c r="M184" t="b">
        <f>IF(DataAnalyst!P12=-1,FALSE,TRUE)</f>
        <v>0</v>
      </c>
      <c r="N184">
        <f t="shared" si="26"/>
        <v>1</v>
      </c>
      <c r="O184">
        <f t="shared" si="21"/>
        <v>1</v>
      </c>
      <c r="P184">
        <f t="shared" si="22"/>
        <v>1</v>
      </c>
      <c r="Q184">
        <f t="shared" si="23"/>
        <v>0</v>
      </c>
      <c r="R184">
        <f t="shared" si="24"/>
        <v>0</v>
      </c>
      <c r="S184">
        <f t="shared" si="25"/>
        <v>1</v>
      </c>
    </row>
    <row r="185" spans="1:19" ht="18.600000000000001" customHeight="1" x14ac:dyDescent="0.3">
      <c r="A185" t="s">
        <v>680</v>
      </c>
      <c r="B185" t="str">
        <f>UPPER(DataAnalyst!B185)</f>
        <v>HUMAN CAPITAL DATA ANALYST</v>
      </c>
      <c r="C185" t="s">
        <v>675</v>
      </c>
      <c r="E185" t="str">
        <f t="shared" si="27"/>
        <v>Data Analyst</v>
      </c>
      <c r="F185" t="str">
        <f t="shared" si="19"/>
        <v>$60</v>
      </c>
      <c r="G185" t="str">
        <f t="shared" si="20"/>
        <v>$110</v>
      </c>
      <c r="H185" t="str">
        <f>LEFT(DataAnalyst!F13,LEN(DataAnalyst!F13)-3)</f>
        <v>BulbH</v>
      </c>
      <c r="I185" t="s">
        <v>90</v>
      </c>
      <c r="J185" t="str">
        <f>IF(DataAnalyst!I13=-1,"Unknown",DataAnalyst!I13)</f>
        <v>1 to 50 employees</v>
      </c>
      <c r="K185" t="str">
        <f>IF(DataAnalyst!L13=-1,"Unknown",DataAnalyst!L13)</f>
        <v>Unknown</v>
      </c>
      <c r="L185" t="str">
        <f>IF(DataAnalyst!N13=-1,"Unknown",DataAnalyst!N13)</f>
        <v>Unknown / Non-Applicable</v>
      </c>
      <c r="M185" t="b">
        <f>IF(DataAnalyst!P13=-1,FALSE,TRUE)</f>
        <v>0</v>
      </c>
      <c r="N185">
        <f t="shared" si="26"/>
        <v>0</v>
      </c>
      <c r="O185">
        <f t="shared" si="21"/>
        <v>0</v>
      </c>
      <c r="P185">
        <f t="shared" si="22"/>
        <v>0</v>
      </c>
      <c r="Q185">
        <f t="shared" si="23"/>
        <v>0</v>
      </c>
      <c r="R185">
        <f t="shared" si="24"/>
        <v>0</v>
      </c>
      <c r="S185">
        <f t="shared" si="25"/>
        <v>0</v>
      </c>
    </row>
    <row r="186" spans="1:19" ht="18.600000000000001" customHeight="1" x14ac:dyDescent="0.3">
      <c r="A186" t="s">
        <v>684</v>
      </c>
      <c r="B186" t="str">
        <f>UPPER(DataAnalyst!B186)</f>
        <v>GIS DATA ANALYST</v>
      </c>
      <c r="C186" t="s">
        <v>675</v>
      </c>
      <c r="E186" t="str">
        <f t="shared" si="27"/>
        <v>Data Analyst</v>
      </c>
      <c r="F186" t="str">
        <f t="shared" si="19"/>
        <v>$60</v>
      </c>
      <c r="G186" t="str">
        <f t="shared" si="20"/>
        <v>$110</v>
      </c>
      <c r="H186" t="str">
        <f>LEFT(DataAnalyst!F14,LEN(DataAnalyst!F14)-3)</f>
        <v xml:space="preserve">Montefiore Medical
</v>
      </c>
      <c r="I186" t="s">
        <v>19</v>
      </c>
      <c r="J186" t="str">
        <f>IF(DataAnalyst!I14=-1,"Unknown",DataAnalyst!I14)</f>
        <v>10000+ employees</v>
      </c>
      <c r="K186" t="str">
        <f>IF(DataAnalyst!L14=-1,"Unknown",DataAnalyst!L14)</f>
        <v>Health Care Services &amp; Hospitals</v>
      </c>
      <c r="L186" t="str">
        <f>IF(DataAnalyst!N14=-1,"Unknown",DataAnalyst!N14)</f>
        <v>$2 to $5 billion (USD)</v>
      </c>
      <c r="M186" t="b">
        <f>IF(DataAnalyst!P14=-1,FALSE,TRUE)</f>
        <v>0</v>
      </c>
      <c r="N186">
        <f t="shared" si="26"/>
        <v>0</v>
      </c>
      <c r="O186">
        <f t="shared" si="21"/>
        <v>0</v>
      </c>
      <c r="P186">
        <f t="shared" si="22"/>
        <v>0</v>
      </c>
      <c r="Q186">
        <f t="shared" si="23"/>
        <v>0</v>
      </c>
      <c r="R186">
        <f t="shared" si="24"/>
        <v>0</v>
      </c>
      <c r="S186">
        <f t="shared" si="25"/>
        <v>1</v>
      </c>
    </row>
    <row r="187" spans="1:19" ht="18.600000000000001" customHeight="1" x14ac:dyDescent="0.3">
      <c r="A187" t="s">
        <v>688</v>
      </c>
      <c r="B187" t="str">
        <f>UPPER(DataAnalyst!B187)</f>
        <v>JUNIOR DATA ANALYTICS SOLUTIONS ANALYST</v>
      </c>
      <c r="C187" t="s">
        <v>675</v>
      </c>
      <c r="E187" t="str">
        <f t="shared" si="27"/>
        <v>Data Analyst</v>
      </c>
      <c r="F187" t="str">
        <f t="shared" si="19"/>
        <v>$60</v>
      </c>
      <c r="G187" t="str">
        <f t="shared" si="20"/>
        <v>$110</v>
      </c>
      <c r="H187" t="str">
        <f>LEFT(DataAnalyst!F15,LEN(DataAnalyst!F15)-3)</f>
        <v xml:space="preserve">Known
</v>
      </c>
      <c r="I187" t="s">
        <v>19</v>
      </c>
      <c r="J187" t="str">
        <f>IF(DataAnalyst!I15=-1,"Unknown",DataAnalyst!I15)</f>
        <v>201 to 500 employees</v>
      </c>
      <c r="K187" t="str">
        <f>IF(DataAnalyst!L15=-1,"Unknown",DataAnalyst!L15)</f>
        <v>Advertising &amp; Marketing</v>
      </c>
      <c r="L187" t="str">
        <f>IF(DataAnalyst!N15=-1,"Unknown",DataAnalyst!N15)</f>
        <v>$100 to $500 million (USD)</v>
      </c>
      <c r="M187" t="b">
        <f>IF(DataAnalyst!P15=-1,FALSE,TRUE)</f>
        <v>1</v>
      </c>
      <c r="N187">
        <f t="shared" si="26"/>
        <v>1</v>
      </c>
      <c r="O187">
        <f t="shared" si="21"/>
        <v>1</v>
      </c>
      <c r="P187">
        <f t="shared" si="22"/>
        <v>0</v>
      </c>
      <c r="Q187">
        <f t="shared" si="23"/>
        <v>1</v>
      </c>
      <c r="R187">
        <f t="shared" si="24"/>
        <v>0</v>
      </c>
      <c r="S187">
        <f t="shared" si="25"/>
        <v>1</v>
      </c>
    </row>
    <row r="188" spans="1:19" ht="18.600000000000001" customHeight="1" x14ac:dyDescent="0.3">
      <c r="A188" t="s">
        <v>689</v>
      </c>
      <c r="B188" t="str">
        <f>UPPER(DataAnalyst!B188)</f>
        <v>DATA ANALYST</v>
      </c>
      <c r="C188" t="s">
        <v>675</v>
      </c>
      <c r="E188" t="str">
        <f t="shared" si="27"/>
        <v>Data Analyst</v>
      </c>
      <c r="F188" t="str">
        <f t="shared" si="19"/>
        <v>$60</v>
      </c>
      <c r="G188" t="str">
        <f t="shared" si="20"/>
        <v>$110</v>
      </c>
      <c r="H188" t="str">
        <f>LEFT(DataAnalyst!F16,LEN(DataAnalyst!F16)-3)</f>
        <v xml:space="preserve">Advisor Group
</v>
      </c>
      <c r="I188" t="s">
        <v>103</v>
      </c>
      <c r="J188" t="str">
        <f>IF(DataAnalyst!I16=-1,"Unknown",DataAnalyst!I16)</f>
        <v>1001 to 5000 employees</v>
      </c>
      <c r="K188" t="str">
        <f>IF(DataAnalyst!L16=-1,"Unknown",DataAnalyst!L16)</f>
        <v>Brokerage Services</v>
      </c>
      <c r="L188" t="str">
        <f>IF(DataAnalyst!N16=-1,"Unknown",DataAnalyst!N16)</f>
        <v>$1 to $5 million (USD)</v>
      </c>
      <c r="M188" t="b">
        <f>IF(DataAnalyst!P16=-1,FALSE,TRUE)</f>
        <v>0</v>
      </c>
      <c r="N188">
        <f t="shared" si="26"/>
        <v>1</v>
      </c>
      <c r="O188">
        <f t="shared" si="21"/>
        <v>0</v>
      </c>
      <c r="P188">
        <f t="shared" si="22"/>
        <v>0</v>
      </c>
      <c r="Q188">
        <f t="shared" si="23"/>
        <v>0</v>
      </c>
      <c r="R188">
        <f t="shared" si="24"/>
        <v>0</v>
      </c>
      <c r="S188">
        <f t="shared" si="25"/>
        <v>1</v>
      </c>
    </row>
    <row r="189" spans="1:19" ht="18.600000000000001" customHeight="1" x14ac:dyDescent="0.3">
      <c r="A189" t="s">
        <v>692</v>
      </c>
      <c r="B189" t="str">
        <f>UPPER(DataAnalyst!B189)</f>
        <v>DATA ANALYST W/CAPITAL MARKETS</v>
      </c>
      <c r="C189" t="s">
        <v>675</v>
      </c>
      <c r="E189" t="str">
        <f t="shared" si="27"/>
        <v>Data Analyst</v>
      </c>
      <c r="F189" t="str">
        <f t="shared" si="19"/>
        <v>$60</v>
      </c>
      <c r="G189" t="str">
        <f t="shared" si="20"/>
        <v>$110</v>
      </c>
      <c r="H189" t="str">
        <f>LEFT(DataAnalyst!F17,LEN(DataAnalyst!F17)-3)</f>
        <v xml:space="preserve">CodeGreen Solutions
</v>
      </c>
      <c r="I189" t="s">
        <v>19</v>
      </c>
      <c r="J189" t="str">
        <f>IF(DataAnalyst!I17=-1,"Unknown",DataAnalyst!I17)</f>
        <v>1 to 50 employees</v>
      </c>
      <c r="K189" t="str">
        <f>IF(DataAnalyst!L17=-1,"Unknown",DataAnalyst!L17)</f>
        <v>Building &amp; Personnel Services</v>
      </c>
      <c r="L189" t="str">
        <f>IF(DataAnalyst!N17=-1,"Unknown",DataAnalyst!N17)</f>
        <v>Unknown / Non-Applicable</v>
      </c>
      <c r="M189" t="b">
        <f>IF(DataAnalyst!P17=-1,FALSE,TRUE)</f>
        <v>0</v>
      </c>
      <c r="N189">
        <f t="shared" si="26"/>
        <v>1</v>
      </c>
      <c r="O189">
        <f t="shared" si="21"/>
        <v>0</v>
      </c>
      <c r="P189">
        <f t="shared" si="22"/>
        <v>0</v>
      </c>
      <c r="Q189">
        <f t="shared" si="23"/>
        <v>1</v>
      </c>
      <c r="R189">
        <f t="shared" si="24"/>
        <v>0</v>
      </c>
      <c r="S189">
        <f t="shared" si="25"/>
        <v>1</v>
      </c>
    </row>
    <row r="190" spans="1:19" ht="18.600000000000001" customHeight="1" x14ac:dyDescent="0.3">
      <c r="A190" t="s">
        <v>696</v>
      </c>
      <c r="B190" t="str">
        <f>UPPER(DataAnalyst!B190)</f>
        <v>VP, RESEARCH PROJECT ANALYST/DATA MANAGEMENT</v>
      </c>
      <c r="C190" t="s">
        <v>675</v>
      </c>
      <c r="E190" t="str">
        <f t="shared" si="27"/>
        <v>Data Analyst</v>
      </c>
      <c r="F190" t="str">
        <f t="shared" si="19"/>
        <v>$60</v>
      </c>
      <c r="G190" t="str">
        <f t="shared" si="20"/>
        <v>$110</v>
      </c>
      <c r="H190" t="str">
        <f>LEFT(DataAnalyst!F18,LEN(DataAnalyst!F18)-3)</f>
        <v xml:space="preserve">Undertone
</v>
      </c>
      <c r="I190" t="s">
        <v>19</v>
      </c>
      <c r="J190" t="str">
        <f>IF(DataAnalyst!I18=-1,"Unknown",DataAnalyst!I18)</f>
        <v>201 to 500 employees</v>
      </c>
      <c r="K190" t="str">
        <f>IF(DataAnalyst!L18=-1,"Unknown",DataAnalyst!L18)</f>
        <v>Advertising &amp; Marketing</v>
      </c>
      <c r="L190" t="str">
        <f>IF(DataAnalyst!N18=-1,"Unknown",DataAnalyst!N18)</f>
        <v>Unknown / Non-Applicable</v>
      </c>
      <c r="M190" t="b">
        <f>IF(DataAnalyst!P18=-1,FALSE,TRUE)</f>
        <v>1</v>
      </c>
      <c r="N190">
        <f t="shared" si="26"/>
        <v>1</v>
      </c>
      <c r="O190">
        <f t="shared" si="21"/>
        <v>0</v>
      </c>
      <c r="P190">
        <f t="shared" si="22"/>
        <v>0</v>
      </c>
      <c r="Q190">
        <f t="shared" si="23"/>
        <v>0</v>
      </c>
      <c r="R190">
        <f t="shared" si="24"/>
        <v>0</v>
      </c>
      <c r="S190">
        <f t="shared" si="25"/>
        <v>1</v>
      </c>
    </row>
    <row r="191" spans="1:19" ht="18.600000000000001" customHeight="1" x14ac:dyDescent="0.3">
      <c r="A191" t="s">
        <v>698</v>
      </c>
      <c r="B191" t="str">
        <f>UPPER(DataAnalyst!B191)</f>
        <v>FOOD DATA ANALYST</v>
      </c>
      <c r="C191" t="s">
        <v>675</v>
      </c>
      <c r="E191" t="str">
        <f t="shared" si="27"/>
        <v>Data Analyst</v>
      </c>
      <c r="F191" t="str">
        <f t="shared" si="19"/>
        <v>$60</v>
      </c>
      <c r="G191" t="str">
        <f t="shared" si="20"/>
        <v>$110</v>
      </c>
      <c r="H191" t="str">
        <f>LEFT(DataAnalyst!F19,LEN(DataAnalyst!F19)-3)</f>
        <v xml:space="preserve">NYSTEC
</v>
      </c>
      <c r="I191" t="s">
        <v>19</v>
      </c>
      <c r="J191" t="str">
        <f>IF(DataAnalyst!I19=-1,"Unknown",DataAnalyst!I19)</f>
        <v>51 to 200 employees</v>
      </c>
      <c r="K191" t="str">
        <f>IF(DataAnalyst!L19=-1,"Unknown",DataAnalyst!L19)</f>
        <v>Consulting</v>
      </c>
      <c r="L191" t="str">
        <f>IF(DataAnalyst!N19=-1,"Unknown",DataAnalyst!N19)</f>
        <v>$25 to $50 million (USD)</v>
      </c>
      <c r="M191" t="b">
        <f>IF(DataAnalyst!P19=-1,FALSE,TRUE)</f>
        <v>0</v>
      </c>
      <c r="N191">
        <f t="shared" si="26"/>
        <v>1</v>
      </c>
      <c r="O191">
        <f t="shared" si="21"/>
        <v>1</v>
      </c>
      <c r="P191">
        <f t="shared" si="22"/>
        <v>1</v>
      </c>
      <c r="Q191">
        <f t="shared" si="23"/>
        <v>0</v>
      </c>
      <c r="R191">
        <f t="shared" si="24"/>
        <v>0</v>
      </c>
      <c r="S191">
        <f t="shared" si="25"/>
        <v>1</v>
      </c>
    </row>
    <row r="192" spans="1:19" ht="18.600000000000001" customHeight="1" x14ac:dyDescent="0.3">
      <c r="A192" t="s">
        <v>700</v>
      </c>
      <c r="B192" t="str">
        <f>UPPER(DataAnalyst!B192)</f>
        <v>DATA MANAGEMENT ANALYST</v>
      </c>
      <c r="C192" t="s">
        <v>675</v>
      </c>
      <c r="E192" t="str">
        <f t="shared" si="27"/>
        <v>Data Analyst</v>
      </c>
      <c r="F192" t="str">
        <f t="shared" si="19"/>
        <v>$60</v>
      </c>
      <c r="G192" t="str">
        <f t="shared" si="20"/>
        <v>$110</v>
      </c>
      <c r="H192" t="str">
        <f>LEFT(DataAnalyst!F20,LEN(DataAnalyst!F20)-3)</f>
        <v xml:space="preserve">Education Development Center, Inc.
</v>
      </c>
      <c r="I192" t="s">
        <v>19</v>
      </c>
      <c r="J192" t="str">
        <f>IF(DataAnalyst!I20=-1,"Unknown",DataAnalyst!I20)</f>
        <v>501 to 1000 employees</v>
      </c>
      <c r="K192" t="str">
        <f>IF(DataAnalyst!L20=-1,"Unknown",DataAnalyst!L20)</f>
        <v>Research &amp; Development</v>
      </c>
      <c r="L192" t="str">
        <f>IF(DataAnalyst!N20=-1,"Unknown",DataAnalyst!N20)</f>
        <v>$100 to $500 million (USD)</v>
      </c>
      <c r="M192" t="b">
        <f>IF(DataAnalyst!P20=-1,FALSE,TRUE)</f>
        <v>0</v>
      </c>
      <c r="N192">
        <f t="shared" si="26"/>
        <v>0</v>
      </c>
      <c r="O192">
        <f t="shared" si="21"/>
        <v>0</v>
      </c>
      <c r="P192">
        <f t="shared" si="22"/>
        <v>0</v>
      </c>
      <c r="Q192">
        <f t="shared" si="23"/>
        <v>0</v>
      </c>
      <c r="R192">
        <f t="shared" si="24"/>
        <v>0</v>
      </c>
      <c r="S192">
        <f t="shared" si="25"/>
        <v>1</v>
      </c>
    </row>
    <row r="193" spans="1:19" ht="18.600000000000001" customHeight="1" x14ac:dyDescent="0.3">
      <c r="A193" t="s">
        <v>702</v>
      </c>
      <c r="B193" t="str">
        <f>UPPER(DataAnalyst!B193)</f>
        <v>DATA GOVERNANCE ANALYST</v>
      </c>
      <c r="C193" t="s">
        <v>675</v>
      </c>
      <c r="E193" t="str">
        <f t="shared" si="27"/>
        <v>Data Analyst</v>
      </c>
      <c r="F193" t="str">
        <f t="shared" si="19"/>
        <v>$60</v>
      </c>
      <c r="G193" t="str">
        <f t="shared" si="20"/>
        <v>$110</v>
      </c>
      <c r="H193" t="str">
        <f>LEFT(DataAnalyst!F21,LEN(DataAnalyst!F21)-3)</f>
        <v xml:space="preserve">Teachers Pay Teachers
</v>
      </c>
      <c r="I193" t="s">
        <v>19</v>
      </c>
      <c r="J193" t="str">
        <f>IF(DataAnalyst!I21=-1,"Unknown",DataAnalyst!I21)</f>
        <v>51 to 200 employees</v>
      </c>
      <c r="K193" t="str">
        <f>IF(DataAnalyst!L21=-1,"Unknown",DataAnalyst!L21)</f>
        <v>Internet</v>
      </c>
      <c r="L193" t="str">
        <f>IF(DataAnalyst!N21=-1,"Unknown",DataAnalyst!N21)</f>
        <v>Unknown / Non-Applicable</v>
      </c>
      <c r="M193" t="b">
        <f>IF(DataAnalyst!P21=-1,FALSE,TRUE)</f>
        <v>0</v>
      </c>
      <c r="N193">
        <f t="shared" si="26"/>
        <v>1</v>
      </c>
      <c r="O193">
        <f t="shared" si="21"/>
        <v>0</v>
      </c>
      <c r="P193">
        <f t="shared" si="22"/>
        <v>0</v>
      </c>
      <c r="Q193">
        <f t="shared" si="23"/>
        <v>0</v>
      </c>
      <c r="R193">
        <f t="shared" si="24"/>
        <v>0</v>
      </c>
      <c r="S193">
        <f t="shared" si="25"/>
        <v>1</v>
      </c>
    </row>
    <row r="194" spans="1:19" ht="18.600000000000001" customHeight="1" x14ac:dyDescent="0.3">
      <c r="A194" t="s">
        <v>704</v>
      </c>
      <c r="B194" t="str">
        <f>UPPER(DataAnalyst!B194)</f>
        <v>DATA ANALYST, ENTERPRISE ANALYTICS</v>
      </c>
      <c r="C194" t="s">
        <v>675</v>
      </c>
      <c r="E194" t="str">
        <f t="shared" si="27"/>
        <v>Data Analyst</v>
      </c>
      <c r="F194" t="str">
        <f t="shared" ref="F194:F257" si="28">LEFT(C194,3)</f>
        <v>$60</v>
      </c>
      <c r="G194" t="str">
        <f t="shared" ref="G194:G257" si="29">MID(C194,FIND("-",C194)+1,FIND("(",C194)-FIND("-",C194)-3)</f>
        <v>$110</v>
      </c>
      <c r="H194" t="str">
        <f>LEFT(DataAnalyst!F24,LEN(DataAnalyst!F24)-3)</f>
        <v xml:space="preserve">Macquarie Group
</v>
      </c>
      <c r="I194" t="s">
        <v>19</v>
      </c>
      <c r="J194" t="str">
        <f>IF(DataAnalyst!I24=-1,"Unknown",DataAnalyst!I24)</f>
        <v>10000+ employees</v>
      </c>
      <c r="K194" t="str">
        <f>IF(DataAnalyst!L24=-1,"Unknown",DataAnalyst!L24)</f>
        <v>Investment Banking &amp; Asset Management</v>
      </c>
      <c r="L194" t="str">
        <f>IF(DataAnalyst!N24=-1,"Unknown",DataAnalyst!N24)</f>
        <v>$5 to $10 billion (USD)</v>
      </c>
      <c r="M194" t="b">
        <f>IF(DataAnalyst!P24=-1,FALSE,TRUE)</f>
        <v>0</v>
      </c>
      <c r="N194">
        <f t="shared" si="26"/>
        <v>1</v>
      </c>
      <c r="O194">
        <f t="shared" si="21"/>
        <v>1</v>
      </c>
      <c r="P194">
        <f t="shared" si="22"/>
        <v>0</v>
      </c>
      <c r="Q194">
        <f t="shared" si="23"/>
        <v>1</v>
      </c>
      <c r="R194">
        <f t="shared" si="24"/>
        <v>0</v>
      </c>
      <c r="S194">
        <f t="shared" si="25"/>
        <v>1</v>
      </c>
    </row>
    <row r="195" spans="1:19" ht="18.600000000000001" customHeight="1" x14ac:dyDescent="0.3">
      <c r="A195" t="s">
        <v>708</v>
      </c>
      <c r="B195" t="str">
        <f>UPPER(DataAnalyst!B195)</f>
        <v>DATA ANALYTICS SOLUTIONS ANALYST - MID WITH SECURITY CLEARANCE</v>
      </c>
      <c r="C195" t="s">
        <v>675</v>
      </c>
      <c r="E195" t="str">
        <f t="shared" si="27"/>
        <v>Data Analyst</v>
      </c>
      <c r="F195" t="str">
        <f t="shared" si="28"/>
        <v>$60</v>
      </c>
      <c r="G195" t="str">
        <f t="shared" si="29"/>
        <v>$110</v>
      </c>
      <c r="H195" t="str">
        <f>LEFT(DataAnalyst!F25,LEN(DataAnalyst!F25)-3)</f>
        <v xml:space="preserve">Andiamo
</v>
      </c>
      <c r="I195" t="s">
        <v>19</v>
      </c>
      <c r="J195" t="str">
        <f>IF(DataAnalyst!I25=-1,"Unknown",DataAnalyst!I25)</f>
        <v>201 to 500 employees</v>
      </c>
      <c r="K195" t="str">
        <f>IF(DataAnalyst!L25=-1,"Unknown",DataAnalyst!L25)</f>
        <v>Casual Restaurants</v>
      </c>
      <c r="L195" t="str">
        <f>IF(DataAnalyst!N25=-1,"Unknown",DataAnalyst!N25)</f>
        <v>$1 to $5 million (USD)</v>
      </c>
      <c r="M195" t="b">
        <f>IF(DataAnalyst!P25=-1,FALSE,TRUE)</f>
        <v>0</v>
      </c>
      <c r="N195">
        <f t="shared" si="26"/>
        <v>1</v>
      </c>
      <c r="O195">
        <f t="shared" ref="O195:O258" si="30">COUNTIF($A195,"*Python*")</f>
        <v>1</v>
      </c>
      <c r="P195">
        <f t="shared" ref="P195:P258" si="31">COUNTIF($A195,"* R *")</f>
        <v>0</v>
      </c>
      <c r="Q195">
        <f t="shared" ref="Q195:Q258" si="32">COUNTIF($A195,"*Tableau*")</f>
        <v>1</v>
      </c>
      <c r="R195">
        <f t="shared" ref="R195:R258" si="33">COUNTIF($A195,"*Power BI*")+COUNTIF($A195,"*PowerBI*")</f>
        <v>0</v>
      </c>
      <c r="S195">
        <f t="shared" ref="S195:S258" si="34">+COUNTIF($A195,"*Excel*")</f>
        <v>1</v>
      </c>
    </row>
    <row r="196" spans="1:19" ht="18.600000000000001" customHeight="1" x14ac:dyDescent="0.3">
      <c r="A196" t="s">
        <v>710</v>
      </c>
      <c r="B196" t="str">
        <f>UPPER(DataAnalyst!B196)</f>
        <v>DATA ANALYST ASSISTANT</v>
      </c>
      <c r="C196" t="s">
        <v>675</v>
      </c>
      <c r="E196" t="str">
        <f t="shared" si="27"/>
        <v>Data Analyst</v>
      </c>
      <c r="F196" t="str">
        <f t="shared" si="28"/>
        <v>$60</v>
      </c>
      <c r="G196" t="str">
        <f t="shared" si="29"/>
        <v>$110</v>
      </c>
      <c r="H196" t="str">
        <f>LEFT(DataAnalyst!F26,LEN(DataAnalyst!F26)-3)</f>
        <v xml:space="preserve">Dash Technologies Inc
</v>
      </c>
      <c r="I196" t="s">
        <v>19</v>
      </c>
      <c r="J196" t="str">
        <f>IF(DataAnalyst!I26=-1,"Unknown",DataAnalyst!I26)</f>
        <v>1 to 50 employees</v>
      </c>
      <c r="K196" t="str">
        <f>IF(DataAnalyst!L26=-1,"Unknown",DataAnalyst!L26)</f>
        <v>Unknown</v>
      </c>
      <c r="L196" t="str">
        <f>IF(DataAnalyst!N26=-1,"Unknown",DataAnalyst!N26)</f>
        <v>Unknown / Non-Applicable</v>
      </c>
      <c r="M196" t="b">
        <f>IF(DataAnalyst!P26=-1,FALSE,TRUE)</f>
        <v>0</v>
      </c>
      <c r="N196">
        <f t="shared" ref="N196:N259" si="35">COUNTIF($A196,"*SQL*")</f>
        <v>1</v>
      </c>
      <c r="O196">
        <f t="shared" si="30"/>
        <v>1</v>
      </c>
      <c r="P196">
        <f t="shared" si="31"/>
        <v>0</v>
      </c>
      <c r="Q196">
        <f t="shared" si="32"/>
        <v>0</v>
      </c>
      <c r="R196">
        <f t="shared" si="33"/>
        <v>0</v>
      </c>
      <c r="S196">
        <f t="shared" si="34"/>
        <v>1</v>
      </c>
    </row>
    <row r="197" spans="1:19" ht="18.600000000000001" customHeight="1" x14ac:dyDescent="0.3">
      <c r="A197" t="s">
        <v>713</v>
      </c>
      <c r="B197" t="str">
        <f>UPPER(DataAnalyst!B197)</f>
        <v>INVESTMENT MANAGEMENT SUMMER ANALYST PROGRAM - OFFICE OF COO: DATA &amp; ANALYTICS</v>
      </c>
      <c r="C197" t="s">
        <v>675</v>
      </c>
      <c r="E197" t="str">
        <f t="shared" si="27"/>
        <v>Data Analyst</v>
      </c>
      <c r="F197" t="str">
        <f t="shared" si="28"/>
        <v>$60</v>
      </c>
      <c r="G197" t="str">
        <f t="shared" si="29"/>
        <v>$110</v>
      </c>
      <c r="H197" t="str">
        <f>LEFT(DataAnalyst!F27,LEN(DataAnalyst!F27)-3)</f>
        <v xml:space="preserve">Hearst Communications
</v>
      </c>
      <c r="I197" t="s">
        <v>19</v>
      </c>
      <c r="J197" t="str">
        <f>IF(DataAnalyst!I27=-1,"Unknown",DataAnalyst!I27)</f>
        <v>1 to 50 employees</v>
      </c>
      <c r="K197" t="str">
        <f>IF(DataAnalyst!L27=-1,"Unknown",DataAnalyst!L27)</f>
        <v>Advertising &amp; Marketing</v>
      </c>
      <c r="L197" t="str">
        <f>IF(DataAnalyst!N27=-1,"Unknown",DataAnalyst!N27)</f>
        <v>Less than $1 million (USD)</v>
      </c>
      <c r="M197" t="b">
        <f>IF(DataAnalyst!P27=-1,FALSE,TRUE)</f>
        <v>0</v>
      </c>
      <c r="N197">
        <f t="shared" si="35"/>
        <v>1</v>
      </c>
      <c r="O197">
        <f t="shared" si="30"/>
        <v>1</v>
      </c>
      <c r="P197">
        <f t="shared" si="31"/>
        <v>0</v>
      </c>
      <c r="Q197">
        <f t="shared" si="32"/>
        <v>1</v>
      </c>
      <c r="R197">
        <f t="shared" si="33"/>
        <v>0</v>
      </c>
      <c r="S197">
        <f t="shared" si="34"/>
        <v>0</v>
      </c>
    </row>
    <row r="198" spans="1:19" ht="18.600000000000001" customHeight="1" x14ac:dyDescent="0.3">
      <c r="A198" t="s">
        <v>715</v>
      </c>
      <c r="B198" t="str">
        <f>UPPER(DataAnalyst!B198)</f>
        <v>DATA COLLECTION ANALYST</v>
      </c>
      <c r="C198" t="s">
        <v>675</v>
      </c>
      <c r="E198" t="str">
        <f t="shared" si="27"/>
        <v>Data Analyst</v>
      </c>
      <c r="F198" t="str">
        <f t="shared" si="28"/>
        <v>$60</v>
      </c>
      <c r="G198" t="str">
        <f t="shared" si="29"/>
        <v>$110</v>
      </c>
      <c r="H198" t="str">
        <f>LEFT(DataAnalyst!F29,LEN(DataAnalyst!F29)-3)</f>
        <v xml:space="preserve">Ro
</v>
      </c>
      <c r="I198" t="s">
        <v>19</v>
      </c>
      <c r="J198" t="str">
        <f>IF(DataAnalyst!I29=-1,"Unknown",DataAnalyst!I29)</f>
        <v>51 to 200 employees</v>
      </c>
      <c r="K198" t="str">
        <f>IF(DataAnalyst!L29=-1,"Unknown",DataAnalyst!L29)</f>
        <v>Health Care Services &amp; Hospitals</v>
      </c>
      <c r="L198" t="str">
        <f>IF(DataAnalyst!N29=-1,"Unknown",DataAnalyst!N29)</f>
        <v>Unknown / Non-Applicable</v>
      </c>
      <c r="M198" t="b">
        <f>IF(DataAnalyst!P29=-1,FALSE,TRUE)</f>
        <v>0</v>
      </c>
      <c r="N198">
        <f t="shared" si="35"/>
        <v>0</v>
      </c>
      <c r="O198">
        <f t="shared" si="30"/>
        <v>0</v>
      </c>
      <c r="P198">
        <f t="shared" si="31"/>
        <v>0</v>
      </c>
      <c r="Q198">
        <f t="shared" si="32"/>
        <v>0</v>
      </c>
      <c r="R198">
        <f t="shared" si="33"/>
        <v>0</v>
      </c>
      <c r="S198">
        <f t="shared" si="34"/>
        <v>1</v>
      </c>
    </row>
    <row r="199" spans="1:19" ht="18.600000000000001" customHeight="1" x14ac:dyDescent="0.3">
      <c r="A199" t="s">
        <v>717</v>
      </c>
      <c r="B199" t="str">
        <f>UPPER(DataAnalyst!B199)</f>
        <v>DATA COLLECTION ANALYST</v>
      </c>
      <c r="C199" t="s">
        <v>675</v>
      </c>
      <c r="E199" t="str">
        <f t="shared" si="27"/>
        <v>Data Analyst</v>
      </c>
      <c r="F199" t="str">
        <f t="shared" si="28"/>
        <v>$60</v>
      </c>
      <c r="G199" t="str">
        <f t="shared" si="29"/>
        <v>$110</v>
      </c>
      <c r="H199" t="str">
        <f>LEFT(DataAnalyst!F30,LEN(DataAnalyst!F30)-3)</f>
        <v xml:space="preserve">Endai
</v>
      </c>
      <c r="I199" t="s">
        <v>19</v>
      </c>
      <c r="J199" t="str">
        <f>IF(DataAnalyst!I30=-1,"Unknown",DataAnalyst!I30)</f>
        <v>1 to 50 employees</v>
      </c>
      <c r="K199" t="str">
        <f>IF(DataAnalyst!L30=-1,"Unknown",DataAnalyst!L30)</f>
        <v>Advertising &amp; Marketing</v>
      </c>
      <c r="L199" t="str">
        <f>IF(DataAnalyst!N30=-1,"Unknown",DataAnalyst!N30)</f>
        <v>$1 to $5 million (USD)</v>
      </c>
      <c r="M199" t="b">
        <f>IF(DataAnalyst!P30=-1,FALSE,TRUE)</f>
        <v>0</v>
      </c>
      <c r="N199">
        <f t="shared" si="35"/>
        <v>0</v>
      </c>
      <c r="O199">
        <f t="shared" si="30"/>
        <v>0</v>
      </c>
      <c r="P199">
        <f t="shared" si="31"/>
        <v>0</v>
      </c>
      <c r="Q199">
        <f t="shared" si="32"/>
        <v>0</v>
      </c>
      <c r="R199">
        <f t="shared" si="33"/>
        <v>0</v>
      </c>
      <c r="S199">
        <f t="shared" si="34"/>
        <v>1</v>
      </c>
    </row>
    <row r="200" spans="1:19" ht="18.600000000000001" customHeight="1" x14ac:dyDescent="0.3">
      <c r="A200" t="s">
        <v>720</v>
      </c>
      <c r="B200" t="str">
        <f>UPPER(DataAnalyst!B200)</f>
        <v>SR BUSINESS /DATA ANALYST- REFERENCE DATA</v>
      </c>
      <c r="C200" t="s">
        <v>675</v>
      </c>
      <c r="E200" t="str">
        <f t="shared" si="27"/>
        <v>Business Analyst</v>
      </c>
      <c r="F200" t="str">
        <f t="shared" si="28"/>
        <v>$60</v>
      </c>
      <c r="G200" t="str">
        <f t="shared" si="29"/>
        <v>$110</v>
      </c>
      <c r="H200" t="str">
        <f>LEFT(DataAnalyst!F31,LEN(DataAnalyst!F31)-3)</f>
        <v xml:space="preserve">BlueLabs
</v>
      </c>
      <c r="I200" t="s">
        <v>19</v>
      </c>
      <c r="J200" t="str">
        <f>IF(DataAnalyst!I31=-1,"Unknown",DataAnalyst!I31)</f>
        <v>1 to 50 employees</v>
      </c>
      <c r="K200" t="str">
        <f>IF(DataAnalyst!L31=-1,"Unknown",DataAnalyst!L31)</f>
        <v>Research &amp; Development</v>
      </c>
      <c r="L200" t="str">
        <f>IF(DataAnalyst!N31=-1,"Unknown",DataAnalyst!N31)</f>
        <v>Unknown / Non-Applicable</v>
      </c>
      <c r="M200" t="b">
        <f>IF(DataAnalyst!P31=-1,FALSE,TRUE)</f>
        <v>0</v>
      </c>
      <c r="N200">
        <f t="shared" si="35"/>
        <v>1</v>
      </c>
      <c r="O200">
        <f t="shared" si="30"/>
        <v>0</v>
      </c>
      <c r="P200">
        <f t="shared" si="31"/>
        <v>0</v>
      </c>
      <c r="Q200">
        <f t="shared" si="32"/>
        <v>0</v>
      </c>
      <c r="R200">
        <f t="shared" si="33"/>
        <v>0</v>
      </c>
      <c r="S200">
        <f t="shared" si="34"/>
        <v>1</v>
      </c>
    </row>
    <row r="201" spans="1:19" ht="18.600000000000001" customHeight="1" x14ac:dyDescent="0.3">
      <c r="A201" t="s">
        <v>721</v>
      </c>
      <c r="B201" t="str">
        <f>UPPER(DataAnalyst!B201)</f>
        <v>DATA ANALYST</v>
      </c>
      <c r="C201" t="s">
        <v>675</v>
      </c>
      <c r="E201" t="str">
        <f t="shared" si="27"/>
        <v>Data Analyst</v>
      </c>
      <c r="F201" t="str">
        <f t="shared" si="28"/>
        <v>$60</v>
      </c>
      <c r="G201" t="str">
        <f t="shared" si="29"/>
        <v>$110</v>
      </c>
      <c r="H201" t="str">
        <f>LEFT(DataAnalyst!F32,LEN(DataAnalyst!F32)-3)</f>
        <v xml:space="preserve">Revel
</v>
      </c>
      <c r="I201" t="s">
        <v>173</v>
      </c>
      <c r="J201" t="str">
        <f>IF(DataAnalyst!I32=-1,"Unknown",DataAnalyst!I32)</f>
        <v>51 to 200 employees</v>
      </c>
      <c r="K201" t="str">
        <f>IF(DataAnalyst!L32=-1,"Unknown",DataAnalyst!L32)</f>
        <v>Consulting</v>
      </c>
      <c r="L201" t="str">
        <f>IF(DataAnalyst!N32=-1,"Unknown",DataAnalyst!N32)</f>
        <v>$25 to $50 million (USD)</v>
      </c>
      <c r="M201" t="b">
        <f>IF(DataAnalyst!P32=-1,FALSE,TRUE)</f>
        <v>1</v>
      </c>
      <c r="N201">
        <f t="shared" si="35"/>
        <v>1</v>
      </c>
      <c r="O201">
        <f t="shared" si="30"/>
        <v>1</v>
      </c>
      <c r="P201">
        <f t="shared" si="31"/>
        <v>0</v>
      </c>
      <c r="Q201">
        <f t="shared" si="32"/>
        <v>0</v>
      </c>
      <c r="R201">
        <f t="shared" si="33"/>
        <v>0</v>
      </c>
      <c r="S201">
        <f t="shared" si="34"/>
        <v>1</v>
      </c>
    </row>
    <row r="202" spans="1:19" ht="18.600000000000001" customHeight="1" x14ac:dyDescent="0.3">
      <c r="A202" t="s">
        <v>725</v>
      </c>
      <c r="B202" t="str">
        <f>UPPER(DataAnalyst!B202)</f>
        <v>SENIOR DATA ANALYST</v>
      </c>
      <c r="C202" t="s">
        <v>675</v>
      </c>
      <c r="E202" t="str">
        <f t="shared" si="27"/>
        <v>Data Analyst</v>
      </c>
      <c r="F202" t="str">
        <f t="shared" si="28"/>
        <v>$60</v>
      </c>
      <c r="G202" t="str">
        <f t="shared" si="29"/>
        <v>$110</v>
      </c>
      <c r="H202" t="str">
        <f>LEFT(DataAnalyst!F33,LEN(DataAnalyst!F33)-3)</f>
        <v xml:space="preserve">NALLAS CORPORATION
</v>
      </c>
      <c r="I202" t="s">
        <v>103</v>
      </c>
      <c r="J202" t="str">
        <f>IF(DataAnalyst!I33=-1,"Unknown",DataAnalyst!I33)</f>
        <v>1 to 50 employees</v>
      </c>
      <c r="K202" t="str">
        <f>IF(DataAnalyst!L33=-1,"Unknown",DataAnalyst!L33)</f>
        <v>Enterprise Software &amp; Network Solutions</v>
      </c>
      <c r="L202" t="str">
        <f>IF(DataAnalyst!N33=-1,"Unknown",DataAnalyst!N33)</f>
        <v>$1 to $5 million (USD)</v>
      </c>
      <c r="M202" t="b">
        <f>IF(DataAnalyst!P33=-1,FALSE,TRUE)</f>
        <v>0</v>
      </c>
      <c r="N202">
        <f t="shared" si="35"/>
        <v>0</v>
      </c>
      <c r="O202">
        <f t="shared" si="30"/>
        <v>0</v>
      </c>
      <c r="P202">
        <f t="shared" si="31"/>
        <v>0</v>
      </c>
      <c r="Q202">
        <f t="shared" si="32"/>
        <v>0</v>
      </c>
      <c r="R202">
        <f t="shared" si="33"/>
        <v>0</v>
      </c>
      <c r="S202">
        <f t="shared" si="34"/>
        <v>0</v>
      </c>
    </row>
    <row r="203" spans="1:19" ht="18.600000000000001" customHeight="1" x14ac:dyDescent="0.3">
      <c r="A203" t="s">
        <v>727</v>
      </c>
      <c r="B203" t="str">
        <f>UPPER(DataAnalyst!B203)</f>
        <v>SENIOR DATA ANALYST / SCIENTIST</v>
      </c>
      <c r="C203" t="s">
        <v>675</v>
      </c>
      <c r="E203" t="str">
        <f t="shared" si="27"/>
        <v>Data Analyst</v>
      </c>
      <c r="F203" t="str">
        <f t="shared" si="28"/>
        <v>$60</v>
      </c>
      <c r="G203" t="str">
        <f t="shared" si="29"/>
        <v>$110</v>
      </c>
      <c r="H203" t="str">
        <f>LEFT(DataAnalyst!F34,LEN(DataAnalyst!F34)-3)</f>
        <v xml:space="preserve">Pozent
</v>
      </c>
      <c r="I203" t="s">
        <v>19</v>
      </c>
      <c r="J203" t="str">
        <f>IF(DataAnalyst!I34=-1,"Unknown",DataAnalyst!I34)</f>
        <v>1 to 50 employees</v>
      </c>
      <c r="K203" t="str">
        <f>IF(DataAnalyst!L34=-1,"Unknown",DataAnalyst!L34)</f>
        <v>Unknown</v>
      </c>
      <c r="L203" t="str">
        <f>IF(DataAnalyst!N34=-1,"Unknown",DataAnalyst!N34)</f>
        <v>Less than $1 million (USD)</v>
      </c>
      <c r="M203" t="b">
        <f>IF(DataAnalyst!P34=-1,FALSE,TRUE)</f>
        <v>0</v>
      </c>
      <c r="N203">
        <f t="shared" si="35"/>
        <v>0</v>
      </c>
      <c r="O203">
        <f t="shared" si="30"/>
        <v>0</v>
      </c>
      <c r="P203">
        <f t="shared" si="31"/>
        <v>0</v>
      </c>
      <c r="Q203">
        <f t="shared" si="32"/>
        <v>0</v>
      </c>
      <c r="R203">
        <f t="shared" si="33"/>
        <v>0</v>
      </c>
      <c r="S203">
        <f t="shared" si="34"/>
        <v>0</v>
      </c>
    </row>
    <row r="204" spans="1:19" ht="18.600000000000001" customHeight="1" x14ac:dyDescent="0.3">
      <c r="A204" t="s">
        <v>731</v>
      </c>
      <c r="B204" t="str">
        <f>UPPER(DataAnalyst!B204)</f>
        <v>SENIOR DATA ANALYST - REGULATORY REPORTING</v>
      </c>
      <c r="C204" t="s">
        <v>675</v>
      </c>
      <c r="E204" t="str">
        <f t="shared" si="27"/>
        <v>Data Analyst</v>
      </c>
      <c r="F204" t="str">
        <f t="shared" si="28"/>
        <v>$60</v>
      </c>
      <c r="G204" t="str">
        <f t="shared" si="29"/>
        <v>$110</v>
      </c>
      <c r="H204" t="str">
        <f>LEFT(DataAnalyst!F36,LEN(DataAnalyst!F36)-3)</f>
        <v>Carry</v>
      </c>
      <c r="I204" t="s">
        <v>19</v>
      </c>
      <c r="J204" t="str">
        <f>IF(DataAnalyst!I36=-1,"Unknown",DataAnalyst!I36)</f>
        <v>Unknown</v>
      </c>
      <c r="K204" t="str">
        <f>IF(DataAnalyst!L36=-1,"Unknown",DataAnalyst!L36)</f>
        <v>Unknown</v>
      </c>
      <c r="L204" t="str">
        <f>IF(DataAnalyst!N36=-1,"Unknown",DataAnalyst!N36)</f>
        <v>Unknown</v>
      </c>
      <c r="M204" t="b">
        <f>IF(DataAnalyst!P36=-1,FALSE,TRUE)</f>
        <v>0</v>
      </c>
      <c r="N204">
        <f t="shared" si="35"/>
        <v>1</v>
      </c>
      <c r="O204">
        <f t="shared" si="30"/>
        <v>1</v>
      </c>
      <c r="P204">
        <f t="shared" si="31"/>
        <v>0</v>
      </c>
      <c r="Q204">
        <f t="shared" si="32"/>
        <v>0</v>
      </c>
      <c r="R204">
        <f t="shared" si="33"/>
        <v>0</v>
      </c>
      <c r="S204">
        <f t="shared" si="34"/>
        <v>1</v>
      </c>
    </row>
    <row r="205" spans="1:19" ht="18.600000000000001" customHeight="1" x14ac:dyDescent="0.3">
      <c r="A205" t="s">
        <v>736</v>
      </c>
      <c r="B205" t="str">
        <f>UPPER(DataAnalyst!B205)</f>
        <v>DATA REPORTING ANALYST</v>
      </c>
      <c r="C205" t="s">
        <v>675</v>
      </c>
      <c r="E205" t="str">
        <f t="shared" si="27"/>
        <v>Data Analyst</v>
      </c>
      <c r="F205" t="str">
        <f t="shared" si="28"/>
        <v>$60</v>
      </c>
      <c r="G205" t="str">
        <f t="shared" si="29"/>
        <v>$110</v>
      </c>
      <c r="H205" t="str">
        <f>LEFT(DataAnalyst!F37,LEN(DataAnalyst!F37)-3)</f>
        <v xml:space="preserve">Bank of America
</v>
      </c>
      <c r="I205" t="s">
        <v>19</v>
      </c>
      <c r="J205" t="str">
        <f>IF(DataAnalyst!I37=-1,"Unknown",DataAnalyst!I37)</f>
        <v>10000+ employees</v>
      </c>
      <c r="K205" t="str">
        <f>IF(DataAnalyst!L37=-1,"Unknown",DataAnalyst!L37)</f>
        <v>Banks &amp; Credit Unions</v>
      </c>
      <c r="L205" t="str">
        <f>IF(DataAnalyst!N37=-1,"Unknown",DataAnalyst!N37)</f>
        <v>$10+ billion (USD)</v>
      </c>
      <c r="M205" t="b">
        <f>IF(DataAnalyst!P37=-1,FALSE,TRUE)</f>
        <v>0</v>
      </c>
      <c r="N205">
        <f t="shared" si="35"/>
        <v>0</v>
      </c>
      <c r="O205">
        <f t="shared" si="30"/>
        <v>0</v>
      </c>
      <c r="P205">
        <f t="shared" si="31"/>
        <v>0</v>
      </c>
      <c r="Q205">
        <f t="shared" si="32"/>
        <v>0</v>
      </c>
      <c r="R205">
        <f t="shared" si="33"/>
        <v>0</v>
      </c>
      <c r="S205">
        <f t="shared" si="34"/>
        <v>1</v>
      </c>
    </row>
    <row r="206" spans="1:19" ht="18.600000000000001" customHeight="1" x14ac:dyDescent="0.3">
      <c r="A206" t="s">
        <v>738</v>
      </c>
      <c r="B206" t="str">
        <f>UPPER(DataAnalyst!B206)</f>
        <v>DATA GOVERNANCE ANALYST</v>
      </c>
      <c r="C206" t="s">
        <v>675</v>
      </c>
      <c r="E206" t="str">
        <f t="shared" si="27"/>
        <v>Data Analyst</v>
      </c>
      <c r="F206" t="str">
        <f t="shared" si="28"/>
        <v>$60</v>
      </c>
      <c r="G206" t="str">
        <f t="shared" si="29"/>
        <v>$110</v>
      </c>
      <c r="H206" t="str">
        <f>LEFT(DataAnalyst!F39,LEN(DataAnalyst!F39)-3)</f>
        <v xml:space="preserve">Nutech Information Systems
</v>
      </c>
      <c r="I206" t="s">
        <v>19</v>
      </c>
      <c r="J206" t="str">
        <f>IF(DataAnalyst!I39=-1,"Unknown",DataAnalyst!I39)</f>
        <v>1 to 50 employees</v>
      </c>
      <c r="K206" t="str">
        <f>IF(DataAnalyst!L39=-1,"Unknown",DataAnalyst!L39)</f>
        <v>Computer Hardware &amp; Software</v>
      </c>
      <c r="L206" t="str">
        <f>IF(DataAnalyst!N39=-1,"Unknown",DataAnalyst!N39)</f>
        <v>Less than $1 million (USD)</v>
      </c>
      <c r="M206" t="b">
        <f>IF(DataAnalyst!P39=-1,FALSE,TRUE)</f>
        <v>0</v>
      </c>
      <c r="N206">
        <f t="shared" si="35"/>
        <v>0</v>
      </c>
      <c r="O206">
        <f t="shared" si="30"/>
        <v>0</v>
      </c>
      <c r="P206">
        <f t="shared" si="31"/>
        <v>0</v>
      </c>
      <c r="Q206">
        <f t="shared" si="32"/>
        <v>0</v>
      </c>
      <c r="R206">
        <f t="shared" si="33"/>
        <v>0</v>
      </c>
      <c r="S206">
        <f t="shared" si="34"/>
        <v>0</v>
      </c>
    </row>
    <row r="207" spans="1:19" ht="18.600000000000001" customHeight="1" x14ac:dyDescent="0.3">
      <c r="A207" t="s">
        <v>739</v>
      </c>
      <c r="B207" t="str">
        <f>UPPER(DataAnalyst!B207)</f>
        <v>DATA ANALYST</v>
      </c>
      <c r="C207" t="s">
        <v>675</v>
      </c>
      <c r="E207" t="str">
        <f t="shared" si="27"/>
        <v>Data Analyst</v>
      </c>
      <c r="F207" t="str">
        <f t="shared" si="28"/>
        <v>$60</v>
      </c>
      <c r="G207" t="str">
        <f t="shared" si="29"/>
        <v>$110</v>
      </c>
      <c r="H207" t="str">
        <f>LEFT(DataAnalyst!F41,LEN(DataAnalyst!F41)-3)</f>
        <v xml:space="preserve">The Trevor Project
</v>
      </c>
      <c r="I207" t="s">
        <v>19</v>
      </c>
      <c r="J207" t="str">
        <f>IF(DataAnalyst!I41=-1,"Unknown",DataAnalyst!I41)</f>
        <v>51 to 200 employees</v>
      </c>
      <c r="K207" t="str">
        <f>IF(DataAnalyst!L41=-1,"Unknown",DataAnalyst!L41)</f>
        <v>Social Assistance</v>
      </c>
      <c r="L207" t="str">
        <f>IF(DataAnalyst!N41=-1,"Unknown",DataAnalyst!N41)</f>
        <v>$10 to $25 million (USD)</v>
      </c>
      <c r="M207" t="b">
        <f>IF(DataAnalyst!P41=-1,FALSE,TRUE)</f>
        <v>0</v>
      </c>
      <c r="N207">
        <f t="shared" si="35"/>
        <v>1</v>
      </c>
      <c r="O207">
        <f t="shared" si="30"/>
        <v>1</v>
      </c>
      <c r="P207">
        <f t="shared" si="31"/>
        <v>0</v>
      </c>
      <c r="Q207">
        <f t="shared" si="32"/>
        <v>0</v>
      </c>
      <c r="R207">
        <f t="shared" si="33"/>
        <v>1</v>
      </c>
      <c r="S207">
        <f t="shared" si="34"/>
        <v>0</v>
      </c>
    </row>
    <row r="208" spans="1:19" ht="18.600000000000001" customHeight="1" x14ac:dyDescent="0.3">
      <c r="A208" t="s">
        <v>742</v>
      </c>
      <c r="B208" t="str">
        <f>UPPER(DataAnalyst!B208)</f>
        <v>SENIOR DATA ANALYST (6-12 MONTH CONTRACT-REMOTE)</v>
      </c>
      <c r="C208" t="s">
        <v>675</v>
      </c>
      <c r="E208" t="str">
        <f t="shared" si="27"/>
        <v>Data Analyst</v>
      </c>
      <c r="F208" t="str">
        <f t="shared" si="28"/>
        <v>$60</v>
      </c>
      <c r="G208" t="str">
        <f t="shared" si="29"/>
        <v>$110</v>
      </c>
      <c r="H208" t="str">
        <f>LEFT(DataAnalyst!F43,LEN(DataAnalyst!F43)-3)</f>
        <v>AB In</v>
      </c>
      <c r="I208" t="s">
        <v>19</v>
      </c>
      <c r="J208" t="str">
        <f>IF(DataAnalyst!I43=-1,"Unknown",DataAnalyst!I43)</f>
        <v>1001 to 5000 employees</v>
      </c>
      <c r="K208" t="str">
        <f>IF(DataAnalyst!L43=-1,"Unknown",DataAnalyst!L43)</f>
        <v>Unknown</v>
      </c>
      <c r="L208" t="str">
        <f>IF(DataAnalyst!N43=-1,"Unknown",DataAnalyst!N43)</f>
        <v>Unknown / Non-Applicable</v>
      </c>
      <c r="M208" t="b">
        <f>IF(DataAnalyst!P43=-1,FALSE,TRUE)</f>
        <v>0</v>
      </c>
      <c r="N208">
        <f t="shared" si="35"/>
        <v>0</v>
      </c>
      <c r="O208">
        <f t="shared" si="30"/>
        <v>0</v>
      </c>
      <c r="P208">
        <f t="shared" si="31"/>
        <v>0</v>
      </c>
      <c r="Q208">
        <f t="shared" si="32"/>
        <v>0</v>
      </c>
      <c r="R208">
        <f t="shared" si="33"/>
        <v>0</v>
      </c>
      <c r="S208">
        <f t="shared" si="34"/>
        <v>1</v>
      </c>
    </row>
    <row r="209" spans="1:19" ht="18.600000000000001" customHeight="1" x14ac:dyDescent="0.3">
      <c r="A209" t="s">
        <v>745</v>
      </c>
      <c r="B209" t="str">
        <f>UPPER(DataAnalyst!B209)</f>
        <v>PRINCIPAL DATA ANALYST, LATAM Â€“ DISNEY STREAMING SERVICES</v>
      </c>
      <c r="C209" t="s">
        <v>675</v>
      </c>
      <c r="E209" t="str">
        <f t="shared" si="27"/>
        <v>Data Analyst</v>
      </c>
      <c r="F209" t="str">
        <f t="shared" si="28"/>
        <v>$60</v>
      </c>
      <c r="G209" t="str">
        <f t="shared" si="29"/>
        <v>$110</v>
      </c>
      <c r="H209" t="str">
        <f>LEFT(DataAnalyst!F44,LEN(DataAnalyst!F44)-3)</f>
        <v xml:space="preserve">Whip Media Group
</v>
      </c>
      <c r="I209" t="s">
        <v>19</v>
      </c>
      <c r="J209" t="str">
        <f>IF(DataAnalyst!I44=-1,"Unknown",DataAnalyst!I44)</f>
        <v>51 to 200 employees</v>
      </c>
      <c r="K209" t="str">
        <f>IF(DataAnalyst!L44=-1,"Unknown",DataAnalyst!L44)</f>
        <v>Unknown</v>
      </c>
      <c r="L209" t="str">
        <f>IF(DataAnalyst!N44=-1,"Unknown",DataAnalyst!N44)</f>
        <v>Unknown / Non-Applicable</v>
      </c>
      <c r="M209" t="b">
        <f>IF(DataAnalyst!P44=-1,FALSE,TRUE)</f>
        <v>0</v>
      </c>
      <c r="N209">
        <f t="shared" si="35"/>
        <v>1</v>
      </c>
      <c r="O209">
        <f t="shared" si="30"/>
        <v>1</v>
      </c>
      <c r="P209">
        <f t="shared" si="31"/>
        <v>0</v>
      </c>
      <c r="Q209">
        <f t="shared" si="32"/>
        <v>1</v>
      </c>
      <c r="R209">
        <f t="shared" si="33"/>
        <v>0</v>
      </c>
      <c r="S209">
        <f t="shared" si="34"/>
        <v>1</v>
      </c>
    </row>
    <row r="210" spans="1:19" ht="18.600000000000001" customHeight="1" x14ac:dyDescent="0.3">
      <c r="A210" t="s">
        <v>748</v>
      </c>
      <c r="B210" t="str">
        <f>UPPER(DataAnalyst!B210)</f>
        <v>DATA ANALYST- WIN 10 MIGRATION- NYC</v>
      </c>
      <c r="C210" t="s">
        <v>675</v>
      </c>
      <c r="E210" t="str">
        <f t="shared" si="27"/>
        <v>Data Analyst</v>
      </c>
      <c r="F210" t="str">
        <f t="shared" si="28"/>
        <v>$60</v>
      </c>
      <c r="G210" t="str">
        <f t="shared" si="29"/>
        <v>$110</v>
      </c>
      <c r="H210" t="str">
        <f>LEFT(DataAnalyst!F45,LEN(DataAnalyst!F45)-3)</f>
        <v xml:space="preserve">Two95 International Inc.
</v>
      </c>
      <c r="I210" t="s">
        <v>19</v>
      </c>
      <c r="J210" t="str">
        <f>IF(DataAnalyst!I45=-1,"Unknown",DataAnalyst!I45)</f>
        <v>1 to 50 employees</v>
      </c>
      <c r="K210" t="str">
        <f>IF(DataAnalyst!L45=-1,"Unknown",DataAnalyst!L45)</f>
        <v>Staffing &amp; Outsourcing</v>
      </c>
      <c r="L210" t="str">
        <f>IF(DataAnalyst!N45=-1,"Unknown",DataAnalyst!N45)</f>
        <v>$1 to $5 million (USD)</v>
      </c>
      <c r="M210" t="b">
        <f>IF(DataAnalyst!P45=-1,FALSE,TRUE)</f>
        <v>0</v>
      </c>
      <c r="N210">
        <f t="shared" si="35"/>
        <v>1</v>
      </c>
      <c r="O210">
        <f t="shared" si="30"/>
        <v>0</v>
      </c>
      <c r="P210">
        <f t="shared" si="31"/>
        <v>0</v>
      </c>
      <c r="Q210">
        <f t="shared" si="32"/>
        <v>0</v>
      </c>
      <c r="R210">
        <f t="shared" si="33"/>
        <v>0</v>
      </c>
      <c r="S210">
        <f t="shared" si="34"/>
        <v>1</v>
      </c>
    </row>
    <row r="211" spans="1:19" ht="18.600000000000001" customHeight="1" x14ac:dyDescent="0.3">
      <c r="A211" t="s">
        <v>751</v>
      </c>
      <c r="B211" t="str">
        <f>UPPER(DataAnalyst!B211)</f>
        <v>DATA ANALYST (35 HOURS/WEEK)</v>
      </c>
      <c r="C211" t="s">
        <v>675</v>
      </c>
      <c r="E211" t="str">
        <f t="shared" si="27"/>
        <v>Data Analyst</v>
      </c>
      <c r="F211" t="str">
        <f t="shared" si="28"/>
        <v>$60</v>
      </c>
      <c r="G211" t="str">
        <f t="shared" si="29"/>
        <v>$110</v>
      </c>
      <c r="H211" t="str">
        <f>LEFT(DataAnalyst!F46,LEN(DataAnalyst!F46)-3)</f>
        <v xml:space="preserve">Vettery
</v>
      </c>
      <c r="I211" t="s">
        <v>19</v>
      </c>
      <c r="J211" t="str">
        <f>IF(DataAnalyst!I46=-1,"Unknown",DataAnalyst!I46)</f>
        <v>201 to 500 employees</v>
      </c>
      <c r="K211" t="str">
        <f>IF(DataAnalyst!L46=-1,"Unknown",DataAnalyst!L46)</f>
        <v>Internet</v>
      </c>
      <c r="L211" t="str">
        <f>IF(DataAnalyst!N46=-1,"Unknown",DataAnalyst!N46)</f>
        <v>Unknown / Non-Applicable</v>
      </c>
      <c r="M211" t="b">
        <f>IF(DataAnalyst!P46=-1,FALSE,TRUE)</f>
        <v>0</v>
      </c>
      <c r="N211">
        <f t="shared" si="35"/>
        <v>1</v>
      </c>
      <c r="O211">
        <f t="shared" si="30"/>
        <v>1</v>
      </c>
      <c r="P211">
        <f t="shared" si="31"/>
        <v>1</v>
      </c>
      <c r="Q211">
        <f t="shared" si="32"/>
        <v>0</v>
      </c>
      <c r="R211">
        <f t="shared" si="33"/>
        <v>1</v>
      </c>
      <c r="S211">
        <f t="shared" si="34"/>
        <v>1</v>
      </c>
    </row>
    <row r="212" spans="1:19" ht="18.600000000000001" customHeight="1" x14ac:dyDescent="0.3">
      <c r="A212" t="s">
        <v>754</v>
      </c>
      <c r="B212" t="str">
        <f>UPPER(DataAnalyst!B212)</f>
        <v>TECH BUSINESS/DATA ANALYST</v>
      </c>
      <c r="C212" t="s">
        <v>675</v>
      </c>
      <c r="E212" t="str">
        <f t="shared" si="27"/>
        <v>Business Analyst</v>
      </c>
      <c r="F212" t="str">
        <f t="shared" si="28"/>
        <v>$60</v>
      </c>
      <c r="G212" t="str">
        <f t="shared" si="29"/>
        <v>$110</v>
      </c>
      <c r="H212" t="str">
        <f>LEFT(DataAnalyst!F47,LEN(DataAnalyst!F47)-3)</f>
        <v xml:space="preserve">Nesco Resource, LLC
</v>
      </c>
      <c r="I212" t="s">
        <v>19</v>
      </c>
      <c r="J212" t="str">
        <f>IF(DataAnalyst!I47=-1,"Unknown",DataAnalyst!I47)</f>
        <v>1001 to 5000 employees</v>
      </c>
      <c r="K212" t="str">
        <f>IF(DataAnalyst!L47=-1,"Unknown",DataAnalyst!L47)</f>
        <v>Staffing &amp; Outsourcing</v>
      </c>
      <c r="L212" t="str">
        <f>IF(DataAnalyst!N47=-1,"Unknown",DataAnalyst!N47)</f>
        <v>$500 million to $1 billion (USD)</v>
      </c>
      <c r="M212" t="b">
        <f>IF(DataAnalyst!P47=-1,FALSE,TRUE)</f>
        <v>0</v>
      </c>
      <c r="N212">
        <f t="shared" si="35"/>
        <v>1</v>
      </c>
      <c r="O212">
        <f t="shared" si="30"/>
        <v>1</v>
      </c>
      <c r="P212">
        <f t="shared" si="31"/>
        <v>0</v>
      </c>
      <c r="Q212">
        <f t="shared" si="32"/>
        <v>0</v>
      </c>
      <c r="R212">
        <f t="shared" si="33"/>
        <v>0</v>
      </c>
      <c r="S212">
        <f t="shared" si="34"/>
        <v>1</v>
      </c>
    </row>
    <row r="213" spans="1:19" ht="18.600000000000001" customHeight="1" x14ac:dyDescent="0.3">
      <c r="A213" t="s">
        <v>756</v>
      </c>
      <c r="B213" t="str">
        <f>UPPER(DataAnalyst!B213)</f>
        <v>DATA ANALYST</v>
      </c>
      <c r="C213" t="s">
        <v>755</v>
      </c>
      <c r="E213" t="str">
        <f t="shared" si="27"/>
        <v>Data Analyst</v>
      </c>
      <c r="F213" t="str">
        <f t="shared" si="28"/>
        <v>$41</v>
      </c>
      <c r="G213" t="str">
        <f t="shared" si="29"/>
        <v>$78</v>
      </c>
      <c r="H213" t="str">
        <f>LEFT(DataAnalyst!F48,LEN(DataAnalyst!F48)-3)</f>
        <v xml:space="preserve">Hearst Communications
</v>
      </c>
      <c r="I213" t="s">
        <v>19</v>
      </c>
      <c r="J213" t="str">
        <f>IF(DataAnalyst!I48=-1,"Unknown",DataAnalyst!I48)</f>
        <v>1 to 50 employees</v>
      </c>
      <c r="K213" t="str">
        <f>IF(DataAnalyst!L48=-1,"Unknown",DataAnalyst!L48)</f>
        <v>Advertising &amp; Marketing</v>
      </c>
      <c r="L213" t="str">
        <f>IF(DataAnalyst!N48=-1,"Unknown",DataAnalyst!N48)</f>
        <v>Less than $1 million (USD)</v>
      </c>
      <c r="M213" t="b">
        <f>IF(DataAnalyst!P48=-1,FALSE,TRUE)</f>
        <v>0</v>
      </c>
      <c r="N213">
        <f t="shared" si="35"/>
        <v>1</v>
      </c>
      <c r="O213">
        <f t="shared" si="30"/>
        <v>0</v>
      </c>
      <c r="P213">
        <f t="shared" si="31"/>
        <v>0</v>
      </c>
      <c r="Q213">
        <f t="shared" si="32"/>
        <v>0</v>
      </c>
      <c r="R213">
        <f t="shared" si="33"/>
        <v>0</v>
      </c>
      <c r="S213">
        <f t="shared" si="34"/>
        <v>1</v>
      </c>
    </row>
    <row r="214" spans="1:19" ht="18.600000000000001" customHeight="1" x14ac:dyDescent="0.3">
      <c r="A214" t="s">
        <v>758</v>
      </c>
      <c r="B214" t="str">
        <f>UPPER(DataAnalyst!B214)</f>
        <v>SENIOR DATA ANALYST, FINANCIAL SERVICES</v>
      </c>
      <c r="C214" t="s">
        <v>755</v>
      </c>
      <c r="E214" t="str">
        <f t="shared" si="27"/>
        <v>Data Analyst</v>
      </c>
      <c r="F214" t="str">
        <f t="shared" si="28"/>
        <v>$41</v>
      </c>
      <c r="G214" t="str">
        <f t="shared" si="29"/>
        <v>$78</v>
      </c>
      <c r="H214" t="str">
        <f>LEFT(DataAnalyst!F49,LEN(DataAnalyst!F49)-3)</f>
        <v xml:space="preserve">MediaMath
</v>
      </c>
      <c r="I214" t="s">
        <v>19</v>
      </c>
      <c r="J214" t="str">
        <f>IF(DataAnalyst!I49=-1,"Unknown",DataAnalyst!I49)</f>
        <v>501 to 1000 employees</v>
      </c>
      <c r="K214" t="str">
        <f>IF(DataAnalyst!L49=-1,"Unknown",DataAnalyst!L49)</f>
        <v>Advertising &amp; Marketing</v>
      </c>
      <c r="L214" t="str">
        <f>IF(DataAnalyst!N49=-1,"Unknown",DataAnalyst!N49)</f>
        <v>$100 to $500 million (USD)</v>
      </c>
      <c r="M214" t="b">
        <f>IF(DataAnalyst!P49=-1,FALSE,TRUE)</f>
        <v>1</v>
      </c>
      <c r="N214">
        <f t="shared" si="35"/>
        <v>0</v>
      </c>
      <c r="O214">
        <f t="shared" si="30"/>
        <v>0</v>
      </c>
      <c r="P214">
        <f t="shared" si="31"/>
        <v>0</v>
      </c>
      <c r="Q214">
        <f t="shared" si="32"/>
        <v>1</v>
      </c>
      <c r="R214">
        <f t="shared" si="33"/>
        <v>0</v>
      </c>
      <c r="S214">
        <f t="shared" si="34"/>
        <v>1</v>
      </c>
    </row>
    <row r="215" spans="1:19" ht="18.600000000000001" customHeight="1" x14ac:dyDescent="0.3">
      <c r="A215" t="s">
        <v>761</v>
      </c>
      <c r="B215" t="str">
        <f>UPPER(DataAnalyst!B215)</f>
        <v>ENTERPRISE DATA, FINANCIAL DATA ANALYST - CONTENT DESIGN SPECIALIST CONTRACTOR</v>
      </c>
      <c r="C215" t="s">
        <v>755</v>
      </c>
      <c r="E215" t="str">
        <f t="shared" si="27"/>
        <v>Data Analyst</v>
      </c>
      <c r="F215" t="str">
        <f t="shared" si="28"/>
        <v>$41</v>
      </c>
      <c r="G215" t="str">
        <f t="shared" si="29"/>
        <v>$78</v>
      </c>
      <c r="H215" t="str">
        <f>LEFT(DataAnalyst!F50,LEN(DataAnalyst!F50)-3)</f>
        <v xml:space="preserve">Jordan &amp; Jordan
</v>
      </c>
      <c r="I215" t="s">
        <v>19</v>
      </c>
      <c r="J215" t="str">
        <f>IF(DataAnalyst!I50=-1,"Unknown",DataAnalyst!I50)</f>
        <v>1 to 50 employees</v>
      </c>
      <c r="K215" t="str">
        <f>IF(DataAnalyst!L50=-1,"Unknown",DataAnalyst!L50)</f>
        <v>Brokerage Services</v>
      </c>
      <c r="L215" t="str">
        <f>IF(DataAnalyst!N50=-1,"Unknown",DataAnalyst!N50)</f>
        <v>Unknown / Non-Applicable</v>
      </c>
      <c r="M215" t="b">
        <f>IF(DataAnalyst!P50=-1,FALSE,TRUE)</f>
        <v>0</v>
      </c>
      <c r="N215">
        <f t="shared" si="35"/>
        <v>0</v>
      </c>
      <c r="O215">
        <f t="shared" si="30"/>
        <v>0</v>
      </c>
      <c r="P215">
        <f t="shared" si="31"/>
        <v>0</v>
      </c>
      <c r="Q215">
        <f t="shared" si="32"/>
        <v>0</v>
      </c>
      <c r="R215">
        <f t="shared" si="33"/>
        <v>0</v>
      </c>
      <c r="S215">
        <f t="shared" si="34"/>
        <v>0</v>
      </c>
    </row>
    <row r="216" spans="1:19" ht="18.600000000000001" customHeight="1" x14ac:dyDescent="0.3">
      <c r="A216" t="s">
        <v>762</v>
      </c>
      <c r="B216" t="str">
        <f>UPPER(DataAnalyst!B216)</f>
        <v>DATA ANALYST</v>
      </c>
      <c r="C216" t="s">
        <v>755</v>
      </c>
      <c r="E216" t="str">
        <f t="shared" si="27"/>
        <v>Data Analyst</v>
      </c>
      <c r="F216" t="str">
        <f t="shared" si="28"/>
        <v>$41</v>
      </c>
      <c r="G216" t="str">
        <f t="shared" si="29"/>
        <v>$78</v>
      </c>
      <c r="H216" t="str">
        <f>LEFT(DataAnalyst!F52,LEN(DataAnalyst!F52)-3)</f>
        <v xml:space="preserve">Walt Disney Co.
</v>
      </c>
      <c r="I216" t="s">
        <v>19</v>
      </c>
      <c r="J216" t="str">
        <f>IF(DataAnalyst!I52=-1,"Unknown",DataAnalyst!I52)</f>
        <v>10000+ employees</v>
      </c>
      <c r="K216" t="str">
        <f>IF(DataAnalyst!L52=-1,"Unknown",DataAnalyst!L52)</f>
        <v>Motion Picture Production &amp; Distribution</v>
      </c>
      <c r="L216" t="str">
        <f>IF(DataAnalyst!N52=-1,"Unknown",DataAnalyst!N52)</f>
        <v>$10+ billion (USD)</v>
      </c>
      <c r="M216" t="b">
        <f>IF(DataAnalyst!P52=-1,FALSE,TRUE)</f>
        <v>0</v>
      </c>
      <c r="N216">
        <f t="shared" si="35"/>
        <v>0</v>
      </c>
      <c r="O216">
        <f t="shared" si="30"/>
        <v>0</v>
      </c>
      <c r="P216">
        <f t="shared" si="31"/>
        <v>0</v>
      </c>
      <c r="Q216">
        <f t="shared" si="32"/>
        <v>0</v>
      </c>
      <c r="R216">
        <f t="shared" si="33"/>
        <v>0</v>
      </c>
      <c r="S216">
        <f t="shared" si="34"/>
        <v>1</v>
      </c>
    </row>
    <row r="217" spans="1:19" ht="18.600000000000001" customHeight="1" x14ac:dyDescent="0.3">
      <c r="A217" t="s">
        <v>765</v>
      </c>
      <c r="B217" t="str">
        <f>UPPER(DataAnalyst!B217)</f>
        <v>DATA ANALYST</v>
      </c>
      <c r="C217" t="s">
        <v>755</v>
      </c>
      <c r="E217" t="str">
        <f t="shared" ref="E217:E280" si="36">IF(COUNTIF(B217, "*BU*"), "Business Analyst", "Data Analyst")</f>
        <v>Data Analyst</v>
      </c>
      <c r="F217" t="str">
        <f t="shared" si="28"/>
        <v>$41</v>
      </c>
      <c r="G217" t="str">
        <f t="shared" si="29"/>
        <v>$78</v>
      </c>
      <c r="H217" t="str">
        <f>LEFT(DataAnalyst!F55,LEN(DataAnalyst!F55)-3)</f>
        <v xml:space="preserve">Gemini
</v>
      </c>
      <c r="I217" t="s">
        <v>19</v>
      </c>
      <c r="J217" t="str">
        <f>IF(DataAnalyst!I55=-1,"Unknown",DataAnalyst!I55)</f>
        <v>51 to 200 employees</v>
      </c>
      <c r="K217" t="str">
        <f>IF(DataAnalyst!L55=-1,"Unknown",DataAnalyst!L55)</f>
        <v>Brokerage Services</v>
      </c>
      <c r="L217" t="str">
        <f>IF(DataAnalyst!N55=-1,"Unknown",DataAnalyst!N55)</f>
        <v>Unknown / Non-Applicable</v>
      </c>
      <c r="M217" t="b">
        <f>IF(DataAnalyst!P55=-1,FALSE,TRUE)</f>
        <v>0</v>
      </c>
      <c r="N217">
        <f t="shared" si="35"/>
        <v>1</v>
      </c>
      <c r="O217">
        <f t="shared" si="30"/>
        <v>0</v>
      </c>
      <c r="P217">
        <f t="shared" si="31"/>
        <v>0</v>
      </c>
      <c r="Q217">
        <f t="shared" si="32"/>
        <v>0</v>
      </c>
      <c r="R217">
        <f t="shared" si="33"/>
        <v>0</v>
      </c>
      <c r="S217">
        <f t="shared" si="34"/>
        <v>1</v>
      </c>
    </row>
    <row r="218" spans="1:19" ht="18.600000000000001" customHeight="1" x14ac:dyDescent="0.3">
      <c r="A218" t="s">
        <v>767</v>
      </c>
      <c r="B218" t="str">
        <f>UPPER(DataAnalyst!B218)</f>
        <v>SENIOR DATA ANALYST</v>
      </c>
      <c r="C218" t="s">
        <v>755</v>
      </c>
      <c r="E218" t="str">
        <f t="shared" si="36"/>
        <v>Data Analyst</v>
      </c>
      <c r="F218" t="str">
        <f t="shared" si="28"/>
        <v>$41</v>
      </c>
      <c r="G218" t="str">
        <f t="shared" si="29"/>
        <v>$78</v>
      </c>
      <c r="H218" t="str">
        <f>LEFT(DataAnalyst!F57,LEN(DataAnalyst!F57)-3)</f>
        <v>NADAP NYS I</v>
      </c>
      <c r="I218" t="s">
        <v>19</v>
      </c>
      <c r="J218" t="str">
        <f>IF(DataAnalyst!I57=-1,"Unknown",DataAnalyst!I57)</f>
        <v>Unknown</v>
      </c>
      <c r="K218" t="str">
        <f>IF(DataAnalyst!L57=-1,"Unknown",DataAnalyst!L57)</f>
        <v>Unknown</v>
      </c>
      <c r="L218" t="str">
        <f>IF(DataAnalyst!N57=-1,"Unknown",DataAnalyst!N57)</f>
        <v>Unknown</v>
      </c>
      <c r="M218" t="b">
        <f>IF(DataAnalyst!P57=-1,FALSE,TRUE)</f>
        <v>0</v>
      </c>
      <c r="N218">
        <f t="shared" si="35"/>
        <v>1</v>
      </c>
      <c r="O218">
        <f t="shared" si="30"/>
        <v>0</v>
      </c>
      <c r="P218">
        <f t="shared" si="31"/>
        <v>0</v>
      </c>
      <c r="Q218">
        <f t="shared" si="32"/>
        <v>1</v>
      </c>
      <c r="R218">
        <f t="shared" si="33"/>
        <v>0</v>
      </c>
      <c r="S218">
        <f t="shared" si="34"/>
        <v>1</v>
      </c>
    </row>
    <row r="219" spans="1:19" ht="18.600000000000001" customHeight="1" x14ac:dyDescent="0.3">
      <c r="A219" t="s">
        <v>770</v>
      </c>
      <c r="B219" t="str">
        <f>UPPER(DataAnalyst!B219)</f>
        <v>DATA REMEDIATION ANALYST-EK020719A/JL</v>
      </c>
      <c r="C219" t="s">
        <v>755</v>
      </c>
      <c r="E219" t="str">
        <f t="shared" si="36"/>
        <v>Data Analyst</v>
      </c>
      <c r="F219" t="str">
        <f t="shared" si="28"/>
        <v>$41</v>
      </c>
      <c r="G219" t="str">
        <f t="shared" si="29"/>
        <v>$78</v>
      </c>
      <c r="H219" t="str">
        <f>LEFT(DataAnalyst!F58,LEN(DataAnalyst!F58)-3)</f>
        <v xml:space="preserve">Walt Disney Co.
</v>
      </c>
      <c r="I219" t="s">
        <v>19</v>
      </c>
      <c r="J219" t="str">
        <f>IF(DataAnalyst!I58=-1,"Unknown",DataAnalyst!I58)</f>
        <v>10000+ employees</v>
      </c>
      <c r="K219" t="str">
        <f>IF(DataAnalyst!L58=-1,"Unknown",DataAnalyst!L58)</f>
        <v>Motion Picture Production &amp; Distribution</v>
      </c>
      <c r="L219" t="str">
        <f>IF(DataAnalyst!N58=-1,"Unknown",DataAnalyst!N58)</f>
        <v>$10+ billion (USD)</v>
      </c>
      <c r="M219" t="b">
        <f>IF(DataAnalyst!P58=-1,FALSE,TRUE)</f>
        <v>0</v>
      </c>
      <c r="N219">
        <f t="shared" si="35"/>
        <v>0</v>
      </c>
      <c r="O219">
        <f t="shared" si="30"/>
        <v>0</v>
      </c>
      <c r="P219">
        <f t="shared" si="31"/>
        <v>0</v>
      </c>
      <c r="Q219">
        <f t="shared" si="32"/>
        <v>0</v>
      </c>
      <c r="R219">
        <f t="shared" si="33"/>
        <v>0</v>
      </c>
      <c r="S219">
        <f t="shared" si="34"/>
        <v>1</v>
      </c>
    </row>
    <row r="220" spans="1:19" ht="18.600000000000001" customHeight="1" x14ac:dyDescent="0.3">
      <c r="A220" t="s">
        <v>772</v>
      </c>
      <c r="B220" t="str">
        <f>UPPER(DataAnalyst!B220)</f>
        <v>BUSINESS ANALYST - CHIEF DATA OFFICE</v>
      </c>
      <c r="C220" t="s">
        <v>755</v>
      </c>
      <c r="E220" t="str">
        <f t="shared" si="36"/>
        <v>Business Analyst</v>
      </c>
      <c r="F220" t="str">
        <f t="shared" si="28"/>
        <v>$41</v>
      </c>
      <c r="G220" t="str">
        <f t="shared" si="29"/>
        <v>$78</v>
      </c>
      <c r="H220" t="str">
        <f>LEFT(DataAnalyst!F59,LEN(DataAnalyst!F59)-3)</f>
        <v xml:space="preserve">Fragomen Worldwide
</v>
      </c>
      <c r="I220" t="s">
        <v>19</v>
      </c>
      <c r="J220" t="str">
        <f>IF(DataAnalyst!I59=-1,"Unknown",DataAnalyst!I59)</f>
        <v>1001 to 5000 employees</v>
      </c>
      <c r="K220" t="str">
        <f>IF(DataAnalyst!L59=-1,"Unknown",DataAnalyst!L59)</f>
        <v>Legal</v>
      </c>
      <c r="L220" t="str">
        <f>IF(DataAnalyst!N59=-1,"Unknown",DataAnalyst!N59)</f>
        <v>$500 million to $1 billion (USD)</v>
      </c>
      <c r="M220" t="b">
        <f>IF(DataAnalyst!P59=-1,FALSE,TRUE)</f>
        <v>0</v>
      </c>
      <c r="N220">
        <f t="shared" si="35"/>
        <v>0</v>
      </c>
      <c r="O220">
        <f t="shared" si="30"/>
        <v>0</v>
      </c>
      <c r="P220">
        <f t="shared" si="31"/>
        <v>0</v>
      </c>
      <c r="Q220">
        <f t="shared" si="32"/>
        <v>0</v>
      </c>
      <c r="R220">
        <f t="shared" si="33"/>
        <v>0</v>
      </c>
      <c r="S220">
        <f t="shared" si="34"/>
        <v>1</v>
      </c>
    </row>
    <row r="221" spans="1:19" ht="18.600000000000001" customHeight="1" x14ac:dyDescent="0.3">
      <c r="A221" t="s">
        <v>774</v>
      </c>
      <c r="B221" t="str">
        <f>UPPER(DataAnalyst!B221)</f>
        <v>SENIOR ANALYST, DATA INSTRUMENTATION &amp; QUALITY (DISNEY+)</v>
      </c>
      <c r="C221" t="s">
        <v>755</v>
      </c>
      <c r="E221" t="str">
        <f t="shared" si="36"/>
        <v>Data Analyst</v>
      </c>
      <c r="F221" t="str">
        <f t="shared" si="28"/>
        <v>$41</v>
      </c>
      <c r="G221" t="str">
        <f t="shared" si="29"/>
        <v>$78</v>
      </c>
      <c r="H221" t="str">
        <f>LEFT(DataAnalyst!F60,LEN(DataAnalyst!F60)-3)</f>
        <v xml:space="preserve">Bloomberg
</v>
      </c>
      <c r="I221" t="s">
        <v>19</v>
      </c>
      <c r="J221" t="str">
        <f>IF(DataAnalyst!I60=-1,"Unknown",DataAnalyst!I60)</f>
        <v>10000+ employees</v>
      </c>
      <c r="K221" t="str">
        <f>IF(DataAnalyst!L60=-1,"Unknown",DataAnalyst!L60)</f>
        <v>Computer Hardware &amp; Software</v>
      </c>
      <c r="L221" t="str">
        <f>IF(DataAnalyst!N60=-1,"Unknown",DataAnalyst!N60)</f>
        <v>Unknown / Non-Applicable</v>
      </c>
      <c r="M221" t="b">
        <f>IF(DataAnalyst!P60=-1,FALSE,TRUE)</f>
        <v>0</v>
      </c>
      <c r="N221">
        <f t="shared" si="35"/>
        <v>1</v>
      </c>
      <c r="O221">
        <f t="shared" si="30"/>
        <v>1</v>
      </c>
      <c r="P221">
        <f t="shared" si="31"/>
        <v>0</v>
      </c>
      <c r="Q221">
        <f t="shared" si="32"/>
        <v>0</v>
      </c>
      <c r="R221">
        <f t="shared" si="33"/>
        <v>0</v>
      </c>
      <c r="S221">
        <f t="shared" si="34"/>
        <v>1</v>
      </c>
    </row>
    <row r="222" spans="1:19" ht="18.600000000000001" customHeight="1" x14ac:dyDescent="0.3">
      <c r="A222" t="s">
        <v>776</v>
      </c>
      <c r="B222" t="str">
        <f>UPPER(DataAnalyst!B222)</f>
        <v>SR. DATA ANALYST</v>
      </c>
      <c r="C222" t="s">
        <v>755</v>
      </c>
      <c r="E222" t="str">
        <f t="shared" si="36"/>
        <v>Data Analyst</v>
      </c>
      <c r="F222" t="str">
        <f t="shared" si="28"/>
        <v>$41</v>
      </c>
      <c r="G222" t="str">
        <f t="shared" si="29"/>
        <v>$78</v>
      </c>
      <c r="H222" t="str">
        <f>LEFT(DataAnalyst!F61,LEN(DataAnalyst!F61)-3)</f>
        <v xml:space="preserve">Real Capital Analytics
</v>
      </c>
      <c r="I222" t="s">
        <v>19</v>
      </c>
      <c r="J222" t="str">
        <f>IF(DataAnalyst!I61=-1,"Unknown",DataAnalyst!I61)</f>
        <v>51 to 200 employees</v>
      </c>
      <c r="K222" t="str">
        <f>IF(DataAnalyst!L61=-1,"Unknown",DataAnalyst!L61)</f>
        <v>Real Estate</v>
      </c>
      <c r="L222" t="str">
        <f>IF(DataAnalyst!N61=-1,"Unknown",DataAnalyst!N61)</f>
        <v>$25 to $50 million (USD)</v>
      </c>
      <c r="M222" t="b">
        <f>IF(DataAnalyst!P61=-1,FALSE,TRUE)</f>
        <v>0</v>
      </c>
      <c r="N222">
        <f t="shared" si="35"/>
        <v>0</v>
      </c>
      <c r="O222">
        <f t="shared" si="30"/>
        <v>0</v>
      </c>
      <c r="P222">
        <f t="shared" si="31"/>
        <v>0</v>
      </c>
      <c r="Q222">
        <f t="shared" si="32"/>
        <v>0</v>
      </c>
      <c r="R222">
        <f t="shared" si="33"/>
        <v>1</v>
      </c>
      <c r="S222">
        <f t="shared" si="34"/>
        <v>1</v>
      </c>
    </row>
    <row r="223" spans="1:19" ht="18.600000000000001" customHeight="1" x14ac:dyDescent="0.3">
      <c r="A223" t="s">
        <v>781</v>
      </c>
      <c r="B223" t="str">
        <f>UPPER(DataAnalyst!B223)</f>
        <v>BIG DATA PROGRAMMER ANALYST</v>
      </c>
      <c r="C223" t="s">
        <v>755</v>
      </c>
      <c r="E223" t="str">
        <f t="shared" si="36"/>
        <v>Data Analyst</v>
      </c>
      <c r="F223" t="str">
        <f t="shared" si="28"/>
        <v>$41</v>
      </c>
      <c r="G223" t="str">
        <f t="shared" si="29"/>
        <v>$78</v>
      </c>
      <c r="H223" t="str">
        <f>LEFT(DataAnalyst!F62,LEN(DataAnalyst!F62)-3)</f>
        <v xml:space="preserve">Ro
</v>
      </c>
      <c r="I223" t="s">
        <v>19</v>
      </c>
      <c r="J223" t="str">
        <f>IF(DataAnalyst!I62=-1,"Unknown",DataAnalyst!I62)</f>
        <v>51 to 200 employees</v>
      </c>
      <c r="K223" t="str">
        <f>IF(DataAnalyst!L62=-1,"Unknown",DataAnalyst!L62)</f>
        <v>Health Care Services &amp; Hospitals</v>
      </c>
      <c r="L223" t="str">
        <f>IF(DataAnalyst!N62=-1,"Unknown",DataAnalyst!N62)</f>
        <v>Unknown / Non-Applicable</v>
      </c>
      <c r="M223" t="b">
        <f>IF(DataAnalyst!P62=-1,FALSE,TRUE)</f>
        <v>0</v>
      </c>
      <c r="N223">
        <f t="shared" si="35"/>
        <v>1</v>
      </c>
      <c r="O223">
        <f t="shared" si="30"/>
        <v>0</v>
      </c>
      <c r="P223">
        <f t="shared" si="31"/>
        <v>0</v>
      </c>
      <c r="Q223">
        <f t="shared" si="32"/>
        <v>0</v>
      </c>
      <c r="R223">
        <f t="shared" si="33"/>
        <v>0</v>
      </c>
      <c r="S223">
        <f t="shared" si="34"/>
        <v>1</v>
      </c>
    </row>
    <row r="224" spans="1:19" ht="18.600000000000001" customHeight="1" x14ac:dyDescent="0.3">
      <c r="A224" t="s">
        <v>783</v>
      </c>
      <c r="B224" t="str">
        <f>UPPER(DataAnalyst!B224)</f>
        <v>LEAD DATA ANALYST</v>
      </c>
      <c r="C224" t="s">
        <v>755</v>
      </c>
      <c r="E224" t="str">
        <f t="shared" si="36"/>
        <v>Data Analyst</v>
      </c>
      <c r="F224" t="str">
        <f t="shared" si="28"/>
        <v>$41</v>
      </c>
      <c r="G224" t="str">
        <f t="shared" si="29"/>
        <v>$78</v>
      </c>
      <c r="H224" t="str">
        <f>LEFT(DataAnalyst!F63,LEN(DataAnalyst!F63)-3)</f>
        <v xml:space="preserve">Perficient
</v>
      </c>
      <c r="I224" t="s">
        <v>19</v>
      </c>
      <c r="J224" t="str">
        <f>IF(DataAnalyst!I63=-1,"Unknown",DataAnalyst!I63)</f>
        <v>1001 to 5000 employees</v>
      </c>
      <c r="K224" t="str">
        <f>IF(DataAnalyst!L63=-1,"Unknown",DataAnalyst!L63)</f>
        <v>IT Services</v>
      </c>
      <c r="L224" t="str">
        <f>IF(DataAnalyst!N63=-1,"Unknown",DataAnalyst!N63)</f>
        <v>$500 million to $1 billion (USD)</v>
      </c>
      <c r="M224" t="b">
        <f>IF(DataAnalyst!P63=-1,FALSE,TRUE)</f>
        <v>0</v>
      </c>
      <c r="N224">
        <f t="shared" si="35"/>
        <v>1</v>
      </c>
      <c r="O224">
        <f t="shared" si="30"/>
        <v>1</v>
      </c>
      <c r="P224">
        <f t="shared" si="31"/>
        <v>0</v>
      </c>
      <c r="Q224">
        <f t="shared" si="32"/>
        <v>0</v>
      </c>
      <c r="R224">
        <f t="shared" si="33"/>
        <v>0</v>
      </c>
      <c r="S224">
        <f t="shared" si="34"/>
        <v>1</v>
      </c>
    </row>
    <row r="225" spans="1:19" ht="18.600000000000001" customHeight="1" x14ac:dyDescent="0.3">
      <c r="A225" t="s">
        <v>786</v>
      </c>
      <c r="B225" t="str">
        <f>UPPER(DataAnalyst!B225)</f>
        <v>DATA ANALYST</v>
      </c>
      <c r="C225" t="s">
        <v>755</v>
      </c>
      <c r="E225" t="str">
        <f t="shared" si="36"/>
        <v>Data Analyst</v>
      </c>
      <c r="F225" t="str">
        <f t="shared" si="28"/>
        <v>$41</v>
      </c>
      <c r="G225" t="str">
        <f t="shared" si="29"/>
        <v>$78</v>
      </c>
      <c r="H225" t="str">
        <f>LEFT(DataAnalyst!F65,LEN(DataAnalyst!F65)-3)</f>
        <v xml:space="preserve">Perficient
</v>
      </c>
      <c r="I225" t="s">
        <v>19</v>
      </c>
      <c r="J225" t="str">
        <f>IF(DataAnalyst!I65=-1,"Unknown",DataAnalyst!I65)</f>
        <v>1001 to 5000 employees</v>
      </c>
      <c r="K225" t="str">
        <f>IF(DataAnalyst!L65=-1,"Unknown",DataAnalyst!L65)</f>
        <v>IT Services</v>
      </c>
      <c r="L225" t="str">
        <f>IF(DataAnalyst!N65=-1,"Unknown",DataAnalyst!N65)</f>
        <v>$500 million to $1 billion (USD)</v>
      </c>
      <c r="M225" t="b">
        <f>IF(DataAnalyst!P65=-1,FALSE,TRUE)</f>
        <v>0</v>
      </c>
      <c r="N225">
        <f t="shared" si="35"/>
        <v>1</v>
      </c>
      <c r="O225">
        <f t="shared" si="30"/>
        <v>0</v>
      </c>
      <c r="P225">
        <f t="shared" si="31"/>
        <v>0</v>
      </c>
      <c r="Q225">
        <f t="shared" si="32"/>
        <v>0</v>
      </c>
      <c r="R225">
        <f t="shared" si="33"/>
        <v>0</v>
      </c>
      <c r="S225">
        <f t="shared" si="34"/>
        <v>1</v>
      </c>
    </row>
    <row r="226" spans="1:19" ht="18.600000000000001" customHeight="1" x14ac:dyDescent="0.3">
      <c r="A226" t="s">
        <v>789</v>
      </c>
      <c r="B226" t="str">
        <f>UPPER(DataAnalyst!B226)</f>
        <v>DATA GOVERNANCE ANALYST</v>
      </c>
      <c r="C226" t="s">
        <v>755</v>
      </c>
      <c r="E226" t="str">
        <f t="shared" si="36"/>
        <v>Data Analyst</v>
      </c>
      <c r="F226" t="str">
        <f t="shared" si="28"/>
        <v>$41</v>
      </c>
      <c r="G226" t="str">
        <f t="shared" si="29"/>
        <v>$78</v>
      </c>
      <c r="H226" t="str">
        <f>LEFT(DataAnalyst!F66,LEN(DataAnalyst!F66)-3)</f>
        <v xml:space="preserve">Kforce
</v>
      </c>
      <c r="I226" t="s">
        <v>19</v>
      </c>
      <c r="J226" t="str">
        <f>IF(DataAnalyst!I66=-1,"Unknown",DataAnalyst!I66)</f>
        <v>10000+ employees</v>
      </c>
      <c r="K226" t="str">
        <f>IF(DataAnalyst!L66=-1,"Unknown",DataAnalyst!L66)</f>
        <v>Staffing &amp; Outsourcing</v>
      </c>
      <c r="L226" t="str">
        <f>IF(DataAnalyst!N66=-1,"Unknown",DataAnalyst!N66)</f>
        <v>$1 to $2 billion (USD)</v>
      </c>
      <c r="M226" t="b">
        <f>IF(DataAnalyst!P66=-1,FALSE,TRUE)</f>
        <v>0</v>
      </c>
      <c r="N226">
        <f t="shared" si="35"/>
        <v>0</v>
      </c>
      <c r="O226">
        <f t="shared" si="30"/>
        <v>0</v>
      </c>
      <c r="P226">
        <f t="shared" si="31"/>
        <v>0</v>
      </c>
      <c r="Q226">
        <f t="shared" si="32"/>
        <v>0</v>
      </c>
      <c r="R226">
        <f t="shared" si="33"/>
        <v>0</v>
      </c>
      <c r="S226">
        <f t="shared" si="34"/>
        <v>0</v>
      </c>
    </row>
    <row r="227" spans="1:19" ht="18.600000000000001" customHeight="1" x14ac:dyDescent="0.3">
      <c r="A227" t="s">
        <v>792</v>
      </c>
      <c r="B227" t="str">
        <f>UPPER(DataAnalyst!B227)</f>
        <v>CLIENT SERVICE DATA ANALYST</v>
      </c>
      <c r="C227" t="s">
        <v>755</v>
      </c>
      <c r="E227" t="str">
        <f t="shared" si="36"/>
        <v>Data Analyst</v>
      </c>
      <c r="F227" t="str">
        <f t="shared" si="28"/>
        <v>$41</v>
      </c>
      <c r="G227" t="str">
        <f t="shared" si="29"/>
        <v>$78</v>
      </c>
      <c r="H227" t="str">
        <f>LEFT(DataAnalyst!F67,LEN(DataAnalyst!F67)-3)</f>
        <v xml:space="preserve">Criteo
</v>
      </c>
      <c r="I227" t="s">
        <v>19</v>
      </c>
      <c r="J227" t="str">
        <f>IF(DataAnalyst!I67=-1,"Unknown",DataAnalyst!I67)</f>
        <v>1001 to 5000 employees</v>
      </c>
      <c r="K227" t="str">
        <f>IF(DataAnalyst!L67=-1,"Unknown",DataAnalyst!L67)</f>
        <v>Internet</v>
      </c>
      <c r="L227" t="str">
        <f>IF(DataAnalyst!N67=-1,"Unknown",DataAnalyst!N67)</f>
        <v>$2 to $5 billion (USD)</v>
      </c>
      <c r="M227" t="b">
        <f>IF(DataAnalyst!P67=-1,FALSE,TRUE)</f>
        <v>0</v>
      </c>
      <c r="N227">
        <f t="shared" si="35"/>
        <v>0</v>
      </c>
      <c r="O227">
        <f t="shared" si="30"/>
        <v>0</v>
      </c>
      <c r="P227">
        <f t="shared" si="31"/>
        <v>0</v>
      </c>
      <c r="Q227">
        <f t="shared" si="32"/>
        <v>0</v>
      </c>
      <c r="R227">
        <f t="shared" si="33"/>
        <v>0</v>
      </c>
      <c r="S227">
        <f t="shared" si="34"/>
        <v>1</v>
      </c>
    </row>
    <row r="228" spans="1:19" ht="18.600000000000001" customHeight="1" x14ac:dyDescent="0.3">
      <c r="A228" t="s">
        <v>794</v>
      </c>
      <c r="B228" t="str">
        <f>UPPER(DataAnalyst!B228)</f>
        <v>FINANCIAL DATA ANALYST - ACCOUNTING - D3529</v>
      </c>
      <c r="C228" t="s">
        <v>755</v>
      </c>
      <c r="E228" t="str">
        <f t="shared" si="36"/>
        <v>Data Analyst</v>
      </c>
      <c r="F228" t="str">
        <f t="shared" si="28"/>
        <v>$41</v>
      </c>
      <c r="G228" t="str">
        <f t="shared" si="29"/>
        <v>$78</v>
      </c>
      <c r="H228" t="str">
        <f>LEFT(DataAnalyst!F68,LEN(DataAnalyst!F68)-3)</f>
        <v xml:space="preserve">Royal Communications
</v>
      </c>
      <c r="I228" t="s">
        <v>19</v>
      </c>
      <c r="J228" t="str">
        <f>IF(DataAnalyst!I68=-1,"Unknown",DataAnalyst!I68)</f>
        <v>1 to 50 employees</v>
      </c>
      <c r="K228" t="str">
        <f>IF(DataAnalyst!L68=-1,"Unknown",DataAnalyst!L68)</f>
        <v>IT Services</v>
      </c>
      <c r="L228" t="str">
        <f>IF(DataAnalyst!N68=-1,"Unknown",DataAnalyst!N68)</f>
        <v>$1 to $5 million (USD)</v>
      </c>
      <c r="M228" t="b">
        <f>IF(DataAnalyst!P68=-1,FALSE,TRUE)</f>
        <v>0</v>
      </c>
      <c r="N228">
        <f t="shared" si="35"/>
        <v>1</v>
      </c>
      <c r="O228">
        <f t="shared" si="30"/>
        <v>0</v>
      </c>
      <c r="P228">
        <f t="shared" si="31"/>
        <v>0</v>
      </c>
      <c r="Q228">
        <f t="shared" si="32"/>
        <v>0</v>
      </c>
      <c r="R228">
        <f t="shared" si="33"/>
        <v>0</v>
      </c>
      <c r="S228">
        <f t="shared" si="34"/>
        <v>1</v>
      </c>
    </row>
    <row r="229" spans="1:19" ht="18.600000000000001" customHeight="1" x14ac:dyDescent="0.3">
      <c r="A229" t="s">
        <v>797</v>
      </c>
      <c r="B229" t="str">
        <f>UPPER(DataAnalyst!B229)</f>
        <v>DATA / BUSINESS ANALYST (SQL/TABLEAU)</v>
      </c>
      <c r="C229" t="s">
        <v>755</v>
      </c>
      <c r="E229" t="str">
        <f t="shared" si="36"/>
        <v>Business Analyst</v>
      </c>
      <c r="F229" t="str">
        <f t="shared" si="28"/>
        <v>$41</v>
      </c>
      <c r="G229" t="str">
        <f t="shared" si="29"/>
        <v>$78</v>
      </c>
      <c r="H229" t="str">
        <f>LEFT(DataAnalyst!F69,LEN(DataAnalyst!F69)-3)</f>
        <v xml:space="preserve">Neuberger Berman
</v>
      </c>
      <c r="I229" t="s">
        <v>19</v>
      </c>
      <c r="J229" t="str">
        <f>IF(DataAnalyst!I69=-1,"Unknown",DataAnalyst!I69)</f>
        <v>1001 to 5000 employees</v>
      </c>
      <c r="K229" t="str">
        <f>IF(DataAnalyst!L69=-1,"Unknown",DataAnalyst!L69)</f>
        <v>Investment Banking &amp; Asset Management</v>
      </c>
      <c r="L229" t="str">
        <f>IF(DataAnalyst!N69=-1,"Unknown",DataAnalyst!N69)</f>
        <v>$500 million to $1 billion (USD)</v>
      </c>
      <c r="M229" t="b">
        <f>IF(DataAnalyst!P69=-1,FALSE,TRUE)</f>
        <v>0</v>
      </c>
      <c r="N229">
        <f t="shared" si="35"/>
        <v>1</v>
      </c>
      <c r="O229">
        <f t="shared" si="30"/>
        <v>1</v>
      </c>
      <c r="P229">
        <f t="shared" si="31"/>
        <v>0</v>
      </c>
      <c r="Q229">
        <f t="shared" si="32"/>
        <v>1</v>
      </c>
      <c r="R229">
        <f t="shared" si="33"/>
        <v>0</v>
      </c>
      <c r="S229">
        <f t="shared" si="34"/>
        <v>1</v>
      </c>
    </row>
    <row r="230" spans="1:19" ht="18.600000000000001" customHeight="1" x14ac:dyDescent="0.3">
      <c r="A230" t="s">
        <v>800</v>
      </c>
      <c r="B230" t="str">
        <f>UPPER(DataAnalyst!B230)</f>
        <v>DATA PROCESSING &amp; PERFORMANCE ANALYST NEW YORK, NY</v>
      </c>
      <c r="C230" t="s">
        <v>755</v>
      </c>
      <c r="E230" t="str">
        <f t="shared" si="36"/>
        <v>Data Analyst</v>
      </c>
      <c r="F230" t="str">
        <f t="shared" si="28"/>
        <v>$41</v>
      </c>
      <c r="G230" t="str">
        <f t="shared" si="29"/>
        <v>$78</v>
      </c>
      <c r="H230" t="str">
        <f>LEFT(DataAnalyst!F71,LEN(DataAnalyst!F71)-3)</f>
        <v xml:space="preserve">Diverse Lynx
</v>
      </c>
      <c r="I230" t="s">
        <v>19</v>
      </c>
      <c r="J230" t="str">
        <f>IF(DataAnalyst!I71=-1,"Unknown",DataAnalyst!I71)</f>
        <v>501 to 1000 employees</v>
      </c>
      <c r="K230" t="str">
        <f>IF(DataAnalyst!L71=-1,"Unknown",DataAnalyst!L71)</f>
        <v>IT Services</v>
      </c>
      <c r="L230" t="str">
        <f>IF(DataAnalyst!N71=-1,"Unknown",DataAnalyst!N71)</f>
        <v>$100 to $500 million (USD)</v>
      </c>
      <c r="M230" t="b">
        <f>IF(DataAnalyst!P71=-1,FALSE,TRUE)</f>
        <v>0</v>
      </c>
      <c r="N230">
        <f t="shared" si="35"/>
        <v>0</v>
      </c>
      <c r="O230">
        <f t="shared" si="30"/>
        <v>0</v>
      </c>
      <c r="P230">
        <f t="shared" si="31"/>
        <v>0</v>
      </c>
      <c r="Q230">
        <f t="shared" si="32"/>
        <v>0</v>
      </c>
      <c r="R230">
        <f t="shared" si="33"/>
        <v>0</v>
      </c>
      <c r="S230">
        <f t="shared" si="34"/>
        <v>0</v>
      </c>
    </row>
    <row r="231" spans="1:19" ht="18.600000000000001" customHeight="1" x14ac:dyDescent="0.3">
      <c r="A231" t="s">
        <v>805</v>
      </c>
      <c r="B231" t="str">
        <f>UPPER(DataAnalyst!B231)</f>
        <v>DATA ANALYST</v>
      </c>
      <c r="C231" t="s">
        <v>755</v>
      </c>
      <c r="E231" t="str">
        <f t="shared" si="36"/>
        <v>Data Analyst</v>
      </c>
      <c r="F231" t="str">
        <f t="shared" si="28"/>
        <v>$41</v>
      </c>
      <c r="G231" t="str">
        <f t="shared" si="29"/>
        <v>$78</v>
      </c>
      <c r="H231" t="str">
        <f>LEFT(DataAnalyst!F72,LEN(DataAnalyst!F72)-3)</f>
        <v xml:space="preserve">eTeam Inc.
</v>
      </c>
      <c r="I231" t="s">
        <v>19</v>
      </c>
      <c r="J231" t="str">
        <f>IF(DataAnalyst!I72=-1,"Unknown",DataAnalyst!I72)</f>
        <v>51 to 200 employees</v>
      </c>
      <c r="K231" t="str">
        <f>IF(DataAnalyst!L72=-1,"Unknown",DataAnalyst!L72)</f>
        <v>Staffing &amp; Outsourcing</v>
      </c>
      <c r="L231" t="str">
        <f>IF(DataAnalyst!N72=-1,"Unknown",DataAnalyst!N72)</f>
        <v>$50 to $100 million (USD)</v>
      </c>
      <c r="M231" t="b">
        <f>IF(DataAnalyst!P72=-1,FALSE,TRUE)</f>
        <v>0</v>
      </c>
      <c r="N231">
        <f t="shared" si="35"/>
        <v>1</v>
      </c>
      <c r="O231">
        <f t="shared" si="30"/>
        <v>1</v>
      </c>
      <c r="P231">
        <f t="shared" si="31"/>
        <v>0</v>
      </c>
      <c r="Q231">
        <f t="shared" si="32"/>
        <v>1</v>
      </c>
      <c r="R231">
        <f t="shared" si="33"/>
        <v>1</v>
      </c>
      <c r="S231">
        <f t="shared" si="34"/>
        <v>1</v>
      </c>
    </row>
    <row r="232" spans="1:19" ht="18.600000000000001" customHeight="1" x14ac:dyDescent="0.3">
      <c r="A232" t="s">
        <v>808</v>
      </c>
      <c r="B232" t="str">
        <f>UPPER(DataAnalyst!B232)</f>
        <v>SENIOR DATA ANALYST</v>
      </c>
      <c r="C232" t="s">
        <v>755</v>
      </c>
      <c r="E232" t="str">
        <f t="shared" si="36"/>
        <v>Data Analyst</v>
      </c>
      <c r="F232" t="str">
        <f t="shared" si="28"/>
        <v>$41</v>
      </c>
      <c r="G232" t="str">
        <f t="shared" si="29"/>
        <v>$78</v>
      </c>
      <c r="H232" t="str">
        <f>LEFT(DataAnalyst!F73,LEN(DataAnalyst!F73)-3)</f>
        <v>impakt Advis</v>
      </c>
      <c r="I232" t="s">
        <v>19</v>
      </c>
      <c r="J232" t="str">
        <f>IF(DataAnalyst!I73=-1,"Unknown",DataAnalyst!I73)</f>
        <v>1 to 50 employees</v>
      </c>
      <c r="K232" t="str">
        <f>IF(DataAnalyst!L73=-1,"Unknown",DataAnalyst!L73)</f>
        <v>Consulting</v>
      </c>
      <c r="L232" t="str">
        <f>IF(DataAnalyst!N73=-1,"Unknown",DataAnalyst!N73)</f>
        <v>Unknown / Non-Applicable</v>
      </c>
      <c r="M232" t="b">
        <f>IF(DataAnalyst!P73=-1,FALSE,TRUE)</f>
        <v>0</v>
      </c>
      <c r="N232">
        <f t="shared" si="35"/>
        <v>1</v>
      </c>
      <c r="O232">
        <f t="shared" si="30"/>
        <v>0</v>
      </c>
      <c r="P232">
        <f t="shared" si="31"/>
        <v>0</v>
      </c>
      <c r="Q232">
        <f t="shared" si="32"/>
        <v>0</v>
      </c>
      <c r="R232">
        <f t="shared" si="33"/>
        <v>0</v>
      </c>
      <c r="S232">
        <f t="shared" si="34"/>
        <v>0</v>
      </c>
    </row>
    <row r="233" spans="1:19" ht="18.600000000000001" customHeight="1" x14ac:dyDescent="0.3">
      <c r="A233" t="s">
        <v>811</v>
      </c>
      <c r="B233" t="str">
        <f>UPPER(DataAnalyst!B233)</f>
        <v>DATA ANALYST-JUNIOR PROFILES ALSO WORKS-ONLY NY/NJ CANDIDATES PLEASE ON W2 ONLY</v>
      </c>
      <c r="C233" t="s">
        <v>755</v>
      </c>
      <c r="E233" t="str">
        <f t="shared" si="36"/>
        <v>Data Analyst</v>
      </c>
      <c r="F233" t="str">
        <f t="shared" si="28"/>
        <v>$41</v>
      </c>
      <c r="G233" t="str">
        <f t="shared" si="29"/>
        <v>$78</v>
      </c>
      <c r="H233" t="str">
        <f>LEFT(DataAnalyst!F74,LEN(DataAnalyst!F74)-3)</f>
        <v xml:space="preserve">Current
</v>
      </c>
      <c r="I233" t="s">
        <v>19</v>
      </c>
      <c r="J233" t="str">
        <f>IF(DataAnalyst!I74=-1,"Unknown",DataAnalyst!I74)</f>
        <v>201 to 500 employees</v>
      </c>
      <c r="K233" t="str">
        <f>IF(DataAnalyst!L74=-1,"Unknown",DataAnalyst!L74)</f>
        <v>Unknown</v>
      </c>
      <c r="L233" t="str">
        <f>IF(DataAnalyst!N74=-1,"Unknown",DataAnalyst!N74)</f>
        <v>Unknown / Non-Applicable</v>
      </c>
      <c r="M233" t="b">
        <f>IF(DataAnalyst!P74=-1,FALSE,TRUE)</f>
        <v>0</v>
      </c>
      <c r="N233">
        <f t="shared" si="35"/>
        <v>1</v>
      </c>
      <c r="O233">
        <f t="shared" si="30"/>
        <v>1</v>
      </c>
      <c r="P233">
        <f t="shared" si="31"/>
        <v>1</v>
      </c>
      <c r="Q233">
        <f t="shared" si="32"/>
        <v>1</v>
      </c>
      <c r="R233">
        <f t="shared" si="33"/>
        <v>0</v>
      </c>
      <c r="S233">
        <f t="shared" si="34"/>
        <v>1</v>
      </c>
    </row>
    <row r="234" spans="1:19" ht="18.600000000000001" customHeight="1" x14ac:dyDescent="0.3">
      <c r="A234" t="s">
        <v>814</v>
      </c>
      <c r="B234" t="str">
        <f>UPPER(DataAnalyst!B234)</f>
        <v>BUSINESS ANALYST-MARKET DATA</v>
      </c>
      <c r="C234" t="s">
        <v>755</v>
      </c>
      <c r="E234" t="str">
        <f t="shared" si="36"/>
        <v>Business Analyst</v>
      </c>
      <c r="F234" t="str">
        <f t="shared" si="28"/>
        <v>$41</v>
      </c>
      <c r="G234" t="str">
        <f t="shared" si="29"/>
        <v>$78</v>
      </c>
      <c r="H234" t="str">
        <f>LEFT(DataAnalyst!F75,LEN(DataAnalyst!F75)-3)</f>
        <v xml:space="preserve">Citi
</v>
      </c>
      <c r="I234" t="s">
        <v>19</v>
      </c>
      <c r="J234" t="str">
        <f>IF(DataAnalyst!I75=-1,"Unknown",DataAnalyst!I75)</f>
        <v>10000+ employees</v>
      </c>
      <c r="K234" t="str">
        <f>IF(DataAnalyst!L75=-1,"Unknown",DataAnalyst!L75)</f>
        <v>Investment Banking &amp; Asset Management</v>
      </c>
      <c r="L234" t="str">
        <f>IF(DataAnalyst!N75=-1,"Unknown",DataAnalyst!N75)</f>
        <v>$10+ billion (USD)</v>
      </c>
      <c r="M234" t="b">
        <f>IF(DataAnalyst!P75=-1,FALSE,TRUE)</f>
        <v>0</v>
      </c>
      <c r="N234">
        <f t="shared" si="35"/>
        <v>0</v>
      </c>
      <c r="O234">
        <f t="shared" si="30"/>
        <v>0</v>
      </c>
      <c r="P234">
        <f t="shared" si="31"/>
        <v>0</v>
      </c>
      <c r="Q234">
        <f t="shared" si="32"/>
        <v>0</v>
      </c>
      <c r="R234">
        <f t="shared" si="33"/>
        <v>0</v>
      </c>
      <c r="S234">
        <f t="shared" si="34"/>
        <v>0</v>
      </c>
    </row>
    <row r="235" spans="1:19" ht="18.600000000000001" customHeight="1" x14ac:dyDescent="0.3">
      <c r="A235" t="s">
        <v>816</v>
      </c>
      <c r="B235" t="str">
        <f>UPPER(DataAnalyst!B235)</f>
        <v>CONTENT ANALYST/DATA BA-BUS/TECH STRATEGY - INVESTMENT BANK</v>
      </c>
      <c r="C235" t="s">
        <v>755</v>
      </c>
      <c r="E235" t="str">
        <f t="shared" si="36"/>
        <v>Business Analyst</v>
      </c>
      <c r="F235" t="str">
        <f t="shared" si="28"/>
        <v>$41</v>
      </c>
      <c r="G235" t="str">
        <f t="shared" si="29"/>
        <v>$78</v>
      </c>
      <c r="H235" t="str">
        <f>LEFT(DataAnalyst!F77,LEN(DataAnalyst!F77)-3)</f>
        <v xml:space="preserve">United Nations
</v>
      </c>
      <c r="I235" t="s">
        <v>19</v>
      </c>
      <c r="J235" t="str">
        <f>IF(DataAnalyst!I77=-1,"Unknown",DataAnalyst!I77)</f>
        <v>10000+ employees</v>
      </c>
      <c r="K235" t="str">
        <f>IF(DataAnalyst!L77=-1,"Unknown",DataAnalyst!L77)</f>
        <v>Federal Agencies</v>
      </c>
      <c r="L235" t="str">
        <f>IF(DataAnalyst!N77=-1,"Unknown",DataAnalyst!N77)</f>
        <v>Unknown / Non-Applicable</v>
      </c>
      <c r="M235" t="b">
        <f>IF(DataAnalyst!P77=-1,FALSE,TRUE)</f>
        <v>0</v>
      </c>
      <c r="N235">
        <f t="shared" si="35"/>
        <v>0</v>
      </c>
      <c r="O235">
        <f t="shared" si="30"/>
        <v>0</v>
      </c>
      <c r="P235">
        <f t="shared" si="31"/>
        <v>0</v>
      </c>
      <c r="Q235">
        <f t="shared" si="32"/>
        <v>1</v>
      </c>
      <c r="R235">
        <f t="shared" si="33"/>
        <v>0</v>
      </c>
      <c r="S235">
        <f t="shared" si="34"/>
        <v>1</v>
      </c>
    </row>
    <row r="236" spans="1:19" ht="18.600000000000001" customHeight="1" x14ac:dyDescent="0.3">
      <c r="A236" t="s">
        <v>818</v>
      </c>
      <c r="B236" t="str">
        <f>UPPER(DataAnalyst!B236)</f>
        <v>DATA ANALYST</v>
      </c>
      <c r="C236" t="s">
        <v>755</v>
      </c>
      <c r="E236" t="str">
        <f t="shared" si="36"/>
        <v>Data Analyst</v>
      </c>
      <c r="F236" t="str">
        <f t="shared" si="28"/>
        <v>$41</v>
      </c>
      <c r="G236" t="str">
        <f t="shared" si="29"/>
        <v>$78</v>
      </c>
      <c r="H236" t="str">
        <f>LEFT(DataAnalyst!F79,LEN(DataAnalyst!F79)-3)</f>
        <v xml:space="preserve">Randstad
</v>
      </c>
      <c r="I236" t="s">
        <v>103</v>
      </c>
      <c r="J236" t="str">
        <f>IF(DataAnalyst!I79=-1,"Unknown",DataAnalyst!I79)</f>
        <v>1001 to 5000 employees</v>
      </c>
      <c r="K236" t="str">
        <f>IF(DataAnalyst!L79=-1,"Unknown",DataAnalyst!L79)</f>
        <v>Staffing &amp; Outsourcing</v>
      </c>
      <c r="L236" t="str">
        <f>IF(DataAnalyst!N79=-1,"Unknown",DataAnalyst!N79)</f>
        <v>Unknown / Non-Applicable</v>
      </c>
      <c r="M236" t="b">
        <f>IF(DataAnalyst!P79=-1,FALSE,TRUE)</f>
        <v>0</v>
      </c>
      <c r="N236">
        <f t="shared" si="35"/>
        <v>1</v>
      </c>
      <c r="O236">
        <f t="shared" si="30"/>
        <v>0</v>
      </c>
      <c r="P236">
        <f t="shared" si="31"/>
        <v>0</v>
      </c>
      <c r="Q236">
        <f t="shared" si="32"/>
        <v>1</v>
      </c>
      <c r="R236">
        <f t="shared" si="33"/>
        <v>0</v>
      </c>
      <c r="S236">
        <f t="shared" si="34"/>
        <v>1</v>
      </c>
    </row>
    <row r="237" spans="1:19" ht="18.600000000000001" customHeight="1" x14ac:dyDescent="0.3">
      <c r="A237" t="s">
        <v>822</v>
      </c>
      <c r="B237" t="str">
        <f>UPPER(DataAnalyst!B237)</f>
        <v>SENIOR ANALYST, AB TESTING AND DATA OPERATIONS</v>
      </c>
      <c r="C237" t="s">
        <v>755</v>
      </c>
      <c r="E237" t="str">
        <f t="shared" si="36"/>
        <v>Data Analyst</v>
      </c>
      <c r="F237" t="str">
        <f t="shared" si="28"/>
        <v>$41</v>
      </c>
      <c r="G237" t="str">
        <f t="shared" si="29"/>
        <v>$78</v>
      </c>
      <c r="H237" t="str">
        <f>LEFT(DataAnalyst!F80,LEN(DataAnalyst!F80)-3)</f>
        <v xml:space="preserve">Mulberry Technology
</v>
      </c>
      <c r="I237" t="s">
        <v>19</v>
      </c>
      <c r="J237" t="str">
        <f>IF(DataAnalyst!I80=-1,"Unknown",DataAnalyst!I80)</f>
        <v>1 to 50 employees</v>
      </c>
      <c r="K237" t="str">
        <f>IF(DataAnalyst!L80=-1,"Unknown",DataAnalyst!L80)</f>
        <v>Unknown</v>
      </c>
      <c r="L237" t="str">
        <f>IF(DataAnalyst!N80=-1,"Unknown",DataAnalyst!N80)</f>
        <v>Unknown / Non-Applicable</v>
      </c>
      <c r="M237" t="b">
        <f>IF(DataAnalyst!P80=-1,FALSE,TRUE)</f>
        <v>0</v>
      </c>
      <c r="N237">
        <f t="shared" si="35"/>
        <v>1</v>
      </c>
      <c r="O237">
        <f t="shared" si="30"/>
        <v>0</v>
      </c>
      <c r="P237">
        <f t="shared" si="31"/>
        <v>0</v>
      </c>
      <c r="Q237">
        <f t="shared" si="32"/>
        <v>0</v>
      </c>
      <c r="R237">
        <f t="shared" si="33"/>
        <v>0</v>
      </c>
      <c r="S237">
        <f t="shared" si="34"/>
        <v>0</v>
      </c>
    </row>
    <row r="238" spans="1:19" ht="18.600000000000001" customHeight="1" x14ac:dyDescent="0.3">
      <c r="A238" t="s">
        <v>826</v>
      </c>
      <c r="B238" t="str">
        <f>UPPER(DataAnalyst!B238)</f>
        <v>DATA WAREHOUSE ANALYST</v>
      </c>
      <c r="C238" t="s">
        <v>755</v>
      </c>
      <c r="E238" t="str">
        <f t="shared" si="36"/>
        <v>Data Analyst</v>
      </c>
      <c r="F238" t="str">
        <f t="shared" si="28"/>
        <v>$41</v>
      </c>
      <c r="G238" t="str">
        <f t="shared" si="29"/>
        <v>$78</v>
      </c>
      <c r="H238" t="str">
        <f>LEFT(DataAnalyst!F81,LEN(DataAnalyst!F81)-3)</f>
        <v xml:space="preserve">Two95 International Inc.
</v>
      </c>
      <c r="I238" t="s">
        <v>19</v>
      </c>
      <c r="J238" t="str">
        <f>IF(DataAnalyst!I81=-1,"Unknown",DataAnalyst!I81)</f>
        <v>1 to 50 employees</v>
      </c>
      <c r="K238" t="str">
        <f>IF(DataAnalyst!L81=-1,"Unknown",DataAnalyst!L81)</f>
        <v>Staffing &amp; Outsourcing</v>
      </c>
      <c r="L238" t="str">
        <f>IF(DataAnalyst!N81=-1,"Unknown",DataAnalyst!N81)</f>
        <v>$1 to $5 million (USD)</v>
      </c>
      <c r="M238" t="b">
        <f>IF(DataAnalyst!P81=-1,FALSE,TRUE)</f>
        <v>0</v>
      </c>
      <c r="N238">
        <f t="shared" si="35"/>
        <v>0</v>
      </c>
      <c r="O238">
        <f t="shared" si="30"/>
        <v>1</v>
      </c>
      <c r="P238">
        <f t="shared" si="31"/>
        <v>0</v>
      </c>
      <c r="Q238">
        <f t="shared" si="32"/>
        <v>0</v>
      </c>
      <c r="R238">
        <f t="shared" si="33"/>
        <v>0</v>
      </c>
      <c r="S238">
        <f t="shared" si="34"/>
        <v>1</v>
      </c>
    </row>
    <row r="239" spans="1:19" ht="18.600000000000001" customHeight="1" x14ac:dyDescent="0.3">
      <c r="A239" t="s">
        <v>828</v>
      </c>
      <c r="B239" t="str">
        <f>UPPER(DataAnalyst!B239)</f>
        <v>DATA ANALYST I - GERIATRICS AND PALLIATIVE CARE</v>
      </c>
      <c r="C239" t="s">
        <v>755</v>
      </c>
      <c r="E239" t="str">
        <f t="shared" si="36"/>
        <v>Data Analyst</v>
      </c>
      <c r="F239" t="str">
        <f t="shared" si="28"/>
        <v>$41</v>
      </c>
      <c r="G239" t="str">
        <f t="shared" si="29"/>
        <v>$78</v>
      </c>
      <c r="H239" t="str">
        <f>LEFT(DataAnalyst!F82,LEN(DataAnalyst!F82)-3)</f>
        <v xml:space="preserve">SoftStandard Solutions
</v>
      </c>
      <c r="I239" t="s">
        <v>19</v>
      </c>
      <c r="J239" t="str">
        <f>IF(DataAnalyst!I82=-1,"Unknown",DataAnalyst!I82)</f>
        <v>51 to 200 employees</v>
      </c>
      <c r="K239" t="str">
        <f>IF(DataAnalyst!L82=-1,"Unknown",DataAnalyst!L82)</f>
        <v>Unknown</v>
      </c>
      <c r="L239" t="str">
        <f>IF(DataAnalyst!N82=-1,"Unknown",DataAnalyst!N82)</f>
        <v>Unknown / Non-Applicable</v>
      </c>
      <c r="M239" t="b">
        <f>IF(DataAnalyst!P82=-1,FALSE,TRUE)</f>
        <v>0</v>
      </c>
      <c r="N239">
        <f t="shared" si="35"/>
        <v>0</v>
      </c>
      <c r="O239">
        <f t="shared" si="30"/>
        <v>0</v>
      </c>
      <c r="P239">
        <f t="shared" si="31"/>
        <v>0</v>
      </c>
      <c r="Q239">
        <f t="shared" si="32"/>
        <v>0</v>
      </c>
      <c r="R239">
        <f t="shared" si="33"/>
        <v>0</v>
      </c>
      <c r="S239">
        <f t="shared" si="34"/>
        <v>1</v>
      </c>
    </row>
    <row r="240" spans="1:19" ht="18.600000000000001" customHeight="1" x14ac:dyDescent="0.3">
      <c r="A240" t="s">
        <v>831</v>
      </c>
      <c r="B240" t="str">
        <f>UPPER(DataAnalyst!B240)</f>
        <v>DATA ANALYST</v>
      </c>
      <c r="C240" t="s">
        <v>755</v>
      </c>
      <c r="E240" t="str">
        <f t="shared" si="36"/>
        <v>Data Analyst</v>
      </c>
      <c r="F240" t="str">
        <f t="shared" si="28"/>
        <v>$41</v>
      </c>
      <c r="G240" t="str">
        <f t="shared" si="29"/>
        <v>$78</v>
      </c>
      <c r="H240" t="str">
        <f>LEFT(DataAnalyst!F83,LEN(DataAnalyst!F83)-3)</f>
        <v xml:space="preserve">EDO, Inc.
</v>
      </c>
      <c r="I240" t="s">
        <v>19</v>
      </c>
      <c r="J240" t="str">
        <f>IF(DataAnalyst!I83=-1,"Unknown",DataAnalyst!I83)</f>
        <v>1 to 50 employees</v>
      </c>
      <c r="K240" t="str">
        <f>IF(DataAnalyst!L83=-1,"Unknown",DataAnalyst!L83)</f>
        <v>Internet</v>
      </c>
      <c r="L240" t="str">
        <f>IF(DataAnalyst!N83=-1,"Unknown",DataAnalyst!N83)</f>
        <v>Unknown / Non-Applicable</v>
      </c>
      <c r="M240" t="b">
        <f>IF(DataAnalyst!P83=-1,FALSE,TRUE)</f>
        <v>0</v>
      </c>
      <c r="N240">
        <f t="shared" si="35"/>
        <v>1</v>
      </c>
      <c r="O240">
        <f t="shared" si="30"/>
        <v>0</v>
      </c>
      <c r="P240">
        <f t="shared" si="31"/>
        <v>0</v>
      </c>
      <c r="Q240">
        <f t="shared" si="32"/>
        <v>0</v>
      </c>
      <c r="R240">
        <f t="shared" si="33"/>
        <v>0</v>
      </c>
      <c r="S240">
        <f t="shared" si="34"/>
        <v>0</v>
      </c>
    </row>
    <row r="241" spans="1:19" ht="18.600000000000001" customHeight="1" x14ac:dyDescent="0.3">
      <c r="A241" t="s">
        <v>835</v>
      </c>
      <c r="B241" t="str">
        <f>UPPER(DataAnalyst!B241)</f>
        <v>SENIOR BUSINESS AND DATA ANALYST</v>
      </c>
      <c r="C241" t="s">
        <v>755</v>
      </c>
      <c r="E241" t="str">
        <f t="shared" si="36"/>
        <v>Business Analyst</v>
      </c>
      <c r="F241" t="str">
        <f t="shared" si="28"/>
        <v>$41</v>
      </c>
      <c r="G241" t="str">
        <f t="shared" si="29"/>
        <v>$78</v>
      </c>
      <c r="H241" t="str">
        <f>LEFT(DataAnalyst!F84,LEN(DataAnalyst!F84)-3)</f>
        <v xml:space="preserve">Guidepoint
</v>
      </c>
      <c r="I241" t="s">
        <v>19</v>
      </c>
      <c r="J241" t="str">
        <f>IF(DataAnalyst!I84=-1,"Unknown",DataAnalyst!I84)</f>
        <v>501 to 1000 employees</v>
      </c>
      <c r="K241" t="str">
        <f>IF(DataAnalyst!L84=-1,"Unknown",DataAnalyst!L84)</f>
        <v>Research &amp; Development</v>
      </c>
      <c r="L241" t="str">
        <f>IF(DataAnalyst!N84=-1,"Unknown",DataAnalyst!N84)</f>
        <v>Unknown / Non-Applicable</v>
      </c>
      <c r="M241" t="b">
        <f>IF(DataAnalyst!P84=-1,FALSE,TRUE)</f>
        <v>1</v>
      </c>
      <c r="N241">
        <f t="shared" si="35"/>
        <v>0</v>
      </c>
      <c r="O241">
        <f t="shared" si="30"/>
        <v>0</v>
      </c>
      <c r="P241">
        <f t="shared" si="31"/>
        <v>0</v>
      </c>
      <c r="Q241">
        <f t="shared" si="32"/>
        <v>0</v>
      </c>
      <c r="R241">
        <f t="shared" si="33"/>
        <v>0</v>
      </c>
      <c r="S241">
        <f t="shared" si="34"/>
        <v>1</v>
      </c>
    </row>
    <row r="242" spans="1:19" ht="18.600000000000001" customHeight="1" x14ac:dyDescent="0.3">
      <c r="A242" t="s">
        <v>837</v>
      </c>
      <c r="B242" t="str">
        <f>UPPER(DataAnalyst!B242)</f>
        <v>DATA ANALYST II</v>
      </c>
      <c r="C242" t="s">
        <v>836</v>
      </c>
      <c r="E242" t="str">
        <f t="shared" si="36"/>
        <v>Data Analyst</v>
      </c>
      <c r="F242" t="str">
        <f t="shared" si="28"/>
        <v>$45</v>
      </c>
      <c r="G242" t="str">
        <f t="shared" si="29"/>
        <v>$88</v>
      </c>
      <c r="H242" t="str">
        <f>LEFT(DataAnalyst!F85,LEN(DataAnalyst!F85)-3)</f>
        <v xml:space="preserve">Mitchell Martin
</v>
      </c>
      <c r="I242" t="s">
        <v>19</v>
      </c>
      <c r="J242" t="str">
        <f>IF(DataAnalyst!I85=-1,"Unknown",DataAnalyst!I85)</f>
        <v>501 to 1000 employees</v>
      </c>
      <c r="K242" t="str">
        <f>IF(DataAnalyst!L85=-1,"Unknown",DataAnalyst!L85)</f>
        <v>Staffing &amp; Outsourcing</v>
      </c>
      <c r="L242" t="str">
        <f>IF(DataAnalyst!N85=-1,"Unknown",DataAnalyst!N85)</f>
        <v>$100 to $500 million (USD)</v>
      </c>
      <c r="M242" t="b">
        <f>IF(DataAnalyst!P85=-1,FALSE,TRUE)</f>
        <v>0</v>
      </c>
      <c r="N242">
        <f t="shared" si="35"/>
        <v>0</v>
      </c>
      <c r="O242">
        <f t="shared" si="30"/>
        <v>1</v>
      </c>
      <c r="P242">
        <f t="shared" si="31"/>
        <v>0</v>
      </c>
      <c r="Q242">
        <f t="shared" si="32"/>
        <v>0</v>
      </c>
      <c r="R242">
        <f t="shared" si="33"/>
        <v>0</v>
      </c>
      <c r="S242">
        <f t="shared" si="34"/>
        <v>0</v>
      </c>
    </row>
    <row r="243" spans="1:19" ht="18.600000000000001" customHeight="1" x14ac:dyDescent="0.3">
      <c r="A243" t="s">
        <v>838</v>
      </c>
      <c r="B243" t="str">
        <f>UPPER(DataAnalyst!B243)</f>
        <v>DATA ANALYST II</v>
      </c>
      <c r="C243" t="s">
        <v>836</v>
      </c>
      <c r="E243" t="str">
        <f t="shared" si="36"/>
        <v>Data Analyst</v>
      </c>
      <c r="F243" t="str">
        <f t="shared" si="28"/>
        <v>$45</v>
      </c>
      <c r="G243" t="str">
        <f t="shared" si="29"/>
        <v>$88</v>
      </c>
      <c r="H243" t="str">
        <f>LEFT(DataAnalyst!F86,LEN(DataAnalyst!F86)-3)</f>
        <v xml:space="preserve">Lorven Technologies Inc
</v>
      </c>
      <c r="I243" t="s">
        <v>19</v>
      </c>
      <c r="J243" t="str">
        <f>IF(DataAnalyst!I86=-1,"Unknown",DataAnalyst!I86)</f>
        <v>1 to 50 employees</v>
      </c>
      <c r="K243" t="str">
        <f>IF(DataAnalyst!L86=-1,"Unknown",DataAnalyst!L86)</f>
        <v>Accounting</v>
      </c>
      <c r="L243" t="str">
        <f>IF(DataAnalyst!N86=-1,"Unknown",DataAnalyst!N86)</f>
        <v>Less than $1 million (USD)</v>
      </c>
      <c r="M243" t="b">
        <f>IF(DataAnalyst!P86=-1,FALSE,TRUE)</f>
        <v>0</v>
      </c>
      <c r="N243">
        <f t="shared" si="35"/>
        <v>0</v>
      </c>
      <c r="O243">
        <f t="shared" si="30"/>
        <v>0</v>
      </c>
      <c r="P243">
        <f t="shared" si="31"/>
        <v>0</v>
      </c>
      <c r="Q243">
        <f t="shared" si="32"/>
        <v>0</v>
      </c>
      <c r="R243">
        <f t="shared" si="33"/>
        <v>0</v>
      </c>
      <c r="S243">
        <f t="shared" si="34"/>
        <v>1</v>
      </c>
    </row>
    <row r="244" spans="1:19" ht="18.600000000000001" customHeight="1" x14ac:dyDescent="0.3">
      <c r="A244" t="s">
        <v>841</v>
      </c>
      <c r="B244" t="str">
        <f>UPPER(DataAnalyst!B244)</f>
        <v>DATA ANALYST (35 HOURS/WEEK)</v>
      </c>
      <c r="C244" t="s">
        <v>836</v>
      </c>
      <c r="E244" t="str">
        <f t="shared" si="36"/>
        <v>Data Analyst</v>
      </c>
      <c r="F244" t="str">
        <f t="shared" si="28"/>
        <v>$45</v>
      </c>
      <c r="G244" t="str">
        <f t="shared" si="29"/>
        <v>$88</v>
      </c>
      <c r="H244" t="str">
        <f>LEFT(DataAnalyst!F87,LEN(DataAnalyst!F87)-3)</f>
        <v>Fintech Recruit</v>
      </c>
      <c r="I244" t="s">
        <v>19</v>
      </c>
      <c r="J244" t="str">
        <f>IF(DataAnalyst!I87=-1,"Unknown",DataAnalyst!I87)</f>
        <v>Unknown</v>
      </c>
      <c r="K244" t="str">
        <f>IF(DataAnalyst!L87=-1,"Unknown",DataAnalyst!L87)</f>
        <v>Unknown</v>
      </c>
      <c r="L244" t="str">
        <f>IF(DataAnalyst!N87=-1,"Unknown",DataAnalyst!N87)</f>
        <v>Unknown / Non-Applicable</v>
      </c>
      <c r="M244" t="b">
        <f>IF(DataAnalyst!P87=-1,FALSE,TRUE)</f>
        <v>0</v>
      </c>
      <c r="N244">
        <f t="shared" si="35"/>
        <v>1</v>
      </c>
      <c r="O244">
        <f t="shared" si="30"/>
        <v>1</v>
      </c>
      <c r="P244">
        <f t="shared" si="31"/>
        <v>1</v>
      </c>
      <c r="Q244">
        <f t="shared" si="32"/>
        <v>0</v>
      </c>
      <c r="R244">
        <f t="shared" si="33"/>
        <v>1</v>
      </c>
      <c r="S244">
        <f t="shared" si="34"/>
        <v>1</v>
      </c>
    </row>
    <row r="245" spans="1:19" ht="18.600000000000001" customHeight="1" x14ac:dyDescent="0.3">
      <c r="A245" t="s">
        <v>845</v>
      </c>
      <c r="B245" t="str">
        <f>UPPER(DataAnalyst!B245)</f>
        <v>LEAD GENERATION DATA ANALYST</v>
      </c>
      <c r="C245" t="s">
        <v>836</v>
      </c>
      <c r="E245" t="str">
        <f t="shared" si="36"/>
        <v>Data Analyst</v>
      </c>
      <c r="F245" t="str">
        <f t="shared" si="28"/>
        <v>$45</v>
      </c>
      <c r="G245" t="str">
        <f t="shared" si="29"/>
        <v>$88</v>
      </c>
      <c r="H245" t="str">
        <f>LEFT(DataAnalyst!F88,LEN(DataAnalyst!F88)-3)</f>
        <v xml:space="preserve">Sphinix Network Solutions Inc.
</v>
      </c>
      <c r="I245" t="s">
        <v>19</v>
      </c>
      <c r="J245" t="str">
        <f>IF(DataAnalyst!I88=-1,"Unknown",DataAnalyst!I88)</f>
        <v>1 to 50 employees</v>
      </c>
      <c r="K245" t="str">
        <f>IF(DataAnalyst!L88=-1,"Unknown",DataAnalyst!L88)</f>
        <v>IT Services</v>
      </c>
      <c r="L245" t="str">
        <f>IF(DataAnalyst!N88=-1,"Unknown",DataAnalyst!N88)</f>
        <v>Less than $1 million (USD)</v>
      </c>
      <c r="M245" t="b">
        <f>IF(DataAnalyst!P88=-1,FALSE,TRUE)</f>
        <v>0</v>
      </c>
      <c r="N245">
        <f t="shared" si="35"/>
        <v>0</v>
      </c>
      <c r="O245">
        <f t="shared" si="30"/>
        <v>0</v>
      </c>
      <c r="P245">
        <f t="shared" si="31"/>
        <v>0</v>
      </c>
      <c r="Q245">
        <f t="shared" si="32"/>
        <v>0</v>
      </c>
      <c r="R245">
        <f t="shared" si="33"/>
        <v>0</v>
      </c>
      <c r="S245">
        <f t="shared" si="34"/>
        <v>1</v>
      </c>
    </row>
    <row r="246" spans="1:19" ht="18.600000000000001" customHeight="1" x14ac:dyDescent="0.3">
      <c r="A246" t="s">
        <v>849</v>
      </c>
      <c r="B246" t="str">
        <f>UPPER(DataAnalyst!B246)</f>
        <v>DNA AMBASSADOR (CLINICAL BUSINESS ANALYST - LEVEL 1), DATA &amp; ANALYTICS/RE-POST</v>
      </c>
      <c r="C246" t="s">
        <v>836</v>
      </c>
      <c r="E246" t="str">
        <f t="shared" si="36"/>
        <v>Business Analyst</v>
      </c>
      <c r="F246" t="str">
        <f t="shared" si="28"/>
        <v>$45</v>
      </c>
      <c r="G246" t="str">
        <f t="shared" si="29"/>
        <v>$88</v>
      </c>
      <c r="H246" t="str">
        <f>LEFT(DataAnalyst!F89,LEN(DataAnalyst!F89)-3)</f>
        <v xml:space="preserve">Praescient Analytics
</v>
      </c>
      <c r="I246" t="s">
        <v>19</v>
      </c>
      <c r="J246" t="str">
        <f>IF(DataAnalyst!I89=-1,"Unknown",DataAnalyst!I89)</f>
        <v>51 to 200 employees</v>
      </c>
      <c r="K246" t="str">
        <f>IF(DataAnalyst!L89=-1,"Unknown",DataAnalyst!L89)</f>
        <v>Consulting</v>
      </c>
      <c r="L246" t="str">
        <f>IF(DataAnalyst!N89=-1,"Unknown",DataAnalyst!N89)</f>
        <v>$10 to $25 million (USD)</v>
      </c>
      <c r="M246" t="b">
        <f>IF(DataAnalyst!P89=-1,FALSE,TRUE)</f>
        <v>0</v>
      </c>
      <c r="N246">
        <f t="shared" si="35"/>
        <v>0</v>
      </c>
      <c r="O246">
        <f t="shared" si="30"/>
        <v>0</v>
      </c>
      <c r="P246">
        <f t="shared" si="31"/>
        <v>0</v>
      </c>
      <c r="Q246">
        <f t="shared" si="32"/>
        <v>0</v>
      </c>
      <c r="R246">
        <f t="shared" si="33"/>
        <v>0</v>
      </c>
      <c r="S246">
        <f t="shared" si="34"/>
        <v>0</v>
      </c>
    </row>
    <row r="247" spans="1:19" ht="18.600000000000001" customHeight="1" x14ac:dyDescent="0.3">
      <c r="A247" t="s">
        <v>852</v>
      </c>
      <c r="B247" t="str">
        <f>UPPER(DataAnalyst!B247)</f>
        <v>DATA ANALYST I - GENETICS &amp; GENOMIC SCIENCES</v>
      </c>
      <c r="C247" t="s">
        <v>836</v>
      </c>
      <c r="E247" t="str">
        <f t="shared" si="36"/>
        <v>Data Analyst</v>
      </c>
      <c r="F247" t="str">
        <f t="shared" si="28"/>
        <v>$45</v>
      </c>
      <c r="G247" t="str">
        <f t="shared" si="29"/>
        <v>$88</v>
      </c>
      <c r="H247" t="str">
        <f>LEFT(DataAnalyst!F90,LEN(DataAnalyst!F90)-3)</f>
        <v xml:space="preserve">Global Atlantic Financial Group
</v>
      </c>
      <c r="I247" t="s">
        <v>19</v>
      </c>
      <c r="J247" t="str">
        <f>IF(DataAnalyst!I90=-1,"Unknown",DataAnalyst!I90)</f>
        <v>1001 to 5000 employees</v>
      </c>
      <c r="K247" t="str">
        <f>IF(DataAnalyst!L90=-1,"Unknown",DataAnalyst!L90)</f>
        <v>Insurance Carriers</v>
      </c>
      <c r="L247" t="str">
        <f>IF(DataAnalyst!N90=-1,"Unknown",DataAnalyst!N90)</f>
        <v>Unknown / Non-Applicable</v>
      </c>
      <c r="M247" t="b">
        <f>IF(DataAnalyst!P90=-1,FALSE,TRUE)</f>
        <v>1</v>
      </c>
      <c r="N247">
        <f t="shared" si="35"/>
        <v>0</v>
      </c>
      <c r="O247">
        <f t="shared" si="30"/>
        <v>0</v>
      </c>
      <c r="P247">
        <f t="shared" si="31"/>
        <v>0</v>
      </c>
      <c r="Q247">
        <f t="shared" si="32"/>
        <v>0</v>
      </c>
      <c r="R247">
        <f t="shared" si="33"/>
        <v>0</v>
      </c>
      <c r="S247">
        <f t="shared" si="34"/>
        <v>1</v>
      </c>
    </row>
    <row r="248" spans="1:19" ht="18.600000000000001" customHeight="1" x14ac:dyDescent="0.3">
      <c r="A248" t="s">
        <v>854</v>
      </c>
      <c r="B248" t="str">
        <f>UPPER(DataAnalyst!B248)</f>
        <v>DATA REPORTING ANALYST III</v>
      </c>
      <c r="C248" t="s">
        <v>836</v>
      </c>
      <c r="E248" t="str">
        <f t="shared" si="36"/>
        <v>Data Analyst</v>
      </c>
      <c r="F248" t="str">
        <f t="shared" si="28"/>
        <v>$45</v>
      </c>
      <c r="G248" t="str">
        <f t="shared" si="29"/>
        <v>$88</v>
      </c>
      <c r="H248" t="str">
        <f>LEFT(DataAnalyst!F91,LEN(DataAnalyst!F91)-3)</f>
        <v xml:space="preserve">FINRA
</v>
      </c>
      <c r="I248" t="s">
        <v>19</v>
      </c>
      <c r="J248" t="str">
        <f>IF(DataAnalyst!I91=-1,"Unknown",DataAnalyst!I91)</f>
        <v>1001 to 5000 employees</v>
      </c>
      <c r="K248" t="str">
        <f>IF(DataAnalyst!L91=-1,"Unknown",DataAnalyst!L91)</f>
        <v>Brokerage Services</v>
      </c>
      <c r="L248" t="str">
        <f>IF(DataAnalyst!N91=-1,"Unknown",DataAnalyst!N91)</f>
        <v>$500 million to $1 billion (USD)</v>
      </c>
      <c r="M248" t="b">
        <f>IF(DataAnalyst!P91=-1,FALSE,TRUE)</f>
        <v>0</v>
      </c>
      <c r="N248">
        <f t="shared" si="35"/>
        <v>1</v>
      </c>
      <c r="O248">
        <f t="shared" si="30"/>
        <v>0</v>
      </c>
      <c r="P248">
        <f t="shared" si="31"/>
        <v>0</v>
      </c>
      <c r="Q248">
        <f t="shared" si="32"/>
        <v>0</v>
      </c>
      <c r="R248">
        <f t="shared" si="33"/>
        <v>0</v>
      </c>
      <c r="S248">
        <f t="shared" si="34"/>
        <v>0</v>
      </c>
    </row>
    <row r="249" spans="1:19" ht="18.600000000000001" customHeight="1" x14ac:dyDescent="0.3">
      <c r="A249" t="s">
        <v>858</v>
      </c>
      <c r="B249" t="str">
        <f>UPPER(DataAnalyst!B249)</f>
        <v>REPORTING ANALYST DATA ANALYST</v>
      </c>
      <c r="C249" t="s">
        <v>836</v>
      </c>
      <c r="E249" t="str">
        <f t="shared" si="36"/>
        <v>Data Analyst</v>
      </c>
      <c r="F249" t="str">
        <f t="shared" si="28"/>
        <v>$45</v>
      </c>
      <c r="G249" t="str">
        <f t="shared" si="29"/>
        <v>$88</v>
      </c>
      <c r="H249" t="str">
        <f>LEFT(DataAnalyst!F92,LEN(DataAnalyst!F92)-3)</f>
        <v>NYU Langone Medical Cen</v>
      </c>
      <c r="I249" t="s">
        <v>19</v>
      </c>
      <c r="J249" t="str">
        <f>IF(DataAnalyst!I92=-1,"Unknown",DataAnalyst!I92)</f>
        <v>Unknown</v>
      </c>
      <c r="K249" t="str">
        <f>IF(DataAnalyst!L92=-1,"Unknown",DataAnalyst!L92)</f>
        <v>Unknown</v>
      </c>
      <c r="L249" t="str">
        <f>IF(DataAnalyst!N92=-1,"Unknown",DataAnalyst!N92)</f>
        <v>Unknown</v>
      </c>
      <c r="M249" t="b">
        <f>IF(DataAnalyst!P92=-1,FALSE,TRUE)</f>
        <v>0</v>
      </c>
      <c r="N249">
        <f t="shared" si="35"/>
        <v>1</v>
      </c>
      <c r="O249">
        <f t="shared" si="30"/>
        <v>0</v>
      </c>
      <c r="P249">
        <f t="shared" si="31"/>
        <v>0</v>
      </c>
      <c r="Q249">
        <f t="shared" si="32"/>
        <v>0</v>
      </c>
      <c r="R249">
        <f t="shared" si="33"/>
        <v>0</v>
      </c>
      <c r="S249">
        <f t="shared" si="34"/>
        <v>1</v>
      </c>
    </row>
    <row r="250" spans="1:19" ht="18.600000000000001" customHeight="1" x14ac:dyDescent="0.3">
      <c r="A250" t="s">
        <v>860</v>
      </c>
      <c r="B250" t="str">
        <f>UPPER(DataAnalyst!B250)</f>
        <v>DATA ANALYST - CBCH</v>
      </c>
      <c r="C250" t="s">
        <v>836</v>
      </c>
      <c r="E250" t="str">
        <f t="shared" si="36"/>
        <v>Data Analyst</v>
      </c>
      <c r="F250" t="str">
        <f t="shared" si="28"/>
        <v>$45</v>
      </c>
      <c r="G250" t="str">
        <f t="shared" si="29"/>
        <v>$88</v>
      </c>
      <c r="H250" t="str">
        <f>LEFT(DataAnalyst!F94,LEN(DataAnalyst!F94)-3)</f>
        <v xml:space="preserve">RGP
</v>
      </c>
      <c r="I250" t="s">
        <v>19</v>
      </c>
      <c r="J250" t="str">
        <f>IF(DataAnalyst!I94=-1,"Unknown",DataAnalyst!I94)</f>
        <v>1001 to 5000 employees</v>
      </c>
      <c r="K250" t="str">
        <f>IF(DataAnalyst!L94=-1,"Unknown",DataAnalyst!L94)</f>
        <v>Consulting</v>
      </c>
      <c r="L250" t="str">
        <f>IF(DataAnalyst!N94=-1,"Unknown",DataAnalyst!N94)</f>
        <v>$500 million to $1 billion (USD)</v>
      </c>
      <c r="M250" t="b">
        <f>IF(DataAnalyst!P94=-1,FALSE,TRUE)</f>
        <v>0</v>
      </c>
      <c r="N250">
        <f t="shared" si="35"/>
        <v>0</v>
      </c>
      <c r="O250">
        <f t="shared" si="30"/>
        <v>0</v>
      </c>
      <c r="P250">
        <f t="shared" si="31"/>
        <v>0</v>
      </c>
      <c r="Q250">
        <f t="shared" si="32"/>
        <v>0</v>
      </c>
      <c r="R250">
        <f t="shared" si="33"/>
        <v>0</v>
      </c>
      <c r="S250">
        <f t="shared" si="34"/>
        <v>1</v>
      </c>
    </row>
    <row r="251" spans="1:19" ht="18.600000000000001" customHeight="1" x14ac:dyDescent="0.3">
      <c r="A251" t="s">
        <v>862</v>
      </c>
      <c r="B251" t="str">
        <f>UPPER(DataAnalyst!B251)</f>
        <v>PRINCIPAL DATA ANALYST, LATAM DISNEY STREAMING SERVICES</v>
      </c>
      <c r="C251" t="s">
        <v>836</v>
      </c>
      <c r="E251" t="str">
        <f t="shared" si="36"/>
        <v>Data Analyst</v>
      </c>
      <c r="F251" t="str">
        <f t="shared" si="28"/>
        <v>$45</v>
      </c>
      <c r="G251" t="str">
        <f t="shared" si="29"/>
        <v>$88</v>
      </c>
      <c r="H251" t="str">
        <f>LEFT(DataAnalyst!F95,LEN(DataAnalyst!F95)-3)</f>
        <v xml:space="preserve">Tachyon Technologies
</v>
      </c>
      <c r="I251" t="s">
        <v>19</v>
      </c>
      <c r="J251" t="str">
        <f>IF(DataAnalyst!I95=-1,"Unknown",DataAnalyst!I95)</f>
        <v>201 to 500 employees</v>
      </c>
      <c r="K251" t="str">
        <f>IF(DataAnalyst!L95=-1,"Unknown",DataAnalyst!L95)</f>
        <v>IT Services</v>
      </c>
      <c r="L251" t="str">
        <f>IF(DataAnalyst!N95=-1,"Unknown",DataAnalyst!N95)</f>
        <v>$10 to $25 million (USD)</v>
      </c>
      <c r="M251" t="b">
        <f>IF(DataAnalyst!P95=-1,FALSE,TRUE)</f>
        <v>0</v>
      </c>
      <c r="N251">
        <f t="shared" si="35"/>
        <v>1</v>
      </c>
      <c r="O251">
        <f t="shared" si="30"/>
        <v>1</v>
      </c>
      <c r="P251">
        <f t="shared" si="31"/>
        <v>0</v>
      </c>
      <c r="Q251">
        <f t="shared" si="32"/>
        <v>1</v>
      </c>
      <c r="R251">
        <f t="shared" si="33"/>
        <v>0</v>
      </c>
      <c r="S251">
        <f t="shared" si="34"/>
        <v>1</v>
      </c>
    </row>
    <row r="252" spans="1:19" ht="18.600000000000001" customHeight="1" x14ac:dyDescent="0.3">
      <c r="A252" t="s">
        <v>865</v>
      </c>
      <c r="B252" t="str">
        <f>UPPER(DataAnalyst!B252)</f>
        <v>DATA ENGINEER/DATA ANALYST</v>
      </c>
      <c r="C252" t="s">
        <v>836</v>
      </c>
      <c r="E252" t="str">
        <f t="shared" si="36"/>
        <v>Data Analyst</v>
      </c>
      <c r="F252" t="str">
        <f t="shared" si="28"/>
        <v>$45</v>
      </c>
      <c r="G252" t="str">
        <f t="shared" si="29"/>
        <v>$88</v>
      </c>
      <c r="H252" t="str">
        <f>LEFT(DataAnalyst!F96,LEN(DataAnalyst!F96)-3)</f>
        <v xml:space="preserve">Apex Systems
</v>
      </c>
      <c r="I252" t="s">
        <v>103</v>
      </c>
      <c r="J252" t="str">
        <f>IF(DataAnalyst!I96=-1,"Unknown",DataAnalyst!I96)</f>
        <v>1001 to 5000 employees</v>
      </c>
      <c r="K252" t="str">
        <f>IF(DataAnalyst!L96=-1,"Unknown",DataAnalyst!L96)</f>
        <v>Staffing &amp; Outsourcing</v>
      </c>
      <c r="L252" t="str">
        <f>IF(DataAnalyst!N96=-1,"Unknown",DataAnalyst!N96)</f>
        <v>$2 to $5 billion (USD)</v>
      </c>
      <c r="M252" t="b">
        <f>IF(DataAnalyst!P96=-1,FALSE,TRUE)</f>
        <v>1</v>
      </c>
      <c r="N252">
        <f t="shared" si="35"/>
        <v>0</v>
      </c>
      <c r="O252">
        <f t="shared" si="30"/>
        <v>1</v>
      </c>
      <c r="P252">
        <f t="shared" si="31"/>
        <v>0</v>
      </c>
      <c r="Q252">
        <f t="shared" si="32"/>
        <v>1</v>
      </c>
      <c r="R252">
        <f t="shared" si="33"/>
        <v>0</v>
      </c>
      <c r="S252">
        <f t="shared" si="34"/>
        <v>0</v>
      </c>
    </row>
    <row r="253" spans="1:19" ht="18.600000000000001" customHeight="1" x14ac:dyDescent="0.3">
      <c r="A253" t="s">
        <v>868</v>
      </c>
      <c r="B253" t="str">
        <f>UPPER(DataAnalyst!B253)</f>
        <v>TECHNICAL BUSINESS/DATA ANALYST</v>
      </c>
      <c r="C253" t="s">
        <v>867</v>
      </c>
      <c r="E253" t="str">
        <f t="shared" si="36"/>
        <v>Business Analyst</v>
      </c>
      <c r="F253" t="str">
        <f t="shared" si="28"/>
        <v>$73</v>
      </c>
      <c r="G253" t="str">
        <f t="shared" si="29"/>
        <v>$127</v>
      </c>
      <c r="H253" t="str">
        <f>LEFT(DataAnalyst!F97,LEN(DataAnalyst!F97)-3)</f>
        <v xml:space="preserve">Hagerty Consulting
</v>
      </c>
      <c r="I253" t="s">
        <v>19</v>
      </c>
      <c r="J253" t="str">
        <f>IF(DataAnalyst!I97=-1,"Unknown",DataAnalyst!I97)</f>
        <v>1 to 50 employees</v>
      </c>
      <c r="K253" t="str">
        <f>IF(DataAnalyst!L97=-1,"Unknown",DataAnalyst!L97)</f>
        <v>Consulting</v>
      </c>
      <c r="L253" t="str">
        <f>IF(DataAnalyst!N97=-1,"Unknown",DataAnalyst!N97)</f>
        <v>$1 to $5 million (USD)</v>
      </c>
      <c r="M253" t="b">
        <f>IF(DataAnalyst!P97=-1,FALSE,TRUE)</f>
        <v>0</v>
      </c>
      <c r="N253">
        <f t="shared" si="35"/>
        <v>1</v>
      </c>
      <c r="O253">
        <f t="shared" si="30"/>
        <v>0</v>
      </c>
      <c r="P253">
        <f t="shared" si="31"/>
        <v>0</v>
      </c>
      <c r="Q253">
        <f t="shared" si="32"/>
        <v>0</v>
      </c>
      <c r="R253">
        <f t="shared" si="33"/>
        <v>0</v>
      </c>
      <c r="S253">
        <f t="shared" si="34"/>
        <v>1</v>
      </c>
    </row>
    <row r="254" spans="1:19" ht="18.600000000000001" customHeight="1" x14ac:dyDescent="0.3">
      <c r="A254" t="s">
        <v>870</v>
      </c>
      <c r="B254" t="str">
        <f>UPPER(DataAnalyst!B254)</f>
        <v>CRM DATA PERFORMANCE ANALYST</v>
      </c>
      <c r="C254" t="s">
        <v>867</v>
      </c>
      <c r="E254" t="str">
        <f t="shared" si="36"/>
        <v>Data Analyst</v>
      </c>
      <c r="F254" t="str">
        <f t="shared" si="28"/>
        <v>$73</v>
      </c>
      <c r="G254" t="str">
        <f t="shared" si="29"/>
        <v>$127</v>
      </c>
      <c r="H254" t="str">
        <f>LEFT(DataAnalyst!F98,LEN(DataAnalyst!F98)-3)</f>
        <v>Gainful Hea</v>
      </c>
      <c r="I254" t="s">
        <v>19</v>
      </c>
      <c r="J254" t="str">
        <f>IF(DataAnalyst!I98=-1,"Unknown",DataAnalyst!I98)</f>
        <v>1 to 50 employees</v>
      </c>
      <c r="K254" t="str">
        <f>IF(DataAnalyst!L98=-1,"Unknown",DataAnalyst!L98)</f>
        <v>Food &amp; Beverage Stores</v>
      </c>
      <c r="L254" t="str">
        <f>IF(DataAnalyst!N98=-1,"Unknown",DataAnalyst!N98)</f>
        <v>Unknown / Non-Applicable</v>
      </c>
      <c r="M254" t="b">
        <f>IF(DataAnalyst!P98=-1,FALSE,TRUE)</f>
        <v>0</v>
      </c>
      <c r="N254">
        <f t="shared" si="35"/>
        <v>1</v>
      </c>
      <c r="O254">
        <f t="shared" si="30"/>
        <v>0</v>
      </c>
      <c r="P254">
        <f t="shared" si="31"/>
        <v>0</v>
      </c>
      <c r="Q254">
        <f t="shared" si="32"/>
        <v>1</v>
      </c>
      <c r="R254">
        <f t="shared" si="33"/>
        <v>1</v>
      </c>
      <c r="S254">
        <f t="shared" si="34"/>
        <v>1</v>
      </c>
    </row>
    <row r="255" spans="1:19" ht="18.600000000000001" customHeight="1" x14ac:dyDescent="0.3">
      <c r="A255" t="s">
        <v>873</v>
      </c>
      <c r="B255" t="str">
        <f>UPPER(DataAnalyst!B255)</f>
        <v>ECOMMERCE DATA ANALYST</v>
      </c>
      <c r="C255" t="s">
        <v>867</v>
      </c>
      <c r="E255" t="str">
        <f t="shared" si="36"/>
        <v>Data Analyst</v>
      </c>
      <c r="F255" t="str">
        <f t="shared" si="28"/>
        <v>$73</v>
      </c>
      <c r="G255" t="str">
        <f t="shared" si="29"/>
        <v>$127</v>
      </c>
      <c r="H255" t="str">
        <f>LEFT(DataAnalyst!F100,LEN(DataAnalyst!F100)-3)</f>
        <v xml:space="preserve">Medly Pharmacy
</v>
      </c>
      <c r="I255" t="s">
        <v>173</v>
      </c>
      <c r="J255" t="str">
        <f>IF(DataAnalyst!I100=-1,"Unknown",DataAnalyst!I100)</f>
        <v>201 to 500 employees</v>
      </c>
      <c r="K255" t="str">
        <f>IF(DataAnalyst!L100=-1,"Unknown",DataAnalyst!L100)</f>
        <v>Health Care Services &amp; Hospitals</v>
      </c>
      <c r="L255" t="str">
        <f>IF(DataAnalyst!N100=-1,"Unknown",DataAnalyst!N100)</f>
        <v>Unknown / Non-Applicable</v>
      </c>
      <c r="M255" t="b">
        <f>IF(DataAnalyst!P100=-1,FALSE,TRUE)</f>
        <v>0</v>
      </c>
      <c r="N255">
        <f t="shared" si="35"/>
        <v>1</v>
      </c>
      <c r="O255">
        <f t="shared" si="30"/>
        <v>0</v>
      </c>
      <c r="P255">
        <f t="shared" si="31"/>
        <v>0</v>
      </c>
      <c r="Q255">
        <f t="shared" si="32"/>
        <v>0</v>
      </c>
      <c r="R255">
        <f t="shared" si="33"/>
        <v>0</v>
      </c>
      <c r="S255">
        <f t="shared" si="34"/>
        <v>1</v>
      </c>
    </row>
    <row r="256" spans="1:19" ht="18.600000000000001" customHeight="1" x14ac:dyDescent="0.3">
      <c r="A256" t="s">
        <v>876</v>
      </c>
      <c r="B256" t="str">
        <f>UPPER(DataAnalyst!B256)</f>
        <v>SENIOR DATA ANALYST - ROCHADE</v>
      </c>
      <c r="C256" t="s">
        <v>867</v>
      </c>
      <c r="E256" t="str">
        <f t="shared" si="36"/>
        <v>Data Analyst</v>
      </c>
      <c r="F256" t="str">
        <f t="shared" si="28"/>
        <v>$73</v>
      </c>
      <c r="G256" t="str">
        <f t="shared" si="29"/>
        <v>$127</v>
      </c>
      <c r="H256" t="str">
        <f>LEFT(DataAnalyst!F101,LEN(DataAnalyst!F101)-3)</f>
        <v xml:space="preserve">Fair Health
</v>
      </c>
      <c r="I256" t="s">
        <v>19</v>
      </c>
      <c r="J256" t="str">
        <f>IF(DataAnalyst!I101=-1,"Unknown",DataAnalyst!I101)</f>
        <v>1 to 50 employees</v>
      </c>
      <c r="K256" t="str">
        <f>IF(DataAnalyst!L101=-1,"Unknown",DataAnalyst!L101)</f>
        <v>Unknown</v>
      </c>
      <c r="L256" t="str">
        <f>IF(DataAnalyst!N101=-1,"Unknown",DataAnalyst!N101)</f>
        <v>$10 to $25 million (USD)</v>
      </c>
      <c r="M256" t="b">
        <f>IF(DataAnalyst!P101=-1,FALSE,TRUE)</f>
        <v>0</v>
      </c>
      <c r="N256">
        <f t="shared" si="35"/>
        <v>0</v>
      </c>
      <c r="O256">
        <f t="shared" si="30"/>
        <v>0</v>
      </c>
      <c r="P256">
        <f t="shared" si="31"/>
        <v>0</v>
      </c>
      <c r="Q256">
        <f t="shared" si="32"/>
        <v>0</v>
      </c>
      <c r="R256">
        <f t="shared" si="33"/>
        <v>0</v>
      </c>
      <c r="S256">
        <f t="shared" si="34"/>
        <v>0</v>
      </c>
    </row>
    <row r="257" spans="1:19" ht="18.600000000000001" customHeight="1" x14ac:dyDescent="0.3">
      <c r="A257" t="s">
        <v>878</v>
      </c>
      <c r="B257" t="str">
        <f>UPPER(DataAnalyst!B257)</f>
        <v>FINANCIAL DATA ANALYST</v>
      </c>
      <c r="C257" t="s">
        <v>867</v>
      </c>
      <c r="E257" t="str">
        <f t="shared" si="36"/>
        <v>Data Analyst</v>
      </c>
      <c r="F257" t="str">
        <f t="shared" si="28"/>
        <v>$73</v>
      </c>
      <c r="G257" t="str">
        <f t="shared" si="29"/>
        <v>$127</v>
      </c>
      <c r="H257" t="str">
        <f>LEFT(DataAnalyst!F102,LEN(DataAnalyst!F102)-3)</f>
        <v xml:space="preserve">Peloton Interactive
</v>
      </c>
      <c r="I257" t="s">
        <v>19</v>
      </c>
      <c r="J257" t="str">
        <f>IF(DataAnalyst!I102=-1,"Unknown",DataAnalyst!I102)</f>
        <v>1001 to 5000 employees</v>
      </c>
      <c r="K257" t="str">
        <f>IF(DataAnalyst!L102=-1,"Unknown",DataAnalyst!L102)</f>
        <v>Health, Beauty, &amp; Fitness</v>
      </c>
      <c r="L257" t="str">
        <f>IF(DataAnalyst!N102=-1,"Unknown",DataAnalyst!N102)</f>
        <v>Unknown / Non-Applicable</v>
      </c>
      <c r="M257" t="b">
        <f>IF(DataAnalyst!P102=-1,FALSE,TRUE)</f>
        <v>1</v>
      </c>
      <c r="N257">
        <f t="shared" si="35"/>
        <v>1</v>
      </c>
      <c r="O257">
        <f t="shared" si="30"/>
        <v>0</v>
      </c>
      <c r="P257">
        <f t="shared" si="31"/>
        <v>0</v>
      </c>
      <c r="Q257">
        <f t="shared" si="32"/>
        <v>0</v>
      </c>
      <c r="R257">
        <f t="shared" si="33"/>
        <v>0</v>
      </c>
      <c r="S257">
        <f t="shared" si="34"/>
        <v>1</v>
      </c>
    </row>
    <row r="258" spans="1:19" ht="18.600000000000001" customHeight="1" x14ac:dyDescent="0.3">
      <c r="A258" t="s">
        <v>881</v>
      </c>
      <c r="B258" t="str">
        <f>UPPER(DataAnalyst!B258)</f>
        <v>2021 SUMMER ANALYST PROGRAM- DATA &amp; ANALYTICS SOLUTIONS</v>
      </c>
      <c r="C258" t="s">
        <v>867</v>
      </c>
      <c r="E258" t="str">
        <f t="shared" si="36"/>
        <v>Data Analyst</v>
      </c>
      <c r="F258" t="str">
        <f t="shared" ref="F258:F321" si="37">LEFT(C258,3)</f>
        <v>$73</v>
      </c>
      <c r="G258" t="str">
        <f t="shared" ref="G258:G321" si="38">MID(C258,FIND("-",C258)+1,FIND("(",C258)-FIND("-",C258)-3)</f>
        <v>$127</v>
      </c>
      <c r="H258" t="str">
        <f>LEFT(DataAnalyst!F103,LEN(DataAnalyst!F103)-3)</f>
        <v xml:space="preserve">ektello
</v>
      </c>
      <c r="I258" t="s">
        <v>19</v>
      </c>
      <c r="J258" t="str">
        <f>IF(DataAnalyst!I103=-1,"Unknown",DataAnalyst!I103)</f>
        <v>201 to 500 employees</v>
      </c>
      <c r="K258" t="str">
        <f>IF(DataAnalyst!L103=-1,"Unknown",DataAnalyst!L103)</f>
        <v>Staffing &amp; Outsourcing</v>
      </c>
      <c r="L258" t="str">
        <f>IF(DataAnalyst!N103=-1,"Unknown",DataAnalyst!N103)</f>
        <v>$10 to $25 million (USD)</v>
      </c>
      <c r="M258" t="b">
        <f>IF(DataAnalyst!P103=-1,FALSE,TRUE)</f>
        <v>0</v>
      </c>
      <c r="N258">
        <f t="shared" si="35"/>
        <v>0</v>
      </c>
      <c r="O258">
        <f t="shared" si="30"/>
        <v>0</v>
      </c>
      <c r="P258">
        <f t="shared" si="31"/>
        <v>0</v>
      </c>
      <c r="Q258">
        <f t="shared" si="32"/>
        <v>0</v>
      </c>
      <c r="R258">
        <f t="shared" si="33"/>
        <v>0</v>
      </c>
      <c r="S258">
        <f t="shared" si="34"/>
        <v>0</v>
      </c>
    </row>
    <row r="259" spans="1:19" ht="18.600000000000001" customHeight="1" x14ac:dyDescent="0.3">
      <c r="A259" t="s">
        <v>885</v>
      </c>
      <c r="B259" t="str">
        <f>UPPER(DataAnalyst!B259)</f>
        <v>DATA ANALYST - QC</v>
      </c>
      <c r="C259" t="s">
        <v>867</v>
      </c>
      <c r="E259" t="str">
        <f t="shared" si="36"/>
        <v>Data Analyst</v>
      </c>
      <c r="F259" t="str">
        <f t="shared" si="37"/>
        <v>$73</v>
      </c>
      <c r="G259" t="str">
        <f t="shared" si="38"/>
        <v>$127</v>
      </c>
      <c r="H259" t="str">
        <f>LEFT(DataAnalyst!F104,LEN(DataAnalyst!F104)-3)</f>
        <v xml:space="preserve">Premier, Inc.
</v>
      </c>
      <c r="I259" t="s">
        <v>19</v>
      </c>
      <c r="J259" t="str">
        <f>IF(DataAnalyst!I104=-1,"Unknown",DataAnalyst!I104)</f>
        <v>1001 to 5000 employees</v>
      </c>
      <c r="K259" t="str">
        <f>IF(DataAnalyst!L104=-1,"Unknown",DataAnalyst!L104)</f>
        <v>Health Care Services &amp; Hospitals</v>
      </c>
      <c r="L259" t="str">
        <f>IF(DataAnalyst!N104=-1,"Unknown",DataAnalyst!N104)</f>
        <v>$1 to $2 billion (USD)</v>
      </c>
      <c r="M259" t="b">
        <f>IF(DataAnalyst!P104=-1,FALSE,TRUE)</f>
        <v>0</v>
      </c>
      <c r="N259">
        <f t="shared" si="35"/>
        <v>0</v>
      </c>
      <c r="O259">
        <f t="shared" ref="O259:O322" si="39">COUNTIF($A259,"*Python*")</f>
        <v>0</v>
      </c>
      <c r="P259">
        <f t="shared" ref="P259:P322" si="40">COUNTIF($A259,"* R *")</f>
        <v>0</v>
      </c>
      <c r="Q259">
        <f t="shared" ref="Q259:Q322" si="41">COUNTIF($A259,"*Tableau*")</f>
        <v>0</v>
      </c>
      <c r="R259">
        <f t="shared" ref="R259:R322" si="42">COUNTIF($A259,"*Power BI*")+COUNTIF($A259,"*PowerBI*")</f>
        <v>0</v>
      </c>
      <c r="S259">
        <f t="shared" ref="S259:S322" si="43">+COUNTIF($A259,"*Excel*")</f>
        <v>0</v>
      </c>
    </row>
    <row r="260" spans="1:19" ht="18.600000000000001" customHeight="1" x14ac:dyDescent="0.3">
      <c r="A260" t="s">
        <v>887</v>
      </c>
      <c r="B260" t="str">
        <f>UPPER(DataAnalyst!B260)</f>
        <v>PEOPLE OPERATIONS &amp; DATA ANALYST</v>
      </c>
      <c r="C260" t="s">
        <v>867</v>
      </c>
      <c r="E260" t="str">
        <f t="shared" si="36"/>
        <v>Data Analyst</v>
      </c>
      <c r="F260" t="str">
        <f t="shared" si="37"/>
        <v>$73</v>
      </c>
      <c r="G260" t="str">
        <f t="shared" si="38"/>
        <v>$127</v>
      </c>
      <c r="H260" t="str">
        <f>LEFT(DataAnalyst!F105,LEN(DataAnalyst!F105)-3)</f>
        <v xml:space="preserve">JPMorgan Chase
</v>
      </c>
      <c r="I260" t="s">
        <v>19</v>
      </c>
      <c r="J260" t="str">
        <f>IF(DataAnalyst!I105=-1,"Unknown",DataAnalyst!I105)</f>
        <v>10000+ employees</v>
      </c>
      <c r="K260" t="str">
        <f>IF(DataAnalyst!L105=-1,"Unknown",DataAnalyst!L105)</f>
        <v>Investment Banking &amp; Asset Management</v>
      </c>
      <c r="L260" t="str">
        <f>IF(DataAnalyst!N105=-1,"Unknown",DataAnalyst!N105)</f>
        <v>$10+ billion (USD)</v>
      </c>
      <c r="M260" t="b">
        <f>IF(DataAnalyst!P105=-1,FALSE,TRUE)</f>
        <v>0</v>
      </c>
      <c r="N260">
        <f t="shared" ref="N260:N323" si="44">COUNTIF($A260,"*SQL*")</f>
        <v>0</v>
      </c>
      <c r="O260">
        <f t="shared" si="39"/>
        <v>0</v>
      </c>
      <c r="P260">
        <f t="shared" si="40"/>
        <v>0</v>
      </c>
      <c r="Q260">
        <f t="shared" si="41"/>
        <v>0</v>
      </c>
      <c r="R260">
        <f t="shared" si="42"/>
        <v>0</v>
      </c>
      <c r="S260">
        <f t="shared" si="43"/>
        <v>1</v>
      </c>
    </row>
    <row r="261" spans="1:19" ht="18.600000000000001" customHeight="1" x14ac:dyDescent="0.3">
      <c r="A261" t="s">
        <v>890</v>
      </c>
      <c r="B261" t="str">
        <f>UPPER(DataAnalyst!B261)</f>
        <v>LEAD DATA ANALYST (PRODUCT)</v>
      </c>
      <c r="C261" t="s">
        <v>867</v>
      </c>
      <c r="E261" t="str">
        <f t="shared" si="36"/>
        <v>Data Analyst</v>
      </c>
      <c r="F261" t="str">
        <f t="shared" si="37"/>
        <v>$73</v>
      </c>
      <c r="G261" t="str">
        <f t="shared" si="38"/>
        <v>$127</v>
      </c>
      <c r="H261" t="str">
        <f>LEFT(DataAnalyst!F106,LEN(DataAnalyst!F106)-3)</f>
        <v xml:space="preserve">Fund for Public Health
</v>
      </c>
      <c r="I261" t="s">
        <v>433</v>
      </c>
      <c r="J261" t="str">
        <f>IF(DataAnalyst!I106=-1,"Unknown",DataAnalyst!I106)</f>
        <v>201 to 500 employees</v>
      </c>
      <c r="K261" t="str">
        <f>IF(DataAnalyst!L106=-1,"Unknown",DataAnalyst!L106)</f>
        <v>Social Assistance</v>
      </c>
      <c r="L261" t="str">
        <f>IF(DataAnalyst!N106=-1,"Unknown",DataAnalyst!N106)</f>
        <v>$25 to $50 million (USD)</v>
      </c>
      <c r="M261" t="b">
        <f>IF(DataAnalyst!P106=-1,FALSE,TRUE)</f>
        <v>0</v>
      </c>
      <c r="N261">
        <f t="shared" si="44"/>
        <v>1</v>
      </c>
      <c r="O261">
        <f t="shared" si="39"/>
        <v>1</v>
      </c>
      <c r="P261">
        <f t="shared" si="40"/>
        <v>0</v>
      </c>
      <c r="Q261">
        <f t="shared" si="41"/>
        <v>1</v>
      </c>
      <c r="R261">
        <f t="shared" si="42"/>
        <v>0</v>
      </c>
      <c r="S261">
        <f t="shared" si="43"/>
        <v>1</v>
      </c>
    </row>
    <row r="262" spans="1:19" ht="18.600000000000001" customHeight="1" x14ac:dyDescent="0.3">
      <c r="A262" t="s">
        <v>893</v>
      </c>
      <c r="B262" t="str">
        <f>UPPER(DataAnalyst!B262)</f>
        <v>DATA ANALYST - III</v>
      </c>
      <c r="C262" t="s">
        <v>867</v>
      </c>
      <c r="E262" t="str">
        <f t="shared" si="36"/>
        <v>Data Analyst</v>
      </c>
      <c r="F262" t="str">
        <f t="shared" si="37"/>
        <v>$73</v>
      </c>
      <c r="G262" t="str">
        <f t="shared" si="38"/>
        <v>$127</v>
      </c>
      <c r="H262" t="str">
        <f>LEFT(DataAnalyst!F107,LEN(DataAnalyst!F107)-3)</f>
        <v xml:space="preserve">BlueVoyant
</v>
      </c>
      <c r="I262" t="s">
        <v>19</v>
      </c>
      <c r="J262" t="str">
        <f>IF(DataAnalyst!I107=-1,"Unknown",DataAnalyst!I107)</f>
        <v>51 to 200 employees</v>
      </c>
      <c r="K262" t="str">
        <f>IF(DataAnalyst!L107=-1,"Unknown",DataAnalyst!L107)</f>
        <v>Unknown</v>
      </c>
      <c r="L262" t="str">
        <f>IF(DataAnalyst!N107=-1,"Unknown",DataAnalyst!N107)</f>
        <v>Unknown / Non-Applicable</v>
      </c>
      <c r="M262" t="b">
        <f>IF(DataAnalyst!P107=-1,FALSE,TRUE)</f>
        <v>0</v>
      </c>
      <c r="N262">
        <f t="shared" si="44"/>
        <v>1</v>
      </c>
      <c r="O262">
        <f t="shared" si="39"/>
        <v>0</v>
      </c>
      <c r="P262">
        <f t="shared" si="40"/>
        <v>0</v>
      </c>
      <c r="Q262">
        <f t="shared" si="41"/>
        <v>1</v>
      </c>
      <c r="R262">
        <f t="shared" si="42"/>
        <v>0</v>
      </c>
      <c r="S262">
        <f t="shared" si="43"/>
        <v>1</v>
      </c>
    </row>
    <row r="263" spans="1:19" ht="18.600000000000001" customHeight="1" x14ac:dyDescent="0.3">
      <c r="A263" t="s">
        <v>897</v>
      </c>
      <c r="B263" t="str">
        <f>UPPER(DataAnalyst!B263)</f>
        <v>SQL DATA ANALYST</v>
      </c>
      <c r="C263" t="s">
        <v>867</v>
      </c>
      <c r="E263" t="str">
        <f t="shared" si="36"/>
        <v>Data Analyst</v>
      </c>
      <c r="F263" t="str">
        <f t="shared" si="37"/>
        <v>$73</v>
      </c>
      <c r="G263" t="str">
        <f t="shared" si="38"/>
        <v>$127</v>
      </c>
      <c r="H263" t="str">
        <f>LEFT(DataAnalyst!F108,LEN(DataAnalyst!F108)-3)</f>
        <v xml:space="preserve">Crossfire Consulting Corporation
</v>
      </c>
      <c r="I263" t="s">
        <v>19</v>
      </c>
      <c r="J263" t="str">
        <f>IF(DataAnalyst!I108=-1,"Unknown",DataAnalyst!I108)</f>
        <v>51 to 200 employees</v>
      </c>
      <c r="K263" t="str">
        <f>IF(DataAnalyst!L108=-1,"Unknown",DataAnalyst!L108)</f>
        <v>Consulting</v>
      </c>
      <c r="L263" t="str">
        <f>IF(DataAnalyst!N108=-1,"Unknown",DataAnalyst!N108)</f>
        <v>$5 to $10 million (USD)</v>
      </c>
      <c r="M263" t="b">
        <f>IF(DataAnalyst!P108=-1,FALSE,TRUE)</f>
        <v>0</v>
      </c>
      <c r="N263">
        <f t="shared" si="44"/>
        <v>1</v>
      </c>
      <c r="O263">
        <f t="shared" si="39"/>
        <v>0</v>
      </c>
      <c r="P263">
        <f t="shared" si="40"/>
        <v>0</v>
      </c>
      <c r="Q263">
        <f t="shared" si="41"/>
        <v>0</v>
      </c>
      <c r="R263">
        <f t="shared" si="42"/>
        <v>0</v>
      </c>
      <c r="S263">
        <f t="shared" si="43"/>
        <v>0</v>
      </c>
    </row>
    <row r="264" spans="1:19" ht="18.600000000000001" customHeight="1" x14ac:dyDescent="0.3">
      <c r="A264" t="s">
        <v>901</v>
      </c>
      <c r="B264" t="str">
        <f>UPPER(DataAnalyst!B264)</f>
        <v>HEALTHCARE DATA/REPORTING ANALYST</v>
      </c>
      <c r="C264" t="s">
        <v>867</v>
      </c>
      <c r="E264" t="str">
        <f t="shared" si="36"/>
        <v>Data Analyst</v>
      </c>
      <c r="F264" t="str">
        <f t="shared" si="37"/>
        <v>$73</v>
      </c>
      <c r="G264" t="str">
        <f t="shared" si="38"/>
        <v>$127</v>
      </c>
      <c r="H264" t="str">
        <f>LEFT(DataAnalyst!F109,LEN(DataAnalyst!F109)-3)</f>
        <v xml:space="preserve">Reliable Software Resources
</v>
      </c>
      <c r="I264" t="s">
        <v>19</v>
      </c>
      <c r="J264" t="str">
        <f>IF(DataAnalyst!I109=-1,"Unknown",DataAnalyst!I109)</f>
        <v>501 to 1000 employees</v>
      </c>
      <c r="K264" t="str">
        <f>IF(DataAnalyst!L109=-1,"Unknown",DataAnalyst!L109)</f>
        <v>IT Services</v>
      </c>
      <c r="L264" t="str">
        <f>IF(DataAnalyst!N109=-1,"Unknown",DataAnalyst!N109)</f>
        <v>$50 to $100 million (USD)</v>
      </c>
      <c r="M264" t="b">
        <f>IF(DataAnalyst!P109=-1,FALSE,TRUE)</f>
        <v>0</v>
      </c>
      <c r="N264">
        <f t="shared" si="44"/>
        <v>1</v>
      </c>
      <c r="O264">
        <f t="shared" si="39"/>
        <v>1</v>
      </c>
      <c r="P264">
        <f t="shared" si="40"/>
        <v>0</v>
      </c>
      <c r="Q264">
        <f t="shared" si="41"/>
        <v>1</v>
      </c>
      <c r="R264">
        <f t="shared" si="42"/>
        <v>0</v>
      </c>
      <c r="S264">
        <f t="shared" si="43"/>
        <v>1</v>
      </c>
    </row>
    <row r="265" spans="1:19" ht="18.600000000000001" customHeight="1" x14ac:dyDescent="0.3">
      <c r="A265" t="s">
        <v>904</v>
      </c>
      <c r="B265" t="str">
        <f>UPPER(DataAnalyst!B265)</f>
        <v>EPIC DATA INTELLIGENCE ANALYST</v>
      </c>
      <c r="C265" t="s">
        <v>867</v>
      </c>
      <c r="E265" t="str">
        <f t="shared" si="36"/>
        <v>Data Analyst</v>
      </c>
      <c r="F265" t="str">
        <f t="shared" si="37"/>
        <v>$73</v>
      </c>
      <c r="G265" t="str">
        <f t="shared" si="38"/>
        <v>$127</v>
      </c>
      <c r="H265" t="str">
        <f>LEFT(DataAnalyst!F110,LEN(DataAnalyst!F110)-3)</f>
        <v>Hyde Leadership Brook</v>
      </c>
      <c r="I265" t="s">
        <v>173</v>
      </c>
      <c r="J265" t="str">
        <f>IF(DataAnalyst!I110=-1,"Unknown",DataAnalyst!I110)</f>
        <v>51 to 200 employees</v>
      </c>
      <c r="K265" t="str">
        <f>IF(DataAnalyst!L110=-1,"Unknown",DataAnalyst!L110)</f>
        <v>Unknown</v>
      </c>
      <c r="L265" t="str">
        <f>IF(DataAnalyst!N110=-1,"Unknown",DataAnalyst!N110)</f>
        <v>Unknown / Non-Applicable</v>
      </c>
      <c r="M265" t="b">
        <f>IF(DataAnalyst!P110=-1,FALSE,TRUE)</f>
        <v>0</v>
      </c>
      <c r="N265">
        <f t="shared" si="44"/>
        <v>1</v>
      </c>
      <c r="O265">
        <f t="shared" si="39"/>
        <v>1</v>
      </c>
      <c r="P265">
        <f t="shared" si="40"/>
        <v>0</v>
      </c>
      <c r="Q265">
        <f t="shared" si="41"/>
        <v>1</v>
      </c>
      <c r="R265">
        <f t="shared" si="42"/>
        <v>0</v>
      </c>
      <c r="S265">
        <f t="shared" si="43"/>
        <v>1</v>
      </c>
    </row>
    <row r="266" spans="1:19" ht="18.600000000000001" customHeight="1" x14ac:dyDescent="0.3">
      <c r="A266" t="s">
        <v>907</v>
      </c>
      <c r="B266" t="str">
        <f>UPPER(DataAnalyst!B266)</f>
        <v>JPSC-8461 - POSITION: 13,52,53 DATA ANALYST</v>
      </c>
      <c r="C266" t="s">
        <v>867</v>
      </c>
      <c r="E266" t="str">
        <f t="shared" si="36"/>
        <v>Data Analyst</v>
      </c>
      <c r="F266" t="str">
        <f t="shared" si="37"/>
        <v>$73</v>
      </c>
      <c r="G266" t="str">
        <f t="shared" si="38"/>
        <v>$127</v>
      </c>
      <c r="H266" t="str">
        <f>LEFT(DataAnalyst!F111,LEN(DataAnalyst!F111)-3)</f>
        <v>Vertex Intel Syst</v>
      </c>
      <c r="I266" t="s">
        <v>103</v>
      </c>
      <c r="J266" t="str">
        <f>IF(DataAnalyst!I111=-1,"Unknown",DataAnalyst!I111)</f>
        <v>Unknown</v>
      </c>
      <c r="K266" t="str">
        <f>IF(DataAnalyst!L111=-1,"Unknown",DataAnalyst!L111)</f>
        <v>Unknown</v>
      </c>
      <c r="L266" t="str">
        <f>IF(DataAnalyst!N111=-1,"Unknown",DataAnalyst!N111)</f>
        <v>Unknown</v>
      </c>
      <c r="M266" t="b">
        <f>IF(DataAnalyst!P111=-1,FALSE,TRUE)</f>
        <v>0</v>
      </c>
      <c r="N266">
        <f t="shared" si="44"/>
        <v>1</v>
      </c>
      <c r="O266">
        <f t="shared" si="39"/>
        <v>0</v>
      </c>
      <c r="P266">
        <f t="shared" si="40"/>
        <v>0</v>
      </c>
      <c r="Q266">
        <f t="shared" si="41"/>
        <v>0</v>
      </c>
      <c r="R266">
        <f t="shared" si="42"/>
        <v>0</v>
      </c>
      <c r="S266">
        <f t="shared" si="43"/>
        <v>0</v>
      </c>
    </row>
    <row r="267" spans="1:19" ht="18.600000000000001" customHeight="1" x14ac:dyDescent="0.3">
      <c r="A267" t="s">
        <v>912</v>
      </c>
      <c r="B267" t="str">
        <f>UPPER(DataAnalyst!B267)</f>
        <v>DATA ANALYST - ANALYTICS/SQL</v>
      </c>
      <c r="C267" t="s">
        <v>911</v>
      </c>
      <c r="E267" t="str">
        <f t="shared" si="36"/>
        <v>Data Analyst</v>
      </c>
      <c r="F267" t="str">
        <f t="shared" si="37"/>
        <v>$84</v>
      </c>
      <c r="G267" t="str">
        <f t="shared" si="38"/>
        <v>$90</v>
      </c>
      <c r="H267" t="str">
        <f>LEFT(DataAnalyst!F112,LEN(DataAnalyst!F112)-3)</f>
        <v xml:space="preserve">My Job Tank
</v>
      </c>
      <c r="I267" t="s">
        <v>103</v>
      </c>
      <c r="J267" t="str">
        <f>IF(DataAnalyst!I112=-1,"Unknown",DataAnalyst!I112)</f>
        <v>51 to 200 employees</v>
      </c>
      <c r="K267" t="str">
        <f>IF(DataAnalyst!L112=-1,"Unknown",DataAnalyst!L112)</f>
        <v>IT Services</v>
      </c>
      <c r="L267" t="str">
        <f>IF(DataAnalyst!N112=-1,"Unknown",DataAnalyst!N112)</f>
        <v>Unknown / Non-Applicable</v>
      </c>
      <c r="M267" t="b">
        <f>IF(DataAnalyst!P112=-1,FALSE,TRUE)</f>
        <v>1</v>
      </c>
      <c r="N267">
        <f t="shared" si="44"/>
        <v>1</v>
      </c>
      <c r="O267">
        <f t="shared" si="39"/>
        <v>0</v>
      </c>
      <c r="P267">
        <f t="shared" si="40"/>
        <v>0</v>
      </c>
      <c r="Q267">
        <f t="shared" si="41"/>
        <v>0</v>
      </c>
      <c r="R267">
        <f t="shared" si="42"/>
        <v>0</v>
      </c>
      <c r="S267">
        <f t="shared" si="43"/>
        <v>0</v>
      </c>
    </row>
    <row r="268" spans="1:19" ht="18.600000000000001" customHeight="1" x14ac:dyDescent="0.3">
      <c r="A268" t="s">
        <v>914</v>
      </c>
      <c r="B268" t="str">
        <f>UPPER(DataAnalyst!B268)</f>
        <v>DATA ANALYST-EXCEL</v>
      </c>
      <c r="C268" t="s">
        <v>911</v>
      </c>
      <c r="E268" t="str">
        <f t="shared" si="36"/>
        <v>Data Analyst</v>
      </c>
      <c r="F268" t="str">
        <f t="shared" si="37"/>
        <v>$84</v>
      </c>
      <c r="G268" t="str">
        <f t="shared" si="38"/>
        <v>$90</v>
      </c>
      <c r="H268" t="str">
        <f>LEFT(DataAnalyst!F113,LEN(DataAnalyst!F113)-3)</f>
        <v xml:space="preserve">Cowen
</v>
      </c>
      <c r="I268" t="s">
        <v>19</v>
      </c>
      <c r="J268" t="str">
        <f>IF(DataAnalyst!I113=-1,"Unknown",DataAnalyst!I113)</f>
        <v>501 to 1000 employees</v>
      </c>
      <c r="K268" t="str">
        <f>IF(DataAnalyst!L113=-1,"Unknown",DataAnalyst!L113)</f>
        <v>Investment Banking &amp; Asset Management</v>
      </c>
      <c r="L268" t="str">
        <f>IF(DataAnalyst!N113=-1,"Unknown",DataAnalyst!N113)</f>
        <v>$100 to $500 million (USD)</v>
      </c>
      <c r="M268" t="b">
        <f>IF(DataAnalyst!P113=-1,FALSE,TRUE)</f>
        <v>0</v>
      </c>
      <c r="N268">
        <f t="shared" si="44"/>
        <v>0</v>
      </c>
      <c r="O268">
        <f t="shared" si="39"/>
        <v>0</v>
      </c>
      <c r="P268">
        <f t="shared" si="40"/>
        <v>0</v>
      </c>
      <c r="Q268">
        <f t="shared" si="41"/>
        <v>0</v>
      </c>
      <c r="R268">
        <f t="shared" si="42"/>
        <v>1</v>
      </c>
      <c r="S268">
        <f t="shared" si="43"/>
        <v>1</v>
      </c>
    </row>
    <row r="269" spans="1:19" ht="18.600000000000001" customHeight="1" x14ac:dyDescent="0.3">
      <c r="A269" t="s">
        <v>918</v>
      </c>
      <c r="B269" t="str">
        <f>UPPER(DataAnalyst!B269)</f>
        <v>DATA REMEDIATION ANALYST</v>
      </c>
      <c r="C269" t="s">
        <v>911</v>
      </c>
      <c r="E269" t="str">
        <f t="shared" si="36"/>
        <v>Data Analyst</v>
      </c>
      <c r="F269" t="str">
        <f t="shared" si="37"/>
        <v>$84</v>
      </c>
      <c r="G269" t="str">
        <f t="shared" si="38"/>
        <v>$90</v>
      </c>
      <c r="H269" t="str">
        <f>LEFT(DataAnalyst!F114,LEN(DataAnalyst!F114)-3)</f>
        <v xml:space="preserve">Robert Half
</v>
      </c>
      <c r="I269" t="s">
        <v>19</v>
      </c>
      <c r="J269" t="str">
        <f>IF(DataAnalyst!I114=-1,"Unknown",DataAnalyst!I114)</f>
        <v>10000+ employees</v>
      </c>
      <c r="K269" t="str">
        <f>IF(DataAnalyst!L114=-1,"Unknown",DataAnalyst!L114)</f>
        <v>Staffing &amp; Outsourcing</v>
      </c>
      <c r="L269" t="str">
        <f>IF(DataAnalyst!N114=-1,"Unknown",DataAnalyst!N114)</f>
        <v>$2 to $5 billion (USD)</v>
      </c>
      <c r="M269" t="b">
        <f>IF(DataAnalyst!P114=-1,FALSE,TRUE)</f>
        <v>0</v>
      </c>
      <c r="N269">
        <f t="shared" si="44"/>
        <v>0</v>
      </c>
      <c r="O269">
        <f t="shared" si="39"/>
        <v>0</v>
      </c>
      <c r="P269">
        <f t="shared" si="40"/>
        <v>0</v>
      </c>
      <c r="Q269">
        <f t="shared" si="41"/>
        <v>0</v>
      </c>
      <c r="R269">
        <f t="shared" si="42"/>
        <v>0</v>
      </c>
      <c r="S269">
        <f t="shared" si="43"/>
        <v>1</v>
      </c>
    </row>
    <row r="270" spans="1:19" ht="18.600000000000001" customHeight="1" x14ac:dyDescent="0.3">
      <c r="A270" t="s">
        <v>922</v>
      </c>
      <c r="B270" t="str">
        <f>UPPER(DataAnalyst!B270)</f>
        <v>DATA ANALYST WITH PYTHON OR PYTHON DEVELOPER</v>
      </c>
      <c r="C270" t="s">
        <v>911</v>
      </c>
      <c r="E270" t="str">
        <f t="shared" si="36"/>
        <v>Data Analyst</v>
      </c>
      <c r="F270" t="str">
        <f t="shared" si="37"/>
        <v>$84</v>
      </c>
      <c r="G270" t="str">
        <f t="shared" si="38"/>
        <v>$90</v>
      </c>
      <c r="H270" t="str">
        <f>LEFT(DataAnalyst!F115,LEN(DataAnalyst!F115)-3)</f>
        <v xml:space="preserve">FJA-US Inc.
</v>
      </c>
      <c r="I270" t="s">
        <v>19</v>
      </c>
      <c r="J270" t="str">
        <f>IF(DataAnalyst!I115=-1,"Unknown",DataAnalyst!I115)</f>
        <v>51 to 200 employees</v>
      </c>
      <c r="K270" t="str">
        <f>IF(DataAnalyst!L115=-1,"Unknown",DataAnalyst!L115)</f>
        <v>Computer Hardware &amp; Software</v>
      </c>
      <c r="L270" t="str">
        <f>IF(DataAnalyst!N115=-1,"Unknown",DataAnalyst!N115)</f>
        <v>$25 to $50 million (USD)</v>
      </c>
      <c r="M270" t="b">
        <f>IF(DataAnalyst!P115=-1,FALSE,TRUE)</f>
        <v>0</v>
      </c>
      <c r="N270">
        <f t="shared" si="44"/>
        <v>0</v>
      </c>
      <c r="O270">
        <f t="shared" si="39"/>
        <v>1</v>
      </c>
      <c r="P270">
        <f t="shared" si="40"/>
        <v>0</v>
      </c>
      <c r="Q270">
        <f t="shared" si="41"/>
        <v>0</v>
      </c>
      <c r="R270">
        <f t="shared" si="42"/>
        <v>0</v>
      </c>
      <c r="S270">
        <f t="shared" si="43"/>
        <v>0</v>
      </c>
    </row>
    <row r="271" spans="1:19" ht="18.600000000000001" customHeight="1" x14ac:dyDescent="0.3">
      <c r="A271" t="s">
        <v>924</v>
      </c>
      <c r="B271" t="str">
        <f>UPPER(DataAnalyst!B271)</f>
        <v>DATA ENTRY CLERK / DATA ANALYST</v>
      </c>
      <c r="C271" t="s">
        <v>911</v>
      </c>
      <c r="E271" t="str">
        <f t="shared" si="36"/>
        <v>Data Analyst</v>
      </c>
      <c r="F271" t="str">
        <f t="shared" si="37"/>
        <v>$84</v>
      </c>
      <c r="G271" t="str">
        <f t="shared" si="38"/>
        <v>$90</v>
      </c>
      <c r="H271" t="str">
        <f>LEFT(DataAnalyst!F116,LEN(DataAnalyst!F116)-3)</f>
        <v xml:space="preserve">Averity
</v>
      </c>
      <c r="I271" t="s">
        <v>19</v>
      </c>
      <c r="J271" t="str">
        <f>IF(DataAnalyst!I116=-1,"Unknown",DataAnalyst!I116)</f>
        <v>1 to 50 employees</v>
      </c>
      <c r="K271" t="str">
        <f>IF(DataAnalyst!L116=-1,"Unknown",DataAnalyst!L116)</f>
        <v>Staffing &amp; Outsourcing</v>
      </c>
      <c r="L271" t="str">
        <f>IF(DataAnalyst!N116=-1,"Unknown",DataAnalyst!N116)</f>
        <v>Unknown / Non-Applicable</v>
      </c>
      <c r="M271" t="b">
        <f>IF(DataAnalyst!P116=-1,FALSE,TRUE)</f>
        <v>0</v>
      </c>
      <c r="N271">
        <f t="shared" si="44"/>
        <v>0</v>
      </c>
      <c r="O271">
        <f t="shared" si="39"/>
        <v>0</v>
      </c>
      <c r="P271">
        <f t="shared" si="40"/>
        <v>0</v>
      </c>
      <c r="Q271">
        <f t="shared" si="41"/>
        <v>0</v>
      </c>
      <c r="R271">
        <f t="shared" si="42"/>
        <v>0</v>
      </c>
      <c r="S271">
        <f t="shared" si="43"/>
        <v>1</v>
      </c>
    </row>
    <row r="272" spans="1:19" ht="18.600000000000001" customHeight="1" x14ac:dyDescent="0.3">
      <c r="A272" t="s">
        <v>928</v>
      </c>
      <c r="B272" t="str">
        <f>UPPER(DataAnalyst!B272)</f>
        <v>SENIOR ANALYST, DATA AND INSIGHTS (WIRECUTTER)</v>
      </c>
      <c r="C272" t="s">
        <v>911</v>
      </c>
      <c r="E272" t="str">
        <f t="shared" si="36"/>
        <v>Data Analyst</v>
      </c>
      <c r="F272" t="str">
        <f t="shared" si="37"/>
        <v>$84</v>
      </c>
      <c r="G272" t="str">
        <f t="shared" si="38"/>
        <v>$90</v>
      </c>
      <c r="H272" t="str">
        <f>LEFT(DataAnalyst!F117,LEN(DataAnalyst!F117)-3)</f>
        <v xml:space="preserve">Capgemini
</v>
      </c>
      <c r="I272" t="s">
        <v>103</v>
      </c>
      <c r="J272" t="str">
        <f>IF(DataAnalyst!I117=-1,"Unknown",DataAnalyst!I117)</f>
        <v>10000+ employees</v>
      </c>
      <c r="K272" t="str">
        <f>IF(DataAnalyst!L117=-1,"Unknown",DataAnalyst!L117)</f>
        <v>Enterprise Software &amp; Network Solutions</v>
      </c>
      <c r="L272" t="str">
        <f>IF(DataAnalyst!N117=-1,"Unknown",DataAnalyst!N117)</f>
        <v>$10+ billion (USD)</v>
      </c>
      <c r="M272" t="b">
        <f>IF(DataAnalyst!P117=-1,FALSE,TRUE)</f>
        <v>0</v>
      </c>
      <c r="N272">
        <f t="shared" si="44"/>
        <v>1</v>
      </c>
      <c r="O272">
        <f t="shared" si="39"/>
        <v>0</v>
      </c>
      <c r="P272">
        <f t="shared" si="40"/>
        <v>0</v>
      </c>
      <c r="Q272">
        <f t="shared" si="41"/>
        <v>1</v>
      </c>
      <c r="R272">
        <f t="shared" si="42"/>
        <v>0</v>
      </c>
      <c r="S272">
        <f t="shared" si="43"/>
        <v>1</v>
      </c>
    </row>
    <row r="273" spans="1:19" ht="18.600000000000001" customHeight="1" x14ac:dyDescent="0.3">
      <c r="A273" t="s">
        <v>932</v>
      </c>
      <c r="B273" t="str">
        <f>UPPER(DataAnalyst!B273)</f>
        <v>ETL DEVELOPER / DATA ANALYST</v>
      </c>
      <c r="C273" t="s">
        <v>911</v>
      </c>
      <c r="E273" t="str">
        <f t="shared" si="36"/>
        <v>Data Analyst</v>
      </c>
      <c r="F273" t="str">
        <f t="shared" si="37"/>
        <v>$84</v>
      </c>
      <c r="G273" t="str">
        <f t="shared" si="38"/>
        <v>$90</v>
      </c>
      <c r="H273" t="str">
        <f>LEFT(DataAnalyst!F118,LEN(DataAnalyst!F118)-3)</f>
        <v xml:space="preserve">Wildlife Conservation Society
</v>
      </c>
      <c r="I273" t="s">
        <v>19</v>
      </c>
      <c r="J273" t="str">
        <f>IF(DataAnalyst!I118=-1,"Unknown",DataAnalyst!I118)</f>
        <v>1001 to 5000 employees</v>
      </c>
      <c r="K273" t="str">
        <f>IF(DataAnalyst!L118=-1,"Unknown",DataAnalyst!L118)</f>
        <v>Social Assistance</v>
      </c>
      <c r="L273" t="str">
        <f>IF(DataAnalyst!N118=-1,"Unknown",DataAnalyst!N118)</f>
        <v>$100 to $500 million (USD)</v>
      </c>
      <c r="M273" t="b">
        <f>IF(DataAnalyst!P118=-1,FALSE,TRUE)</f>
        <v>0</v>
      </c>
      <c r="N273">
        <f t="shared" si="44"/>
        <v>1</v>
      </c>
      <c r="O273">
        <f t="shared" si="39"/>
        <v>1</v>
      </c>
      <c r="P273">
        <f t="shared" si="40"/>
        <v>0</v>
      </c>
      <c r="Q273">
        <f t="shared" si="41"/>
        <v>0</v>
      </c>
      <c r="R273">
        <f t="shared" si="42"/>
        <v>0</v>
      </c>
      <c r="S273">
        <f t="shared" si="43"/>
        <v>1</v>
      </c>
    </row>
    <row r="274" spans="1:19" ht="18.600000000000001" customHeight="1" x14ac:dyDescent="0.3">
      <c r="A274" t="s">
        <v>935</v>
      </c>
      <c r="B274" t="str">
        <f>UPPER(DataAnalyst!B274)</f>
        <v>BIG DATA PROGRAMMER ANALYST</v>
      </c>
      <c r="C274" t="s">
        <v>911</v>
      </c>
      <c r="E274" t="str">
        <f t="shared" si="36"/>
        <v>Data Analyst</v>
      </c>
      <c r="F274" t="str">
        <f t="shared" si="37"/>
        <v>$84</v>
      </c>
      <c r="G274" t="str">
        <f t="shared" si="38"/>
        <v>$90</v>
      </c>
      <c r="H274" t="str">
        <f>LEFT(DataAnalyst!F119,LEN(DataAnalyst!F119)-3)</f>
        <v xml:space="preserve">Asembia
</v>
      </c>
      <c r="I274" t="s">
        <v>474</v>
      </c>
      <c r="J274" t="str">
        <f>IF(DataAnalyst!I119=-1,"Unknown",DataAnalyst!I119)</f>
        <v>501 to 1000 employees</v>
      </c>
      <c r="K274" t="str">
        <f>IF(DataAnalyst!L119=-1,"Unknown",DataAnalyst!L119)</f>
        <v>Biotech &amp; Pharmaceuticals</v>
      </c>
      <c r="L274" t="str">
        <f>IF(DataAnalyst!N119=-1,"Unknown",DataAnalyst!N119)</f>
        <v>$5 to $10 million (USD)</v>
      </c>
      <c r="M274" t="b">
        <f>IF(DataAnalyst!P119=-1,FALSE,TRUE)</f>
        <v>0</v>
      </c>
      <c r="N274">
        <f t="shared" si="44"/>
        <v>1</v>
      </c>
      <c r="O274">
        <f t="shared" si="39"/>
        <v>0</v>
      </c>
      <c r="P274">
        <f t="shared" si="40"/>
        <v>0</v>
      </c>
      <c r="Q274">
        <f t="shared" si="41"/>
        <v>0</v>
      </c>
      <c r="R274">
        <f t="shared" si="42"/>
        <v>0</v>
      </c>
      <c r="S274">
        <f t="shared" si="43"/>
        <v>1</v>
      </c>
    </row>
    <row r="275" spans="1:19" ht="18.600000000000001" customHeight="1" x14ac:dyDescent="0.3">
      <c r="A275" t="s">
        <v>937</v>
      </c>
      <c r="B275" t="str">
        <f>UPPER(DataAnalyst!B275)</f>
        <v>DATA GOVERNANCE ANALYST</v>
      </c>
      <c r="C275" t="s">
        <v>911</v>
      </c>
      <c r="E275" t="str">
        <f t="shared" si="36"/>
        <v>Data Analyst</v>
      </c>
      <c r="F275" t="str">
        <f t="shared" si="37"/>
        <v>$84</v>
      </c>
      <c r="G275" t="str">
        <f t="shared" si="38"/>
        <v>$90</v>
      </c>
      <c r="H275" t="str">
        <f>LEFT(DataAnalyst!F120,LEN(DataAnalyst!F120)-3)</f>
        <v>Vesta Healthc</v>
      </c>
      <c r="I275" t="s">
        <v>19</v>
      </c>
      <c r="J275" t="str">
        <f>IF(DataAnalyst!I120=-1,"Unknown",DataAnalyst!I120)</f>
        <v>1 to 50 employees</v>
      </c>
      <c r="K275" t="str">
        <f>IF(DataAnalyst!L120=-1,"Unknown",DataAnalyst!L120)</f>
        <v>Health Care Services &amp; Hospitals</v>
      </c>
      <c r="L275" t="str">
        <f>IF(DataAnalyst!N120=-1,"Unknown",DataAnalyst!N120)</f>
        <v>Unknown / Non-Applicable</v>
      </c>
      <c r="M275" t="b">
        <f>IF(DataAnalyst!P120=-1,FALSE,TRUE)</f>
        <v>0</v>
      </c>
      <c r="N275">
        <f t="shared" si="44"/>
        <v>0</v>
      </c>
      <c r="O275">
        <f t="shared" si="39"/>
        <v>0</v>
      </c>
      <c r="P275">
        <f t="shared" si="40"/>
        <v>0</v>
      </c>
      <c r="Q275">
        <f t="shared" si="41"/>
        <v>0</v>
      </c>
      <c r="R275">
        <f t="shared" si="42"/>
        <v>0</v>
      </c>
      <c r="S275">
        <f t="shared" si="43"/>
        <v>0</v>
      </c>
    </row>
    <row r="276" spans="1:19" ht="18.600000000000001" customHeight="1" x14ac:dyDescent="0.3">
      <c r="A276" t="s">
        <v>942</v>
      </c>
      <c r="B276" t="str">
        <f>UPPER(DataAnalyst!B276)</f>
        <v>DATA ANALYST WITH PYTHON</v>
      </c>
      <c r="C276" t="s">
        <v>911</v>
      </c>
      <c r="E276" t="str">
        <f t="shared" si="36"/>
        <v>Data Analyst</v>
      </c>
      <c r="F276" t="str">
        <f t="shared" si="37"/>
        <v>$84</v>
      </c>
      <c r="G276" t="str">
        <f t="shared" si="38"/>
        <v>$90</v>
      </c>
      <c r="H276" t="str">
        <f>LEFT(DataAnalyst!F121,LEN(DataAnalyst!F121)-3)</f>
        <v xml:space="preserve">1199SEIU Funds
</v>
      </c>
      <c r="I276" t="s">
        <v>19</v>
      </c>
      <c r="J276" t="str">
        <f>IF(DataAnalyst!I121=-1,"Unknown",DataAnalyst!I121)</f>
        <v>1001 to 5000 employees</v>
      </c>
      <c r="K276" t="str">
        <f>IF(DataAnalyst!L121=-1,"Unknown",DataAnalyst!L121)</f>
        <v>Insurance Carriers</v>
      </c>
      <c r="L276" t="str">
        <f>IF(DataAnalyst!N121=-1,"Unknown",DataAnalyst!N121)</f>
        <v>$100 to $500 million (USD)</v>
      </c>
      <c r="M276" t="b">
        <f>IF(DataAnalyst!P121=-1,FALSE,TRUE)</f>
        <v>0</v>
      </c>
      <c r="N276">
        <f t="shared" si="44"/>
        <v>0</v>
      </c>
      <c r="O276">
        <f t="shared" si="39"/>
        <v>1</v>
      </c>
      <c r="P276">
        <f t="shared" si="40"/>
        <v>0</v>
      </c>
      <c r="Q276">
        <f t="shared" si="41"/>
        <v>0</v>
      </c>
      <c r="R276">
        <f t="shared" si="42"/>
        <v>0</v>
      </c>
      <c r="S276">
        <f t="shared" si="43"/>
        <v>0</v>
      </c>
    </row>
    <row r="277" spans="1:19" ht="18.600000000000001" customHeight="1" x14ac:dyDescent="0.3">
      <c r="A277" t="s">
        <v>944</v>
      </c>
      <c r="B277" t="str">
        <f>UPPER(DataAnalyst!B277)</f>
        <v>DATA ANALYST/PROJECT MANAGER</v>
      </c>
      <c r="C277" t="s">
        <v>911</v>
      </c>
      <c r="E277" t="str">
        <f t="shared" si="36"/>
        <v>Data Analyst</v>
      </c>
      <c r="F277" t="str">
        <f t="shared" si="37"/>
        <v>$84</v>
      </c>
      <c r="G277" t="str">
        <f t="shared" si="38"/>
        <v>$90</v>
      </c>
      <c r="H277" t="str">
        <f>LEFT(DataAnalyst!F122,LEN(DataAnalyst!F122)-3)</f>
        <v xml:space="preserve">Nutrafol
</v>
      </c>
      <c r="I277" t="s">
        <v>19</v>
      </c>
      <c r="J277" t="str">
        <f>IF(DataAnalyst!I122=-1,"Unknown",DataAnalyst!I122)</f>
        <v>51 to 200 employees</v>
      </c>
      <c r="K277" t="str">
        <f>IF(DataAnalyst!L122=-1,"Unknown",DataAnalyst!L122)</f>
        <v>Health, Beauty, &amp; Fitness</v>
      </c>
      <c r="L277" t="str">
        <f>IF(DataAnalyst!N122=-1,"Unknown",DataAnalyst!N122)</f>
        <v>Unknown / Non-Applicable</v>
      </c>
      <c r="M277" t="b">
        <f>IF(DataAnalyst!P122=-1,FALSE,TRUE)</f>
        <v>0</v>
      </c>
      <c r="N277">
        <f t="shared" si="44"/>
        <v>1</v>
      </c>
      <c r="O277">
        <f t="shared" si="39"/>
        <v>0</v>
      </c>
      <c r="P277">
        <f t="shared" si="40"/>
        <v>0</v>
      </c>
      <c r="Q277">
        <f t="shared" si="41"/>
        <v>0</v>
      </c>
      <c r="R277">
        <f t="shared" si="42"/>
        <v>0</v>
      </c>
      <c r="S277">
        <f t="shared" si="43"/>
        <v>1</v>
      </c>
    </row>
    <row r="278" spans="1:19" ht="18.600000000000001" customHeight="1" x14ac:dyDescent="0.3">
      <c r="A278" t="s">
        <v>946</v>
      </c>
      <c r="B278" t="str">
        <f>UPPER(DataAnalyst!B278)</f>
        <v>DATA ANALYST - INTEX DEVELOPER</v>
      </c>
      <c r="C278" t="s">
        <v>911</v>
      </c>
      <c r="E278" t="str">
        <f t="shared" si="36"/>
        <v>Data Analyst</v>
      </c>
      <c r="F278" t="str">
        <f t="shared" si="37"/>
        <v>$84</v>
      </c>
      <c r="G278" t="str">
        <f t="shared" si="38"/>
        <v>$90</v>
      </c>
      <c r="H278" t="str">
        <f>LEFT(DataAnalyst!F123,LEN(DataAnalyst!F123)-3)</f>
        <v xml:space="preserve">New York Life Insurance Co
</v>
      </c>
      <c r="I278" t="s">
        <v>19</v>
      </c>
      <c r="J278" t="str">
        <f>IF(DataAnalyst!I123=-1,"Unknown",DataAnalyst!I123)</f>
        <v>10000+ employees</v>
      </c>
      <c r="K278" t="str">
        <f>IF(DataAnalyst!L123=-1,"Unknown",DataAnalyst!L123)</f>
        <v>Insurance Agencies &amp; Brokerages</v>
      </c>
      <c r="L278" t="str">
        <f>IF(DataAnalyst!N123=-1,"Unknown",DataAnalyst!N123)</f>
        <v>$10+ billion (USD)</v>
      </c>
      <c r="M278" t="b">
        <f>IF(DataAnalyst!P123=-1,FALSE,TRUE)</f>
        <v>0</v>
      </c>
      <c r="N278">
        <f t="shared" si="44"/>
        <v>0</v>
      </c>
      <c r="O278">
        <f t="shared" si="39"/>
        <v>1</v>
      </c>
      <c r="P278">
        <f t="shared" si="40"/>
        <v>0</v>
      </c>
      <c r="Q278">
        <f t="shared" si="41"/>
        <v>0</v>
      </c>
      <c r="R278">
        <f t="shared" si="42"/>
        <v>0</v>
      </c>
      <c r="S278">
        <f t="shared" si="43"/>
        <v>1</v>
      </c>
    </row>
    <row r="279" spans="1:19" ht="18.600000000000001" customHeight="1" x14ac:dyDescent="0.3">
      <c r="A279" t="s">
        <v>949</v>
      </c>
      <c r="B279" t="str">
        <f>UPPER(DataAnalyst!B279)</f>
        <v>ANALYST BUSINESS DATA</v>
      </c>
      <c r="C279" t="s">
        <v>911</v>
      </c>
      <c r="E279" t="str">
        <f t="shared" si="36"/>
        <v>Business Analyst</v>
      </c>
      <c r="F279" t="str">
        <f t="shared" si="37"/>
        <v>$84</v>
      </c>
      <c r="G279" t="str">
        <f t="shared" si="38"/>
        <v>$90</v>
      </c>
      <c r="H279" t="str">
        <f>LEFT(DataAnalyst!F124,LEN(DataAnalyst!F124)-3)</f>
        <v xml:space="preserve">EDP World, Inc.
</v>
      </c>
      <c r="I279" t="s">
        <v>19</v>
      </c>
      <c r="J279" t="str">
        <f>IF(DataAnalyst!I124=-1,"Unknown",DataAnalyst!I124)</f>
        <v>1 to 50 employees</v>
      </c>
      <c r="K279" t="str">
        <f>IF(DataAnalyst!L124=-1,"Unknown",DataAnalyst!L124)</f>
        <v>Staffing &amp; Outsourcing</v>
      </c>
      <c r="L279" t="str">
        <f>IF(DataAnalyst!N124=-1,"Unknown",DataAnalyst!N124)</f>
        <v>$1 to $5 million (USD)</v>
      </c>
      <c r="M279" t="b">
        <f>IF(DataAnalyst!P124=-1,FALSE,TRUE)</f>
        <v>0</v>
      </c>
      <c r="N279">
        <f t="shared" si="44"/>
        <v>1</v>
      </c>
      <c r="O279">
        <f t="shared" si="39"/>
        <v>0</v>
      </c>
      <c r="P279">
        <f t="shared" si="40"/>
        <v>0</v>
      </c>
      <c r="Q279">
        <f t="shared" si="41"/>
        <v>1</v>
      </c>
      <c r="R279">
        <f t="shared" si="42"/>
        <v>0</v>
      </c>
      <c r="S279">
        <f t="shared" si="43"/>
        <v>1</v>
      </c>
    </row>
    <row r="280" spans="1:19" ht="18.600000000000001" customHeight="1" x14ac:dyDescent="0.3">
      <c r="A280" t="s">
        <v>951</v>
      </c>
      <c r="B280" t="str">
        <f>UPPER(DataAnalyst!B280)</f>
        <v>SR. DATASTAGE AND DATA ANALYST</v>
      </c>
      <c r="C280" t="s">
        <v>911</v>
      </c>
      <c r="E280" t="str">
        <f t="shared" si="36"/>
        <v>Data Analyst</v>
      </c>
      <c r="F280" t="str">
        <f t="shared" si="37"/>
        <v>$84</v>
      </c>
      <c r="G280" t="str">
        <f t="shared" si="38"/>
        <v>$90</v>
      </c>
      <c r="H280" t="str">
        <f>LEFT(DataAnalyst!F125,LEN(DataAnalyst!F125)-3)</f>
        <v xml:space="preserve">Phyton Talent Advisors
</v>
      </c>
      <c r="I280" t="s">
        <v>103</v>
      </c>
      <c r="J280" t="str">
        <f>IF(DataAnalyst!I125=-1,"Unknown",DataAnalyst!I125)</f>
        <v>1 to 50 employees</v>
      </c>
      <c r="K280" t="str">
        <f>IF(DataAnalyst!L125=-1,"Unknown",DataAnalyst!L125)</f>
        <v>Unknown</v>
      </c>
      <c r="L280" t="str">
        <f>IF(DataAnalyst!N125=-1,"Unknown",DataAnalyst!N125)</f>
        <v>Unknown / Non-Applicable</v>
      </c>
      <c r="M280" t="b">
        <f>IF(DataAnalyst!P125=-1,FALSE,TRUE)</f>
        <v>0</v>
      </c>
      <c r="N280">
        <f t="shared" si="44"/>
        <v>1</v>
      </c>
      <c r="O280">
        <f t="shared" si="39"/>
        <v>0</v>
      </c>
      <c r="P280">
        <f t="shared" si="40"/>
        <v>0</v>
      </c>
      <c r="Q280">
        <f t="shared" si="41"/>
        <v>0</v>
      </c>
      <c r="R280">
        <f t="shared" si="42"/>
        <v>0</v>
      </c>
      <c r="S280">
        <f t="shared" si="43"/>
        <v>1</v>
      </c>
    </row>
    <row r="281" spans="1:19" ht="18.600000000000001" customHeight="1" x14ac:dyDescent="0.3">
      <c r="A281" t="s">
        <v>953</v>
      </c>
      <c r="B281" t="str">
        <f>UPPER(DataAnalyst!B281)</f>
        <v>PROGRAMMER DATA ANALYST</v>
      </c>
      <c r="C281" t="s">
        <v>911</v>
      </c>
      <c r="E281" t="str">
        <f t="shared" ref="E281:E344" si="45">IF(COUNTIF(B281, "*BU*"), "Business Analyst", "Data Analyst")</f>
        <v>Data Analyst</v>
      </c>
      <c r="F281" t="str">
        <f t="shared" si="37"/>
        <v>$84</v>
      </c>
      <c r="G281" t="str">
        <f t="shared" si="38"/>
        <v>$90</v>
      </c>
      <c r="H281" t="str">
        <f>LEFT(DataAnalyst!F126,LEN(DataAnalyst!F126)-3)</f>
        <v xml:space="preserve">Staffigo Technical Services, LLC
</v>
      </c>
      <c r="I281" t="s">
        <v>19</v>
      </c>
      <c r="J281" t="str">
        <f>IF(DataAnalyst!I126=-1,"Unknown",DataAnalyst!I126)</f>
        <v>51 to 200 employees</v>
      </c>
      <c r="K281" t="str">
        <f>IF(DataAnalyst!L126=-1,"Unknown",DataAnalyst!L126)</f>
        <v>IT Services</v>
      </c>
      <c r="L281" t="str">
        <f>IF(DataAnalyst!N126=-1,"Unknown",DataAnalyst!N126)</f>
        <v>$50 to $100 million (USD)</v>
      </c>
      <c r="M281" t="b">
        <f>IF(DataAnalyst!P126=-1,FALSE,TRUE)</f>
        <v>0</v>
      </c>
      <c r="N281">
        <f t="shared" si="44"/>
        <v>1</v>
      </c>
      <c r="O281">
        <f t="shared" si="39"/>
        <v>0</v>
      </c>
      <c r="P281">
        <f t="shared" si="40"/>
        <v>0</v>
      </c>
      <c r="Q281">
        <f t="shared" si="41"/>
        <v>0</v>
      </c>
      <c r="R281">
        <f t="shared" si="42"/>
        <v>1</v>
      </c>
      <c r="S281">
        <f t="shared" si="43"/>
        <v>1</v>
      </c>
    </row>
    <row r="282" spans="1:19" ht="18.600000000000001" customHeight="1" x14ac:dyDescent="0.3">
      <c r="A282" t="s">
        <v>957</v>
      </c>
      <c r="B282" t="str">
        <f>UPPER(DataAnalyst!B282)</f>
        <v>CONSUMER LENDING DATA ANALYST</v>
      </c>
      <c r="C282" t="s">
        <v>911</v>
      </c>
      <c r="E282" t="str">
        <f t="shared" si="45"/>
        <v>Data Analyst</v>
      </c>
      <c r="F282" t="str">
        <f t="shared" si="37"/>
        <v>$84</v>
      </c>
      <c r="G282" t="str">
        <f t="shared" si="38"/>
        <v>$90</v>
      </c>
      <c r="H282" t="str">
        <f>LEFT(DataAnalyst!F127,LEN(DataAnalyst!F127)-3)</f>
        <v xml:space="preserve">IBM
</v>
      </c>
      <c r="I282" t="s">
        <v>19</v>
      </c>
      <c r="J282" t="str">
        <f>IF(DataAnalyst!I127=-1,"Unknown",DataAnalyst!I127)</f>
        <v>10000+ employees</v>
      </c>
      <c r="K282" t="str">
        <f>IF(DataAnalyst!L127=-1,"Unknown",DataAnalyst!L127)</f>
        <v>IT Services</v>
      </c>
      <c r="L282" t="str">
        <f>IF(DataAnalyst!N127=-1,"Unknown",DataAnalyst!N127)</f>
        <v>$10+ billion (USD)</v>
      </c>
      <c r="M282" t="b">
        <f>IF(DataAnalyst!P127=-1,FALSE,TRUE)</f>
        <v>0</v>
      </c>
      <c r="N282">
        <f t="shared" si="44"/>
        <v>1</v>
      </c>
      <c r="O282">
        <f t="shared" si="39"/>
        <v>0</v>
      </c>
      <c r="P282">
        <f t="shared" si="40"/>
        <v>0</v>
      </c>
      <c r="Q282">
        <f t="shared" si="41"/>
        <v>1</v>
      </c>
      <c r="R282">
        <f t="shared" si="42"/>
        <v>0</v>
      </c>
      <c r="S282">
        <f t="shared" si="43"/>
        <v>0</v>
      </c>
    </row>
    <row r="283" spans="1:19" ht="18.600000000000001" customHeight="1" x14ac:dyDescent="0.3">
      <c r="A283" t="s">
        <v>960</v>
      </c>
      <c r="B283" t="str">
        <f>UPPER(DataAnalyst!B283)</f>
        <v>ENCOUNTER DATA ANALYST</v>
      </c>
      <c r="C283" t="s">
        <v>911</v>
      </c>
      <c r="E283" t="str">
        <f t="shared" si="45"/>
        <v>Data Analyst</v>
      </c>
      <c r="F283" t="str">
        <f t="shared" si="37"/>
        <v>$84</v>
      </c>
      <c r="G283" t="str">
        <f t="shared" si="38"/>
        <v>$90</v>
      </c>
      <c r="H283" t="str">
        <f>LEFT(DataAnalyst!F128,LEN(DataAnalyst!F128)-3)</f>
        <v xml:space="preserve">Northwell Health
</v>
      </c>
      <c r="I283" t="s">
        <v>506</v>
      </c>
      <c r="J283" t="str">
        <f>IF(DataAnalyst!I128=-1,"Unknown",DataAnalyst!I128)</f>
        <v>10000+ employees</v>
      </c>
      <c r="K283" t="str">
        <f>IF(DataAnalyst!L128=-1,"Unknown",DataAnalyst!L128)</f>
        <v>Health Care Services &amp; Hospitals</v>
      </c>
      <c r="L283" t="str">
        <f>IF(DataAnalyst!N128=-1,"Unknown",DataAnalyst!N128)</f>
        <v>$10+ billion (USD)</v>
      </c>
      <c r="M283" t="b">
        <f>IF(DataAnalyst!P128=-1,FALSE,TRUE)</f>
        <v>0</v>
      </c>
      <c r="N283">
        <f t="shared" si="44"/>
        <v>1</v>
      </c>
      <c r="O283">
        <f t="shared" si="39"/>
        <v>0</v>
      </c>
      <c r="P283">
        <f t="shared" si="40"/>
        <v>0</v>
      </c>
      <c r="Q283">
        <f t="shared" si="41"/>
        <v>0</v>
      </c>
      <c r="R283">
        <f t="shared" si="42"/>
        <v>0</v>
      </c>
      <c r="S283">
        <f t="shared" si="43"/>
        <v>1</v>
      </c>
    </row>
    <row r="284" spans="1:19" ht="18.600000000000001" customHeight="1" x14ac:dyDescent="0.3">
      <c r="A284" t="s">
        <v>963</v>
      </c>
      <c r="B284" t="str">
        <f>UPPER(DataAnalyst!B284)</f>
        <v>BUSINESS ANALYST/PM/DATA ANALYST - INVESTMENT BANK</v>
      </c>
      <c r="C284" t="s">
        <v>911</v>
      </c>
      <c r="E284" t="str">
        <f t="shared" si="45"/>
        <v>Business Analyst</v>
      </c>
      <c r="F284" t="str">
        <f t="shared" si="37"/>
        <v>$84</v>
      </c>
      <c r="G284" t="str">
        <f t="shared" si="38"/>
        <v>$90</v>
      </c>
      <c r="H284" t="str">
        <f>LEFT(DataAnalyst!F130,LEN(DataAnalyst!F130)-3)</f>
        <v xml:space="preserve">Vericred
</v>
      </c>
      <c r="I284" t="s">
        <v>19</v>
      </c>
      <c r="J284" t="str">
        <f>IF(DataAnalyst!I130=-1,"Unknown",DataAnalyst!I130)</f>
        <v>1 to 50 employees</v>
      </c>
      <c r="K284" t="str">
        <f>IF(DataAnalyst!L130=-1,"Unknown",DataAnalyst!L130)</f>
        <v>Internet</v>
      </c>
      <c r="L284" t="str">
        <f>IF(DataAnalyst!N130=-1,"Unknown",DataAnalyst!N130)</f>
        <v>Unknown / Non-Applicable</v>
      </c>
      <c r="M284" t="b">
        <f>IF(DataAnalyst!P130=-1,FALSE,TRUE)</f>
        <v>0</v>
      </c>
      <c r="N284">
        <f t="shared" si="44"/>
        <v>1</v>
      </c>
      <c r="O284">
        <f t="shared" si="39"/>
        <v>0</v>
      </c>
      <c r="P284">
        <f t="shared" si="40"/>
        <v>0</v>
      </c>
      <c r="Q284">
        <f t="shared" si="41"/>
        <v>1</v>
      </c>
      <c r="R284">
        <f t="shared" si="42"/>
        <v>0</v>
      </c>
      <c r="S284">
        <f t="shared" si="43"/>
        <v>1</v>
      </c>
    </row>
    <row r="285" spans="1:19" ht="18.600000000000001" customHeight="1" x14ac:dyDescent="0.3">
      <c r="A285" t="s">
        <v>967</v>
      </c>
      <c r="B285" t="str">
        <f>UPPER(DataAnalyst!B285)</f>
        <v>HEALTHCARE ANALYST, CLAIMS/ENCOUNTER DATA</v>
      </c>
      <c r="C285" t="s">
        <v>966</v>
      </c>
      <c r="E285" t="str">
        <f t="shared" si="45"/>
        <v>Data Analyst</v>
      </c>
      <c r="F285" t="str">
        <f t="shared" si="37"/>
        <v>$27</v>
      </c>
      <c r="G285" t="str">
        <f t="shared" si="38"/>
        <v>$52</v>
      </c>
      <c r="H285" t="str">
        <f>LEFT(DataAnalyst!F131,LEN(DataAnalyst!F131)-3)</f>
        <v xml:space="preserve">Scotiabank
</v>
      </c>
      <c r="I285" t="s">
        <v>19</v>
      </c>
      <c r="J285" t="str">
        <f>IF(DataAnalyst!I131=-1,"Unknown",DataAnalyst!I131)</f>
        <v>10000+ employees</v>
      </c>
      <c r="K285" t="str">
        <f>IF(DataAnalyst!L131=-1,"Unknown",DataAnalyst!L131)</f>
        <v>Investment Banking &amp; Asset Management</v>
      </c>
      <c r="L285" t="str">
        <f>IF(DataAnalyst!N131=-1,"Unknown",DataAnalyst!N131)</f>
        <v>$10+ billion (USD)</v>
      </c>
      <c r="M285" t="b">
        <f>IF(DataAnalyst!P131=-1,FALSE,TRUE)</f>
        <v>0</v>
      </c>
      <c r="N285">
        <f t="shared" si="44"/>
        <v>1</v>
      </c>
      <c r="O285">
        <f t="shared" si="39"/>
        <v>0</v>
      </c>
      <c r="P285">
        <f t="shared" si="40"/>
        <v>0</v>
      </c>
      <c r="Q285">
        <f t="shared" si="41"/>
        <v>0</v>
      </c>
      <c r="R285">
        <f t="shared" si="42"/>
        <v>0</v>
      </c>
      <c r="S285">
        <f t="shared" si="43"/>
        <v>1</v>
      </c>
    </row>
    <row r="286" spans="1:19" ht="18.600000000000001" customHeight="1" x14ac:dyDescent="0.3">
      <c r="A286" t="s">
        <v>970</v>
      </c>
      <c r="B286" t="str">
        <f>UPPER(DataAnalyst!B286)</f>
        <v>DATA ANALYST</v>
      </c>
      <c r="C286" t="s">
        <v>966</v>
      </c>
      <c r="E286" t="str">
        <f t="shared" si="45"/>
        <v>Data Analyst</v>
      </c>
      <c r="F286" t="str">
        <f t="shared" si="37"/>
        <v>$27</v>
      </c>
      <c r="G286" t="str">
        <f t="shared" si="38"/>
        <v>$52</v>
      </c>
      <c r="H286" t="str">
        <f>LEFT(DataAnalyst!F132,LEN(DataAnalyst!F132)-3)</f>
        <v xml:space="preserve">Child Mind Institute
</v>
      </c>
      <c r="I286" t="s">
        <v>19</v>
      </c>
      <c r="J286" t="str">
        <f>IF(DataAnalyst!I132=-1,"Unknown",DataAnalyst!I132)</f>
        <v>201 to 500 employees</v>
      </c>
      <c r="K286" t="str">
        <f>IF(DataAnalyst!L132=-1,"Unknown",DataAnalyst!L132)</f>
        <v>Health Care Services &amp; Hospitals</v>
      </c>
      <c r="L286" t="str">
        <f>IF(DataAnalyst!N132=-1,"Unknown",DataAnalyst!N132)</f>
        <v>$25 to $50 million (USD)</v>
      </c>
      <c r="M286" t="b">
        <f>IF(DataAnalyst!P132=-1,FALSE,TRUE)</f>
        <v>0</v>
      </c>
      <c r="N286">
        <f t="shared" si="44"/>
        <v>1</v>
      </c>
      <c r="O286">
        <f t="shared" si="39"/>
        <v>0</v>
      </c>
      <c r="P286">
        <f t="shared" si="40"/>
        <v>0</v>
      </c>
      <c r="Q286">
        <f t="shared" si="41"/>
        <v>0</v>
      </c>
      <c r="R286">
        <f t="shared" si="42"/>
        <v>1</v>
      </c>
      <c r="S286">
        <f t="shared" si="43"/>
        <v>1</v>
      </c>
    </row>
    <row r="287" spans="1:19" ht="18.600000000000001" customHeight="1" x14ac:dyDescent="0.3">
      <c r="A287" t="s">
        <v>974</v>
      </c>
      <c r="B287" t="str">
        <f>UPPER(DataAnalyst!B287)</f>
        <v>TX HEALTHCARE DATA/REPORTING ANALYST</v>
      </c>
      <c r="C287" t="s">
        <v>966</v>
      </c>
      <c r="E287" t="str">
        <f t="shared" si="45"/>
        <v>Data Analyst</v>
      </c>
      <c r="F287" t="str">
        <f t="shared" si="37"/>
        <v>$27</v>
      </c>
      <c r="G287" t="str">
        <f t="shared" si="38"/>
        <v>$52</v>
      </c>
      <c r="H287" t="str">
        <f>LEFT(DataAnalyst!F133,LEN(DataAnalyst!F133)-3)</f>
        <v xml:space="preserve">Balance Innovations
</v>
      </c>
      <c r="I287" t="s">
        <v>19</v>
      </c>
      <c r="J287" t="str">
        <f>IF(DataAnalyst!I133=-1,"Unknown",DataAnalyst!I133)</f>
        <v>51 to 200 employees</v>
      </c>
      <c r="K287" t="str">
        <f>IF(DataAnalyst!L133=-1,"Unknown",DataAnalyst!L133)</f>
        <v>Computer Hardware &amp; Software</v>
      </c>
      <c r="L287" t="str">
        <f>IF(DataAnalyst!N133=-1,"Unknown",DataAnalyst!N133)</f>
        <v>$1 to $5 million (USD)</v>
      </c>
      <c r="M287" t="b">
        <f>IF(DataAnalyst!P133=-1,FALSE,TRUE)</f>
        <v>0</v>
      </c>
      <c r="N287">
        <f t="shared" si="44"/>
        <v>1</v>
      </c>
      <c r="O287">
        <f t="shared" si="39"/>
        <v>1</v>
      </c>
      <c r="P287">
        <f t="shared" si="40"/>
        <v>0</v>
      </c>
      <c r="Q287">
        <f t="shared" si="41"/>
        <v>1</v>
      </c>
      <c r="R287">
        <f t="shared" si="42"/>
        <v>0</v>
      </c>
      <c r="S287">
        <f t="shared" si="43"/>
        <v>1</v>
      </c>
    </row>
    <row r="288" spans="1:19" ht="18.600000000000001" customHeight="1" x14ac:dyDescent="0.3">
      <c r="A288" t="s">
        <v>977</v>
      </c>
      <c r="B288" t="str">
        <f>UPPER(DataAnalyst!B288)</f>
        <v>SENIOR DATA ANALYST - REGULATORY REPORTING</v>
      </c>
      <c r="C288" t="s">
        <v>966</v>
      </c>
      <c r="E288" t="str">
        <f t="shared" si="45"/>
        <v>Data Analyst</v>
      </c>
      <c r="F288" t="str">
        <f t="shared" si="37"/>
        <v>$27</v>
      </c>
      <c r="G288" t="str">
        <f t="shared" si="38"/>
        <v>$52</v>
      </c>
      <c r="H288" t="str">
        <f>LEFT(DataAnalyst!F135,LEN(DataAnalyst!F135)-3)</f>
        <v xml:space="preserve">Reliable Software Resources
</v>
      </c>
      <c r="I288" t="s">
        <v>19</v>
      </c>
      <c r="J288" t="str">
        <f>IF(DataAnalyst!I135=-1,"Unknown",DataAnalyst!I135)</f>
        <v>501 to 1000 employees</v>
      </c>
      <c r="K288" t="str">
        <f>IF(DataAnalyst!L135=-1,"Unknown",DataAnalyst!L135)</f>
        <v>IT Services</v>
      </c>
      <c r="L288" t="str">
        <f>IF(DataAnalyst!N135=-1,"Unknown",DataAnalyst!N135)</f>
        <v>$50 to $100 million (USD)</v>
      </c>
      <c r="M288" t="b">
        <f>IF(DataAnalyst!P135=-1,FALSE,TRUE)</f>
        <v>0</v>
      </c>
      <c r="N288">
        <f t="shared" si="44"/>
        <v>1</v>
      </c>
      <c r="O288">
        <f t="shared" si="39"/>
        <v>1</v>
      </c>
      <c r="P288">
        <f t="shared" si="40"/>
        <v>0</v>
      </c>
      <c r="Q288">
        <f t="shared" si="41"/>
        <v>0</v>
      </c>
      <c r="R288">
        <f t="shared" si="42"/>
        <v>0</v>
      </c>
      <c r="S288">
        <f t="shared" si="43"/>
        <v>1</v>
      </c>
    </row>
    <row r="289" spans="1:19" ht="18.600000000000001" customHeight="1" x14ac:dyDescent="0.3">
      <c r="A289" t="s">
        <v>981</v>
      </c>
      <c r="B289" t="str">
        <f>UPPER(DataAnalyst!B289)</f>
        <v>SENIOR SPECIALIST DATA ANALYST</v>
      </c>
      <c r="C289" t="s">
        <v>966</v>
      </c>
      <c r="E289" t="str">
        <f t="shared" si="45"/>
        <v>Data Analyst</v>
      </c>
      <c r="F289" t="str">
        <f t="shared" si="37"/>
        <v>$27</v>
      </c>
      <c r="G289" t="str">
        <f t="shared" si="38"/>
        <v>$52</v>
      </c>
      <c r="H289" t="str">
        <f>LEFT(DataAnalyst!F136,LEN(DataAnalyst!F136)-3)</f>
        <v xml:space="preserve">Hearst Television, Inc
</v>
      </c>
      <c r="I289" t="s">
        <v>19</v>
      </c>
      <c r="J289" t="str">
        <f>IF(DataAnalyst!I136=-1,"Unknown",DataAnalyst!I136)</f>
        <v>51 to 200 employees</v>
      </c>
      <c r="K289" t="str">
        <f>IF(DataAnalyst!L136=-1,"Unknown",DataAnalyst!L136)</f>
        <v>TV Broadcast &amp; Cable Networks</v>
      </c>
      <c r="L289" t="str">
        <f>IF(DataAnalyst!N136=-1,"Unknown",DataAnalyst!N136)</f>
        <v>$5 to $10 million (USD)</v>
      </c>
      <c r="M289" t="b">
        <f>IF(DataAnalyst!P136=-1,FALSE,TRUE)</f>
        <v>0</v>
      </c>
      <c r="N289">
        <f t="shared" si="44"/>
        <v>0</v>
      </c>
      <c r="O289">
        <f t="shared" si="39"/>
        <v>0</v>
      </c>
      <c r="P289">
        <f t="shared" si="40"/>
        <v>0</v>
      </c>
      <c r="Q289">
        <f t="shared" si="41"/>
        <v>0</v>
      </c>
      <c r="R289">
        <f t="shared" si="42"/>
        <v>0</v>
      </c>
      <c r="S289">
        <f t="shared" si="43"/>
        <v>0</v>
      </c>
    </row>
    <row r="290" spans="1:19" ht="18.600000000000001" customHeight="1" x14ac:dyDescent="0.3">
      <c r="A290" t="s">
        <v>983</v>
      </c>
      <c r="B290" t="str">
        <f>UPPER(DataAnalyst!B290)</f>
        <v>SQL REPORT DEVELOPER DATA ANALYST</v>
      </c>
      <c r="C290" t="s">
        <v>966</v>
      </c>
      <c r="E290" t="str">
        <f t="shared" si="45"/>
        <v>Data Analyst</v>
      </c>
      <c r="F290" t="str">
        <f t="shared" si="37"/>
        <v>$27</v>
      </c>
      <c r="G290" t="str">
        <f t="shared" si="38"/>
        <v>$52</v>
      </c>
      <c r="H290" t="str">
        <f>LEFT(DataAnalyst!F137,LEN(DataAnalyst!F137)-3)</f>
        <v xml:space="preserve">William Hill US
</v>
      </c>
      <c r="I290" t="s">
        <v>103</v>
      </c>
      <c r="J290" t="str">
        <f>IF(DataAnalyst!I137=-1,"Unknown",DataAnalyst!I137)</f>
        <v>10000+ employees</v>
      </c>
      <c r="K290" t="str">
        <f>IF(DataAnalyst!L137=-1,"Unknown",DataAnalyst!L137)</f>
        <v>Gambling</v>
      </c>
      <c r="L290" t="str">
        <f>IF(DataAnalyst!N137=-1,"Unknown",DataAnalyst!N137)</f>
        <v>$2 to $5 billion (USD)</v>
      </c>
      <c r="M290" t="b">
        <f>IF(DataAnalyst!P137=-1,FALSE,TRUE)</f>
        <v>1</v>
      </c>
      <c r="N290">
        <f t="shared" si="44"/>
        <v>1</v>
      </c>
      <c r="O290">
        <f t="shared" si="39"/>
        <v>0</v>
      </c>
      <c r="P290">
        <f t="shared" si="40"/>
        <v>0</v>
      </c>
      <c r="Q290">
        <f t="shared" si="41"/>
        <v>0</v>
      </c>
      <c r="R290">
        <f t="shared" si="42"/>
        <v>0</v>
      </c>
      <c r="S290">
        <f t="shared" si="43"/>
        <v>1</v>
      </c>
    </row>
    <row r="291" spans="1:19" ht="18.600000000000001" customHeight="1" x14ac:dyDescent="0.3">
      <c r="A291" t="s">
        <v>986</v>
      </c>
      <c r="B291" t="str">
        <f>UPPER(DataAnalyst!B291)</f>
        <v>CLINICAL DATA ANALYST</v>
      </c>
      <c r="C291" t="s">
        <v>966</v>
      </c>
      <c r="E291" t="str">
        <f t="shared" si="45"/>
        <v>Data Analyst</v>
      </c>
      <c r="F291" t="str">
        <f t="shared" si="37"/>
        <v>$27</v>
      </c>
      <c r="G291" t="str">
        <f t="shared" si="38"/>
        <v>$52</v>
      </c>
      <c r="H291" t="str">
        <f>LEFT(DataAnalyst!F138,LEN(DataAnalyst!F138)-3)</f>
        <v xml:space="preserve">Rockstar Games
</v>
      </c>
      <c r="I291" t="s">
        <v>19</v>
      </c>
      <c r="J291" t="str">
        <f>IF(DataAnalyst!I138=-1,"Unknown",DataAnalyst!I138)</f>
        <v>1001 to 5000 employees</v>
      </c>
      <c r="K291" t="str">
        <f>IF(DataAnalyst!L138=-1,"Unknown",DataAnalyst!L138)</f>
        <v>Video Games</v>
      </c>
      <c r="L291" t="str">
        <f>IF(DataAnalyst!N138=-1,"Unknown",DataAnalyst!N138)</f>
        <v>$10 to $25 million (USD)</v>
      </c>
      <c r="M291" t="b">
        <f>IF(DataAnalyst!P138=-1,FALSE,TRUE)</f>
        <v>0</v>
      </c>
      <c r="N291">
        <f t="shared" si="44"/>
        <v>0</v>
      </c>
      <c r="O291">
        <f t="shared" si="39"/>
        <v>0</v>
      </c>
      <c r="P291">
        <f t="shared" si="40"/>
        <v>0</v>
      </c>
      <c r="Q291">
        <f t="shared" si="41"/>
        <v>0</v>
      </c>
      <c r="R291">
        <f t="shared" si="42"/>
        <v>0</v>
      </c>
      <c r="S291">
        <f t="shared" si="43"/>
        <v>1</v>
      </c>
    </row>
    <row r="292" spans="1:19" ht="18.600000000000001" customHeight="1" x14ac:dyDescent="0.3">
      <c r="A292" t="s">
        <v>990</v>
      </c>
      <c r="B292" t="str">
        <f>UPPER(DataAnalyst!B292)</f>
        <v>DATA ANALYST,, SALES OPERATIONS - ORACLE DATA CLOUD</v>
      </c>
      <c r="C292" t="s">
        <v>966</v>
      </c>
      <c r="E292" t="str">
        <f t="shared" si="45"/>
        <v>Data Analyst</v>
      </c>
      <c r="F292" t="str">
        <f t="shared" si="37"/>
        <v>$27</v>
      </c>
      <c r="G292" t="str">
        <f t="shared" si="38"/>
        <v>$52</v>
      </c>
      <c r="H292" t="str">
        <f>LEFT(DataAnalyst!F139,LEN(DataAnalyst!F139)-3)</f>
        <v xml:space="preserve">ZDAAS
</v>
      </c>
      <c r="I292" t="s">
        <v>173</v>
      </c>
      <c r="J292" t="str">
        <f>IF(DataAnalyst!I139=-1,"Unknown",DataAnalyst!I139)</f>
        <v>1 to 50 employees</v>
      </c>
      <c r="K292" t="str">
        <f>IF(DataAnalyst!L139=-1,"Unknown",DataAnalyst!L139)</f>
        <v>Unknown</v>
      </c>
      <c r="L292" t="str">
        <f>IF(DataAnalyst!N139=-1,"Unknown",DataAnalyst!N139)</f>
        <v>$1 to $5 million (USD)</v>
      </c>
      <c r="M292" t="b">
        <f>IF(DataAnalyst!P139=-1,FALSE,TRUE)</f>
        <v>0</v>
      </c>
      <c r="N292">
        <f t="shared" si="44"/>
        <v>1</v>
      </c>
      <c r="O292">
        <f t="shared" si="39"/>
        <v>0</v>
      </c>
      <c r="P292">
        <f t="shared" si="40"/>
        <v>0</v>
      </c>
      <c r="Q292">
        <f t="shared" si="41"/>
        <v>1</v>
      </c>
      <c r="R292">
        <f t="shared" si="42"/>
        <v>1</v>
      </c>
      <c r="S292">
        <f t="shared" si="43"/>
        <v>1</v>
      </c>
    </row>
    <row r="293" spans="1:19" ht="18.600000000000001" customHeight="1" x14ac:dyDescent="0.3">
      <c r="A293" t="s">
        <v>995</v>
      </c>
      <c r="B293" t="str">
        <f>UPPER(DataAnalyst!B293)</f>
        <v>DATA ANALYST - MACHINE LEARNING</v>
      </c>
      <c r="C293" t="s">
        <v>966</v>
      </c>
      <c r="E293" t="str">
        <f t="shared" si="45"/>
        <v>Data Analyst</v>
      </c>
      <c r="F293" t="str">
        <f t="shared" si="37"/>
        <v>$27</v>
      </c>
      <c r="G293" t="str">
        <f t="shared" si="38"/>
        <v>$52</v>
      </c>
      <c r="H293" t="str">
        <f>LEFT(DataAnalyst!F140,LEN(DataAnalyst!F140)-3)</f>
        <v xml:space="preserve">Decision Resources Group
</v>
      </c>
      <c r="I293" t="s">
        <v>19</v>
      </c>
      <c r="J293" t="str">
        <f>IF(DataAnalyst!I140=-1,"Unknown",DataAnalyst!I140)</f>
        <v>1001 to 5000 employees</v>
      </c>
      <c r="K293" t="str">
        <f>IF(DataAnalyst!L140=-1,"Unknown",DataAnalyst!L140)</f>
        <v>IT Services</v>
      </c>
      <c r="L293" t="str">
        <f>IF(DataAnalyst!N140=-1,"Unknown",DataAnalyst!N140)</f>
        <v>$100 to $500 million (USD)</v>
      </c>
      <c r="M293" t="b">
        <f>IF(DataAnalyst!P140=-1,FALSE,TRUE)</f>
        <v>0</v>
      </c>
      <c r="N293">
        <f t="shared" si="44"/>
        <v>1</v>
      </c>
      <c r="O293">
        <f t="shared" si="39"/>
        <v>0</v>
      </c>
      <c r="P293">
        <f t="shared" si="40"/>
        <v>0</v>
      </c>
      <c r="Q293">
        <f t="shared" si="41"/>
        <v>1</v>
      </c>
      <c r="R293">
        <f t="shared" si="42"/>
        <v>0</v>
      </c>
      <c r="S293">
        <f t="shared" si="43"/>
        <v>1</v>
      </c>
    </row>
    <row r="294" spans="1:19" ht="18.600000000000001" customHeight="1" x14ac:dyDescent="0.3">
      <c r="A294" t="s">
        <v>999</v>
      </c>
      <c r="B294" t="str">
        <f>UPPER(DataAnalyst!B294)</f>
        <v>SENIOR ANALYST, DATA ANALYTICS</v>
      </c>
      <c r="C294" t="s">
        <v>966</v>
      </c>
      <c r="E294" t="str">
        <f t="shared" si="45"/>
        <v>Data Analyst</v>
      </c>
      <c r="F294" t="str">
        <f t="shared" si="37"/>
        <v>$27</v>
      </c>
      <c r="G294" t="str">
        <f t="shared" si="38"/>
        <v>$52</v>
      </c>
      <c r="H294" t="str">
        <f>LEFT(DataAnalyst!F141,LEN(DataAnalyst!F141)-3)</f>
        <v xml:space="preserve">Highbridge Consulting LLC
</v>
      </c>
      <c r="I294" t="s">
        <v>19</v>
      </c>
      <c r="J294" t="str">
        <f>IF(DataAnalyst!I141=-1,"Unknown",DataAnalyst!I141)</f>
        <v>1 to 50 employees</v>
      </c>
      <c r="K294" t="str">
        <f>IF(DataAnalyst!L141=-1,"Unknown",DataAnalyst!L141)</f>
        <v>Unknown</v>
      </c>
      <c r="L294" t="str">
        <f>IF(DataAnalyst!N141=-1,"Unknown",DataAnalyst!N141)</f>
        <v>Unknown / Non-Applicable</v>
      </c>
      <c r="M294" t="b">
        <f>IF(DataAnalyst!P141=-1,FALSE,TRUE)</f>
        <v>0</v>
      </c>
      <c r="N294">
        <f t="shared" si="44"/>
        <v>1</v>
      </c>
      <c r="O294">
        <f t="shared" si="39"/>
        <v>1</v>
      </c>
      <c r="P294">
        <f t="shared" si="40"/>
        <v>0</v>
      </c>
      <c r="Q294">
        <f t="shared" si="41"/>
        <v>0</v>
      </c>
      <c r="R294">
        <f t="shared" si="42"/>
        <v>0</v>
      </c>
      <c r="S294">
        <f t="shared" si="43"/>
        <v>1</v>
      </c>
    </row>
    <row r="295" spans="1:19" ht="18.600000000000001" customHeight="1" x14ac:dyDescent="0.3">
      <c r="A295" t="s">
        <v>1003</v>
      </c>
      <c r="B295" t="str">
        <f>UPPER(DataAnalyst!B295)</f>
        <v>SENIOR DATA ANALYST (PRODUCT)</v>
      </c>
      <c r="C295" t="s">
        <v>966</v>
      </c>
      <c r="E295" t="str">
        <f t="shared" si="45"/>
        <v>Data Analyst</v>
      </c>
      <c r="F295" t="str">
        <f t="shared" si="37"/>
        <v>$27</v>
      </c>
      <c r="G295" t="str">
        <f t="shared" si="38"/>
        <v>$52</v>
      </c>
      <c r="H295" t="str">
        <f>LEFT(DataAnalyst!F142,LEN(DataAnalyst!F142)-3)</f>
        <v xml:space="preserve">NTT DATA, Inc.
</v>
      </c>
      <c r="I295" t="s">
        <v>19</v>
      </c>
      <c r="J295" t="str">
        <f>IF(DataAnalyst!I142=-1,"Unknown",DataAnalyst!I142)</f>
        <v>201 to 500 employees</v>
      </c>
      <c r="K295" t="str">
        <f>IF(DataAnalyst!L142=-1,"Unknown",DataAnalyst!L142)</f>
        <v>Accounting</v>
      </c>
      <c r="L295" t="str">
        <f>IF(DataAnalyst!N142=-1,"Unknown",DataAnalyst!N142)</f>
        <v>Unknown / Non-Applicable</v>
      </c>
      <c r="M295" t="b">
        <f>IF(DataAnalyst!P142=-1,FALSE,TRUE)</f>
        <v>0</v>
      </c>
      <c r="N295">
        <f t="shared" si="44"/>
        <v>1</v>
      </c>
      <c r="O295">
        <f t="shared" si="39"/>
        <v>0</v>
      </c>
      <c r="P295">
        <f t="shared" si="40"/>
        <v>0</v>
      </c>
      <c r="Q295">
        <f t="shared" si="41"/>
        <v>1</v>
      </c>
      <c r="R295">
        <f t="shared" si="42"/>
        <v>0</v>
      </c>
      <c r="S295">
        <f t="shared" si="43"/>
        <v>0</v>
      </c>
    </row>
    <row r="296" spans="1:19" ht="18.600000000000001" customHeight="1" x14ac:dyDescent="0.3">
      <c r="A296" t="s">
        <v>1005</v>
      </c>
      <c r="B296" t="str">
        <f>UPPER(DataAnalyst!B296)</f>
        <v>SENIOR DATA ANALYST - DATA CATALOGING / DATA PROFILING</v>
      </c>
      <c r="C296" t="s">
        <v>966</v>
      </c>
      <c r="E296" t="str">
        <f t="shared" si="45"/>
        <v>Data Analyst</v>
      </c>
      <c r="F296" t="str">
        <f t="shared" si="37"/>
        <v>$27</v>
      </c>
      <c r="G296" t="str">
        <f t="shared" si="38"/>
        <v>$52</v>
      </c>
      <c r="H296" t="str">
        <f>LEFT(DataAnalyst!F143,LEN(DataAnalyst!F143)-3)</f>
        <v xml:space="preserve">Columbia University
</v>
      </c>
      <c r="I296" t="s">
        <v>19</v>
      </c>
      <c r="J296" t="str">
        <f>IF(DataAnalyst!I143=-1,"Unknown",DataAnalyst!I143)</f>
        <v>10000+ employees</v>
      </c>
      <c r="K296" t="str">
        <f>IF(DataAnalyst!L143=-1,"Unknown",DataAnalyst!L143)</f>
        <v>Colleges &amp; Universities</v>
      </c>
      <c r="L296" t="str">
        <f>IF(DataAnalyst!N143=-1,"Unknown",DataAnalyst!N143)</f>
        <v>$2 to $5 billion (USD)</v>
      </c>
      <c r="M296" t="b">
        <f>IF(DataAnalyst!P143=-1,FALSE,TRUE)</f>
        <v>0</v>
      </c>
      <c r="N296">
        <f t="shared" si="44"/>
        <v>1</v>
      </c>
      <c r="O296">
        <f t="shared" si="39"/>
        <v>0</v>
      </c>
      <c r="P296">
        <f t="shared" si="40"/>
        <v>0</v>
      </c>
      <c r="Q296">
        <f t="shared" si="41"/>
        <v>0</v>
      </c>
      <c r="R296">
        <f t="shared" si="42"/>
        <v>0</v>
      </c>
      <c r="S296">
        <f t="shared" si="43"/>
        <v>0</v>
      </c>
    </row>
    <row r="297" spans="1:19" ht="18.600000000000001" customHeight="1" x14ac:dyDescent="0.3">
      <c r="A297" t="s">
        <v>1006</v>
      </c>
      <c r="B297" t="str">
        <f>UPPER(DataAnalyst!B297)</f>
        <v>2021 SUMMER ANALYST PROGRAM- DATA &amp; ANALYTICS SOLUTIONS</v>
      </c>
      <c r="C297" t="s">
        <v>966</v>
      </c>
      <c r="E297" t="str">
        <f t="shared" si="45"/>
        <v>Data Analyst</v>
      </c>
      <c r="F297" t="str">
        <f t="shared" si="37"/>
        <v>$27</v>
      </c>
      <c r="G297" t="str">
        <f t="shared" si="38"/>
        <v>$52</v>
      </c>
      <c r="H297" t="str">
        <f>LEFT(DataAnalyst!F144,LEN(DataAnalyst!F144)-3)</f>
        <v xml:space="preserve">Precision technologies corp
</v>
      </c>
      <c r="I297" t="s">
        <v>19</v>
      </c>
      <c r="J297" t="str">
        <f>IF(DataAnalyst!I144=-1,"Unknown",DataAnalyst!I144)</f>
        <v>201 to 500 employees</v>
      </c>
      <c r="K297" t="str">
        <f>IF(DataAnalyst!L144=-1,"Unknown",DataAnalyst!L144)</f>
        <v>IT Services</v>
      </c>
      <c r="L297" t="str">
        <f>IF(DataAnalyst!N144=-1,"Unknown",DataAnalyst!N144)</f>
        <v>$10 to $25 million (USD)</v>
      </c>
      <c r="M297" t="b">
        <f>IF(DataAnalyst!P144=-1,FALSE,TRUE)</f>
        <v>0</v>
      </c>
      <c r="N297">
        <f t="shared" si="44"/>
        <v>0</v>
      </c>
      <c r="O297">
        <f t="shared" si="39"/>
        <v>0</v>
      </c>
      <c r="P297">
        <f t="shared" si="40"/>
        <v>0</v>
      </c>
      <c r="Q297">
        <f t="shared" si="41"/>
        <v>0</v>
      </c>
      <c r="R297">
        <f t="shared" si="42"/>
        <v>0</v>
      </c>
      <c r="S297">
        <f t="shared" si="43"/>
        <v>0</v>
      </c>
    </row>
    <row r="298" spans="1:19" ht="18.600000000000001" customHeight="1" x14ac:dyDescent="0.3">
      <c r="A298" t="s">
        <v>1010</v>
      </c>
      <c r="B298" t="str">
        <f>UPPER(DataAnalyst!B298)</f>
        <v>TECHNICAL DATA ANALYST</v>
      </c>
      <c r="C298" t="s">
        <v>966</v>
      </c>
      <c r="E298" t="str">
        <f t="shared" si="45"/>
        <v>Data Analyst</v>
      </c>
      <c r="F298" t="str">
        <f t="shared" si="37"/>
        <v>$27</v>
      </c>
      <c r="G298" t="str">
        <f t="shared" si="38"/>
        <v>$52</v>
      </c>
      <c r="H298" t="str">
        <f>LEFT(DataAnalyst!F145,LEN(DataAnalyst!F145)-3)</f>
        <v xml:space="preserve">Cactus Holdings
</v>
      </c>
      <c r="I298" t="s">
        <v>571</v>
      </c>
      <c r="J298" t="str">
        <f>IF(DataAnalyst!I145=-1,"Unknown",DataAnalyst!I145)</f>
        <v>1001 to 5000 employees</v>
      </c>
      <c r="K298" t="str">
        <f>IF(DataAnalyst!L145=-1,"Unknown",DataAnalyst!L145)</f>
        <v>Research &amp; Development</v>
      </c>
      <c r="L298" t="str">
        <f>IF(DataAnalyst!N145=-1,"Unknown",DataAnalyst!N145)</f>
        <v>Unknown / Non-Applicable</v>
      </c>
      <c r="M298" t="b">
        <f>IF(DataAnalyst!P145=-1,FALSE,TRUE)</f>
        <v>0</v>
      </c>
      <c r="N298">
        <f t="shared" si="44"/>
        <v>1</v>
      </c>
      <c r="O298">
        <f t="shared" si="39"/>
        <v>0</v>
      </c>
      <c r="P298">
        <f t="shared" si="40"/>
        <v>0</v>
      </c>
      <c r="Q298">
        <f t="shared" si="41"/>
        <v>0</v>
      </c>
      <c r="R298">
        <f t="shared" si="42"/>
        <v>0</v>
      </c>
      <c r="S298">
        <f t="shared" si="43"/>
        <v>1</v>
      </c>
    </row>
    <row r="299" spans="1:19" ht="18.600000000000001" customHeight="1" x14ac:dyDescent="0.3">
      <c r="A299" t="s">
        <v>1012</v>
      </c>
      <c r="B299" t="str">
        <f>UPPER(DataAnalyst!B299)</f>
        <v>SENIOR ANALYST, CUSTOMER MASTER DATA</v>
      </c>
      <c r="C299" t="s">
        <v>966</v>
      </c>
      <c r="E299" t="str">
        <f t="shared" si="45"/>
        <v>Data Analyst</v>
      </c>
      <c r="F299" t="str">
        <f t="shared" si="37"/>
        <v>$27</v>
      </c>
      <c r="G299" t="str">
        <f t="shared" si="38"/>
        <v>$52</v>
      </c>
      <c r="H299" t="str">
        <f>LEFT(DataAnalyst!F147,LEN(DataAnalyst!F147)-3)</f>
        <v>SGA I</v>
      </c>
      <c r="I299" t="s">
        <v>19</v>
      </c>
      <c r="J299" t="str">
        <f>IF(DataAnalyst!I147=-1,"Unknown",DataAnalyst!I147)</f>
        <v>1 to 50 employees</v>
      </c>
      <c r="K299" t="str">
        <f>IF(DataAnalyst!L147=-1,"Unknown",DataAnalyst!L147)</f>
        <v>Architectural &amp; Engineering Services</v>
      </c>
      <c r="L299" t="str">
        <f>IF(DataAnalyst!N147=-1,"Unknown",DataAnalyst!N147)</f>
        <v>$1 to $5 million (USD)</v>
      </c>
      <c r="M299" t="b">
        <f>IF(DataAnalyst!P147=-1,FALSE,TRUE)</f>
        <v>0</v>
      </c>
      <c r="N299">
        <f t="shared" si="44"/>
        <v>0</v>
      </c>
      <c r="O299">
        <f t="shared" si="39"/>
        <v>0</v>
      </c>
      <c r="P299">
        <f t="shared" si="40"/>
        <v>0</v>
      </c>
      <c r="Q299">
        <f t="shared" si="41"/>
        <v>0</v>
      </c>
      <c r="R299">
        <f t="shared" si="42"/>
        <v>0</v>
      </c>
      <c r="S299">
        <f t="shared" si="43"/>
        <v>1</v>
      </c>
    </row>
    <row r="300" spans="1:19" ht="18.600000000000001" customHeight="1" x14ac:dyDescent="0.3">
      <c r="A300" t="s">
        <v>1016</v>
      </c>
      <c r="B300" t="str">
        <f>UPPER(DataAnalyst!B300)</f>
        <v>DATA ANALYST/PROJECT MANAGER</v>
      </c>
      <c r="C300" t="s">
        <v>966</v>
      </c>
      <c r="E300" t="str">
        <f t="shared" si="45"/>
        <v>Data Analyst</v>
      </c>
      <c r="F300" t="str">
        <f t="shared" si="37"/>
        <v>$27</v>
      </c>
      <c r="G300" t="str">
        <f t="shared" si="38"/>
        <v>$52</v>
      </c>
      <c r="H300" t="str">
        <f>LEFT(DataAnalyst!F148,LEN(DataAnalyst!F148)-3)</f>
        <v xml:space="preserve">Crossfire Consulting Corporation
</v>
      </c>
      <c r="I300" t="s">
        <v>19</v>
      </c>
      <c r="J300" t="str">
        <f>IF(DataAnalyst!I148=-1,"Unknown",DataAnalyst!I148)</f>
        <v>51 to 200 employees</v>
      </c>
      <c r="K300" t="str">
        <f>IF(DataAnalyst!L148=-1,"Unknown",DataAnalyst!L148)</f>
        <v>Consulting</v>
      </c>
      <c r="L300" t="str">
        <f>IF(DataAnalyst!N148=-1,"Unknown",DataAnalyst!N148)</f>
        <v>$5 to $10 million (USD)</v>
      </c>
      <c r="M300" t="b">
        <f>IF(DataAnalyst!P148=-1,FALSE,TRUE)</f>
        <v>0</v>
      </c>
      <c r="N300">
        <f t="shared" si="44"/>
        <v>1</v>
      </c>
      <c r="O300">
        <f t="shared" si="39"/>
        <v>0</v>
      </c>
      <c r="P300">
        <f t="shared" si="40"/>
        <v>0</v>
      </c>
      <c r="Q300">
        <f t="shared" si="41"/>
        <v>0</v>
      </c>
      <c r="R300">
        <f t="shared" si="42"/>
        <v>0</v>
      </c>
      <c r="S300">
        <f t="shared" si="43"/>
        <v>1</v>
      </c>
    </row>
    <row r="301" spans="1:19" ht="18.600000000000001" customHeight="1" x14ac:dyDescent="0.3">
      <c r="A301" t="s">
        <v>1020</v>
      </c>
      <c r="B301" t="str">
        <f>UPPER(DataAnalyst!B301)</f>
        <v>DATA ANALYST II - DIVISION OF ENDOCRINOLOGY</v>
      </c>
      <c r="C301" t="s">
        <v>966</v>
      </c>
      <c r="E301" t="str">
        <f t="shared" si="45"/>
        <v>Data Analyst</v>
      </c>
      <c r="F301" t="str">
        <f t="shared" si="37"/>
        <v>$27</v>
      </c>
      <c r="G301" t="str">
        <f t="shared" si="38"/>
        <v>$52</v>
      </c>
      <c r="H301" t="str">
        <f>LEFT(DataAnalyst!F150,LEN(DataAnalyst!F150)-3)</f>
        <v xml:space="preserve">Voice
</v>
      </c>
      <c r="I301" t="s">
        <v>173</v>
      </c>
      <c r="J301" t="str">
        <f>IF(DataAnalyst!I150=-1,"Unknown",DataAnalyst!I150)</f>
        <v>Unknown</v>
      </c>
      <c r="K301" t="str">
        <f>IF(DataAnalyst!L150=-1,"Unknown",DataAnalyst!L150)</f>
        <v>Unknown</v>
      </c>
      <c r="L301" t="str">
        <f>IF(DataAnalyst!N150=-1,"Unknown",DataAnalyst!N150)</f>
        <v>Unknown / Non-Applicable</v>
      </c>
      <c r="M301" t="b">
        <f>IF(DataAnalyst!P150=-1,FALSE,TRUE)</f>
        <v>0</v>
      </c>
      <c r="N301">
        <f t="shared" si="44"/>
        <v>1</v>
      </c>
      <c r="O301">
        <f t="shared" si="39"/>
        <v>0</v>
      </c>
      <c r="P301">
        <f t="shared" si="40"/>
        <v>0</v>
      </c>
      <c r="Q301">
        <f t="shared" si="41"/>
        <v>0</v>
      </c>
      <c r="R301">
        <f t="shared" si="42"/>
        <v>0</v>
      </c>
      <c r="S301">
        <f t="shared" si="43"/>
        <v>1</v>
      </c>
    </row>
    <row r="302" spans="1:19" ht="18.600000000000001" customHeight="1" x14ac:dyDescent="0.3">
      <c r="A302" t="s">
        <v>1022</v>
      </c>
      <c r="B302" t="str">
        <f>UPPER(DataAnalyst!B302)</f>
        <v>SR. REFERENCE DATA BUSINESS ANALYST - SQL</v>
      </c>
      <c r="C302" t="s">
        <v>966</v>
      </c>
      <c r="E302" t="str">
        <f t="shared" si="45"/>
        <v>Business Analyst</v>
      </c>
      <c r="F302" t="str">
        <f t="shared" si="37"/>
        <v>$27</v>
      </c>
      <c r="G302" t="str">
        <f t="shared" si="38"/>
        <v>$52</v>
      </c>
      <c r="H302" t="str">
        <f>LEFT(DataAnalyst!F151,LEN(DataAnalyst!F151)-3)</f>
        <v xml:space="preserve">NTT DATA, Inc.
</v>
      </c>
      <c r="I302" t="s">
        <v>19</v>
      </c>
      <c r="J302" t="str">
        <f>IF(DataAnalyst!I151=-1,"Unknown",DataAnalyst!I151)</f>
        <v>201 to 500 employees</v>
      </c>
      <c r="K302" t="str">
        <f>IF(DataAnalyst!L151=-1,"Unknown",DataAnalyst!L151)</f>
        <v>Accounting</v>
      </c>
      <c r="L302" t="str">
        <f>IF(DataAnalyst!N151=-1,"Unknown",DataAnalyst!N151)</f>
        <v>Unknown / Non-Applicable</v>
      </c>
      <c r="M302" t="b">
        <f>IF(DataAnalyst!P151=-1,FALSE,TRUE)</f>
        <v>0</v>
      </c>
      <c r="N302">
        <f t="shared" si="44"/>
        <v>1</v>
      </c>
      <c r="O302">
        <f t="shared" si="39"/>
        <v>0</v>
      </c>
      <c r="P302">
        <f t="shared" si="40"/>
        <v>0</v>
      </c>
      <c r="Q302">
        <f t="shared" si="41"/>
        <v>0</v>
      </c>
      <c r="R302">
        <f t="shared" si="42"/>
        <v>0</v>
      </c>
      <c r="S302">
        <f t="shared" si="43"/>
        <v>1</v>
      </c>
    </row>
    <row r="303" spans="1:19" ht="18.600000000000001" customHeight="1" x14ac:dyDescent="0.3">
      <c r="A303" t="s">
        <v>1024</v>
      </c>
      <c r="B303" t="str">
        <f>UPPER(DataAnalyst!B303)</f>
        <v>DATA ANALYST - ACTUARIAL BACKGROUND</v>
      </c>
      <c r="C303" t="s">
        <v>966</v>
      </c>
      <c r="E303" t="str">
        <f t="shared" si="45"/>
        <v>Data Analyst</v>
      </c>
      <c r="F303" t="str">
        <f t="shared" si="37"/>
        <v>$27</v>
      </c>
      <c r="G303" t="str">
        <f t="shared" si="38"/>
        <v>$52</v>
      </c>
      <c r="H303" t="str">
        <f>LEFT(DataAnalyst!F152,LEN(DataAnalyst!F152)-3)</f>
        <v xml:space="preserve">NYU Langone Health
</v>
      </c>
      <c r="I303" t="s">
        <v>19</v>
      </c>
      <c r="J303" t="str">
        <f>IF(DataAnalyst!I152=-1,"Unknown",DataAnalyst!I152)</f>
        <v>10000+ employees</v>
      </c>
      <c r="K303" t="str">
        <f>IF(DataAnalyst!L152=-1,"Unknown",DataAnalyst!L152)</f>
        <v>Health Care Services &amp; Hospitals</v>
      </c>
      <c r="L303" t="str">
        <f>IF(DataAnalyst!N152=-1,"Unknown",DataAnalyst!N152)</f>
        <v>$5 to $10 billion (USD)</v>
      </c>
      <c r="M303" t="b">
        <f>IF(DataAnalyst!P152=-1,FALSE,TRUE)</f>
        <v>0</v>
      </c>
      <c r="N303">
        <f t="shared" si="44"/>
        <v>1</v>
      </c>
      <c r="O303">
        <f t="shared" si="39"/>
        <v>0</v>
      </c>
      <c r="P303">
        <f t="shared" si="40"/>
        <v>0</v>
      </c>
      <c r="Q303">
        <f t="shared" si="41"/>
        <v>0</v>
      </c>
      <c r="R303">
        <f t="shared" si="42"/>
        <v>0</v>
      </c>
      <c r="S303">
        <f t="shared" si="43"/>
        <v>1</v>
      </c>
    </row>
    <row r="304" spans="1:19" ht="18.600000000000001" customHeight="1" x14ac:dyDescent="0.3">
      <c r="A304" t="s">
        <v>1027</v>
      </c>
      <c r="B304" t="str">
        <f>UPPER(DataAnalyst!B304)</f>
        <v>DATA MANAGEMENT ANALYST (ADDM04) SEC SVCS OPS DATA GOVERNANCE - NA</v>
      </c>
      <c r="C304" t="s">
        <v>966</v>
      </c>
      <c r="E304" t="str">
        <f t="shared" si="45"/>
        <v>Data Analyst</v>
      </c>
      <c r="F304" t="str">
        <f t="shared" si="37"/>
        <v>$27</v>
      </c>
      <c r="G304" t="str">
        <f t="shared" si="38"/>
        <v>$52</v>
      </c>
      <c r="H304" t="str">
        <f>LEFT(DataAnalyst!F153,LEN(DataAnalyst!F153)-3)</f>
        <v xml:space="preserve">HOMETEAM
</v>
      </c>
      <c r="I304" t="s">
        <v>19</v>
      </c>
      <c r="J304" t="str">
        <f>IF(DataAnalyst!I153=-1,"Unknown",DataAnalyst!I153)</f>
        <v>51 to 200 employees</v>
      </c>
      <c r="K304" t="str">
        <f>IF(DataAnalyst!L153=-1,"Unknown",DataAnalyst!L153)</f>
        <v>Health Care Services &amp; Hospitals</v>
      </c>
      <c r="L304" t="str">
        <f>IF(DataAnalyst!N153=-1,"Unknown",DataAnalyst!N153)</f>
        <v>Unknown / Non-Applicable</v>
      </c>
      <c r="M304" t="b">
        <f>IF(DataAnalyst!P153=-1,FALSE,TRUE)</f>
        <v>0</v>
      </c>
      <c r="N304">
        <f t="shared" si="44"/>
        <v>0</v>
      </c>
      <c r="O304">
        <f t="shared" si="39"/>
        <v>0</v>
      </c>
      <c r="P304">
        <f t="shared" si="40"/>
        <v>0</v>
      </c>
      <c r="Q304">
        <f t="shared" si="41"/>
        <v>1</v>
      </c>
      <c r="R304">
        <f t="shared" si="42"/>
        <v>0</v>
      </c>
      <c r="S304">
        <f t="shared" si="43"/>
        <v>1</v>
      </c>
    </row>
    <row r="305" spans="1:19" ht="18.600000000000001" customHeight="1" x14ac:dyDescent="0.3">
      <c r="A305" t="s">
        <v>1029</v>
      </c>
      <c r="B305" t="str">
        <f>UPPER(DataAnalyst!B305)</f>
        <v>BA WITH DATA ANALYST SKILLS</v>
      </c>
      <c r="C305" t="s">
        <v>966</v>
      </c>
      <c r="E305" t="str">
        <f t="shared" si="45"/>
        <v>Data Analyst</v>
      </c>
      <c r="F305" t="str">
        <f t="shared" si="37"/>
        <v>$27</v>
      </c>
      <c r="G305" t="str">
        <f t="shared" si="38"/>
        <v>$52</v>
      </c>
      <c r="H305" t="str">
        <f>LEFT(DataAnalyst!F154,LEN(DataAnalyst!F154)-3)</f>
        <v xml:space="preserve">Mount Sinai Health System
</v>
      </c>
      <c r="I305" t="s">
        <v>19</v>
      </c>
      <c r="J305" t="str">
        <f>IF(DataAnalyst!I154=-1,"Unknown",DataAnalyst!I154)</f>
        <v>10000+ employees</v>
      </c>
      <c r="K305" t="str">
        <f>IF(DataAnalyst!L154=-1,"Unknown",DataAnalyst!L154)</f>
        <v>Health Care Services &amp; Hospitals</v>
      </c>
      <c r="L305" t="str">
        <f>IF(DataAnalyst!N154=-1,"Unknown",DataAnalyst!N154)</f>
        <v>$1 to $2 billion (USD)</v>
      </c>
      <c r="M305" t="b">
        <f>IF(DataAnalyst!P154=-1,FALSE,TRUE)</f>
        <v>0</v>
      </c>
      <c r="N305">
        <f t="shared" si="44"/>
        <v>1</v>
      </c>
      <c r="O305">
        <f t="shared" si="39"/>
        <v>0</v>
      </c>
      <c r="P305">
        <f t="shared" si="40"/>
        <v>0</v>
      </c>
      <c r="Q305">
        <f t="shared" si="41"/>
        <v>0</v>
      </c>
      <c r="R305">
        <f t="shared" si="42"/>
        <v>0</v>
      </c>
      <c r="S305">
        <f t="shared" si="43"/>
        <v>1</v>
      </c>
    </row>
    <row r="306" spans="1:19" ht="18.600000000000001" customHeight="1" x14ac:dyDescent="0.3">
      <c r="A306" t="s">
        <v>1031</v>
      </c>
      <c r="B306" t="str">
        <f>UPPER(DataAnalyst!B306)</f>
        <v>DATA &amp; REPORTING ANALYST, GNHCC</v>
      </c>
      <c r="C306" t="s">
        <v>966</v>
      </c>
      <c r="E306" t="str">
        <f t="shared" si="45"/>
        <v>Data Analyst</v>
      </c>
      <c r="F306" t="str">
        <f t="shared" si="37"/>
        <v>$27</v>
      </c>
      <c r="G306" t="str">
        <f t="shared" si="38"/>
        <v>$52</v>
      </c>
      <c r="H306" t="str">
        <f>LEFT(DataAnalyst!F155,LEN(DataAnalyst!F155)-3)</f>
        <v xml:space="preserve">Monkey Algorithms </v>
      </c>
      <c r="I306" t="s">
        <v>19</v>
      </c>
      <c r="J306" t="str">
        <f>IF(DataAnalyst!I155=-1,"Unknown",DataAnalyst!I155)</f>
        <v>Unknown</v>
      </c>
      <c r="K306" t="str">
        <f>IF(DataAnalyst!L155=-1,"Unknown",DataAnalyst!L155)</f>
        <v>Unknown</v>
      </c>
      <c r="L306" t="str">
        <f>IF(DataAnalyst!N155=-1,"Unknown",DataAnalyst!N155)</f>
        <v>Unknown</v>
      </c>
      <c r="M306" t="b">
        <f>IF(DataAnalyst!P155=-1,FALSE,TRUE)</f>
        <v>0</v>
      </c>
      <c r="N306">
        <f t="shared" si="44"/>
        <v>1</v>
      </c>
      <c r="O306">
        <f t="shared" si="39"/>
        <v>0</v>
      </c>
      <c r="P306">
        <f t="shared" si="40"/>
        <v>0</v>
      </c>
      <c r="Q306">
        <f t="shared" si="41"/>
        <v>1</v>
      </c>
      <c r="R306">
        <f t="shared" si="42"/>
        <v>0</v>
      </c>
      <c r="S306">
        <f t="shared" si="43"/>
        <v>1</v>
      </c>
    </row>
    <row r="307" spans="1:19" ht="18.600000000000001" customHeight="1" x14ac:dyDescent="0.3">
      <c r="A307" t="s">
        <v>1036</v>
      </c>
      <c r="B307" t="str">
        <f>UPPER(DataAnalyst!B307)</f>
        <v>PRINCIPAL BUSINESS ANALYST - DATA GOVERNANCE</v>
      </c>
      <c r="C307" t="s">
        <v>966</v>
      </c>
      <c r="E307" t="str">
        <f t="shared" si="45"/>
        <v>Business Analyst</v>
      </c>
      <c r="F307" t="str">
        <f t="shared" si="37"/>
        <v>$27</v>
      </c>
      <c r="G307" t="str">
        <f t="shared" si="38"/>
        <v>$52</v>
      </c>
      <c r="H307" t="str">
        <f>LEFT(DataAnalyst!F156,LEN(DataAnalyst!F156)-3)</f>
        <v xml:space="preserve">Halcyon Solutions, Inc.
</v>
      </c>
      <c r="I307" t="s">
        <v>19</v>
      </c>
      <c r="J307" t="str">
        <f>IF(DataAnalyst!I156=-1,"Unknown",DataAnalyst!I156)</f>
        <v>51 to 200 employees</v>
      </c>
      <c r="K307" t="str">
        <f>IF(DataAnalyst!L156=-1,"Unknown",DataAnalyst!L156)</f>
        <v>IT Services</v>
      </c>
      <c r="L307" t="str">
        <f>IF(DataAnalyst!N156=-1,"Unknown",DataAnalyst!N156)</f>
        <v>$10 to $25 million (USD)</v>
      </c>
      <c r="M307" t="b">
        <f>IF(DataAnalyst!P156=-1,FALSE,TRUE)</f>
        <v>0</v>
      </c>
      <c r="N307">
        <f t="shared" si="44"/>
        <v>0</v>
      </c>
      <c r="O307">
        <f t="shared" si="39"/>
        <v>0</v>
      </c>
      <c r="P307">
        <f t="shared" si="40"/>
        <v>0</v>
      </c>
      <c r="Q307">
        <f t="shared" si="41"/>
        <v>0</v>
      </c>
      <c r="R307">
        <f t="shared" si="42"/>
        <v>0</v>
      </c>
      <c r="S307">
        <f t="shared" si="43"/>
        <v>1</v>
      </c>
    </row>
    <row r="308" spans="1:19" ht="18.600000000000001" customHeight="1" x14ac:dyDescent="0.3">
      <c r="A308" t="s">
        <v>1038</v>
      </c>
      <c r="B308" t="str">
        <f>UPPER(DataAnalyst!B308)</f>
        <v>BUSINESS ANALYST/DATA ANALYST - CAPITAL MARKETS</v>
      </c>
      <c r="C308" t="s">
        <v>966</v>
      </c>
      <c r="E308" t="str">
        <f t="shared" si="45"/>
        <v>Business Analyst</v>
      </c>
      <c r="F308" t="str">
        <f t="shared" si="37"/>
        <v>$27</v>
      </c>
      <c r="G308" t="str">
        <f t="shared" si="38"/>
        <v>$52</v>
      </c>
      <c r="H308" t="str">
        <f>LEFT(DataAnalyst!F157,LEN(DataAnalyst!F157)-3)</f>
        <v xml:space="preserve">Roman
</v>
      </c>
      <c r="I308" t="s">
        <v>19</v>
      </c>
      <c r="J308" t="str">
        <f>IF(DataAnalyst!I157=-1,"Unknown",DataAnalyst!I157)</f>
        <v>201 to 500 employees</v>
      </c>
      <c r="K308" t="str">
        <f>IF(DataAnalyst!L157=-1,"Unknown",DataAnalyst!L157)</f>
        <v>Unknown</v>
      </c>
      <c r="L308" t="str">
        <f>IF(DataAnalyst!N157=-1,"Unknown",DataAnalyst!N157)</f>
        <v>$25 to $50 million (USD)</v>
      </c>
      <c r="M308" t="b">
        <f>IF(DataAnalyst!P157=-1,FALSE,TRUE)</f>
        <v>0</v>
      </c>
      <c r="N308">
        <f t="shared" si="44"/>
        <v>1</v>
      </c>
      <c r="O308">
        <f t="shared" si="39"/>
        <v>0</v>
      </c>
      <c r="P308">
        <f t="shared" si="40"/>
        <v>0</v>
      </c>
      <c r="Q308">
        <f t="shared" si="41"/>
        <v>1</v>
      </c>
      <c r="R308">
        <f t="shared" si="42"/>
        <v>0</v>
      </c>
      <c r="S308">
        <f t="shared" si="43"/>
        <v>1</v>
      </c>
    </row>
    <row r="309" spans="1:19" ht="18.600000000000001" customHeight="1" x14ac:dyDescent="0.3">
      <c r="A309" t="s">
        <v>1040</v>
      </c>
      <c r="B309" t="str">
        <f>UPPER(DataAnalyst!B309)</f>
        <v>.NET, SHAREPOINT, JAVA, DATA ANALYST, BUSINESS ANALYST</v>
      </c>
      <c r="C309" t="s">
        <v>966</v>
      </c>
      <c r="E309" t="str">
        <f t="shared" si="45"/>
        <v>Business Analyst</v>
      </c>
      <c r="F309" t="str">
        <f t="shared" si="37"/>
        <v>$27</v>
      </c>
      <c r="G309" t="str">
        <f t="shared" si="38"/>
        <v>$52</v>
      </c>
      <c r="H309" t="str">
        <f>LEFT(DataAnalyst!F158,LEN(DataAnalyst!F158)-3)</f>
        <v xml:space="preserve">COUNCIL ON ACCREDITATION
</v>
      </c>
      <c r="I309" t="s">
        <v>19</v>
      </c>
      <c r="J309" t="str">
        <f>IF(DataAnalyst!I158=-1,"Unknown",DataAnalyst!I158)</f>
        <v>51 to 200 employees</v>
      </c>
      <c r="K309" t="str">
        <f>IF(DataAnalyst!L158=-1,"Unknown",DataAnalyst!L158)</f>
        <v>Social Assistance</v>
      </c>
      <c r="L309" t="str">
        <f>IF(DataAnalyst!N158=-1,"Unknown",DataAnalyst!N158)</f>
        <v>$10 to $25 million (USD)</v>
      </c>
      <c r="M309" t="b">
        <f>IF(DataAnalyst!P158=-1,FALSE,TRUE)</f>
        <v>0</v>
      </c>
      <c r="N309">
        <f t="shared" si="44"/>
        <v>0</v>
      </c>
      <c r="O309">
        <f t="shared" si="39"/>
        <v>0</v>
      </c>
      <c r="P309">
        <f t="shared" si="40"/>
        <v>0</v>
      </c>
      <c r="Q309">
        <f t="shared" si="41"/>
        <v>0</v>
      </c>
      <c r="R309">
        <f t="shared" si="42"/>
        <v>0</v>
      </c>
      <c r="S309">
        <f t="shared" si="43"/>
        <v>0</v>
      </c>
    </row>
    <row r="310" spans="1:19" ht="18.600000000000001" customHeight="1" x14ac:dyDescent="0.3">
      <c r="A310" t="s">
        <v>1044</v>
      </c>
      <c r="B310" t="str">
        <f>UPPER(DataAnalyst!B310)</f>
        <v>ETL DATASTAGE DEVELOPER/IBM INFOSPHERE DATASTAGE CONSULTANT(ETL DATA ANALYST)-ONLY NY/NJ CANDIDATES PLEASE</v>
      </c>
      <c r="C310" t="s">
        <v>966</v>
      </c>
      <c r="E310" t="str">
        <f t="shared" si="45"/>
        <v>Data Analyst</v>
      </c>
      <c r="F310" t="str">
        <f t="shared" si="37"/>
        <v>$27</v>
      </c>
      <c r="G310" t="str">
        <f t="shared" si="38"/>
        <v>$52</v>
      </c>
      <c r="H310" t="str">
        <f>LEFT(DataAnalyst!F159,LEN(DataAnalyst!F159)-3)</f>
        <v>APR Staff</v>
      </c>
      <c r="I310" t="s">
        <v>19</v>
      </c>
      <c r="J310" t="str">
        <f>IF(DataAnalyst!I159=-1,"Unknown",DataAnalyst!I159)</f>
        <v>Unknown</v>
      </c>
      <c r="K310" t="str">
        <f>IF(DataAnalyst!L159=-1,"Unknown",DataAnalyst!L159)</f>
        <v>Unknown</v>
      </c>
      <c r="L310" t="str">
        <f>IF(DataAnalyst!N159=-1,"Unknown",DataAnalyst!N159)</f>
        <v>Unknown</v>
      </c>
      <c r="M310" t="b">
        <f>IF(DataAnalyst!P159=-1,FALSE,TRUE)</f>
        <v>0</v>
      </c>
      <c r="N310">
        <f t="shared" si="44"/>
        <v>1</v>
      </c>
      <c r="O310">
        <f t="shared" si="39"/>
        <v>0</v>
      </c>
      <c r="P310">
        <f t="shared" si="40"/>
        <v>0</v>
      </c>
      <c r="Q310">
        <f t="shared" si="41"/>
        <v>0</v>
      </c>
      <c r="R310">
        <f t="shared" si="42"/>
        <v>0</v>
      </c>
      <c r="S310">
        <f t="shared" si="43"/>
        <v>1</v>
      </c>
    </row>
    <row r="311" spans="1:19" ht="18.600000000000001" customHeight="1" x14ac:dyDescent="0.3">
      <c r="A311" t="s">
        <v>1045</v>
      </c>
      <c r="B311" t="str">
        <f>UPPER(DataAnalyst!B311)</f>
        <v>CONSUMER LENDING DATA ANALYST</v>
      </c>
      <c r="C311" t="s">
        <v>966</v>
      </c>
      <c r="E311" t="str">
        <f t="shared" si="45"/>
        <v>Data Analyst</v>
      </c>
      <c r="F311" t="str">
        <f t="shared" si="37"/>
        <v>$27</v>
      </c>
      <c r="G311" t="str">
        <f t="shared" si="38"/>
        <v>$52</v>
      </c>
      <c r="H311" t="str">
        <f>LEFT(DataAnalyst!F160,LEN(DataAnalyst!F160)-3)</f>
        <v xml:space="preserve">Mount Sinai Health System
</v>
      </c>
      <c r="I311" t="s">
        <v>19</v>
      </c>
      <c r="J311" t="str">
        <f>IF(DataAnalyst!I160=-1,"Unknown",DataAnalyst!I160)</f>
        <v>10000+ employees</v>
      </c>
      <c r="K311" t="str">
        <f>IF(DataAnalyst!L160=-1,"Unknown",DataAnalyst!L160)</f>
        <v>Health Care Services &amp; Hospitals</v>
      </c>
      <c r="L311" t="str">
        <f>IF(DataAnalyst!N160=-1,"Unknown",DataAnalyst!N160)</f>
        <v>$1 to $2 billion (USD)</v>
      </c>
      <c r="M311" t="b">
        <f>IF(DataAnalyst!P160=-1,FALSE,TRUE)</f>
        <v>0</v>
      </c>
      <c r="N311">
        <f t="shared" si="44"/>
        <v>1</v>
      </c>
      <c r="O311">
        <f t="shared" si="39"/>
        <v>0</v>
      </c>
      <c r="P311">
        <f t="shared" si="40"/>
        <v>0</v>
      </c>
      <c r="Q311">
        <f t="shared" si="41"/>
        <v>1</v>
      </c>
      <c r="R311">
        <f t="shared" si="42"/>
        <v>0</v>
      </c>
      <c r="S311">
        <f t="shared" si="43"/>
        <v>0</v>
      </c>
    </row>
    <row r="312" spans="1:19" ht="18.600000000000001" customHeight="1" x14ac:dyDescent="0.3">
      <c r="A312" t="s">
        <v>1049</v>
      </c>
      <c r="B312" t="str">
        <f>UPPER(DataAnalyst!B312)</f>
        <v>DATA ANALYST - CBCH</v>
      </c>
      <c r="C312" t="s">
        <v>966</v>
      </c>
      <c r="E312" t="str">
        <f t="shared" si="45"/>
        <v>Data Analyst</v>
      </c>
      <c r="F312" t="str">
        <f t="shared" si="37"/>
        <v>$27</v>
      </c>
      <c r="G312" t="str">
        <f t="shared" si="38"/>
        <v>$52</v>
      </c>
      <c r="H312" t="str">
        <f>LEFT(DataAnalyst!F161,LEN(DataAnalyst!F161)-3)</f>
        <v xml:space="preserve">Child Mind Institute
</v>
      </c>
      <c r="I312" t="s">
        <v>19</v>
      </c>
      <c r="J312" t="str">
        <f>IF(DataAnalyst!I161=-1,"Unknown",DataAnalyst!I161)</f>
        <v>201 to 500 employees</v>
      </c>
      <c r="K312" t="str">
        <f>IF(DataAnalyst!L161=-1,"Unknown",DataAnalyst!L161)</f>
        <v>Health Care Services &amp; Hospitals</v>
      </c>
      <c r="L312" t="str">
        <f>IF(DataAnalyst!N161=-1,"Unknown",DataAnalyst!N161)</f>
        <v>$25 to $50 million (USD)</v>
      </c>
      <c r="M312" t="b">
        <f>IF(DataAnalyst!P161=-1,FALSE,TRUE)</f>
        <v>0</v>
      </c>
      <c r="N312">
        <f t="shared" si="44"/>
        <v>0</v>
      </c>
      <c r="O312">
        <f t="shared" si="39"/>
        <v>0</v>
      </c>
      <c r="P312">
        <f t="shared" si="40"/>
        <v>0</v>
      </c>
      <c r="Q312">
        <f t="shared" si="41"/>
        <v>0</v>
      </c>
      <c r="R312">
        <f t="shared" si="42"/>
        <v>0</v>
      </c>
      <c r="S312">
        <f t="shared" si="43"/>
        <v>1</v>
      </c>
    </row>
    <row r="313" spans="1:19" ht="18.600000000000001" customHeight="1" x14ac:dyDescent="0.3">
      <c r="A313" t="s">
        <v>1051</v>
      </c>
      <c r="B313" t="str">
        <f>UPPER(DataAnalyst!B313)</f>
        <v>SOLAR DATA ANALYST</v>
      </c>
      <c r="C313" t="s">
        <v>966</v>
      </c>
      <c r="E313" t="str">
        <f t="shared" si="45"/>
        <v>Data Analyst</v>
      </c>
      <c r="F313" t="str">
        <f t="shared" si="37"/>
        <v>$27</v>
      </c>
      <c r="G313" t="str">
        <f t="shared" si="38"/>
        <v>$52</v>
      </c>
      <c r="H313" t="str">
        <f>LEFT(DataAnalyst!F162,LEN(DataAnalyst!F162)-3)</f>
        <v xml:space="preserve">COOLSOFT
</v>
      </c>
      <c r="I313" t="s">
        <v>530</v>
      </c>
      <c r="J313" t="str">
        <f>IF(DataAnalyst!I162=-1,"Unknown",DataAnalyst!I162)</f>
        <v>51 to 200 employees</v>
      </c>
      <c r="K313" t="str">
        <f>IF(DataAnalyst!L162=-1,"Unknown",DataAnalyst!L162)</f>
        <v>Health, Beauty, &amp; Fitness</v>
      </c>
      <c r="L313" t="str">
        <f>IF(DataAnalyst!N162=-1,"Unknown",DataAnalyst!N162)</f>
        <v>$10 to $25 million (USD)</v>
      </c>
      <c r="M313" t="b">
        <f>IF(DataAnalyst!P162=-1,FALSE,TRUE)</f>
        <v>0</v>
      </c>
      <c r="N313">
        <f t="shared" si="44"/>
        <v>0</v>
      </c>
      <c r="O313">
        <f t="shared" si="39"/>
        <v>0</v>
      </c>
      <c r="P313">
        <f t="shared" si="40"/>
        <v>0</v>
      </c>
      <c r="Q313">
        <f t="shared" si="41"/>
        <v>0</v>
      </c>
      <c r="R313">
        <f t="shared" si="42"/>
        <v>0</v>
      </c>
      <c r="S313">
        <f t="shared" si="43"/>
        <v>0</v>
      </c>
    </row>
    <row r="314" spans="1:19" ht="18.600000000000001" customHeight="1" x14ac:dyDescent="0.3">
      <c r="A314" t="s">
        <v>1057</v>
      </c>
      <c r="B314" t="str">
        <f>UPPER(DataAnalyst!B314)</f>
        <v>DATA SCIENCE LEAD ANALYST</v>
      </c>
      <c r="C314" t="s">
        <v>966</v>
      </c>
      <c r="E314" t="str">
        <f t="shared" si="45"/>
        <v>Data Analyst</v>
      </c>
      <c r="F314" t="str">
        <f t="shared" si="37"/>
        <v>$27</v>
      </c>
      <c r="G314" t="str">
        <f t="shared" si="38"/>
        <v>$52</v>
      </c>
      <c r="H314" t="str">
        <f>LEFT(DataAnalyst!F163,LEN(DataAnalyst!F163)-3)</f>
        <v xml:space="preserve">451 Research
</v>
      </c>
      <c r="I314" t="s">
        <v>19</v>
      </c>
      <c r="J314" t="str">
        <f>IF(DataAnalyst!I163=-1,"Unknown",DataAnalyst!I163)</f>
        <v>201 to 500 employees</v>
      </c>
      <c r="K314" t="str">
        <f>IF(DataAnalyst!L163=-1,"Unknown",DataAnalyst!L163)</f>
        <v>Research &amp; Development</v>
      </c>
      <c r="L314" t="str">
        <f>IF(DataAnalyst!N163=-1,"Unknown",DataAnalyst!N163)</f>
        <v>Unknown / Non-Applicable</v>
      </c>
      <c r="M314" t="b">
        <f>IF(DataAnalyst!P163=-1,FALSE,TRUE)</f>
        <v>0</v>
      </c>
      <c r="N314">
        <f t="shared" si="44"/>
        <v>1</v>
      </c>
      <c r="O314">
        <f t="shared" si="39"/>
        <v>1</v>
      </c>
      <c r="P314">
        <f t="shared" si="40"/>
        <v>0</v>
      </c>
      <c r="Q314">
        <f t="shared" si="41"/>
        <v>1</v>
      </c>
      <c r="R314">
        <f t="shared" si="42"/>
        <v>0</v>
      </c>
      <c r="S314">
        <f t="shared" si="43"/>
        <v>1</v>
      </c>
    </row>
    <row r="315" spans="1:19" ht="18.600000000000001" customHeight="1" x14ac:dyDescent="0.3">
      <c r="A315" t="s">
        <v>1062</v>
      </c>
      <c r="B315" t="str">
        <f>UPPER(DataAnalyst!B315)</f>
        <v>CLINICAL DATA ANALYST</v>
      </c>
      <c r="C315" t="s">
        <v>1061</v>
      </c>
      <c r="E315" t="str">
        <f t="shared" si="45"/>
        <v>Data Analyst</v>
      </c>
      <c r="F315" t="str">
        <f t="shared" si="37"/>
        <v>$42</v>
      </c>
      <c r="G315" t="str">
        <f t="shared" si="38"/>
        <v>$74</v>
      </c>
      <c r="H315" t="str">
        <f>LEFT(DataAnalyst!F164,LEN(DataAnalyst!F164)-3)</f>
        <v xml:space="preserve">Stark HR Consulting </v>
      </c>
      <c r="I315" t="s">
        <v>19</v>
      </c>
      <c r="J315" t="str">
        <f>IF(DataAnalyst!I164=-1,"Unknown",DataAnalyst!I164)</f>
        <v>Unknown</v>
      </c>
      <c r="K315" t="str">
        <f>IF(DataAnalyst!L164=-1,"Unknown",DataAnalyst!L164)</f>
        <v>Unknown</v>
      </c>
      <c r="L315" t="str">
        <f>IF(DataAnalyst!N164=-1,"Unknown",DataAnalyst!N164)</f>
        <v>Unknown</v>
      </c>
      <c r="M315" t="b">
        <f>IF(DataAnalyst!P164=-1,FALSE,TRUE)</f>
        <v>0</v>
      </c>
      <c r="N315">
        <f t="shared" si="44"/>
        <v>0</v>
      </c>
      <c r="O315">
        <f t="shared" si="39"/>
        <v>0</v>
      </c>
      <c r="P315">
        <f t="shared" si="40"/>
        <v>0</v>
      </c>
      <c r="Q315">
        <f t="shared" si="41"/>
        <v>0</v>
      </c>
      <c r="R315">
        <f t="shared" si="42"/>
        <v>0</v>
      </c>
      <c r="S315">
        <f t="shared" si="43"/>
        <v>1</v>
      </c>
    </row>
    <row r="316" spans="1:19" ht="18.600000000000001" customHeight="1" x14ac:dyDescent="0.3">
      <c r="A316" t="s">
        <v>1065</v>
      </c>
      <c r="B316" t="str">
        <f>UPPER(DataAnalyst!B316)</f>
        <v>REMOTE: DATA ANALYST (DATA LINEAGE, FINANCIAL INDUSTRY)_LONG TERM</v>
      </c>
      <c r="C316" t="s">
        <v>1061</v>
      </c>
      <c r="E316" t="str">
        <f t="shared" si="45"/>
        <v>Data Analyst</v>
      </c>
      <c r="F316" t="str">
        <f t="shared" si="37"/>
        <v>$42</v>
      </c>
      <c r="G316" t="str">
        <f t="shared" si="38"/>
        <v>$74</v>
      </c>
      <c r="H316" t="str">
        <f>LEFT(DataAnalyst!F165,LEN(DataAnalyst!F165)-3)</f>
        <v xml:space="preserve">Amenity Analytics
</v>
      </c>
      <c r="I316" t="s">
        <v>19</v>
      </c>
      <c r="J316" t="str">
        <f>IF(DataAnalyst!I165=-1,"Unknown",DataAnalyst!I165)</f>
        <v>51 to 200 employees</v>
      </c>
      <c r="K316" t="str">
        <f>IF(DataAnalyst!L165=-1,"Unknown",DataAnalyst!L165)</f>
        <v>Enterprise Software &amp; Network Solutions</v>
      </c>
      <c r="L316" t="str">
        <f>IF(DataAnalyst!N165=-1,"Unknown",DataAnalyst!N165)</f>
        <v>Unknown / Non-Applicable</v>
      </c>
      <c r="M316" t="b">
        <f>IF(DataAnalyst!P165=-1,FALSE,TRUE)</f>
        <v>0</v>
      </c>
      <c r="N316">
        <f t="shared" si="44"/>
        <v>1</v>
      </c>
      <c r="O316">
        <f t="shared" si="39"/>
        <v>0</v>
      </c>
      <c r="P316">
        <f t="shared" si="40"/>
        <v>0</v>
      </c>
      <c r="Q316">
        <f t="shared" si="41"/>
        <v>0</v>
      </c>
      <c r="R316">
        <f t="shared" si="42"/>
        <v>0</v>
      </c>
      <c r="S316">
        <f t="shared" si="43"/>
        <v>0</v>
      </c>
    </row>
    <row r="317" spans="1:19" ht="18.600000000000001" customHeight="1" x14ac:dyDescent="0.3">
      <c r="A317" t="s">
        <v>1066</v>
      </c>
      <c r="B317" t="str">
        <f>UPPER(DataAnalyst!B317)</f>
        <v>SENIOR DATA ANALYST</v>
      </c>
      <c r="C317" t="s">
        <v>1061</v>
      </c>
      <c r="E317" t="str">
        <f t="shared" si="45"/>
        <v>Data Analyst</v>
      </c>
      <c r="F317" t="str">
        <f t="shared" si="37"/>
        <v>$42</v>
      </c>
      <c r="G317" t="str">
        <f t="shared" si="38"/>
        <v>$74</v>
      </c>
      <c r="H317" t="str">
        <f>LEFT(DataAnalyst!F168,LEN(DataAnalyst!F168)-3)</f>
        <v xml:space="preserve">Vericred
</v>
      </c>
      <c r="I317" t="s">
        <v>19</v>
      </c>
      <c r="J317" t="str">
        <f>IF(DataAnalyst!I168=-1,"Unknown",DataAnalyst!I168)</f>
        <v>1 to 50 employees</v>
      </c>
      <c r="K317" t="str">
        <f>IF(DataAnalyst!L168=-1,"Unknown",DataAnalyst!L168)</f>
        <v>Internet</v>
      </c>
      <c r="L317" t="str">
        <f>IF(DataAnalyst!N168=-1,"Unknown",DataAnalyst!N168)</f>
        <v>Unknown / Non-Applicable</v>
      </c>
      <c r="M317" t="b">
        <f>IF(DataAnalyst!P168=-1,FALSE,TRUE)</f>
        <v>0</v>
      </c>
      <c r="N317">
        <f t="shared" si="44"/>
        <v>1</v>
      </c>
      <c r="O317">
        <f t="shared" si="39"/>
        <v>1</v>
      </c>
      <c r="P317">
        <f t="shared" si="40"/>
        <v>1</v>
      </c>
      <c r="Q317">
        <f t="shared" si="41"/>
        <v>0</v>
      </c>
      <c r="R317">
        <f t="shared" si="42"/>
        <v>0</v>
      </c>
      <c r="S317">
        <f t="shared" si="43"/>
        <v>0</v>
      </c>
    </row>
    <row r="318" spans="1:19" ht="18.600000000000001" customHeight="1" x14ac:dyDescent="0.3">
      <c r="A318" t="s">
        <v>1068</v>
      </c>
      <c r="B318" t="str">
        <f>UPPER(DataAnalyst!B318)</f>
        <v>DATA GOVERNANCE ANALYST</v>
      </c>
      <c r="C318" t="s">
        <v>1061</v>
      </c>
      <c r="E318" t="str">
        <f t="shared" si="45"/>
        <v>Data Analyst</v>
      </c>
      <c r="F318" t="str">
        <f t="shared" si="37"/>
        <v>$42</v>
      </c>
      <c r="G318" t="str">
        <f t="shared" si="38"/>
        <v>$74</v>
      </c>
      <c r="H318" t="str">
        <f>LEFT(DataAnalyst!F169,LEN(DataAnalyst!F169)-3)</f>
        <v>Ta</v>
      </c>
      <c r="I318" t="s">
        <v>173</v>
      </c>
      <c r="J318" t="str">
        <f>IF(DataAnalyst!I169=-1,"Unknown",DataAnalyst!I169)</f>
        <v>Unknown</v>
      </c>
      <c r="K318" t="str">
        <f>IF(DataAnalyst!L169=-1,"Unknown",DataAnalyst!L169)</f>
        <v>Unknown</v>
      </c>
      <c r="L318" t="str">
        <f>IF(DataAnalyst!N169=-1,"Unknown",DataAnalyst!N169)</f>
        <v>Unknown / Non-Applicable</v>
      </c>
      <c r="M318" t="b">
        <f>IF(DataAnalyst!P169=-1,FALSE,TRUE)</f>
        <v>0</v>
      </c>
      <c r="N318">
        <f t="shared" si="44"/>
        <v>0</v>
      </c>
      <c r="O318">
        <f t="shared" si="39"/>
        <v>0</v>
      </c>
      <c r="P318">
        <f t="shared" si="40"/>
        <v>0</v>
      </c>
      <c r="Q318">
        <f t="shared" si="41"/>
        <v>0</v>
      </c>
      <c r="R318">
        <f t="shared" si="42"/>
        <v>0</v>
      </c>
      <c r="S318">
        <f t="shared" si="43"/>
        <v>0</v>
      </c>
    </row>
    <row r="319" spans="1:19" ht="18.600000000000001" customHeight="1" x14ac:dyDescent="0.3">
      <c r="A319" t="s">
        <v>1072</v>
      </c>
      <c r="B319" t="str">
        <f>UPPER(DataAnalyst!B319)</f>
        <v>DATA MANAGEMENT, FIRMWIDE DATA QUALITY, ANALYST</v>
      </c>
      <c r="C319" t="s">
        <v>1061</v>
      </c>
      <c r="E319" t="str">
        <f t="shared" si="45"/>
        <v>Data Analyst</v>
      </c>
      <c r="F319" t="str">
        <f t="shared" si="37"/>
        <v>$42</v>
      </c>
      <c r="G319" t="str">
        <f t="shared" si="38"/>
        <v>$74</v>
      </c>
      <c r="H319" t="str">
        <f>LEFT(DataAnalyst!F171,LEN(DataAnalyst!F171)-3)</f>
        <v xml:space="preserve">Brooklyn Community Services
</v>
      </c>
      <c r="I319" t="s">
        <v>173</v>
      </c>
      <c r="J319" t="str">
        <f>IF(DataAnalyst!I171=-1,"Unknown",DataAnalyst!I171)</f>
        <v>201 to 500 employees</v>
      </c>
      <c r="K319" t="str">
        <f>IF(DataAnalyst!L171=-1,"Unknown",DataAnalyst!L171)</f>
        <v>Social Assistance</v>
      </c>
      <c r="L319" t="str">
        <f>IF(DataAnalyst!N171=-1,"Unknown",DataAnalyst!N171)</f>
        <v>$25 to $50 million (USD)</v>
      </c>
      <c r="M319" t="b">
        <f>IF(DataAnalyst!P171=-1,FALSE,TRUE)</f>
        <v>0</v>
      </c>
      <c r="N319">
        <f t="shared" si="44"/>
        <v>0</v>
      </c>
      <c r="O319">
        <f t="shared" si="39"/>
        <v>0</v>
      </c>
      <c r="P319">
        <f t="shared" si="40"/>
        <v>0</v>
      </c>
      <c r="Q319">
        <f t="shared" si="41"/>
        <v>1</v>
      </c>
      <c r="R319">
        <f t="shared" si="42"/>
        <v>0</v>
      </c>
      <c r="S319">
        <f t="shared" si="43"/>
        <v>1</v>
      </c>
    </row>
    <row r="320" spans="1:19" ht="18.600000000000001" customHeight="1" x14ac:dyDescent="0.3">
      <c r="A320" t="s">
        <v>1075</v>
      </c>
      <c r="B320" t="str">
        <f>UPPER(DataAnalyst!B320)</f>
        <v>COMPENSATION AND DATA ANALYST (HUMAN RESOURCES)</v>
      </c>
      <c r="C320" t="s">
        <v>1061</v>
      </c>
      <c r="E320" t="str">
        <f t="shared" si="45"/>
        <v>Data Analyst</v>
      </c>
      <c r="F320" t="str">
        <f t="shared" si="37"/>
        <v>$42</v>
      </c>
      <c r="G320" t="str">
        <f t="shared" si="38"/>
        <v>$74</v>
      </c>
      <c r="H320" t="str">
        <f>LEFT(DataAnalyst!F173,LEN(DataAnalyst!F173)-3)</f>
        <v xml:space="preserve">Diverse Lynx
</v>
      </c>
      <c r="I320" t="s">
        <v>19</v>
      </c>
      <c r="J320" t="str">
        <f>IF(DataAnalyst!I173=-1,"Unknown",DataAnalyst!I173)</f>
        <v>501 to 1000 employees</v>
      </c>
      <c r="K320" t="str">
        <f>IF(DataAnalyst!L173=-1,"Unknown",DataAnalyst!L173)</f>
        <v>IT Services</v>
      </c>
      <c r="L320" t="str">
        <f>IF(DataAnalyst!N173=-1,"Unknown",DataAnalyst!N173)</f>
        <v>$100 to $500 million (USD)</v>
      </c>
      <c r="M320" t="b">
        <f>IF(DataAnalyst!P173=-1,FALSE,TRUE)</f>
        <v>0</v>
      </c>
      <c r="N320">
        <f t="shared" si="44"/>
        <v>0</v>
      </c>
      <c r="O320">
        <f t="shared" si="39"/>
        <v>0</v>
      </c>
      <c r="P320">
        <f t="shared" si="40"/>
        <v>0</v>
      </c>
      <c r="Q320">
        <f t="shared" si="41"/>
        <v>0</v>
      </c>
      <c r="R320">
        <f t="shared" si="42"/>
        <v>0</v>
      </c>
      <c r="S320">
        <f t="shared" si="43"/>
        <v>1</v>
      </c>
    </row>
    <row r="321" spans="1:19" ht="18.600000000000001" customHeight="1" x14ac:dyDescent="0.3">
      <c r="A321" t="s">
        <v>1079</v>
      </c>
      <c r="B321" t="str">
        <f>UPPER(DataAnalyst!B321)</f>
        <v>SENIOR DATA ANALYST</v>
      </c>
      <c r="C321" t="s">
        <v>1061</v>
      </c>
      <c r="E321" t="str">
        <f t="shared" si="45"/>
        <v>Data Analyst</v>
      </c>
      <c r="F321" t="str">
        <f t="shared" si="37"/>
        <v>$42</v>
      </c>
      <c r="G321" t="str">
        <f t="shared" si="38"/>
        <v>$74</v>
      </c>
      <c r="H321" t="str">
        <f>LEFT(DataAnalyst!F174,LEN(DataAnalyst!F174)-3)</f>
        <v xml:space="preserve">Fair Health
</v>
      </c>
      <c r="I321" t="s">
        <v>19</v>
      </c>
      <c r="J321" t="str">
        <f>IF(DataAnalyst!I174=-1,"Unknown",DataAnalyst!I174)</f>
        <v>1 to 50 employees</v>
      </c>
      <c r="K321" t="str">
        <f>IF(DataAnalyst!L174=-1,"Unknown",DataAnalyst!L174)</f>
        <v>Unknown</v>
      </c>
      <c r="L321" t="str">
        <f>IF(DataAnalyst!N174=-1,"Unknown",DataAnalyst!N174)</f>
        <v>$10 to $25 million (USD)</v>
      </c>
      <c r="M321" t="b">
        <f>IF(DataAnalyst!P174=-1,FALSE,TRUE)</f>
        <v>0</v>
      </c>
      <c r="N321">
        <f t="shared" si="44"/>
        <v>1</v>
      </c>
      <c r="O321">
        <f t="shared" si="39"/>
        <v>1</v>
      </c>
      <c r="P321">
        <f t="shared" si="40"/>
        <v>0</v>
      </c>
      <c r="Q321">
        <f t="shared" si="41"/>
        <v>1</v>
      </c>
      <c r="R321">
        <f t="shared" si="42"/>
        <v>1</v>
      </c>
      <c r="S321">
        <f t="shared" si="43"/>
        <v>1</v>
      </c>
    </row>
    <row r="322" spans="1:19" ht="18.600000000000001" customHeight="1" x14ac:dyDescent="0.3">
      <c r="A322" t="s">
        <v>1081</v>
      </c>
      <c r="B322" t="str">
        <f>UPPER(DataAnalyst!B322)</f>
        <v>DATA ANALYST II, DIVISION OF GASTROENTEROLOGY (RESEARCH)</v>
      </c>
      <c r="C322" t="s">
        <v>1061</v>
      </c>
      <c r="E322" t="str">
        <f t="shared" si="45"/>
        <v>Data Analyst</v>
      </c>
      <c r="F322" t="str">
        <f t="shared" ref="F322:F385" si="46">LEFT(C322,3)</f>
        <v>$42</v>
      </c>
      <c r="G322" t="str">
        <f t="shared" ref="G322:G385" si="47">MID(C322,FIND("-",C322)+1,FIND("(",C322)-FIND("-",C322)-3)</f>
        <v>$74</v>
      </c>
      <c r="H322" t="str">
        <f>LEFT(DataAnalyst!F175,LEN(DataAnalyst!F175)-3)</f>
        <v xml:space="preserve">UBS
</v>
      </c>
      <c r="I322" t="s">
        <v>19</v>
      </c>
      <c r="J322" t="str">
        <f>IF(DataAnalyst!I175=-1,"Unknown",DataAnalyst!I175)</f>
        <v>10000+ employees</v>
      </c>
      <c r="K322" t="str">
        <f>IF(DataAnalyst!L175=-1,"Unknown",DataAnalyst!L175)</f>
        <v>Investment Banking &amp; Asset Management</v>
      </c>
      <c r="L322" t="str">
        <f>IF(DataAnalyst!N175=-1,"Unknown",DataAnalyst!N175)</f>
        <v>$10+ billion (USD)</v>
      </c>
      <c r="M322" t="b">
        <f>IF(DataAnalyst!P175=-1,FALSE,TRUE)</f>
        <v>0</v>
      </c>
      <c r="N322">
        <f t="shared" si="44"/>
        <v>1</v>
      </c>
      <c r="O322">
        <f t="shared" si="39"/>
        <v>1</v>
      </c>
      <c r="P322">
        <f t="shared" si="40"/>
        <v>1</v>
      </c>
      <c r="Q322">
        <f t="shared" si="41"/>
        <v>0</v>
      </c>
      <c r="R322">
        <f t="shared" si="42"/>
        <v>0</v>
      </c>
      <c r="S322">
        <f t="shared" si="43"/>
        <v>1</v>
      </c>
    </row>
    <row r="323" spans="1:19" ht="18.600000000000001" customHeight="1" x14ac:dyDescent="0.3">
      <c r="A323" t="s">
        <v>1083</v>
      </c>
      <c r="B323" t="str">
        <f>UPPER(DataAnalyst!B323)</f>
        <v>NY HEALTHCARE DATA/REPORTING ANALYST</v>
      </c>
      <c r="C323" t="s">
        <v>1061</v>
      </c>
      <c r="E323" t="str">
        <f t="shared" si="45"/>
        <v>Data Analyst</v>
      </c>
      <c r="F323" t="str">
        <f t="shared" si="46"/>
        <v>$42</v>
      </c>
      <c r="G323" t="str">
        <f t="shared" si="47"/>
        <v>$74</v>
      </c>
      <c r="H323" t="str">
        <f>LEFT(DataAnalyst!F176,LEN(DataAnalyst!F176)-3)</f>
        <v>Cowen Group, I</v>
      </c>
      <c r="I323" t="s">
        <v>19</v>
      </c>
      <c r="J323" t="str">
        <f>IF(DataAnalyst!I176=-1,"Unknown",DataAnalyst!I176)</f>
        <v>1 to 50 employees</v>
      </c>
      <c r="K323" t="str">
        <f>IF(DataAnalyst!L176=-1,"Unknown",DataAnalyst!L176)</f>
        <v>Unknown</v>
      </c>
      <c r="L323" t="str">
        <f>IF(DataAnalyst!N176=-1,"Unknown",DataAnalyst!N176)</f>
        <v>Unknown / Non-Applicable</v>
      </c>
      <c r="M323" t="b">
        <f>IF(DataAnalyst!P176=-1,FALSE,TRUE)</f>
        <v>0</v>
      </c>
      <c r="N323">
        <f t="shared" si="44"/>
        <v>1</v>
      </c>
      <c r="O323">
        <f t="shared" ref="O323:O386" si="48">COUNTIF($A323,"*Python*")</f>
        <v>1</v>
      </c>
      <c r="P323">
        <f t="shared" ref="P323:P386" si="49">COUNTIF($A323,"* R *")</f>
        <v>0</v>
      </c>
      <c r="Q323">
        <f t="shared" ref="Q323:Q386" si="50">COUNTIF($A323,"*Tableau*")</f>
        <v>1</v>
      </c>
      <c r="R323">
        <f t="shared" ref="R323:R386" si="51">COUNTIF($A323,"*Power BI*")+COUNTIF($A323,"*PowerBI*")</f>
        <v>0</v>
      </c>
      <c r="S323">
        <f t="shared" ref="S323:S386" si="52">+COUNTIF($A323,"*Excel*")</f>
        <v>1</v>
      </c>
    </row>
    <row r="324" spans="1:19" ht="18.600000000000001" customHeight="1" x14ac:dyDescent="0.3">
      <c r="A324" t="s">
        <v>1084</v>
      </c>
      <c r="B324" t="str">
        <f>UPPER(DataAnalyst!B324)</f>
        <v>DATA ANALYST</v>
      </c>
      <c r="C324" t="s">
        <v>1061</v>
      </c>
      <c r="E324" t="str">
        <f t="shared" si="45"/>
        <v>Data Analyst</v>
      </c>
      <c r="F324" t="str">
        <f t="shared" si="46"/>
        <v>$42</v>
      </c>
      <c r="G324" t="str">
        <f t="shared" si="47"/>
        <v>$74</v>
      </c>
      <c r="H324" t="str">
        <f>LEFT(DataAnalyst!F177,LEN(DataAnalyst!F177)-3)</f>
        <v xml:space="preserve">Workforce Logiq
</v>
      </c>
      <c r="I324" t="s">
        <v>659</v>
      </c>
      <c r="J324" t="str">
        <f>IF(DataAnalyst!I177=-1,"Unknown",DataAnalyst!I177)</f>
        <v>501 to 1000 employees</v>
      </c>
      <c r="K324" t="str">
        <f>IF(DataAnalyst!L177=-1,"Unknown",DataAnalyst!L177)</f>
        <v>Consulting</v>
      </c>
      <c r="L324" t="str">
        <f>IF(DataAnalyst!N177=-1,"Unknown",DataAnalyst!N177)</f>
        <v>$50 to $100 million (USD)</v>
      </c>
      <c r="M324" t="b">
        <f>IF(DataAnalyst!P177=-1,FALSE,TRUE)</f>
        <v>0</v>
      </c>
      <c r="N324">
        <f t="shared" ref="N324:N387" si="53">COUNTIF($A324,"*SQL*")</f>
        <v>0</v>
      </c>
      <c r="O324">
        <f t="shared" si="48"/>
        <v>0</v>
      </c>
      <c r="P324">
        <f t="shared" si="49"/>
        <v>0</v>
      </c>
      <c r="Q324">
        <f t="shared" si="50"/>
        <v>0</v>
      </c>
      <c r="R324">
        <f t="shared" si="51"/>
        <v>0</v>
      </c>
      <c r="S324">
        <f t="shared" si="52"/>
        <v>1</v>
      </c>
    </row>
    <row r="325" spans="1:19" ht="18.600000000000001" customHeight="1" x14ac:dyDescent="0.3">
      <c r="A325" t="s">
        <v>1089</v>
      </c>
      <c r="B325" t="str">
        <f>UPPER(DataAnalyst!B325)</f>
        <v>BIG DATA QA ANALYST / QA TESTER / TEST ANALYST</v>
      </c>
      <c r="C325" t="s">
        <v>1061</v>
      </c>
      <c r="E325" t="str">
        <f t="shared" si="45"/>
        <v>Data Analyst</v>
      </c>
      <c r="F325" t="str">
        <f t="shared" si="46"/>
        <v>$42</v>
      </c>
      <c r="G325" t="str">
        <f t="shared" si="47"/>
        <v>$74</v>
      </c>
      <c r="H325" t="str">
        <f>LEFT(DataAnalyst!F178,LEN(DataAnalyst!F178)-3)</f>
        <v xml:space="preserve">Cross River Bank
</v>
      </c>
      <c r="I325" t="s">
        <v>664</v>
      </c>
      <c r="J325" t="str">
        <f>IF(DataAnalyst!I178=-1,"Unknown",DataAnalyst!I178)</f>
        <v>201 to 500 employees</v>
      </c>
      <c r="K325" t="str">
        <f>IF(DataAnalyst!L178=-1,"Unknown",DataAnalyst!L178)</f>
        <v>Banks &amp; Credit Unions</v>
      </c>
      <c r="L325" t="str">
        <f>IF(DataAnalyst!N178=-1,"Unknown",DataAnalyst!N178)</f>
        <v>$50 to $100 million (USD)</v>
      </c>
      <c r="M325" t="b">
        <f>IF(DataAnalyst!P178=-1,FALSE,TRUE)</f>
        <v>0</v>
      </c>
      <c r="N325">
        <f t="shared" si="53"/>
        <v>1</v>
      </c>
      <c r="O325">
        <f t="shared" si="48"/>
        <v>1</v>
      </c>
      <c r="P325">
        <f t="shared" si="49"/>
        <v>0</v>
      </c>
      <c r="Q325">
        <f t="shared" si="50"/>
        <v>0</v>
      </c>
      <c r="R325">
        <f t="shared" si="51"/>
        <v>0</v>
      </c>
      <c r="S325">
        <f t="shared" si="52"/>
        <v>0</v>
      </c>
    </row>
    <row r="326" spans="1:19" ht="18.600000000000001" customHeight="1" x14ac:dyDescent="0.3">
      <c r="A326" t="s">
        <v>1093</v>
      </c>
      <c r="B326" t="str">
        <f>UPPER(DataAnalyst!B326)</f>
        <v>SENIOR DATA ANALYST</v>
      </c>
      <c r="C326" t="s">
        <v>1061</v>
      </c>
      <c r="E326" t="str">
        <f t="shared" si="45"/>
        <v>Data Analyst</v>
      </c>
      <c r="F326" t="str">
        <f t="shared" si="46"/>
        <v>$42</v>
      </c>
      <c r="G326" t="str">
        <f t="shared" si="47"/>
        <v>$74</v>
      </c>
      <c r="H326" t="str">
        <f>LEFT(DataAnalyst!F179,LEN(DataAnalyst!F179)-3)</f>
        <v xml:space="preserve">NBCUniversal
</v>
      </c>
      <c r="I326" t="s">
        <v>19</v>
      </c>
      <c r="J326" t="str">
        <f>IF(DataAnalyst!I179=-1,"Unknown",DataAnalyst!I179)</f>
        <v>10000+ employees</v>
      </c>
      <c r="K326" t="str">
        <f>IF(DataAnalyst!L179=-1,"Unknown",DataAnalyst!L179)</f>
        <v>TV Broadcast &amp; Cable Networks</v>
      </c>
      <c r="L326" t="str">
        <f>IF(DataAnalyst!N179=-1,"Unknown",DataAnalyst!N179)</f>
        <v>$10+ billion (USD)</v>
      </c>
      <c r="M326" t="b">
        <f>IF(DataAnalyst!P179=-1,FALSE,TRUE)</f>
        <v>0</v>
      </c>
      <c r="N326">
        <f t="shared" si="53"/>
        <v>1</v>
      </c>
      <c r="O326">
        <f t="shared" si="48"/>
        <v>0</v>
      </c>
      <c r="P326">
        <f t="shared" si="49"/>
        <v>0</v>
      </c>
      <c r="Q326">
        <f t="shared" si="50"/>
        <v>0</v>
      </c>
      <c r="R326">
        <f t="shared" si="51"/>
        <v>0</v>
      </c>
      <c r="S326">
        <f t="shared" si="52"/>
        <v>1</v>
      </c>
    </row>
    <row r="327" spans="1:19" ht="18.600000000000001" customHeight="1" x14ac:dyDescent="0.3">
      <c r="A327" t="s">
        <v>1095</v>
      </c>
      <c r="B327" t="str">
        <f>UPPER(DataAnalyst!B327)</f>
        <v>SENIOR SUPPLY CHAIN DATA ANALYST</v>
      </c>
      <c r="C327" t="s">
        <v>1061</v>
      </c>
      <c r="E327" t="str">
        <f t="shared" si="45"/>
        <v>Data Analyst</v>
      </c>
      <c r="F327" t="str">
        <f t="shared" si="46"/>
        <v>$42</v>
      </c>
      <c r="G327" t="str">
        <f t="shared" si="47"/>
        <v>$74</v>
      </c>
      <c r="H327" t="str">
        <f>LEFT(DataAnalyst!F180,LEN(DataAnalyst!F180)-3)</f>
        <v xml:space="preserve">Narrativ
</v>
      </c>
      <c r="I327" t="s">
        <v>19</v>
      </c>
      <c r="J327" t="str">
        <f>IF(DataAnalyst!I180=-1,"Unknown",DataAnalyst!I180)</f>
        <v>1 to 50 employees</v>
      </c>
      <c r="K327" t="str">
        <f>IF(DataAnalyst!L180=-1,"Unknown",DataAnalyst!L180)</f>
        <v>Internet</v>
      </c>
      <c r="L327" t="str">
        <f>IF(DataAnalyst!N180=-1,"Unknown",DataAnalyst!N180)</f>
        <v>Unknown / Non-Applicable</v>
      </c>
      <c r="M327" t="b">
        <f>IF(DataAnalyst!P180=-1,FALSE,TRUE)</f>
        <v>0</v>
      </c>
      <c r="N327">
        <f t="shared" si="53"/>
        <v>1</v>
      </c>
      <c r="O327">
        <f t="shared" si="48"/>
        <v>1</v>
      </c>
      <c r="P327">
        <f t="shared" si="49"/>
        <v>0</v>
      </c>
      <c r="Q327">
        <f t="shared" si="50"/>
        <v>0</v>
      </c>
      <c r="R327">
        <f t="shared" si="51"/>
        <v>0</v>
      </c>
      <c r="S327">
        <f t="shared" si="52"/>
        <v>1</v>
      </c>
    </row>
    <row r="328" spans="1:19" ht="18.600000000000001" customHeight="1" x14ac:dyDescent="0.3">
      <c r="A328" t="s">
        <v>1097</v>
      </c>
      <c r="B328" t="str">
        <f>UPPER(DataAnalyst!B328)</f>
        <v>DATA ANALYST, CAPITAL MARKETS (MANAGER)</v>
      </c>
      <c r="C328" t="s">
        <v>1061</v>
      </c>
      <c r="E328" t="str">
        <f t="shared" si="45"/>
        <v>Data Analyst</v>
      </c>
      <c r="F328" t="str">
        <f t="shared" si="46"/>
        <v>$42</v>
      </c>
      <c r="G328" t="str">
        <f t="shared" si="47"/>
        <v>$74</v>
      </c>
      <c r="H328" t="str">
        <f>LEFT(DataAnalyst!F181,LEN(DataAnalyst!F181)-3)</f>
        <v>CompuFo</v>
      </c>
      <c r="I328" t="s">
        <v>19</v>
      </c>
      <c r="J328" t="str">
        <f>IF(DataAnalyst!I181=-1,"Unknown",DataAnalyst!I181)</f>
        <v>Unknown</v>
      </c>
      <c r="K328" t="str">
        <f>IF(DataAnalyst!L181=-1,"Unknown",DataAnalyst!L181)</f>
        <v>Unknown</v>
      </c>
      <c r="L328" t="str">
        <f>IF(DataAnalyst!N181=-1,"Unknown",DataAnalyst!N181)</f>
        <v>Unknown / Non-Applicable</v>
      </c>
      <c r="M328" t="b">
        <f>IF(DataAnalyst!P181=-1,FALSE,TRUE)</f>
        <v>0</v>
      </c>
      <c r="N328">
        <f t="shared" si="53"/>
        <v>1</v>
      </c>
      <c r="O328">
        <f t="shared" si="48"/>
        <v>0</v>
      </c>
      <c r="P328">
        <f t="shared" si="49"/>
        <v>0</v>
      </c>
      <c r="Q328">
        <f t="shared" si="50"/>
        <v>0</v>
      </c>
      <c r="R328">
        <f t="shared" si="51"/>
        <v>0</v>
      </c>
      <c r="S328">
        <f t="shared" si="52"/>
        <v>1</v>
      </c>
    </row>
    <row r="329" spans="1:19" ht="18.600000000000001" customHeight="1" x14ac:dyDescent="0.3">
      <c r="A329" t="s">
        <v>1101</v>
      </c>
      <c r="B329" t="str">
        <f>UPPER(DataAnalyst!B329)</f>
        <v>ANALYST, PEOPLE OPERATIONS &amp; HR DATA</v>
      </c>
      <c r="C329" t="s">
        <v>1061</v>
      </c>
      <c r="E329" t="str">
        <f t="shared" si="45"/>
        <v>Data Analyst</v>
      </c>
      <c r="F329" t="str">
        <f t="shared" si="46"/>
        <v>$42</v>
      </c>
      <c r="G329" t="str">
        <f t="shared" si="47"/>
        <v>$74</v>
      </c>
      <c r="H329" t="str">
        <f>LEFT(DataAnalyst!F182,LEN(DataAnalyst!F182)-3)</f>
        <v xml:space="preserve">Perficient
</v>
      </c>
      <c r="I329" t="s">
        <v>19</v>
      </c>
      <c r="J329" t="str">
        <f>IF(DataAnalyst!I182=-1,"Unknown",DataAnalyst!I182)</f>
        <v>1001 to 5000 employees</v>
      </c>
      <c r="K329" t="str">
        <f>IF(DataAnalyst!L182=-1,"Unknown",DataAnalyst!L182)</f>
        <v>IT Services</v>
      </c>
      <c r="L329" t="str">
        <f>IF(DataAnalyst!N182=-1,"Unknown",DataAnalyst!N182)</f>
        <v>$500 million to $1 billion (USD)</v>
      </c>
      <c r="M329" t="b">
        <f>IF(DataAnalyst!P182=-1,FALSE,TRUE)</f>
        <v>0</v>
      </c>
      <c r="N329">
        <f t="shared" si="53"/>
        <v>0</v>
      </c>
      <c r="O329">
        <f t="shared" si="48"/>
        <v>0</v>
      </c>
      <c r="P329">
        <f t="shared" si="49"/>
        <v>0</v>
      </c>
      <c r="Q329">
        <f t="shared" si="50"/>
        <v>0</v>
      </c>
      <c r="R329">
        <f t="shared" si="51"/>
        <v>0</v>
      </c>
      <c r="S329">
        <f t="shared" si="52"/>
        <v>1</v>
      </c>
    </row>
    <row r="330" spans="1:19" ht="18.600000000000001" customHeight="1" x14ac:dyDescent="0.3">
      <c r="A330" t="s">
        <v>1103</v>
      </c>
      <c r="B330" t="str">
        <f>UPPER(DataAnalyst!B330)</f>
        <v>SENIOR ANALYST, DATA INSTRUMENTATION &amp; QUALITY (DISNEY+)</v>
      </c>
      <c r="C330" t="s">
        <v>1061</v>
      </c>
      <c r="E330" t="str">
        <f t="shared" si="45"/>
        <v>Data Analyst</v>
      </c>
      <c r="F330" t="str">
        <f t="shared" si="46"/>
        <v>$42</v>
      </c>
      <c r="G330" t="str">
        <f t="shared" si="47"/>
        <v>$74</v>
      </c>
      <c r="H330" t="str">
        <f>LEFT(DataAnalyst!F183,LEN(DataAnalyst!F183)-3)</f>
        <v xml:space="preserve">Lorven Technologies Inc
</v>
      </c>
      <c r="I330" t="s">
        <v>19</v>
      </c>
      <c r="J330" t="str">
        <f>IF(DataAnalyst!I183=-1,"Unknown",DataAnalyst!I183)</f>
        <v>1 to 50 employees</v>
      </c>
      <c r="K330" t="str">
        <f>IF(DataAnalyst!L183=-1,"Unknown",DataAnalyst!L183)</f>
        <v>Accounting</v>
      </c>
      <c r="L330" t="str">
        <f>IF(DataAnalyst!N183=-1,"Unknown",DataAnalyst!N183)</f>
        <v>Less than $1 million (USD)</v>
      </c>
      <c r="M330" t="b">
        <f>IF(DataAnalyst!P183=-1,FALSE,TRUE)</f>
        <v>0</v>
      </c>
      <c r="N330">
        <f t="shared" si="53"/>
        <v>1</v>
      </c>
      <c r="O330">
        <f t="shared" si="48"/>
        <v>1</v>
      </c>
      <c r="P330">
        <f t="shared" si="49"/>
        <v>0</v>
      </c>
      <c r="Q330">
        <f t="shared" si="50"/>
        <v>0</v>
      </c>
      <c r="R330">
        <f t="shared" si="51"/>
        <v>0</v>
      </c>
      <c r="S330">
        <f t="shared" si="52"/>
        <v>1</v>
      </c>
    </row>
    <row r="331" spans="1:19" ht="18.600000000000001" customHeight="1" x14ac:dyDescent="0.3">
      <c r="A331" t="s">
        <v>1105</v>
      </c>
      <c r="B331" t="str">
        <f>UPPER(DataAnalyst!B331)</f>
        <v>CIB F&amp;BM GLOBAL PROGRAM MANAGEMENT EMEA - INTERNATIONAL REGULATORY - DATA PROVISIONING BUSINESS ANALYST - ASSOCIATE</v>
      </c>
      <c r="C331" t="s">
        <v>1061</v>
      </c>
      <c r="E331" t="str">
        <f t="shared" si="45"/>
        <v>Business Analyst</v>
      </c>
      <c r="F331" t="str">
        <f t="shared" si="46"/>
        <v>$42</v>
      </c>
      <c r="G331" t="str">
        <f t="shared" si="47"/>
        <v>$74</v>
      </c>
      <c r="H331" t="str">
        <f>LEFT(DataAnalyst!F184,LEN(DataAnalyst!F184)-3)</f>
        <v xml:space="preserve">Bounce Exchange
</v>
      </c>
      <c r="I331" t="s">
        <v>19</v>
      </c>
      <c r="J331" t="str">
        <f>IF(DataAnalyst!I184=-1,"Unknown",DataAnalyst!I184)</f>
        <v>201 to 500 employees</v>
      </c>
      <c r="K331" t="str">
        <f>IF(DataAnalyst!L184=-1,"Unknown",DataAnalyst!L184)</f>
        <v>Advertising &amp; Marketing</v>
      </c>
      <c r="L331" t="str">
        <f>IF(DataAnalyst!N184=-1,"Unknown",DataAnalyst!N184)</f>
        <v>Unknown / Non-Applicable</v>
      </c>
      <c r="M331" t="b">
        <f>IF(DataAnalyst!P184=-1,FALSE,TRUE)</f>
        <v>0</v>
      </c>
      <c r="N331">
        <f t="shared" si="53"/>
        <v>0</v>
      </c>
      <c r="O331">
        <f t="shared" si="48"/>
        <v>0</v>
      </c>
      <c r="P331">
        <f t="shared" si="49"/>
        <v>0</v>
      </c>
      <c r="Q331">
        <f t="shared" si="50"/>
        <v>0</v>
      </c>
      <c r="R331">
        <f t="shared" si="51"/>
        <v>0</v>
      </c>
      <c r="S331">
        <f t="shared" si="52"/>
        <v>0</v>
      </c>
    </row>
    <row r="332" spans="1:19" ht="18.600000000000001" customHeight="1" x14ac:dyDescent="0.3">
      <c r="A332" t="s">
        <v>1107</v>
      </c>
      <c r="B332" t="str">
        <f>UPPER(DataAnalyst!B332)</f>
        <v>BUSINESS DATA ANALYST (FINANCIAL SERVICES)</v>
      </c>
      <c r="C332" t="s">
        <v>1061</v>
      </c>
      <c r="E332" t="str">
        <f t="shared" si="45"/>
        <v>Business Analyst</v>
      </c>
      <c r="F332" t="str">
        <f t="shared" si="46"/>
        <v>$42</v>
      </c>
      <c r="G332" t="str">
        <f t="shared" si="47"/>
        <v>$74</v>
      </c>
      <c r="H332" t="str">
        <f>LEFT(DataAnalyst!F185,LEN(DataAnalyst!F185)-3)</f>
        <v xml:space="preserve">Green Key Resources
</v>
      </c>
      <c r="I332" t="s">
        <v>19</v>
      </c>
      <c r="J332" t="str">
        <f>IF(DataAnalyst!I185=-1,"Unknown",DataAnalyst!I185)</f>
        <v>201 to 500 employees</v>
      </c>
      <c r="K332" t="str">
        <f>IF(DataAnalyst!L185=-1,"Unknown",DataAnalyst!L185)</f>
        <v>Staffing &amp; Outsourcing</v>
      </c>
      <c r="L332" t="str">
        <f>IF(DataAnalyst!N185=-1,"Unknown",DataAnalyst!N185)</f>
        <v>Unknown / Non-Applicable</v>
      </c>
      <c r="M332" t="b">
        <f>IF(DataAnalyst!P185=-1,FALSE,TRUE)</f>
        <v>0</v>
      </c>
      <c r="N332">
        <f t="shared" si="53"/>
        <v>0</v>
      </c>
      <c r="O332">
        <f t="shared" si="48"/>
        <v>0</v>
      </c>
      <c r="P332">
        <f t="shared" si="49"/>
        <v>0</v>
      </c>
      <c r="Q332">
        <f t="shared" si="50"/>
        <v>0</v>
      </c>
      <c r="R332">
        <f t="shared" si="51"/>
        <v>0</v>
      </c>
      <c r="S332">
        <f t="shared" si="52"/>
        <v>0</v>
      </c>
    </row>
    <row r="333" spans="1:19" ht="18.600000000000001" customHeight="1" x14ac:dyDescent="0.3">
      <c r="A333" t="s">
        <v>1111</v>
      </c>
      <c r="B333" t="str">
        <f>UPPER(DataAnalyst!B333)</f>
        <v>SENIOR IT TECHNICAL DATA ANALYST</v>
      </c>
      <c r="C333" t="s">
        <v>1061</v>
      </c>
      <c r="E333" t="str">
        <f t="shared" si="45"/>
        <v>Data Analyst</v>
      </c>
      <c r="F333" t="str">
        <f t="shared" si="46"/>
        <v>$42</v>
      </c>
      <c r="G333" t="str">
        <f t="shared" si="47"/>
        <v>$74</v>
      </c>
      <c r="H333" t="str">
        <f>LEFT(DataAnalyst!F186,LEN(DataAnalyst!F186)-3)</f>
        <v xml:space="preserve">22nd Century Technologies
</v>
      </c>
      <c r="I333" t="s">
        <v>19</v>
      </c>
      <c r="J333" t="str">
        <f>IF(DataAnalyst!I186=-1,"Unknown",DataAnalyst!I186)</f>
        <v>1001 to 5000 employees</v>
      </c>
      <c r="K333" t="str">
        <f>IF(DataAnalyst!L186=-1,"Unknown",DataAnalyst!L186)</f>
        <v>IT Services</v>
      </c>
      <c r="L333" t="str">
        <f>IF(DataAnalyst!N186=-1,"Unknown",DataAnalyst!N186)</f>
        <v>$25 to $50 million (USD)</v>
      </c>
      <c r="M333" t="b">
        <f>IF(DataAnalyst!P186=-1,FALSE,TRUE)</f>
        <v>1</v>
      </c>
      <c r="N333">
        <f t="shared" si="53"/>
        <v>0</v>
      </c>
      <c r="O333">
        <f t="shared" si="48"/>
        <v>0</v>
      </c>
      <c r="P333">
        <f t="shared" si="49"/>
        <v>0</v>
      </c>
      <c r="Q333">
        <f t="shared" si="50"/>
        <v>0</v>
      </c>
      <c r="R333">
        <f t="shared" si="51"/>
        <v>0</v>
      </c>
      <c r="S333">
        <f t="shared" si="52"/>
        <v>1</v>
      </c>
    </row>
    <row r="334" spans="1:19" ht="18.600000000000001" customHeight="1" x14ac:dyDescent="0.3">
      <c r="A334" t="s">
        <v>1114</v>
      </c>
      <c r="B334" t="str">
        <f>UPPER(DataAnalyst!B334)</f>
        <v>DATA ANALYST/DATA ACQUISITION SPECILIEST WITH FINANCIAL INDUSTRY EXP</v>
      </c>
      <c r="C334" t="s">
        <v>1061</v>
      </c>
      <c r="E334" t="str">
        <f t="shared" si="45"/>
        <v>Data Analyst</v>
      </c>
      <c r="F334" t="str">
        <f t="shared" si="46"/>
        <v>$42</v>
      </c>
      <c r="G334" t="str">
        <f t="shared" si="47"/>
        <v>$74</v>
      </c>
      <c r="H334" t="str">
        <f>LEFT(DataAnalyst!F187,LEN(DataAnalyst!F187)-3)</f>
        <v xml:space="preserve">Praescient Analytics
</v>
      </c>
      <c r="I334" t="s">
        <v>19</v>
      </c>
      <c r="J334" t="str">
        <f>IF(DataAnalyst!I187=-1,"Unknown",DataAnalyst!I187)</f>
        <v>51 to 200 employees</v>
      </c>
      <c r="K334" t="str">
        <f>IF(DataAnalyst!L187=-1,"Unknown",DataAnalyst!L187)</f>
        <v>Consulting</v>
      </c>
      <c r="L334" t="str">
        <f>IF(DataAnalyst!N187=-1,"Unknown",DataAnalyst!N187)</f>
        <v>$10 to $25 million (USD)</v>
      </c>
      <c r="M334" t="b">
        <f>IF(DataAnalyst!P187=-1,FALSE,TRUE)</f>
        <v>0</v>
      </c>
      <c r="N334">
        <f t="shared" si="53"/>
        <v>1</v>
      </c>
      <c r="O334">
        <f t="shared" si="48"/>
        <v>0</v>
      </c>
      <c r="P334">
        <f t="shared" si="49"/>
        <v>0</v>
      </c>
      <c r="Q334">
        <f t="shared" si="50"/>
        <v>0</v>
      </c>
      <c r="R334">
        <f t="shared" si="51"/>
        <v>0</v>
      </c>
      <c r="S334">
        <f t="shared" si="52"/>
        <v>0</v>
      </c>
    </row>
    <row r="335" spans="1:19" ht="18.600000000000001" customHeight="1" x14ac:dyDescent="0.3">
      <c r="A335" t="s">
        <v>1116</v>
      </c>
      <c r="B335" t="str">
        <f>UPPER(DataAnalyst!B335)</f>
        <v>DATA ANALYST/DATA SCANNING WITH FINANCIAL INDUSTRY EXP</v>
      </c>
      <c r="C335" t="s">
        <v>1061</v>
      </c>
      <c r="E335" t="str">
        <f t="shared" si="45"/>
        <v>Data Analyst</v>
      </c>
      <c r="F335" t="str">
        <f t="shared" si="46"/>
        <v>$42</v>
      </c>
      <c r="G335" t="str">
        <f t="shared" si="47"/>
        <v>$74</v>
      </c>
      <c r="H335" t="str">
        <f>LEFT(DataAnalyst!F188,LEN(DataAnalyst!F188)-3)</f>
        <v>Capgemini America, I</v>
      </c>
      <c r="I335" t="s">
        <v>103</v>
      </c>
      <c r="J335" t="str">
        <f>IF(DataAnalyst!I188=-1,"Unknown",DataAnalyst!I188)</f>
        <v>Unknown</v>
      </c>
      <c r="K335" t="str">
        <f>IF(DataAnalyst!L188=-1,"Unknown",DataAnalyst!L188)</f>
        <v>Unknown</v>
      </c>
      <c r="L335" t="str">
        <f>IF(DataAnalyst!N188=-1,"Unknown",DataAnalyst!N188)</f>
        <v>Unknown</v>
      </c>
      <c r="M335" t="b">
        <f>IF(DataAnalyst!P188=-1,FALSE,TRUE)</f>
        <v>0</v>
      </c>
      <c r="N335">
        <f t="shared" si="53"/>
        <v>1</v>
      </c>
      <c r="O335">
        <f t="shared" si="48"/>
        <v>0</v>
      </c>
      <c r="P335">
        <f t="shared" si="49"/>
        <v>0</v>
      </c>
      <c r="Q335">
        <f t="shared" si="50"/>
        <v>0</v>
      </c>
      <c r="R335">
        <f t="shared" si="51"/>
        <v>0</v>
      </c>
      <c r="S335">
        <f t="shared" si="52"/>
        <v>0</v>
      </c>
    </row>
    <row r="336" spans="1:19" ht="18.600000000000001" customHeight="1" x14ac:dyDescent="0.3">
      <c r="A336" t="s">
        <v>1118</v>
      </c>
      <c r="B336" t="str">
        <f>UPPER(DataAnalyst!B336)</f>
        <v>SR BUSINESS ANALYST, DATA SCIENCE</v>
      </c>
      <c r="C336" t="s">
        <v>1061</v>
      </c>
      <c r="E336" t="str">
        <f t="shared" si="45"/>
        <v>Business Analyst</v>
      </c>
      <c r="F336" t="str">
        <f t="shared" si="46"/>
        <v>$42</v>
      </c>
      <c r="G336" t="str">
        <f t="shared" si="47"/>
        <v>$74</v>
      </c>
      <c r="H336" t="str">
        <f>LEFT(DataAnalyst!F189,LEN(DataAnalyst!F189)-3)</f>
        <v xml:space="preserve">Software Guidance &amp; Assistance
</v>
      </c>
      <c r="I336" t="s">
        <v>103</v>
      </c>
      <c r="J336" t="str">
        <f>IF(DataAnalyst!I189=-1,"Unknown",DataAnalyst!I189)</f>
        <v>51 to 200 employees</v>
      </c>
      <c r="K336" t="str">
        <f>IF(DataAnalyst!L189=-1,"Unknown",DataAnalyst!L189)</f>
        <v>Staffing &amp; Outsourcing</v>
      </c>
      <c r="L336" t="str">
        <f>IF(DataAnalyst!N189=-1,"Unknown",DataAnalyst!N189)</f>
        <v>$50 to $100 million (USD)</v>
      </c>
      <c r="M336" t="b">
        <f>IF(DataAnalyst!P189=-1,FALSE,TRUE)</f>
        <v>0</v>
      </c>
      <c r="N336">
        <f t="shared" si="53"/>
        <v>1</v>
      </c>
      <c r="O336">
        <f t="shared" si="48"/>
        <v>1</v>
      </c>
      <c r="P336">
        <f t="shared" si="49"/>
        <v>0</v>
      </c>
      <c r="Q336">
        <f t="shared" si="50"/>
        <v>1</v>
      </c>
      <c r="R336">
        <f t="shared" si="51"/>
        <v>1</v>
      </c>
      <c r="S336">
        <f t="shared" si="52"/>
        <v>1</v>
      </c>
    </row>
    <row r="337" spans="1:19" ht="18.600000000000001" customHeight="1" x14ac:dyDescent="0.3">
      <c r="A337" t="s">
        <v>1123</v>
      </c>
      <c r="B337" t="str">
        <f>UPPER(DataAnalyst!B337)</f>
        <v>SENIOR DATA ANALYST - DATA GOVERNANCE</v>
      </c>
      <c r="C337" t="s">
        <v>1061</v>
      </c>
      <c r="E337" t="str">
        <f t="shared" si="45"/>
        <v>Data Analyst</v>
      </c>
      <c r="F337" t="str">
        <f t="shared" si="46"/>
        <v>$42</v>
      </c>
      <c r="G337" t="str">
        <f t="shared" si="47"/>
        <v>$74</v>
      </c>
      <c r="H337" t="str">
        <f>LEFT(DataAnalyst!F190,LEN(DataAnalyst!F190)-3)</f>
        <v xml:space="preserve">Citi
</v>
      </c>
      <c r="I337" t="s">
        <v>19</v>
      </c>
      <c r="J337" t="str">
        <f>IF(DataAnalyst!I190=-1,"Unknown",DataAnalyst!I190)</f>
        <v>10000+ employees</v>
      </c>
      <c r="K337" t="str">
        <f>IF(DataAnalyst!L190=-1,"Unknown",DataAnalyst!L190)</f>
        <v>Investment Banking &amp; Asset Management</v>
      </c>
      <c r="L337" t="str">
        <f>IF(DataAnalyst!N190=-1,"Unknown",DataAnalyst!N190)</f>
        <v>$10+ billion (USD)</v>
      </c>
      <c r="M337" t="b">
        <f>IF(DataAnalyst!P190=-1,FALSE,TRUE)</f>
        <v>0</v>
      </c>
      <c r="N337">
        <f t="shared" si="53"/>
        <v>0</v>
      </c>
      <c r="O337">
        <f t="shared" si="48"/>
        <v>0</v>
      </c>
      <c r="P337">
        <f t="shared" si="49"/>
        <v>0</v>
      </c>
      <c r="Q337">
        <f t="shared" si="50"/>
        <v>0</v>
      </c>
      <c r="R337">
        <f t="shared" si="51"/>
        <v>0</v>
      </c>
      <c r="S337">
        <f t="shared" si="52"/>
        <v>1</v>
      </c>
    </row>
    <row r="338" spans="1:19" ht="18.600000000000001" customHeight="1" x14ac:dyDescent="0.3">
      <c r="A338" t="s">
        <v>1125</v>
      </c>
      <c r="B338" t="str">
        <f>UPPER(DataAnalyst!B338)</f>
        <v>SENIOR MANAGER, DATA ANALYST</v>
      </c>
      <c r="C338" t="s">
        <v>1061</v>
      </c>
      <c r="E338" t="str">
        <f t="shared" si="45"/>
        <v>Data Analyst</v>
      </c>
      <c r="F338" t="str">
        <f t="shared" si="46"/>
        <v>$42</v>
      </c>
      <c r="G338" t="str">
        <f t="shared" si="47"/>
        <v>$74</v>
      </c>
      <c r="H338" t="str">
        <f>LEFT(DataAnalyst!F191,LEN(DataAnalyst!F191)-3)</f>
        <v xml:space="preserve">Metropolitan Council on Jewish Poverty
</v>
      </c>
      <c r="I338" t="s">
        <v>19</v>
      </c>
      <c r="J338" t="str">
        <f>IF(DataAnalyst!I191=-1,"Unknown",DataAnalyst!I191)</f>
        <v>201 to 500 employees</v>
      </c>
      <c r="K338" t="str">
        <f>IF(DataAnalyst!L191=-1,"Unknown",DataAnalyst!L191)</f>
        <v>Social Assistance</v>
      </c>
      <c r="L338" t="str">
        <f>IF(DataAnalyst!N191=-1,"Unknown",DataAnalyst!N191)</f>
        <v>$25 to $50 million (USD)</v>
      </c>
      <c r="M338" t="b">
        <f>IF(DataAnalyst!P191=-1,FALSE,TRUE)</f>
        <v>0</v>
      </c>
      <c r="N338">
        <f t="shared" si="53"/>
        <v>0</v>
      </c>
      <c r="O338">
        <f t="shared" si="48"/>
        <v>0</v>
      </c>
      <c r="P338">
        <f t="shared" si="49"/>
        <v>0</v>
      </c>
      <c r="Q338">
        <f t="shared" si="50"/>
        <v>1</v>
      </c>
      <c r="R338">
        <f t="shared" si="51"/>
        <v>0</v>
      </c>
      <c r="S338">
        <f t="shared" si="52"/>
        <v>1</v>
      </c>
    </row>
    <row r="339" spans="1:19" ht="18.600000000000001" customHeight="1" x14ac:dyDescent="0.3">
      <c r="A339" t="s">
        <v>1129</v>
      </c>
      <c r="B339" t="str">
        <f>UPPER(DataAnalyst!B339)</f>
        <v>SENIOR BUSINESS INTELLIGENCE &amp; DATA SCIENCE ANALYST</v>
      </c>
      <c r="C339" t="s">
        <v>1061</v>
      </c>
      <c r="E339" t="str">
        <f t="shared" si="45"/>
        <v>Business Analyst</v>
      </c>
      <c r="F339" t="str">
        <f t="shared" si="46"/>
        <v>$42</v>
      </c>
      <c r="G339" t="str">
        <f t="shared" si="47"/>
        <v>$74</v>
      </c>
      <c r="H339" t="str">
        <f>LEFT(DataAnalyst!F192,LEN(DataAnalyst!F192)-3)</f>
        <v xml:space="preserve">TSR Consulting
</v>
      </c>
      <c r="I339" t="s">
        <v>19</v>
      </c>
      <c r="J339" t="str">
        <f>IF(DataAnalyst!I192=-1,"Unknown",DataAnalyst!I192)</f>
        <v>201 to 500 employees</v>
      </c>
      <c r="K339" t="str">
        <f>IF(DataAnalyst!L192=-1,"Unknown",DataAnalyst!L192)</f>
        <v>Staffing &amp; Outsourcing</v>
      </c>
      <c r="L339" t="str">
        <f>IF(DataAnalyst!N192=-1,"Unknown",DataAnalyst!N192)</f>
        <v>$50 to $100 million (USD)</v>
      </c>
      <c r="M339" t="b">
        <f>IF(DataAnalyst!P192=-1,FALSE,TRUE)</f>
        <v>0</v>
      </c>
      <c r="N339">
        <f t="shared" si="53"/>
        <v>1</v>
      </c>
      <c r="O339">
        <f t="shared" si="48"/>
        <v>0</v>
      </c>
      <c r="P339">
        <f t="shared" si="49"/>
        <v>0</v>
      </c>
      <c r="Q339">
        <f t="shared" si="50"/>
        <v>0</v>
      </c>
      <c r="R339">
        <f t="shared" si="51"/>
        <v>0</v>
      </c>
      <c r="S339">
        <f t="shared" si="52"/>
        <v>0</v>
      </c>
    </row>
    <row r="340" spans="1:19" ht="18.600000000000001" customHeight="1" x14ac:dyDescent="0.3">
      <c r="A340" t="s">
        <v>1132</v>
      </c>
      <c r="B340" t="str">
        <f>UPPER(DataAnalyst!B340)</f>
        <v>RISK ADJUSTMENT DATA ANALYST</v>
      </c>
      <c r="C340" t="s">
        <v>1061</v>
      </c>
      <c r="E340" t="str">
        <f t="shared" si="45"/>
        <v>Data Analyst</v>
      </c>
      <c r="F340" t="str">
        <f t="shared" si="46"/>
        <v>$42</v>
      </c>
      <c r="G340" t="str">
        <f t="shared" si="47"/>
        <v>$74</v>
      </c>
      <c r="H340" t="str">
        <f>LEFT(DataAnalyst!F193,LEN(DataAnalyst!F193)-3)</f>
        <v xml:space="preserve">UBS
</v>
      </c>
      <c r="I340" t="s">
        <v>264</v>
      </c>
      <c r="J340" t="str">
        <f>IF(DataAnalyst!I193=-1,"Unknown",DataAnalyst!I193)</f>
        <v>10000+ employees</v>
      </c>
      <c r="K340" t="str">
        <f>IF(DataAnalyst!L193=-1,"Unknown",DataAnalyst!L193)</f>
        <v>Investment Banking &amp; Asset Management</v>
      </c>
      <c r="L340" t="str">
        <f>IF(DataAnalyst!N193=-1,"Unknown",DataAnalyst!N193)</f>
        <v>$10+ billion (USD)</v>
      </c>
      <c r="M340" t="b">
        <f>IF(DataAnalyst!P193=-1,FALSE,TRUE)</f>
        <v>0</v>
      </c>
      <c r="N340">
        <f t="shared" si="53"/>
        <v>1</v>
      </c>
      <c r="O340">
        <f t="shared" si="48"/>
        <v>1</v>
      </c>
      <c r="P340">
        <f t="shared" si="49"/>
        <v>1</v>
      </c>
      <c r="Q340">
        <f t="shared" si="50"/>
        <v>0</v>
      </c>
      <c r="R340">
        <f t="shared" si="51"/>
        <v>0</v>
      </c>
      <c r="S340">
        <f t="shared" si="52"/>
        <v>1</v>
      </c>
    </row>
    <row r="341" spans="1:19" ht="18.600000000000001" customHeight="1" x14ac:dyDescent="0.3">
      <c r="A341" t="s">
        <v>1134</v>
      </c>
      <c r="B341" t="str">
        <f>UPPER(DataAnalyst!B341)</f>
        <v>DATA ANALYST III</v>
      </c>
      <c r="C341" t="s">
        <v>1061</v>
      </c>
      <c r="E341" t="str">
        <f t="shared" si="45"/>
        <v>Data Analyst</v>
      </c>
      <c r="F341" t="str">
        <f t="shared" si="46"/>
        <v>$42</v>
      </c>
      <c r="G341" t="str">
        <f t="shared" si="47"/>
        <v>$74</v>
      </c>
      <c r="H341" t="str">
        <f>LEFT(DataAnalyst!F194,LEN(DataAnalyst!F194)-3)</f>
        <v xml:space="preserve">Take-Two Interactive Software, Inc.
</v>
      </c>
      <c r="I341" t="s">
        <v>19</v>
      </c>
      <c r="J341" t="str">
        <f>IF(DataAnalyst!I194=-1,"Unknown",DataAnalyst!I194)</f>
        <v>1001 to 5000 employees</v>
      </c>
      <c r="K341" t="str">
        <f>IF(DataAnalyst!L194=-1,"Unknown",DataAnalyst!L194)</f>
        <v>Video Games</v>
      </c>
      <c r="L341" t="str">
        <f>IF(DataAnalyst!N194=-1,"Unknown",DataAnalyst!N194)</f>
        <v>$1 to $2 billion (USD)</v>
      </c>
      <c r="M341" t="b">
        <f>IF(DataAnalyst!P194=-1,FALSE,TRUE)</f>
        <v>0</v>
      </c>
      <c r="N341">
        <f t="shared" si="53"/>
        <v>0</v>
      </c>
      <c r="O341">
        <f t="shared" si="48"/>
        <v>0</v>
      </c>
      <c r="P341">
        <f t="shared" si="49"/>
        <v>0</v>
      </c>
      <c r="Q341">
        <f t="shared" si="50"/>
        <v>1</v>
      </c>
      <c r="R341">
        <f t="shared" si="51"/>
        <v>0</v>
      </c>
      <c r="S341">
        <f t="shared" si="52"/>
        <v>1</v>
      </c>
    </row>
    <row r="342" spans="1:19" ht="18.600000000000001" customHeight="1" x14ac:dyDescent="0.3">
      <c r="A342" t="s">
        <v>1137</v>
      </c>
      <c r="B342" t="str">
        <f>UPPER(DataAnalyst!B342)</f>
        <v>SR. DATA ANALYST, RETAIL MEDIA</v>
      </c>
      <c r="C342" t="s">
        <v>1136</v>
      </c>
      <c r="E342" t="str">
        <f t="shared" si="45"/>
        <v>Data Analyst</v>
      </c>
      <c r="F342" t="str">
        <f t="shared" si="46"/>
        <v>$77</v>
      </c>
      <c r="G342" t="str">
        <f t="shared" si="47"/>
        <v>$132</v>
      </c>
      <c r="H342" t="str">
        <f>LEFT(DataAnalyst!F195,LEN(DataAnalyst!F195)-3)</f>
        <v xml:space="preserve">Praescient Analytics
</v>
      </c>
      <c r="I342" t="s">
        <v>19</v>
      </c>
      <c r="J342" t="str">
        <f>IF(DataAnalyst!I195=-1,"Unknown",DataAnalyst!I195)</f>
        <v>51 to 200 employees</v>
      </c>
      <c r="K342" t="str">
        <f>IF(DataAnalyst!L195=-1,"Unknown",DataAnalyst!L195)</f>
        <v>Consulting</v>
      </c>
      <c r="L342" t="str">
        <f>IF(DataAnalyst!N195=-1,"Unknown",DataAnalyst!N195)</f>
        <v>$10 to $25 million (USD)</v>
      </c>
      <c r="M342" t="b">
        <f>IF(DataAnalyst!P195=-1,FALSE,TRUE)</f>
        <v>0</v>
      </c>
      <c r="N342">
        <f t="shared" si="53"/>
        <v>1</v>
      </c>
      <c r="O342">
        <f t="shared" si="48"/>
        <v>1</v>
      </c>
      <c r="P342">
        <f t="shared" si="49"/>
        <v>0</v>
      </c>
      <c r="Q342">
        <f t="shared" si="50"/>
        <v>0</v>
      </c>
      <c r="R342">
        <f t="shared" si="51"/>
        <v>0</v>
      </c>
      <c r="S342">
        <f t="shared" si="52"/>
        <v>0</v>
      </c>
    </row>
    <row r="343" spans="1:19" ht="18.600000000000001" customHeight="1" x14ac:dyDescent="0.3">
      <c r="A343" t="s">
        <v>1139</v>
      </c>
      <c r="B343" t="str">
        <f>UPPER(DataAnalyst!B343)</f>
        <v>SR IT TECHNICAL DATA ANALYST</v>
      </c>
      <c r="C343" t="s">
        <v>1136</v>
      </c>
      <c r="E343" t="str">
        <f t="shared" si="45"/>
        <v>Data Analyst</v>
      </c>
      <c r="F343" t="str">
        <f t="shared" si="46"/>
        <v>$77</v>
      </c>
      <c r="G343" t="str">
        <f t="shared" si="47"/>
        <v>$132</v>
      </c>
      <c r="H343" t="str">
        <f>LEFT(DataAnalyst!F196,LEN(DataAnalyst!F196)-3)</f>
        <v>Teus Hea</v>
      </c>
      <c r="I343" t="s">
        <v>530</v>
      </c>
      <c r="J343" t="str">
        <f>IF(DataAnalyst!I196=-1,"Unknown",DataAnalyst!I196)</f>
        <v>Unknown</v>
      </c>
      <c r="K343" t="str">
        <f>IF(DataAnalyst!L196=-1,"Unknown",DataAnalyst!L196)</f>
        <v>Unknown</v>
      </c>
      <c r="L343" t="str">
        <f>IF(DataAnalyst!N196=-1,"Unknown",DataAnalyst!N196)</f>
        <v>Unknown</v>
      </c>
      <c r="M343" t="b">
        <f>IF(DataAnalyst!P196=-1,FALSE,TRUE)</f>
        <v>0</v>
      </c>
      <c r="N343">
        <f t="shared" si="53"/>
        <v>0</v>
      </c>
      <c r="O343">
        <f t="shared" si="48"/>
        <v>0</v>
      </c>
      <c r="P343">
        <f t="shared" si="49"/>
        <v>0</v>
      </c>
      <c r="Q343">
        <f t="shared" si="50"/>
        <v>0</v>
      </c>
      <c r="R343">
        <f t="shared" si="51"/>
        <v>0</v>
      </c>
      <c r="S343">
        <f t="shared" si="52"/>
        <v>1</v>
      </c>
    </row>
    <row r="344" spans="1:19" ht="18.600000000000001" customHeight="1" x14ac:dyDescent="0.3">
      <c r="A344" t="s">
        <v>1141</v>
      </c>
      <c r="B344" t="str">
        <f>UPPER(DataAnalyst!B344)</f>
        <v>SENIOR MARKETING DATA ANALYST</v>
      </c>
      <c r="C344" t="s">
        <v>1136</v>
      </c>
      <c r="E344" t="str">
        <f t="shared" si="45"/>
        <v>Data Analyst</v>
      </c>
      <c r="F344" t="str">
        <f t="shared" si="46"/>
        <v>$77</v>
      </c>
      <c r="G344" t="str">
        <f t="shared" si="47"/>
        <v>$132</v>
      </c>
      <c r="H344" t="str">
        <f>LEFT(DataAnalyst!F197,LEN(DataAnalyst!F197)-3)</f>
        <v xml:space="preserve">Morgan Stanley
</v>
      </c>
      <c r="I344" t="s">
        <v>19</v>
      </c>
      <c r="J344" t="str">
        <f>IF(DataAnalyst!I197=-1,"Unknown",DataAnalyst!I197)</f>
        <v>10000+ employees</v>
      </c>
      <c r="K344" t="str">
        <f>IF(DataAnalyst!L197=-1,"Unknown",DataAnalyst!L197)</f>
        <v>Investment Banking &amp; Asset Management</v>
      </c>
      <c r="L344" t="str">
        <f>IF(DataAnalyst!N197=-1,"Unknown",DataAnalyst!N197)</f>
        <v>$10+ billion (USD)</v>
      </c>
      <c r="M344" t="b">
        <f>IF(DataAnalyst!P197=-1,FALSE,TRUE)</f>
        <v>0</v>
      </c>
      <c r="N344">
        <f t="shared" si="53"/>
        <v>1</v>
      </c>
      <c r="O344">
        <f t="shared" si="48"/>
        <v>1</v>
      </c>
      <c r="P344">
        <f t="shared" si="49"/>
        <v>0</v>
      </c>
      <c r="Q344">
        <f t="shared" si="50"/>
        <v>1</v>
      </c>
      <c r="R344">
        <f t="shared" si="51"/>
        <v>0</v>
      </c>
      <c r="S344">
        <f t="shared" si="52"/>
        <v>1</v>
      </c>
    </row>
    <row r="345" spans="1:19" ht="18.600000000000001" customHeight="1" x14ac:dyDescent="0.3">
      <c r="A345" t="s">
        <v>1143</v>
      </c>
      <c r="B345" t="str">
        <f>UPPER(DataAnalyst!B345)</f>
        <v>DATA ANALYST III</v>
      </c>
      <c r="C345" t="s">
        <v>1136</v>
      </c>
      <c r="E345" t="str">
        <f t="shared" ref="E345:E408" si="54">IF(COUNTIF(B345, "*BU*"), "Business Analyst", "Data Analyst")</f>
        <v>Data Analyst</v>
      </c>
      <c r="F345" t="str">
        <f t="shared" si="46"/>
        <v>$77</v>
      </c>
      <c r="G345" t="str">
        <f t="shared" si="47"/>
        <v>$132</v>
      </c>
      <c r="H345" t="str">
        <f>LEFT(DataAnalyst!F198,LEN(DataAnalyst!F198)-3)</f>
        <v xml:space="preserve">ICAP at Columbia University
</v>
      </c>
      <c r="I345" t="s">
        <v>19</v>
      </c>
      <c r="J345" t="str">
        <f>IF(DataAnalyst!I198=-1,"Unknown",DataAnalyst!I198)</f>
        <v>501 to 1000 employees</v>
      </c>
      <c r="K345" t="str">
        <f>IF(DataAnalyst!L198=-1,"Unknown",DataAnalyst!L198)</f>
        <v>Health Care Services &amp; Hospitals</v>
      </c>
      <c r="L345" t="str">
        <f>IF(DataAnalyst!N198=-1,"Unknown",DataAnalyst!N198)</f>
        <v>Unknown / Non-Applicable</v>
      </c>
      <c r="M345" t="b">
        <f>IF(DataAnalyst!P198=-1,FALSE,TRUE)</f>
        <v>0</v>
      </c>
      <c r="N345">
        <f t="shared" si="53"/>
        <v>1</v>
      </c>
      <c r="O345">
        <f t="shared" si="48"/>
        <v>1</v>
      </c>
      <c r="P345">
        <f t="shared" si="49"/>
        <v>0</v>
      </c>
      <c r="Q345">
        <f t="shared" si="50"/>
        <v>0</v>
      </c>
      <c r="R345">
        <f t="shared" si="51"/>
        <v>0</v>
      </c>
      <c r="S345">
        <f t="shared" si="52"/>
        <v>0</v>
      </c>
    </row>
    <row r="346" spans="1:19" ht="18.600000000000001" customHeight="1" x14ac:dyDescent="0.3">
      <c r="A346" t="s">
        <v>1145</v>
      </c>
      <c r="B346" t="str">
        <f>UPPER(DataAnalyst!B346)</f>
        <v>TX HEALTHCARE DATA/REPORTING ANALYST</v>
      </c>
      <c r="C346" t="s">
        <v>1136</v>
      </c>
      <c r="E346" t="str">
        <f t="shared" si="54"/>
        <v>Data Analyst</v>
      </c>
      <c r="F346" t="str">
        <f t="shared" si="46"/>
        <v>$77</v>
      </c>
      <c r="G346" t="str">
        <f t="shared" si="47"/>
        <v>$132</v>
      </c>
      <c r="H346" t="str">
        <f>LEFT(DataAnalyst!F199,LEN(DataAnalyst!F199)-3)</f>
        <v xml:space="preserve">Columbia University Medical Center
</v>
      </c>
      <c r="I346" t="s">
        <v>19</v>
      </c>
      <c r="J346" t="str">
        <f>IF(DataAnalyst!I199=-1,"Unknown",DataAnalyst!I199)</f>
        <v>5001 to 10000 employees</v>
      </c>
      <c r="K346" t="str">
        <f>IF(DataAnalyst!L199=-1,"Unknown",DataAnalyst!L199)</f>
        <v>Health Care Services &amp; Hospitals</v>
      </c>
      <c r="L346" t="str">
        <f>IF(DataAnalyst!N199=-1,"Unknown",DataAnalyst!N199)</f>
        <v>$500 million to $1 billion (USD)</v>
      </c>
      <c r="M346" t="b">
        <f>IF(DataAnalyst!P199=-1,FALSE,TRUE)</f>
        <v>0</v>
      </c>
      <c r="N346">
        <f t="shared" si="53"/>
        <v>1</v>
      </c>
      <c r="O346">
        <f t="shared" si="48"/>
        <v>1</v>
      </c>
      <c r="P346">
        <f t="shared" si="49"/>
        <v>0</v>
      </c>
      <c r="Q346">
        <f t="shared" si="50"/>
        <v>1</v>
      </c>
      <c r="R346">
        <f t="shared" si="51"/>
        <v>0</v>
      </c>
      <c r="S346">
        <f t="shared" si="52"/>
        <v>1</v>
      </c>
    </row>
    <row r="347" spans="1:19" ht="18.600000000000001" customHeight="1" x14ac:dyDescent="0.3">
      <c r="A347" t="s">
        <v>1148</v>
      </c>
      <c r="B347" t="str">
        <f>UPPER(DataAnalyst!B347)</f>
        <v>SENIOR SQL DATA WAREHOUSE ANALYST</v>
      </c>
      <c r="C347" t="s">
        <v>1136</v>
      </c>
      <c r="E347" t="str">
        <f t="shared" si="54"/>
        <v>Data Analyst</v>
      </c>
      <c r="F347" t="str">
        <f t="shared" si="46"/>
        <v>$77</v>
      </c>
      <c r="G347" t="str">
        <f t="shared" si="47"/>
        <v>$132</v>
      </c>
      <c r="H347" t="str">
        <f>LEFT(DataAnalyst!F201,LEN(DataAnalyst!F201)-3)</f>
        <v xml:space="preserve">The Denzel Group
</v>
      </c>
      <c r="I347" t="s">
        <v>318</v>
      </c>
      <c r="J347" t="str">
        <f>IF(DataAnalyst!I201=-1,"Unknown",DataAnalyst!I201)</f>
        <v>1 to 50 employees</v>
      </c>
      <c r="K347" t="str">
        <f>IF(DataAnalyst!L201=-1,"Unknown",DataAnalyst!L201)</f>
        <v>Unknown</v>
      </c>
      <c r="L347" t="str">
        <f>IF(DataAnalyst!N201=-1,"Unknown",DataAnalyst!N201)</f>
        <v>Unknown / Non-Applicable</v>
      </c>
      <c r="M347" t="b">
        <f>IF(DataAnalyst!P201=-1,FALSE,TRUE)</f>
        <v>0</v>
      </c>
      <c r="N347">
        <f t="shared" si="53"/>
        <v>1</v>
      </c>
      <c r="O347">
        <f t="shared" si="48"/>
        <v>0</v>
      </c>
      <c r="P347">
        <f t="shared" si="49"/>
        <v>0</v>
      </c>
      <c r="Q347">
        <f t="shared" si="50"/>
        <v>0</v>
      </c>
      <c r="R347">
        <f t="shared" si="51"/>
        <v>0</v>
      </c>
      <c r="S347">
        <f t="shared" si="52"/>
        <v>0</v>
      </c>
    </row>
    <row r="348" spans="1:19" ht="18.600000000000001" customHeight="1" x14ac:dyDescent="0.3">
      <c r="A348" t="s">
        <v>1151</v>
      </c>
      <c r="B348" t="str">
        <f>UPPER(DataAnalyst!B348)</f>
        <v>DATA ANALYST JUNIOR</v>
      </c>
      <c r="C348" t="s">
        <v>1136</v>
      </c>
      <c r="E348" t="str">
        <f t="shared" si="54"/>
        <v>Data Analyst</v>
      </c>
      <c r="F348" t="str">
        <f t="shared" si="46"/>
        <v>$77</v>
      </c>
      <c r="G348" t="str">
        <f t="shared" si="47"/>
        <v>$132</v>
      </c>
      <c r="H348" t="str">
        <f>LEFT(DataAnalyst!F202,LEN(DataAnalyst!F202)-3)</f>
        <v xml:space="preserve">Montefiore Medical
</v>
      </c>
      <c r="I348" t="s">
        <v>19</v>
      </c>
      <c r="J348" t="str">
        <f>IF(DataAnalyst!I202=-1,"Unknown",DataAnalyst!I202)</f>
        <v>10000+ employees</v>
      </c>
      <c r="K348" t="str">
        <f>IF(DataAnalyst!L202=-1,"Unknown",DataAnalyst!L202)</f>
        <v>Health Care Services &amp; Hospitals</v>
      </c>
      <c r="L348" t="str">
        <f>IF(DataAnalyst!N202=-1,"Unknown",DataAnalyst!N202)</f>
        <v>$2 to $5 billion (USD)</v>
      </c>
      <c r="M348" t="b">
        <f>IF(DataAnalyst!P202=-1,FALSE,TRUE)</f>
        <v>0</v>
      </c>
      <c r="N348">
        <f t="shared" si="53"/>
        <v>1</v>
      </c>
      <c r="O348">
        <f t="shared" si="48"/>
        <v>0</v>
      </c>
      <c r="P348">
        <f t="shared" si="49"/>
        <v>0</v>
      </c>
      <c r="Q348">
        <f t="shared" si="50"/>
        <v>0</v>
      </c>
      <c r="R348">
        <f t="shared" si="51"/>
        <v>0</v>
      </c>
      <c r="S348">
        <f t="shared" si="52"/>
        <v>1</v>
      </c>
    </row>
    <row r="349" spans="1:19" ht="18.600000000000001" customHeight="1" x14ac:dyDescent="0.3">
      <c r="A349" t="s">
        <v>1153</v>
      </c>
      <c r="B349" t="str">
        <f>UPPER(DataAnalyst!B349)</f>
        <v>SR. POWER BI WITH DAX - DATA ANALYST</v>
      </c>
      <c r="C349" t="s">
        <v>1136</v>
      </c>
      <c r="E349" t="str">
        <f t="shared" si="54"/>
        <v>Data Analyst</v>
      </c>
      <c r="F349" t="str">
        <f t="shared" si="46"/>
        <v>$77</v>
      </c>
      <c r="G349" t="str">
        <f t="shared" si="47"/>
        <v>$132</v>
      </c>
      <c r="H349" t="str">
        <f>LEFT(DataAnalyst!F204,LEN(DataAnalyst!F204)-3)</f>
        <v xml:space="preserve">ACS
</v>
      </c>
      <c r="I349" t="s">
        <v>19</v>
      </c>
      <c r="J349" t="str">
        <f>IF(DataAnalyst!I204=-1,"Unknown",DataAnalyst!I204)</f>
        <v>1 to 50 employees</v>
      </c>
      <c r="K349" t="str">
        <f>IF(DataAnalyst!L204=-1,"Unknown",DataAnalyst!L204)</f>
        <v>General Repair &amp; Maintenance</v>
      </c>
      <c r="L349" t="str">
        <f>IF(DataAnalyst!N204=-1,"Unknown",DataAnalyst!N204)</f>
        <v>$1 to $5 million (USD)</v>
      </c>
      <c r="M349" t="b">
        <f>IF(DataAnalyst!P204=-1,FALSE,TRUE)</f>
        <v>0</v>
      </c>
      <c r="N349">
        <f t="shared" si="53"/>
        <v>0</v>
      </c>
      <c r="O349">
        <f t="shared" si="48"/>
        <v>0</v>
      </c>
      <c r="P349">
        <f t="shared" si="49"/>
        <v>0</v>
      </c>
      <c r="Q349">
        <f t="shared" si="50"/>
        <v>0</v>
      </c>
      <c r="R349">
        <f t="shared" si="51"/>
        <v>1</v>
      </c>
      <c r="S349">
        <f t="shared" si="52"/>
        <v>1</v>
      </c>
    </row>
    <row r="350" spans="1:19" ht="18.600000000000001" customHeight="1" x14ac:dyDescent="0.3">
      <c r="A350" t="s">
        <v>1156</v>
      </c>
      <c r="B350" t="str">
        <f>UPPER(DataAnalyst!B350)</f>
        <v>INFORMATICA IDQ - DATA QUALITY ANALYST (CONTRACT)</v>
      </c>
      <c r="C350" t="s">
        <v>1136</v>
      </c>
      <c r="E350" t="str">
        <f t="shared" si="54"/>
        <v>Data Analyst</v>
      </c>
      <c r="F350" t="str">
        <f t="shared" si="46"/>
        <v>$77</v>
      </c>
      <c r="G350" t="str">
        <f t="shared" si="47"/>
        <v>$132</v>
      </c>
      <c r="H350" t="str">
        <f>LEFT(DataAnalyst!F205,LEN(DataAnalyst!F205)-3)</f>
        <v xml:space="preserve">NADAP
</v>
      </c>
      <c r="I350" t="s">
        <v>19</v>
      </c>
      <c r="J350" t="str">
        <f>IF(DataAnalyst!I205=-1,"Unknown",DataAnalyst!I205)</f>
        <v>201 to 500 employees</v>
      </c>
      <c r="K350" t="str">
        <f>IF(DataAnalyst!L205=-1,"Unknown",DataAnalyst!L205)</f>
        <v>Social Assistance</v>
      </c>
      <c r="L350" t="str">
        <f>IF(DataAnalyst!N205=-1,"Unknown",DataAnalyst!N205)</f>
        <v>Unknown / Non-Applicable</v>
      </c>
      <c r="M350" t="b">
        <f>IF(DataAnalyst!P205=-1,FALSE,TRUE)</f>
        <v>0</v>
      </c>
      <c r="N350">
        <f t="shared" si="53"/>
        <v>0</v>
      </c>
      <c r="O350">
        <f t="shared" si="48"/>
        <v>0</v>
      </c>
      <c r="P350">
        <f t="shared" si="49"/>
        <v>0</v>
      </c>
      <c r="Q350">
        <f t="shared" si="50"/>
        <v>0</v>
      </c>
      <c r="R350">
        <f t="shared" si="51"/>
        <v>0</v>
      </c>
      <c r="S350">
        <f t="shared" si="52"/>
        <v>0</v>
      </c>
    </row>
    <row r="351" spans="1:19" ht="18.600000000000001" customHeight="1" x14ac:dyDescent="0.3">
      <c r="A351" t="s">
        <v>1158</v>
      </c>
      <c r="B351" t="str">
        <f>UPPER(DataAnalyst!B351)</f>
        <v>SENIOR SOLUTIONS ANALYST, DATA SPECIALIST</v>
      </c>
      <c r="C351" t="s">
        <v>1136</v>
      </c>
      <c r="E351" t="str">
        <f t="shared" si="54"/>
        <v>Data Analyst</v>
      </c>
      <c r="F351" t="str">
        <f t="shared" si="46"/>
        <v>$77</v>
      </c>
      <c r="G351" t="str">
        <f t="shared" si="47"/>
        <v>$132</v>
      </c>
      <c r="H351" t="str">
        <f>LEFT(DataAnalyst!F206,LEN(DataAnalyst!F206)-3)</f>
        <v>SGA I</v>
      </c>
      <c r="I351" t="s">
        <v>19</v>
      </c>
      <c r="J351" t="str">
        <f>IF(DataAnalyst!I206=-1,"Unknown",DataAnalyst!I206)</f>
        <v>1 to 50 employees</v>
      </c>
      <c r="K351" t="str">
        <f>IF(DataAnalyst!L206=-1,"Unknown",DataAnalyst!L206)</f>
        <v>Architectural &amp; Engineering Services</v>
      </c>
      <c r="L351" t="str">
        <f>IF(DataAnalyst!N206=-1,"Unknown",DataAnalyst!N206)</f>
        <v>$1 to $5 million (USD)</v>
      </c>
      <c r="M351" t="b">
        <f>IF(DataAnalyst!P206=-1,FALSE,TRUE)</f>
        <v>0</v>
      </c>
      <c r="N351">
        <f t="shared" si="53"/>
        <v>1</v>
      </c>
      <c r="O351">
        <f t="shared" si="48"/>
        <v>0</v>
      </c>
      <c r="P351">
        <f t="shared" si="49"/>
        <v>0</v>
      </c>
      <c r="Q351">
        <f t="shared" si="50"/>
        <v>0</v>
      </c>
      <c r="R351">
        <f t="shared" si="51"/>
        <v>0</v>
      </c>
      <c r="S351">
        <f t="shared" si="52"/>
        <v>1</v>
      </c>
    </row>
    <row r="352" spans="1:19" ht="18.600000000000001" customHeight="1" x14ac:dyDescent="0.3">
      <c r="A352" t="s">
        <v>1161</v>
      </c>
      <c r="B352" t="str">
        <f>UPPER(DataAnalyst!B352)</f>
        <v>OPERATIONS DATA ANALYST</v>
      </c>
      <c r="C352" t="s">
        <v>1136</v>
      </c>
      <c r="E352" t="str">
        <f t="shared" si="54"/>
        <v>Data Analyst</v>
      </c>
      <c r="F352" t="str">
        <f t="shared" si="46"/>
        <v>$77</v>
      </c>
      <c r="G352" t="str">
        <f t="shared" si="47"/>
        <v>$132</v>
      </c>
      <c r="H352" t="str">
        <f>LEFT(DataAnalyst!F207,LEN(DataAnalyst!F207)-3)</f>
        <v>Newspaper Administrat</v>
      </c>
      <c r="I352" t="s">
        <v>19</v>
      </c>
      <c r="J352" t="str">
        <f>IF(DataAnalyst!I207=-1,"Unknown",DataAnalyst!I207)</f>
        <v>Unknown</v>
      </c>
      <c r="K352" t="str">
        <f>IF(DataAnalyst!L207=-1,"Unknown",DataAnalyst!L207)</f>
        <v>Unknown</v>
      </c>
      <c r="L352" t="str">
        <f>IF(DataAnalyst!N207=-1,"Unknown",DataAnalyst!N207)</f>
        <v>Unknown</v>
      </c>
      <c r="M352" t="b">
        <f>IF(DataAnalyst!P207=-1,FALSE,TRUE)</f>
        <v>0</v>
      </c>
      <c r="N352">
        <f t="shared" si="53"/>
        <v>0</v>
      </c>
      <c r="O352">
        <f t="shared" si="48"/>
        <v>0</v>
      </c>
      <c r="P352">
        <f t="shared" si="49"/>
        <v>0</v>
      </c>
      <c r="Q352">
        <f t="shared" si="50"/>
        <v>0</v>
      </c>
      <c r="R352">
        <f t="shared" si="51"/>
        <v>0</v>
      </c>
      <c r="S352">
        <f t="shared" si="52"/>
        <v>0</v>
      </c>
    </row>
    <row r="353" spans="1:19" ht="18.600000000000001" customHeight="1" x14ac:dyDescent="0.3">
      <c r="A353" t="s">
        <v>1164</v>
      </c>
      <c r="B353" t="str">
        <f>UPPER(DataAnalyst!B353)</f>
        <v>HR DATA ANALYST</v>
      </c>
      <c r="C353" t="s">
        <v>1136</v>
      </c>
      <c r="E353" t="str">
        <f t="shared" si="54"/>
        <v>Data Analyst</v>
      </c>
      <c r="F353" t="str">
        <f t="shared" si="46"/>
        <v>$77</v>
      </c>
      <c r="G353" t="str">
        <f t="shared" si="47"/>
        <v>$132</v>
      </c>
      <c r="H353" t="str">
        <f>LEFT(DataAnalyst!F208,LEN(DataAnalyst!F208)-3)</f>
        <v xml:space="preserve">VISTRADA
</v>
      </c>
      <c r="I353" t="s">
        <v>19</v>
      </c>
      <c r="J353" t="str">
        <f>IF(DataAnalyst!I208=-1,"Unknown",DataAnalyst!I208)</f>
        <v>1 to 50 employees</v>
      </c>
      <c r="K353" t="str">
        <f>IF(DataAnalyst!L208=-1,"Unknown",DataAnalyst!L208)</f>
        <v>Advertising &amp; Marketing</v>
      </c>
      <c r="L353" t="str">
        <f>IF(DataAnalyst!N208=-1,"Unknown",DataAnalyst!N208)</f>
        <v>$1 to $5 million (USD)</v>
      </c>
      <c r="M353" t="b">
        <f>IF(DataAnalyst!P208=-1,FALSE,TRUE)</f>
        <v>0</v>
      </c>
      <c r="N353">
        <f t="shared" si="53"/>
        <v>0</v>
      </c>
      <c r="O353">
        <f t="shared" si="48"/>
        <v>0</v>
      </c>
      <c r="P353">
        <f t="shared" si="49"/>
        <v>0</v>
      </c>
      <c r="Q353">
        <f t="shared" si="50"/>
        <v>0</v>
      </c>
      <c r="R353">
        <f t="shared" si="51"/>
        <v>1</v>
      </c>
      <c r="S353">
        <f t="shared" si="52"/>
        <v>1</v>
      </c>
    </row>
    <row r="354" spans="1:19" ht="18.600000000000001" customHeight="1" x14ac:dyDescent="0.3">
      <c r="A354" t="s">
        <v>1166</v>
      </c>
      <c r="B354" t="str">
        <f>UPPER(DataAnalyst!B354)</f>
        <v>HEALTHCARE SENIOR DATA ANALYST - HEDIS</v>
      </c>
      <c r="C354" t="s">
        <v>1136</v>
      </c>
      <c r="E354" t="str">
        <f t="shared" si="54"/>
        <v>Data Analyst</v>
      </c>
      <c r="F354" t="str">
        <f t="shared" si="46"/>
        <v>$77</v>
      </c>
      <c r="G354" t="str">
        <f t="shared" si="47"/>
        <v>$132</v>
      </c>
      <c r="H354" t="str">
        <f>LEFT(DataAnalyst!F209,LEN(DataAnalyst!F209)-3)</f>
        <v xml:space="preserve">Disney Streaming Services
</v>
      </c>
      <c r="I354" t="s">
        <v>19</v>
      </c>
      <c r="J354" t="str">
        <f>IF(DataAnalyst!I209=-1,"Unknown",DataAnalyst!I209)</f>
        <v>501 to 1000 employees</v>
      </c>
      <c r="K354" t="str">
        <f>IF(DataAnalyst!L209=-1,"Unknown",DataAnalyst!L209)</f>
        <v>Internet</v>
      </c>
      <c r="L354" t="str">
        <f>IF(DataAnalyst!N209=-1,"Unknown",DataAnalyst!N209)</f>
        <v>Unknown / Non-Applicable</v>
      </c>
      <c r="M354" t="b">
        <f>IF(DataAnalyst!P209=-1,FALSE,TRUE)</f>
        <v>0</v>
      </c>
      <c r="N354">
        <f t="shared" si="53"/>
        <v>1</v>
      </c>
      <c r="O354">
        <f t="shared" si="48"/>
        <v>0</v>
      </c>
      <c r="P354">
        <f t="shared" si="49"/>
        <v>0</v>
      </c>
      <c r="Q354">
        <f t="shared" si="50"/>
        <v>0</v>
      </c>
      <c r="R354">
        <f t="shared" si="51"/>
        <v>0</v>
      </c>
      <c r="S354">
        <f t="shared" si="52"/>
        <v>1</v>
      </c>
    </row>
    <row r="355" spans="1:19" ht="18.600000000000001" customHeight="1" x14ac:dyDescent="0.3">
      <c r="A355" t="s">
        <v>1169</v>
      </c>
      <c r="B355" t="str">
        <f>UPPER(DataAnalyst!B355)</f>
        <v>SENIOR DATA QUALITY ANALYST</v>
      </c>
      <c r="C355" t="s">
        <v>1136</v>
      </c>
      <c r="E355" t="str">
        <f t="shared" si="54"/>
        <v>Data Analyst</v>
      </c>
      <c r="F355" t="str">
        <f t="shared" si="46"/>
        <v>$77</v>
      </c>
      <c r="G355" t="str">
        <f t="shared" si="47"/>
        <v>$132</v>
      </c>
      <c r="H355" t="str">
        <f>LEFT(DataAnalyst!F210,LEN(DataAnalyst!F210)-3)</f>
        <v xml:space="preserve">Royal Communications Consultants Inc
</v>
      </c>
      <c r="I355" t="s">
        <v>19</v>
      </c>
      <c r="J355" t="str">
        <f>IF(DataAnalyst!I210=-1,"Unknown",DataAnalyst!I210)</f>
        <v>1 to 50 employees</v>
      </c>
      <c r="K355" t="str">
        <f>IF(DataAnalyst!L210=-1,"Unknown",DataAnalyst!L210)</f>
        <v>IT Services</v>
      </c>
      <c r="L355" t="str">
        <f>IF(DataAnalyst!N210=-1,"Unknown",DataAnalyst!N210)</f>
        <v>$1 to $5 million (USD)</v>
      </c>
      <c r="M355" t="b">
        <f>IF(DataAnalyst!P210=-1,FALSE,TRUE)</f>
        <v>1</v>
      </c>
      <c r="N355">
        <f t="shared" si="53"/>
        <v>1</v>
      </c>
      <c r="O355">
        <f t="shared" si="48"/>
        <v>0</v>
      </c>
      <c r="P355">
        <f t="shared" si="49"/>
        <v>0</v>
      </c>
      <c r="Q355">
        <f t="shared" si="50"/>
        <v>1</v>
      </c>
      <c r="R355">
        <f t="shared" si="51"/>
        <v>0</v>
      </c>
      <c r="S355">
        <f t="shared" si="52"/>
        <v>1</v>
      </c>
    </row>
    <row r="356" spans="1:19" ht="18.600000000000001" customHeight="1" x14ac:dyDescent="0.3">
      <c r="A356" t="s">
        <v>1174</v>
      </c>
      <c r="B356" t="str">
        <f>UPPER(DataAnalyst!B356)</f>
        <v>FINANCIAL DATA ANALYST - ACCOUNTING LL</v>
      </c>
      <c r="C356" t="s">
        <v>1136</v>
      </c>
      <c r="E356" t="str">
        <f t="shared" si="54"/>
        <v>Data Analyst</v>
      </c>
      <c r="F356" t="str">
        <f t="shared" si="46"/>
        <v>$77</v>
      </c>
      <c r="G356" t="str">
        <f t="shared" si="47"/>
        <v>$132</v>
      </c>
      <c r="H356" t="str">
        <f>LEFT(DataAnalyst!F211,LEN(DataAnalyst!F211)-3)</f>
        <v xml:space="preserve">CASES
</v>
      </c>
      <c r="I356" t="s">
        <v>19</v>
      </c>
      <c r="J356" t="str">
        <f>IF(DataAnalyst!I211=-1,"Unknown",DataAnalyst!I211)</f>
        <v>201 to 500 employees</v>
      </c>
      <c r="K356" t="str">
        <f>IF(DataAnalyst!L211=-1,"Unknown",DataAnalyst!L211)</f>
        <v>Social Assistance</v>
      </c>
      <c r="L356" t="str">
        <f>IF(DataAnalyst!N211=-1,"Unknown",DataAnalyst!N211)</f>
        <v>$10 to $25 million (USD)</v>
      </c>
      <c r="M356" t="b">
        <f>IF(DataAnalyst!P211=-1,FALSE,TRUE)</f>
        <v>0</v>
      </c>
      <c r="N356">
        <f t="shared" si="53"/>
        <v>1</v>
      </c>
      <c r="O356">
        <f t="shared" si="48"/>
        <v>0</v>
      </c>
      <c r="P356">
        <f t="shared" si="49"/>
        <v>0</v>
      </c>
      <c r="Q356">
        <f t="shared" si="50"/>
        <v>0</v>
      </c>
      <c r="R356">
        <f t="shared" si="51"/>
        <v>0</v>
      </c>
      <c r="S356">
        <f t="shared" si="52"/>
        <v>1</v>
      </c>
    </row>
    <row r="357" spans="1:19" ht="18.600000000000001" customHeight="1" x14ac:dyDescent="0.3">
      <c r="A357" t="s">
        <v>1177</v>
      </c>
      <c r="B357" t="str">
        <f>UPPER(DataAnalyst!B357)</f>
        <v>DATA ANALYST - LITIGATION</v>
      </c>
      <c r="C357" t="s">
        <v>1136</v>
      </c>
      <c r="E357" t="str">
        <f t="shared" si="54"/>
        <v>Data Analyst</v>
      </c>
      <c r="F357" t="str">
        <f t="shared" si="46"/>
        <v>$77</v>
      </c>
      <c r="G357" t="str">
        <f t="shared" si="47"/>
        <v>$132</v>
      </c>
      <c r="H357" t="str">
        <f>LEFT(DataAnalyst!F213,LEN(DataAnalyst!F213)-3)</f>
        <v xml:space="preserve">Staffigo Technical Services, LLC
</v>
      </c>
      <c r="I357" t="s">
        <v>19</v>
      </c>
      <c r="J357" t="str">
        <f>IF(DataAnalyst!I213=-1,"Unknown",DataAnalyst!I213)</f>
        <v>51 to 200 employees</v>
      </c>
      <c r="K357" t="str">
        <f>IF(DataAnalyst!L213=-1,"Unknown",DataAnalyst!L213)</f>
        <v>IT Services</v>
      </c>
      <c r="L357" t="str">
        <f>IF(DataAnalyst!N213=-1,"Unknown",DataAnalyst!N213)</f>
        <v>$50 to $100 million (USD)</v>
      </c>
      <c r="M357" t="b">
        <f>IF(DataAnalyst!P213=-1,FALSE,TRUE)</f>
        <v>0</v>
      </c>
      <c r="N357">
        <f t="shared" si="53"/>
        <v>1</v>
      </c>
      <c r="O357">
        <f t="shared" si="48"/>
        <v>0</v>
      </c>
      <c r="P357">
        <f t="shared" si="49"/>
        <v>0</v>
      </c>
      <c r="Q357">
        <f t="shared" si="50"/>
        <v>0</v>
      </c>
      <c r="R357">
        <f t="shared" si="51"/>
        <v>0</v>
      </c>
      <c r="S357">
        <f t="shared" si="52"/>
        <v>0</v>
      </c>
    </row>
    <row r="358" spans="1:19" ht="18.600000000000001" customHeight="1" x14ac:dyDescent="0.3">
      <c r="A358" t="s">
        <v>1180</v>
      </c>
      <c r="B358" t="str">
        <f>UPPER(DataAnalyst!B358)</f>
        <v>QUANTITATIVE DATA ANALYST/DEVELOPER</v>
      </c>
      <c r="C358" t="s">
        <v>1136</v>
      </c>
      <c r="E358" t="str">
        <f t="shared" si="54"/>
        <v>Data Analyst</v>
      </c>
      <c r="F358" t="str">
        <f t="shared" si="46"/>
        <v>$77</v>
      </c>
      <c r="G358" t="str">
        <f t="shared" si="47"/>
        <v>$132</v>
      </c>
      <c r="H358" t="str">
        <f>LEFT(DataAnalyst!F214,LEN(DataAnalyst!F214)-3)</f>
        <v xml:space="preserve">Earnest Research
</v>
      </c>
      <c r="I358" t="s">
        <v>19</v>
      </c>
      <c r="J358" t="str">
        <f>IF(DataAnalyst!I214=-1,"Unknown",DataAnalyst!I214)</f>
        <v>51 to 200 employees</v>
      </c>
      <c r="K358" t="str">
        <f>IF(DataAnalyst!L214=-1,"Unknown",DataAnalyst!L214)</f>
        <v>Research &amp; Development</v>
      </c>
      <c r="L358" t="str">
        <f>IF(DataAnalyst!N214=-1,"Unknown",DataAnalyst!N214)</f>
        <v>Unknown / Non-Applicable</v>
      </c>
      <c r="M358" t="b">
        <f>IF(DataAnalyst!P214=-1,FALSE,TRUE)</f>
        <v>0</v>
      </c>
      <c r="N358">
        <f t="shared" si="53"/>
        <v>0</v>
      </c>
      <c r="O358">
        <f t="shared" si="48"/>
        <v>1</v>
      </c>
      <c r="P358">
        <f t="shared" si="49"/>
        <v>0</v>
      </c>
      <c r="Q358">
        <f t="shared" si="50"/>
        <v>0</v>
      </c>
      <c r="R358">
        <f t="shared" si="51"/>
        <v>0</v>
      </c>
      <c r="S358">
        <f t="shared" si="52"/>
        <v>0</v>
      </c>
    </row>
    <row r="359" spans="1:19" ht="18.600000000000001" customHeight="1" x14ac:dyDescent="0.3">
      <c r="A359" t="s">
        <v>1183</v>
      </c>
      <c r="B359" t="str">
        <f>UPPER(DataAnalyst!B359)</f>
        <v>SR BUSINESS DATA ANALYST SAP, SKU, SUPPLY CHAIN</v>
      </c>
      <c r="C359" t="s">
        <v>1136</v>
      </c>
      <c r="E359" t="str">
        <f t="shared" si="54"/>
        <v>Business Analyst</v>
      </c>
      <c r="F359" t="str">
        <f t="shared" si="46"/>
        <v>$77</v>
      </c>
      <c r="G359" t="str">
        <f t="shared" si="47"/>
        <v>$132</v>
      </c>
      <c r="H359" t="str">
        <f>LEFT(DataAnalyst!F215,LEN(DataAnalyst!F215)-3)</f>
        <v xml:space="preserve">Bloomberg
</v>
      </c>
      <c r="I359" t="s">
        <v>19</v>
      </c>
      <c r="J359" t="str">
        <f>IF(DataAnalyst!I215=-1,"Unknown",DataAnalyst!I215)</f>
        <v>10000+ employees</v>
      </c>
      <c r="K359" t="str">
        <f>IF(DataAnalyst!L215=-1,"Unknown",DataAnalyst!L215)</f>
        <v>Computer Hardware &amp; Software</v>
      </c>
      <c r="L359" t="str">
        <f>IF(DataAnalyst!N215=-1,"Unknown",DataAnalyst!N215)</f>
        <v>Unknown / Non-Applicable</v>
      </c>
      <c r="M359" t="b">
        <f>IF(DataAnalyst!P215=-1,FALSE,TRUE)</f>
        <v>0</v>
      </c>
      <c r="N359">
        <f t="shared" si="53"/>
        <v>1</v>
      </c>
      <c r="O359">
        <f t="shared" si="48"/>
        <v>1</v>
      </c>
      <c r="P359">
        <f t="shared" si="49"/>
        <v>0</v>
      </c>
      <c r="Q359">
        <f t="shared" si="50"/>
        <v>1</v>
      </c>
      <c r="R359">
        <f t="shared" si="51"/>
        <v>1</v>
      </c>
      <c r="S359">
        <f t="shared" si="52"/>
        <v>0</v>
      </c>
    </row>
    <row r="360" spans="1:19" ht="18.600000000000001" customHeight="1" x14ac:dyDescent="0.3">
      <c r="A360" t="s">
        <v>1186</v>
      </c>
      <c r="B360" t="str">
        <f>UPPER(DataAnalyst!B360)</f>
        <v>SENIOR DATA ANALYST, GAS PLANNING AND DESIGN ENGINEERING</v>
      </c>
      <c r="C360" t="s">
        <v>1136</v>
      </c>
      <c r="E360" t="str">
        <f t="shared" si="54"/>
        <v>Data Analyst</v>
      </c>
      <c r="F360" t="str">
        <f t="shared" si="46"/>
        <v>$77</v>
      </c>
      <c r="G360" t="str">
        <f t="shared" si="47"/>
        <v>$132</v>
      </c>
      <c r="H360" t="str">
        <f>LEFT(DataAnalyst!F216,LEN(DataAnalyst!F216)-3)</f>
        <v xml:space="preserve">APN Software Services Inc.
</v>
      </c>
      <c r="I360" t="s">
        <v>19</v>
      </c>
      <c r="J360" t="str">
        <f>IF(DataAnalyst!I216=-1,"Unknown",DataAnalyst!I216)</f>
        <v>51 to 200 employees</v>
      </c>
      <c r="K360" t="str">
        <f>IF(DataAnalyst!L216=-1,"Unknown",DataAnalyst!L216)</f>
        <v>Computer Hardware &amp; Software</v>
      </c>
      <c r="L360" t="str">
        <f>IF(DataAnalyst!N216=-1,"Unknown",DataAnalyst!N216)</f>
        <v>$25 to $50 million (USD)</v>
      </c>
      <c r="M360" t="b">
        <f>IF(DataAnalyst!P216=-1,FALSE,TRUE)</f>
        <v>0</v>
      </c>
      <c r="N360">
        <f t="shared" si="53"/>
        <v>0</v>
      </c>
      <c r="O360">
        <f t="shared" si="48"/>
        <v>1</v>
      </c>
      <c r="P360">
        <f t="shared" si="49"/>
        <v>0</v>
      </c>
      <c r="Q360">
        <f t="shared" si="50"/>
        <v>1</v>
      </c>
      <c r="R360">
        <f t="shared" si="51"/>
        <v>0</v>
      </c>
      <c r="S360">
        <f t="shared" si="52"/>
        <v>1</v>
      </c>
    </row>
    <row r="361" spans="1:19" ht="18.600000000000001" customHeight="1" x14ac:dyDescent="0.3">
      <c r="A361" t="s">
        <v>1191</v>
      </c>
      <c r="B361" t="str">
        <f>UPPER(DataAnalyst!B361)</f>
        <v>DATA ANALYST - CARDIAC CATH LAB</v>
      </c>
      <c r="C361" t="s">
        <v>1136</v>
      </c>
      <c r="E361" t="str">
        <f t="shared" si="54"/>
        <v>Data Analyst</v>
      </c>
      <c r="F361" t="str">
        <f t="shared" si="46"/>
        <v>$77</v>
      </c>
      <c r="G361" t="str">
        <f t="shared" si="47"/>
        <v>$132</v>
      </c>
      <c r="H361" t="str">
        <f>LEFT(DataAnalyst!F217,LEN(DataAnalyst!F217)-3)</f>
        <v xml:space="preserve">Acacia Network
</v>
      </c>
      <c r="I361" t="s">
        <v>95</v>
      </c>
      <c r="J361" t="str">
        <f>IF(DataAnalyst!I217=-1,"Unknown",DataAnalyst!I217)</f>
        <v>1001 to 5000 employees</v>
      </c>
      <c r="K361" t="str">
        <f>IF(DataAnalyst!L217=-1,"Unknown",DataAnalyst!L217)</f>
        <v>Social Assistance</v>
      </c>
      <c r="L361" t="str">
        <f>IF(DataAnalyst!N217=-1,"Unknown",DataAnalyst!N217)</f>
        <v>$100 to $500 million (USD)</v>
      </c>
      <c r="M361" t="b">
        <f>IF(DataAnalyst!P217=-1,FALSE,TRUE)</f>
        <v>0</v>
      </c>
      <c r="N361">
        <f t="shared" si="53"/>
        <v>0</v>
      </c>
      <c r="O361">
        <f t="shared" si="48"/>
        <v>0</v>
      </c>
      <c r="P361">
        <f t="shared" si="49"/>
        <v>0</v>
      </c>
      <c r="Q361">
        <f t="shared" si="50"/>
        <v>0</v>
      </c>
      <c r="R361">
        <f t="shared" si="51"/>
        <v>0</v>
      </c>
      <c r="S361">
        <f t="shared" si="52"/>
        <v>1</v>
      </c>
    </row>
    <row r="362" spans="1:19" ht="18.600000000000001" customHeight="1" x14ac:dyDescent="0.3">
      <c r="A362" t="s">
        <v>1196</v>
      </c>
      <c r="B362" t="str">
        <f>UPPER(DataAnalyst!B362)</f>
        <v>SENIOR DATA BUSINESS ANALYST</v>
      </c>
      <c r="C362" t="s">
        <v>1136</v>
      </c>
      <c r="E362" t="str">
        <f t="shared" si="54"/>
        <v>Business Analyst</v>
      </c>
      <c r="F362" t="str">
        <f t="shared" si="46"/>
        <v>$77</v>
      </c>
      <c r="G362" t="str">
        <f t="shared" si="47"/>
        <v>$132</v>
      </c>
      <c r="H362" t="str">
        <f>LEFT(DataAnalyst!F218,LEN(DataAnalyst!F218)-3)</f>
        <v>Miller Cang Age</v>
      </c>
      <c r="I362" t="s">
        <v>19</v>
      </c>
      <c r="J362" t="str">
        <f>IF(DataAnalyst!I218=-1,"Unknown",DataAnalyst!I218)</f>
        <v>Unknown</v>
      </c>
      <c r="K362" t="str">
        <f>IF(DataAnalyst!L218=-1,"Unknown",DataAnalyst!L218)</f>
        <v>Unknown</v>
      </c>
      <c r="L362" t="str">
        <f>IF(DataAnalyst!N218=-1,"Unknown",DataAnalyst!N218)</f>
        <v>Unknown</v>
      </c>
      <c r="M362" t="b">
        <f>IF(DataAnalyst!P218=-1,FALSE,TRUE)</f>
        <v>0</v>
      </c>
      <c r="N362">
        <f t="shared" si="53"/>
        <v>1</v>
      </c>
      <c r="O362">
        <f t="shared" si="48"/>
        <v>1</v>
      </c>
      <c r="P362">
        <f t="shared" si="49"/>
        <v>1</v>
      </c>
      <c r="Q362">
        <f t="shared" si="50"/>
        <v>0</v>
      </c>
      <c r="R362">
        <f t="shared" si="51"/>
        <v>0</v>
      </c>
      <c r="S362">
        <f t="shared" si="52"/>
        <v>1</v>
      </c>
    </row>
    <row r="363" spans="1:19" ht="18.600000000000001" customHeight="1" x14ac:dyDescent="0.3">
      <c r="A363" t="s">
        <v>1199</v>
      </c>
      <c r="B363" t="str">
        <f>UPPER(DataAnalyst!B363)</f>
        <v>BUSINESS ANALYST/DATA ANALYST - CAPITAL MARKETS DATA</v>
      </c>
      <c r="C363" t="s">
        <v>1136</v>
      </c>
      <c r="E363" t="str">
        <f t="shared" si="54"/>
        <v>Business Analyst</v>
      </c>
      <c r="F363" t="str">
        <f t="shared" si="46"/>
        <v>$77</v>
      </c>
      <c r="G363" t="str">
        <f t="shared" si="47"/>
        <v>$132</v>
      </c>
      <c r="H363" t="str">
        <f>LEFT(DataAnalyst!F219,LEN(DataAnalyst!F219)-3)</f>
        <v xml:space="preserve">EDP World, Inc.
</v>
      </c>
      <c r="I363" t="s">
        <v>19</v>
      </c>
      <c r="J363" t="str">
        <f>IF(DataAnalyst!I219=-1,"Unknown",DataAnalyst!I219)</f>
        <v>1 to 50 employees</v>
      </c>
      <c r="K363" t="str">
        <f>IF(DataAnalyst!L219=-1,"Unknown",DataAnalyst!L219)</f>
        <v>Staffing &amp; Outsourcing</v>
      </c>
      <c r="L363" t="str">
        <f>IF(DataAnalyst!N219=-1,"Unknown",DataAnalyst!N219)</f>
        <v>$1 to $5 million (USD)</v>
      </c>
      <c r="M363" t="b">
        <f>IF(DataAnalyst!P219=-1,FALSE,TRUE)</f>
        <v>0</v>
      </c>
      <c r="N363">
        <f t="shared" si="53"/>
        <v>0</v>
      </c>
      <c r="O363">
        <f t="shared" si="48"/>
        <v>0</v>
      </c>
      <c r="P363">
        <f t="shared" si="49"/>
        <v>0</v>
      </c>
      <c r="Q363">
        <f t="shared" si="50"/>
        <v>0</v>
      </c>
      <c r="R363">
        <f t="shared" si="51"/>
        <v>0</v>
      </c>
      <c r="S363">
        <f t="shared" si="52"/>
        <v>0</v>
      </c>
    </row>
    <row r="364" spans="1:19" ht="18.600000000000001" customHeight="1" x14ac:dyDescent="0.3">
      <c r="A364" t="s">
        <v>1201</v>
      </c>
      <c r="B364" t="str">
        <f>UPPER(DataAnalyst!B364)</f>
        <v>FIRMWIDE REFERENCE DATA OPERATIONS, PRICING OPERATIONS, ANALYST</v>
      </c>
      <c r="C364" t="s">
        <v>1136</v>
      </c>
      <c r="E364" t="str">
        <f t="shared" si="54"/>
        <v>Data Analyst</v>
      </c>
      <c r="F364" t="str">
        <f t="shared" si="46"/>
        <v>$77</v>
      </c>
      <c r="G364" t="str">
        <f t="shared" si="47"/>
        <v>$132</v>
      </c>
      <c r="H364" t="str">
        <f>LEFT(DataAnalyst!F221,LEN(DataAnalyst!F221)-3)</f>
        <v xml:space="preserve">Walt Disney Co.
</v>
      </c>
      <c r="I364" t="s">
        <v>19</v>
      </c>
      <c r="J364" t="str">
        <f>IF(DataAnalyst!I221=-1,"Unknown",DataAnalyst!I221)</f>
        <v>10000+ employees</v>
      </c>
      <c r="K364" t="str">
        <f>IF(DataAnalyst!L221=-1,"Unknown",DataAnalyst!L221)</f>
        <v>Motion Picture Production &amp; Distribution</v>
      </c>
      <c r="L364" t="str">
        <f>IF(DataAnalyst!N221=-1,"Unknown",DataAnalyst!N221)</f>
        <v>$10+ billion (USD)</v>
      </c>
      <c r="M364" t="b">
        <f>IF(DataAnalyst!P221=-1,FALSE,TRUE)</f>
        <v>0</v>
      </c>
      <c r="N364">
        <f t="shared" si="53"/>
        <v>1</v>
      </c>
      <c r="O364">
        <f t="shared" si="48"/>
        <v>0</v>
      </c>
      <c r="P364">
        <f t="shared" si="49"/>
        <v>0</v>
      </c>
      <c r="Q364">
        <f t="shared" si="50"/>
        <v>0</v>
      </c>
      <c r="R364">
        <f t="shared" si="51"/>
        <v>0</v>
      </c>
      <c r="S364">
        <f t="shared" si="52"/>
        <v>1</v>
      </c>
    </row>
    <row r="365" spans="1:19" ht="18.600000000000001" customHeight="1" x14ac:dyDescent="0.3">
      <c r="A365" t="s">
        <v>1203</v>
      </c>
      <c r="B365" t="str">
        <f>UPPER(DataAnalyst!B365)</f>
        <v>SENIOR HEALTHCARE DATA ANALYST</v>
      </c>
      <c r="C365" t="s">
        <v>1136</v>
      </c>
      <c r="E365" t="str">
        <f t="shared" si="54"/>
        <v>Data Analyst</v>
      </c>
      <c r="F365" t="str">
        <f t="shared" si="46"/>
        <v>$77</v>
      </c>
      <c r="G365" t="str">
        <f t="shared" si="47"/>
        <v>$132</v>
      </c>
      <c r="H365" t="str">
        <f>LEFT(DataAnalyst!F222,LEN(DataAnalyst!F222)-3)</f>
        <v xml:space="preserve">NTT DATA
</v>
      </c>
      <c r="I365" t="s">
        <v>19</v>
      </c>
      <c r="J365" t="str">
        <f>IF(DataAnalyst!I222=-1,"Unknown",DataAnalyst!I222)</f>
        <v>10000+ employees</v>
      </c>
      <c r="K365" t="str">
        <f>IF(DataAnalyst!L222=-1,"Unknown",DataAnalyst!L222)</f>
        <v>IT Services</v>
      </c>
      <c r="L365" t="str">
        <f>IF(DataAnalyst!N222=-1,"Unknown",DataAnalyst!N222)</f>
        <v>$10+ billion (USD)</v>
      </c>
      <c r="M365" t="b">
        <f>IF(DataAnalyst!P222=-1,FALSE,TRUE)</f>
        <v>0</v>
      </c>
      <c r="N365">
        <f t="shared" si="53"/>
        <v>1</v>
      </c>
      <c r="O365">
        <f t="shared" si="48"/>
        <v>0</v>
      </c>
      <c r="P365">
        <f t="shared" si="49"/>
        <v>0</v>
      </c>
      <c r="Q365">
        <f t="shared" si="50"/>
        <v>0</v>
      </c>
      <c r="R365">
        <f t="shared" si="51"/>
        <v>0</v>
      </c>
      <c r="S365">
        <f t="shared" si="52"/>
        <v>1</v>
      </c>
    </row>
    <row r="366" spans="1:19" ht="18.600000000000001" customHeight="1" x14ac:dyDescent="0.3">
      <c r="A366" t="s">
        <v>1206</v>
      </c>
      <c r="B366" t="str">
        <f>UPPER(DataAnalyst!B366)</f>
        <v>DATA ANALYST, QUALITY &amp; PATIENT SAFETY</v>
      </c>
      <c r="C366" t="s">
        <v>1136</v>
      </c>
      <c r="E366" t="str">
        <f t="shared" si="54"/>
        <v>Data Analyst</v>
      </c>
      <c r="F366" t="str">
        <f t="shared" si="46"/>
        <v>$77</v>
      </c>
      <c r="G366" t="str">
        <f t="shared" si="47"/>
        <v>$132</v>
      </c>
      <c r="H366" t="str">
        <f>LEFT(DataAnalyst!F223,LEN(DataAnalyst!F223)-3)</f>
        <v xml:space="preserve">TSR, Inc.
</v>
      </c>
      <c r="I366" t="s">
        <v>103</v>
      </c>
      <c r="J366" t="str">
        <f>IF(DataAnalyst!I223=-1,"Unknown",DataAnalyst!I223)</f>
        <v>201 to 500 employees</v>
      </c>
      <c r="K366" t="str">
        <f>IF(DataAnalyst!L223=-1,"Unknown",DataAnalyst!L223)</f>
        <v>Staffing &amp; Outsourcing</v>
      </c>
      <c r="L366" t="str">
        <f>IF(DataAnalyst!N223=-1,"Unknown",DataAnalyst!N223)</f>
        <v>$50 to $100 million (USD)</v>
      </c>
      <c r="M366" t="b">
        <f>IF(DataAnalyst!P223=-1,FALSE,TRUE)</f>
        <v>0</v>
      </c>
      <c r="N366">
        <f t="shared" si="53"/>
        <v>0</v>
      </c>
      <c r="O366">
        <f t="shared" si="48"/>
        <v>0</v>
      </c>
      <c r="P366">
        <f t="shared" si="49"/>
        <v>0</v>
      </c>
      <c r="Q366">
        <f t="shared" si="50"/>
        <v>0</v>
      </c>
      <c r="R366">
        <f t="shared" si="51"/>
        <v>0</v>
      </c>
      <c r="S366">
        <f t="shared" si="52"/>
        <v>1</v>
      </c>
    </row>
    <row r="367" spans="1:19" ht="18.600000000000001" customHeight="1" x14ac:dyDescent="0.3">
      <c r="A367" t="s">
        <v>1210</v>
      </c>
      <c r="B367" t="str">
        <f>UPPER(DataAnalyst!B367)</f>
        <v>SENIOR DATA ANALYST - FHC - FAMILY SUPPORT CENTER</v>
      </c>
      <c r="C367" t="s">
        <v>1136</v>
      </c>
      <c r="E367" t="str">
        <f t="shared" si="54"/>
        <v>Data Analyst</v>
      </c>
      <c r="F367" t="str">
        <f t="shared" si="46"/>
        <v>$77</v>
      </c>
      <c r="G367" t="str">
        <f t="shared" si="47"/>
        <v>$132</v>
      </c>
      <c r="H367" t="str">
        <f>LEFT(DataAnalyst!F224,LEN(DataAnalyst!F224)-3)</f>
        <v>Attent</v>
      </c>
      <c r="I367" t="s">
        <v>19</v>
      </c>
      <c r="J367" t="str">
        <f>IF(DataAnalyst!I224=-1,"Unknown",DataAnalyst!I224)</f>
        <v>1 to 50 employees</v>
      </c>
      <c r="K367" t="str">
        <f>IF(DataAnalyst!L224=-1,"Unknown",DataAnalyst!L224)</f>
        <v>Unknown</v>
      </c>
      <c r="L367" t="str">
        <f>IF(DataAnalyst!N224=-1,"Unknown",DataAnalyst!N224)</f>
        <v>Unknown / Non-Applicable</v>
      </c>
      <c r="M367" t="b">
        <f>IF(DataAnalyst!P224=-1,FALSE,TRUE)</f>
        <v>0</v>
      </c>
      <c r="N367">
        <f t="shared" si="53"/>
        <v>1</v>
      </c>
      <c r="O367">
        <f t="shared" si="48"/>
        <v>0</v>
      </c>
      <c r="P367">
        <f t="shared" si="49"/>
        <v>0</v>
      </c>
      <c r="Q367">
        <f t="shared" si="50"/>
        <v>1</v>
      </c>
      <c r="R367">
        <f t="shared" si="51"/>
        <v>0</v>
      </c>
      <c r="S367">
        <f t="shared" si="52"/>
        <v>1</v>
      </c>
    </row>
    <row r="368" spans="1:19" ht="18.600000000000001" customHeight="1" x14ac:dyDescent="0.3">
      <c r="A368" t="s">
        <v>1212</v>
      </c>
      <c r="B368" t="str">
        <f>UPPER(DataAnalyst!B368)</f>
        <v>QA DATA ANALYST</v>
      </c>
      <c r="C368" t="s">
        <v>1136</v>
      </c>
      <c r="E368" t="str">
        <f t="shared" si="54"/>
        <v>Data Analyst</v>
      </c>
      <c r="F368" t="str">
        <f t="shared" si="46"/>
        <v>$77</v>
      </c>
      <c r="G368" t="str">
        <f t="shared" si="47"/>
        <v>$132</v>
      </c>
      <c r="H368" t="str">
        <f>LEFT(DataAnalyst!F225,LEN(DataAnalyst!F225)-3)</f>
        <v xml:space="preserve">Fidelis Group
</v>
      </c>
      <c r="I368" t="s">
        <v>788</v>
      </c>
      <c r="J368" t="str">
        <f>IF(DataAnalyst!I225=-1,"Unknown",DataAnalyst!I225)</f>
        <v>51 to 200 employees</v>
      </c>
      <c r="K368" t="str">
        <f>IF(DataAnalyst!L225=-1,"Unknown",DataAnalyst!L225)</f>
        <v>Consulting</v>
      </c>
      <c r="L368" t="str">
        <f>IF(DataAnalyst!N225=-1,"Unknown",DataAnalyst!N225)</f>
        <v>$10 to $25 million (USD)</v>
      </c>
      <c r="M368" t="b">
        <f>IF(DataAnalyst!P225=-1,FALSE,TRUE)</f>
        <v>0</v>
      </c>
      <c r="N368">
        <f t="shared" si="53"/>
        <v>1</v>
      </c>
      <c r="O368">
        <f t="shared" si="48"/>
        <v>0</v>
      </c>
      <c r="P368">
        <f t="shared" si="49"/>
        <v>0</v>
      </c>
      <c r="Q368">
        <f t="shared" si="50"/>
        <v>0</v>
      </c>
      <c r="R368">
        <f t="shared" si="51"/>
        <v>0</v>
      </c>
      <c r="S368">
        <f t="shared" si="52"/>
        <v>1</v>
      </c>
    </row>
    <row r="369" spans="1:19" ht="18.600000000000001" customHeight="1" x14ac:dyDescent="0.3">
      <c r="A369" t="s">
        <v>1214</v>
      </c>
      <c r="B369" t="str">
        <f>UPPER(DataAnalyst!B369)</f>
        <v>SR DATA ANALYST FOR CUSTOMER BASED MANAGEMENT</v>
      </c>
      <c r="C369" t="s">
        <v>1136</v>
      </c>
      <c r="E369" t="str">
        <f t="shared" si="54"/>
        <v>Data Analyst</v>
      </c>
      <c r="F369" t="str">
        <f t="shared" si="46"/>
        <v>$77</v>
      </c>
      <c r="G369" t="str">
        <f t="shared" si="47"/>
        <v>$132</v>
      </c>
      <c r="H369" t="str">
        <f>LEFT(DataAnalyst!F226,LEN(DataAnalyst!F226)-3)</f>
        <v xml:space="preserve">Eclaro
</v>
      </c>
      <c r="I369" t="s">
        <v>19</v>
      </c>
      <c r="J369" t="str">
        <f>IF(DataAnalyst!I226=-1,"Unknown",DataAnalyst!I226)</f>
        <v>501 to 1000 employees</v>
      </c>
      <c r="K369" t="str">
        <f>IF(DataAnalyst!L226=-1,"Unknown",DataAnalyst!L226)</f>
        <v>Staffing &amp; Outsourcing</v>
      </c>
      <c r="L369" t="str">
        <f>IF(DataAnalyst!N226=-1,"Unknown",DataAnalyst!N226)</f>
        <v>$25 to $50 million (USD)</v>
      </c>
      <c r="M369" t="b">
        <f>IF(DataAnalyst!P226=-1,FALSE,TRUE)</f>
        <v>0</v>
      </c>
      <c r="N369">
        <f t="shared" si="53"/>
        <v>1</v>
      </c>
      <c r="O369">
        <f t="shared" si="48"/>
        <v>0</v>
      </c>
      <c r="P369">
        <f t="shared" si="49"/>
        <v>0</v>
      </c>
      <c r="Q369">
        <f t="shared" si="50"/>
        <v>1</v>
      </c>
      <c r="R369">
        <f t="shared" si="51"/>
        <v>0</v>
      </c>
      <c r="S369">
        <f t="shared" si="52"/>
        <v>1</v>
      </c>
    </row>
    <row r="370" spans="1:19" ht="18.600000000000001" customHeight="1" x14ac:dyDescent="0.3">
      <c r="A370" t="s">
        <v>1217</v>
      </c>
      <c r="B370" t="str">
        <f>UPPER(DataAnalyst!B370)</f>
        <v>DATA ANALYST/PROJECT MANAGER IN JERSEY CITY, NEW JERSEY | CAREERS AT HARBORSIDE</v>
      </c>
      <c r="C370" t="s">
        <v>1136</v>
      </c>
      <c r="E370" t="str">
        <f t="shared" si="54"/>
        <v>Data Analyst</v>
      </c>
      <c r="F370" t="str">
        <f t="shared" si="46"/>
        <v>$77</v>
      </c>
      <c r="G370" t="str">
        <f t="shared" si="47"/>
        <v>$132</v>
      </c>
      <c r="H370" t="str">
        <f>LEFT(DataAnalyst!F227,LEN(DataAnalyst!F227)-3)</f>
        <v xml:space="preserve">Phyton Talent Advisors
</v>
      </c>
      <c r="I370" t="s">
        <v>19</v>
      </c>
      <c r="J370" t="str">
        <f>IF(DataAnalyst!I227=-1,"Unknown",DataAnalyst!I227)</f>
        <v>1 to 50 employees</v>
      </c>
      <c r="K370" t="str">
        <f>IF(DataAnalyst!L227=-1,"Unknown",DataAnalyst!L227)</f>
        <v>Unknown</v>
      </c>
      <c r="L370" t="str">
        <f>IF(DataAnalyst!N227=-1,"Unknown",DataAnalyst!N227)</f>
        <v>Unknown / Non-Applicable</v>
      </c>
      <c r="M370" t="b">
        <f>IF(DataAnalyst!P227=-1,FALSE,TRUE)</f>
        <v>0</v>
      </c>
      <c r="N370">
        <f t="shared" si="53"/>
        <v>1</v>
      </c>
      <c r="O370">
        <f t="shared" si="48"/>
        <v>0</v>
      </c>
      <c r="P370">
        <f t="shared" si="49"/>
        <v>0</v>
      </c>
      <c r="Q370">
        <f t="shared" si="50"/>
        <v>0</v>
      </c>
      <c r="R370">
        <f t="shared" si="51"/>
        <v>0</v>
      </c>
      <c r="S370">
        <f t="shared" si="52"/>
        <v>1</v>
      </c>
    </row>
    <row r="371" spans="1:19" ht="18.600000000000001" customHeight="1" x14ac:dyDescent="0.3">
      <c r="A371" t="s">
        <v>1221</v>
      </c>
      <c r="B371" t="str">
        <f>UPPER(DataAnalyst!B371)</f>
        <v>SENIOR FINANCIAL ANALYST - ENTERPRISE DATA</v>
      </c>
      <c r="C371" t="s">
        <v>1220</v>
      </c>
      <c r="E371" t="str">
        <f t="shared" si="54"/>
        <v>Data Analyst</v>
      </c>
      <c r="F371" t="str">
        <f t="shared" si="46"/>
        <v>$98</v>
      </c>
      <c r="G371" t="str">
        <f t="shared" si="47"/>
        <v>$114</v>
      </c>
      <c r="H371" t="str">
        <f>LEFT(DataAnalyst!F228,LEN(DataAnalyst!F228)-3)</f>
        <v xml:space="preserve">Source of Future Technology Inc
</v>
      </c>
      <c r="I371" t="s">
        <v>19</v>
      </c>
      <c r="J371" t="str">
        <f>IF(DataAnalyst!I228=-1,"Unknown",DataAnalyst!I228)</f>
        <v>1 to 50 employees</v>
      </c>
      <c r="K371" t="str">
        <f>IF(DataAnalyst!L228=-1,"Unknown",DataAnalyst!L228)</f>
        <v>Computer Hardware &amp; Software</v>
      </c>
      <c r="L371" t="str">
        <f>IF(DataAnalyst!N228=-1,"Unknown",DataAnalyst!N228)</f>
        <v>$5 to $10 million (USD)</v>
      </c>
      <c r="M371" t="b">
        <f>IF(DataAnalyst!P228=-1,FALSE,TRUE)</f>
        <v>0</v>
      </c>
      <c r="N371">
        <f t="shared" si="53"/>
        <v>0</v>
      </c>
      <c r="O371">
        <f t="shared" si="48"/>
        <v>0</v>
      </c>
      <c r="P371">
        <f t="shared" si="49"/>
        <v>0</v>
      </c>
      <c r="Q371">
        <f t="shared" si="50"/>
        <v>0</v>
      </c>
      <c r="R371">
        <f t="shared" si="51"/>
        <v>0</v>
      </c>
      <c r="S371">
        <f t="shared" si="52"/>
        <v>1</v>
      </c>
    </row>
    <row r="372" spans="1:19" ht="18.600000000000001" customHeight="1" x14ac:dyDescent="0.3">
      <c r="A372" t="s">
        <v>1224</v>
      </c>
      <c r="B372" t="str">
        <f>UPPER(DataAnalyst!B372)</f>
        <v>DATA ANALYST WITH DATA LINEAGE/ROCHADE</v>
      </c>
      <c r="C372" t="s">
        <v>1220</v>
      </c>
      <c r="E372" t="str">
        <f t="shared" si="54"/>
        <v>Data Analyst</v>
      </c>
      <c r="F372" t="str">
        <f t="shared" si="46"/>
        <v>$98</v>
      </c>
      <c r="G372" t="str">
        <f t="shared" si="47"/>
        <v>$114</v>
      </c>
      <c r="H372" t="str">
        <f>LEFT(DataAnalyst!F230,LEN(DataAnalyst!F230)-3)</f>
        <v xml:space="preserve">Brink's
</v>
      </c>
      <c r="I372" t="s">
        <v>19</v>
      </c>
      <c r="J372" t="str">
        <f>IF(DataAnalyst!I230=-1,"Unknown",DataAnalyst!I230)</f>
        <v>10000+ employees</v>
      </c>
      <c r="K372" t="str">
        <f>IF(DataAnalyst!L230=-1,"Unknown",DataAnalyst!L230)</f>
        <v>Security Services</v>
      </c>
      <c r="L372" t="str">
        <f>IF(DataAnalyst!N230=-1,"Unknown",DataAnalyst!N230)</f>
        <v>$2 to $5 billion (USD)</v>
      </c>
      <c r="M372" t="b">
        <f>IF(DataAnalyst!P230=-1,FALSE,TRUE)</f>
        <v>0</v>
      </c>
      <c r="N372">
        <f t="shared" si="53"/>
        <v>0</v>
      </c>
      <c r="O372">
        <f t="shared" si="48"/>
        <v>0</v>
      </c>
      <c r="P372">
        <f t="shared" si="49"/>
        <v>0</v>
      </c>
      <c r="Q372">
        <f t="shared" si="50"/>
        <v>0</v>
      </c>
      <c r="R372">
        <f t="shared" si="51"/>
        <v>0</v>
      </c>
      <c r="S372">
        <f t="shared" si="52"/>
        <v>0</v>
      </c>
    </row>
    <row r="373" spans="1:19" ht="18.600000000000001" customHeight="1" x14ac:dyDescent="0.3">
      <c r="A373" t="s">
        <v>1226</v>
      </c>
      <c r="B373" t="str">
        <f>UPPER(DataAnalyst!B373)</f>
        <v>SENIOR MARKET DATA CONTENT ACQUISITION/PROCUREMENT ANALYST</v>
      </c>
      <c r="C373" t="s">
        <v>1220</v>
      </c>
      <c r="E373" t="str">
        <f t="shared" si="54"/>
        <v>Data Analyst</v>
      </c>
      <c r="F373" t="str">
        <f t="shared" si="46"/>
        <v>$98</v>
      </c>
      <c r="G373" t="str">
        <f t="shared" si="47"/>
        <v>$114</v>
      </c>
      <c r="H373" t="str">
        <f>LEFT(DataAnalyst!F231,LEN(DataAnalyst!F231)-3)</f>
        <v xml:space="preserve">Seven Seven Softwares
</v>
      </c>
      <c r="I373" t="s">
        <v>530</v>
      </c>
      <c r="J373" t="str">
        <f>IF(DataAnalyst!I231=-1,"Unknown",DataAnalyst!I231)</f>
        <v>201 to 500 employees</v>
      </c>
      <c r="K373" t="str">
        <f>IF(DataAnalyst!L231=-1,"Unknown",DataAnalyst!L231)</f>
        <v>IT Services</v>
      </c>
      <c r="L373" t="str">
        <f>IF(DataAnalyst!N231=-1,"Unknown",DataAnalyst!N231)</f>
        <v>$10 to $25 million (USD)</v>
      </c>
      <c r="M373" t="b">
        <f>IF(DataAnalyst!P231=-1,FALSE,TRUE)</f>
        <v>0</v>
      </c>
      <c r="N373">
        <f t="shared" si="53"/>
        <v>0</v>
      </c>
      <c r="O373">
        <f t="shared" si="48"/>
        <v>0</v>
      </c>
      <c r="P373">
        <f t="shared" si="49"/>
        <v>0</v>
      </c>
      <c r="Q373">
        <f t="shared" si="50"/>
        <v>0</v>
      </c>
      <c r="R373">
        <f t="shared" si="51"/>
        <v>0</v>
      </c>
      <c r="S373">
        <f t="shared" si="52"/>
        <v>1</v>
      </c>
    </row>
    <row r="374" spans="1:19" ht="18.600000000000001" customHeight="1" x14ac:dyDescent="0.3">
      <c r="A374" t="s">
        <v>1228</v>
      </c>
      <c r="B374" t="str">
        <f>UPPER(DataAnalyst!B374)</f>
        <v>SR. SPECIALIST REPORTING DATA ANALYST /ENGINEER - CLOUD</v>
      </c>
      <c r="C374" t="s">
        <v>1220</v>
      </c>
      <c r="E374" t="str">
        <f t="shared" si="54"/>
        <v>Data Analyst</v>
      </c>
      <c r="F374" t="str">
        <f t="shared" si="46"/>
        <v>$98</v>
      </c>
      <c r="G374" t="str">
        <f t="shared" si="47"/>
        <v>$114</v>
      </c>
      <c r="H374" t="str">
        <f>LEFT(DataAnalyst!F232,LEN(DataAnalyst!F232)-3)</f>
        <v xml:space="preserve">Mobilityware
</v>
      </c>
      <c r="I374" t="s">
        <v>19</v>
      </c>
      <c r="J374" t="str">
        <f>IF(DataAnalyst!I232=-1,"Unknown",DataAnalyst!I232)</f>
        <v>51 to 200 employees</v>
      </c>
      <c r="K374" t="str">
        <f>IF(DataAnalyst!L232=-1,"Unknown",DataAnalyst!L232)</f>
        <v>Video Games</v>
      </c>
      <c r="L374" t="str">
        <f>IF(DataAnalyst!N232=-1,"Unknown",DataAnalyst!N232)</f>
        <v>Unknown / Non-Applicable</v>
      </c>
      <c r="M374" t="b">
        <f>IF(DataAnalyst!P232=-1,FALSE,TRUE)</f>
        <v>0</v>
      </c>
      <c r="N374">
        <f t="shared" si="53"/>
        <v>0</v>
      </c>
      <c r="O374">
        <f t="shared" si="48"/>
        <v>0</v>
      </c>
      <c r="P374">
        <f t="shared" si="49"/>
        <v>0</v>
      </c>
      <c r="Q374">
        <f t="shared" si="50"/>
        <v>0</v>
      </c>
      <c r="R374">
        <f t="shared" si="51"/>
        <v>0</v>
      </c>
      <c r="S374">
        <f t="shared" si="52"/>
        <v>1</v>
      </c>
    </row>
    <row r="375" spans="1:19" ht="18.600000000000001" customHeight="1" x14ac:dyDescent="0.3">
      <c r="A375" t="s">
        <v>1230</v>
      </c>
      <c r="B375" t="str">
        <f>UPPER(DataAnalyst!B375)</f>
        <v>SENIOR BUSINESS ANALYST, DATA MANAGEMENT</v>
      </c>
      <c r="C375" t="s">
        <v>1220</v>
      </c>
      <c r="E375" t="str">
        <f t="shared" si="54"/>
        <v>Business Analyst</v>
      </c>
      <c r="F375" t="str">
        <f t="shared" si="46"/>
        <v>$98</v>
      </c>
      <c r="G375" t="str">
        <f t="shared" si="47"/>
        <v>$114</v>
      </c>
      <c r="H375" t="str">
        <f>LEFT(DataAnalyst!F233,LEN(DataAnalyst!F233)-3)</f>
        <v xml:space="preserve">TechProjects
</v>
      </c>
      <c r="I375" t="s">
        <v>103</v>
      </c>
      <c r="J375" t="str">
        <f>IF(DataAnalyst!I233=-1,"Unknown",DataAnalyst!I233)</f>
        <v>1 to 50 employees</v>
      </c>
      <c r="K375" t="str">
        <f>IF(DataAnalyst!L233=-1,"Unknown",DataAnalyst!L233)</f>
        <v>IT Services</v>
      </c>
      <c r="L375" t="str">
        <f>IF(DataAnalyst!N233=-1,"Unknown",DataAnalyst!N233)</f>
        <v>Unknown / Non-Applicable</v>
      </c>
      <c r="M375" t="b">
        <f>IF(DataAnalyst!P233=-1,FALSE,TRUE)</f>
        <v>0</v>
      </c>
      <c r="N375">
        <f t="shared" si="53"/>
        <v>1</v>
      </c>
      <c r="O375">
        <f t="shared" si="48"/>
        <v>0</v>
      </c>
      <c r="P375">
        <f t="shared" si="49"/>
        <v>0</v>
      </c>
      <c r="Q375">
        <f t="shared" si="50"/>
        <v>1</v>
      </c>
      <c r="R375">
        <f t="shared" si="51"/>
        <v>0</v>
      </c>
      <c r="S375">
        <f t="shared" si="52"/>
        <v>1</v>
      </c>
    </row>
    <row r="376" spans="1:19" ht="18.600000000000001" customHeight="1" x14ac:dyDescent="0.3">
      <c r="A376" t="s">
        <v>1236</v>
      </c>
      <c r="B376" t="str">
        <f>UPPER(DataAnalyst!B376)</f>
        <v>DATA SCIENCE ANALYST II - MOUNT SINAI HEALTH PARTNERS</v>
      </c>
      <c r="C376" t="s">
        <v>1220</v>
      </c>
      <c r="E376" t="str">
        <f t="shared" si="54"/>
        <v>Data Analyst</v>
      </c>
      <c r="F376" t="str">
        <f t="shared" si="46"/>
        <v>$98</v>
      </c>
      <c r="G376" t="str">
        <f t="shared" si="47"/>
        <v>$114</v>
      </c>
      <c r="H376" t="str">
        <f>LEFT(DataAnalyst!F236,LEN(DataAnalyst!F236)-3)</f>
        <v xml:space="preserve">ProHEALTH Care
</v>
      </c>
      <c r="I376" t="s">
        <v>507</v>
      </c>
      <c r="J376" t="str">
        <f>IF(DataAnalyst!I236=-1,"Unknown",DataAnalyst!I236)</f>
        <v>1001 to 5000 employees</v>
      </c>
      <c r="K376" t="str">
        <f>IF(DataAnalyst!L236=-1,"Unknown",DataAnalyst!L236)</f>
        <v>Health Care Services &amp; Hospitals</v>
      </c>
      <c r="L376" t="str">
        <f>IF(DataAnalyst!N236=-1,"Unknown",DataAnalyst!N236)</f>
        <v>Unknown / Non-Applicable</v>
      </c>
      <c r="M376" t="b">
        <f>IF(DataAnalyst!P236=-1,FALSE,TRUE)</f>
        <v>0</v>
      </c>
      <c r="N376">
        <f t="shared" si="53"/>
        <v>0</v>
      </c>
      <c r="O376">
        <f t="shared" si="48"/>
        <v>0</v>
      </c>
      <c r="P376">
        <f t="shared" si="49"/>
        <v>0</v>
      </c>
      <c r="Q376">
        <f t="shared" si="50"/>
        <v>0</v>
      </c>
      <c r="R376">
        <f t="shared" si="51"/>
        <v>0</v>
      </c>
      <c r="S376">
        <f t="shared" si="52"/>
        <v>1</v>
      </c>
    </row>
    <row r="377" spans="1:19" ht="18.600000000000001" customHeight="1" x14ac:dyDescent="0.3">
      <c r="A377" t="s">
        <v>1237</v>
      </c>
      <c r="B377" t="str">
        <f>UPPER(DataAnalyst!B377)</f>
        <v>NY HEALTHCARE DATA/REPORTING ANALYST</v>
      </c>
      <c r="C377" t="s">
        <v>1220</v>
      </c>
      <c r="E377" t="str">
        <f t="shared" si="54"/>
        <v>Data Analyst</v>
      </c>
      <c r="F377" t="str">
        <f t="shared" si="46"/>
        <v>$98</v>
      </c>
      <c r="G377" t="str">
        <f t="shared" si="47"/>
        <v>$114</v>
      </c>
      <c r="H377" t="str">
        <f>LEFT(DataAnalyst!F237,LEN(DataAnalyst!F237)-3)</f>
        <v xml:space="preserve">2U
</v>
      </c>
      <c r="I377" t="s">
        <v>19</v>
      </c>
      <c r="J377" t="str">
        <f>IF(DataAnalyst!I237=-1,"Unknown",DataAnalyst!I237)</f>
        <v>1001 to 5000 employees</v>
      </c>
      <c r="K377" t="str">
        <f>IF(DataAnalyst!L237=-1,"Unknown",DataAnalyst!L237)</f>
        <v>Enterprise Software &amp; Network Solutions</v>
      </c>
      <c r="L377" t="str">
        <f>IF(DataAnalyst!N237=-1,"Unknown",DataAnalyst!N237)</f>
        <v>$100 to $500 million (USD)</v>
      </c>
      <c r="M377" t="b">
        <f>IF(DataAnalyst!P237=-1,FALSE,TRUE)</f>
        <v>1</v>
      </c>
      <c r="N377">
        <f t="shared" si="53"/>
        <v>1</v>
      </c>
      <c r="O377">
        <f t="shared" si="48"/>
        <v>1</v>
      </c>
      <c r="P377">
        <f t="shared" si="49"/>
        <v>0</v>
      </c>
      <c r="Q377">
        <f t="shared" si="50"/>
        <v>1</v>
      </c>
      <c r="R377">
        <f t="shared" si="51"/>
        <v>0</v>
      </c>
      <c r="S377">
        <f t="shared" si="52"/>
        <v>1</v>
      </c>
    </row>
    <row r="378" spans="1:19" ht="18.600000000000001" customHeight="1" x14ac:dyDescent="0.3">
      <c r="A378" t="s">
        <v>1238</v>
      </c>
      <c r="B378" t="str">
        <f>UPPER(DataAnalyst!B378)</f>
        <v>DATA ANALYST</v>
      </c>
      <c r="C378" t="s">
        <v>1220</v>
      </c>
      <c r="E378" t="str">
        <f t="shared" si="54"/>
        <v>Data Analyst</v>
      </c>
      <c r="F378" t="str">
        <f t="shared" si="46"/>
        <v>$98</v>
      </c>
      <c r="G378" t="str">
        <f t="shared" si="47"/>
        <v>$114</v>
      </c>
      <c r="H378" t="str">
        <f>LEFT(DataAnalyst!F238,LEN(DataAnalyst!F238)-3)</f>
        <v>SIAL TECHNOLOGY PARTN</v>
      </c>
      <c r="I378" t="s">
        <v>19</v>
      </c>
      <c r="J378" t="str">
        <f>IF(DataAnalyst!I238=-1,"Unknown",DataAnalyst!I238)</f>
        <v>1 to 50 employees</v>
      </c>
      <c r="K378" t="str">
        <f>IF(DataAnalyst!L238=-1,"Unknown",DataAnalyst!L238)</f>
        <v>Unknown</v>
      </c>
      <c r="L378" t="str">
        <f>IF(DataAnalyst!N238=-1,"Unknown",DataAnalyst!N238)</f>
        <v>Unknown / Non-Applicable</v>
      </c>
      <c r="M378" t="b">
        <f>IF(DataAnalyst!P238=-1,FALSE,TRUE)</f>
        <v>0</v>
      </c>
      <c r="N378">
        <f t="shared" si="53"/>
        <v>0</v>
      </c>
      <c r="O378">
        <f t="shared" si="48"/>
        <v>0</v>
      </c>
      <c r="P378">
        <f t="shared" si="49"/>
        <v>0</v>
      </c>
      <c r="Q378">
        <f t="shared" si="50"/>
        <v>0</v>
      </c>
      <c r="R378">
        <f t="shared" si="51"/>
        <v>0</v>
      </c>
      <c r="S378">
        <f t="shared" si="52"/>
        <v>1</v>
      </c>
    </row>
    <row r="379" spans="1:19" ht="18.600000000000001" customHeight="1" x14ac:dyDescent="0.3">
      <c r="A379" t="s">
        <v>1243</v>
      </c>
      <c r="B379" t="str">
        <f>UPPER(DataAnalyst!B379)</f>
        <v>TECHNICAL BUSINESS ANALYST WITH RETAIL BANKING AND LARGE DATA PROGRAM</v>
      </c>
      <c r="C379" t="s">
        <v>1220</v>
      </c>
      <c r="E379" t="str">
        <f t="shared" si="54"/>
        <v>Business Analyst</v>
      </c>
      <c r="F379" t="str">
        <f t="shared" si="46"/>
        <v>$98</v>
      </c>
      <c r="G379" t="str">
        <f t="shared" si="47"/>
        <v>$114</v>
      </c>
      <c r="H379" t="str">
        <f>LEFT(DataAnalyst!F239,LEN(DataAnalyst!F239)-3)</f>
        <v xml:space="preserve">Mount Sinai Medical Center
</v>
      </c>
      <c r="I379" t="s">
        <v>19</v>
      </c>
      <c r="J379" t="str">
        <f>IF(DataAnalyst!I239=-1,"Unknown",DataAnalyst!I239)</f>
        <v>1001 to 5000 employees</v>
      </c>
      <c r="K379" t="str">
        <f>IF(DataAnalyst!L239=-1,"Unknown",DataAnalyst!L239)</f>
        <v>Health Care Services &amp; Hospitals</v>
      </c>
      <c r="L379" t="str">
        <f>IF(DataAnalyst!N239=-1,"Unknown",DataAnalyst!N239)</f>
        <v>$500 million to $1 billion (USD)</v>
      </c>
      <c r="M379" t="b">
        <f>IF(DataAnalyst!P239=-1,FALSE,TRUE)</f>
        <v>0</v>
      </c>
      <c r="N379">
        <f t="shared" si="53"/>
        <v>1</v>
      </c>
      <c r="O379">
        <f t="shared" si="48"/>
        <v>0</v>
      </c>
      <c r="P379">
        <f t="shared" si="49"/>
        <v>0</v>
      </c>
      <c r="Q379">
        <f t="shared" si="50"/>
        <v>0</v>
      </c>
      <c r="R379">
        <f t="shared" si="51"/>
        <v>0</v>
      </c>
      <c r="S379">
        <f t="shared" si="52"/>
        <v>1</v>
      </c>
    </row>
    <row r="380" spans="1:19" ht="18.600000000000001" customHeight="1" x14ac:dyDescent="0.3">
      <c r="A380" t="s">
        <v>1245</v>
      </c>
      <c r="B380" t="str">
        <f>UPPER(DataAnalyst!B380)</f>
        <v>PRINCIPAL SALES OPERATIONS ANALYST - ORACLE DATA CLOUD</v>
      </c>
      <c r="C380" t="s">
        <v>1220</v>
      </c>
      <c r="E380" t="str">
        <f t="shared" si="54"/>
        <v>Data Analyst</v>
      </c>
      <c r="F380" t="str">
        <f t="shared" si="46"/>
        <v>$98</v>
      </c>
      <c r="G380" t="str">
        <f t="shared" si="47"/>
        <v>$114</v>
      </c>
      <c r="H380" t="str">
        <f>LEFT(DataAnalyst!F240,LEN(DataAnalyst!F240)-3)</f>
        <v xml:space="preserve">Professional Resource Group
</v>
      </c>
      <c r="I380" t="s">
        <v>507</v>
      </c>
      <c r="J380" t="str">
        <f>IF(DataAnalyst!I240=-1,"Unknown",DataAnalyst!I240)</f>
        <v>1 to 50 employees</v>
      </c>
      <c r="K380" t="str">
        <f>IF(DataAnalyst!L240=-1,"Unknown",DataAnalyst!L240)</f>
        <v>Advertising &amp; Marketing</v>
      </c>
      <c r="L380" t="str">
        <f>IF(DataAnalyst!N240=-1,"Unknown",DataAnalyst!N240)</f>
        <v>Less than $1 million (USD)</v>
      </c>
      <c r="M380" t="b">
        <f>IF(DataAnalyst!P240=-1,FALSE,TRUE)</f>
        <v>0</v>
      </c>
      <c r="N380">
        <f t="shared" si="53"/>
        <v>0</v>
      </c>
      <c r="O380">
        <f t="shared" si="48"/>
        <v>0</v>
      </c>
      <c r="P380">
        <f t="shared" si="49"/>
        <v>0</v>
      </c>
      <c r="Q380">
        <f t="shared" si="50"/>
        <v>0</v>
      </c>
      <c r="R380">
        <f t="shared" si="51"/>
        <v>0</v>
      </c>
      <c r="S380">
        <f t="shared" si="52"/>
        <v>1</v>
      </c>
    </row>
    <row r="381" spans="1:19" ht="18.600000000000001" customHeight="1" x14ac:dyDescent="0.3">
      <c r="A381" t="s">
        <v>1247</v>
      </c>
      <c r="B381" t="str">
        <f>UPPER(DataAnalyst!B381)</f>
        <v>QA PRODUCTION DATA ANALYST</v>
      </c>
      <c r="C381" t="s">
        <v>1220</v>
      </c>
      <c r="E381" t="str">
        <f t="shared" si="54"/>
        <v>Data Analyst</v>
      </c>
      <c r="F381" t="str">
        <f t="shared" si="46"/>
        <v>$98</v>
      </c>
      <c r="G381" t="str">
        <f t="shared" si="47"/>
        <v>$114</v>
      </c>
      <c r="H381" t="str">
        <f>LEFT(DataAnalyst!F242,LEN(DataAnalyst!F242)-3)</f>
        <v xml:space="preserve">Capgemini
</v>
      </c>
      <c r="I381" t="s">
        <v>103</v>
      </c>
      <c r="J381" t="str">
        <f>IF(DataAnalyst!I242=-1,"Unknown",DataAnalyst!I242)</f>
        <v>10000+ employees</v>
      </c>
      <c r="K381" t="str">
        <f>IF(DataAnalyst!L242=-1,"Unknown",DataAnalyst!L242)</f>
        <v>Enterprise Software &amp; Network Solutions</v>
      </c>
      <c r="L381" t="str">
        <f>IF(DataAnalyst!N242=-1,"Unknown",DataAnalyst!N242)</f>
        <v>$10+ billion (USD)</v>
      </c>
      <c r="M381" t="b">
        <f>IF(DataAnalyst!P242=-1,FALSE,TRUE)</f>
        <v>0</v>
      </c>
      <c r="N381">
        <f t="shared" si="53"/>
        <v>1</v>
      </c>
      <c r="O381">
        <f t="shared" si="48"/>
        <v>0</v>
      </c>
      <c r="P381">
        <f t="shared" si="49"/>
        <v>0</v>
      </c>
      <c r="Q381">
        <f t="shared" si="50"/>
        <v>0</v>
      </c>
      <c r="R381">
        <f t="shared" si="51"/>
        <v>0</v>
      </c>
      <c r="S381">
        <f t="shared" si="52"/>
        <v>1</v>
      </c>
    </row>
    <row r="382" spans="1:19" ht="18.600000000000001" customHeight="1" x14ac:dyDescent="0.3">
      <c r="A382" t="s">
        <v>1250</v>
      </c>
      <c r="B382" t="str">
        <f>UPPER(DataAnalyst!B382)</f>
        <v>JPSC-7462 - DATA ANALYST LEAD - SR. TABLEAU LEAD</v>
      </c>
      <c r="C382" t="s">
        <v>1220</v>
      </c>
      <c r="E382" t="str">
        <f t="shared" si="54"/>
        <v>Data Analyst</v>
      </c>
      <c r="F382" t="str">
        <f t="shared" si="46"/>
        <v>$98</v>
      </c>
      <c r="G382" t="str">
        <f t="shared" si="47"/>
        <v>$114</v>
      </c>
      <c r="H382" t="str">
        <f>LEFT(DataAnalyst!F243,LEN(DataAnalyst!F243)-3)</f>
        <v xml:space="preserve">IPRO
</v>
      </c>
      <c r="I382" t="s">
        <v>507</v>
      </c>
      <c r="J382" t="str">
        <f>IF(DataAnalyst!I243=-1,"Unknown",DataAnalyst!I243)</f>
        <v>201 to 500 employees</v>
      </c>
      <c r="K382" t="str">
        <f>IF(DataAnalyst!L243=-1,"Unknown",DataAnalyst!L243)</f>
        <v>Health Care Services &amp; Hospitals</v>
      </c>
      <c r="L382" t="str">
        <f>IF(DataAnalyst!N243=-1,"Unknown",DataAnalyst!N243)</f>
        <v>$50 to $100 million (USD)</v>
      </c>
      <c r="M382" t="b">
        <f>IF(DataAnalyst!P243=-1,FALSE,TRUE)</f>
        <v>0</v>
      </c>
      <c r="N382">
        <f t="shared" si="53"/>
        <v>0</v>
      </c>
      <c r="O382">
        <f t="shared" si="48"/>
        <v>0</v>
      </c>
      <c r="P382">
        <f t="shared" si="49"/>
        <v>0</v>
      </c>
      <c r="Q382">
        <f t="shared" si="50"/>
        <v>1</v>
      </c>
      <c r="R382">
        <f t="shared" si="51"/>
        <v>0</v>
      </c>
      <c r="S382">
        <f t="shared" si="52"/>
        <v>0</v>
      </c>
    </row>
    <row r="383" spans="1:19" ht="18.600000000000001" customHeight="1" x14ac:dyDescent="0.3">
      <c r="A383" t="s">
        <v>1253</v>
      </c>
      <c r="B383" t="str">
        <f>UPPER(DataAnalyst!B383)</f>
        <v>DATA SERVICES LEAD ANALYST</v>
      </c>
      <c r="C383" t="s">
        <v>1220</v>
      </c>
      <c r="E383" t="str">
        <f t="shared" si="54"/>
        <v>Data Analyst</v>
      </c>
      <c r="F383" t="str">
        <f t="shared" si="46"/>
        <v>$98</v>
      </c>
      <c r="G383" t="str">
        <f t="shared" si="47"/>
        <v>$114</v>
      </c>
      <c r="H383" t="str">
        <f>LEFT(DataAnalyst!F244,LEN(DataAnalyst!F244)-3)</f>
        <v xml:space="preserve">CASES
</v>
      </c>
      <c r="I383" t="s">
        <v>19</v>
      </c>
      <c r="J383" t="str">
        <f>IF(DataAnalyst!I244=-1,"Unknown",DataAnalyst!I244)</f>
        <v>1 to 50 employees</v>
      </c>
      <c r="K383" t="str">
        <f>IF(DataAnalyst!L244=-1,"Unknown",DataAnalyst!L244)</f>
        <v>Unknown</v>
      </c>
      <c r="L383" t="str">
        <f>IF(DataAnalyst!N244=-1,"Unknown",DataAnalyst!N244)</f>
        <v>Unknown / Non-Applicable</v>
      </c>
      <c r="M383" t="b">
        <f>IF(DataAnalyst!P244=-1,FALSE,TRUE)</f>
        <v>0</v>
      </c>
      <c r="N383">
        <f t="shared" si="53"/>
        <v>0</v>
      </c>
      <c r="O383">
        <f t="shared" si="48"/>
        <v>0</v>
      </c>
      <c r="P383">
        <f t="shared" si="49"/>
        <v>0</v>
      </c>
      <c r="Q383">
        <f t="shared" si="50"/>
        <v>0</v>
      </c>
      <c r="R383">
        <f t="shared" si="51"/>
        <v>0</v>
      </c>
      <c r="S383">
        <f t="shared" si="52"/>
        <v>1</v>
      </c>
    </row>
    <row r="384" spans="1:19" ht="18.600000000000001" customHeight="1" x14ac:dyDescent="0.3">
      <c r="A384" t="s">
        <v>1257</v>
      </c>
      <c r="B384" t="str">
        <f>UPPER(DataAnalyst!B384)</f>
        <v>SR DATA ANALYST, GO-LIVE</v>
      </c>
      <c r="C384" t="s">
        <v>1220</v>
      </c>
      <c r="E384" t="str">
        <f t="shared" si="54"/>
        <v>Data Analyst</v>
      </c>
      <c r="F384" t="str">
        <f t="shared" si="46"/>
        <v>$98</v>
      </c>
      <c r="G384" t="str">
        <f t="shared" si="47"/>
        <v>$114</v>
      </c>
      <c r="H384" t="str">
        <f>LEFT(DataAnalyst!F245,LEN(DataAnalyst!F245)-3)</f>
        <v xml:space="preserve">Brown Brothers Harriman
</v>
      </c>
      <c r="I384" t="s">
        <v>19</v>
      </c>
      <c r="J384" t="str">
        <f>IF(DataAnalyst!I245=-1,"Unknown",DataAnalyst!I245)</f>
        <v>1001 to 5000 employees</v>
      </c>
      <c r="K384" t="str">
        <f>IF(DataAnalyst!L245=-1,"Unknown",DataAnalyst!L245)</f>
        <v>Investment Banking &amp; Asset Management</v>
      </c>
      <c r="L384" t="str">
        <f>IF(DataAnalyst!N245=-1,"Unknown",DataAnalyst!N245)</f>
        <v>$2 to $5 billion (USD)</v>
      </c>
      <c r="M384" t="b">
        <f>IF(DataAnalyst!P245=-1,FALSE,TRUE)</f>
        <v>0</v>
      </c>
      <c r="N384">
        <f t="shared" si="53"/>
        <v>1</v>
      </c>
      <c r="O384">
        <f t="shared" si="48"/>
        <v>1</v>
      </c>
      <c r="P384">
        <f t="shared" si="49"/>
        <v>0</v>
      </c>
      <c r="Q384">
        <f t="shared" si="50"/>
        <v>0</v>
      </c>
      <c r="R384">
        <f t="shared" si="51"/>
        <v>0</v>
      </c>
      <c r="S384">
        <f t="shared" si="52"/>
        <v>0</v>
      </c>
    </row>
    <row r="385" spans="1:19" ht="18.600000000000001" customHeight="1" x14ac:dyDescent="0.3">
      <c r="A385" t="s">
        <v>1259</v>
      </c>
      <c r="B385" t="str">
        <f>UPPER(DataAnalyst!B385)</f>
        <v>DATA ANALYST III- SAS REQ'D</v>
      </c>
      <c r="C385" t="s">
        <v>1220</v>
      </c>
      <c r="E385" t="str">
        <f t="shared" si="54"/>
        <v>Data Analyst</v>
      </c>
      <c r="F385" t="str">
        <f t="shared" si="46"/>
        <v>$98</v>
      </c>
      <c r="G385" t="str">
        <f t="shared" si="47"/>
        <v>$114</v>
      </c>
      <c r="H385" t="str">
        <f>LEFT(DataAnalyst!F248,LEN(DataAnalyst!F248)-3)</f>
        <v xml:space="preserve">Horizon Blue Cross Blue Shield of New Jersey
</v>
      </c>
      <c r="I385" t="s">
        <v>530</v>
      </c>
      <c r="J385" t="str">
        <f>IF(DataAnalyst!I248=-1,"Unknown",DataAnalyst!I248)</f>
        <v>1001 to 5000 employees</v>
      </c>
      <c r="K385" t="str">
        <f>IF(DataAnalyst!L248=-1,"Unknown",DataAnalyst!L248)</f>
        <v>Insurance Carriers</v>
      </c>
      <c r="L385" t="str">
        <f>IF(DataAnalyst!N248=-1,"Unknown",DataAnalyst!N248)</f>
        <v>$10+ billion (USD)</v>
      </c>
      <c r="M385" t="b">
        <f>IF(DataAnalyst!P248=-1,FALSE,TRUE)</f>
        <v>0</v>
      </c>
      <c r="N385">
        <f t="shared" si="53"/>
        <v>1</v>
      </c>
      <c r="O385">
        <f t="shared" si="48"/>
        <v>0</v>
      </c>
      <c r="P385">
        <f t="shared" si="49"/>
        <v>0</v>
      </c>
      <c r="Q385">
        <f t="shared" si="50"/>
        <v>0</v>
      </c>
      <c r="R385">
        <f t="shared" si="51"/>
        <v>0</v>
      </c>
      <c r="S385">
        <f t="shared" si="52"/>
        <v>0</v>
      </c>
    </row>
    <row r="386" spans="1:19" ht="18.600000000000001" customHeight="1" x14ac:dyDescent="0.3">
      <c r="A386" t="s">
        <v>1262</v>
      </c>
      <c r="B386" t="str">
        <f>UPPER(DataAnalyst!B386)</f>
        <v>SENIOR HEALTHCARE DATA ANALYST</v>
      </c>
      <c r="C386" t="s">
        <v>1220</v>
      </c>
      <c r="E386" t="str">
        <f t="shared" si="54"/>
        <v>Data Analyst</v>
      </c>
      <c r="F386" t="str">
        <f t="shared" ref="F386:F449" si="55">LEFT(C386,3)</f>
        <v>$98</v>
      </c>
      <c r="G386" t="str">
        <f t="shared" ref="G386:G449" si="56">MID(C386,FIND("-",C386)+1,FIND("(",C386)-FIND("-",C386)-3)</f>
        <v>$114</v>
      </c>
      <c r="H386" t="str">
        <f>LEFT(DataAnalyst!F249,LEN(DataAnalyst!F249)-3)</f>
        <v>APR Staff</v>
      </c>
      <c r="I386" t="s">
        <v>507</v>
      </c>
      <c r="J386" t="str">
        <f>IF(DataAnalyst!I249=-1,"Unknown",DataAnalyst!I249)</f>
        <v>Unknown</v>
      </c>
      <c r="K386" t="str">
        <f>IF(DataAnalyst!L249=-1,"Unknown",DataAnalyst!L249)</f>
        <v>Unknown</v>
      </c>
      <c r="L386" t="str">
        <f>IF(DataAnalyst!N249=-1,"Unknown",DataAnalyst!N249)</f>
        <v>Unknown</v>
      </c>
      <c r="M386" t="b">
        <f>IF(DataAnalyst!P249=-1,FALSE,TRUE)</f>
        <v>0</v>
      </c>
      <c r="N386">
        <f t="shared" si="53"/>
        <v>0</v>
      </c>
      <c r="O386">
        <f t="shared" si="48"/>
        <v>0</v>
      </c>
      <c r="P386">
        <f t="shared" si="49"/>
        <v>0</v>
      </c>
      <c r="Q386">
        <f t="shared" si="50"/>
        <v>1</v>
      </c>
      <c r="R386">
        <f t="shared" si="51"/>
        <v>0</v>
      </c>
      <c r="S386">
        <f t="shared" si="52"/>
        <v>1</v>
      </c>
    </row>
    <row r="387" spans="1:19" ht="18.600000000000001" customHeight="1" x14ac:dyDescent="0.3">
      <c r="A387" t="s">
        <v>1265</v>
      </c>
      <c r="B387" t="str">
        <f>UPPER(DataAnalyst!B387)</f>
        <v>REGULATORY RISK MANAGEMENT DATA ANALYTICS AND REPORTING ANALYST</v>
      </c>
      <c r="C387" t="s">
        <v>1220</v>
      </c>
      <c r="E387" t="str">
        <f t="shared" si="54"/>
        <v>Data Analyst</v>
      </c>
      <c r="F387" t="str">
        <f t="shared" si="55"/>
        <v>$98</v>
      </c>
      <c r="G387" t="str">
        <f t="shared" si="56"/>
        <v>$114</v>
      </c>
      <c r="H387" t="str">
        <f>LEFT(DataAnalyst!F250,LEN(DataAnalyst!F250)-3)</f>
        <v xml:space="preserve">Columbia University
</v>
      </c>
      <c r="I387" t="s">
        <v>19</v>
      </c>
      <c r="J387" t="str">
        <f>IF(DataAnalyst!I250=-1,"Unknown",DataAnalyst!I250)</f>
        <v>10000+ employees</v>
      </c>
      <c r="K387" t="str">
        <f>IF(DataAnalyst!L250=-1,"Unknown",DataAnalyst!L250)</f>
        <v>Colleges &amp; Universities</v>
      </c>
      <c r="L387" t="str">
        <f>IF(DataAnalyst!N250=-1,"Unknown",DataAnalyst!N250)</f>
        <v>$2 to $5 billion (USD)</v>
      </c>
      <c r="M387" t="b">
        <f>IF(DataAnalyst!P250=-1,FALSE,TRUE)</f>
        <v>0</v>
      </c>
      <c r="N387">
        <f t="shared" si="53"/>
        <v>0</v>
      </c>
      <c r="O387">
        <f t="shared" ref="O387:O450" si="57">COUNTIF($A387,"*Python*")</f>
        <v>0</v>
      </c>
      <c r="P387">
        <f t="shared" ref="P387:P450" si="58">COUNTIF($A387,"* R *")</f>
        <v>0</v>
      </c>
      <c r="Q387">
        <f t="shared" ref="Q387:Q450" si="59">COUNTIF($A387,"*Tableau*")</f>
        <v>0</v>
      </c>
      <c r="R387">
        <f t="shared" ref="R387:R450" si="60">COUNTIF($A387,"*Power BI*")+COUNTIF($A387,"*PowerBI*")</f>
        <v>0</v>
      </c>
      <c r="S387">
        <f t="shared" ref="S387:S450" si="61">+COUNTIF($A387,"*Excel*")</f>
        <v>1</v>
      </c>
    </row>
    <row r="388" spans="1:19" ht="18.600000000000001" customHeight="1" x14ac:dyDescent="0.3">
      <c r="A388" t="s">
        <v>1266</v>
      </c>
      <c r="B388" t="str">
        <f>UPPER(DataAnalyst!B388)</f>
        <v>NY HEALTHCARE DATA/REPORTING ANALYST</v>
      </c>
      <c r="C388" t="s">
        <v>1220</v>
      </c>
      <c r="E388" t="str">
        <f t="shared" si="54"/>
        <v>Data Analyst</v>
      </c>
      <c r="F388" t="str">
        <f t="shared" si="55"/>
        <v>$98</v>
      </c>
      <c r="G388" t="str">
        <f t="shared" si="56"/>
        <v>$114</v>
      </c>
      <c r="H388" t="str">
        <f>LEFT(DataAnalyst!F251,LEN(DataAnalyst!F251)-3)</f>
        <v xml:space="preserve">Walt Disney Company
</v>
      </c>
      <c r="I388" t="s">
        <v>19</v>
      </c>
      <c r="J388" t="str">
        <f>IF(DataAnalyst!I251=-1,"Unknown",DataAnalyst!I251)</f>
        <v>10000+ employees</v>
      </c>
      <c r="K388" t="str">
        <f>IF(DataAnalyst!L251=-1,"Unknown",DataAnalyst!L251)</f>
        <v>Motion Picture Production &amp; Distribution</v>
      </c>
      <c r="L388" t="str">
        <f>IF(DataAnalyst!N251=-1,"Unknown",DataAnalyst!N251)</f>
        <v>$10+ billion (USD)</v>
      </c>
      <c r="M388" t="b">
        <f>IF(DataAnalyst!P251=-1,FALSE,TRUE)</f>
        <v>0</v>
      </c>
      <c r="N388">
        <f t="shared" ref="N388:N451" si="62">COUNTIF($A388,"*SQL*")</f>
        <v>1</v>
      </c>
      <c r="O388">
        <f t="shared" si="57"/>
        <v>1</v>
      </c>
      <c r="P388">
        <f t="shared" si="58"/>
        <v>0</v>
      </c>
      <c r="Q388">
        <f t="shared" si="59"/>
        <v>1</v>
      </c>
      <c r="R388">
        <f t="shared" si="60"/>
        <v>0</v>
      </c>
      <c r="S388">
        <f t="shared" si="61"/>
        <v>1</v>
      </c>
    </row>
    <row r="389" spans="1:19" ht="18.600000000000001" customHeight="1" x14ac:dyDescent="0.3">
      <c r="A389" t="s">
        <v>1269</v>
      </c>
      <c r="B389" t="str">
        <f>UPPER(DataAnalyst!B389)</f>
        <v>SPECIALIST, DATA AND REPORTING ANALYST - IT CHANGE MANAGEMENT</v>
      </c>
      <c r="C389" t="s">
        <v>1220</v>
      </c>
      <c r="E389" t="str">
        <f t="shared" si="54"/>
        <v>Data Analyst</v>
      </c>
      <c r="F389" t="str">
        <f t="shared" si="55"/>
        <v>$98</v>
      </c>
      <c r="G389" t="str">
        <f t="shared" si="56"/>
        <v>$114</v>
      </c>
      <c r="H389" t="str">
        <f>LEFT(DataAnalyst!F252,LEN(DataAnalyst!F252)-3)</f>
        <v xml:space="preserve">Diverse Lynx
</v>
      </c>
      <c r="I389" t="s">
        <v>19</v>
      </c>
      <c r="J389" t="str">
        <f>IF(DataAnalyst!I252=-1,"Unknown",DataAnalyst!I252)</f>
        <v>501 to 1000 employees</v>
      </c>
      <c r="K389" t="str">
        <f>IF(DataAnalyst!L252=-1,"Unknown",DataAnalyst!L252)</f>
        <v>IT Services</v>
      </c>
      <c r="L389" t="str">
        <f>IF(DataAnalyst!N252=-1,"Unknown",DataAnalyst!N252)</f>
        <v>$100 to $500 million (USD)</v>
      </c>
      <c r="M389" t="b">
        <f>IF(DataAnalyst!P252=-1,FALSE,TRUE)</f>
        <v>0</v>
      </c>
      <c r="N389">
        <f t="shared" si="62"/>
        <v>0</v>
      </c>
      <c r="O389">
        <f t="shared" si="57"/>
        <v>0</v>
      </c>
      <c r="P389">
        <f t="shared" si="58"/>
        <v>0</v>
      </c>
      <c r="Q389">
        <f t="shared" si="59"/>
        <v>0</v>
      </c>
      <c r="R389">
        <f t="shared" si="60"/>
        <v>0</v>
      </c>
      <c r="S389">
        <f t="shared" si="61"/>
        <v>1</v>
      </c>
    </row>
    <row r="390" spans="1:19" ht="18.600000000000001" customHeight="1" x14ac:dyDescent="0.3">
      <c r="A390" t="s">
        <v>1271</v>
      </c>
      <c r="B390" t="str">
        <f>UPPER(DataAnalyst!B390)</f>
        <v>DATASTAGE DEVELOPER/CONSULTANT/IBM WEBSPHERE DATASTAGE DEVELOPER(ETL DATA ANALYST)-ONLY LOCAL TO NY/</v>
      </c>
      <c r="C390" t="s">
        <v>1220</v>
      </c>
      <c r="E390" t="str">
        <f t="shared" si="54"/>
        <v>Data Analyst</v>
      </c>
      <c r="F390" t="str">
        <f t="shared" si="55"/>
        <v>$98</v>
      </c>
      <c r="G390" t="str">
        <f t="shared" si="56"/>
        <v>$114</v>
      </c>
      <c r="H390" t="str">
        <f>LEFT(DataAnalyst!F254,LEN(DataAnalyst!F254)-3)</f>
        <v xml:space="preserve">Roar Digital
</v>
      </c>
      <c r="I390" t="s">
        <v>19</v>
      </c>
      <c r="J390" t="str">
        <f>IF(DataAnalyst!I254=-1,"Unknown",DataAnalyst!I254)</f>
        <v>51 to 200 employees</v>
      </c>
      <c r="K390" t="str">
        <f>IF(DataAnalyst!L254=-1,"Unknown",DataAnalyst!L254)</f>
        <v>Gambling</v>
      </c>
      <c r="L390" t="str">
        <f>IF(DataAnalyst!N254=-1,"Unknown",DataAnalyst!N254)</f>
        <v>Unknown / Non-Applicable</v>
      </c>
      <c r="M390" t="b">
        <f>IF(DataAnalyst!P254=-1,FALSE,TRUE)</f>
        <v>0</v>
      </c>
      <c r="N390">
        <f t="shared" si="62"/>
        <v>1</v>
      </c>
      <c r="O390">
        <f t="shared" si="57"/>
        <v>0</v>
      </c>
      <c r="P390">
        <f t="shared" si="58"/>
        <v>0</v>
      </c>
      <c r="Q390">
        <f t="shared" si="59"/>
        <v>0</v>
      </c>
      <c r="R390">
        <f t="shared" si="60"/>
        <v>0</v>
      </c>
      <c r="S390">
        <f t="shared" si="61"/>
        <v>1</v>
      </c>
    </row>
    <row r="391" spans="1:19" ht="18.600000000000001" customHeight="1" x14ac:dyDescent="0.3">
      <c r="A391" t="s">
        <v>1272</v>
      </c>
      <c r="B391" t="str">
        <f>UPPER(DataAnalyst!B391)</f>
        <v>DATA ANALYST III- SAS REQ'D</v>
      </c>
      <c r="C391" t="s">
        <v>1220</v>
      </c>
      <c r="E391" t="str">
        <f t="shared" si="54"/>
        <v>Data Analyst</v>
      </c>
      <c r="F391" t="str">
        <f t="shared" si="55"/>
        <v>$98</v>
      </c>
      <c r="G391" t="str">
        <f t="shared" si="56"/>
        <v>$114</v>
      </c>
      <c r="H391" t="str">
        <f>LEFT(DataAnalyst!F255,LEN(DataAnalyst!F255)-3)</f>
        <v>Darmor Partn</v>
      </c>
      <c r="I391" t="s">
        <v>19</v>
      </c>
      <c r="J391" t="str">
        <f>IF(DataAnalyst!I255=-1,"Unknown",DataAnalyst!I255)</f>
        <v>Unknown</v>
      </c>
      <c r="K391" t="str">
        <f>IF(DataAnalyst!L255=-1,"Unknown",DataAnalyst!L255)</f>
        <v>Unknown</v>
      </c>
      <c r="L391" t="str">
        <f>IF(DataAnalyst!N255=-1,"Unknown",DataAnalyst!N255)</f>
        <v>Unknown</v>
      </c>
      <c r="M391" t="b">
        <f>IF(DataAnalyst!P255=-1,FALSE,TRUE)</f>
        <v>0</v>
      </c>
      <c r="N391">
        <f t="shared" si="62"/>
        <v>1</v>
      </c>
      <c r="O391">
        <f t="shared" si="57"/>
        <v>0</v>
      </c>
      <c r="P391">
        <f t="shared" si="58"/>
        <v>0</v>
      </c>
      <c r="Q391">
        <f t="shared" si="59"/>
        <v>0</v>
      </c>
      <c r="R391">
        <f t="shared" si="60"/>
        <v>0</v>
      </c>
      <c r="S391">
        <f t="shared" si="61"/>
        <v>0</v>
      </c>
    </row>
    <row r="392" spans="1:19" ht="18.600000000000001" customHeight="1" x14ac:dyDescent="0.3">
      <c r="A392" t="s">
        <v>1274</v>
      </c>
      <c r="B392" t="str">
        <f>UPPER(DataAnalyst!B392)</f>
        <v>DATA WAREHOUSE SYSTEMS ANALYST</v>
      </c>
      <c r="C392" t="s">
        <v>1220</v>
      </c>
      <c r="E392" t="str">
        <f t="shared" si="54"/>
        <v>Data Analyst</v>
      </c>
      <c r="F392" t="str">
        <f t="shared" si="55"/>
        <v>$98</v>
      </c>
      <c r="G392" t="str">
        <f t="shared" si="56"/>
        <v>$114</v>
      </c>
      <c r="H392" t="str">
        <f>LEFT(DataAnalyst!F256,LEN(DataAnalyst!F256)-3)</f>
        <v xml:space="preserve">Perficient
</v>
      </c>
      <c r="I392" t="s">
        <v>19</v>
      </c>
      <c r="J392" t="str">
        <f>IF(DataAnalyst!I256=-1,"Unknown",DataAnalyst!I256)</f>
        <v>1001 to 5000 employees</v>
      </c>
      <c r="K392" t="str">
        <f>IF(DataAnalyst!L256=-1,"Unknown",DataAnalyst!L256)</f>
        <v>IT Services</v>
      </c>
      <c r="L392" t="str">
        <f>IF(DataAnalyst!N256=-1,"Unknown",DataAnalyst!N256)</f>
        <v>$500 million to $1 billion (USD)</v>
      </c>
      <c r="M392" t="b">
        <f>IF(DataAnalyst!P256=-1,FALSE,TRUE)</f>
        <v>0</v>
      </c>
      <c r="N392">
        <f t="shared" si="62"/>
        <v>1</v>
      </c>
      <c r="O392">
        <f t="shared" si="57"/>
        <v>0</v>
      </c>
      <c r="P392">
        <f t="shared" si="58"/>
        <v>0</v>
      </c>
      <c r="Q392">
        <f t="shared" si="59"/>
        <v>0</v>
      </c>
      <c r="R392">
        <f t="shared" si="60"/>
        <v>0</v>
      </c>
      <c r="S392">
        <f t="shared" si="61"/>
        <v>0</v>
      </c>
    </row>
    <row r="393" spans="1:19" ht="18.600000000000001" customHeight="1" x14ac:dyDescent="0.3">
      <c r="A393" t="s">
        <v>1277</v>
      </c>
      <c r="B393" t="str">
        <f>UPPER(DataAnalyst!B393)</f>
        <v>TX HEALTHCARE DATA/REPORTING ANALYST</v>
      </c>
      <c r="C393" t="s">
        <v>1220</v>
      </c>
      <c r="E393" t="str">
        <f t="shared" si="54"/>
        <v>Data Analyst</v>
      </c>
      <c r="F393" t="str">
        <f t="shared" si="55"/>
        <v>$98</v>
      </c>
      <c r="G393" t="str">
        <f t="shared" si="56"/>
        <v>$114</v>
      </c>
      <c r="H393" t="str">
        <f>LEFT(DataAnalyst!F257,LEN(DataAnalyst!F257)-3)</f>
        <v xml:space="preserve">Talent Bundle </v>
      </c>
      <c r="I393" t="s">
        <v>19</v>
      </c>
      <c r="J393" t="str">
        <f>IF(DataAnalyst!I257=-1,"Unknown",DataAnalyst!I257)</f>
        <v>Unknown</v>
      </c>
      <c r="K393" t="str">
        <f>IF(DataAnalyst!L257=-1,"Unknown",DataAnalyst!L257)</f>
        <v>Unknown</v>
      </c>
      <c r="L393" t="str">
        <f>IF(DataAnalyst!N257=-1,"Unknown",DataAnalyst!N257)</f>
        <v>Unknown</v>
      </c>
      <c r="M393" t="b">
        <f>IF(DataAnalyst!P257=-1,FALSE,TRUE)</f>
        <v>0</v>
      </c>
      <c r="N393">
        <f t="shared" si="62"/>
        <v>1</v>
      </c>
      <c r="O393">
        <f t="shared" si="57"/>
        <v>1</v>
      </c>
      <c r="P393">
        <f t="shared" si="58"/>
        <v>0</v>
      </c>
      <c r="Q393">
        <f t="shared" si="59"/>
        <v>1</v>
      </c>
      <c r="R393">
        <f t="shared" si="60"/>
        <v>0</v>
      </c>
      <c r="S393">
        <f t="shared" si="61"/>
        <v>1</v>
      </c>
    </row>
    <row r="394" spans="1:19" ht="18.600000000000001" customHeight="1" x14ac:dyDescent="0.3">
      <c r="A394" t="s">
        <v>1280</v>
      </c>
      <c r="B394" t="str">
        <f>UPPER(DataAnalyst!B394)</f>
        <v>NY HEALTHCARE DATA/REPORTING ANALYST</v>
      </c>
      <c r="C394" t="s">
        <v>1220</v>
      </c>
      <c r="E394" t="str">
        <f t="shared" si="54"/>
        <v>Data Analyst</v>
      </c>
      <c r="F394" t="str">
        <f t="shared" si="55"/>
        <v>$98</v>
      </c>
      <c r="G394" t="str">
        <f t="shared" si="56"/>
        <v>$114</v>
      </c>
      <c r="H394" t="str">
        <f>LEFT(DataAnalyst!F258,LEN(DataAnalyst!F258)-3)</f>
        <v xml:space="preserve">The Bank of New York Mellon
</v>
      </c>
      <c r="I394" t="s">
        <v>19</v>
      </c>
      <c r="J394" t="str">
        <f>IF(DataAnalyst!I258=-1,"Unknown",DataAnalyst!I258)</f>
        <v>10000+ employees</v>
      </c>
      <c r="K394" t="str">
        <f>IF(DataAnalyst!L258=-1,"Unknown",DataAnalyst!L258)</f>
        <v>Investment Banking &amp; Asset Management</v>
      </c>
      <c r="L394" t="str">
        <f>IF(DataAnalyst!N258=-1,"Unknown",DataAnalyst!N258)</f>
        <v>$10+ billion (USD)</v>
      </c>
      <c r="M394" t="b">
        <f>IF(DataAnalyst!P258=-1,FALSE,TRUE)</f>
        <v>0</v>
      </c>
      <c r="N394">
        <f t="shared" si="62"/>
        <v>1</v>
      </c>
      <c r="O394">
        <f t="shared" si="57"/>
        <v>1</v>
      </c>
      <c r="P394">
        <f t="shared" si="58"/>
        <v>0</v>
      </c>
      <c r="Q394">
        <f t="shared" si="59"/>
        <v>1</v>
      </c>
      <c r="R394">
        <f t="shared" si="60"/>
        <v>0</v>
      </c>
      <c r="S394">
        <f t="shared" si="61"/>
        <v>1</v>
      </c>
    </row>
    <row r="395" spans="1:19" ht="18.600000000000001" customHeight="1" x14ac:dyDescent="0.3">
      <c r="A395" t="s">
        <v>1284</v>
      </c>
      <c r="B395" t="str">
        <f>UPPER(DataAnalyst!B395)</f>
        <v>SR. DATA ANALYST - RWE</v>
      </c>
      <c r="C395" t="s">
        <v>1220</v>
      </c>
      <c r="E395" t="str">
        <f t="shared" si="54"/>
        <v>Data Analyst</v>
      </c>
      <c r="F395" t="str">
        <f t="shared" si="55"/>
        <v>$98</v>
      </c>
      <c r="G395" t="str">
        <f t="shared" si="56"/>
        <v>$114</v>
      </c>
      <c r="H395" t="str">
        <f>LEFT(DataAnalyst!F259,LEN(DataAnalyst!F259)-3)</f>
        <v xml:space="preserve">Nesco Resource, LLC
</v>
      </c>
      <c r="I395" t="s">
        <v>19</v>
      </c>
      <c r="J395" t="str">
        <f>IF(DataAnalyst!I259=-1,"Unknown",DataAnalyst!I259)</f>
        <v>1001 to 5000 employees</v>
      </c>
      <c r="K395" t="str">
        <f>IF(DataAnalyst!L259=-1,"Unknown",DataAnalyst!L259)</f>
        <v>Staffing &amp; Outsourcing</v>
      </c>
      <c r="L395" t="str">
        <f>IF(DataAnalyst!N259=-1,"Unknown",DataAnalyst!N259)</f>
        <v>$500 million to $1 billion (USD)</v>
      </c>
      <c r="M395" t="b">
        <f>IF(DataAnalyst!P259=-1,FALSE,TRUE)</f>
        <v>0</v>
      </c>
      <c r="N395">
        <f t="shared" si="62"/>
        <v>0</v>
      </c>
      <c r="O395">
        <f t="shared" si="57"/>
        <v>0</v>
      </c>
      <c r="P395">
        <f t="shared" si="58"/>
        <v>1</v>
      </c>
      <c r="Q395">
        <f t="shared" si="59"/>
        <v>1</v>
      </c>
      <c r="R395">
        <f t="shared" si="60"/>
        <v>0</v>
      </c>
      <c r="S395">
        <f t="shared" si="61"/>
        <v>0</v>
      </c>
    </row>
    <row r="396" spans="1:19" ht="18.600000000000001" customHeight="1" x14ac:dyDescent="0.3">
      <c r="A396" t="s">
        <v>1288</v>
      </c>
      <c r="B396" t="str">
        <f>UPPER(DataAnalyst!B396)</f>
        <v>DATA MIGRATION LEAD/ ANALYST (MIGRATION OF DATA TO THE NEW TARGET SYSTEM)</v>
      </c>
      <c r="C396" t="s">
        <v>1220</v>
      </c>
      <c r="E396" t="str">
        <f t="shared" si="54"/>
        <v>Data Analyst</v>
      </c>
      <c r="F396" t="str">
        <f t="shared" si="55"/>
        <v>$98</v>
      </c>
      <c r="G396" t="str">
        <f t="shared" si="56"/>
        <v>$114</v>
      </c>
      <c r="H396" t="str">
        <f>LEFT(DataAnalyst!F260,LEN(DataAnalyst!F260)-3)</f>
        <v xml:space="preserve">Museum of Ice Cream
</v>
      </c>
      <c r="I396" t="s">
        <v>19</v>
      </c>
      <c r="J396" t="str">
        <f>IF(DataAnalyst!I260=-1,"Unknown",DataAnalyst!I260)</f>
        <v>201 to 500 employees</v>
      </c>
      <c r="K396" t="str">
        <f>IF(DataAnalyst!L260=-1,"Unknown",DataAnalyst!L260)</f>
        <v>Unknown</v>
      </c>
      <c r="L396" t="str">
        <f>IF(DataAnalyst!N260=-1,"Unknown",DataAnalyst!N260)</f>
        <v>Unknown / Non-Applicable</v>
      </c>
      <c r="M396" t="b">
        <f>IF(DataAnalyst!P260=-1,FALSE,TRUE)</f>
        <v>0</v>
      </c>
      <c r="N396">
        <f t="shared" si="62"/>
        <v>1</v>
      </c>
      <c r="O396">
        <f t="shared" si="57"/>
        <v>0</v>
      </c>
      <c r="P396">
        <f t="shared" si="58"/>
        <v>0</v>
      </c>
      <c r="Q396">
        <f t="shared" si="59"/>
        <v>0</v>
      </c>
      <c r="R396">
        <f t="shared" si="60"/>
        <v>0</v>
      </c>
      <c r="S396">
        <f t="shared" si="61"/>
        <v>1</v>
      </c>
    </row>
    <row r="397" spans="1:19" ht="18.600000000000001" customHeight="1" x14ac:dyDescent="0.3">
      <c r="A397" t="s">
        <v>1292</v>
      </c>
      <c r="B397" t="str">
        <f>UPPER(DataAnalyst!B397)</f>
        <v>SENIOR DATA ANALYTICS SOLUTIONS ANALYST</v>
      </c>
      <c r="C397" t="s">
        <v>1220</v>
      </c>
      <c r="E397" t="str">
        <f t="shared" si="54"/>
        <v>Data Analyst</v>
      </c>
      <c r="F397" t="str">
        <f t="shared" si="55"/>
        <v>$98</v>
      </c>
      <c r="G397" t="str">
        <f t="shared" si="56"/>
        <v>$114</v>
      </c>
      <c r="H397" t="str">
        <f>LEFT(DataAnalyst!F261,LEN(DataAnalyst!F261)-3)</f>
        <v>Kins</v>
      </c>
      <c r="I397" t="s">
        <v>19</v>
      </c>
      <c r="J397" t="str">
        <f>IF(DataAnalyst!I261=-1,"Unknown",DataAnalyst!I261)</f>
        <v>1 to 50 employees</v>
      </c>
      <c r="K397" t="str">
        <f>IF(DataAnalyst!L261=-1,"Unknown",DataAnalyst!L261)</f>
        <v>Advertising &amp; Marketing</v>
      </c>
      <c r="L397" t="str">
        <f>IF(DataAnalyst!N261=-1,"Unknown",DataAnalyst!N261)</f>
        <v>Unknown / Non-Applicable</v>
      </c>
      <c r="M397" t="b">
        <f>IF(DataAnalyst!P261=-1,FALSE,TRUE)</f>
        <v>0</v>
      </c>
      <c r="N397">
        <f t="shared" si="62"/>
        <v>1</v>
      </c>
      <c r="O397">
        <f t="shared" si="57"/>
        <v>1</v>
      </c>
      <c r="P397">
        <f t="shared" si="58"/>
        <v>0</v>
      </c>
      <c r="Q397">
        <f t="shared" si="59"/>
        <v>1</v>
      </c>
      <c r="R397">
        <f t="shared" si="60"/>
        <v>0</v>
      </c>
      <c r="S397">
        <f t="shared" si="61"/>
        <v>1</v>
      </c>
    </row>
    <row r="398" spans="1:19" ht="18.600000000000001" customHeight="1" x14ac:dyDescent="0.3">
      <c r="A398" t="s">
        <v>1294</v>
      </c>
      <c r="B398" t="str">
        <f>UPPER(DataAnalyst!B398)</f>
        <v>TECHNICAL ANALYST - ACCESS/IDENTITY DATA SECURITY</v>
      </c>
      <c r="C398" t="s">
        <v>1220</v>
      </c>
      <c r="E398" t="str">
        <f t="shared" si="54"/>
        <v>Data Analyst</v>
      </c>
      <c r="F398" t="str">
        <f t="shared" si="55"/>
        <v>$98</v>
      </c>
      <c r="G398" t="str">
        <f t="shared" si="56"/>
        <v>$114</v>
      </c>
      <c r="H398" t="str">
        <f>LEFT(DataAnalyst!F262,LEN(DataAnalyst!F262)-3)</f>
        <v xml:space="preserve">APN Consulting
</v>
      </c>
      <c r="I398" t="s">
        <v>19</v>
      </c>
      <c r="J398" t="str">
        <f>IF(DataAnalyst!I262=-1,"Unknown",DataAnalyst!I262)</f>
        <v>1 to 50 employees</v>
      </c>
      <c r="K398" t="str">
        <f>IF(DataAnalyst!L262=-1,"Unknown",DataAnalyst!L262)</f>
        <v>Advertising &amp; Marketing</v>
      </c>
      <c r="L398" t="str">
        <f>IF(DataAnalyst!N262=-1,"Unknown",DataAnalyst!N262)</f>
        <v>$1 to $5 million (USD)</v>
      </c>
      <c r="M398" t="b">
        <f>IF(DataAnalyst!P262=-1,FALSE,TRUE)</f>
        <v>0</v>
      </c>
      <c r="N398">
        <f t="shared" si="62"/>
        <v>1</v>
      </c>
      <c r="O398">
        <f t="shared" si="57"/>
        <v>0</v>
      </c>
      <c r="P398">
        <f t="shared" si="58"/>
        <v>0</v>
      </c>
      <c r="Q398">
        <f t="shared" si="59"/>
        <v>0</v>
      </c>
      <c r="R398">
        <f t="shared" si="60"/>
        <v>0</v>
      </c>
      <c r="S398">
        <f t="shared" si="61"/>
        <v>1</v>
      </c>
    </row>
    <row r="399" spans="1:19" ht="18.600000000000001" customHeight="1" x14ac:dyDescent="0.3">
      <c r="A399" t="s">
        <v>1296</v>
      </c>
      <c r="B399" t="str">
        <f>UPPER(DataAnalyst!B399)</f>
        <v>DATA ANALYST - CARDIAC CATH LAB</v>
      </c>
      <c r="C399" t="s">
        <v>1220</v>
      </c>
      <c r="E399" t="str">
        <f t="shared" si="54"/>
        <v>Data Analyst</v>
      </c>
      <c r="F399" t="str">
        <f t="shared" si="55"/>
        <v>$98</v>
      </c>
      <c r="G399" t="str">
        <f t="shared" si="56"/>
        <v>$114</v>
      </c>
      <c r="H399" t="str">
        <f>LEFT(DataAnalyst!F263,LEN(DataAnalyst!F263)-3)</f>
        <v xml:space="preserve">Siri InfoSolutions
</v>
      </c>
      <c r="I399" t="s">
        <v>899</v>
      </c>
      <c r="J399" t="str">
        <f>IF(DataAnalyst!I263=-1,"Unknown",DataAnalyst!I263)</f>
        <v>51 to 200 employees</v>
      </c>
      <c r="K399" t="str">
        <f>IF(DataAnalyst!L263=-1,"Unknown",DataAnalyst!L263)</f>
        <v>Consulting</v>
      </c>
      <c r="L399" t="str">
        <f>IF(DataAnalyst!N263=-1,"Unknown",DataAnalyst!N263)</f>
        <v>$10 to $25 million (USD)</v>
      </c>
      <c r="M399" t="b">
        <f>IF(DataAnalyst!P263=-1,FALSE,TRUE)</f>
        <v>0</v>
      </c>
      <c r="N399">
        <f t="shared" si="62"/>
        <v>0</v>
      </c>
      <c r="O399">
        <f t="shared" si="57"/>
        <v>0</v>
      </c>
      <c r="P399">
        <f t="shared" si="58"/>
        <v>0</v>
      </c>
      <c r="Q399">
        <f t="shared" si="59"/>
        <v>0</v>
      </c>
      <c r="R399">
        <f t="shared" si="60"/>
        <v>0</v>
      </c>
      <c r="S399">
        <f t="shared" si="61"/>
        <v>1</v>
      </c>
    </row>
    <row r="400" spans="1:19" ht="18.600000000000001" customHeight="1" x14ac:dyDescent="0.3">
      <c r="A400" t="s">
        <v>1300</v>
      </c>
      <c r="B400" t="str">
        <f>UPPER(DataAnalyst!B400)</f>
        <v>DATA QUALITY MANAGEMENT ANALYST</v>
      </c>
      <c r="C400" t="s">
        <v>1220</v>
      </c>
      <c r="E400" t="str">
        <f t="shared" si="54"/>
        <v>Data Analyst</v>
      </c>
      <c r="F400" t="str">
        <f t="shared" si="55"/>
        <v>$98</v>
      </c>
      <c r="G400" t="str">
        <f t="shared" si="56"/>
        <v>$114</v>
      </c>
      <c r="H400" t="str">
        <f>LEFT(DataAnalyst!F264,LEN(DataAnalyst!F264)-3)</f>
        <v xml:space="preserve">Integrated Resources
</v>
      </c>
      <c r="I400" t="s">
        <v>19</v>
      </c>
      <c r="J400" t="str">
        <f>IF(DataAnalyst!I264=-1,"Unknown",DataAnalyst!I264)</f>
        <v>201 to 500 employees</v>
      </c>
      <c r="K400" t="str">
        <f>IF(DataAnalyst!L264=-1,"Unknown",DataAnalyst!L264)</f>
        <v>Staffing &amp; Outsourcing</v>
      </c>
      <c r="L400" t="str">
        <f>IF(DataAnalyst!N264=-1,"Unknown",DataAnalyst!N264)</f>
        <v>$25 to $50 million (USD)</v>
      </c>
      <c r="M400" t="b">
        <f>IF(DataAnalyst!P264=-1,FALSE,TRUE)</f>
        <v>0</v>
      </c>
      <c r="N400">
        <f t="shared" si="62"/>
        <v>0</v>
      </c>
      <c r="O400">
        <f t="shared" si="57"/>
        <v>0</v>
      </c>
      <c r="P400">
        <f t="shared" si="58"/>
        <v>0</v>
      </c>
      <c r="Q400">
        <f t="shared" si="59"/>
        <v>0</v>
      </c>
      <c r="R400">
        <f t="shared" si="60"/>
        <v>0</v>
      </c>
      <c r="S400">
        <f t="shared" si="61"/>
        <v>0</v>
      </c>
    </row>
    <row r="401" spans="1:19" ht="18.600000000000001" customHeight="1" x14ac:dyDescent="0.3">
      <c r="A401" t="s">
        <v>1303</v>
      </c>
      <c r="B401" t="str">
        <f>UPPER(DataAnalyst!B401)</f>
        <v>BUSINESS ANALYST (SQL/SQL TOAD, EXCEL, XML, X12, HL7 MESSAGING, DATA QUALITY ANALYSIS)</v>
      </c>
      <c r="C401" t="s">
        <v>1302</v>
      </c>
      <c r="E401" t="str">
        <f t="shared" si="54"/>
        <v>Business Analyst</v>
      </c>
      <c r="F401" t="str">
        <f t="shared" si="55"/>
        <v>$48</v>
      </c>
      <c r="G401" t="str">
        <f t="shared" si="56"/>
        <v>$96</v>
      </c>
      <c r="H401" t="str">
        <f>LEFT(DataAnalyst!F265,LEN(DataAnalyst!F265)-3)</f>
        <v xml:space="preserve">Icahn School of Medicine at Mount Sinai
</v>
      </c>
      <c r="I401" t="s">
        <v>19</v>
      </c>
      <c r="J401" t="str">
        <f>IF(DataAnalyst!I265=-1,"Unknown",DataAnalyst!I265)</f>
        <v>1001 to 5000 employees</v>
      </c>
      <c r="K401" t="str">
        <f>IF(DataAnalyst!L265=-1,"Unknown",DataAnalyst!L265)</f>
        <v>Unknown</v>
      </c>
      <c r="L401" t="str">
        <f>IF(DataAnalyst!N265=-1,"Unknown",DataAnalyst!N265)</f>
        <v>Unknown / Non-Applicable</v>
      </c>
      <c r="M401" t="b">
        <f>IF(DataAnalyst!P265=-1,FALSE,TRUE)</f>
        <v>0</v>
      </c>
      <c r="N401">
        <f t="shared" si="62"/>
        <v>1</v>
      </c>
      <c r="O401">
        <f t="shared" si="57"/>
        <v>0</v>
      </c>
      <c r="P401">
        <f t="shared" si="58"/>
        <v>0</v>
      </c>
      <c r="Q401">
        <f t="shared" si="59"/>
        <v>0</v>
      </c>
      <c r="R401">
        <f t="shared" si="60"/>
        <v>0</v>
      </c>
      <c r="S401">
        <f t="shared" si="61"/>
        <v>1</v>
      </c>
    </row>
    <row r="402" spans="1:19" ht="18.600000000000001" customHeight="1" x14ac:dyDescent="0.3">
      <c r="A402" t="s">
        <v>1309</v>
      </c>
      <c r="B402" t="str">
        <f>UPPER(DataAnalyst!B402)</f>
        <v>SENIOR TERADATA DEVELOPER / DATA ANALYST</v>
      </c>
      <c r="C402" t="s">
        <v>1302</v>
      </c>
      <c r="E402" t="str">
        <f t="shared" si="54"/>
        <v>Data Analyst</v>
      </c>
      <c r="F402" t="str">
        <f t="shared" si="55"/>
        <v>$48</v>
      </c>
      <c r="G402" t="str">
        <f t="shared" si="56"/>
        <v>$96</v>
      </c>
      <c r="H402" t="str">
        <f>LEFT(DataAnalyst!F267,LEN(DataAnalyst!F267)-3)</f>
        <v xml:space="preserve">Lorven Technologies Inc
</v>
      </c>
      <c r="I402" t="s">
        <v>19</v>
      </c>
      <c r="J402" t="str">
        <f>IF(DataAnalyst!I267=-1,"Unknown",DataAnalyst!I267)</f>
        <v>1 to 50 employees</v>
      </c>
      <c r="K402" t="str">
        <f>IF(DataAnalyst!L267=-1,"Unknown",DataAnalyst!L267)</f>
        <v>Accounting</v>
      </c>
      <c r="L402" t="str">
        <f>IF(DataAnalyst!N267=-1,"Unknown",DataAnalyst!N267)</f>
        <v>Less than $1 million (USD)</v>
      </c>
      <c r="M402" t="b">
        <f>IF(DataAnalyst!P267=-1,FALSE,TRUE)</f>
        <v>0</v>
      </c>
      <c r="N402">
        <f t="shared" si="62"/>
        <v>1</v>
      </c>
      <c r="O402">
        <f t="shared" si="57"/>
        <v>0</v>
      </c>
      <c r="P402">
        <f t="shared" si="58"/>
        <v>0</v>
      </c>
      <c r="Q402">
        <f t="shared" si="59"/>
        <v>0</v>
      </c>
      <c r="R402">
        <f t="shared" si="60"/>
        <v>0</v>
      </c>
      <c r="S402">
        <f t="shared" si="61"/>
        <v>0</v>
      </c>
    </row>
    <row r="403" spans="1:19" ht="18.600000000000001" customHeight="1" x14ac:dyDescent="0.3">
      <c r="A403" t="s">
        <v>1311</v>
      </c>
      <c r="B403" t="str">
        <f>UPPER(DataAnalyst!B403)</f>
        <v>DATA &amp; INTERFACE ANALYST</v>
      </c>
      <c r="C403" t="s">
        <v>1302</v>
      </c>
      <c r="E403" t="str">
        <f t="shared" si="54"/>
        <v>Data Analyst</v>
      </c>
      <c r="F403" t="str">
        <f t="shared" si="55"/>
        <v>$48</v>
      </c>
      <c r="G403" t="str">
        <f t="shared" si="56"/>
        <v>$96</v>
      </c>
      <c r="H403" t="str">
        <f>LEFT(DataAnalyst!F268,LEN(DataAnalyst!F268)-3)</f>
        <v xml:space="preserve">Altech Star Inc.
</v>
      </c>
      <c r="I403" t="s">
        <v>19</v>
      </c>
      <c r="J403" t="str">
        <f>IF(DataAnalyst!I268=-1,"Unknown",DataAnalyst!I268)</f>
        <v>1 to 50 employees</v>
      </c>
      <c r="K403" t="str">
        <f>IF(DataAnalyst!L268=-1,"Unknown",DataAnalyst!L268)</f>
        <v>Computer Hardware &amp; Software</v>
      </c>
      <c r="L403" t="str">
        <f>IF(DataAnalyst!N268=-1,"Unknown",DataAnalyst!N268)</f>
        <v>Less than $1 million (USD)</v>
      </c>
      <c r="M403" t="b">
        <f>IF(DataAnalyst!P268=-1,FALSE,TRUE)</f>
        <v>0</v>
      </c>
      <c r="N403">
        <f t="shared" si="62"/>
        <v>1</v>
      </c>
      <c r="O403">
        <f t="shared" si="57"/>
        <v>0</v>
      </c>
      <c r="P403">
        <f t="shared" si="58"/>
        <v>0</v>
      </c>
      <c r="Q403">
        <f t="shared" si="59"/>
        <v>0</v>
      </c>
      <c r="R403">
        <f t="shared" si="60"/>
        <v>0</v>
      </c>
      <c r="S403">
        <f t="shared" si="61"/>
        <v>1</v>
      </c>
    </row>
    <row r="404" spans="1:19" ht="18.600000000000001" customHeight="1" x14ac:dyDescent="0.3">
      <c r="A404" t="s">
        <v>1314</v>
      </c>
      <c r="B404" t="str">
        <f>UPPER(DataAnalyst!B404)</f>
        <v>NY HEALTHCARE DATA/REPORTING ANALYST</v>
      </c>
      <c r="C404" t="s">
        <v>1302</v>
      </c>
      <c r="E404" t="str">
        <f t="shared" si="54"/>
        <v>Data Analyst</v>
      </c>
      <c r="F404" t="str">
        <f t="shared" si="55"/>
        <v>$48</v>
      </c>
      <c r="G404" t="str">
        <f t="shared" si="56"/>
        <v>$96</v>
      </c>
      <c r="H404" t="str">
        <f>LEFT(DataAnalyst!F269,LEN(DataAnalyst!F269)-3)</f>
        <v>Wintelli</v>
      </c>
      <c r="I404" t="s">
        <v>19</v>
      </c>
      <c r="J404" t="str">
        <f>IF(DataAnalyst!I269=-1,"Unknown",DataAnalyst!I269)</f>
        <v>1 to 50 employees</v>
      </c>
      <c r="K404" t="str">
        <f>IF(DataAnalyst!L269=-1,"Unknown",DataAnalyst!L269)</f>
        <v>IT Services</v>
      </c>
      <c r="L404" t="str">
        <f>IF(DataAnalyst!N269=-1,"Unknown",DataAnalyst!N269)</f>
        <v>Unknown / Non-Applicable</v>
      </c>
      <c r="M404" t="b">
        <f>IF(DataAnalyst!P269=-1,FALSE,TRUE)</f>
        <v>0</v>
      </c>
      <c r="N404">
        <f t="shared" si="62"/>
        <v>1</v>
      </c>
      <c r="O404">
        <f t="shared" si="57"/>
        <v>1</v>
      </c>
      <c r="P404">
        <f t="shared" si="58"/>
        <v>0</v>
      </c>
      <c r="Q404">
        <f t="shared" si="59"/>
        <v>1</v>
      </c>
      <c r="R404">
        <f t="shared" si="60"/>
        <v>0</v>
      </c>
      <c r="S404">
        <f t="shared" si="61"/>
        <v>1</v>
      </c>
    </row>
    <row r="405" spans="1:19" ht="18.600000000000001" customHeight="1" x14ac:dyDescent="0.3">
      <c r="A405" t="s">
        <v>1315</v>
      </c>
      <c r="B405" t="str">
        <f>UPPER(DataAnalyst!B405)</f>
        <v>HEALTHCARE SENIOR DATA ANALYST - HEDIS</v>
      </c>
      <c r="C405" t="s">
        <v>1302</v>
      </c>
      <c r="E405" t="str">
        <f t="shared" si="54"/>
        <v>Data Analyst</v>
      </c>
      <c r="F405" t="str">
        <f t="shared" si="55"/>
        <v>$48</v>
      </c>
      <c r="G405" t="str">
        <f t="shared" si="56"/>
        <v>$96</v>
      </c>
      <c r="H405" t="str">
        <f>LEFT(DataAnalyst!F270,LEN(DataAnalyst!F270)-3)</f>
        <v xml:space="preserve">Diverse Lynx
</v>
      </c>
      <c r="I405" t="s">
        <v>19</v>
      </c>
      <c r="J405" t="str">
        <f>IF(DataAnalyst!I270=-1,"Unknown",DataAnalyst!I270)</f>
        <v>501 to 1000 employees</v>
      </c>
      <c r="K405" t="str">
        <f>IF(DataAnalyst!L270=-1,"Unknown",DataAnalyst!L270)</f>
        <v>IT Services</v>
      </c>
      <c r="L405" t="str">
        <f>IF(DataAnalyst!N270=-1,"Unknown",DataAnalyst!N270)</f>
        <v>$100 to $500 million (USD)</v>
      </c>
      <c r="M405" t="b">
        <f>IF(DataAnalyst!P270=-1,FALSE,TRUE)</f>
        <v>0</v>
      </c>
      <c r="N405">
        <f t="shared" si="62"/>
        <v>1</v>
      </c>
      <c r="O405">
        <f t="shared" si="57"/>
        <v>0</v>
      </c>
      <c r="P405">
        <f t="shared" si="58"/>
        <v>0</v>
      </c>
      <c r="Q405">
        <f t="shared" si="59"/>
        <v>0</v>
      </c>
      <c r="R405">
        <f t="shared" si="60"/>
        <v>0</v>
      </c>
      <c r="S405">
        <f t="shared" si="61"/>
        <v>1</v>
      </c>
    </row>
    <row r="406" spans="1:19" ht="18.600000000000001" customHeight="1" x14ac:dyDescent="0.3">
      <c r="A406" t="s">
        <v>1319</v>
      </c>
      <c r="B406" t="str">
        <f>UPPER(DataAnalyst!B406)</f>
        <v>DATA ANALYST (MUST HAVE PL/SQL AND HEALTHCARE BACKGROUND)</v>
      </c>
      <c r="C406" t="s">
        <v>1302</v>
      </c>
      <c r="E406" t="str">
        <f t="shared" si="54"/>
        <v>Data Analyst</v>
      </c>
      <c r="F406" t="str">
        <f t="shared" si="55"/>
        <v>$48</v>
      </c>
      <c r="G406" t="str">
        <f t="shared" si="56"/>
        <v>$96</v>
      </c>
      <c r="H406" t="str">
        <f>LEFT(DataAnalyst!F271,LEN(DataAnalyst!F271)-3)</f>
        <v xml:space="preserve">V R Della Infotech Inc
</v>
      </c>
      <c r="I406" t="s">
        <v>659</v>
      </c>
      <c r="J406" t="str">
        <f>IF(DataAnalyst!I271=-1,"Unknown",DataAnalyst!I271)</f>
        <v>51 to 200 employees</v>
      </c>
      <c r="K406" t="str">
        <f>IF(DataAnalyst!L271=-1,"Unknown",DataAnalyst!L271)</f>
        <v>Staffing &amp; Outsourcing</v>
      </c>
      <c r="L406" t="str">
        <f>IF(DataAnalyst!N271=-1,"Unknown",DataAnalyst!N271)</f>
        <v>$5 to $10 million (USD)</v>
      </c>
      <c r="M406" t="b">
        <f>IF(DataAnalyst!P271=-1,FALSE,TRUE)</f>
        <v>0</v>
      </c>
      <c r="N406">
        <f t="shared" si="62"/>
        <v>1</v>
      </c>
      <c r="O406">
        <f t="shared" si="57"/>
        <v>0</v>
      </c>
      <c r="P406">
        <f t="shared" si="58"/>
        <v>0</v>
      </c>
      <c r="Q406">
        <f t="shared" si="59"/>
        <v>0</v>
      </c>
      <c r="R406">
        <f t="shared" si="60"/>
        <v>0</v>
      </c>
      <c r="S406">
        <f t="shared" si="61"/>
        <v>0</v>
      </c>
    </row>
    <row r="407" spans="1:19" ht="18.600000000000001" customHeight="1" x14ac:dyDescent="0.3">
      <c r="A407" t="s">
        <v>1322</v>
      </c>
      <c r="B407" t="str">
        <f>UPPER(DataAnalyst!B407)</f>
        <v>DATA ANALYST / IT DATA &amp; BUSINESS INTELLIGENCE</v>
      </c>
      <c r="C407" t="s">
        <v>1302</v>
      </c>
      <c r="E407" t="str">
        <f t="shared" si="54"/>
        <v>Business Analyst</v>
      </c>
      <c r="F407" t="str">
        <f t="shared" si="55"/>
        <v>$48</v>
      </c>
      <c r="G407" t="str">
        <f t="shared" si="56"/>
        <v>$96</v>
      </c>
      <c r="H407" t="str">
        <f>LEFT(DataAnalyst!F272,LEN(DataAnalyst!F272)-3)</f>
        <v xml:space="preserve">New York Times
</v>
      </c>
      <c r="I407" t="s">
        <v>19</v>
      </c>
      <c r="J407" t="str">
        <f>IF(DataAnalyst!I272=-1,"Unknown",DataAnalyst!I272)</f>
        <v>1001 to 5000 employees</v>
      </c>
      <c r="K407" t="str">
        <f>IF(DataAnalyst!L272=-1,"Unknown",DataAnalyst!L272)</f>
        <v>News Outlet</v>
      </c>
      <c r="L407" t="str">
        <f>IF(DataAnalyst!N272=-1,"Unknown",DataAnalyst!N272)</f>
        <v>$1 to $2 billion (USD)</v>
      </c>
      <c r="M407" t="b">
        <f>IF(DataAnalyst!P272=-1,FALSE,TRUE)</f>
        <v>0</v>
      </c>
      <c r="N407">
        <f t="shared" si="62"/>
        <v>1</v>
      </c>
      <c r="O407">
        <f t="shared" si="57"/>
        <v>0</v>
      </c>
      <c r="P407">
        <f t="shared" si="58"/>
        <v>0</v>
      </c>
      <c r="Q407">
        <f t="shared" si="59"/>
        <v>0</v>
      </c>
      <c r="R407">
        <f t="shared" si="60"/>
        <v>0</v>
      </c>
      <c r="S407">
        <f t="shared" si="61"/>
        <v>1</v>
      </c>
    </row>
    <row r="408" spans="1:19" ht="18.600000000000001" customHeight="1" x14ac:dyDescent="0.3">
      <c r="A408" t="s">
        <v>1325</v>
      </c>
      <c r="B408" t="str">
        <f>UPPER(DataAnalyst!B408)</f>
        <v>SR. SPECIALIST REPORTING DATA ANALYST -TECHNOLOGY</v>
      </c>
      <c r="C408" t="s">
        <v>1302</v>
      </c>
      <c r="E408" t="str">
        <f t="shared" si="54"/>
        <v>Data Analyst</v>
      </c>
      <c r="F408" t="str">
        <f t="shared" si="55"/>
        <v>$48</v>
      </c>
      <c r="G408" t="str">
        <f t="shared" si="56"/>
        <v>$96</v>
      </c>
      <c r="H408" t="str">
        <f>LEFT(DataAnalyst!F273,LEN(DataAnalyst!F273)-3)</f>
        <v xml:space="preserve">Blue Rock Consulting
</v>
      </c>
      <c r="I408" t="s">
        <v>19</v>
      </c>
      <c r="J408" t="str">
        <f>IF(DataAnalyst!I273=-1,"Unknown",DataAnalyst!I273)</f>
        <v>1 to 50 employees</v>
      </c>
      <c r="K408" t="str">
        <f>IF(DataAnalyst!L273=-1,"Unknown",DataAnalyst!L273)</f>
        <v>Unknown</v>
      </c>
      <c r="L408" t="str">
        <f>IF(DataAnalyst!N273=-1,"Unknown",DataAnalyst!N273)</f>
        <v>Unknown / Non-Applicable</v>
      </c>
      <c r="M408" t="b">
        <f>IF(DataAnalyst!P273=-1,FALSE,TRUE)</f>
        <v>0</v>
      </c>
      <c r="N408">
        <f t="shared" si="62"/>
        <v>0</v>
      </c>
      <c r="O408">
        <f t="shared" si="57"/>
        <v>0</v>
      </c>
      <c r="P408">
        <f t="shared" si="58"/>
        <v>0</v>
      </c>
      <c r="Q408">
        <f t="shared" si="59"/>
        <v>0</v>
      </c>
      <c r="R408">
        <f t="shared" si="60"/>
        <v>0</v>
      </c>
      <c r="S408">
        <f t="shared" si="61"/>
        <v>1</v>
      </c>
    </row>
    <row r="409" spans="1:19" ht="18.600000000000001" customHeight="1" x14ac:dyDescent="0.3">
      <c r="A409" t="s">
        <v>1328</v>
      </c>
      <c r="B409" t="str">
        <f>UPPER(DataAnalyst!B409)</f>
        <v>SR. PROGRAMMER ANALYST - BIG DATA</v>
      </c>
      <c r="C409" t="s">
        <v>1302</v>
      </c>
      <c r="E409" t="str">
        <f t="shared" ref="E409:E472" si="63">IF(COUNTIF(B409, "*BU*"), "Business Analyst", "Data Analyst")</f>
        <v>Data Analyst</v>
      </c>
      <c r="F409" t="str">
        <f t="shared" si="55"/>
        <v>$48</v>
      </c>
      <c r="G409" t="str">
        <f t="shared" si="56"/>
        <v>$96</v>
      </c>
      <c r="H409" t="str">
        <f>LEFT(DataAnalyst!F274,LEN(DataAnalyst!F274)-3)</f>
        <v>TSR Consulting Services, I</v>
      </c>
      <c r="I409" t="s">
        <v>103</v>
      </c>
      <c r="J409" t="str">
        <f>IF(DataAnalyst!I274=-1,"Unknown",DataAnalyst!I274)</f>
        <v>Unknown</v>
      </c>
      <c r="K409" t="str">
        <f>IF(DataAnalyst!L274=-1,"Unknown",DataAnalyst!L274)</f>
        <v>Unknown</v>
      </c>
      <c r="L409" t="str">
        <f>IF(DataAnalyst!N274=-1,"Unknown",DataAnalyst!N274)</f>
        <v>Unknown</v>
      </c>
      <c r="M409" t="b">
        <f>IF(DataAnalyst!P274=-1,FALSE,TRUE)</f>
        <v>0</v>
      </c>
      <c r="N409">
        <f t="shared" si="62"/>
        <v>1</v>
      </c>
      <c r="O409">
        <f t="shared" si="57"/>
        <v>0</v>
      </c>
      <c r="P409">
        <f t="shared" si="58"/>
        <v>0</v>
      </c>
      <c r="Q409">
        <f t="shared" si="59"/>
        <v>0</v>
      </c>
      <c r="R409">
        <f t="shared" si="60"/>
        <v>0</v>
      </c>
      <c r="S409">
        <f t="shared" si="61"/>
        <v>1</v>
      </c>
    </row>
    <row r="410" spans="1:19" ht="18.600000000000001" customHeight="1" x14ac:dyDescent="0.3">
      <c r="A410" t="s">
        <v>1331</v>
      </c>
      <c r="B410" t="str">
        <f>UPPER(DataAnalyst!B410)</f>
        <v>SENIOR DATA ANALYST - FHC - FAMILY SUPPORT CENTER</v>
      </c>
      <c r="C410" t="s">
        <v>1302</v>
      </c>
      <c r="E410" t="str">
        <f t="shared" si="63"/>
        <v>Data Analyst</v>
      </c>
      <c r="F410" t="str">
        <f t="shared" si="55"/>
        <v>$48</v>
      </c>
      <c r="G410" t="str">
        <f t="shared" si="56"/>
        <v>$96</v>
      </c>
      <c r="H410" t="str">
        <f>LEFT(DataAnalyst!F275,LEN(DataAnalyst!F275)-3)</f>
        <v xml:space="preserve">LanceSoft Inc
</v>
      </c>
      <c r="I410" t="s">
        <v>19</v>
      </c>
      <c r="J410" t="str">
        <f>IF(DataAnalyst!I275=-1,"Unknown",DataAnalyst!I275)</f>
        <v>1001 to 5000 employees</v>
      </c>
      <c r="K410" t="str">
        <f>IF(DataAnalyst!L275=-1,"Unknown",DataAnalyst!L275)</f>
        <v>Staffing &amp; Outsourcing</v>
      </c>
      <c r="L410" t="str">
        <f>IF(DataAnalyst!N275=-1,"Unknown",DataAnalyst!N275)</f>
        <v>$100 to $500 million (USD)</v>
      </c>
      <c r="M410" t="b">
        <f>IF(DataAnalyst!P275=-1,FALSE,TRUE)</f>
        <v>0</v>
      </c>
      <c r="N410">
        <f t="shared" si="62"/>
        <v>1</v>
      </c>
      <c r="O410">
        <f t="shared" si="57"/>
        <v>0</v>
      </c>
      <c r="P410">
        <f t="shared" si="58"/>
        <v>0</v>
      </c>
      <c r="Q410">
        <f t="shared" si="59"/>
        <v>1</v>
      </c>
      <c r="R410">
        <f t="shared" si="60"/>
        <v>0</v>
      </c>
      <c r="S410">
        <f t="shared" si="61"/>
        <v>1</v>
      </c>
    </row>
    <row r="411" spans="1:19" ht="18.600000000000001" customHeight="1" x14ac:dyDescent="0.3">
      <c r="A411" t="s">
        <v>1334</v>
      </c>
      <c r="B411" t="str">
        <f>UPPER(DataAnalyst!B411)</f>
        <v>DATA ANALYST Ã¢ JUNIOR</v>
      </c>
      <c r="C411" t="s">
        <v>1302</v>
      </c>
      <c r="E411" t="str">
        <f t="shared" si="63"/>
        <v>Data Analyst</v>
      </c>
      <c r="F411" t="str">
        <f t="shared" si="55"/>
        <v>$48</v>
      </c>
      <c r="G411" t="str">
        <f t="shared" si="56"/>
        <v>$96</v>
      </c>
      <c r="H411" t="str">
        <f>LEFT(DataAnalyst!F276,LEN(DataAnalyst!F276)-3)</f>
        <v xml:space="preserve">Diverse Lynx
</v>
      </c>
      <c r="I411" t="s">
        <v>19</v>
      </c>
      <c r="J411" t="str">
        <f>IF(DataAnalyst!I276=-1,"Unknown",DataAnalyst!I276)</f>
        <v>501 to 1000 employees</v>
      </c>
      <c r="K411" t="str">
        <f>IF(DataAnalyst!L276=-1,"Unknown",DataAnalyst!L276)</f>
        <v>IT Services</v>
      </c>
      <c r="L411" t="str">
        <f>IF(DataAnalyst!N276=-1,"Unknown",DataAnalyst!N276)</f>
        <v>$100 to $500 million (USD)</v>
      </c>
      <c r="M411" t="b">
        <f>IF(DataAnalyst!P276=-1,FALSE,TRUE)</f>
        <v>0</v>
      </c>
      <c r="N411">
        <f t="shared" si="62"/>
        <v>1</v>
      </c>
      <c r="O411">
        <f t="shared" si="57"/>
        <v>0</v>
      </c>
      <c r="P411">
        <f t="shared" si="58"/>
        <v>0</v>
      </c>
      <c r="Q411">
        <f t="shared" si="59"/>
        <v>0</v>
      </c>
      <c r="R411">
        <f t="shared" si="60"/>
        <v>0</v>
      </c>
      <c r="S411">
        <f t="shared" si="61"/>
        <v>1</v>
      </c>
    </row>
    <row r="412" spans="1:19" ht="18.600000000000001" customHeight="1" x14ac:dyDescent="0.3">
      <c r="A412" t="s">
        <v>1336</v>
      </c>
      <c r="B412" t="str">
        <f>UPPER(DataAnalyst!B412)</f>
        <v>SR. PRINCIPAL METRICS ANALYST- DATA SCIENTIST</v>
      </c>
      <c r="C412" t="s">
        <v>1302</v>
      </c>
      <c r="E412" t="str">
        <f t="shared" si="63"/>
        <v>Data Analyst</v>
      </c>
      <c r="F412" t="str">
        <f t="shared" si="55"/>
        <v>$48</v>
      </c>
      <c r="G412" t="str">
        <f t="shared" si="56"/>
        <v>$96</v>
      </c>
      <c r="H412" t="str">
        <f>LEFT(DataAnalyst!F277,LEN(DataAnalyst!F277)-3)</f>
        <v xml:space="preserve">SMBC
</v>
      </c>
      <c r="I412" t="s">
        <v>103</v>
      </c>
      <c r="J412" t="str">
        <f>IF(DataAnalyst!I277=-1,"Unknown",DataAnalyst!I277)</f>
        <v>Unknown</v>
      </c>
      <c r="K412" t="str">
        <f>IF(DataAnalyst!L277=-1,"Unknown",DataAnalyst!L277)</f>
        <v>Unknown</v>
      </c>
      <c r="L412" t="str">
        <f>IF(DataAnalyst!N277=-1,"Unknown",DataAnalyst!N277)</f>
        <v>Unknown / Non-Applicable</v>
      </c>
      <c r="M412" t="b">
        <f>IF(DataAnalyst!P277=-1,FALSE,TRUE)</f>
        <v>0</v>
      </c>
      <c r="N412">
        <f t="shared" si="62"/>
        <v>0</v>
      </c>
      <c r="O412">
        <f t="shared" si="57"/>
        <v>0</v>
      </c>
      <c r="P412">
        <f t="shared" si="58"/>
        <v>0</v>
      </c>
      <c r="Q412">
        <f t="shared" si="59"/>
        <v>0</v>
      </c>
      <c r="R412">
        <f t="shared" si="60"/>
        <v>0</v>
      </c>
      <c r="S412">
        <f t="shared" si="61"/>
        <v>0</v>
      </c>
    </row>
    <row r="413" spans="1:19" ht="18.600000000000001" customHeight="1" x14ac:dyDescent="0.3">
      <c r="A413" t="s">
        <v>1338</v>
      </c>
      <c r="B413" t="str">
        <f>UPPER(DataAnalyst!B413)</f>
        <v>PRODUCT &amp; PRICING DATA ANALYST</v>
      </c>
      <c r="C413" t="s">
        <v>1302</v>
      </c>
      <c r="E413" t="str">
        <f t="shared" si="63"/>
        <v>Data Analyst</v>
      </c>
      <c r="F413" t="str">
        <f t="shared" si="55"/>
        <v>$48</v>
      </c>
      <c r="G413" t="str">
        <f t="shared" si="56"/>
        <v>$96</v>
      </c>
      <c r="H413" t="str">
        <f>LEFT(DataAnalyst!F278,LEN(DataAnalyst!F278)-3)</f>
        <v xml:space="preserve">Delaware Investments Colorado Municipal Income Fund, </v>
      </c>
      <c r="I413" t="s">
        <v>19</v>
      </c>
      <c r="J413" t="str">
        <f>IF(DataAnalyst!I278=-1,"Unknown",DataAnalyst!I278)</f>
        <v>Unknown</v>
      </c>
      <c r="K413" t="str">
        <f>IF(DataAnalyst!L278=-1,"Unknown",DataAnalyst!L278)</f>
        <v>Unknown</v>
      </c>
      <c r="L413" t="str">
        <f>IF(DataAnalyst!N278=-1,"Unknown",DataAnalyst!N278)</f>
        <v>Unknown</v>
      </c>
      <c r="M413" t="b">
        <f>IF(DataAnalyst!P278=-1,FALSE,TRUE)</f>
        <v>0</v>
      </c>
      <c r="N413">
        <f t="shared" si="62"/>
        <v>0</v>
      </c>
      <c r="O413">
        <f t="shared" si="57"/>
        <v>0</v>
      </c>
      <c r="P413">
        <f t="shared" si="58"/>
        <v>0</v>
      </c>
      <c r="Q413">
        <f t="shared" si="59"/>
        <v>0</v>
      </c>
      <c r="R413">
        <f t="shared" si="60"/>
        <v>0</v>
      </c>
      <c r="S413">
        <f t="shared" si="61"/>
        <v>1</v>
      </c>
    </row>
    <row r="414" spans="1:19" ht="18.600000000000001" customHeight="1" x14ac:dyDescent="0.3">
      <c r="A414" t="s">
        <v>1341</v>
      </c>
      <c r="B414" t="str">
        <f>UPPER(DataAnalyst!B414)</f>
        <v>SAP DATA ANALYST</v>
      </c>
      <c r="C414" t="s">
        <v>1302</v>
      </c>
      <c r="E414" t="str">
        <f t="shared" si="63"/>
        <v>Data Analyst</v>
      </c>
      <c r="F414" t="str">
        <f t="shared" si="55"/>
        <v>$48</v>
      </c>
      <c r="G414" t="str">
        <f t="shared" si="56"/>
        <v>$96</v>
      </c>
      <c r="H414" t="str">
        <f>LEFT(DataAnalyst!F280,LEN(DataAnalyst!F280)-3)</f>
        <v xml:space="preserve">TechProjects
</v>
      </c>
      <c r="I414" t="s">
        <v>19</v>
      </c>
      <c r="J414" t="str">
        <f>IF(DataAnalyst!I280=-1,"Unknown",DataAnalyst!I280)</f>
        <v>1 to 50 employees</v>
      </c>
      <c r="K414" t="str">
        <f>IF(DataAnalyst!L280=-1,"Unknown",DataAnalyst!L280)</f>
        <v>IT Services</v>
      </c>
      <c r="L414" t="str">
        <f>IF(DataAnalyst!N280=-1,"Unknown",DataAnalyst!N280)</f>
        <v>Unknown / Non-Applicable</v>
      </c>
      <c r="M414" t="b">
        <f>IF(DataAnalyst!P280=-1,FALSE,TRUE)</f>
        <v>0</v>
      </c>
      <c r="N414">
        <f t="shared" si="62"/>
        <v>1</v>
      </c>
      <c r="O414">
        <f t="shared" si="57"/>
        <v>0</v>
      </c>
      <c r="P414">
        <f t="shared" si="58"/>
        <v>0</v>
      </c>
      <c r="Q414">
        <f t="shared" si="59"/>
        <v>0</v>
      </c>
      <c r="R414">
        <f t="shared" si="60"/>
        <v>0</v>
      </c>
      <c r="S414">
        <f t="shared" si="61"/>
        <v>1</v>
      </c>
    </row>
    <row r="415" spans="1:19" ht="18.600000000000001" customHeight="1" x14ac:dyDescent="0.3">
      <c r="A415" t="s">
        <v>1345</v>
      </c>
      <c r="B415" t="str">
        <f>UPPER(DataAnalyst!B415)</f>
        <v>SENIOR DATA ANALYST (E-COMMERCE, MARKETING)</v>
      </c>
      <c r="C415" t="s">
        <v>1302</v>
      </c>
      <c r="E415" t="str">
        <f t="shared" si="63"/>
        <v>Data Analyst</v>
      </c>
      <c r="F415" t="str">
        <f t="shared" si="55"/>
        <v>$48</v>
      </c>
      <c r="G415" t="str">
        <f t="shared" si="56"/>
        <v>$96</v>
      </c>
      <c r="H415" t="str">
        <f>LEFT(DataAnalyst!F281,LEN(DataAnalyst!F281)-3)</f>
        <v>Vestrac</v>
      </c>
      <c r="I415" t="s">
        <v>955</v>
      </c>
      <c r="J415" t="str">
        <f>IF(DataAnalyst!I281=-1,"Unknown",DataAnalyst!I281)</f>
        <v>Unknown</v>
      </c>
      <c r="K415" t="str">
        <f>IF(DataAnalyst!L281=-1,"Unknown",DataAnalyst!L281)</f>
        <v>Unknown</v>
      </c>
      <c r="L415" t="str">
        <f>IF(DataAnalyst!N281=-1,"Unknown",DataAnalyst!N281)</f>
        <v>Unknown</v>
      </c>
      <c r="M415" t="b">
        <f>IF(DataAnalyst!P281=-1,FALSE,TRUE)</f>
        <v>0</v>
      </c>
      <c r="N415">
        <f t="shared" si="62"/>
        <v>1</v>
      </c>
      <c r="O415">
        <f t="shared" si="57"/>
        <v>1</v>
      </c>
      <c r="P415">
        <f t="shared" si="58"/>
        <v>0</v>
      </c>
      <c r="Q415">
        <f t="shared" si="59"/>
        <v>0</v>
      </c>
      <c r="R415">
        <f t="shared" si="60"/>
        <v>0</v>
      </c>
      <c r="S415">
        <f t="shared" si="61"/>
        <v>0</v>
      </c>
    </row>
    <row r="416" spans="1:19" ht="18.600000000000001" customHeight="1" x14ac:dyDescent="0.3">
      <c r="A416" t="s">
        <v>1348</v>
      </c>
      <c r="B416" t="str">
        <f>UPPER(DataAnalyst!B416)</f>
        <v>CLINICAL DATA DESIGNER (SR. SDTM PROGRAMMER/ANALYST)</v>
      </c>
      <c r="C416" t="s">
        <v>1302</v>
      </c>
      <c r="E416" t="str">
        <f t="shared" si="63"/>
        <v>Data Analyst</v>
      </c>
      <c r="F416" t="str">
        <f t="shared" si="55"/>
        <v>$48</v>
      </c>
      <c r="G416" t="str">
        <f t="shared" si="56"/>
        <v>$96</v>
      </c>
      <c r="H416" t="str">
        <f>LEFT(DataAnalyst!F282,LEN(DataAnalyst!F282)-3)</f>
        <v xml:space="preserve">Informa Intelligence
</v>
      </c>
      <c r="I416" t="s">
        <v>19</v>
      </c>
      <c r="J416" t="str">
        <f>IF(DataAnalyst!I282=-1,"Unknown",DataAnalyst!I282)</f>
        <v>1001 to 5000 employees</v>
      </c>
      <c r="K416" t="str">
        <f>IF(DataAnalyst!L282=-1,"Unknown",DataAnalyst!L282)</f>
        <v>Consulting</v>
      </c>
      <c r="L416" t="str">
        <f>IF(DataAnalyst!N282=-1,"Unknown",DataAnalyst!N282)</f>
        <v>$1 to $2 billion (USD)</v>
      </c>
      <c r="M416" t="b">
        <f>IF(DataAnalyst!P282=-1,FALSE,TRUE)</f>
        <v>0</v>
      </c>
      <c r="N416">
        <f t="shared" si="62"/>
        <v>0</v>
      </c>
      <c r="O416">
        <f t="shared" si="57"/>
        <v>0</v>
      </c>
      <c r="P416">
        <f t="shared" si="58"/>
        <v>0</v>
      </c>
      <c r="Q416">
        <f t="shared" si="59"/>
        <v>0</v>
      </c>
      <c r="R416">
        <f t="shared" si="60"/>
        <v>0</v>
      </c>
      <c r="S416">
        <f t="shared" si="61"/>
        <v>1</v>
      </c>
    </row>
    <row r="417" spans="1:19" ht="18.600000000000001" customHeight="1" x14ac:dyDescent="0.3">
      <c r="A417" t="s">
        <v>1352</v>
      </c>
      <c r="B417" t="str">
        <f>UPPER(DataAnalyst!B417)</f>
        <v>SENIOR DATA ANALYTICS SOLUTIONS ANALYST WITH SECURITY CLEARANCE</v>
      </c>
      <c r="C417" t="s">
        <v>1302</v>
      </c>
      <c r="E417" t="str">
        <f t="shared" si="63"/>
        <v>Data Analyst</v>
      </c>
      <c r="F417" t="str">
        <f t="shared" si="55"/>
        <v>$48</v>
      </c>
      <c r="G417" t="str">
        <f t="shared" si="56"/>
        <v>$96</v>
      </c>
      <c r="H417" t="str">
        <f>LEFT(DataAnalyst!F283,LEN(DataAnalyst!F283)-3)</f>
        <v xml:space="preserve">Integra Managed Care
</v>
      </c>
      <c r="I417" t="s">
        <v>507</v>
      </c>
      <c r="J417" t="str">
        <f>IF(DataAnalyst!I283=-1,"Unknown",DataAnalyst!I283)</f>
        <v>501 to 1000 employees</v>
      </c>
      <c r="K417" t="str">
        <f>IF(DataAnalyst!L283=-1,"Unknown",DataAnalyst!L283)</f>
        <v>Health Care Services &amp; Hospitals</v>
      </c>
      <c r="L417" t="str">
        <f>IF(DataAnalyst!N283=-1,"Unknown",DataAnalyst!N283)</f>
        <v>Unknown / Non-Applicable</v>
      </c>
      <c r="M417" t="b">
        <f>IF(DataAnalyst!P283=-1,FALSE,TRUE)</f>
        <v>0</v>
      </c>
      <c r="N417">
        <f t="shared" si="62"/>
        <v>1</v>
      </c>
      <c r="O417">
        <f t="shared" si="57"/>
        <v>1</v>
      </c>
      <c r="P417">
        <f t="shared" si="58"/>
        <v>0</v>
      </c>
      <c r="Q417">
        <f t="shared" si="59"/>
        <v>1</v>
      </c>
      <c r="R417">
        <f t="shared" si="60"/>
        <v>0</v>
      </c>
      <c r="S417">
        <f t="shared" si="61"/>
        <v>1</v>
      </c>
    </row>
    <row r="418" spans="1:19" ht="18.600000000000001" customHeight="1" x14ac:dyDescent="0.3">
      <c r="A418" t="s">
        <v>1354</v>
      </c>
      <c r="B418" t="str">
        <f>UPPER(DataAnalyst!B418)</f>
        <v>JPSC-7176 - POSITION 35, 59, 62, 100,101,102, 141,142,166 : SENIOR DATA ANALYST</v>
      </c>
      <c r="C418" t="s">
        <v>1302</v>
      </c>
      <c r="E418" t="str">
        <f t="shared" si="63"/>
        <v>Data Analyst</v>
      </c>
      <c r="F418" t="str">
        <f t="shared" si="55"/>
        <v>$48</v>
      </c>
      <c r="G418" t="str">
        <f t="shared" si="56"/>
        <v>$96</v>
      </c>
      <c r="H418" t="str">
        <f>LEFT(DataAnalyst!F285,LEN(DataAnalyst!F285)-3)</f>
        <v xml:space="preserve">Healthfirst
</v>
      </c>
      <c r="I418" t="s">
        <v>19</v>
      </c>
      <c r="J418" t="str">
        <f>IF(DataAnalyst!I285=-1,"Unknown",DataAnalyst!I285)</f>
        <v>1001 to 5000 employees</v>
      </c>
      <c r="K418" t="str">
        <f>IF(DataAnalyst!L285=-1,"Unknown",DataAnalyst!L285)</f>
        <v>Insurance Carriers</v>
      </c>
      <c r="L418" t="str">
        <f>IF(DataAnalyst!N285=-1,"Unknown",DataAnalyst!N285)</f>
        <v>Unknown / Non-Applicable</v>
      </c>
      <c r="M418" t="b">
        <f>IF(DataAnalyst!P285=-1,FALSE,TRUE)</f>
        <v>0</v>
      </c>
      <c r="N418">
        <f t="shared" si="62"/>
        <v>1</v>
      </c>
      <c r="O418">
        <f t="shared" si="57"/>
        <v>0</v>
      </c>
      <c r="P418">
        <f t="shared" si="58"/>
        <v>0</v>
      </c>
      <c r="Q418">
        <f t="shared" si="59"/>
        <v>0</v>
      </c>
      <c r="R418">
        <f t="shared" si="60"/>
        <v>0</v>
      </c>
      <c r="S418">
        <f t="shared" si="61"/>
        <v>0</v>
      </c>
    </row>
    <row r="419" spans="1:19" ht="18.600000000000001" customHeight="1" x14ac:dyDescent="0.3">
      <c r="A419" t="s">
        <v>1356</v>
      </c>
      <c r="B419" t="str">
        <f>UPPER(DataAnalyst!B419)</f>
        <v>SENIOR BILLING DATA ANALYST</v>
      </c>
      <c r="C419" t="s">
        <v>1302</v>
      </c>
      <c r="E419" t="str">
        <f t="shared" si="63"/>
        <v>Data Analyst</v>
      </c>
      <c r="F419" t="str">
        <f t="shared" si="55"/>
        <v>$48</v>
      </c>
      <c r="G419" t="str">
        <f t="shared" si="56"/>
        <v>$96</v>
      </c>
      <c r="H419" t="str">
        <f>LEFT(DataAnalyst!F286,LEN(DataAnalyst!F286)-3)</f>
        <v>Jay Hill Repa</v>
      </c>
      <c r="I419" t="s">
        <v>90</v>
      </c>
      <c r="J419" t="str">
        <f>IF(DataAnalyst!I286=-1,"Unknown",DataAnalyst!I286)</f>
        <v>1 to 50 employees</v>
      </c>
      <c r="K419" t="str">
        <f>IF(DataAnalyst!L286=-1,"Unknown",DataAnalyst!L286)</f>
        <v>Commercial Equipment Repair &amp; Maintenance</v>
      </c>
      <c r="L419" t="str">
        <f>IF(DataAnalyst!N286=-1,"Unknown",DataAnalyst!N286)</f>
        <v>Unknown / Non-Applicable</v>
      </c>
      <c r="M419" t="b">
        <f>IF(DataAnalyst!P286=-1,FALSE,TRUE)</f>
        <v>0</v>
      </c>
      <c r="N419">
        <f t="shared" si="62"/>
        <v>1</v>
      </c>
      <c r="O419">
        <f t="shared" si="57"/>
        <v>0</v>
      </c>
      <c r="P419">
        <f t="shared" si="58"/>
        <v>0</v>
      </c>
      <c r="Q419">
        <f t="shared" si="59"/>
        <v>0</v>
      </c>
      <c r="R419">
        <f t="shared" si="60"/>
        <v>0</v>
      </c>
      <c r="S419">
        <f t="shared" si="61"/>
        <v>1</v>
      </c>
    </row>
    <row r="420" spans="1:19" ht="18.600000000000001" customHeight="1" x14ac:dyDescent="0.3">
      <c r="A420" t="s">
        <v>1359</v>
      </c>
      <c r="B420" t="str">
        <f>UPPER(DataAnalyst!B420)</f>
        <v>MASTER DATA ANALYST</v>
      </c>
      <c r="C420" t="s">
        <v>1302</v>
      </c>
      <c r="E420" t="str">
        <f t="shared" si="63"/>
        <v>Data Analyst</v>
      </c>
      <c r="F420" t="str">
        <f t="shared" si="55"/>
        <v>$48</v>
      </c>
      <c r="G420" t="str">
        <f t="shared" si="56"/>
        <v>$96</v>
      </c>
      <c r="H420" t="str">
        <f>LEFT(DataAnalyst!F287,LEN(DataAnalyst!F287)-3)</f>
        <v xml:space="preserve">SAT Healthcare
</v>
      </c>
      <c r="I420" t="s">
        <v>19</v>
      </c>
      <c r="J420" t="str">
        <f>IF(DataAnalyst!I287=-1,"Unknown",DataAnalyst!I287)</f>
        <v>201 to 500 employees</v>
      </c>
      <c r="K420" t="str">
        <f>IF(DataAnalyst!L287=-1,"Unknown",DataAnalyst!L287)</f>
        <v>Health Care Services &amp; Hospitals</v>
      </c>
      <c r="L420" t="str">
        <f>IF(DataAnalyst!N287=-1,"Unknown",DataAnalyst!N287)</f>
        <v>$50 to $100 million (USD)</v>
      </c>
      <c r="M420" t="b">
        <f>IF(DataAnalyst!P287=-1,FALSE,TRUE)</f>
        <v>0</v>
      </c>
      <c r="N420">
        <f t="shared" si="62"/>
        <v>0</v>
      </c>
      <c r="O420">
        <f t="shared" si="57"/>
        <v>0</v>
      </c>
      <c r="P420">
        <f t="shared" si="58"/>
        <v>0</v>
      </c>
      <c r="Q420">
        <f t="shared" si="59"/>
        <v>0</v>
      </c>
      <c r="R420">
        <f t="shared" si="60"/>
        <v>0</v>
      </c>
      <c r="S420">
        <f t="shared" si="61"/>
        <v>1</v>
      </c>
    </row>
    <row r="421" spans="1:19" ht="18.600000000000001" customHeight="1" x14ac:dyDescent="0.3">
      <c r="A421" t="s">
        <v>1360</v>
      </c>
      <c r="B421" t="str">
        <f>UPPER(DataAnalyst!B421)</f>
        <v>SR. DATA ANALYST</v>
      </c>
      <c r="C421" t="s">
        <v>1302</v>
      </c>
      <c r="E421" t="str">
        <f t="shared" si="63"/>
        <v>Data Analyst</v>
      </c>
      <c r="F421" t="str">
        <f t="shared" si="55"/>
        <v>$48</v>
      </c>
      <c r="G421" t="str">
        <f t="shared" si="56"/>
        <v>$96</v>
      </c>
      <c r="H421" t="str">
        <f>LEFT(DataAnalyst!F288,LEN(DataAnalyst!F288)-3)</f>
        <v xml:space="preserve">American CyberSystems
</v>
      </c>
      <c r="I421" t="s">
        <v>19</v>
      </c>
      <c r="J421" t="str">
        <f>IF(DataAnalyst!I288=-1,"Unknown",DataAnalyst!I288)</f>
        <v>10000+ employees</v>
      </c>
      <c r="K421" t="str">
        <f>IF(DataAnalyst!L288=-1,"Unknown",DataAnalyst!L288)</f>
        <v>IT Services</v>
      </c>
      <c r="L421" t="str">
        <f>IF(DataAnalyst!N288=-1,"Unknown",DataAnalyst!N288)</f>
        <v>$500 million to $1 billion (USD)</v>
      </c>
      <c r="M421" t="b">
        <f>IF(DataAnalyst!P288=-1,FALSE,TRUE)</f>
        <v>0</v>
      </c>
      <c r="N421">
        <f t="shared" si="62"/>
        <v>1</v>
      </c>
      <c r="O421">
        <f t="shared" si="57"/>
        <v>1</v>
      </c>
      <c r="P421">
        <f t="shared" si="58"/>
        <v>0</v>
      </c>
      <c r="Q421">
        <f t="shared" si="59"/>
        <v>1</v>
      </c>
      <c r="R421">
        <f t="shared" si="60"/>
        <v>0</v>
      </c>
      <c r="S421">
        <f t="shared" si="61"/>
        <v>0</v>
      </c>
    </row>
    <row r="422" spans="1:19" ht="18.600000000000001" customHeight="1" x14ac:dyDescent="0.3">
      <c r="A422" t="s">
        <v>1364</v>
      </c>
      <c r="B422" t="str">
        <f>UPPER(DataAnalyst!B422)</f>
        <v>SENIOR FUNCTIONAL ANALYST SAP DATA DESIGN, SD/MM/PP</v>
      </c>
      <c r="C422" t="s">
        <v>1302</v>
      </c>
      <c r="E422" t="str">
        <f t="shared" si="63"/>
        <v>Data Analyst</v>
      </c>
      <c r="F422" t="str">
        <f t="shared" si="55"/>
        <v>$48</v>
      </c>
      <c r="G422" t="str">
        <f t="shared" si="56"/>
        <v>$96</v>
      </c>
      <c r="H422" t="str">
        <f>LEFT(DataAnalyst!F289,LEN(DataAnalyst!F289)-3)</f>
        <v xml:space="preserve">The Bank of New York Mellon
</v>
      </c>
      <c r="I422" t="s">
        <v>19</v>
      </c>
      <c r="J422" t="str">
        <f>IF(DataAnalyst!I289=-1,"Unknown",DataAnalyst!I289)</f>
        <v>10000+ employees</v>
      </c>
      <c r="K422" t="str">
        <f>IF(DataAnalyst!L289=-1,"Unknown",DataAnalyst!L289)</f>
        <v>Investment Banking &amp; Asset Management</v>
      </c>
      <c r="L422" t="str">
        <f>IF(DataAnalyst!N289=-1,"Unknown",DataAnalyst!N289)</f>
        <v>$10+ billion (USD)</v>
      </c>
      <c r="M422" t="b">
        <f>IF(DataAnalyst!P289=-1,FALSE,TRUE)</f>
        <v>0</v>
      </c>
      <c r="N422">
        <f t="shared" si="62"/>
        <v>1</v>
      </c>
      <c r="O422">
        <f t="shared" si="57"/>
        <v>1</v>
      </c>
      <c r="P422">
        <f t="shared" si="58"/>
        <v>0</v>
      </c>
      <c r="Q422">
        <f t="shared" si="59"/>
        <v>1</v>
      </c>
      <c r="R422">
        <f t="shared" si="60"/>
        <v>1</v>
      </c>
      <c r="S422">
        <f t="shared" si="61"/>
        <v>0</v>
      </c>
    </row>
    <row r="423" spans="1:19" ht="18.600000000000001" customHeight="1" x14ac:dyDescent="0.3">
      <c r="A423" t="s">
        <v>1366</v>
      </c>
      <c r="B423" t="str">
        <f>UPPER(DataAnalyst!B423)</f>
        <v>DATA ANALYST</v>
      </c>
      <c r="C423" t="s">
        <v>1365</v>
      </c>
      <c r="E423" t="str">
        <f t="shared" si="63"/>
        <v>Data Analyst</v>
      </c>
      <c r="F423" t="str">
        <f t="shared" si="55"/>
        <v>$26</v>
      </c>
      <c r="G423" t="str">
        <f t="shared" si="56"/>
        <v>$47</v>
      </c>
      <c r="H423" t="str">
        <f>LEFT(DataAnalyst!F290,LEN(DataAnalyst!F290)-3)</f>
        <v xml:space="preserve">M&amp;T Bank Corporation
</v>
      </c>
      <c r="I423" t="s">
        <v>19</v>
      </c>
      <c r="J423" t="str">
        <f>IF(DataAnalyst!I290=-1,"Unknown",DataAnalyst!I290)</f>
        <v>10000+ employees</v>
      </c>
      <c r="K423" t="str">
        <f>IF(DataAnalyst!L290=-1,"Unknown",DataAnalyst!L290)</f>
        <v>Banks &amp; Credit Unions</v>
      </c>
      <c r="L423" t="str">
        <f>IF(DataAnalyst!N290=-1,"Unknown",DataAnalyst!N290)</f>
        <v>$5 to $10 billion (USD)</v>
      </c>
      <c r="M423" t="b">
        <f>IF(DataAnalyst!P290=-1,FALSE,TRUE)</f>
        <v>0</v>
      </c>
      <c r="N423">
        <f t="shared" si="62"/>
        <v>1</v>
      </c>
      <c r="O423">
        <f t="shared" si="57"/>
        <v>1</v>
      </c>
      <c r="P423">
        <f t="shared" si="58"/>
        <v>0</v>
      </c>
      <c r="Q423">
        <f t="shared" si="59"/>
        <v>1</v>
      </c>
      <c r="R423">
        <f t="shared" si="60"/>
        <v>1</v>
      </c>
      <c r="S423">
        <f t="shared" si="61"/>
        <v>1</v>
      </c>
    </row>
    <row r="424" spans="1:19" ht="18.600000000000001" customHeight="1" x14ac:dyDescent="0.3">
      <c r="A424" t="s">
        <v>1371</v>
      </c>
      <c r="B424" t="str">
        <f>UPPER(DataAnalyst!B424)</f>
        <v>DATA ANALYST</v>
      </c>
      <c r="C424" t="s">
        <v>1365</v>
      </c>
      <c r="E424" t="str">
        <f t="shared" si="63"/>
        <v>Data Analyst</v>
      </c>
      <c r="F424" t="str">
        <f t="shared" si="55"/>
        <v>$26</v>
      </c>
      <c r="G424" t="str">
        <f t="shared" si="56"/>
        <v>$47</v>
      </c>
      <c r="H424" t="str">
        <f>LEFT(DataAnalyst!F291,LEN(DataAnalyst!F291)-3)</f>
        <v>SoluSt</v>
      </c>
      <c r="I424" t="s">
        <v>173</v>
      </c>
      <c r="J424" t="str">
        <f>IF(DataAnalyst!I291=-1,"Unknown",DataAnalyst!I291)</f>
        <v>1 to 50 employees</v>
      </c>
      <c r="K424" t="str">
        <f>IF(DataAnalyst!L291=-1,"Unknown",DataAnalyst!L291)</f>
        <v>IT Services</v>
      </c>
      <c r="L424" t="str">
        <f>IF(DataAnalyst!N291=-1,"Unknown",DataAnalyst!N291)</f>
        <v>$1 to $5 million (USD)</v>
      </c>
      <c r="M424" t="b">
        <f>IF(DataAnalyst!P291=-1,FALSE,TRUE)</f>
        <v>0</v>
      </c>
      <c r="N424">
        <f t="shared" si="62"/>
        <v>0</v>
      </c>
      <c r="O424">
        <f t="shared" si="57"/>
        <v>0</v>
      </c>
      <c r="P424">
        <f t="shared" si="58"/>
        <v>0</v>
      </c>
      <c r="Q424">
        <f t="shared" si="59"/>
        <v>0</v>
      </c>
      <c r="R424">
        <f t="shared" si="60"/>
        <v>0</v>
      </c>
      <c r="S424">
        <f t="shared" si="61"/>
        <v>0</v>
      </c>
    </row>
    <row r="425" spans="1:19" ht="18.600000000000001" customHeight="1" x14ac:dyDescent="0.3">
      <c r="A425" t="s">
        <v>1375</v>
      </c>
      <c r="B425" t="str">
        <f>UPPER(DataAnalyst!B425)</f>
        <v>DATA ANALYST</v>
      </c>
      <c r="C425" t="s">
        <v>1365</v>
      </c>
      <c r="E425" t="str">
        <f t="shared" si="63"/>
        <v>Data Analyst</v>
      </c>
      <c r="F425" t="str">
        <f t="shared" si="55"/>
        <v>$26</v>
      </c>
      <c r="G425" t="str">
        <f t="shared" si="56"/>
        <v>$47</v>
      </c>
      <c r="H425" t="str">
        <f>LEFT(DataAnalyst!F292,LEN(DataAnalyst!F292)-3)</f>
        <v xml:space="preserve">Oracle
</v>
      </c>
      <c r="I425" t="s">
        <v>19</v>
      </c>
      <c r="J425" t="str">
        <f>IF(DataAnalyst!I292=-1,"Unknown",DataAnalyst!I292)</f>
        <v>10000+ employees</v>
      </c>
      <c r="K425" t="str">
        <f>IF(DataAnalyst!L292=-1,"Unknown",DataAnalyst!L292)</f>
        <v>Enterprise Software &amp; Network Solutions</v>
      </c>
      <c r="L425" t="str">
        <f>IF(DataAnalyst!N292=-1,"Unknown",DataAnalyst!N292)</f>
        <v>$10+ billion (USD)</v>
      </c>
      <c r="M425" t="b">
        <f>IF(DataAnalyst!P292=-1,FALSE,TRUE)</f>
        <v>0</v>
      </c>
      <c r="N425">
        <f t="shared" si="62"/>
        <v>0</v>
      </c>
      <c r="O425">
        <f t="shared" si="57"/>
        <v>0</v>
      </c>
      <c r="P425">
        <f t="shared" si="58"/>
        <v>0</v>
      </c>
      <c r="Q425">
        <f t="shared" si="59"/>
        <v>0</v>
      </c>
      <c r="R425">
        <f t="shared" si="60"/>
        <v>0</v>
      </c>
      <c r="S425">
        <f t="shared" si="61"/>
        <v>0</v>
      </c>
    </row>
    <row r="426" spans="1:19" ht="18.600000000000001" customHeight="1" x14ac:dyDescent="0.3">
      <c r="A426" t="s">
        <v>1377</v>
      </c>
      <c r="B426" t="str">
        <f>UPPER(DataAnalyst!B426)</f>
        <v>DATA ANALYST</v>
      </c>
      <c r="C426" t="s">
        <v>1365</v>
      </c>
      <c r="E426" t="str">
        <f t="shared" si="63"/>
        <v>Data Analyst</v>
      </c>
      <c r="F426" t="str">
        <f t="shared" si="55"/>
        <v>$26</v>
      </c>
      <c r="G426" t="str">
        <f t="shared" si="56"/>
        <v>$47</v>
      </c>
      <c r="H426" t="str">
        <f>LEFT(DataAnalyst!F293,LEN(DataAnalyst!F293)-3)</f>
        <v>Equation Staff</v>
      </c>
      <c r="I426" t="s">
        <v>19</v>
      </c>
      <c r="J426" t="str">
        <f>IF(DataAnalyst!I293=-1,"Unknown",DataAnalyst!I293)</f>
        <v>1 to 50 employees</v>
      </c>
      <c r="K426" t="str">
        <f>IF(DataAnalyst!L293=-1,"Unknown",DataAnalyst!L293)</f>
        <v>Unknown</v>
      </c>
      <c r="L426" t="str">
        <f>IF(DataAnalyst!N293=-1,"Unknown",DataAnalyst!N293)</f>
        <v>Unknown / Non-Applicable</v>
      </c>
      <c r="M426" t="b">
        <f>IF(DataAnalyst!P293=-1,FALSE,TRUE)</f>
        <v>0</v>
      </c>
      <c r="N426">
        <f t="shared" si="62"/>
        <v>0</v>
      </c>
      <c r="O426">
        <f t="shared" si="57"/>
        <v>0</v>
      </c>
      <c r="P426">
        <f t="shared" si="58"/>
        <v>0</v>
      </c>
      <c r="Q426">
        <f t="shared" si="59"/>
        <v>0</v>
      </c>
      <c r="R426">
        <f t="shared" si="60"/>
        <v>0</v>
      </c>
      <c r="S426">
        <f t="shared" si="61"/>
        <v>1</v>
      </c>
    </row>
    <row r="427" spans="1:19" ht="18.600000000000001" customHeight="1" x14ac:dyDescent="0.3">
      <c r="A427" t="s">
        <v>1381</v>
      </c>
      <c r="B427" t="str">
        <f>UPPER(DataAnalyst!B427)</f>
        <v>DATA ANALYST</v>
      </c>
      <c r="C427" t="s">
        <v>1365</v>
      </c>
      <c r="E427" t="str">
        <f t="shared" si="63"/>
        <v>Data Analyst</v>
      </c>
      <c r="F427" t="str">
        <f t="shared" si="55"/>
        <v>$26</v>
      </c>
      <c r="G427" t="str">
        <f t="shared" si="56"/>
        <v>$47</v>
      </c>
      <c r="H427" t="str">
        <f>LEFT(DataAnalyst!F294,LEN(DataAnalyst!F294)-3)</f>
        <v xml:space="preserve">CMI/Compas
</v>
      </c>
      <c r="I427" t="s">
        <v>19</v>
      </c>
      <c r="J427" t="str">
        <f>IF(DataAnalyst!I294=-1,"Unknown",DataAnalyst!I294)</f>
        <v>501 to 1000 employees</v>
      </c>
      <c r="K427" t="str">
        <f>IF(DataAnalyst!L294=-1,"Unknown",DataAnalyst!L294)</f>
        <v>Advertising &amp; Marketing</v>
      </c>
      <c r="L427" t="str">
        <f>IF(DataAnalyst!N294=-1,"Unknown",DataAnalyst!N294)</f>
        <v>$100 to $500 million (USD)</v>
      </c>
      <c r="M427" t="b">
        <f>IF(DataAnalyst!P294=-1,FALSE,TRUE)</f>
        <v>0</v>
      </c>
      <c r="N427">
        <f t="shared" si="62"/>
        <v>1</v>
      </c>
      <c r="O427">
        <f t="shared" si="57"/>
        <v>1</v>
      </c>
      <c r="P427">
        <f t="shared" si="58"/>
        <v>0</v>
      </c>
      <c r="Q427">
        <f t="shared" si="59"/>
        <v>0</v>
      </c>
      <c r="R427">
        <f t="shared" si="60"/>
        <v>0</v>
      </c>
      <c r="S427">
        <f t="shared" si="61"/>
        <v>0</v>
      </c>
    </row>
    <row r="428" spans="1:19" ht="18.600000000000001" customHeight="1" x14ac:dyDescent="0.3">
      <c r="A428" t="s">
        <v>1384</v>
      </c>
      <c r="B428" t="str">
        <f>UPPER(DataAnalyst!B428)</f>
        <v>DATA ANALYST</v>
      </c>
      <c r="C428" t="s">
        <v>1365</v>
      </c>
      <c r="E428" t="str">
        <f t="shared" si="63"/>
        <v>Data Analyst</v>
      </c>
      <c r="F428" t="str">
        <f t="shared" si="55"/>
        <v>$26</v>
      </c>
      <c r="G428" t="str">
        <f t="shared" si="56"/>
        <v>$47</v>
      </c>
      <c r="H428" t="str">
        <f>LEFT(DataAnalyst!F295,LEN(DataAnalyst!F295)-3)</f>
        <v xml:space="preserve">AbleTo
</v>
      </c>
      <c r="I428" t="s">
        <v>19</v>
      </c>
      <c r="J428" t="str">
        <f>IF(DataAnalyst!I295=-1,"Unknown",DataAnalyst!I295)</f>
        <v>51 to 200 employees</v>
      </c>
      <c r="K428" t="str">
        <f>IF(DataAnalyst!L295=-1,"Unknown",DataAnalyst!L295)</f>
        <v>Health Care Services &amp; Hospitals</v>
      </c>
      <c r="L428" t="str">
        <f>IF(DataAnalyst!N295=-1,"Unknown",DataAnalyst!N295)</f>
        <v>$50 to $100 million (USD)</v>
      </c>
      <c r="M428" t="b">
        <f>IF(DataAnalyst!P295=-1,FALSE,TRUE)</f>
        <v>0</v>
      </c>
      <c r="N428">
        <f t="shared" si="62"/>
        <v>0</v>
      </c>
      <c r="O428">
        <f t="shared" si="57"/>
        <v>0</v>
      </c>
      <c r="P428">
        <f t="shared" si="58"/>
        <v>0</v>
      </c>
      <c r="Q428">
        <f t="shared" si="59"/>
        <v>0</v>
      </c>
      <c r="R428">
        <f t="shared" si="60"/>
        <v>0</v>
      </c>
      <c r="S428">
        <f t="shared" si="61"/>
        <v>1</v>
      </c>
    </row>
    <row r="429" spans="1:19" ht="18.600000000000001" customHeight="1" x14ac:dyDescent="0.3">
      <c r="A429" t="s">
        <v>1387</v>
      </c>
      <c r="B429" t="str">
        <f>UPPER(DataAnalyst!B429)</f>
        <v>DATA ENGINEER / DATA ANALYST</v>
      </c>
      <c r="C429" t="s">
        <v>1365</v>
      </c>
      <c r="E429" t="str">
        <f t="shared" si="63"/>
        <v>Data Analyst</v>
      </c>
      <c r="F429" t="str">
        <f t="shared" si="55"/>
        <v>$26</v>
      </c>
      <c r="G429" t="str">
        <f t="shared" si="56"/>
        <v>$47</v>
      </c>
      <c r="H429" t="str">
        <f>LEFT(DataAnalyst!F296,LEN(DataAnalyst!F296)-3)</f>
        <v xml:space="preserve">Reliable Software Resources
</v>
      </c>
      <c r="I429" t="s">
        <v>19</v>
      </c>
      <c r="J429" t="str">
        <f>IF(DataAnalyst!I296=-1,"Unknown",DataAnalyst!I296)</f>
        <v>501 to 1000 employees</v>
      </c>
      <c r="K429" t="str">
        <f>IF(DataAnalyst!L296=-1,"Unknown",DataAnalyst!L296)</f>
        <v>IT Services</v>
      </c>
      <c r="L429" t="str">
        <f>IF(DataAnalyst!N296=-1,"Unknown",DataAnalyst!N296)</f>
        <v>$50 to $100 million (USD)</v>
      </c>
      <c r="M429" t="b">
        <f>IF(DataAnalyst!P296=-1,FALSE,TRUE)</f>
        <v>0</v>
      </c>
      <c r="N429">
        <f t="shared" si="62"/>
        <v>1</v>
      </c>
      <c r="O429">
        <f t="shared" si="57"/>
        <v>1</v>
      </c>
      <c r="P429">
        <f t="shared" si="58"/>
        <v>0</v>
      </c>
      <c r="Q429">
        <f t="shared" si="59"/>
        <v>0</v>
      </c>
      <c r="R429">
        <f t="shared" si="60"/>
        <v>0</v>
      </c>
      <c r="S429">
        <f t="shared" si="61"/>
        <v>0</v>
      </c>
    </row>
    <row r="430" spans="1:19" ht="18.600000000000001" customHeight="1" x14ac:dyDescent="0.3">
      <c r="A430" t="s">
        <v>1390</v>
      </c>
      <c r="B430" t="str">
        <f>UPPER(DataAnalyst!B430)</f>
        <v>JUNIOR DATA ANALYST</v>
      </c>
      <c r="C430" t="s">
        <v>1365</v>
      </c>
      <c r="E430" t="str">
        <f t="shared" si="63"/>
        <v>Data Analyst</v>
      </c>
      <c r="F430" t="str">
        <f t="shared" si="55"/>
        <v>$26</v>
      </c>
      <c r="G430" t="str">
        <f t="shared" si="56"/>
        <v>$47</v>
      </c>
      <c r="H430" t="str">
        <f>LEFT(DataAnalyst!F297,LEN(DataAnalyst!F297)-3)</f>
        <v xml:space="preserve">Eagle Investment Systems
</v>
      </c>
      <c r="I430" t="s">
        <v>19</v>
      </c>
      <c r="J430" t="str">
        <f>IF(DataAnalyst!I297=-1,"Unknown",DataAnalyst!I297)</f>
        <v>501 to 1000 employees</v>
      </c>
      <c r="K430" t="str">
        <f>IF(DataAnalyst!L297=-1,"Unknown",DataAnalyst!L297)</f>
        <v>Investment Banking &amp; Asset Management</v>
      </c>
      <c r="L430" t="str">
        <f>IF(DataAnalyst!N297=-1,"Unknown",DataAnalyst!N297)</f>
        <v>$100 to $500 million (USD)</v>
      </c>
      <c r="M430" t="b">
        <f>IF(DataAnalyst!P297=-1,FALSE,TRUE)</f>
        <v>0</v>
      </c>
      <c r="N430">
        <f t="shared" si="62"/>
        <v>0</v>
      </c>
      <c r="O430">
        <f t="shared" si="57"/>
        <v>0</v>
      </c>
      <c r="P430">
        <f t="shared" si="58"/>
        <v>0</v>
      </c>
      <c r="Q430">
        <f t="shared" si="59"/>
        <v>0</v>
      </c>
      <c r="R430">
        <f t="shared" si="60"/>
        <v>0</v>
      </c>
      <c r="S430">
        <f t="shared" si="61"/>
        <v>1</v>
      </c>
    </row>
    <row r="431" spans="1:19" ht="18.600000000000001" customHeight="1" x14ac:dyDescent="0.3">
      <c r="A431" t="s">
        <v>1393</v>
      </c>
      <c r="B431" t="str">
        <f>UPPER(DataAnalyst!B431)</f>
        <v>DATA ANALYST</v>
      </c>
      <c r="C431" t="s">
        <v>1365</v>
      </c>
      <c r="E431" t="str">
        <f t="shared" si="63"/>
        <v>Data Analyst</v>
      </c>
      <c r="F431" t="str">
        <f t="shared" si="55"/>
        <v>$26</v>
      </c>
      <c r="G431" t="str">
        <f t="shared" si="56"/>
        <v>$47</v>
      </c>
      <c r="H431" t="str">
        <f>LEFT(DataAnalyst!F298,LEN(DataAnalyst!F298)-3)</f>
        <v xml:space="preserve">Kforce
</v>
      </c>
      <c r="I431" t="s">
        <v>899</v>
      </c>
      <c r="J431" t="str">
        <f>IF(DataAnalyst!I298=-1,"Unknown",DataAnalyst!I298)</f>
        <v>10000+ employees</v>
      </c>
      <c r="K431" t="str">
        <f>IF(DataAnalyst!L298=-1,"Unknown",DataAnalyst!L298)</f>
        <v>Staffing &amp; Outsourcing</v>
      </c>
      <c r="L431" t="str">
        <f>IF(DataAnalyst!N298=-1,"Unknown",DataAnalyst!N298)</f>
        <v>$1 to $2 billion (USD)</v>
      </c>
      <c r="M431" t="b">
        <f>IF(DataAnalyst!P298=-1,FALSE,TRUE)</f>
        <v>0</v>
      </c>
      <c r="N431">
        <f t="shared" si="62"/>
        <v>0</v>
      </c>
      <c r="O431">
        <f t="shared" si="57"/>
        <v>0</v>
      </c>
      <c r="P431">
        <f t="shared" si="58"/>
        <v>0</v>
      </c>
      <c r="Q431">
        <f t="shared" si="59"/>
        <v>0</v>
      </c>
      <c r="R431">
        <f t="shared" si="60"/>
        <v>1</v>
      </c>
      <c r="S431">
        <f t="shared" si="61"/>
        <v>1</v>
      </c>
    </row>
    <row r="432" spans="1:19" ht="18.600000000000001" customHeight="1" x14ac:dyDescent="0.3">
      <c r="A432" t="s">
        <v>1397</v>
      </c>
      <c r="B432" t="str">
        <f>UPPER(DataAnalyst!B432)</f>
        <v>DATA ANALYST : 20</v>
      </c>
      <c r="C432" t="s">
        <v>1365</v>
      </c>
      <c r="E432" t="str">
        <f t="shared" si="63"/>
        <v>Data Analyst</v>
      </c>
      <c r="F432" t="str">
        <f t="shared" si="55"/>
        <v>$26</v>
      </c>
      <c r="G432" t="str">
        <f t="shared" si="56"/>
        <v>$47</v>
      </c>
      <c r="H432" t="str">
        <f>LEFT(DataAnalyst!F299,LEN(DataAnalyst!F299)-3)</f>
        <v xml:space="preserve">Hikma Pharmaceuticals
</v>
      </c>
      <c r="I432" t="s">
        <v>1014</v>
      </c>
      <c r="J432" t="str">
        <f>IF(DataAnalyst!I299=-1,"Unknown",DataAnalyst!I299)</f>
        <v>5001 to 10000 employees</v>
      </c>
      <c r="K432" t="str">
        <f>IF(DataAnalyst!L299=-1,"Unknown",DataAnalyst!L299)</f>
        <v>Biotech &amp; Pharmaceuticals</v>
      </c>
      <c r="L432" t="str">
        <f>IF(DataAnalyst!N299=-1,"Unknown",DataAnalyst!N299)</f>
        <v>$2 to $5 billion (USD)</v>
      </c>
      <c r="M432" t="b">
        <f>IF(DataAnalyst!P299=-1,FALSE,TRUE)</f>
        <v>0</v>
      </c>
      <c r="N432">
        <f t="shared" si="62"/>
        <v>0</v>
      </c>
      <c r="O432">
        <f t="shared" si="57"/>
        <v>0</v>
      </c>
      <c r="P432">
        <f t="shared" si="58"/>
        <v>0</v>
      </c>
      <c r="Q432">
        <f t="shared" si="59"/>
        <v>0</v>
      </c>
      <c r="R432">
        <f t="shared" si="60"/>
        <v>2</v>
      </c>
      <c r="S432">
        <f t="shared" si="61"/>
        <v>1</v>
      </c>
    </row>
    <row r="433" spans="1:19" ht="18.600000000000001" customHeight="1" x14ac:dyDescent="0.3">
      <c r="A433" t="s">
        <v>1401</v>
      </c>
      <c r="B433" t="str">
        <f>UPPER(DataAnalyst!B433)</f>
        <v>DATA INTELLIGENCE - PRODUCT DATA QUALITY ANALYST (DE - REFDATA) - DATA AS A SERVICE</v>
      </c>
      <c r="C433" t="s">
        <v>1365</v>
      </c>
      <c r="E433" t="str">
        <f t="shared" si="63"/>
        <v>Data Analyst</v>
      </c>
      <c r="F433" t="str">
        <f t="shared" si="55"/>
        <v>$26</v>
      </c>
      <c r="G433" t="str">
        <f t="shared" si="56"/>
        <v>$47</v>
      </c>
      <c r="H433" t="str">
        <f>LEFT(DataAnalyst!F300,LEN(DataAnalyst!F300)-3)</f>
        <v xml:space="preserve">SMBC Group
</v>
      </c>
      <c r="I433" t="s">
        <v>103</v>
      </c>
      <c r="J433" t="str">
        <f>IF(DataAnalyst!I300=-1,"Unknown",DataAnalyst!I300)</f>
        <v>10000+ employees</v>
      </c>
      <c r="K433" t="str">
        <f>IF(DataAnalyst!L300=-1,"Unknown",DataAnalyst!L300)</f>
        <v>Investment Banking &amp; Asset Management</v>
      </c>
      <c r="L433" t="str">
        <f>IF(DataAnalyst!N300=-1,"Unknown",DataAnalyst!N300)</f>
        <v>$10+ billion (USD)</v>
      </c>
      <c r="M433" t="b">
        <f>IF(DataAnalyst!P300=-1,FALSE,TRUE)</f>
        <v>0</v>
      </c>
      <c r="N433">
        <f t="shared" si="62"/>
        <v>0</v>
      </c>
      <c r="O433">
        <f t="shared" si="57"/>
        <v>0</v>
      </c>
      <c r="P433">
        <f t="shared" si="58"/>
        <v>0</v>
      </c>
      <c r="Q433">
        <f t="shared" si="59"/>
        <v>0</v>
      </c>
      <c r="R433">
        <f t="shared" si="60"/>
        <v>0</v>
      </c>
      <c r="S433">
        <f t="shared" si="61"/>
        <v>0</v>
      </c>
    </row>
    <row r="434" spans="1:19" ht="18.600000000000001" customHeight="1" x14ac:dyDescent="0.3">
      <c r="A434" t="s">
        <v>1405</v>
      </c>
      <c r="B434" t="str">
        <f>UPPER(DataAnalyst!B434)</f>
        <v>DATA ENGINEER/DATA ANALYST (REMOTE/EVENTUALLY ONSITE)</v>
      </c>
      <c r="C434" t="s">
        <v>1365</v>
      </c>
      <c r="E434" t="str">
        <f t="shared" si="63"/>
        <v>Data Analyst</v>
      </c>
      <c r="F434" t="str">
        <f t="shared" si="55"/>
        <v>$26</v>
      </c>
      <c r="G434" t="str">
        <f t="shared" si="56"/>
        <v>$47</v>
      </c>
      <c r="H434" t="str">
        <f>LEFT(DataAnalyst!F301,LEN(DataAnalyst!F301)-3)</f>
        <v xml:space="preserve">Mount Sinai Medical Center
</v>
      </c>
      <c r="I434" t="s">
        <v>19</v>
      </c>
      <c r="J434" t="str">
        <f>IF(DataAnalyst!I301=-1,"Unknown",DataAnalyst!I301)</f>
        <v>1001 to 5000 employees</v>
      </c>
      <c r="K434" t="str">
        <f>IF(DataAnalyst!L301=-1,"Unknown",DataAnalyst!L301)</f>
        <v>Health Care Services &amp; Hospitals</v>
      </c>
      <c r="L434" t="str">
        <f>IF(DataAnalyst!N301=-1,"Unknown",DataAnalyst!N301)</f>
        <v>$500 million to $1 billion (USD)</v>
      </c>
      <c r="M434" t="b">
        <f>IF(DataAnalyst!P301=-1,FALSE,TRUE)</f>
        <v>0</v>
      </c>
      <c r="N434">
        <f t="shared" si="62"/>
        <v>1</v>
      </c>
      <c r="O434">
        <f t="shared" si="57"/>
        <v>1</v>
      </c>
      <c r="P434">
        <f t="shared" si="58"/>
        <v>0</v>
      </c>
      <c r="Q434">
        <f t="shared" si="59"/>
        <v>0</v>
      </c>
      <c r="R434">
        <f t="shared" si="60"/>
        <v>0</v>
      </c>
      <c r="S434">
        <f t="shared" si="61"/>
        <v>1</v>
      </c>
    </row>
    <row r="435" spans="1:19" ht="18.600000000000001" customHeight="1" x14ac:dyDescent="0.3">
      <c r="A435" t="s">
        <v>1408</v>
      </c>
      <c r="B435" t="str">
        <f>UPPER(DataAnalyst!B435)</f>
        <v>DATA ENGINEER/ANALYST</v>
      </c>
      <c r="C435" t="s">
        <v>1365</v>
      </c>
      <c r="E435" t="str">
        <f t="shared" si="63"/>
        <v>Data Analyst</v>
      </c>
      <c r="F435" t="str">
        <f t="shared" si="55"/>
        <v>$26</v>
      </c>
      <c r="G435" t="str">
        <f t="shared" si="56"/>
        <v>$47</v>
      </c>
      <c r="H435" t="str">
        <f>LEFT(DataAnalyst!F303,LEN(DataAnalyst!F303)-3)</f>
        <v>Top Prospect Group, I</v>
      </c>
      <c r="I435" t="s">
        <v>19</v>
      </c>
      <c r="J435" t="str">
        <f>IF(DataAnalyst!I303=-1,"Unknown",DataAnalyst!I303)</f>
        <v>Unknown</v>
      </c>
      <c r="K435" t="str">
        <f>IF(DataAnalyst!L303=-1,"Unknown",DataAnalyst!L303)</f>
        <v>Unknown</v>
      </c>
      <c r="L435" t="str">
        <f>IF(DataAnalyst!N303=-1,"Unknown",DataAnalyst!N303)</f>
        <v>Unknown</v>
      </c>
      <c r="M435" t="b">
        <f>IF(DataAnalyst!P303=-1,FALSE,TRUE)</f>
        <v>0</v>
      </c>
      <c r="N435">
        <f t="shared" si="62"/>
        <v>1</v>
      </c>
      <c r="O435">
        <f t="shared" si="57"/>
        <v>1</v>
      </c>
      <c r="P435">
        <f t="shared" si="58"/>
        <v>0</v>
      </c>
      <c r="Q435">
        <f t="shared" si="59"/>
        <v>0</v>
      </c>
      <c r="R435">
        <f t="shared" si="60"/>
        <v>0</v>
      </c>
      <c r="S435">
        <f t="shared" si="61"/>
        <v>0</v>
      </c>
    </row>
    <row r="436" spans="1:19" ht="18.600000000000001" customHeight="1" x14ac:dyDescent="0.3">
      <c r="A436" t="s">
        <v>1411</v>
      </c>
      <c r="B436" t="str">
        <f>UPPER(DataAnalyst!B436)</f>
        <v>QUALITY DATA ANALYST</v>
      </c>
      <c r="C436" t="s">
        <v>1365</v>
      </c>
      <c r="E436" t="str">
        <f t="shared" si="63"/>
        <v>Data Analyst</v>
      </c>
      <c r="F436" t="str">
        <f t="shared" si="55"/>
        <v>$26</v>
      </c>
      <c r="G436" t="str">
        <f t="shared" si="56"/>
        <v>$47</v>
      </c>
      <c r="H436" t="str">
        <f>LEFT(DataAnalyst!F304,LEN(DataAnalyst!F304)-3)</f>
        <v xml:space="preserve">JPMorgan Chase
</v>
      </c>
      <c r="I436" t="s">
        <v>173</v>
      </c>
      <c r="J436" t="str">
        <f>IF(DataAnalyst!I304=-1,"Unknown",DataAnalyst!I304)</f>
        <v>10000+ employees</v>
      </c>
      <c r="K436" t="str">
        <f>IF(DataAnalyst!L304=-1,"Unknown",DataAnalyst!L304)</f>
        <v>Investment Banking &amp; Asset Management</v>
      </c>
      <c r="L436" t="str">
        <f>IF(DataAnalyst!N304=-1,"Unknown",DataAnalyst!N304)</f>
        <v>$10+ billion (USD)</v>
      </c>
      <c r="M436" t="b">
        <f>IF(DataAnalyst!P304=-1,FALSE,TRUE)</f>
        <v>0</v>
      </c>
      <c r="N436">
        <f t="shared" si="62"/>
        <v>1</v>
      </c>
      <c r="O436">
        <f t="shared" si="57"/>
        <v>1</v>
      </c>
      <c r="P436">
        <f t="shared" si="58"/>
        <v>1</v>
      </c>
      <c r="Q436">
        <f t="shared" si="59"/>
        <v>0</v>
      </c>
      <c r="R436">
        <f t="shared" si="60"/>
        <v>0</v>
      </c>
      <c r="S436">
        <f t="shared" si="61"/>
        <v>1</v>
      </c>
    </row>
    <row r="437" spans="1:19" ht="18.600000000000001" customHeight="1" x14ac:dyDescent="0.3">
      <c r="A437" t="s">
        <v>1414</v>
      </c>
      <c r="B437" t="str">
        <f>UPPER(DataAnalyst!B437)</f>
        <v>TECHNICAL DATA ANALYST/ARCHITECT</v>
      </c>
      <c r="C437" t="s">
        <v>1365</v>
      </c>
      <c r="E437" t="str">
        <f t="shared" si="63"/>
        <v>Data Analyst</v>
      </c>
      <c r="F437" t="str">
        <f t="shared" si="55"/>
        <v>$26</v>
      </c>
      <c r="G437" t="str">
        <f t="shared" si="56"/>
        <v>$47</v>
      </c>
      <c r="H437" t="str">
        <f>LEFT(DataAnalyst!F305,LEN(DataAnalyst!F305)-3)</f>
        <v xml:space="preserve">Mitchell Martin
</v>
      </c>
      <c r="I437" t="s">
        <v>103</v>
      </c>
      <c r="J437" t="str">
        <f>IF(DataAnalyst!I305=-1,"Unknown",DataAnalyst!I305)</f>
        <v>501 to 1000 employees</v>
      </c>
      <c r="K437" t="str">
        <f>IF(DataAnalyst!L305=-1,"Unknown",DataAnalyst!L305)</f>
        <v>Staffing &amp; Outsourcing</v>
      </c>
      <c r="L437" t="str">
        <f>IF(DataAnalyst!N305=-1,"Unknown",DataAnalyst!N305)</f>
        <v>$100 to $500 million (USD)</v>
      </c>
      <c r="M437" t="b">
        <f>IF(DataAnalyst!P305=-1,FALSE,TRUE)</f>
        <v>0</v>
      </c>
      <c r="N437">
        <f t="shared" si="62"/>
        <v>1</v>
      </c>
      <c r="O437">
        <f t="shared" si="57"/>
        <v>0</v>
      </c>
      <c r="P437">
        <f t="shared" si="58"/>
        <v>0</v>
      </c>
      <c r="Q437">
        <f t="shared" si="59"/>
        <v>1</v>
      </c>
      <c r="R437">
        <f t="shared" si="60"/>
        <v>0</v>
      </c>
      <c r="S437">
        <f t="shared" si="61"/>
        <v>1</v>
      </c>
    </row>
    <row r="438" spans="1:19" ht="18.600000000000001" customHeight="1" x14ac:dyDescent="0.3">
      <c r="A438" t="s">
        <v>1418</v>
      </c>
      <c r="B438" t="str">
        <f>UPPER(DataAnalyst!B438)</f>
        <v>DATA GOVERNANCE ANALYST II</v>
      </c>
      <c r="C438" t="s">
        <v>1365</v>
      </c>
      <c r="E438" t="str">
        <f t="shared" si="63"/>
        <v>Data Analyst</v>
      </c>
      <c r="F438" t="str">
        <f t="shared" si="55"/>
        <v>$26</v>
      </c>
      <c r="G438" t="str">
        <f t="shared" si="56"/>
        <v>$47</v>
      </c>
      <c r="H438" t="str">
        <f>LEFT(DataAnalyst!F306,LEN(DataAnalyst!F306)-3)</f>
        <v xml:space="preserve">VNA Health Group
</v>
      </c>
      <c r="I438" t="s">
        <v>1033</v>
      </c>
      <c r="J438" t="str">
        <f>IF(DataAnalyst!I306=-1,"Unknown",DataAnalyst!I306)</f>
        <v>1001 to 5000 employees</v>
      </c>
      <c r="K438" t="str">
        <f>IF(DataAnalyst!L306=-1,"Unknown",DataAnalyst!L306)</f>
        <v>Social Assistance</v>
      </c>
      <c r="L438" t="str">
        <f>IF(DataAnalyst!N306=-1,"Unknown",DataAnalyst!N306)</f>
        <v>$50 to $100 million (USD)</v>
      </c>
      <c r="M438" t="b">
        <f>IF(DataAnalyst!P306=-1,FALSE,TRUE)</f>
        <v>0</v>
      </c>
      <c r="N438">
        <f t="shared" si="62"/>
        <v>1</v>
      </c>
      <c r="O438">
        <f t="shared" si="57"/>
        <v>0</v>
      </c>
      <c r="P438">
        <f t="shared" si="58"/>
        <v>0</v>
      </c>
      <c r="Q438">
        <f t="shared" si="59"/>
        <v>0</v>
      </c>
      <c r="R438">
        <f t="shared" si="60"/>
        <v>0</v>
      </c>
      <c r="S438">
        <f t="shared" si="61"/>
        <v>1</v>
      </c>
    </row>
    <row r="439" spans="1:19" ht="18.600000000000001" customHeight="1" x14ac:dyDescent="0.3">
      <c r="A439" t="s">
        <v>1421</v>
      </c>
      <c r="B439" t="str">
        <f>UPPER(DataAnalyst!B439)</f>
        <v>BIG DATA ANALYST</v>
      </c>
      <c r="C439" t="s">
        <v>1365</v>
      </c>
      <c r="E439" t="str">
        <f t="shared" si="63"/>
        <v>Data Analyst</v>
      </c>
      <c r="F439" t="str">
        <f t="shared" si="55"/>
        <v>$26</v>
      </c>
      <c r="G439" t="str">
        <f t="shared" si="56"/>
        <v>$47</v>
      </c>
      <c r="H439" t="str">
        <f>LEFT(DataAnalyst!F310,LEN(DataAnalyst!F310)-3)</f>
        <v xml:space="preserve">TechProjects
</v>
      </c>
      <c r="I439" t="s">
        <v>19</v>
      </c>
      <c r="J439" t="str">
        <f>IF(DataAnalyst!I310=-1,"Unknown",DataAnalyst!I310)</f>
        <v>1 to 50 employees</v>
      </c>
      <c r="K439" t="str">
        <f>IF(DataAnalyst!L310=-1,"Unknown",DataAnalyst!L310)</f>
        <v>IT Services</v>
      </c>
      <c r="L439" t="str">
        <f>IF(DataAnalyst!N310=-1,"Unknown",DataAnalyst!N310)</f>
        <v>Unknown / Non-Applicable</v>
      </c>
      <c r="M439" t="b">
        <f>IF(DataAnalyst!P310=-1,FALSE,TRUE)</f>
        <v>0</v>
      </c>
      <c r="N439">
        <f t="shared" si="62"/>
        <v>1</v>
      </c>
      <c r="O439">
        <f t="shared" si="57"/>
        <v>1</v>
      </c>
      <c r="P439">
        <f t="shared" si="58"/>
        <v>0</v>
      </c>
      <c r="Q439">
        <f t="shared" si="59"/>
        <v>0</v>
      </c>
      <c r="R439">
        <f t="shared" si="60"/>
        <v>0</v>
      </c>
      <c r="S439">
        <f t="shared" si="61"/>
        <v>0</v>
      </c>
    </row>
    <row r="440" spans="1:19" ht="18.600000000000001" customHeight="1" x14ac:dyDescent="0.3">
      <c r="A440" t="s">
        <v>1423</v>
      </c>
      <c r="B440" t="str">
        <f>UPPER(DataAnalyst!B440)</f>
        <v>SENIOR DATA ANALYST</v>
      </c>
      <c r="C440" t="s">
        <v>1365</v>
      </c>
      <c r="E440" t="str">
        <f t="shared" si="63"/>
        <v>Data Analyst</v>
      </c>
      <c r="F440" t="str">
        <f t="shared" si="55"/>
        <v>$26</v>
      </c>
      <c r="G440" t="str">
        <f t="shared" si="56"/>
        <v>$47</v>
      </c>
      <c r="H440" t="str">
        <f>LEFT(DataAnalyst!F311,LEN(DataAnalyst!F311)-3)</f>
        <v xml:space="preserve">Informa
</v>
      </c>
      <c r="I440" t="s">
        <v>19</v>
      </c>
      <c r="J440" t="str">
        <f>IF(DataAnalyst!I311=-1,"Unknown",DataAnalyst!I311)</f>
        <v>10000+ employees</v>
      </c>
      <c r="K440" t="str">
        <f>IF(DataAnalyst!L311=-1,"Unknown",DataAnalyst!L311)</f>
        <v>Publishing</v>
      </c>
      <c r="L440" t="str">
        <f>IF(DataAnalyst!N311=-1,"Unknown",DataAnalyst!N311)</f>
        <v>$2 to $5 billion (USD)</v>
      </c>
      <c r="M440" t="b">
        <f>IF(DataAnalyst!P311=-1,FALSE,TRUE)</f>
        <v>0</v>
      </c>
      <c r="N440">
        <f t="shared" si="62"/>
        <v>1</v>
      </c>
      <c r="O440">
        <f t="shared" si="57"/>
        <v>0</v>
      </c>
      <c r="P440">
        <f t="shared" si="58"/>
        <v>0</v>
      </c>
      <c r="Q440">
        <f t="shared" si="59"/>
        <v>1</v>
      </c>
      <c r="R440">
        <f t="shared" si="60"/>
        <v>0</v>
      </c>
      <c r="S440">
        <f t="shared" si="61"/>
        <v>1</v>
      </c>
    </row>
    <row r="441" spans="1:19" ht="18.600000000000001" customHeight="1" x14ac:dyDescent="0.3">
      <c r="A441" t="s">
        <v>1425</v>
      </c>
      <c r="B441" t="str">
        <f>UPPER(DataAnalyst!B441)</f>
        <v>DATA ANALYST</v>
      </c>
      <c r="C441" t="s">
        <v>1365</v>
      </c>
      <c r="E441" t="str">
        <f t="shared" si="63"/>
        <v>Data Analyst</v>
      </c>
      <c r="F441" t="str">
        <f t="shared" si="55"/>
        <v>$26</v>
      </c>
      <c r="G441" t="str">
        <f t="shared" si="56"/>
        <v>$47</v>
      </c>
      <c r="H441" t="str">
        <f>LEFT(DataAnalyst!F312,LEN(DataAnalyst!F312)-3)</f>
        <v xml:space="preserve">Columbia University Medical Center
</v>
      </c>
      <c r="I441" t="s">
        <v>19</v>
      </c>
      <c r="J441" t="str">
        <f>IF(DataAnalyst!I312=-1,"Unknown",DataAnalyst!I312)</f>
        <v>5001 to 10000 employees</v>
      </c>
      <c r="K441" t="str">
        <f>IF(DataAnalyst!L312=-1,"Unknown",DataAnalyst!L312)</f>
        <v>Health Care Services &amp; Hospitals</v>
      </c>
      <c r="L441" t="str">
        <f>IF(DataAnalyst!N312=-1,"Unknown",DataAnalyst!N312)</f>
        <v>$500 million to $1 billion (USD)</v>
      </c>
      <c r="M441" t="b">
        <f>IF(DataAnalyst!P312=-1,FALSE,TRUE)</f>
        <v>0</v>
      </c>
      <c r="N441">
        <f t="shared" si="62"/>
        <v>0</v>
      </c>
      <c r="O441">
        <f t="shared" si="57"/>
        <v>0</v>
      </c>
      <c r="P441">
        <f t="shared" si="58"/>
        <v>0</v>
      </c>
      <c r="Q441">
        <f t="shared" si="59"/>
        <v>0</v>
      </c>
      <c r="R441">
        <f t="shared" si="60"/>
        <v>1</v>
      </c>
      <c r="S441">
        <f t="shared" si="61"/>
        <v>1</v>
      </c>
    </row>
    <row r="442" spans="1:19" ht="18.600000000000001" customHeight="1" x14ac:dyDescent="0.3">
      <c r="A442" t="s">
        <v>1428</v>
      </c>
      <c r="B442" t="str">
        <f>UPPER(DataAnalyst!B442)</f>
        <v>DATA ANALYST AT SALT LAKE CITY, UT</v>
      </c>
      <c r="C442" t="s">
        <v>1365</v>
      </c>
      <c r="E442" t="str">
        <f t="shared" si="63"/>
        <v>Data Analyst</v>
      </c>
      <c r="F442" t="str">
        <f t="shared" si="55"/>
        <v>$26</v>
      </c>
      <c r="G442" t="str">
        <f t="shared" si="56"/>
        <v>$47</v>
      </c>
      <c r="H442" t="str">
        <f>LEFT(DataAnalyst!F313,LEN(DataAnalyst!F313)-3)</f>
        <v xml:space="preserve">Momentum Solar
</v>
      </c>
      <c r="I442" t="s">
        <v>318</v>
      </c>
      <c r="J442" t="str">
        <f>IF(DataAnalyst!I313=-1,"Unknown",DataAnalyst!I313)</f>
        <v>501 to 1000 employees</v>
      </c>
      <c r="K442" t="str">
        <f>IF(DataAnalyst!L313=-1,"Unknown",DataAnalyst!L313)</f>
        <v>Energy</v>
      </c>
      <c r="L442" t="str">
        <f>IF(DataAnalyst!N313=-1,"Unknown",DataAnalyst!N313)</f>
        <v>Unknown / Non-Applicable</v>
      </c>
      <c r="M442" t="b">
        <f>IF(DataAnalyst!P313=-1,FALSE,TRUE)</f>
        <v>0</v>
      </c>
      <c r="N442">
        <f t="shared" si="62"/>
        <v>0</v>
      </c>
      <c r="O442">
        <f t="shared" si="57"/>
        <v>0</v>
      </c>
      <c r="P442">
        <f t="shared" si="58"/>
        <v>0</v>
      </c>
      <c r="Q442">
        <f t="shared" si="59"/>
        <v>0</v>
      </c>
      <c r="R442">
        <f t="shared" si="60"/>
        <v>1</v>
      </c>
      <c r="S442">
        <f t="shared" si="61"/>
        <v>1</v>
      </c>
    </row>
    <row r="443" spans="1:19" ht="18.600000000000001" customHeight="1" x14ac:dyDescent="0.3">
      <c r="A443" t="s">
        <v>1429</v>
      </c>
      <c r="B443" t="str">
        <f>UPPER(DataAnalyst!B443)</f>
        <v>SENIOR DATA ANALYST</v>
      </c>
      <c r="C443" t="s">
        <v>1365</v>
      </c>
      <c r="E443" t="str">
        <f t="shared" si="63"/>
        <v>Data Analyst</v>
      </c>
      <c r="F443" t="str">
        <f t="shared" si="55"/>
        <v>$26</v>
      </c>
      <c r="G443" t="str">
        <f t="shared" si="56"/>
        <v>$47</v>
      </c>
      <c r="H443" t="str">
        <f>LEFT(DataAnalyst!F315,LEN(DataAnalyst!F315)-3)</f>
        <v xml:space="preserve">ProHEALTH Medical Management
</v>
      </c>
      <c r="I443" t="s">
        <v>507</v>
      </c>
      <c r="J443" t="str">
        <f>IF(DataAnalyst!I315=-1,"Unknown",DataAnalyst!I315)</f>
        <v>1001 to 5000 employees</v>
      </c>
      <c r="K443" t="str">
        <f>IF(DataAnalyst!L315=-1,"Unknown",DataAnalyst!L315)</f>
        <v>Health Care Services &amp; Hospitals</v>
      </c>
      <c r="L443" t="str">
        <f>IF(DataAnalyst!N315=-1,"Unknown",DataAnalyst!N315)</f>
        <v>Unknown / Non-Applicable</v>
      </c>
      <c r="M443" t="b">
        <f>IF(DataAnalyst!P315=-1,FALSE,TRUE)</f>
        <v>0</v>
      </c>
      <c r="N443">
        <f t="shared" si="62"/>
        <v>1</v>
      </c>
      <c r="O443">
        <f t="shared" si="57"/>
        <v>1</v>
      </c>
      <c r="P443">
        <f t="shared" si="58"/>
        <v>0</v>
      </c>
      <c r="Q443">
        <f t="shared" si="59"/>
        <v>0</v>
      </c>
      <c r="R443">
        <f t="shared" si="60"/>
        <v>0</v>
      </c>
      <c r="S443">
        <f t="shared" si="61"/>
        <v>1</v>
      </c>
    </row>
    <row r="444" spans="1:19" ht="18.600000000000001" customHeight="1" x14ac:dyDescent="0.3">
      <c r="A444" t="s">
        <v>1434</v>
      </c>
      <c r="B444" t="str">
        <f>UPPER(DataAnalyst!B444)</f>
        <v>DATA SCIENTIST/ANALYST - NOKE</v>
      </c>
      <c r="C444" t="s">
        <v>1365</v>
      </c>
      <c r="E444" t="str">
        <f t="shared" si="63"/>
        <v>Data Analyst</v>
      </c>
      <c r="F444" t="str">
        <f t="shared" si="55"/>
        <v>$26</v>
      </c>
      <c r="G444" t="str">
        <f t="shared" si="56"/>
        <v>$47</v>
      </c>
      <c r="H444" t="str">
        <f>LEFT(DataAnalyst!F316,LEN(DataAnalyst!F316)-3)</f>
        <v xml:space="preserve">Reliable Software Resources
</v>
      </c>
      <c r="I444" t="s">
        <v>19</v>
      </c>
      <c r="J444" t="str">
        <f>IF(DataAnalyst!I316=-1,"Unknown",DataAnalyst!I316)</f>
        <v>501 to 1000 employees</v>
      </c>
      <c r="K444" t="str">
        <f>IF(DataAnalyst!L316=-1,"Unknown",DataAnalyst!L316)</f>
        <v>IT Services</v>
      </c>
      <c r="L444" t="str">
        <f>IF(DataAnalyst!N316=-1,"Unknown",DataAnalyst!N316)</f>
        <v>$50 to $100 million (USD)</v>
      </c>
      <c r="M444" t="b">
        <f>IF(DataAnalyst!P316=-1,FALSE,TRUE)</f>
        <v>0</v>
      </c>
      <c r="N444">
        <f t="shared" si="62"/>
        <v>1</v>
      </c>
      <c r="O444">
        <f t="shared" si="57"/>
        <v>0</v>
      </c>
      <c r="P444">
        <f t="shared" si="58"/>
        <v>0</v>
      </c>
      <c r="Q444">
        <f t="shared" si="59"/>
        <v>1</v>
      </c>
      <c r="R444">
        <f t="shared" si="60"/>
        <v>1</v>
      </c>
      <c r="S444">
        <f t="shared" si="61"/>
        <v>0</v>
      </c>
    </row>
    <row r="445" spans="1:19" ht="18.600000000000001" customHeight="1" x14ac:dyDescent="0.3">
      <c r="A445" t="s">
        <v>1439</v>
      </c>
      <c r="B445" t="str">
        <f>UPPER(DataAnalyst!B445)</f>
        <v>DATA ANALYST - W2 CANDIDATE</v>
      </c>
      <c r="C445" t="s">
        <v>1365</v>
      </c>
      <c r="E445" t="str">
        <f t="shared" si="63"/>
        <v>Data Analyst</v>
      </c>
      <c r="F445" t="str">
        <f t="shared" si="55"/>
        <v>$26</v>
      </c>
      <c r="G445" t="str">
        <f t="shared" si="56"/>
        <v>$47</v>
      </c>
      <c r="H445" t="str">
        <f>LEFT(DataAnalyst!F317,LEN(DataAnalyst!F317)-3)</f>
        <v>Maisonette Care</v>
      </c>
      <c r="I445" t="s">
        <v>173</v>
      </c>
      <c r="J445" t="str">
        <f>IF(DataAnalyst!I317=-1,"Unknown",DataAnalyst!I317)</f>
        <v>Unknown</v>
      </c>
      <c r="K445" t="str">
        <f>IF(DataAnalyst!L317=-1,"Unknown",DataAnalyst!L317)</f>
        <v>Unknown</v>
      </c>
      <c r="L445" t="str">
        <f>IF(DataAnalyst!N317=-1,"Unknown",DataAnalyst!N317)</f>
        <v>Unknown</v>
      </c>
      <c r="M445" t="b">
        <f>IF(DataAnalyst!P317=-1,FALSE,TRUE)</f>
        <v>0</v>
      </c>
      <c r="N445">
        <f t="shared" si="62"/>
        <v>1</v>
      </c>
      <c r="O445">
        <f t="shared" si="57"/>
        <v>1</v>
      </c>
      <c r="P445">
        <f t="shared" si="58"/>
        <v>0</v>
      </c>
      <c r="Q445">
        <f t="shared" si="59"/>
        <v>0</v>
      </c>
      <c r="R445">
        <f t="shared" si="60"/>
        <v>0</v>
      </c>
      <c r="S445">
        <f t="shared" si="61"/>
        <v>0</v>
      </c>
    </row>
    <row r="446" spans="1:19" ht="18.600000000000001" customHeight="1" x14ac:dyDescent="0.3">
      <c r="A446" t="s">
        <v>1443</v>
      </c>
      <c r="B446" t="str">
        <f>UPPER(DataAnalyst!B446)</f>
        <v>SENIOR DATA ANALYST</v>
      </c>
      <c r="C446" t="s">
        <v>1365</v>
      </c>
      <c r="E446" t="str">
        <f t="shared" si="63"/>
        <v>Data Analyst</v>
      </c>
      <c r="F446" t="str">
        <f t="shared" si="55"/>
        <v>$26</v>
      </c>
      <c r="G446" t="str">
        <f t="shared" si="56"/>
        <v>$47</v>
      </c>
      <c r="H446" t="str">
        <f>LEFT(DataAnalyst!F318,LEN(DataAnalyst!F318)-3)</f>
        <v xml:space="preserve">Donnelly &amp; Moore Corporation
</v>
      </c>
      <c r="I446" t="s">
        <v>19</v>
      </c>
      <c r="J446" t="str">
        <f>IF(DataAnalyst!I318=-1,"Unknown",DataAnalyst!I318)</f>
        <v>1 to 50 employees</v>
      </c>
      <c r="K446" t="str">
        <f>IF(DataAnalyst!L318=-1,"Unknown",DataAnalyst!L318)</f>
        <v>Staffing &amp; Outsourcing</v>
      </c>
      <c r="L446" t="str">
        <f>IF(DataAnalyst!N318=-1,"Unknown",DataAnalyst!N318)</f>
        <v>Unknown / Non-Applicable</v>
      </c>
      <c r="M446" t="b">
        <f>IF(DataAnalyst!P318=-1,FALSE,TRUE)</f>
        <v>0</v>
      </c>
      <c r="N446">
        <f t="shared" si="62"/>
        <v>1</v>
      </c>
      <c r="O446">
        <f t="shared" si="57"/>
        <v>1</v>
      </c>
      <c r="P446">
        <f t="shared" si="58"/>
        <v>0</v>
      </c>
      <c r="Q446">
        <f t="shared" si="59"/>
        <v>0</v>
      </c>
      <c r="R446">
        <f t="shared" si="60"/>
        <v>0</v>
      </c>
      <c r="S446">
        <f t="shared" si="61"/>
        <v>0</v>
      </c>
    </row>
    <row r="447" spans="1:19" ht="18.600000000000001" customHeight="1" x14ac:dyDescent="0.3">
      <c r="A447" t="s">
        <v>1446</v>
      </c>
      <c r="B447" t="str">
        <f>UPPER(DataAnalyst!B447)</f>
        <v>MARKETING COORDINATOR / DATA ANALYST</v>
      </c>
      <c r="C447" t="s">
        <v>1365</v>
      </c>
      <c r="E447" t="str">
        <f t="shared" si="63"/>
        <v>Data Analyst</v>
      </c>
      <c r="F447" t="str">
        <f t="shared" si="55"/>
        <v>$26</v>
      </c>
      <c r="G447" t="str">
        <f t="shared" si="56"/>
        <v>$47</v>
      </c>
      <c r="H447" t="str">
        <f>LEFT(DataAnalyst!F319,LEN(DataAnalyst!F319)-3)</f>
        <v xml:space="preserve">J.P. Morgan
</v>
      </c>
      <c r="I447" t="s">
        <v>530</v>
      </c>
      <c r="J447" t="str">
        <f>IF(DataAnalyst!I319=-1,"Unknown",DataAnalyst!I319)</f>
        <v>10000+ employees</v>
      </c>
      <c r="K447" t="str">
        <f>IF(DataAnalyst!L319=-1,"Unknown",DataAnalyst!L319)</f>
        <v>Investment Banking &amp; Asset Management</v>
      </c>
      <c r="L447" t="str">
        <f>IF(DataAnalyst!N319=-1,"Unknown",DataAnalyst!N319)</f>
        <v>$10+ billion (USD)</v>
      </c>
      <c r="M447" t="b">
        <f>IF(DataAnalyst!P319=-1,FALSE,TRUE)</f>
        <v>0</v>
      </c>
      <c r="N447">
        <f t="shared" si="62"/>
        <v>0</v>
      </c>
      <c r="O447">
        <f t="shared" si="57"/>
        <v>0</v>
      </c>
      <c r="P447">
        <f t="shared" si="58"/>
        <v>0</v>
      </c>
      <c r="Q447">
        <f t="shared" si="59"/>
        <v>0</v>
      </c>
      <c r="R447">
        <f t="shared" si="60"/>
        <v>0</v>
      </c>
      <c r="S447">
        <f t="shared" si="61"/>
        <v>0</v>
      </c>
    </row>
    <row r="448" spans="1:19" ht="18.600000000000001" customHeight="1" x14ac:dyDescent="0.3">
      <c r="A448" t="s">
        <v>1449</v>
      </c>
      <c r="B448" t="str">
        <f>UPPER(DataAnalyst!B448)</f>
        <v>SENIOR DATA ANALYST</v>
      </c>
      <c r="C448" t="s">
        <v>1365</v>
      </c>
      <c r="E448" t="str">
        <f t="shared" si="63"/>
        <v>Data Analyst</v>
      </c>
      <c r="F448" t="str">
        <f t="shared" si="55"/>
        <v>$26</v>
      </c>
      <c r="G448" t="str">
        <f t="shared" si="56"/>
        <v>$47</v>
      </c>
      <c r="H448" t="str">
        <f>LEFT(DataAnalyst!F320,LEN(DataAnalyst!F320)-3)</f>
        <v xml:space="preserve">Saratoga Medical Center
</v>
      </c>
      <c r="I448" t="s">
        <v>19</v>
      </c>
      <c r="J448" t="str">
        <f>IF(DataAnalyst!I320=-1,"Unknown",DataAnalyst!I320)</f>
        <v>201 to 500 employees</v>
      </c>
      <c r="K448" t="str">
        <f>IF(DataAnalyst!L320=-1,"Unknown",DataAnalyst!L320)</f>
        <v>Health Care Services &amp; Hospitals</v>
      </c>
      <c r="L448" t="str">
        <f>IF(DataAnalyst!N320=-1,"Unknown",DataAnalyst!N320)</f>
        <v>$10 to $25 million (USD)</v>
      </c>
      <c r="M448" t="b">
        <f>IF(DataAnalyst!P320=-1,FALSE,TRUE)</f>
        <v>0</v>
      </c>
      <c r="N448">
        <f t="shared" si="62"/>
        <v>1</v>
      </c>
      <c r="O448">
        <f t="shared" si="57"/>
        <v>1</v>
      </c>
      <c r="P448">
        <f t="shared" si="58"/>
        <v>0</v>
      </c>
      <c r="Q448">
        <f t="shared" si="59"/>
        <v>0</v>
      </c>
      <c r="R448">
        <f t="shared" si="60"/>
        <v>0</v>
      </c>
      <c r="S448">
        <f t="shared" si="61"/>
        <v>0</v>
      </c>
    </row>
    <row r="449" spans="1:19" ht="18.600000000000001" customHeight="1" x14ac:dyDescent="0.3">
      <c r="A449" t="s">
        <v>1451</v>
      </c>
      <c r="B449" t="str">
        <f>UPPER(DataAnalyst!B449)</f>
        <v>FINANCIAL DATA ANALYST</v>
      </c>
      <c r="C449" t="s">
        <v>1365</v>
      </c>
      <c r="E449" t="str">
        <f t="shared" si="63"/>
        <v>Data Analyst</v>
      </c>
      <c r="F449" t="str">
        <f t="shared" si="55"/>
        <v>$26</v>
      </c>
      <c r="G449" t="str">
        <f t="shared" si="56"/>
        <v>$47</v>
      </c>
      <c r="H449" t="str">
        <f>LEFT(DataAnalyst!F321,LEN(DataAnalyst!F321)-3)</f>
        <v xml:space="preserve">YAI/NIPD Network
</v>
      </c>
      <c r="I449" t="s">
        <v>19</v>
      </c>
      <c r="J449" t="str">
        <f>IF(DataAnalyst!I321=-1,"Unknown",DataAnalyst!I321)</f>
        <v>5001 to 10000 employees</v>
      </c>
      <c r="K449" t="str">
        <f>IF(DataAnalyst!L321=-1,"Unknown",DataAnalyst!L321)</f>
        <v>Social Assistance</v>
      </c>
      <c r="L449" t="str">
        <f>IF(DataAnalyst!N321=-1,"Unknown",DataAnalyst!N321)</f>
        <v>$100 to $500 million (USD)</v>
      </c>
      <c r="M449" t="b">
        <f>IF(DataAnalyst!P321=-1,FALSE,TRUE)</f>
        <v>0</v>
      </c>
      <c r="N449">
        <f t="shared" si="62"/>
        <v>1</v>
      </c>
      <c r="O449">
        <f t="shared" si="57"/>
        <v>1</v>
      </c>
      <c r="P449">
        <f t="shared" si="58"/>
        <v>0</v>
      </c>
      <c r="Q449">
        <f t="shared" si="59"/>
        <v>0</v>
      </c>
      <c r="R449">
        <f t="shared" si="60"/>
        <v>0</v>
      </c>
      <c r="S449">
        <f t="shared" si="61"/>
        <v>1</v>
      </c>
    </row>
    <row r="450" spans="1:19" ht="18.600000000000001" customHeight="1" x14ac:dyDescent="0.3">
      <c r="A450" t="s">
        <v>1454</v>
      </c>
      <c r="B450" t="str">
        <f>UPPER(DataAnalyst!B450)</f>
        <v>SPECIAL OPERATIONS (LREC) INCENTIVES AND PROFICIENCY DATA ANALYST</v>
      </c>
      <c r="C450" t="s">
        <v>1365</v>
      </c>
      <c r="E450" t="str">
        <f t="shared" si="63"/>
        <v>Data Analyst</v>
      </c>
      <c r="F450" t="str">
        <f t="shared" ref="F450:F513" si="64">LEFT(C450,3)</f>
        <v>$26</v>
      </c>
      <c r="G450" t="str">
        <f t="shared" ref="G450:G513" si="65">MID(C450,FIND("-",C450)+1,FIND("(",C450)-FIND("-",C450)-3)</f>
        <v>$47</v>
      </c>
      <c r="H450" t="str">
        <f>LEFT(DataAnalyst!F322,LEN(DataAnalyst!F322)-3)</f>
        <v xml:space="preserve">Mount Sinai Medical Center
</v>
      </c>
      <c r="I450" t="s">
        <v>19</v>
      </c>
      <c r="J450" t="str">
        <f>IF(DataAnalyst!I322=-1,"Unknown",DataAnalyst!I322)</f>
        <v>1001 to 5000 employees</v>
      </c>
      <c r="K450" t="str">
        <f>IF(DataAnalyst!L322=-1,"Unknown",DataAnalyst!L322)</f>
        <v>Health Care Services &amp; Hospitals</v>
      </c>
      <c r="L450" t="str">
        <f>IF(DataAnalyst!N322=-1,"Unknown",DataAnalyst!N322)</f>
        <v>$500 million to $1 billion (USD)</v>
      </c>
      <c r="M450" t="b">
        <f>IF(DataAnalyst!P322=-1,FALSE,TRUE)</f>
        <v>0</v>
      </c>
      <c r="N450">
        <f t="shared" si="62"/>
        <v>0</v>
      </c>
      <c r="O450">
        <f t="shared" si="57"/>
        <v>0</v>
      </c>
      <c r="P450">
        <f t="shared" si="58"/>
        <v>0</v>
      </c>
      <c r="Q450">
        <f t="shared" si="59"/>
        <v>0</v>
      </c>
      <c r="R450">
        <f t="shared" si="60"/>
        <v>0</v>
      </c>
      <c r="S450">
        <f t="shared" si="61"/>
        <v>0</v>
      </c>
    </row>
    <row r="451" spans="1:19" ht="18.600000000000001" customHeight="1" x14ac:dyDescent="0.3">
      <c r="A451" t="s">
        <v>1458</v>
      </c>
      <c r="B451" t="str">
        <f>UPPER(DataAnalyst!B451)</f>
        <v>SENIOR DATA ANALYST</v>
      </c>
      <c r="C451" t="s">
        <v>1365</v>
      </c>
      <c r="E451" t="str">
        <f t="shared" si="63"/>
        <v>Data Analyst</v>
      </c>
      <c r="F451" t="str">
        <f t="shared" si="64"/>
        <v>$26</v>
      </c>
      <c r="G451" t="str">
        <f t="shared" si="65"/>
        <v>$47</v>
      </c>
      <c r="H451" t="str">
        <f>LEFT(DataAnalyst!F323,LEN(DataAnalyst!F323)-3)</f>
        <v xml:space="preserve">Diverse Lynx
</v>
      </c>
      <c r="I451" t="s">
        <v>19</v>
      </c>
      <c r="J451" t="str">
        <f>IF(DataAnalyst!I323=-1,"Unknown",DataAnalyst!I323)</f>
        <v>501 to 1000 employees</v>
      </c>
      <c r="K451" t="str">
        <f>IF(DataAnalyst!L323=-1,"Unknown",DataAnalyst!L323)</f>
        <v>IT Services</v>
      </c>
      <c r="L451" t="str">
        <f>IF(DataAnalyst!N323=-1,"Unknown",DataAnalyst!N323)</f>
        <v>$100 to $500 million (USD)</v>
      </c>
      <c r="M451" t="b">
        <f>IF(DataAnalyst!P323=-1,FALSE,TRUE)</f>
        <v>0</v>
      </c>
      <c r="N451">
        <f t="shared" si="62"/>
        <v>1</v>
      </c>
      <c r="O451">
        <f t="shared" ref="O451:O514" si="66">COUNTIF($A451,"*Python*")</f>
        <v>1</v>
      </c>
      <c r="P451">
        <f t="shared" ref="P451:P514" si="67">COUNTIF($A451,"* R *")</f>
        <v>0</v>
      </c>
      <c r="Q451">
        <f t="shared" ref="Q451:Q514" si="68">COUNTIF($A451,"*Tableau*")</f>
        <v>0</v>
      </c>
      <c r="R451">
        <f t="shared" ref="R451:R514" si="69">COUNTIF($A451,"*Power BI*")+COUNTIF($A451,"*PowerBI*")</f>
        <v>0</v>
      </c>
      <c r="S451">
        <f t="shared" ref="S451:S514" si="70">+COUNTIF($A451,"*Excel*")</f>
        <v>1</v>
      </c>
    </row>
    <row r="452" spans="1:19" ht="18.600000000000001" customHeight="1" x14ac:dyDescent="0.3">
      <c r="A452" t="s">
        <v>1462</v>
      </c>
      <c r="B452" t="str">
        <f>UPPER(DataAnalyst!B452)</f>
        <v>A. SENIOR DATA AND BUSINESS ANALYST</v>
      </c>
      <c r="C452" t="s">
        <v>1461</v>
      </c>
      <c r="E452" t="str">
        <f t="shared" si="63"/>
        <v>Business Analyst</v>
      </c>
      <c r="F452" t="str">
        <f t="shared" si="64"/>
        <v>$31</v>
      </c>
      <c r="G452" t="str">
        <f t="shared" si="65"/>
        <v>$59</v>
      </c>
      <c r="H452" t="str">
        <f>LEFT(DataAnalyst!F324,LEN(DataAnalyst!F324)-3)</f>
        <v xml:space="preserve">Quad Consultancy
</v>
      </c>
      <c r="I452" t="s">
        <v>1086</v>
      </c>
      <c r="J452" t="str">
        <f>IF(DataAnalyst!I324=-1,"Unknown",DataAnalyst!I324)</f>
        <v>1 to 50 employees</v>
      </c>
      <c r="K452" t="str">
        <f>IF(DataAnalyst!L324=-1,"Unknown",DataAnalyst!L324)</f>
        <v>Consulting</v>
      </c>
      <c r="L452" t="str">
        <f>IF(DataAnalyst!N324=-1,"Unknown",DataAnalyst!N324)</f>
        <v>Unknown / Non-Applicable</v>
      </c>
      <c r="M452" t="b">
        <f>IF(DataAnalyst!P324=-1,FALSE,TRUE)</f>
        <v>0</v>
      </c>
      <c r="N452">
        <f t="shared" ref="N452:N515" si="71">COUNTIF($A452,"*SQL*")</f>
        <v>1</v>
      </c>
      <c r="O452">
        <f t="shared" si="66"/>
        <v>1</v>
      </c>
      <c r="P452">
        <f t="shared" si="67"/>
        <v>0</v>
      </c>
      <c r="Q452">
        <f t="shared" si="68"/>
        <v>1</v>
      </c>
      <c r="R452">
        <f t="shared" si="69"/>
        <v>0</v>
      </c>
      <c r="S452">
        <f t="shared" si="70"/>
        <v>1</v>
      </c>
    </row>
    <row r="453" spans="1:19" ht="18.600000000000001" customHeight="1" x14ac:dyDescent="0.3">
      <c r="A453" t="s">
        <v>1465</v>
      </c>
      <c r="B453" t="str">
        <f>UPPER(DataAnalyst!B453)</f>
        <v>FUND DATA ANALYST</v>
      </c>
      <c r="C453" t="s">
        <v>1461</v>
      </c>
      <c r="E453" t="str">
        <f t="shared" si="63"/>
        <v>Data Analyst</v>
      </c>
      <c r="F453" t="str">
        <f t="shared" si="64"/>
        <v>$31</v>
      </c>
      <c r="G453" t="str">
        <f t="shared" si="65"/>
        <v>$59</v>
      </c>
      <c r="H453" t="str">
        <f>LEFT(DataAnalyst!F325,LEN(DataAnalyst!F325)-3)</f>
        <v xml:space="preserve">Competent Systems, Inc
</v>
      </c>
      <c r="I453" t="s">
        <v>103</v>
      </c>
      <c r="J453" t="str">
        <f>IF(DataAnalyst!I325=-1,"Unknown",DataAnalyst!I325)</f>
        <v>201 to 500 employees</v>
      </c>
      <c r="K453" t="str">
        <f>IF(DataAnalyst!L325=-1,"Unknown",DataAnalyst!L325)</f>
        <v>Enterprise Software &amp; Network Solutions</v>
      </c>
      <c r="L453" t="str">
        <f>IF(DataAnalyst!N325=-1,"Unknown",DataAnalyst!N325)</f>
        <v>$10 to $25 million (USD)</v>
      </c>
      <c r="M453" t="b">
        <f>IF(DataAnalyst!P325=-1,FALSE,TRUE)</f>
        <v>0</v>
      </c>
      <c r="N453">
        <f t="shared" si="71"/>
        <v>1</v>
      </c>
      <c r="O453">
        <f t="shared" si="66"/>
        <v>0</v>
      </c>
      <c r="P453">
        <f t="shared" si="67"/>
        <v>0</v>
      </c>
      <c r="Q453">
        <f t="shared" si="68"/>
        <v>0</v>
      </c>
      <c r="R453">
        <f t="shared" si="69"/>
        <v>0</v>
      </c>
      <c r="S453">
        <f t="shared" si="70"/>
        <v>1</v>
      </c>
    </row>
    <row r="454" spans="1:19" ht="18.600000000000001" customHeight="1" x14ac:dyDescent="0.3">
      <c r="A454" t="s">
        <v>1467</v>
      </c>
      <c r="B454" t="str">
        <f>UPPER(DataAnalyst!B454)</f>
        <v>SR PYTHON DATA ANALYST(NO C2C) CONTRACT W2 ONLY</v>
      </c>
      <c r="C454" t="s">
        <v>1461</v>
      </c>
      <c r="E454" t="str">
        <f t="shared" si="63"/>
        <v>Data Analyst</v>
      </c>
      <c r="F454" t="str">
        <f t="shared" si="64"/>
        <v>$31</v>
      </c>
      <c r="G454" t="str">
        <f t="shared" si="65"/>
        <v>$59</v>
      </c>
      <c r="H454" t="str">
        <f>LEFT(DataAnalyst!F326,LEN(DataAnalyst!F326)-3)</f>
        <v xml:space="preserve">1199SEIU Funds
</v>
      </c>
      <c r="I454" t="s">
        <v>19</v>
      </c>
      <c r="J454" t="str">
        <f>IF(DataAnalyst!I326=-1,"Unknown",DataAnalyst!I326)</f>
        <v>1001 to 5000 employees</v>
      </c>
      <c r="K454" t="str">
        <f>IF(DataAnalyst!L326=-1,"Unknown",DataAnalyst!L326)</f>
        <v>Insurance Carriers</v>
      </c>
      <c r="L454" t="str">
        <f>IF(DataAnalyst!N326=-1,"Unknown",DataAnalyst!N326)</f>
        <v>$100 to $500 million (USD)</v>
      </c>
      <c r="M454" t="b">
        <f>IF(DataAnalyst!P326=-1,FALSE,TRUE)</f>
        <v>0</v>
      </c>
      <c r="N454">
        <f t="shared" si="71"/>
        <v>1</v>
      </c>
      <c r="O454">
        <f t="shared" si="66"/>
        <v>1</v>
      </c>
      <c r="P454">
        <f t="shared" si="67"/>
        <v>0</v>
      </c>
      <c r="Q454">
        <f t="shared" si="68"/>
        <v>0</v>
      </c>
      <c r="R454">
        <f t="shared" si="69"/>
        <v>0</v>
      </c>
      <c r="S454">
        <f t="shared" si="70"/>
        <v>0</v>
      </c>
    </row>
    <row r="455" spans="1:19" ht="18.600000000000001" customHeight="1" x14ac:dyDescent="0.3">
      <c r="A455" t="s">
        <v>1468</v>
      </c>
      <c r="B455" t="str">
        <f>UPPER(DataAnalyst!B455)</f>
        <v>TX HEALTHCARE DATA/REPORTING ANALYST</v>
      </c>
      <c r="C455" t="s">
        <v>1461</v>
      </c>
      <c r="E455" t="str">
        <f t="shared" si="63"/>
        <v>Data Analyst</v>
      </c>
      <c r="F455" t="str">
        <f t="shared" si="64"/>
        <v>$31</v>
      </c>
      <c r="G455" t="str">
        <f t="shared" si="65"/>
        <v>$59</v>
      </c>
      <c r="H455" t="str">
        <f>LEFT(DataAnalyst!F327,LEN(DataAnalyst!F327)-3)</f>
        <v xml:space="preserve">Peloton Interactive
</v>
      </c>
      <c r="I455" t="s">
        <v>19</v>
      </c>
      <c r="J455" t="str">
        <f>IF(DataAnalyst!I327=-1,"Unknown",DataAnalyst!I327)</f>
        <v>1001 to 5000 employees</v>
      </c>
      <c r="K455" t="str">
        <f>IF(DataAnalyst!L327=-1,"Unknown",DataAnalyst!L327)</f>
        <v>Health, Beauty, &amp; Fitness</v>
      </c>
      <c r="L455" t="str">
        <f>IF(DataAnalyst!N327=-1,"Unknown",DataAnalyst!N327)</f>
        <v>Unknown / Non-Applicable</v>
      </c>
      <c r="M455" t="b">
        <f>IF(DataAnalyst!P327=-1,FALSE,TRUE)</f>
        <v>0</v>
      </c>
      <c r="N455">
        <f t="shared" si="71"/>
        <v>1</v>
      </c>
      <c r="O455">
        <f t="shared" si="66"/>
        <v>1</v>
      </c>
      <c r="P455">
        <f t="shared" si="67"/>
        <v>0</v>
      </c>
      <c r="Q455">
        <f t="shared" si="68"/>
        <v>1</v>
      </c>
      <c r="R455">
        <f t="shared" si="69"/>
        <v>0</v>
      </c>
      <c r="S455">
        <f t="shared" si="70"/>
        <v>1</v>
      </c>
    </row>
    <row r="456" spans="1:19" ht="18.600000000000001" customHeight="1" x14ac:dyDescent="0.3">
      <c r="A456" t="s">
        <v>1470</v>
      </c>
      <c r="B456" t="str">
        <f>UPPER(DataAnalyst!B456)</f>
        <v>DATA ANALYST</v>
      </c>
      <c r="C456" t="s">
        <v>1469</v>
      </c>
      <c r="E456" t="str">
        <f t="shared" si="63"/>
        <v>Data Analyst</v>
      </c>
      <c r="F456" t="str">
        <f t="shared" si="64"/>
        <v>$47</v>
      </c>
      <c r="G456" t="str">
        <f t="shared" si="65"/>
        <v>$81</v>
      </c>
      <c r="H456" t="str">
        <f>LEFT(DataAnalyst!F328,LEN(DataAnalyst!F328)-3)</f>
        <v xml:space="preserve">Genpact
</v>
      </c>
      <c r="I456" t="s">
        <v>19</v>
      </c>
      <c r="J456" t="str">
        <f>IF(DataAnalyst!I328=-1,"Unknown",DataAnalyst!I328)</f>
        <v>10000+ employees</v>
      </c>
      <c r="K456" t="str">
        <f>IF(DataAnalyst!L328=-1,"Unknown",DataAnalyst!L328)</f>
        <v>IT Services</v>
      </c>
      <c r="L456" t="str">
        <f>IF(DataAnalyst!N328=-1,"Unknown",DataAnalyst!N328)</f>
        <v>$2 to $5 billion (USD)</v>
      </c>
      <c r="M456" t="b">
        <f>IF(DataAnalyst!P328=-1,FALSE,TRUE)</f>
        <v>0</v>
      </c>
      <c r="N456">
        <f t="shared" si="71"/>
        <v>0</v>
      </c>
      <c r="O456">
        <f t="shared" si="66"/>
        <v>0</v>
      </c>
      <c r="P456">
        <f t="shared" si="67"/>
        <v>0</v>
      </c>
      <c r="Q456">
        <f t="shared" si="68"/>
        <v>0</v>
      </c>
      <c r="R456">
        <f t="shared" si="69"/>
        <v>0</v>
      </c>
      <c r="S456">
        <f t="shared" si="70"/>
        <v>0</v>
      </c>
    </row>
    <row r="457" spans="1:19" ht="18.600000000000001" customHeight="1" x14ac:dyDescent="0.3">
      <c r="A457" t="s">
        <v>1473</v>
      </c>
      <c r="B457" t="str">
        <f>UPPER(DataAnalyst!B457)</f>
        <v>DATA ANALYST, DISTRICT OFFICE - ACCOUNTABILITY OFFICE</v>
      </c>
      <c r="C457" t="s">
        <v>1469</v>
      </c>
      <c r="E457" t="str">
        <f t="shared" si="63"/>
        <v>Data Analyst</v>
      </c>
      <c r="F457" t="str">
        <f t="shared" si="64"/>
        <v>$47</v>
      </c>
      <c r="G457" t="str">
        <f t="shared" si="65"/>
        <v>$81</v>
      </c>
      <c r="H457" t="str">
        <f>LEFT(DataAnalyst!F329,LEN(DataAnalyst!F329)-3)</f>
        <v>LACOSTE CORPOR</v>
      </c>
      <c r="I457" t="s">
        <v>19</v>
      </c>
      <c r="J457" t="str">
        <f>IF(DataAnalyst!I329=-1,"Unknown",DataAnalyst!I329)</f>
        <v>Unknown</v>
      </c>
      <c r="K457" t="str">
        <f>IF(DataAnalyst!L329=-1,"Unknown",DataAnalyst!L329)</f>
        <v>Unknown</v>
      </c>
      <c r="L457" t="str">
        <f>IF(DataAnalyst!N329=-1,"Unknown",DataAnalyst!N329)</f>
        <v>Unknown</v>
      </c>
      <c r="M457" t="b">
        <f>IF(DataAnalyst!P329=-1,FALSE,TRUE)</f>
        <v>0</v>
      </c>
      <c r="N457">
        <f t="shared" si="71"/>
        <v>0</v>
      </c>
      <c r="O457">
        <f t="shared" si="66"/>
        <v>0</v>
      </c>
      <c r="P457">
        <f t="shared" si="67"/>
        <v>0</v>
      </c>
      <c r="Q457">
        <f t="shared" si="68"/>
        <v>0</v>
      </c>
      <c r="R457">
        <f t="shared" si="69"/>
        <v>0</v>
      </c>
      <c r="S457">
        <f t="shared" si="70"/>
        <v>0</v>
      </c>
    </row>
    <row r="458" spans="1:19" ht="18.600000000000001" customHeight="1" x14ac:dyDescent="0.3">
      <c r="A458" t="s">
        <v>1479</v>
      </c>
      <c r="B458" t="str">
        <f>UPPER(DataAnalyst!B458)</f>
        <v>DATA ANALYST (KINGS COUNTY)</v>
      </c>
      <c r="C458" t="s">
        <v>1469</v>
      </c>
      <c r="E458" t="str">
        <f t="shared" si="63"/>
        <v>Data Analyst</v>
      </c>
      <c r="F458" t="str">
        <f t="shared" si="64"/>
        <v>$47</v>
      </c>
      <c r="G458" t="str">
        <f t="shared" si="65"/>
        <v>$81</v>
      </c>
      <c r="H458" t="str">
        <f>LEFT(DataAnalyst!F330,LEN(DataAnalyst!F330)-3)</f>
        <v xml:space="preserve">Disney Streaming Services
</v>
      </c>
      <c r="I458" t="s">
        <v>19</v>
      </c>
      <c r="J458" t="str">
        <f>IF(DataAnalyst!I330=-1,"Unknown",DataAnalyst!I330)</f>
        <v>501 to 1000 employees</v>
      </c>
      <c r="K458" t="str">
        <f>IF(DataAnalyst!L330=-1,"Unknown",DataAnalyst!L330)</f>
        <v>Internet</v>
      </c>
      <c r="L458" t="str">
        <f>IF(DataAnalyst!N330=-1,"Unknown",DataAnalyst!N330)</f>
        <v>Unknown / Non-Applicable</v>
      </c>
      <c r="M458" t="b">
        <f>IF(DataAnalyst!P330=-1,FALSE,TRUE)</f>
        <v>0</v>
      </c>
      <c r="N458">
        <f t="shared" si="71"/>
        <v>0</v>
      </c>
      <c r="O458">
        <f t="shared" si="66"/>
        <v>0</v>
      </c>
      <c r="P458">
        <f t="shared" si="67"/>
        <v>0</v>
      </c>
      <c r="Q458">
        <f t="shared" si="68"/>
        <v>1</v>
      </c>
      <c r="R458">
        <f t="shared" si="69"/>
        <v>0</v>
      </c>
      <c r="S458">
        <f t="shared" si="70"/>
        <v>1</v>
      </c>
    </row>
    <row r="459" spans="1:19" ht="18.600000000000001" customHeight="1" x14ac:dyDescent="0.3">
      <c r="A459" t="s">
        <v>1485</v>
      </c>
      <c r="B459" t="str">
        <f>UPPER(DataAnalyst!B459)</f>
        <v>TACTICAL DATA LINK (TDL) ANALYST</v>
      </c>
      <c r="C459" t="s">
        <v>1484</v>
      </c>
      <c r="E459" t="str">
        <f t="shared" si="63"/>
        <v>Data Analyst</v>
      </c>
      <c r="F459" t="str">
        <f t="shared" si="64"/>
        <v>$43</v>
      </c>
      <c r="G459" t="str">
        <f t="shared" si="65"/>
        <v>$69</v>
      </c>
      <c r="H459" t="str">
        <f>LEFT(DataAnalyst!F333,LEN(DataAnalyst!F333)-3)</f>
        <v xml:space="preserve">EmblemHealth
</v>
      </c>
      <c r="I459" t="s">
        <v>19</v>
      </c>
      <c r="J459" t="str">
        <f>IF(DataAnalyst!I333=-1,"Unknown",DataAnalyst!I333)</f>
        <v>1001 to 5000 employees</v>
      </c>
      <c r="K459" t="str">
        <f>IF(DataAnalyst!L333=-1,"Unknown",DataAnalyst!L333)</f>
        <v>Insurance Carriers</v>
      </c>
      <c r="L459" t="str">
        <f>IF(DataAnalyst!N333=-1,"Unknown",DataAnalyst!N333)</f>
        <v>$5 to $10 billion (USD)</v>
      </c>
      <c r="M459" t="b">
        <f>IF(DataAnalyst!P333=-1,FALSE,TRUE)</f>
        <v>0</v>
      </c>
      <c r="N459">
        <f t="shared" si="71"/>
        <v>0</v>
      </c>
      <c r="O459">
        <f t="shared" si="66"/>
        <v>0</v>
      </c>
      <c r="P459">
        <f t="shared" si="67"/>
        <v>0</v>
      </c>
      <c r="Q459">
        <f t="shared" si="68"/>
        <v>0</v>
      </c>
      <c r="R459">
        <f t="shared" si="69"/>
        <v>0</v>
      </c>
      <c r="S459">
        <f t="shared" si="70"/>
        <v>1</v>
      </c>
    </row>
    <row r="460" spans="1:19" ht="18.600000000000001" customHeight="1" x14ac:dyDescent="0.3">
      <c r="A460" t="s">
        <v>1491</v>
      </c>
      <c r="B460" t="str">
        <f>UPPER(DataAnalyst!B460)</f>
        <v>DATA ANALYST</v>
      </c>
      <c r="C460" t="s">
        <v>1484</v>
      </c>
      <c r="E460" t="str">
        <f t="shared" si="63"/>
        <v>Data Analyst</v>
      </c>
      <c r="F460" t="str">
        <f t="shared" si="64"/>
        <v>$43</v>
      </c>
      <c r="G460" t="str">
        <f t="shared" si="65"/>
        <v>$69</v>
      </c>
      <c r="H460" t="str">
        <f>LEFT(DataAnalyst!F334,LEN(DataAnalyst!F334)-3)</f>
        <v xml:space="preserve">Reliable Software Resources
</v>
      </c>
      <c r="I460" t="s">
        <v>19</v>
      </c>
      <c r="J460" t="str">
        <f>IF(DataAnalyst!I334=-1,"Unknown",DataAnalyst!I334)</f>
        <v>501 to 1000 employees</v>
      </c>
      <c r="K460" t="str">
        <f>IF(DataAnalyst!L334=-1,"Unknown",DataAnalyst!L334)</f>
        <v>IT Services</v>
      </c>
      <c r="L460" t="str">
        <f>IF(DataAnalyst!N334=-1,"Unknown",DataAnalyst!N334)</f>
        <v>$50 to $100 million (USD)</v>
      </c>
      <c r="M460" t="b">
        <f>IF(DataAnalyst!P334=-1,FALSE,TRUE)</f>
        <v>0</v>
      </c>
      <c r="N460">
        <f t="shared" si="71"/>
        <v>0</v>
      </c>
      <c r="O460">
        <f t="shared" si="66"/>
        <v>0</v>
      </c>
      <c r="P460">
        <f t="shared" si="67"/>
        <v>0</v>
      </c>
      <c r="Q460">
        <f t="shared" si="68"/>
        <v>0</v>
      </c>
      <c r="R460">
        <f t="shared" si="69"/>
        <v>0</v>
      </c>
      <c r="S460">
        <f t="shared" si="70"/>
        <v>1</v>
      </c>
    </row>
    <row r="461" spans="1:19" ht="18.600000000000001" customHeight="1" x14ac:dyDescent="0.3">
      <c r="A461" t="s">
        <v>1493</v>
      </c>
      <c r="B461" t="str">
        <f>UPPER(DataAnalyst!B461)</f>
        <v>DATA SCIENCE ANALYST</v>
      </c>
      <c r="C461" t="s">
        <v>1484</v>
      </c>
      <c r="E461" t="str">
        <f t="shared" si="63"/>
        <v>Data Analyst</v>
      </c>
      <c r="F461" t="str">
        <f t="shared" si="64"/>
        <v>$43</v>
      </c>
      <c r="G461" t="str">
        <f t="shared" si="65"/>
        <v>$69</v>
      </c>
      <c r="H461" t="str">
        <f>LEFT(DataAnalyst!F337,LEN(DataAnalyst!F337)-3)</f>
        <v xml:space="preserve">Reliable Software Resources
</v>
      </c>
      <c r="I461" t="s">
        <v>19</v>
      </c>
      <c r="J461" t="str">
        <f>IF(DataAnalyst!I337=-1,"Unknown",DataAnalyst!I337)</f>
        <v>501 to 1000 employees</v>
      </c>
      <c r="K461" t="str">
        <f>IF(DataAnalyst!L337=-1,"Unknown",DataAnalyst!L337)</f>
        <v>IT Services</v>
      </c>
      <c r="L461" t="str">
        <f>IF(DataAnalyst!N337=-1,"Unknown",DataAnalyst!N337)</f>
        <v>$50 to $100 million (USD)</v>
      </c>
      <c r="M461" t="b">
        <f>IF(DataAnalyst!P337=-1,FALSE,TRUE)</f>
        <v>0</v>
      </c>
      <c r="N461">
        <f t="shared" si="71"/>
        <v>0</v>
      </c>
      <c r="O461">
        <f t="shared" si="66"/>
        <v>0</v>
      </c>
      <c r="P461">
        <f t="shared" si="67"/>
        <v>0</v>
      </c>
      <c r="Q461">
        <f t="shared" si="68"/>
        <v>0</v>
      </c>
      <c r="R461">
        <f t="shared" si="69"/>
        <v>0</v>
      </c>
      <c r="S461">
        <f t="shared" si="70"/>
        <v>0</v>
      </c>
    </row>
    <row r="462" spans="1:19" ht="18.600000000000001" customHeight="1" x14ac:dyDescent="0.3">
      <c r="A462" t="s">
        <v>1497</v>
      </c>
      <c r="B462" t="str">
        <f>UPPER(DataAnalyst!B462)</f>
        <v>JUNIOR DATA ANALYST</v>
      </c>
      <c r="C462" t="s">
        <v>1484</v>
      </c>
      <c r="E462" t="str">
        <f t="shared" si="63"/>
        <v>Data Analyst</v>
      </c>
      <c r="F462" t="str">
        <f t="shared" si="64"/>
        <v>$43</v>
      </c>
      <c r="G462" t="str">
        <f t="shared" si="65"/>
        <v>$69</v>
      </c>
      <c r="H462" t="str">
        <f>LEFT(DataAnalyst!F338,LEN(DataAnalyst!F338)-3)</f>
        <v xml:space="preserve">National Kidney Foundation
</v>
      </c>
      <c r="I462" t="s">
        <v>19</v>
      </c>
      <c r="J462" t="str">
        <f>IF(DataAnalyst!I338=-1,"Unknown",DataAnalyst!I338)</f>
        <v>51 to 200 employees</v>
      </c>
      <c r="K462" t="str">
        <f>IF(DataAnalyst!L338=-1,"Unknown",DataAnalyst!L338)</f>
        <v>Health Fundraising Organizations</v>
      </c>
      <c r="L462" t="str">
        <f>IF(DataAnalyst!N338=-1,"Unknown",DataAnalyst!N338)</f>
        <v>$25 to $50 million (USD)</v>
      </c>
      <c r="M462" t="b">
        <f>IF(DataAnalyst!P338=-1,FALSE,TRUE)</f>
        <v>1</v>
      </c>
      <c r="N462">
        <f t="shared" si="71"/>
        <v>1</v>
      </c>
      <c r="O462">
        <f t="shared" si="66"/>
        <v>0</v>
      </c>
      <c r="P462">
        <f t="shared" si="67"/>
        <v>0</v>
      </c>
      <c r="Q462">
        <f t="shared" si="68"/>
        <v>1</v>
      </c>
      <c r="R462">
        <f t="shared" si="69"/>
        <v>1</v>
      </c>
      <c r="S462">
        <f t="shared" si="70"/>
        <v>1</v>
      </c>
    </row>
    <row r="463" spans="1:19" ht="18.600000000000001" customHeight="1" x14ac:dyDescent="0.3">
      <c r="A463" t="s">
        <v>1500</v>
      </c>
      <c r="B463" t="str">
        <f>UPPER(DataAnalyst!B463)</f>
        <v>JUNIOR DATA ANALYST</v>
      </c>
      <c r="C463" t="s">
        <v>1484</v>
      </c>
      <c r="E463" t="str">
        <f t="shared" si="63"/>
        <v>Data Analyst</v>
      </c>
      <c r="F463" t="str">
        <f t="shared" si="64"/>
        <v>$43</v>
      </c>
      <c r="G463" t="str">
        <f t="shared" si="65"/>
        <v>$69</v>
      </c>
      <c r="H463" t="str">
        <f>LEFT(DataAnalyst!F340,LEN(DataAnalyst!F340)-3)</f>
        <v xml:space="preserve">Horizon Blue Cross Blue Shield of New Jersey
</v>
      </c>
      <c r="I463" t="s">
        <v>530</v>
      </c>
      <c r="J463" t="str">
        <f>IF(DataAnalyst!I340=-1,"Unknown",DataAnalyst!I340)</f>
        <v>1001 to 5000 employees</v>
      </c>
      <c r="K463" t="str">
        <f>IF(DataAnalyst!L340=-1,"Unknown",DataAnalyst!L340)</f>
        <v>Insurance Carriers</v>
      </c>
      <c r="L463" t="str">
        <f>IF(DataAnalyst!N340=-1,"Unknown",DataAnalyst!N340)</f>
        <v>$10+ billion (USD)</v>
      </c>
      <c r="M463" t="b">
        <f>IF(DataAnalyst!P340=-1,FALSE,TRUE)</f>
        <v>0</v>
      </c>
      <c r="N463">
        <f t="shared" si="71"/>
        <v>1</v>
      </c>
      <c r="O463">
        <f t="shared" si="66"/>
        <v>0</v>
      </c>
      <c r="P463">
        <f t="shared" si="67"/>
        <v>0</v>
      </c>
      <c r="Q463">
        <f t="shared" si="68"/>
        <v>0</v>
      </c>
      <c r="R463">
        <f t="shared" si="69"/>
        <v>0</v>
      </c>
      <c r="S463">
        <f t="shared" si="70"/>
        <v>1</v>
      </c>
    </row>
    <row r="464" spans="1:19" ht="18.600000000000001" customHeight="1" x14ac:dyDescent="0.3">
      <c r="A464" t="s">
        <v>1502</v>
      </c>
      <c r="B464" t="str">
        <f>UPPER(DataAnalyst!B464)</f>
        <v>JR DATA ANALYST</v>
      </c>
      <c r="C464" t="s">
        <v>1484</v>
      </c>
      <c r="E464" t="str">
        <f t="shared" si="63"/>
        <v>Data Analyst</v>
      </c>
      <c r="F464" t="str">
        <f t="shared" si="64"/>
        <v>$43</v>
      </c>
      <c r="G464" t="str">
        <f t="shared" si="65"/>
        <v>$69</v>
      </c>
      <c r="H464" t="str">
        <f>LEFT(DataAnalyst!F341,LEN(DataAnalyst!F341)-3)</f>
        <v xml:space="preserve">IPRO
</v>
      </c>
      <c r="I464" t="s">
        <v>507</v>
      </c>
      <c r="J464" t="str">
        <f>IF(DataAnalyst!I341=-1,"Unknown",DataAnalyst!I341)</f>
        <v>201 to 500 employees</v>
      </c>
      <c r="K464" t="str">
        <f>IF(DataAnalyst!L341=-1,"Unknown",DataAnalyst!L341)</f>
        <v>Health Care Services &amp; Hospitals</v>
      </c>
      <c r="L464" t="str">
        <f>IF(DataAnalyst!N341=-1,"Unknown",DataAnalyst!N341)</f>
        <v>$50 to $100 million (USD)</v>
      </c>
      <c r="M464" t="b">
        <f>IF(DataAnalyst!P341=-1,FALSE,TRUE)</f>
        <v>0</v>
      </c>
      <c r="N464">
        <f t="shared" si="71"/>
        <v>0</v>
      </c>
      <c r="O464">
        <f t="shared" si="66"/>
        <v>0</v>
      </c>
      <c r="P464">
        <f t="shared" si="67"/>
        <v>0</v>
      </c>
      <c r="Q464">
        <f t="shared" si="68"/>
        <v>0</v>
      </c>
      <c r="R464">
        <f t="shared" si="69"/>
        <v>0</v>
      </c>
      <c r="S464">
        <f t="shared" si="70"/>
        <v>1</v>
      </c>
    </row>
    <row r="465" spans="1:19" ht="18.600000000000001" customHeight="1" x14ac:dyDescent="0.3">
      <c r="A465" t="s">
        <v>1506</v>
      </c>
      <c r="B465" t="str">
        <f>UPPER(DataAnalyst!B465)</f>
        <v>DATA SCIENCE ANALYST</v>
      </c>
      <c r="C465" t="s">
        <v>1484</v>
      </c>
      <c r="E465" t="str">
        <f t="shared" si="63"/>
        <v>Data Analyst</v>
      </c>
      <c r="F465" t="str">
        <f t="shared" si="64"/>
        <v>$43</v>
      </c>
      <c r="G465" t="str">
        <f t="shared" si="65"/>
        <v>$69</v>
      </c>
      <c r="H465" t="str">
        <f>LEFT(DataAnalyst!F342,LEN(DataAnalyst!F342)-3)</f>
        <v xml:space="preserve">Criteo
</v>
      </c>
      <c r="I465" t="s">
        <v>19</v>
      </c>
      <c r="J465" t="str">
        <f>IF(DataAnalyst!I342=-1,"Unknown",DataAnalyst!I342)</f>
        <v>1001 to 5000 employees</v>
      </c>
      <c r="K465" t="str">
        <f>IF(DataAnalyst!L342=-1,"Unknown",DataAnalyst!L342)</f>
        <v>Internet</v>
      </c>
      <c r="L465" t="str">
        <f>IF(DataAnalyst!N342=-1,"Unknown",DataAnalyst!N342)</f>
        <v>$2 to $5 billion (USD)</v>
      </c>
      <c r="M465" t="b">
        <f>IF(DataAnalyst!P342=-1,FALSE,TRUE)</f>
        <v>0</v>
      </c>
      <c r="N465">
        <f t="shared" si="71"/>
        <v>0</v>
      </c>
      <c r="O465">
        <f t="shared" si="66"/>
        <v>0</v>
      </c>
      <c r="P465">
        <f t="shared" si="67"/>
        <v>0</v>
      </c>
      <c r="Q465">
        <f t="shared" si="68"/>
        <v>0</v>
      </c>
      <c r="R465">
        <f t="shared" si="69"/>
        <v>0</v>
      </c>
      <c r="S465">
        <f t="shared" si="70"/>
        <v>0</v>
      </c>
    </row>
    <row r="466" spans="1:19" ht="18.600000000000001" customHeight="1" x14ac:dyDescent="0.3">
      <c r="A466" t="s">
        <v>1508</v>
      </c>
      <c r="B466" t="str">
        <f>UPPER(DataAnalyst!B466)</f>
        <v>DATA ANALYST</v>
      </c>
      <c r="C466" t="s">
        <v>1484</v>
      </c>
      <c r="E466" t="str">
        <f t="shared" si="63"/>
        <v>Data Analyst</v>
      </c>
      <c r="F466" t="str">
        <f t="shared" si="64"/>
        <v>$43</v>
      </c>
      <c r="G466" t="str">
        <f t="shared" si="65"/>
        <v>$69</v>
      </c>
      <c r="H466" t="str">
        <f>LEFT(DataAnalyst!F343,LEN(DataAnalyst!F343)-3)</f>
        <v xml:space="preserve">EmblemHealth
</v>
      </c>
      <c r="I466" t="s">
        <v>19</v>
      </c>
      <c r="J466" t="str">
        <f>IF(DataAnalyst!I343=-1,"Unknown",DataAnalyst!I343)</f>
        <v>1001 to 5000 employees</v>
      </c>
      <c r="K466" t="str">
        <f>IF(DataAnalyst!L343=-1,"Unknown",DataAnalyst!L343)</f>
        <v>Insurance Carriers</v>
      </c>
      <c r="L466" t="str">
        <f>IF(DataAnalyst!N343=-1,"Unknown",DataAnalyst!N343)</f>
        <v>$5 to $10 billion (USD)</v>
      </c>
      <c r="M466" t="b">
        <f>IF(DataAnalyst!P343=-1,FALSE,TRUE)</f>
        <v>0</v>
      </c>
      <c r="N466">
        <f t="shared" si="71"/>
        <v>0</v>
      </c>
      <c r="O466">
        <f t="shared" si="66"/>
        <v>0</v>
      </c>
      <c r="P466">
        <f t="shared" si="67"/>
        <v>0</v>
      </c>
      <c r="Q466">
        <f t="shared" si="68"/>
        <v>0</v>
      </c>
      <c r="R466">
        <f t="shared" si="69"/>
        <v>0</v>
      </c>
      <c r="S466">
        <f t="shared" si="70"/>
        <v>0</v>
      </c>
    </row>
    <row r="467" spans="1:19" ht="18.600000000000001" customHeight="1" x14ac:dyDescent="0.3">
      <c r="A467" t="s">
        <v>1511</v>
      </c>
      <c r="B467" t="str">
        <f>UPPER(DataAnalyst!B467)</f>
        <v>DATA ANALYST</v>
      </c>
      <c r="C467" t="s">
        <v>1484</v>
      </c>
      <c r="E467" t="str">
        <f t="shared" si="63"/>
        <v>Data Analyst</v>
      </c>
      <c r="F467" t="str">
        <f t="shared" si="64"/>
        <v>$43</v>
      </c>
      <c r="G467" t="str">
        <f t="shared" si="65"/>
        <v>$69</v>
      </c>
      <c r="H467" t="str">
        <f>LEFT(DataAnalyst!F344,LEN(DataAnalyst!F344)-3)</f>
        <v xml:space="preserve">ERGO
</v>
      </c>
      <c r="I467" t="s">
        <v>19</v>
      </c>
      <c r="J467" t="str">
        <f>IF(DataAnalyst!I344=-1,"Unknown",DataAnalyst!I344)</f>
        <v>1 to 50 employees</v>
      </c>
      <c r="K467" t="str">
        <f>IF(DataAnalyst!L344=-1,"Unknown",DataAnalyst!L344)</f>
        <v>Advertising &amp; Marketing</v>
      </c>
      <c r="L467" t="str">
        <f>IF(DataAnalyst!N344=-1,"Unknown",DataAnalyst!N344)</f>
        <v>Unknown / Non-Applicable</v>
      </c>
      <c r="M467" t="b">
        <f>IF(DataAnalyst!P344=-1,FALSE,TRUE)</f>
        <v>1</v>
      </c>
      <c r="N467">
        <f t="shared" si="71"/>
        <v>0</v>
      </c>
      <c r="O467">
        <f t="shared" si="66"/>
        <v>0</v>
      </c>
      <c r="P467">
        <f t="shared" si="67"/>
        <v>0</v>
      </c>
      <c r="Q467">
        <f t="shared" si="68"/>
        <v>0</v>
      </c>
      <c r="R467">
        <f t="shared" si="69"/>
        <v>0</v>
      </c>
      <c r="S467">
        <f t="shared" si="70"/>
        <v>0</v>
      </c>
    </row>
    <row r="468" spans="1:19" ht="18.600000000000001" customHeight="1" x14ac:dyDescent="0.3">
      <c r="A468" t="s">
        <v>1513</v>
      </c>
      <c r="B468" t="str">
        <f>UPPER(DataAnalyst!B468)</f>
        <v>DATA ANALYST</v>
      </c>
      <c r="C468" t="s">
        <v>1484</v>
      </c>
      <c r="E468" t="str">
        <f t="shared" si="63"/>
        <v>Data Analyst</v>
      </c>
      <c r="F468" t="str">
        <f t="shared" si="64"/>
        <v>$43</v>
      </c>
      <c r="G468" t="str">
        <f t="shared" si="65"/>
        <v>$69</v>
      </c>
      <c r="H468" t="str">
        <f>LEFT(DataAnalyst!F345,LEN(DataAnalyst!F345)-3)</f>
        <v xml:space="preserve">ACT Consulting
</v>
      </c>
      <c r="I468" t="s">
        <v>19</v>
      </c>
      <c r="J468" t="str">
        <f>IF(DataAnalyst!I345=-1,"Unknown",DataAnalyst!I345)</f>
        <v>1 to 50 employees</v>
      </c>
      <c r="K468" t="str">
        <f>IF(DataAnalyst!L345=-1,"Unknown",DataAnalyst!L345)</f>
        <v>Consulting</v>
      </c>
      <c r="L468" t="str">
        <f>IF(DataAnalyst!N345=-1,"Unknown",DataAnalyst!N345)</f>
        <v>Unknown / Non-Applicable</v>
      </c>
      <c r="M468" t="b">
        <f>IF(DataAnalyst!P345=-1,FALSE,TRUE)</f>
        <v>0</v>
      </c>
      <c r="N468">
        <f t="shared" si="71"/>
        <v>1</v>
      </c>
      <c r="O468">
        <f t="shared" si="66"/>
        <v>0</v>
      </c>
      <c r="P468">
        <f t="shared" si="67"/>
        <v>0</v>
      </c>
      <c r="Q468">
        <f t="shared" si="68"/>
        <v>0</v>
      </c>
      <c r="R468">
        <f t="shared" si="69"/>
        <v>0</v>
      </c>
      <c r="S468">
        <f t="shared" si="70"/>
        <v>1</v>
      </c>
    </row>
    <row r="469" spans="1:19" ht="18.600000000000001" customHeight="1" x14ac:dyDescent="0.3">
      <c r="A469" t="s">
        <v>1514</v>
      </c>
      <c r="B469" t="str">
        <f>UPPER(DataAnalyst!B469)</f>
        <v>DATA ANALYST</v>
      </c>
      <c r="C469" t="s">
        <v>1484</v>
      </c>
      <c r="E469" t="str">
        <f t="shared" si="63"/>
        <v>Data Analyst</v>
      </c>
      <c r="F469" t="str">
        <f t="shared" si="64"/>
        <v>$43</v>
      </c>
      <c r="G469" t="str">
        <f t="shared" si="65"/>
        <v>$69</v>
      </c>
      <c r="H469" t="str">
        <f>LEFT(DataAnalyst!F346,LEN(DataAnalyst!F346)-3)</f>
        <v xml:space="preserve">Tekfortune Inc.
</v>
      </c>
      <c r="I469" t="s">
        <v>19</v>
      </c>
      <c r="J469" t="str">
        <f>IF(DataAnalyst!I346=-1,"Unknown",DataAnalyst!I346)</f>
        <v>1 to 50 employees</v>
      </c>
      <c r="K469" t="str">
        <f>IF(DataAnalyst!L346=-1,"Unknown",DataAnalyst!L346)</f>
        <v>IT Services</v>
      </c>
      <c r="L469" t="str">
        <f>IF(DataAnalyst!N346=-1,"Unknown",DataAnalyst!N346)</f>
        <v>Unknown / Non-Applicable</v>
      </c>
      <c r="M469" t="b">
        <f>IF(DataAnalyst!P346=-1,FALSE,TRUE)</f>
        <v>0</v>
      </c>
      <c r="N469">
        <f t="shared" si="71"/>
        <v>0</v>
      </c>
      <c r="O469">
        <f t="shared" si="66"/>
        <v>0</v>
      </c>
      <c r="P469">
        <f t="shared" si="67"/>
        <v>0</v>
      </c>
      <c r="Q469">
        <f t="shared" si="68"/>
        <v>0</v>
      </c>
      <c r="R469">
        <f t="shared" si="69"/>
        <v>0</v>
      </c>
      <c r="S469">
        <f t="shared" si="70"/>
        <v>1</v>
      </c>
    </row>
    <row r="470" spans="1:19" ht="18.600000000000001" customHeight="1" x14ac:dyDescent="0.3">
      <c r="A470" t="s">
        <v>1515</v>
      </c>
      <c r="B470" t="str">
        <f>UPPER(DataAnalyst!B470)</f>
        <v>DATA ANALYST</v>
      </c>
      <c r="C470" t="s">
        <v>1484</v>
      </c>
      <c r="E470" t="str">
        <f t="shared" si="63"/>
        <v>Data Analyst</v>
      </c>
      <c r="F470" t="str">
        <f t="shared" si="64"/>
        <v>$43</v>
      </c>
      <c r="G470" t="str">
        <f t="shared" si="65"/>
        <v>$69</v>
      </c>
      <c r="H470" t="str">
        <f>LEFT(DataAnalyst!F347,LEN(DataAnalyst!F347)-3)</f>
        <v xml:space="preserve">Intercontinental Exchange, Inc.
</v>
      </c>
      <c r="I470" t="s">
        <v>19</v>
      </c>
      <c r="J470" t="str">
        <f>IF(DataAnalyst!I347=-1,"Unknown",DataAnalyst!I347)</f>
        <v>1001 to 5000 employees</v>
      </c>
      <c r="K470" t="str">
        <f>IF(DataAnalyst!L347=-1,"Unknown",DataAnalyst!L347)</f>
        <v>Investment Banking &amp; Asset Management</v>
      </c>
      <c r="L470" t="str">
        <f>IF(DataAnalyst!N347=-1,"Unknown",DataAnalyst!N347)</f>
        <v>$5 to $10 billion (USD)</v>
      </c>
      <c r="M470" t="b">
        <f>IF(DataAnalyst!P347=-1,FALSE,TRUE)</f>
        <v>0</v>
      </c>
      <c r="N470">
        <f t="shared" si="71"/>
        <v>1</v>
      </c>
      <c r="O470">
        <f t="shared" si="66"/>
        <v>0</v>
      </c>
      <c r="P470">
        <f t="shared" si="67"/>
        <v>0</v>
      </c>
      <c r="Q470">
        <f t="shared" si="68"/>
        <v>0</v>
      </c>
      <c r="R470">
        <f t="shared" si="69"/>
        <v>0</v>
      </c>
      <c r="S470">
        <f t="shared" si="70"/>
        <v>1</v>
      </c>
    </row>
    <row r="471" spans="1:19" ht="18.600000000000001" customHeight="1" x14ac:dyDescent="0.3">
      <c r="A471" t="s">
        <v>1520</v>
      </c>
      <c r="B471" t="str">
        <f>UPPER(DataAnalyst!B471)</f>
        <v>FINANCE DATA ANALYTICS ANALYST</v>
      </c>
      <c r="C471" t="s">
        <v>1484</v>
      </c>
      <c r="E471" t="str">
        <f t="shared" si="63"/>
        <v>Data Analyst</v>
      </c>
      <c r="F471" t="str">
        <f t="shared" si="64"/>
        <v>$43</v>
      </c>
      <c r="G471" t="str">
        <f t="shared" si="65"/>
        <v>$69</v>
      </c>
      <c r="H471" t="str">
        <f>LEFT(DataAnalyst!F348,LEN(DataAnalyst!F348)-3)</f>
        <v xml:space="preserve">Staffigo Technical Services, LLC
</v>
      </c>
      <c r="I471" t="s">
        <v>19</v>
      </c>
      <c r="J471" t="str">
        <f>IF(DataAnalyst!I348=-1,"Unknown",DataAnalyst!I348)</f>
        <v>51 to 200 employees</v>
      </c>
      <c r="K471" t="str">
        <f>IF(DataAnalyst!L348=-1,"Unknown",DataAnalyst!L348)</f>
        <v>IT Services</v>
      </c>
      <c r="L471" t="str">
        <f>IF(DataAnalyst!N348=-1,"Unknown",DataAnalyst!N348)</f>
        <v>$50 to $100 million (USD)</v>
      </c>
      <c r="M471" t="b">
        <f>IF(DataAnalyst!P348=-1,FALSE,TRUE)</f>
        <v>0</v>
      </c>
      <c r="N471">
        <f t="shared" si="71"/>
        <v>1</v>
      </c>
      <c r="O471">
        <f t="shared" si="66"/>
        <v>0</v>
      </c>
      <c r="P471">
        <f t="shared" si="67"/>
        <v>0</v>
      </c>
      <c r="Q471">
        <f t="shared" si="68"/>
        <v>0</v>
      </c>
      <c r="R471">
        <f t="shared" si="69"/>
        <v>0</v>
      </c>
      <c r="S471">
        <f t="shared" si="70"/>
        <v>1</v>
      </c>
    </row>
    <row r="472" spans="1:19" ht="18.600000000000001" customHeight="1" x14ac:dyDescent="0.3">
      <c r="A472" t="s">
        <v>1526</v>
      </c>
      <c r="B472" t="str">
        <f>UPPER(DataAnalyst!B472)</f>
        <v>BUSINESS INTELLIGENCE/DATA ANALYST WITH SECURITY CLEARANCE</v>
      </c>
      <c r="C472" t="s">
        <v>1484</v>
      </c>
      <c r="E472" t="str">
        <f t="shared" si="63"/>
        <v>Business Analyst</v>
      </c>
      <c r="F472" t="str">
        <f t="shared" si="64"/>
        <v>$43</v>
      </c>
      <c r="G472" t="str">
        <f t="shared" si="65"/>
        <v>$69</v>
      </c>
      <c r="H472" t="str">
        <f>LEFT(DataAnalyst!F349,LEN(DataAnalyst!F349)-3)</f>
        <v xml:space="preserve">8K Miles Software Services, Inc.
</v>
      </c>
      <c r="I472" t="s">
        <v>19</v>
      </c>
      <c r="J472" t="str">
        <f>IF(DataAnalyst!I349=-1,"Unknown",DataAnalyst!I349)</f>
        <v>201 to 500 employees</v>
      </c>
      <c r="K472" t="str">
        <f>IF(DataAnalyst!L349=-1,"Unknown",DataAnalyst!L349)</f>
        <v>Computer Hardware &amp; Software</v>
      </c>
      <c r="L472" t="str">
        <f>IF(DataAnalyst!N349=-1,"Unknown",DataAnalyst!N349)</f>
        <v>$1 to $5 million (USD)</v>
      </c>
      <c r="M472" t="b">
        <f>IF(DataAnalyst!P349=-1,FALSE,TRUE)</f>
        <v>0</v>
      </c>
      <c r="N472">
        <f t="shared" si="71"/>
        <v>0</v>
      </c>
      <c r="O472">
        <f t="shared" si="66"/>
        <v>1</v>
      </c>
      <c r="P472">
        <f t="shared" si="67"/>
        <v>1</v>
      </c>
      <c r="Q472">
        <f t="shared" si="68"/>
        <v>1</v>
      </c>
      <c r="R472">
        <f t="shared" si="69"/>
        <v>1</v>
      </c>
      <c r="S472">
        <f t="shared" si="70"/>
        <v>0</v>
      </c>
    </row>
    <row r="473" spans="1:19" ht="18.600000000000001" customHeight="1" x14ac:dyDescent="0.3">
      <c r="A473" t="s">
        <v>1531</v>
      </c>
      <c r="B473" t="str">
        <f>UPPER(DataAnalyst!B473)</f>
        <v>RESEARCH &amp; DATA ANALYST</v>
      </c>
      <c r="C473" t="s">
        <v>1484</v>
      </c>
      <c r="E473" t="str">
        <f t="shared" ref="E473:E536" si="72">IF(COUNTIF(B473, "*BU*"), "Business Analyst", "Data Analyst")</f>
        <v>Data Analyst</v>
      </c>
      <c r="F473" t="str">
        <f t="shared" si="64"/>
        <v>$43</v>
      </c>
      <c r="G473" t="str">
        <f t="shared" si="65"/>
        <v>$69</v>
      </c>
      <c r="H473" t="str">
        <f>LEFT(DataAnalyst!F350,LEN(DataAnalyst!F350)-3)</f>
        <v xml:space="preserve">Two95 International Inc.
</v>
      </c>
      <c r="I473" t="s">
        <v>19</v>
      </c>
      <c r="J473" t="str">
        <f>IF(DataAnalyst!I350=-1,"Unknown",DataAnalyst!I350)</f>
        <v>1 to 50 employees</v>
      </c>
      <c r="K473" t="str">
        <f>IF(DataAnalyst!L350=-1,"Unknown",DataAnalyst!L350)</f>
        <v>Staffing &amp; Outsourcing</v>
      </c>
      <c r="L473" t="str">
        <f>IF(DataAnalyst!N350=-1,"Unknown",DataAnalyst!N350)</f>
        <v>$1 to $5 million (USD)</v>
      </c>
      <c r="M473" t="b">
        <f>IF(DataAnalyst!P350=-1,FALSE,TRUE)</f>
        <v>0</v>
      </c>
      <c r="N473">
        <f t="shared" si="71"/>
        <v>1</v>
      </c>
      <c r="O473">
        <f t="shared" si="66"/>
        <v>1</v>
      </c>
      <c r="P473">
        <f t="shared" si="67"/>
        <v>0</v>
      </c>
      <c r="Q473">
        <f t="shared" si="68"/>
        <v>0</v>
      </c>
      <c r="R473">
        <f t="shared" si="69"/>
        <v>0</v>
      </c>
      <c r="S473">
        <f t="shared" si="70"/>
        <v>1</v>
      </c>
    </row>
    <row r="474" spans="1:19" ht="18.600000000000001" customHeight="1" x14ac:dyDescent="0.3">
      <c r="A474" t="s">
        <v>1536</v>
      </c>
      <c r="B474" t="str">
        <f>UPPER(DataAnalyst!B474)</f>
        <v>METRICS &amp; DATA ANALYST</v>
      </c>
      <c r="C474" t="s">
        <v>1484</v>
      </c>
      <c r="E474" t="str">
        <f t="shared" si="72"/>
        <v>Data Analyst</v>
      </c>
      <c r="F474" t="str">
        <f t="shared" si="64"/>
        <v>$43</v>
      </c>
      <c r="G474" t="str">
        <f t="shared" si="65"/>
        <v>$69</v>
      </c>
      <c r="H474" t="str">
        <f>LEFT(DataAnalyst!F351,LEN(DataAnalyst!F351)-3)</f>
        <v xml:space="preserve">VTS
</v>
      </c>
      <c r="I474" t="s">
        <v>19</v>
      </c>
      <c r="J474" t="str">
        <f>IF(DataAnalyst!I351=-1,"Unknown",DataAnalyst!I351)</f>
        <v>201 to 500 employees</v>
      </c>
      <c r="K474" t="str">
        <f>IF(DataAnalyst!L351=-1,"Unknown",DataAnalyst!L351)</f>
        <v>Enterprise Software &amp; Network Solutions</v>
      </c>
      <c r="L474" t="str">
        <f>IF(DataAnalyst!N351=-1,"Unknown",DataAnalyst!N351)</f>
        <v>$50 to $100 million (USD)</v>
      </c>
      <c r="M474" t="b">
        <f>IF(DataAnalyst!P351=-1,FALSE,TRUE)</f>
        <v>0</v>
      </c>
      <c r="N474">
        <f t="shared" si="71"/>
        <v>0</v>
      </c>
      <c r="O474">
        <f t="shared" si="66"/>
        <v>0</v>
      </c>
      <c r="P474">
        <f t="shared" si="67"/>
        <v>0</v>
      </c>
      <c r="Q474">
        <f t="shared" si="68"/>
        <v>0</v>
      </c>
      <c r="R474">
        <f t="shared" si="69"/>
        <v>0</v>
      </c>
      <c r="S474">
        <f t="shared" si="70"/>
        <v>1</v>
      </c>
    </row>
    <row r="475" spans="1:19" ht="18.600000000000001" customHeight="1" x14ac:dyDescent="0.3">
      <c r="A475" t="s">
        <v>1540</v>
      </c>
      <c r="B475" t="str">
        <f>UPPER(DataAnalyst!B475)</f>
        <v>TACTICAL DATA LINK (TDL) ANALYST-</v>
      </c>
      <c r="C475" t="s">
        <v>1484</v>
      </c>
      <c r="E475" t="str">
        <f t="shared" si="72"/>
        <v>Data Analyst</v>
      </c>
      <c r="F475" t="str">
        <f t="shared" si="64"/>
        <v>$43</v>
      </c>
      <c r="G475" t="str">
        <f t="shared" si="65"/>
        <v>$69</v>
      </c>
      <c r="H475" t="str">
        <f>LEFT(DataAnalyst!F352,LEN(DataAnalyst!F352)-3)</f>
        <v>Sky I.T. Group (Sky Business Intelligence Te</v>
      </c>
      <c r="I475" t="s">
        <v>19</v>
      </c>
      <c r="J475" t="str">
        <f>IF(DataAnalyst!I352=-1,"Unknown",DataAnalyst!I352)</f>
        <v>Unknown</v>
      </c>
      <c r="K475" t="str">
        <f>IF(DataAnalyst!L352=-1,"Unknown",DataAnalyst!L352)</f>
        <v>Unknown</v>
      </c>
      <c r="L475" t="str">
        <f>IF(DataAnalyst!N352=-1,"Unknown",DataAnalyst!N352)</f>
        <v>Unknown</v>
      </c>
      <c r="M475" t="b">
        <f>IF(DataAnalyst!P352=-1,FALSE,TRUE)</f>
        <v>0</v>
      </c>
      <c r="N475">
        <f t="shared" si="71"/>
        <v>0</v>
      </c>
      <c r="O475">
        <f t="shared" si="66"/>
        <v>0</v>
      </c>
      <c r="P475">
        <f t="shared" si="67"/>
        <v>0</v>
      </c>
      <c r="Q475">
        <f t="shared" si="68"/>
        <v>0</v>
      </c>
      <c r="R475">
        <f t="shared" si="69"/>
        <v>0</v>
      </c>
      <c r="S475">
        <f t="shared" si="70"/>
        <v>1</v>
      </c>
    </row>
    <row r="476" spans="1:19" ht="18.600000000000001" customHeight="1" x14ac:dyDescent="0.3">
      <c r="A476" t="s">
        <v>1543</v>
      </c>
      <c r="B476" t="str">
        <f>UPPER(DataAnalyst!B476)</f>
        <v>SENIOR DATA ANALYST- SECRET CLEARANCE-</v>
      </c>
      <c r="C476" t="s">
        <v>1484</v>
      </c>
      <c r="E476" t="str">
        <f t="shared" si="72"/>
        <v>Data Analyst</v>
      </c>
      <c r="F476" t="str">
        <f t="shared" si="64"/>
        <v>$43</v>
      </c>
      <c r="G476" t="str">
        <f t="shared" si="65"/>
        <v>$69</v>
      </c>
      <c r="H476" t="str">
        <f>LEFT(DataAnalyst!F353,LEN(DataAnalyst!F353)-3)</f>
        <v xml:space="preserve">Robert Half
</v>
      </c>
      <c r="I476" t="s">
        <v>103</v>
      </c>
      <c r="J476" t="str">
        <f>IF(DataAnalyst!I353=-1,"Unknown",DataAnalyst!I353)</f>
        <v>10000+ employees</v>
      </c>
      <c r="K476" t="str">
        <f>IF(DataAnalyst!L353=-1,"Unknown",DataAnalyst!L353)</f>
        <v>Staffing &amp; Outsourcing</v>
      </c>
      <c r="L476" t="str">
        <f>IF(DataAnalyst!N353=-1,"Unknown",DataAnalyst!N353)</f>
        <v>$2 to $5 billion (USD)</v>
      </c>
      <c r="M476" t="b">
        <f>IF(DataAnalyst!P353=-1,FALSE,TRUE)</f>
        <v>0</v>
      </c>
      <c r="N476">
        <f t="shared" si="71"/>
        <v>0</v>
      </c>
      <c r="O476">
        <f t="shared" si="66"/>
        <v>0</v>
      </c>
      <c r="P476">
        <f t="shared" si="67"/>
        <v>0</v>
      </c>
      <c r="Q476">
        <f t="shared" si="68"/>
        <v>1</v>
      </c>
      <c r="R476">
        <f t="shared" si="69"/>
        <v>1</v>
      </c>
      <c r="S476">
        <f t="shared" si="70"/>
        <v>1</v>
      </c>
    </row>
    <row r="477" spans="1:19" ht="18.600000000000001" customHeight="1" x14ac:dyDescent="0.3">
      <c r="A477" t="s">
        <v>1546</v>
      </c>
      <c r="B477" t="str">
        <f>UPPER(DataAnalyst!B477)</f>
        <v>DATA ANALYST JUNIOR</v>
      </c>
      <c r="C477" t="s">
        <v>1484</v>
      </c>
      <c r="E477" t="str">
        <f t="shared" si="72"/>
        <v>Data Analyst</v>
      </c>
      <c r="F477" t="str">
        <f t="shared" si="64"/>
        <v>$43</v>
      </c>
      <c r="G477" t="str">
        <f t="shared" si="65"/>
        <v>$69</v>
      </c>
      <c r="H477" t="str">
        <f>LEFT(DataAnalyst!F354,LEN(DataAnalyst!F354)-3)</f>
        <v xml:space="preserve">Village Care
</v>
      </c>
      <c r="I477" t="s">
        <v>19</v>
      </c>
      <c r="J477" t="str">
        <f>IF(DataAnalyst!I354=-1,"Unknown",DataAnalyst!I354)</f>
        <v>501 to 1000 employees</v>
      </c>
      <c r="K477" t="str">
        <f>IF(DataAnalyst!L354=-1,"Unknown",DataAnalyst!L354)</f>
        <v>Health Care Services &amp; Hospitals</v>
      </c>
      <c r="L477" t="str">
        <f>IF(DataAnalyst!N354=-1,"Unknown",DataAnalyst!N354)</f>
        <v>$100 to $500 million (USD)</v>
      </c>
      <c r="M477" t="b">
        <f>IF(DataAnalyst!P354=-1,FALSE,TRUE)</f>
        <v>0</v>
      </c>
      <c r="N477">
        <f t="shared" si="71"/>
        <v>1</v>
      </c>
      <c r="O477">
        <f t="shared" si="66"/>
        <v>0</v>
      </c>
      <c r="P477">
        <f t="shared" si="67"/>
        <v>0</v>
      </c>
      <c r="Q477">
        <f t="shared" si="68"/>
        <v>0</v>
      </c>
      <c r="R477">
        <f t="shared" si="69"/>
        <v>0</v>
      </c>
      <c r="S477">
        <f t="shared" si="70"/>
        <v>1</v>
      </c>
    </row>
    <row r="478" spans="1:19" ht="18.600000000000001" customHeight="1" x14ac:dyDescent="0.3">
      <c r="A478" t="s">
        <v>1548</v>
      </c>
      <c r="B478" t="str">
        <f>UPPER(DataAnalyst!B478)</f>
        <v>HQ DATA ANALYST</v>
      </c>
      <c r="C478" t="s">
        <v>1484</v>
      </c>
      <c r="E478" t="str">
        <f t="shared" si="72"/>
        <v>Data Analyst</v>
      </c>
      <c r="F478" t="str">
        <f t="shared" si="64"/>
        <v>$43</v>
      </c>
      <c r="G478" t="str">
        <f t="shared" si="65"/>
        <v>$69</v>
      </c>
      <c r="H478" t="str">
        <f>LEFT(DataAnalyst!F355,LEN(DataAnalyst!F355)-3)</f>
        <v xml:space="preserve">Quest Diagnostics
</v>
      </c>
      <c r="I478" t="s">
        <v>1171</v>
      </c>
      <c r="J478" t="str">
        <f>IF(DataAnalyst!I355=-1,"Unknown",DataAnalyst!I355)</f>
        <v>10000+ employees</v>
      </c>
      <c r="K478" t="str">
        <f>IF(DataAnalyst!L355=-1,"Unknown",DataAnalyst!L355)</f>
        <v>Health Care Services &amp; Hospitals</v>
      </c>
      <c r="L478" t="str">
        <f>IF(DataAnalyst!N355=-1,"Unknown",DataAnalyst!N355)</f>
        <v>$5 to $10 billion (USD)</v>
      </c>
      <c r="M478" t="b">
        <f>IF(DataAnalyst!P355=-1,FALSE,TRUE)</f>
        <v>0</v>
      </c>
      <c r="N478">
        <f t="shared" si="71"/>
        <v>0</v>
      </c>
      <c r="O478">
        <f t="shared" si="66"/>
        <v>1</v>
      </c>
      <c r="P478">
        <f t="shared" si="67"/>
        <v>0</v>
      </c>
      <c r="Q478">
        <f t="shared" si="68"/>
        <v>1</v>
      </c>
      <c r="R478">
        <f t="shared" si="69"/>
        <v>1</v>
      </c>
      <c r="S478">
        <f t="shared" si="70"/>
        <v>1</v>
      </c>
    </row>
    <row r="479" spans="1:19" ht="18.600000000000001" customHeight="1" x14ac:dyDescent="0.3">
      <c r="A479" t="s">
        <v>1553</v>
      </c>
      <c r="B479" t="str">
        <f>UPPER(DataAnalyst!B479)</f>
        <v>USMTF DATA ANALYST</v>
      </c>
      <c r="C479" t="s">
        <v>1484</v>
      </c>
      <c r="E479" t="str">
        <f t="shared" si="72"/>
        <v>Data Analyst</v>
      </c>
      <c r="F479" t="str">
        <f t="shared" si="64"/>
        <v>$43</v>
      </c>
      <c r="G479" t="str">
        <f t="shared" si="65"/>
        <v>$69</v>
      </c>
      <c r="H479" t="str">
        <f>LEFT(DataAnalyst!F356,LEN(DataAnalyst!F356)-3)</f>
        <v>Soft</v>
      </c>
      <c r="I479" t="s">
        <v>19</v>
      </c>
      <c r="J479" t="str">
        <f>IF(DataAnalyst!I356=-1,"Unknown",DataAnalyst!I356)</f>
        <v>51 to 200 employees</v>
      </c>
      <c r="K479" t="str">
        <f>IF(DataAnalyst!L356=-1,"Unknown",DataAnalyst!L356)</f>
        <v>Unknown</v>
      </c>
      <c r="L479" t="str">
        <f>IF(DataAnalyst!N356=-1,"Unknown",DataAnalyst!N356)</f>
        <v>$1 to $5 million (USD)</v>
      </c>
      <c r="M479" t="b">
        <f>IF(DataAnalyst!P356=-1,FALSE,TRUE)</f>
        <v>0</v>
      </c>
      <c r="N479">
        <f t="shared" si="71"/>
        <v>0</v>
      </c>
      <c r="O479">
        <f t="shared" si="66"/>
        <v>0</v>
      </c>
      <c r="P479">
        <f t="shared" si="67"/>
        <v>0</v>
      </c>
      <c r="Q479">
        <f t="shared" si="68"/>
        <v>0</v>
      </c>
      <c r="R479">
        <f t="shared" si="69"/>
        <v>0</v>
      </c>
      <c r="S479">
        <f t="shared" si="70"/>
        <v>1</v>
      </c>
    </row>
    <row r="480" spans="1:19" ht="18.600000000000001" customHeight="1" x14ac:dyDescent="0.3">
      <c r="A480" t="s">
        <v>1555</v>
      </c>
      <c r="B480" t="str">
        <f>UPPER(DataAnalyst!B480)</f>
        <v>MID DATA ANALYST</v>
      </c>
      <c r="C480" t="s">
        <v>1484</v>
      </c>
      <c r="E480" t="str">
        <f t="shared" si="72"/>
        <v>Data Analyst</v>
      </c>
      <c r="F480" t="str">
        <f t="shared" si="64"/>
        <v>$43</v>
      </c>
      <c r="G480" t="str">
        <f t="shared" si="65"/>
        <v>$69</v>
      </c>
      <c r="H480" t="str">
        <f>LEFT(DataAnalyst!F357,LEN(DataAnalyst!F357)-3)</f>
        <v xml:space="preserve">KnowledgePro, </v>
      </c>
      <c r="I480" t="s">
        <v>19</v>
      </c>
      <c r="J480" t="str">
        <f>IF(DataAnalyst!I357=-1,"Unknown",DataAnalyst!I357)</f>
        <v>Unknown</v>
      </c>
      <c r="K480" t="str">
        <f>IF(DataAnalyst!L357=-1,"Unknown",DataAnalyst!L357)</f>
        <v>Unknown</v>
      </c>
      <c r="L480" t="str">
        <f>IF(DataAnalyst!N357=-1,"Unknown",DataAnalyst!N357)</f>
        <v>Unknown</v>
      </c>
      <c r="M480" t="b">
        <f>IF(DataAnalyst!P357=-1,FALSE,TRUE)</f>
        <v>0</v>
      </c>
      <c r="N480">
        <f t="shared" si="71"/>
        <v>0</v>
      </c>
      <c r="O480">
        <f t="shared" si="66"/>
        <v>0</v>
      </c>
      <c r="P480">
        <f t="shared" si="67"/>
        <v>0</v>
      </c>
      <c r="Q480">
        <f t="shared" si="68"/>
        <v>0</v>
      </c>
      <c r="R480">
        <f t="shared" si="69"/>
        <v>0</v>
      </c>
      <c r="S480">
        <f t="shared" si="70"/>
        <v>1</v>
      </c>
    </row>
    <row r="481" spans="1:19" ht="18.600000000000001" customHeight="1" x14ac:dyDescent="0.3">
      <c r="A481" t="s">
        <v>1557</v>
      </c>
      <c r="B481" t="str">
        <f>UPPER(DataAnalyst!B481)</f>
        <v>PRODUCT DATA BUSINESS ANALYST</v>
      </c>
      <c r="C481" t="s">
        <v>1484</v>
      </c>
      <c r="E481" t="str">
        <f t="shared" si="72"/>
        <v>Business Analyst</v>
      </c>
      <c r="F481" t="str">
        <f t="shared" si="64"/>
        <v>$43</v>
      </c>
      <c r="G481" t="str">
        <f t="shared" si="65"/>
        <v>$69</v>
      </c>
      <c r="H481" t="str">
        <f>LEFT(DataAnalyst!F358,LEN(DataAnalyst!F358)-3)</f>
        <v xml:space="preserve">Creative Data Resources
</v>
      </c>
      <c r="I481" t="s">
        <v>19</v>
      </c>
      <c r="J481" t="str">
        <f>IF(DataAnalyst!I358=-1,"Unknown",DataAnalyst!I358)</f>
        <v>1 to 50 employees</v>
      </c>
      <c r="K481" t="str">
        <f>IF(DataAnalyst!L358=-1,"Unknown",DataAnalyst!L358)</f>
        <v>Staffing &amp; Outsourcing</v>
      </c>
      <c r="L481" t="str">
        <f>IF(DataAnalyst!N358=-1,"Unknown",DataAnalyst!N358)</f>
        <v>Unknown / Non-Applicable</v>
      </c>
      <c r="M481" t="b">
        <f>IF(DataAnalyst!P358=-1,FALSE,TRUE)</f>
        <v>0</v>
      </c>
      <c r="N481">
        <f t="shared" si="71"/>
        <v>1</v>
      </c>
      <c r="O481">
        <f t="shared" si="66"/>
        <v>0</v>
      </c>
      <c r="P481">
        <f t="shared" si="67"/>
        <v>0</v>
      </c>
      <c r="Q481">
        <f t="shared" si="68"/>
        <v>0</v>
      </c>
      <c r="R481">
        <f t="shared" si="69"/>
        <v>1</v>
      </c>
      <c r="S481">
        <f t="shared" si="70"/>
        <v>1</v>
      </c>
    </row>
    <row r="482" spans="1:19" ht="18.600000000000001" customHeight="1" x14ac:dyDescent="0.3">
      <c r="A482" t="s">
        <v>1560</v>
      </c>
      <c r="B482" t="str">
        <f>UPPER(DataAnalyst!B482)</f>
        <v>RETAIL DATA QUALITY ANALYST</v>
      </c>
      <c r="C482" t="s">
        <v>1484</v>
      </c>
      <c r="E482" t="str">
        <f t="shared" si="72"/>
        <v>Data Analyst</v>
      </c>
      <c r="F482" t="str">
        <f t="shared" si="64"/>
        <v>$43</v>
      </c>
      <c r="G482" t="str">
        <f t="shared" si="65"/>
        <v>$69</v>
      </c>
      <c r="H482" t="str">
        <f>LEFT(DataAnalyst!F360,LEN(DataAnalyst!F360)-3)</f>
        <v xml:space="preserve">National Grid USA
</v>
      </c>
      <c r="I482" t="s">
        <v>173</v>
      </c>
      <c r="J482" t="str">
        <f>IF(DataAnalyst!I360=-1,"Unknown",DataAnalyst!I360)</f>
        <v>10000+ employees</v>
      </c>
      <c r="K482" t="str">
        <f>IF(DataAnalyst!L360=-1,"Unknown",DataAnalyst!L360)</f>
        <v>Utilities</v>
      </c>
      <c r="L482" t="str">
        <f>IF(DataAnalyst!N360=-1,"Unknown",DataAnalyst!N360)</f>
        <v>$5 to $10 billion (USD)</v>
      </c>
      <c r="M482" t="b">
        <f>IF(DataAnalyst!P360=-1,FALSE,TRUE)</f>
        <v>0</v>
      </c>
      <c r="N482">
        <f t="shared" si="71"/>
        <v>0</v>
      </c>
      <c r="O482">
        <f t="shared" si="66"/>
        <v>0</v>
      </c>
      <c r="P482">
        <f t="shared" si="67"/>
        <v>0</v>
      </c>
      <c r="Q482">
        <f t="shared" si="68"/>
        <v>0</v>
      </c>
      <c r="R482">
        <f t="shared" si="69"/>
        <v>0</v>
      </c>
      <c r="S482">
        <f t="shared" si="70"/>
        <v>1</v>
      </c>
    </row>
    <row r="483" spans="1:19" ht="18.600000000000001" customHeight="1" x14ac:dyDescent="0.3">
      <c r="A483" t="s">
        <v>1564</v>
      </c>
      <c r="B483" t="str">
        <f>UPPER(DataAnalyst!B483)</f>
        <v>USMTF DATA ANALYST WITH SECURITY CLEARANCE</v>
      </c>
      <c r="C483" t="s">
        <v>1484</v>
      </c>
      <c r="E483" t="str">
        <f t="shared" si="72"/>
        <v>Data Analyst</v>
      </c>
      <c r="F483" t="str">
        <f t="shared" si="64"/>
        <v>$43</v>
      </c>
      <c r="G483" t="str">
        <f t="shared" si="65"/>
        <v>$69</v>
      </c>
      <c r="H483" t="str">
        <f>LEFT(DataAnalyst!F361,LEN(DataAnalyst!F361)-3)</f>
        <v xml:space="preserve">Barnabas Health
</v>
      </c>
      <c r="I483" t="s">
        <v>1193</v>
      </c>
      <c r="J483" t="str">
        <f>IF(DataAnalyst!I361=-1,"Unknown",DataAnalyst!I361)</f>
        <v>501 to 1000 employees</v>
      </c>
      <c r="K483" t="str">
        <f>IF(DataAnalyst!L361=-1,"Unknown",DataAnalyst!L361)</f>
        <v>Unknown</v>
      </c>
      <c r="L483" t="str">
        <f>IF(DataAnalyst!N361=-1,"Unknown",DataAnalyst!N361)</f>
        <v>$5 to $10 million (USD)</v>
      </c>
      <c r="M483" t="b">
        <f>IF(DataAnalyst!P361=-1,FALSE,TRUE)</f>
        <v>0</v>
      </c>
      <c r="N483">
        <f t="shared" si="71"/>
        <v>0</v>
      </c>
      <c r="O483">
        <f t="shared" si="66"/>
        <v>0</v>
      </c>
      <c r="P483">
        <f t="shared" si="67"/>
        <v>0</v>
      </c>
      <c r="Q483">
        <f t="shared" si="68"/>
        <v>0</v>
      </c>
      <c r="R483">
        <f t="shared" si="69"/>
        <v>0</v>
      </c>
      <c r="S483">
        <f t="shared" si="70"/>
        <v>1</v>
      </c>
    </row>
    <row r="484" spans="1:19" ht="18.600000000000001" customHeight="1" x14ac:dyDescent="0.3">
      <c r="A484" t="s">
        <v>1567</v>
      </c>
      <c r="B484" t="str">
        <f>UPPER(DataAnalyst!B484)</f>
        <v>SENIOR DATA STRATEGY ANALYST (SDSA)</v>
      </c>
      <c r="C484" t="s">
        <v>1484</v>
      </c>
      <c r="E484" t="str">
        <f t="shared" si="72"/>
        <v>Data Analyst</v>
      </c>
      <c r="F484" t="str">
        <f t="shared" si="64"/>
        <v>$43</v>
      </c>
      <c r="G484" t="str">
        <f t="shared" si="65"/>
        <v>$69</v>
      </c>
      <c r="H484" t="str">
        <f>LEFT(DataAnalyst!F364,LEN(DataAnalyst!F364)-3)</f>
        <v xml:space="preserve">J.P. Morgan
</v>
      </c>
      <c r="I484" t="s">
        <v>530</v>
      </c>
      <c r="J484" t="str">
        <f>IF(DataAnalyst!I364=-1,"Unknown",DataAnalyst!I364)</f>
        <v>10000+ employees</v>
      </c>
      <c r="K484" t="str">
        <f>IF(DataAnalyst!L364=-1,"Unknown",DataAnalyst!L364)</f>
        <v>Investment Banking &amp; Asset Management</v>
      </c>
      <c r="L484" t="str">
        <f>IF(DataAnalyst!N364=-1,"Unknown",DataAnalyst!N364)</f>
        <v>$10+ billion (USD)</v>
      </c>
      <c r="M484" t="b">
        <f>IF(DataAnalyst!P364=-1,FALSE,TRUE)</f>
        <v>0</v>
      </c>
      <c r="N484">
        <f t="shared" si="71"/>
        <v>0</v>
      </c>
      <c r="O484">
        <f t="shared" si="66"/>
        <v>1</v>
      </c>
      <c r="P484">
        <f t="shared" si="67"/>
        <v>0</v>
      </c>
      <c r="Q484">
        <f t="shared" si="68"/>
        <v>1</v>
      </c>
      <c r="R484">
        <f t="shared" si="69"/>
        <v>0</v>
      </c>
      <c r="S484">
        <f t="shared" si="70"/>
        <v>0</v>
      </c>
    </row>
    <row r="485" spans="1:19" ht="18.600000000000001" customHeight="1" x14ac:dyDescent="0.3">
      <c r="A485" t="s">
        <v>1572</v>
      </c>
      <c r="B485" t="str">
        <f>UPPER(DataAnalyst!B485)</f>
        <v>DATA ANALYST - VA BEACH - VA WITH SECURITY CLEARANCE</v>
      </c>
      <c r="C485" t="s">
        <v>1484</v>
      </c>
      <c r="E485" t="str">
        <f t="shared" si="72"/>
        <v>Data Analyst</v>
      </c>
      <c r="F485" t="str">
        <f t="shared" si="64"/>
        <v>$43</v>
      </c>
      <c r="G485" t="str">
        <f t="shared" si="65"/>
        <v>$69</v>
      </c>
      <c r="H485" t="str">
        <f>LEFT(DataAnalyst!F365,LEN(DataAnalyst!F365)-3)</f>
        <v xml:space="preserve">RAMPS International Inc
</v>
      </c>
      <c r="I485" t="s">
        <v>19</v>
      </c>
      <c r="J485" t="str">
        <f>IF(DataAnalyst!I365=-1,"Unknown",DataAnalyst!I365)</f>
        <v>51 to 200 employees</v>
      </c>
      <c r="K485" t="str">
        <f>IF(DataAnalyst!L365=-1,"Unknown",DataAnalyst!L365)</f>
        <v>Consulting</v>
      </c>
      <c r="L485" t="str">
        <f>IF(DataAnalyst!N365=-1,"Unknown",DataAnalyst!N365)</f>
        <v>$5 to $10 million (USD)</v>
      </c>
      <c r="M485" t="b">
        <f>IF(DataAnalyst!P365=-1,FALSE,TRUE)</f>
        <v>0</v>
      </c>
      <c r="N485">
        <f t="shared" si="71"/>
        <v>0</v>
      </c>
      <c r="O485">
        <f t="shared" si="66"/>
        <v>1</v>
      </c>
      <c r="P485">
        <f t="shared" si="67"/>
        <v>0</v>
      </c>
      <c r="Q485">
        <f t="shared" si="68"/>
        <v>0</v>
      </c>
      <c r="R485">
        <f t="shared" si="69"/>
        <v>0</v>
      </c>
      <c r="S485">
        <f t="shared" si="70"/>
        <v>0</v>
      </c>
    </row>
    <row r="486" spans="1:19" ht="18.600000000000001" customHeight="1" x14ac:dyDescent="0.3">
      <c r="A486" t="s">
        <v>1576</v>
      </c>
      <c r="B486" t="str">
        <f>UPPER(DataAnalyst!B486)</f>
        <v>CONFIGURATION AND DATA MANAGEMENT (C&amp;DM) ANALYST</v>
      </c>
      <c r="C486" t="s">
        <v>1484</v>
      </c>
      <c r="E486" t="str">
        <f t="shared" si="72"/>
        <v>Data Analyst</v>
      </c>
      <c r="F486" t="str">
        <f t="shared" si="64"/>
        <v>$43</v>
      </c>
      <c r="G486" t="str">
        <f t="shared" si="65"/>
        <v>$69</v>
      </c>
      <c r="H486" t="str">
        <f>LEFT(DataAnalyst!F366,LEN(DataAnalyst!F366)-3)</f>
        <v>Episcopal Health Services I</v>
      </c>
      <c r="I486" t="s">
        <v>1208</v>
      </c>
      <c r="J486" t="str">
        <f>IF(DataAnalyst!I366=-1,"Unknown",DataAnalyst!I366)</f>
        <v>Unknown</v>
      </c>
      <c r="K486" t="str">
        <f>IF(DataAnalyst!L366=-1,"Unknown",DataAnalyst!L366)</f>
        <v>Unknown</v>
      </c>
      <c r="L486" t="str">
        <f>IF(DataAnalyst!N366=-1,"Unknown",DataAnalyst!N366)</f>
        <v>Unknown</v>
      </c>
      <c r="M486" t="b">
        <f>IF(DataAnalyst!P366=-1,FALSE,TRUE)</f>
        <v>0</v>
      </c>
      <c r="N486">
        <f t="shared" si="71"/>
        <v>0</v>
      </c>
      <c r="O486">
        <f t="shared" si="66"/>
        <v>0</v>
      </c>
      <c r="P486">
        <f t="shared" si="67"/>
        <v>0</v>
      </c>
      <c r="Q486">
        <f t="shared" si="68"/>
        <v>0</v>
      </c>
      <c r="R486">
        <f t="shared" si="69"/>
        <v>0</v>
      </c>
      <c r="S486">
        <f t="shared" si="70"/>
        <v>1</v>
      </c>
    </row>
    <row r="487" spans="1:19" ht="18.600000000000001" customHeight="1" x14ac:dyDescent="0.3">
      <c r="A487" t="s">
        <v>1579</v>
      </c>
      <c r="B487" t="str">
        <f>UPPER(DataAnalyst!B487)</f>
        <v>JR MANAGEMENT ANALYST (DATA MANAGEMENT)</v>
      </c>
      <c r="C487" t="s">
        <v>1484</v>
      </c>
      <c r="E487" t="str">
        <f t="shared" si="72"/>
        <v>Data Analyst</v>
      </c>
      <c r="F487" t="str">
        <f t="shared" si="64"/>
        <v>$43</v>
      </c>
      <c r="G487" t="str">
        <f t="shared" si="65"/>
        <v>$69</v>
      </c>
      <c r="H487" t="str">
        <f>LEFT(DataAnalyst!F367,LEN(DataAnalyst!F367)-3)</f>
        <v xml:space="preserve">NYU Langone Health
</v>
      </c>
      <c r="I487" t="s">
        <v>19</v>
      </c>
      <c r="J487" t="str">
        <f>IF(DataAnalyst!I367=-1,"Unknown",DataAnalyst!I367)</f>
        <v>10000+ employees</v>
      </c>
      <c r="K487" t="str">
        <f>IF(DataAnalyst!L367=-1,"Unknown",DataAnalyst!L367)</f>
        <v>Health Care Services &amp; Hospitals</v>
      </c>
      <c r="L487" t="str">
        <f>IF(DataAnalyst!N367=-1,"Unknown",DataAnalyst!N367)</f>
        <v>$5 to $10 billion (USD)</v>
      </c>
      <c r="M487" t="b">
        <f>IF(DataAnalyst!P367=-1,FALSE,TRUE)</f>
        <v>0</v>
      </c>
      <c r="N487">
        <f t="shared" si="71"/>
        <v>0</v>
      </c>
      <c r="O487">
        <f t="shared" si="66"/>
        <v>0</v>
      </c>
      <c r="P487">
        <f t="shared" si="67"/>
        <v>0</v>
      </c>
      <c r="Q487">
        <f t="shared" si="68"/>
        <v>0</v>
      </c>
      <c r="R487">
        <f t="shared" si="69"/>
        <v>0</v>
      </c>
      <c r="S487">
        <f t="shared" si="70"/>
        <v>0</v>
      </c>
    </row>
    <row r="488" spans="1:19" ht="18.600000000000001" customHeight="1" x14ac:dyDescent="0.3">
      <c r="A488" t="s">
        <v>1581</v>
      </c>
      <c r="B488" t="str">
        <f>UPPER(DataAnalyst!B488)</f>
        <v>SENIOR DATA ANALYST</v>
      </c>
      <c r="C488" t="s">
        <v>1484</v>
      </c>
      <c r="E488" t="str">
        <f t="shared" si="72"/>
        <v>Data Analyst</v>
      </c>
      <c r="F488" t="str">
        <f t="shared" si="64"/>
        <v>$43</v>
      </c>
      <c r="G488" t="str">
        <f t="shared" si="65"/>
        <v>$69</v>
      </c>
      <c r="H488" t="str">
        <f>LEFT(DataAnalyst!F368,LEN(DataAnalyst!F368)-3)</f>
        <v xml:space="preserve">Professional Resource Group
</v>
      </c>
      <c r="I488" t="s">
        <v>507</v>
      </c>
      <c r="J488" t="str">
        <f>IF(DataAnalyst!I368=-1,"Unknown",DataAnalyst!I368)</f>
        <v>1 to 50 employees</v>
      </c>
      <c r="K488" t="str">
        <f>IF(DataAnalyst!L368=-1,"Unknown",DataAnalyst!L368)</f>
        <v>Advertising &amp; Marketing</v>
      </c>
      <c r="L488" t="str">
        <f>IF(DataAnalyst!N368=-1,"Unknown",DataAnalyst!N368)</f>
        <v>Less than $1 million (USD)</v>
      </c>
      <c r="M488" t="b">
        <f>IF(DataAnalyst!P368=-1,FALSE,TRUE)</f>
        <v>0</v>
      </c>
      <c r="N488">
        <f t="shared" si="71"/>
        <v>0</v>
      </c>
      <c r="O488">
        <f t="shared" si="66"/>
        <v>0</v>
      </c>
      <c r="P488">
        <f t="shared" si="67"/>
        <v>0</v>
      </c>
      <c r="Q488">
        <f t="shared" si="68"/>
        <v>0</v>
      </c>
      <c r="R488">
        <f t="shared" si="69"/>
        <v>0</v>
      </c>
      <c r="S488">
        <f t="shared" si="70"/>
        <v>1</v>
      </c>
    </row>
    <row r="489" spans="1:19" ht="18.600000000000001" customHeight="1" x14ac:dyDescent="0.3">
      <c r="A489" t="s">
        <v>1583</v>
      </c>
      <c r="B489" t="str">
        <f>UPPER(DataAnalyst!B489)</f>
        <v>TACTICAL DATA LINK (TDL) ANALYST</v>
      </c>
      <c r="C489" t="s">
        <v>1582</v>
      </c>
      <c r="E489" t="str">
        <f t="shared" si="72"/>
        <v>Data Analyst</v>
      </c>
      <c r="F489" t="str">
        <f t="shared" si="64"/>
        <v>$49</v>
      </c>
      <c r="G489" t="str">
        <f t="shared" si="65"/>
        <v>$112</v>
      </c>
      <c r="H489" t="str">
        <f>LEFT(DataAnalyst!F369,LEN(DataAnalyst!F369)-3)</f>
        <v xml:space="preserve">Altice USA
</v>
      </c>
      <c r="I489" t="s">
        <v>433</v>
      </c>
      <c r="J489" t="str">
        <f>IF(DataAnalyst!I369=-1,"Unknown",DataAnalyst!I369)</f>
        <v>10000+ employees</v>
      </c>
      <c r="K489" t="str">
        <f>IF(DataAnalyst!L369=-1,"Unknown",DataAnalyst!L369)</f>
        <v>Unknown</v>
      </c>
      <c r="L489" t="str">
        <f>IF(DataAnalyst!N369=-1,"Unknown",DataAnalyst!N369)</f>
        <v>Unknown / Non-Applicable</v>
      </c>
      <c r="M489" t="b">
        <f>IF(DataAnalyst!P369=-1,FALSE,TRUE)</f>
        <v>0</v>
      </c>
      <c r="N489">
        <f t="shared" si="71"/>
        <v>0</v>
      </c>
      <c r="O489">
        <f t="shared" si="66"/>
        <v>0</v>
      </c>
      <c r="P489">
        <f t="shared" si="67"/>
        <v>0</v>
      </c>
      <c r="Q489">
        <f t="shared" si="68"/>
        <v>0</v>
      </c>
      <c r="R489">
        <f t="shared" si="69"/>
        <v>0</v>
      </c>
      <c r="S489">
        <f t="shared" si="70"/>
        <v>1</v>
      </c>
    </row>
    <row r="490" spans="1:19" ht="18.600000000000001" customHeight="1" x14ac:dyDescent="0.3">
      <c r="A490" t="s">
        <v>1585</v>
      </c>
      <c r="B490" t="str">
        <f>UPPER(DataAnalyst!B490)</f>
        <v>SR DATA BUSINESS ANALYST - FACILITYSOURCE</v>
      </c>
      <c r="C490" t="s">
        <v>1582</v>
      </c>
      <c r="E490" t="str">
        <f t="shared" si="72"/>
        <v>Business Analyst</v>
      </c>
      <c r="F490" t="str">
        <f t="shared" si="64"/>
        <v>$49</v>
      </c>
      <c r="G490" t="str">
        <f t="shared" si="65"/>
        <v>$112</v>
      </c>
      <c r="H490" t="str">
        <f>LEFT(DataAnalyst!F370,LEN(DataAnalyst!F370)-3)</f>
        <v xml:space="preserve">Sumitomo Mitsui Banking Corporation (SMBC)
</v>
      </c>
      <c r="I490" t="s">
        <v>103</v>
      </c>
      <c r="J490" t="str">
        <f>IF(DataAnalyst!I370=-1,"Unknown",DataAnalyst!I370)</f>
        <v>10000+ employees</v>
      </c>
      <c r="K490" t="str">
        <f>IF(DataAnalyst!L370=-1,"Unknown",DataAnalyst!L370)</f>
        <v>Investment Banking &amp; Asset Management</v>
      </c>
      <c r="L490" t="str">
        <f>IF(DataAnalyst!N370=-1,"Unknown",DataAnalyst!N370)</f>
        <v>$10+ billion (USD)</v>
      </c>
      <c r="M490" t="b">
        <f>IF(DataAnalyst!P370=-1,FALSE,TRUE)</f>
        <v>0</v>
      </c>
      <c r="N490">
        <f t="shared" si="71"/>
        <v>0</v>
      </c>
      <c r="O490">
        <f t="shared" si="66"/>
        <v>0</v>
      </c>
      <c r="P490">
        <f t="shared" si="67"/>
        <v>0</v>
      </c>
      <c r="Q490">
        <f t="shared" si="68"/>
        <v>0</v>
      </c>
      <c r="R490">
        <f t="shared" si="69"/>
        <v>0</v>
      </c>
      <c r="S490">
        <f t="shared" si="70"/>
        <v>1</v>
      </c>
    </row>
    <row r="491" spans="1:19" ht="18.600000000000001" customHeight="1" x14ac:dyDescent="0.3">
      <c r="A491" t="s">
        <v>1588</v>
      </c>
      <c r="B491" t="str">
        <f>UPPER(DataAnalyst!B491)</f>
        <v>ACOUSTICS DATA ANALYST/FLIGHT TEST ENGINEER</v>
      </c>
      <c r="C491" t="s">
        <v>1582</v>
      </c>
      <c r="E491" t="str">
        <f t="shared" si="72"/>
        <v>Data Analyst</v>
      </c>
      <c r="F491" t="str">
        <f t="shared" si="64"/>
        <v>$49</v>
      </c>
      <c r="G491" t="str">
        <f t="shared" si="65"/>
        <v>$112</v>
      </c>
      <c r="H491" t="str">
        <f>LEFT(DataAnalyst!F371,LEN(DataAnalyst!F371)-3)</f>
        <v xml:space="preserve">Geller &amp; Company
</v>
      </c>
      <c r="I491" t="s">
        <v>19</v>
      </c>
      <c r="J491" t="str">
        <f>IF(DataAnalyst!I371=-1,"Unknown",DataAnalyst!I371)</f>
        <v>501 to 1000 employees</v>
      </c>
      <c r="K491" t="str">
        <f>IF(DataAnalyst!L371=-1,"Unknown",DataAnalyst!L371)</f>
        <v>Investment Banking &amp; Asset Management</v>
      </c>
      <c r="L491" t="str">
        <f>IF(DataAnalyst!N371=-1,"Unknown",DataAnalyst!N371)</f>
        <v>Unknown / Non-Applicable</v>
      </c>
      <c r="M491" t="b">
        <f>IF(DataAnalyst!P371=-1,FALSE,TRUE)</f>
        <v>0</v>
      </c>
      <c r="N491">
        <f t="shared" si="71"/>
        <v>0</v>
      </c>
      <c r="O491">
        <f t="shared" si="66"/>
        <v>0</v>
      </c>
      <c r="P491">
        <f t="shared" si="67"/>
        <v>0</v>
      </c>
      <c r="Q491">
        <f t="shared" si="68"/>
        <v>0</v>
      </c>
      <c r="R491">
        <f t="shared" si="69"/>
        <v>0</v>
      </c>
      <c r="S491">
        <f t="shared" si="70"/>
        <v>0</v>
      </c>
    </row>
    <row r="492" spans="1:19" ht="18.600000000000001" customHeight="1" x14ac:dyDescent="0.3">
      <c r="A492" t="s">
        <v>1589</v>
      </c>
      <c r="B492" t="str">
        <f>UPPER(DataAnalyst!B492)</f>
        <v>SENIOR DATA ANALYST</v>
      </c>
      <c r="C492" t="s">
        <v>1582</v>
      </c>
      <c r="E492" t="str">
        <f t="shared" si="72"/>
        <v>Data Analyst</v>
      </c>
      <c r="F492" t="str">
        <f t="shared" si="64"/>
        <v>$49</v>
      </c>
      <c r="G492" t="str">
        <f t="shared" si="65"/>
        <v>$112</v>
      </c>
      <c r="H492" t="str">
        <f>LEFT(DataAnalyst!F372,LEN(DataAnalyst!F372)-3)</f>
        <v xml:space="preserve">Reliable Software Resources
</v>
      </c>
      <c r="I492" t="s">
        <v>474</v>
      </c>
      <c r="J492" t="str">
        <f>IF(DataAnalyst!I372=-1,"Unknown",DataAnalyst!I372)</f>
        <v>501 to 1000 employees</v>
      </c>
      <c r="K492" t="str">
        <f>IF(DataAnalyst!L372=-1,"Unknown",DataAnalyst!L372)</f>
        <v>IT Services</v>
      </c>
      <c r="L492" t="str">
        <f>IF(DataAnalyst!N372=-1,"Unknown",DataAnalyst!N372)</f>
        <v>$50 to $100 million (USD)</v>
      </c>
      <c r="M492" t="b">
        <f>IF(DataAnalyst!P372=-1,FALSE,TRUE)</f>
        <v>0</v>
      </c>
      <c r="N492">
        <f t="shared" si="71"/>
        <v>0</v>
      </c>
      <c r="O492">
        <f t="shared" si="66"/>
        <v>0</v>
      </c>
      <c r="P492">
        <f t="shared" si="67"/>
        <v>0</v>
      </c>
      <c r="Q492">
        <f t="shared" si="68"/>
        <v>0</v>
      </c>
      <c r="R492">
        <f t="shared" si="69"/>
        <v>0</v>
      </c>
      <c r="S492">
        <f t="shared" si="70"/>
        <v>0</v>
      </c>
    </row>
    <row r="493" spans="1:19" ht="18.600000000000001" customHeight="1" x14ac:dyDescent="0.3">
      <c r="A493" t="s">
        <v>1591</v>
      </c>
      <c r="B493" t="str">
        <f>UPPER(DataAnalyst!B493)</f>
        <v>SENIOR DATA ANALYST- SECRET CLEARANCE</v>
      </c>
      <c r="C493" t="s">
        <v>1582</v>
      </c>
      <c r="E493" t="str">
        <f t="shared" si="72"/>
        <v>Data Analyst</v>
      </c>
      <c r="F493" t="str">
        <f t="shared" si="64"/>
        <v>$49</v>
      </c>
      <c r="G493" t="str">
        <f t="shared" si="65"/>
        <v>$112</v>
      </c>
      <c r="H493" t="str">
        <f>LEFT(DataAnalyst!F373,LEN(DataAnalyst!F373)-3)</f>
        <v xml:space="preserve">Intercontinental Exchange, Inc.
</v>
      </c>
      <c r="I493" t="s">
        <v>19</v>
      </c>
      <c r="J493" t="str">
        <f>IF(DataAnalyst!I373=-1,"Unknown",DataAnalyst!I373)</f>
        <v>1001 to 5000 employees</v>
      </c>
      <c r="K493" t="str">
        <f>IF(DataAnalyst!L373=-1,"Unknown",DataAnalyst!L373)</f>
        <v>Investment Banking &amp; Asset Management</v>
      </c>
      <c r="L493" t="str">
        <f>IF(DataAnalyst!N373=-1,"Unknown",DataAnalyst!N373)</f>
        <v>$5 to $10 billion (USD)</v>
      </c>
      <c r="M493" t="b">
        <f>IF(DataAnalyst!P373=-1,FALSE,TRUE)</f>
        <v>0</v>
      </c>
      <c r="N493">
        <f t="shared" si="71"/>
        <v>0</v>
      </c>
      <c r="O493">
        <f t="shared" si="66"/>
        <v>0</v>
      </c>
      <c r="P493">
        <f t="shared" si="67"/>
        <v>0</v>
      </c>
      <c r="Q493">
        <f t="shared" si="68"/>
        <v>1</v>
      </c>
      <c r="R493">
        <f t="shared" si="69"/>
        <v>1</v>
      </c>
      <c r="S493">
        <f t="shared" si="70"/>
        <v>1</v>
      </c>
    </row>
    <row r="494" spans="1:19" ht="18.600000000000001" customHeight="1" x14ac:dyDescent="0.3">
      <c r="A494" t="s">
        <v>1593</v>
      </c>
      <c r="B494" t="str">
        <f>UPPER(DataAnalyst!B494)</f>
        <v>SENIOR DATA MANAGEMENT ANALYST (SDMA)</v>
      </c>
      <c r="C494" t="s">
        <v>1582</v>
      </c>
      <c r="E494" t="str">
        <f t="shared" si="72"/>
        <v>Data Analyst</v>
      </c>
      <c r="F494" t="str">
        <f t="shared" si="64"/>
        <v>$49</v>
      </c>
      <c r="G494" t="str">
        <f t="shared" si="65"/>
        <v>$112</v>
      </c>
      <c r="H494" t="str">
        <f>LEFT(DataAnalyst!F374,LEN(DataAnalyst!F374)-3)</f>
        <v xml:space="preserve">The Bank of New York Mellon
</v>
      </c>
      <c r="I494" t="s">
        <v>474</v>
      </c>
      <c r="J494" t="str">
        <f>IF(DataAnalyst!I374=-1,"Unknown",DataAnalyst!I374)</f>
        <v>10000+ employees</v>
      </c>
      <c r="K494" t="str">
        <f>IF(DataAnalyst!L374=-1,"Unknown",DataAnalyst!L374)</f>
        <v>Investment Banking &amp; Asset Management</v>
      </c>
      <c r="L494" t="str">
        <f>IF(DataAnalyst!N374=-1,"Unknown",DataAnalyst!N374)</f>
        <v>$10+ billion (USD)</v>
      </c>
      <c r="M494" t="b">
        <f>IF(DataAnalyst!P374=-1,FALSE,TRUE)</f>
        <v>0</v>
      </c>
      <c r="N494">
        <f t="shared" si="71"/>
        <v>0</v>
      </c>
      <c r="O494">
        <f t="shared" si="66"/>
        <v>1</v>
      </c>
      <c r="P494">
        <f t="shared" si="67"/>
        <v>0</v>
      </c>
      <c r="Q494">
        <f t="shared" si="68"/>
        <v>0</v>
      </c>
      <c r="R494">
        <f t="shared" si="69"/>
        <v>0</v>
      </c>
      <c r="S494">
        <f t="shared" si="70"/>
        <v>0</v>
      </c>
    </row>
    <row r="495" spans="1:19" ht="18.600000000000001" customHeight="1" x14ac:dyDescent="0.3">
      <c r="A495" t="s">
        <v>1595</v>
      </c>
      <c r="B495" t="str">
        <f>UPPER(DataAnalyst!B495)</f>
        <v>DATA ANALYST - SENIOR CONSULTANT</v>
      </c>
      <c r="C495" t="s">
        <v>1582</v>
      </c>
      <c r="E495" t="str">
        <f t="shared" si="72"/>
        <v>Data Analyst</v>
      </c>
      <c r="F495" t="str">
        <f t="shared" si="64"/>
        <v>$49</v>
      </c>
      <c r="G495" t="str">
        <f t="shared" si="65"/>
        <v>$112</v>
      </c>
      <c r="H495" t="str">
        <f>LEFT(DataAnalyst!F377,LEN(DataAnalyst!F377)-3)</f>
        <v xml:space="preserve">SAT Healthcare
</v>
      </c>
      <c r="I495" t="s">
        <v>19</v>
      </c>
      <c r="J495" t="str">
        <f>IF(DataAnalyst!I377=-1,"Unknown",DataAnalyst!I377)</f>
        <v>201 to 500 employees</v>
      </c>
      <c r="K495" t="str">
        <f>IF(DataAnalyst!L377=-1,"Unknown",DataAnalyst!L377)</f>
        <v>Health Care Services &amp; Hospitals</v>
      </c>
      <c r="L495" t="str">
        <f>IF(DataAnalyst!N377=-1,"Unknown",DataAnalyst!N377)</f>
        <v>$50 to $100 million (USD)</v>
      </c>
      <c r="M495" t="b">
        <f>IF(DataAnalyst!P377=-1,FALSE,TRUE)</f>
        <v>0</v>
      </c>
      <c r="N495">
        <f t="shared" si="71"/>
        <v>0</v>
      </c>
      <c r="O495">
        <f t="shared" si="66"/>
        <v>0</v>
      </c>
      <c r="P495">
        <f t="shared" si="67"/>
        <v>0</v>
      </c>
      <c r="Q495">
        <f t="shared" si="68"/>
        <v>0</v>
      </c>
      <c r="R495">
        <f t="shared" si="69"/>
        <v>0</v>
      </c>
      <c r="S495">
        <f t="shared" si="70"/>
        <v>0</v>
      </c>
    </row>
    <row r="496" spans="1:19" ht="18.600000000000001" customHeight="1" x14ac:dyDescent="0.3">
      <c r="A496" t="s">
        <v>1598</v>
      </c>
      <c r="B496" t="str">
        <f>UPPER(DataAnalyst!B496)</f>
        <v>DATA WAREHOUSE PROGRAMMER/ANALYST</v>
      </c>
      <c r="C496" t="s">
        <v>1582</v>
      </c>
      <c r="E496" t="str">
        <f t="shared" si="72"/>
        <v>Data Analyst</v>
      </c>
      <c r="F496" t="str">
        <f t="shared" si="64"/>
        <v>$49</v>
      </c>
      <c r="G496" t="str">
        <f t="shared" si="65"/>
        <v>$112</v>
      </c>
      <c r="H496" t="str">
        <f>LEFT(DataAnalyst!F378,LEN(DataAnalyst!F378)-3)</f>
        <v xml:space="preserve">Atrium Staffing
</v>
      </c>
      <c r="I496" t="s">
        <v>1240</v>
      </c>
      <c r="J496" t="str">
        <f>IF(DataAnalyst!I378=-1,"Unknown",DataAnalyst!I378)</f>
        <v>51 to 200 employees</v>
      </c>
      <c r="K496" t="str">
        <f>IF(DataAnalyst!L378=-1,"Unknown",DataAnalyst!L378)</f>
        <v>Staffing &amp; Outsourcing</v>
      </c>
      <c r="L496" t="str">
        <f>IF(DataAnalyst!N378=-1,"Unknown",DataAnalyst!N378)</f>
        <v>Unknown / Non-Applicable</v>
      </c>
      <c r="M496" t="b">
        <f>IF(DataAnalyst!P378=-1,FALSE,TRUE)</f>
        <v>0</v>
      </c>
      <c r="N496">
        <f t="shared" si="71"/>
        <v>1</v>
      </c>
      <c r="O496">
        <f t="shared" si="66"/>
        <v>0</v>
      </c>
      <c r="P496">
        <f t="shared" si="67"/>
        <v>0</v>
      </c>
      <c r="Q496">
        <f t="shared" si="68"/>
        <v>0</v>
      </c>
      <c r="R496">
        <f t="shared" si="69"/>
        <v>1</v>
      </c>
      <c r="S496">
        <f t="shared" si="70"/>
        <v>0</v>
      </c>
    </row>
    <row r="497" spans="1:19" ht="18.600000000000001" customHeight="1" x14ac:dyDescent="0.3">
      <c r="A497" t="s">
        <v>1602</v>
      </c>
      <c r="B497" t="str">
        <f>UPPER(DataAnalyst!B497)</f>
        <v>DATA ANALYST (NAVY) - MID AND JUNIOR LEVEL</v>
      </c>
      <c r="C497" t="s">
        <v>1582</v>
      </c>
      <c r="E497" t="str">
        <f t="shared" si="72"/>
        <v>Data Analyst</v>
      </c>
      <c r="F497" t="str">
        <f t="shared" si="64"/>
        <v>$49</v>
      </c>
      <c r="G497" t="str">
        <f t="shared" si="65"/>
        <v>$112</v>
      </c>
      <c r="H497" t="str">
        <f>LEFT(DataAnalyst!F380,LEN(DataAnalyst!F380)-3)</f>
        <v xml:space="preserve">Oracle
</v>
      </c>
      <c r="I497" t="s">
        <v>19</v>
      </c>
      <c r="J497" t="str">
        <f>IF(DataAnalyst!I380=-1,"Unknown",DataAnalyst!I380)</f>
        <v>10000+ employees</v>
      </c>
      <c r="K497" t="str">
        <f>IF(DataAnalyst!L380=-1,"Unknown",DataAnalyst!L380)</f>
        <v>Enterprise Software &amp; Network Solutions</v>
      </c>
      <c r="L497" t="str">
        <f>IF(DataAnalyst!N380=-1,"Unknown",DataAnalyst!N380)</f>
        <v>$10+ billion (USD)</v>
      </c>
      <c r="M497" t="b">
        <f>IF(DataAnalyst!P380=-1,FALSE,TRUE)</f>
        <v>0</v>
      </c>
      <c r="N497">
        <f t="shared" si="71"/>
        <v>0</v>
      </c>
      <c r="O497">
        <f t="shared" si="66"/>
        <v>0</v>
      </c>
      <c r="P497">
        <f t="shared" si="67"/>
        <v>0</v>
      </c>
      <c r="Q497">
        <f t="shared" si="68"/>
        <v>0</v>
      </c>
      <c r="R497">
        <f t="shared" si="69"/>
        <v>0</v>
      </c>
      <c r="S497">
        <f t="shared" si="70"/>
        <v>1</v>
      </c>
    </row>
    <row r="498" spans="1:19" ht="18.600000000000001" customHeight="1" x14ac:dyDescent="0.3">
      <c r="A498" t="s">
        <v>1605</v>
      </c>
      <c r="B498" t="str">
        <f>UPPER(DataAnalyst!B498)</f>
        <v>DATA ANALYST - SENIOR CONSULTANT - NORFOLK, VA WITH SECURITY CLEARANCE</v>
      </c>
      <c r="C498" t="s">
        <v>1582</v>
      </c>
      <c r="E498" t="str">
        <f t="shared" si="72"/>
        <v>Data Analyst</v>
      </c>
      <c r="F498" t="str">
        <f t="shared" si="64"/>
        <v>$49</v>
      </c>
      <c r="G498" t="str">
        <f t="shared" si="65"/>
        <v>$112</v>
      </c>
      <c r="H498" t="str">
        <f>LEFT(DataAnalyst!F381,LEN(DataAnalyst!F381)-3)</f>
        <v xml:space="preserve">Metroplus Health Plan
</v>
      </c>
      <c r="I498" t="s">
        <v>19</v>
      </c>
      <c r="J498" t="str">
        <f>IF(DataAnalyst!I381=-1,"Unknown",DataAnalyst!I381)</f>
        <v>1001 to 5000 employees</v>
      </c>
      <c r="K498" t="str">
        <f>IF(DataAnalyst!L381=-1,"Unknown",DataAnalyst!L381)</f>
        <v>Health Care Services &amp; Hospitals</v>
      </c>
      <c r="L498" t="str">
        <f>IF(DataAnalyst!N381=-1,"Unknown",DataAnalyst!N381)</f>
        <v>$2 to $5 billion (USD)</v>
      </c>
      <c r="M498" t="b">
        <f>IF(DataAnalyst!P381=-1,FALSE,TRUE)</f>
        <v>0</v>
      </c>
      <c r="N498">
        <f t="shared" si="71"/>
        <v>0</v>
      </c>
      <c r="O498">
        <f t="shared" si="66"/>
        <v>0</v>
      </c>
      <c r="P498">
        <f t="shared" si="67"/>
        <v>0</v>
      </c>
      <c r="Q498">
        <f t="shared" si="68"/>
        <v>0</v>
      </c>
      <c r="R498">
        <f t="shared" si="69"/>
        <v>0</v>
      </c>
      <c r="S498">
        <f t="shared" si="70"/>
        <v>0</v>
      </c>
    </row>
    <row r="499" spans="1:19" ht="18.600000000000001" customHeight="1" x14ac:dyDescent="0.3">
      <c r="A499" t="s">
        <v>1607</v>
      </c>
      <c r="B499" t="str">
        <f>UPPER(DataAnalyst!B499)</f>
        <v>PROGRAM ANALYST - AIS/MAINTENANCE DATA SYSTEM COORDINATOR</v>
      </c>
      <c r="C499" t="s">
        <v>1582</v>
      </c>
      <c r="E499" t="str">
        <f t="shared" si="72"/>
        <v>Data Analyst</v>
      </c>
      <c r="F499" t="str">
        <f t="shared" si="64"/>
        <v>$49</v>
      </c>
      <c r="G499" t="str">
        <f t="shared" si="65"/>
        <v>$112</v>
      </c>
      <c r="H499" t="str">
        <f>LEFT(DataAnalyst!F383,LEN(DataAnalyst!F383)-3)</f>
        <v xml:space="preserve">Primesoft
</v>
      </c>
      <c r="I499" t="s">
        <v>19</v>
      </c>
      <c r="J499" t="str">
        <f>IF(DataAnalyst!I383=-1,"Unknown",DataAnalyst!I383)</f>
        <v>1 to 50 employees</v>
      </c>
      <c r="K499" t="str">
        <f>IF(DataAnalyst!L383=-1,"Unknown",DataAnalyst!L383)</f>
        <v>IT Services</v>
      </c>
      <c r="L499" t="str">
        <f>IF(DataAnalyst!N383=-1,"Unknown",DataAnalyst!N383)</f>
        <v>Less than $1 million (USD)</v>
      </c>
      <c r="M499" t="b">
        <f>IF(DataAnalyst!P383=-1,FALSE,TRUE)</f>
        <v>0</v>
      </c>
      <c r="N499">
        <f t="shared" si="71"/>
        <v>0</v>
      </c>
      <c r="O499">
        <f t="shared" si="66"/>
        <v>0</v>
      </c>
      <c r="P499">
        <f t="shared" si="67"/>
        <v>0</v>
      </c>
      <c r="Q499">
        <f t="shared" si="68"/>
        <v>0</v>
      </c>
      <c r="R499">
        <f t="shared" si="69"/>
        <v>0</v>
      </c>
      <c r="S499">
        <f t="shared" si="70"/>
        <v>0</v>
      </c>
    </row>
    <row r="500" spans="1:19" ht="18.600000000000001" customHeight="1" x14ac:dyDescent="0.3">
      <c r="A500" t="s">
        <v>1609</v>
      </c>
      <c r="B500" t="str">
        <f>UPPER(DataAnalyst!B500)</f>
        <v>MSC LOGISTICS DATA ANALYST</v>
      </c>
      <c r="C500" t="s">
        <v>1582</v>
      </c>
      <c r="E500" t="str">
        <f t="shared" si="72"/>
        <v>Data Analyst</v>
      </c>
      <c r="F500" t="str">
        <f t="shared" si="64"/>
        <v>$49</v>
      </c>
      <c r="G500" t="str">
        <f t="shared" si="65"/>
        <v>$112</v>
      </c>
      <c r="H500" t="str">
        <f>LEFT(DataAnalyst!F384,LEN(DataAnalyst!F384)-3)</f>
        <v xml:space="preserve">Riskified
</v>
      </c>
      <c r="I500" t="s">
        <v>19</v>
      </c>
      <c r="J500" t="str">
        <f>IF(DataAnalyst!I384=-1,"Unknown",DataAnalyst!I384)</f>
        <v>501 to 1000 employees</v>
      </c>
      <c r="K500" t="str">
        <f>IF(DataAnalyst!L384=-1,"Unknown",DataAnalyst!L384)</f>
        <v>Research &amp; Development</v>
      </c>
      <c r="L500" t="str">
        <f>IF(DataAnalyst!N384=-1,"Unknown",DataAnalyst!N384)</f>
        <v>Unknown / Non-Applicable</v>
      </c>
      <c r="M500" t="b">
        <f>IF(DataAnalyst!P384=-1,FALSE,TRUE)</f>
        <v>0</v>
      </c>
      <c r="N500">
        <f t="shared" si="71"/>
        <v>1</v>
      </c>
      <c r="O500">
        <f t="shared" si="66"/>
        <v>0</v>
      </c>
      <c r="P500">
        <f t="shared" si="67"/>
        <v>0</v>
      </c>
      <c r="Q500">
        <f t="shared" si="68"/>
        <v>0</v>
      </c>
      <c r="R500">
        <f t="shared" si="69"/>
        <v>0</v>
      </c>
      <c r="S500">
        <f t="shared" si="70"/>
        <v>1</v>
      </c>
    </row>
    <row r="501" spans="1:19" ht="18.600000000000001" customHeight="1" x14ac:dyDescent="0.3">
      <c r="A501" t="s">
        <v>1614</v>
      </c>
      <c r="B501" t="str">
        <f>UPPER(DataAnalyst!B501)</f>
        <v>DATA ANALYST (NAVY) - MID LEVEL</v>
      </c>
      <c r="C501" t="s">
        <v>1582</v>
      </c>
      <c r="E501" t="str">
        <f t="shared" si="72"/>
        <v>Data Analyst</v>
      </c>
      <c r="F501" t="str">
        <f t="shared" si="64"/>
        <v>$49</v>
      </c>
      <c r="G501" t="str">
        <f t="shared" si="65"/>
        <v>$112</v>
      </c>
      <c r="H501" t="str">
        <f>LEFT(DataAnalyst!F385,LEN(DataAnalyst!F385)-3)</f>
        <v>IPro.</v>
      </c>
      <c r="I501" t="s">
        <v>1261</v>
      </c>
      <c r="J501" t="str">
        <f>IF(DataAnalyst!I385=-1,"Unknown",DataAnalyst!I385)</f>
        <v>Unknown</v>
      </c>
      <c r="K501" t="str">
        <f>IF(DataAnalyst!L385=-1,"Unknown",DataAnalyst!L385)</f>
        <v>Unknown</v>
      </c>
      <c r="L501" t="str">
        <f>IF(DataAnalyst!N385=-1,"Unknown",DataAnalyst!N385)</f>
        <v>Unknown</v>
      </c>
      <c r="M501" t="b">
        <f>IF(DataAnalyst!P385=-1,FALSE,TRUE)</f>
        <v>0</v>
      </c>
      <c r="N501">
        <f t="shared" si="71"/>
        <v>0</v>
      </c>
      <c r="O501">
        <f t="shared" si="66"/>
        <v>0</v>
      </c>
      <c r="P501">
        <f t="shared" si="67"/>
        <v>0</v>
      </c>
      <c r="Q501">
        <f t="shared" si="68"/>
        <v>0</v>
      </c>
      <c r="R501">
        <f t="shared" si="69"/>
        <v>0</v>
      </c>
      <c r="S501">
        <f t="shared" si="70"/>
        <v>1</v>
      </c>
    </row>
    <row r="502" spans="1:19" ht="18.600000000000001" customHeight="1" x14ac:dyDescent="0.3">
      <c r="A502" t="s">
        <v>1616</v>
      </c>
      <c r="B502" t="str">
        <f>UPPER(DataAnalyst!B502)</f>
        <v>BUSINESS INTELLIGENCE &amp; DATA ANALYST</v>
      </c>
      <c r="C502" t="s">
        <v>1582</v>
      </c>
      <c r="E502" t="str">
        <f t="shared" si="72"/>
        <v>Business Analyst</v>
      </c>
      <c r="F502" t="str">
        <f t="shared" si="64"/>
        <v>$49</v>
      </c>
      <c r="G502" t="str">
        <f t="shared" si="65"/>
        <v>$112</v>
      </c>
      <c r="H502" t="str">
        <f>LEFT(DataAnalyst!F386,LEN(DataAnalyst!F386)-3)</f>
        <v xml:space="preserve">Cecelia Health
</v>
      </c>
      <c r="I502" t="s">
        <v>19</v>
      </c>
      <c r="J502" t="str">
        <f>IF(DataAnalyst!I386=-1,"Unknown",DataAnalyst!I386)</f>
        <v>51 to 200 employees</v>
      </c>
      <c r="K502" t="str">
        <f>IF(DataAnalyst!L386=-1,"Unknown",DataAnalyst!L386)</f>
        <v>Health Care Services &amp; Hospitals</v>
      </c>
      <c r="L502" t="str">
        <f>IF(DataAnalyst!N386=-1,"Unknown",DataAnalyst!N386)</f>
        <v>Unknown / Non-Applicable</v>
      </c>
      <c r="M502" t="b">
        <f>IF(DataAnalyst!P386=-1,FALSE,TRUE)</f>
        <v>0</v>
      </c>
      <c r="N502">
        <f t="shared" si="71"/>
        <v>1</v>
      </c>
      <c r="O502">
        <f t="shared" si="66"/>
        <v>1</v>
      </c>
      <c r="P502">
        <f t="shared" si="67"/>
        <v>1</v>
      </c>
      <c r="Q502">
        <f t="shared" si="68"/>
        <v>0</v>
      </c>
      <c r="R502">
        <f t="shared" si="69"/>
        <v>0</v>
      </c>
      <c r="S502">
        <f t="shared" si="70"/>
        <v>1</v>
      </c>
    </row>
    <row r="503" spans="1:19" ht="18.600000000000001" customHeight="1" x14ac:dyDescent="0.3">
      <c r="A503" t="s">
        <v>1618</v>
      </c>
      <c r="B503" t="str">
        <f>UPPER(DataAnalyst!B503)</f>
        <v>SR DATA BUSINESS ANALYST - FACILITYSOURCE</v>
      </c>
      <c r="C503" t="s">
        <v>1582</v>
      </c>
      <c r="E503" t="str">
        <f t="shared" si="72"/>
        <v>Business Analyst</v>
      </c>
      <c r="F503" t="str">
        <f t="shared" si="64"/>
        <v>$49</v>
      </c>
      <c r="G503" t="str">
        <f t="shared" si="65"/>
        <v>$112</v>
      </c>
      <c r="H503" t="str">
        <f>LEFT(DataAnalyst!F387,LEN(DataAnalyst!F387)-3)</f>
        <v xml:space="preserve">Creative Data Resources
</v>
      </c>
      <c r="I503" t="s">
        <v>19</v>
      </c>
      <c r="J503" t="str">
        <f>IF(DataAnalyst!I387=-1,"Unknown",DataAnalyst!I387)</f>
        <v>1 to 50 employees</v>
      </c>
      <c r="K503" t="str">
        <f>IF(DataAnalyst!L387=-1,"Unknown",DataAnalyst!L387)</f>
        <v>Staffing &amp; Outsourcing</v>
      </c>
      <c r="L503" t="str">
        <f>IF(DataAnalyst!N387=-1,"Unknown",DataAnalyst!N387)</f>
        <v>Unknown / Non-Applicable</v>
      </c>
      <c r="M503" t="b">
        <f>IF(DataAnalyst!P387=-1,FALSE,TRUE)</f>
        <v>0</v>
      </c>
      <c r="N503">
        <f t="shared" si="71"/>
        <v>0</v>
      </c>
      <c r="O503">
        <f t="shared" si="66"/>
        <v>0</v>
      </c>
      <c r="P503">
        <f t="shared" si="67"/>
        <v>0</v>
      </c>
      <c r="Q503">
        <f t="shared" si="68"/>
        <v>0</v>
      </c>
      <c r="R503">
        <f t="shared" si="69"/>
        <v>0</v>
      </c>
      <c r="S503">
        <f t="shared" si="70"/>
        <v>1</v>
      </c>
    </row>
    <row r="504" spans="1:19" ht="18.600000000000001" customHeight="1" x14ac:dyDescent="0.3">
      <c r="A504" t="s">
        <v>1622</v>
      </c>
      <c r="B504" t="str">
        <f>UPPER(DataAnalyst!B504)</f>
        <v>SENIOR DATA ANALYST (NAVY)</v>
      </c>
      <c r="C504" t="s">
        <v>1582</v>
      </c>
      <c r="E504" t="str">
        <f t="shared" si="72"/>
        <v>Data Analyst</v>
      </c>
      <c r="F504" t="str">
        <f t="shared" si="64"/>
        <v>$49</v>
      </c>
      <c r="G504" t="str">
        <f t="shared" si="65"/>
        <v>$112</v>
      </c>
      <c r="H504" t="str">
        <f>LEFT(DataAnalyst!F388,LEN(DataAnalyst!F388)-3)</f>
        <v xml:space="preserve">Systemart LLC
</v>
      </c>
      <c r="I504" t="s">
        <v>19</v>
      </c>
      <c r="J504" t="str">
        <f>IF(DataAnalyst!I388=-1,"Unknown",DataAnalyst!I388)</f>
        <v>1 to 50 employees</v>
      </c>
      <c r="K504" t="str">
        <f>IF(DataAnalyst!L388=-1,"Unknown",DataAnalyst!L388)</f>
        <v>Computer Hardware &amp; Software</v>
      </c>
      <c r="L504" t="str">
        <f>IF(DataAnalyst!N388=-1,"Unknown",DataAnalyst!N388)</f>
        <v>$1 to $5 million (USD)</v>
      </c>
      <c r="M504" t="b">
        <f>IF(DataAnalyst!P388=-1,FALSE,TRUE)</f>
        <v>0</v>
      </c>
      <c r="N504">
        <f t="shared" si="71"/>
        <v>0</v>
      </c>
      <c r="O504">
        <f t="shared" si="66"/>
        <v>0</v>
      </c>
      <c r="P504">
        <f t="shared" si="67"/>
        <v>0</v>
      </c>
      <c r="Q504">
        <f t="shared" si="68"/>
        <v>0</v>
      </c>
      <c r="R504">
        <f t="shared" si="69"/>
        <v>0</v>
      </c>
      <c r="S504">
        <f t="shared" si="70"/>
        <v>1</v>
      </c>
    </row>
    <row r="505" spans="1:19" ht="18.600000000000001" customHeight="1" x14ac:dyDescent="0.3">
      <c r="A505" t="s">
        <v>1624</v>
      </c>
      <c r="B505" t="str">
        <f>UPPER(DataAnalyst!B505)</f>
        <v>NIWC SERVICE DESK ANALYST COMPONENT ENTERPRISE DATA CENTER (CEDC WITH SECURITY CLEARANCE</v>
      </c>
      <c r="C505" t="s">
        <v>1582</v>
      </c>
      <c r="E505" t="str">
        <f t="shared" si="72"/>
        <v>Data Analyst</v>
      </c>
      <c r="F505" t="str">
        <f t="shared" si="64"/>
        <v>$49</v>
      </c>
      <c r="G505" t="str">
        <f t="shared" si="65"/>
        <v>$112</v>
      </c>
      <c r="H505" t="str">
        <f>LEFT(DataAnalyst!F389,LEN(DataAnalyst!F389)-3)</f>
        <v xml:space="preserve">The Bank of New York Mellon
</v>
      </c>
      <c r="I505" t="s">
        <v>474</v>
      </c>
      <c r="J505" t="str">
        <f>IF(DataAnalyst!I389=-1,"Unknown",DataAnalyst!I389)</f>
        <v>10000+ employees</v>
      </c>
      <c r="K505" t="str">
        <f>IF(DataAnalyst!L389=-1,"Unknown",DataAnalyst!L389)</f>
        <v>Investment Banking &amp; Asset Management</v>
      </c>
      <c r="L505" t="str">
        <f>IF(DataAnalyst!N389=-1,"Unknown",DataAnalyst!N389)</f>
        <v>$10+ billion (USD)</v>
      </c>
      <c r="M505" t="b">
        <f>IF(DataAnalyst!P389=-1,FALSE,TRUE)</f>
        <v>0</v>
      </c>
      <c r="N505">
        <f t="shared" si="71"/>
        <v>0</v>
      </c>
      <c r="O505">
        <f t="shared" si="66"/>
        <v>0</v>
      </c>
      <c r="P505">
        <f t="shared" si="67"/>
        <v>0</v>
      </c>
      <c r="Q505">
        <f t="shared" si="68"/>
        <v>0</v>
      </c>
      <c r="R505">
        <f t="shared" si="69"/>
        <v>0</v>
      </c>
      <c r="S505">
        <f t="shared" si="70"/>
        <v>1</v>
      </c>
    </row>
    <row r="506" spans="1:19" ht="18.600000000000001" customHeight="1" x14ac:dyDescent="0.3">
      <c r="A506" t="s">
        <v>1627</v>
      </c>
      <c r="B506" t="str">
        <f>UPPER(DataAnalyst!B506)</f>
        <v>NIWC SERVICE DESK ANALYST COMPONENT ENTERPRISE DATA CENTER (CEDC).</v>
      </c>
      <c r="C506" t="s">
        <v>1582</v>
      </c>
      <c r="E506" t="str">
        <f t="shared" si="72"/>
        <v>Data Analyst</v>
      </c>
      <c r="F506" t="str">
        <f t="shared" si="64"/>
        <v>$49</v>
      </c>
      <c r="G506" t="str">
        <f t="shared" si="65"/>
        <v>$112</v>
      </c>
      <c r="H506" t="str">
        <f>LEFT(DataAnalyst!F390,LEN(DataAnalyst!F390)-3)</f>
        <v xml:space="preserve">TechProjects
</v>
      </c>
      <c r="I506" t="s">
        <v>103</v>
      </c>
      <c r="J506" t="str">
        <f>IF(DataAnalyst!I390=-1,"Unknown",DataAnalyst!I390)</f>
        <v>1 to 50 employees</v>
      </c>
      <c r="K506" t="str">
        <f>IF(DataAnalyst!L390=-1,"Unknown",DataAnalyst!L390)</f>
        <v>IT Services</v>
      </c>
      <c r="L506" t="str">
        <f>IF(DataAnalyst!N390=-1,"Unknown",DataAnalyst!N390)</f>
        <v>Unknown / Non-Applicable</v>
      </c>
      <c r="M506" t="b">
        <f>IF(DataAnalyst!P390=-1,FALSE,TRUE)</f>
        <v>0</v>
      </c>
      <c r="N506">
        <f t="shared" si="71"/>
        <v>0</v>
      </c>
      <c r="O506">
        <f t="shared" si="66"/>
        <v>0</v>
      </c>
      <c r="P506">
        <f t="shared" si="67"/>
        <v>0</v>
      </c>
      <c r="Q506">
        <f t="shared" si="68"/>
        <v>0</v>
      </c>
      <c r="R506">
        <f t="shared" si="69"/>
        <v>0</v>
      </c>
      <c r="S506">
        <f t="shared" si="70"/>
        <v>1</v>
      </c>
    </row>
    <row r="507" spans="1:19" ht="18.600000000000001" customHeight="1" x14ac:dyDescent="0.3">
      <c r="A507" t="s">
        <v>1630</v>
      </c>
      <c r="B507" t="str">
        <f>UPPER(DataAnalyst!B507)</f>
        <v>JUNIOR DATA ANALYST</v>
      </c>
      <c r="C507" t="s">
        <v>1629</v>
      </c>
      <c r="E507" t="str">
        <f t="shared" si="72"/>
        <v>Data Analyst</v>
      </c>
      <c r="F507" t="str">
        <f t="shared" si="64"/>
        <v>$30</v>
      </c>
      <c r="G507" t="str">
        <f t="shared" si="65"/>
        <v>$54</v>
      </c>
      <c r="H507" t="str">
        <f>LEFT(DataAnalyst!F391,LEN(DataAnalyst!F391)-3)</f>
        <v xml:space="preserve">IPRO
</v>
      </c>
      <c r="I507" t="s">
        <v>507</v>
      </c>
      <c r="J507" t="str">
        <f>IF(DataAnalyst!I391=-1,"Unknown",DataAnalyst!I391)</f>
        <v>201 to 500 employees</v>
      </c>
      <c r="K507" t="str">
        <f>IF(DataAnalyst!L391=-1,"Unknown",DataAnalyst!L391)</f>
        <v>Health Care Services &amp; Hospitals</v>
      </c>
      <c r="L507" t="str">
        <f>IF(DataAnalyst!N391=-1,"Unknown",DataAnalyst!N391)</f>
        <v>$50 to $100 million (USD)</v>
      </c>
      <c r="M507" t="b">
        <f>IF(DataAnalyst!P391=-1,FALSE,TRUE)</f>
        <v>0</v>
      </c>
      <c r="N507">
        <f t="shared" si="71"/>
        <v>1</v>
      </c>
      <c r="O507">
        <f t="shared" si="66"/>
        <v>0</v>
      </c>
      <c r="P507">
        <f t="shared" si="67"/>
        <v>0</v>
      </c>
      <c r="Q507">
        <f t="shared" si="68"/>
        <v>0</v>
      </c>
      <c r="R507">
        <f t="shared" si="69"/>
        <v>0</v>
      </c>
      <c r="S507">
        <f t="shared" si="70"/>
        <v>1</v>
      </c>
    </row>
    <row r="508" spans="1:19" ht="18.600000000000001" customHeight="1" x14ac:dyDescent="0.3">
      <c r="A508" t="s">
        <v>1632</v>
      </c>
      <c r="B508" t="str">
        <f>UPPER(DataAnalyst!B508)</f>
        <v>DATA ANALYST</v>
      </c>
      <c r="C508" t="s">
        <v>1629</v>
      </c>
      <c r="E508" t="str">
        <f t="shared" si="72"/>
        <v>Data Analyst</v>
      </c>
      <c r="F508" t="str">
        <f t="shared" si="64"/>
        <v>$30</v>
      </c>
      <c r="G508" t="str">
        <f t="shared" si="65"/>
        <v>$54</v>
      </c>
      <c r="H508" t="str">
        <f>LEFT(DataAnalyst!F392,LEN(DataAnalyst!F392)-3)</f>
        <v xml:space="preserve">ITech Recruiting
</v>
      </c>
      <c r="I508" t="s">
        <v>19</v>
      </c>
      <c r="J508" t="str">
        <f>IF(DataAnalyst!I392=-1,"Unknown",DataAnalyst!I392)</f>
        <v>51 to 200 employees</v>
      </c>
      <c r="K508" t="str">
        <f>IF(DataAnalyst!L392=-1,"Unknown",DataAnalyst!L392)</f>
        <v>Unknown</v>
      </c>
      <c r="L508" t="str">
        <f>IF(DataAnalyst!N392=-1,"Unknown",DataAnalyst!N392)</f>
        <v>Unknown / Non-Applicable</v>
      </c>
      <c r="M508" t="b">
        <f>IF(DataAnalyst!P392=-1,FALSE,TRUE)</f>
        <v>0</v>
      </c>
      <c r="N508">
        <f t="shared" si="71"/>
        <v>1</v>
      </c>
      <c r="O508">
        <f t="shared" si="66"/>
        <v>0</v>
      </c>
      <c r="P508">
        <f t="shared" si="67"/>
        <v>0</v>
      </c>
      <c r="Q508">
        <f t="shared" si="68"/>
        <v>0</v>
      </c>
      <c r="R508">
        <f t="shared" si="69"/>
        <v>0</v>
      </c>
      <c r="S508">
        <f t="shared" si="70"/>
        <v>1</v>
      </c>
    </row>
    <row r="509" spans="1:19" ht="18.600000000000001" customHeight="1" x14ac:dyDescent="0.3">
      <c r="A509" t="s">
        <v>1633</v>
      </c>
      <c r="B509" t="str">
        <f>UPPER(DataAnalyst!B509)</f>
        <v>DATA ANALYST</v>
      </c>
      <c r="C509" t="s">
        <v>1629</v>
      </c>
      <c r="E509" t="str">
        <f t="shared" si="72"/>
        <v>Data Analyst</v>
      </c>
      <c r="F509" t="str">
        <f t="shared" si="64"/>
        <v>$30</v>
      </c>
      <c r="G509" t="str">
        <f t="shared" si="65"/>
        <v>$54</v>
      </c>
      <c r="H509" t="str">
        <f>LEFT(DataAnalyst!F393,LEN(DataAnalyst!F393)-3)</f>
        <v xml:space="preserve">RN Staff
</v>
      </c>
      <c r="I509" t="s">
        <v>19</v>
      </c>
      <c r="J509" t="str">
        <f>IF(DataAnalyst!I393=-1,"Unknown",DataAnalyst!I393)</f>
        <v>Unknown</v>
      </c>
      <c r="K509" t="str">
        <f>IF(DataAnalyst!L393=-1,"Unknown",DataAnalyst!L393)</f>
        <v>Staffing &amp; Outsourcing</v>
      </c>
      <c r="L509" t="str">
        <f>IF(DataAnalyst!N393=-1,"Unknown",DataAnalyst!N393)</f>
        <v>Unknown / Non-Applicable</v>
      </c>
      <c r="M509" t="b">
        <f>IF(DataAnalyst!P393=-1,FALSE,TRUE)</f>
        <v>0</v>
      </c>
      <c r="N509">
        <f t="shared" si="71"/>
        <v>1</v>
      </c>
      <c r="O509">
        <f t="shared" si="66"/>
        <v>1</v>
      </c>
      <c r="P509">
        <f t="shared" si="67"/>
        <v>0</v>
      </c>
      <c r="Q509">
        <f t="shared" si="68"/>
        <v>0</v>
      </c>
      <c r="R509">
        <f t="shared" si="69"/>
        <v>0</v>
      </c>
      <c r="S509">
        <f t="shared" si="70"/>
        <v>1</v>
      </c>
    </row>
    <row r="510" spans="1:19" ht="18.600000000000001" customHeight="1" x14ac:dyDescent="0.3">
      <c r="A510" t="s">
        <v>1636</v>
      </c>
      <c r="B510" t="str">
        <f>UPPER(DataAnalyst!B510)</f>
        <v>AVMED DATA GOVERNANCE ANALYST</v>
      </c>
      <c r="C510" t="s">
        <v>1629</v>
      </c>
      <c r="E510" t="str">
        <f t="shared" si="72"/>
        <v>Data Analyst</v>
      </c>
      <c r="F510" t="str">
        <f t="shared" si="64"/>
        <v>$30</v>
      </c>
      <c r="G510" t="str">
        <f t="shared" si="65"/>
        <v>$54</v>
      </c>
      <c r="H510" t="str">
        <f>LEFT(DataAnalyst!F394,LEN(DataAnalyst!F394)-3)</f>
        <v xml:space="preserve">Abacus Service Corporation
</v>
      </c>
      <c r="I510" t="s">
        <v>19</v>
      </c>
      <c r="J510" t="str">
        <f>IF(DataAnalyst!I394=-1,"Unknown",DataAnalyst!I394)</f>
        <v>501 to 1000 employees</v>
      </c>
      <c r="K510" t="str">
        <f>IF(DataAnalyst!L394=-1,"Unknown",DataAnalyst!L394)</f>
        <v>Staffing &amp; Outsourcing</v>
      </c>
      <c r="L510" t="str">
        <f>IF(DataAnalyst!N394=-1,"Unknown",DataAnalyst!N394)</f>
        <v>Unknown / Non-Applicable</v>
      </c>
      <c r="M510" t="b">
        <f>IF(DataAnalyst!P394=-1,FALSE,TRUE)</f>
        <v>0</v>
      </c>
      <c r="N510">
        <f t="shared" si="71"/>
        <v>1</v>
      </c>
      <c r="O510">
        <f t="shared" si="66"/>
        <v>0</v>
      </c>
      <c r="P510">
        <f t="shared" si="67"/>
        <v>0</v>
      </c>
      <c r="Q510">
        <f t="shared" si="68"/>
        <v>0</v>
      </c>
      <c r="R510">
        <f t="shared" si="69"/>
        <v>0</v>
      </c>
      <c r="S510">
        <f t="shared" si="70"/>
        <v>1</v>
      </c>
    </row>
    <row r="511" spans="1:19" ht="18.600000000000001" customHeight="1" x14ac:dyDescent="0.3">
      <c r="A511" t="s">
        <v>1639</v>
      </c>
      <c r="B511" t="str">
        <f>UPPER(DataAnalyst!B511)</f>
        <v>DATA MANAGEMENT ANALYST II</v>
      </c>
      <c r="C511" t="s">
        <v>1629</v>
      </c>
      <c r="E511" t="str">
        <f t="shared" si="72"/>
        <v>Data Analyst</v>
      </c>
      <c r="F511" t="str">
        <f t="shared" si="64"/>
        <v>$30</v>
      </c>
      <c r="G511" t="str">
        <f t="shared" si="65"/>
        <v>$54</v>
      </c>
      <c r="H511" t="str">
        <f>LEFT(DataAnalyst!F395,LEN(DataAnalyst!F395)-3)</f>
        <v xml:space="preserve">CyberCoders
</v>
      </c>
      <c r="I511" t="s">
        <v>1286</v>
      </c>
      <c r="J511" t="str">
        <f>IF(DataAnalyst!I395=-1,"Unknown",DataAnalyst!I395)</f>
        <v>201 to 500 employees</v>
      </c>
      <c r="K511" t="str">
        <f>IF(DataAnalyst!L395=-1,"Unknown",DataAnalyst!L395)</f>
        <v>Staffing &amp; Outsourcing</v>
      </c>
      <c r="L511" t="str">
        <f>IF(DataAnalyst!N395=-1,"Unknown",DataAnalyst!N395)</f>
        <v>$100 to $500 million (USD)</v>
      </c>
      <c r="M511" t="b">
        <f>IF(DataAnalyst!P395=-1,FALSE,TRUE)</f>
        <v>0</v>
      </c>
      <c r="N511">
        <f t="shared" si="71"/>
        <v>0</v>
      </c>
      <c r="O511">
        <f t="shared" si="66"/>
        <v>0</v>
      </c>
      <c r="P511">
        <f t="shared" si="67"/>
        <v>1</v>
      </c>
      <c r="Q511">
        <f t="shared" si="68"/>
        <v>0</v>
      </c>
      <c r="R511">
        <f t="shared" si="69"/>
        <v>0</v>
      </c>
      <c r="S511">
        <f t="shared" si="70"/>
        <v>0</v>
      </c>
    </row>
    <row r="512" spans="1:19" ht="18.600000000000001" customHeight="1" x14ac:dyDescent="0.3">
      <c r="A512" t="s">
        <v>1643</v>
      </c>
      <c r="B512" t="str">
        <f>UPPER(DataAnalyst!B512)</f>
        <v>DATA ANALYST JUNIOR</v>
      </c>
      <c r="C512" t="s">
        <v>1629</v>
      </c>
      <c r="E512" t="str">
        <f t="shared" si="72"/>
        <v>Data Analyst</v>
      </c>
      <c r="F512" t="str">
        <f t="shared" si="64"/>
        <v>$30</v>
      </c>
      <c r="G512" t="str">
        <f t="shared" si="65"/>
        <v>$54</v>
      </c>
      <c r="H512" t="str">
        <f>LEFT(DataAnalyst!F396,LEN(DataAnalyst!F396)-3)</f>
        <v xml:space="preserve">TECHNOCRAFT Solutions
</v>
      </c>
      <c r="I512" t="s">
        <v>19</v>
      </c>
      <c r="J512" t="str">
        <f>IF(DataAnalyst!I396=-1,"Unknown",DataAnalyst!I396)</f>
        <v>1 to 50 employees</v>
      </c>
      <c r="K512" t="str">
        <f>IF(DataAnalyst!L396=-1,"Unknown",DataAnalyst!L396)</f>
        <v>Advertising &amp; Marketing</v>
      </c>
      <c r="L512" t="str">
        <f>IF(DataAnalyst!N396=-1,"Unknown",DataAnalyst!N396)</f>
        <v>$1 to $5 million (USD)</v>
      </c>
      <c r="M512" t="b">
        <f>IF(DataAnalyst!P396=-1,FALSE,TRUE)</f>
        <v>0</v>
      </c>
      <c r="N512">
        <f t="shared" si="71"/>
        <v>1</v>
      </c>
      <c r="O512">
        <f t="shared" si="66"/>
        <v>0</v>
      </c>
      <c r="P512">
        <f t="shared" si="67"/>
        <v>0</v>
      </c>
      <c r="Q512">
        <f t="shared" si="68"/>
        <v>0</v>
      </c>
      <c r="R512">
        <f t="shared" si="69"/>
        <v>0</v>
      </c>
      <c r="S512">
        <f t="shared" si="70"/>
        <v>1</v>
      </c>
    </row>
    <row r="513" spans="1:19" ht="18.600000000000001" customHeight="1" x14ac:dyDescent="0.3">
      <c r="A513" t="s">
        <v>1644</v>
      </c>
      <c r="B513" t="str">
        <f>UPPER(DataAnalyst!B513)</f>
        <v>DATA ANALYST Ã¢ JUNIOR</v>
      </c>
      <c r="C513" t="s">
        <v>1629</v>
      </c>
      <c r="E513" t="str">
        <f t="shared" si="72"/>
        <v>Data Analyst</v>
      </c>
      <c r="F513" t="str">
        <f t="shared" si="64"/>
        <v>$30</v>
      </c>
      <c r="G513" t="str">
        <f t="shared" si="65"/>
        <v>$54</v>
      </c>
      <c r="H513" t="str">
        <f>LEFT(DataAnalyst!F397,LEN(DataAnalyst!F397)-3)</f>
        <v xml:space="preserve">Praescient Analytics
</v>
      </c>
      <c r="I513" t="s">
        <v>19</v>
      </c>
      <c r="J513" t="str">
        <f>IF(DataAnalyst!I397=-1,"Unknown",DataAnalyst!I397)</f>
        <v>51 to 200 employees</v>
      </c>
      <c r="K513" t="str">
        <f>IF(DataAnalyst!L397=-1,"Unknown",DataAnalyst!L397)</f>
        <v>Consulting</v>
      </c>
      <c r="L513" t="str">
        <f>IF(DataAnalyst!N397=-1,"Unknown",DataAnalyst!N397)</f>
        <v>$10 to $25 million (USD)</v>
      </c>
      <c r="M513" t="b">
        <f>IF(DataAnalyst!P397=-1,FALSE,TRUE)</f>
        <v>0</v>
      </c>
      <c r="N513">
        <f t="shared" si="71"/>
        <v>1</v>
      </c>
      <c r="O513">
        <f t="shared" si="66"/>
        <v>0</v>
      </c>
      <c r="P513">
        <f t="shared" si="67"/>
        <v>0</v>
      </c>
      <c r="Q513">
        <f t="shared" si="68"/>
        <v>0</v>
      </c>
      <c r="R513">
        <f t="shared" si="69"/>
        <v>0</v>
      </c>
      <c r="S513">
        <f t="shared" si="70"/>
        <v>1</v>
      </c>
    </row>
    <row r="514" spans="1:19" ht="18.600000000000001" customHeight="1" x14ac:dyDescent="0.3">
      <c r="A514" t="s">
        <v>1646</v>
      </c>
      <c r="B514" t="str">
        <f>UPPER(DataAnalyst!B514)</f>
        <v>IT ANALYST III DATA SYSTEMS</v>
      </c>
      <c r="C514" t="s">
        <v>1629</v>
      </c>
      <c r="E514" t="str">
        <f t="shared" si="72"/>
        <v>Data Analyst</v>
      </c>
      <c r="F514" t="str">
        <f t="shared" ref="F514:F577" si="73">LEFT(C514,3)</f>
        <v>$30</v>
      </c>
      <c r="G514" t="str">
        <f t="shared" ref="G514:G577" si="74">MID(C514,FIND("-",C514)+1,FIND("(",C514)-FIND("-",C514)-3)</f>
        <v>$54</v>
      </c>
      <c r="H514" t="str">
        <f>LEFT(DataAnalyst!F398,LEN(DataAnalyst!F398)-3)</f>
        <v>C&amp;G Consulting Servi</v>
      </c>
      <c r="I514" t="s">
        <v>1286</v>
      </c>
      <c r="J514" t="str">
        <f>IF(DataAnalyst!I398=-1,"Unknown",DataAnalyst!I398)</f>
        <v>Unknown</v>
      </c>
      <c r="K514" t="str">
        <f>IF(DataAnalyst!L398=-1,"Unknown",DataAnalyst!L398)</f>
        <v>Unknown</v>
      </c>
      <c r="L514" t="str">
        <f>IF(DataAnalyst!N398=-1,"Unknown",DataAnalyst!N398)</f>
        <v>Unknown</v>
      </c>
      <c r="M514" t="b">
        <f>IF(DataAnalyst!P398=-1,FALSE,TRUE)</f>
        <v>0</v>
      </c>
      <c r="N514">
        <f t="shared" si="71"/>
        <v>1</v>
      </c>
      <c r="O514">
        <f t="shared" si="66"/>
        <v>1</v>
      </c>
      <c r="P514">
        <f t="shared" si="67"/>
        <v>0</v>
      </c>
      <c r="Q514">
        <f t="shared" si="68"/>
        <v>1</v>
      </c>
      <c r="R514">
        <f t="shared" si="69"/>
        <v>0</v>
      </c>
      <c r="S514">
        <f t="shared" si="70"/>
        <v>0</v>
      </c>
    </row>
    <row r="515" spans="1:19" ht="18.600000000000001" customHeight="1" x14ac:dyDescent="0.3">
      <c r="A515" t="s">
        <v>1649</v>
      </c>
      <c r="B515" t="str">
        <f>UPPER(DataAnalyst!B515)</f>
        <v>PRODUCT DATA ANALYST</v>
      </c>
      <c r="C515" t="s">
        <v>1648</v>
      </c>
      <c r="E515" t="str">
        <f t="shared" si="72"/>
        <v>Data Analyst</v>
      </c>
      <c r="F515" t="str">
        <f t="shared" si="73"/>
        <v>$55</v>
      </c>
      <c r="G515" t="str">
        <f t="shared" si="74"/>
        <v>$103</v>
      </c>
      <c r="H515" t="str">
        <f>LEFT(DataAnalyst!F399,LEN(DataAnalyst!F399)-3)</f>
        <v xml:space="preserve">RWJBarnabas Health
</v>
      </c>
      <c r="I515" t="s">
        <v>1193</v>
      </c>
      <c r="J515" t="str">
        <f>IF(DataAnalyst!I399=-1,"Unknown",DataAnalyst!I399)</f>
        <v>10000+ employees</v>
      </c>
      <c r="K515" t="str">
        <f>IF(DataAnalyst!L399=-1,"Unknown",DataAnalyst!L399)</f>
        <v>Health Care Services &amp; Hospitals</v>
      </c>
      <c r="L515" t="str">
        <f>IF(DataAnalyst!N399=-1,"Unknown",DataAnalyst!N399)</f>
        <v>$1 to $2 billion (USD)</v>
      </c>
      <c r="M515" t="b">
        <f>IF(DataAnalyst!P399=-1,FALSE,TRUE)</f>
        <v>0</v>
      </c>
      <c r="N515">
        <f t="shared" si="71"/>
        <v>1</v>
      </c>
      <c r="O515">
        <f t="shared" ref="O515:O578" si="75">COUNTIF($A515,"*Python*")</f>
        <v>0</v>
      </c>
      <c r="P515">
        <f t="shared" ref="P515:P578" si="76">COUNTIF($A515,"* R *")</f>
        <v>0</v>
      </c>
      <c r="Q515">
        <f t="shared" ref="Q515:Q578" si="77">COUNTIF($A515,"*Tableau*")</f>
        <v>1</v>
      </c>
      <c r="R515">
        <f t="shared" ref="R515:R578" si="78">COUNTIF($A515,"*Power BI*")+COUNTIF($A515,"*PowerBI*")</f>
        <v>0</v>
      </c>
      <c r="S515">
        <f t="shared" ref="S515:S578" si="79">+COUNTIF($A515,"*Excel*")</f>
        <v>1</v>
      </c>
    </row>
    <row r="516" spans="1:19" ht="18.600000000000001" customHeight="1" x14ac:dyDescent="0.3">
      <c r="A516" t="s">
        <v>1653</v>
      </c>
      <c r="B516" t="str">
        <f>UPPER(DataAnalyst!B516)</f>
        <v>LEAD DATA ANALYST</v>
      </c>
      <c r="C516" t="s">
        <v>1648</v>
      </c>
      <c r="E516" t="str">
        <f t="shared" si="72"/>
        <v>Data Analyst</v>
      </c>
      <c r="F516" t="str">
        <f t="shared" si="73"/>
        <v>$55</v>
      </c>
      <c r="G516" t="str">
        <f t="shared" si="74"/>
        <v>$103</v>
      </c>
      <c r="H516" t="str">
        <f>LEFT(DataAnalyst!F400,LEN(DataAnalyst!F400)-3)</f>
        <v xml:space="preserve">Reliable Software Resources
</v>
      </c>
      <c r="I516" t="s">
        <v>19</v>
      </c>
      <c r="J516" t="str">
        <f>IF(DataAnalyst!I400=-1,"Unknown",DataAnalyst!I400)</f>
        <v>501 to 1000 employees</v>
      </c>
      <c r="K516" t="str">
        <f>IF(DataAnalyst!L400=-1,"Unknown",DataAnalyst!L400)</f>
        <v>IT Services</v>
      </c>
      <c r="L516" t="str">
        <f>IF(DataAnalyst!N400=-1,"Unknown",DataAnalyst!N400)</f>
        <v>$50 to $100 million (USD)</v>
      </c>
      <c r="M516" t="b">
        <f>IF(DataAnalyst!P400=-1,FALSE,TRUE)</f>
        <v>0</v>
      </c>
      <c r="N516">
        <f t="shared" ref="N516:N579" si="80">COUNTIF($A516,"*SQL*")</f>
        <v>1</v>
      </c>
      <c r="O516">
        <f t="shared" si="75"/>
        <v>1</v>
      </c>
      <c r="P516">
        <f t="shared" si="76"/>
        <v>0</v>
      </c>
      <c r="Q516">
        <f t="shared" si="77"/>
        <v>1</v>
      </c>
      <c r="R516">
        <f t="shared" si="78"/>
        <v>0</v>
      </c>
      <c r="S516">
        <f t="shared" si="79"/>
        <v>0</v>
      </c>
    </row>
    <row r="517" spans="1:19" ht="18.600000000000001" customHeight="1" x14ac:dyDescent="0.3">
      <c r="A517" t="s">
        <v>1656</v>
      </c>
      <c r="B517" t="str">
        <f>UPPER(DataAnalyst!B517)</f>
        <v>DATA ANALYTICS INSIGHTS ANALYST</v>
      </c>
      <c r="C517" t="s">
        <v>1648</v>
      </c>
      <c r="E517" t="str">
        <f t="shared" si="72"/>
        <v>Data Analyst</v>
      </c>
      <c r="F517" t="str">
        <f t="shared" si="73"/>
        <v>$55</v>
      </c>
      <c r="G517" t="str">
        <f t="shared" si="74"/>
        <v>$103</v>
      </c>
      <c r="H517" t="str">
        <f>LEFT(DataAnalyst!F402,LEN(DataAnalyst!F402)-3)</f>
        <v xml:space="preserve">Capgemini
</v>
      </c>
      <c r="I517" t="s">
        <v>103</v>
      </c>
      <c r="J517" t="str">
        <f>IF(DataAnalyst!I402=-1,"Unknown",DataAnalyst!I402)</f>
        <v>10000+ employees</v>
      </c>
      <c r="K517" t="str">
        <f>IF(DataAnalyst!L402=-1,"Unknown",DataAnalyst!L402)</f>
        <v>Enterprise Software &amp; Network Solutions</v>
      </c>
      <c r="L517" t="str">
        <f>IF(DataAnalyst!N402=-1,"Unknown",DataAnalyst!N402)</f>
        <v>$10+ billion (USD)</v>
      </c>
      <c r="M517" t="b">
        <f>IF(DataAnalyst!P402=-1,FALSE,TRUE)</f>
        <v>0</v>
      </c>
      <c r="N517">
        <f t="shared" si="80"/>
        <v>1</v>
      </c>
      <c r="O517">
        <f t="shared" si="75"/>
        <v>1</v>
      </c>
      <c r="P517">
        <f t="shared" si="76"/>
        <v>0</v>
      </c>
      <c r="Q517">
        <f t="shared" si="77"/>
        <v>0</v>
      </c>
      <c r="R517">
        <f t="shared" si="78"/>
        <v>0</v>
      </c>
      <c r="S517">
        <f t="shared" si="79"/>
        <v>1</v>
      </c>
    </row>
    <row r="518" spans="1:19" ht="18.600000000000001" customHeight="1" x14ac:dyDescent="0.3">
      <c r="A518" t="s">
        <v>1660</v>
      </c>
      <c r="B518" t="str">
        <f>UPPER(DataAnalyst!B518)</f>
        <v>DATA ANALYST</v>
      </c>
      <c r="C518" t="s">
        <v>1648</v>
      </c>
      <c r="E518" t="str">
        <f t="shared" si="72"/>
        <v>Data Analyst</v>
      </c>
      <c r="F518" t="str">
        <f t="shared" si="73"/>
        <v>$55</v>
      </c>
      <c r="G518" t="str">
        <f t="shared" si="74"/>
        <v>$103</v>
      </c>
      <c r="H518" t="str">
        <f>LEFT(DataAnalyst!F403,LEN(DataAnalyst!F403)-3)</f>
        <v xml:space="preserve">Centers Plan for Healthy Living
</v>
      </c>
      <c r="I518" t="s">
        <v>1313</v>
      </c>
      <c r="J518" t="str">
        <f>IF(DataAnalyst!I403=-1,"Unknown",DataAnalyst!I403)</f>
        <v>501 to 1000 employees</v>
      </c>
      <c r="K518" t="str">
        <f>IF(DataAnalyst!L403=-1,"Unknown",DataAnalyst!L403)</f>
        <v>Health Care Services &amp; Hospitals</v>
      </c>
      <c r="L518" t="str">
        <f>IF(DataAnalyst!N403=-1,"Unknown",DataAnalyst!N403)</f>
        <v>Unknown / Non-Applicable</v>
      </c>
      <c r="M518" t="b">
        <f>IF(DataAnalyst!P403=-1,FALSE,TRUE)</f>
        <v>0</v>
      </c>
      <c r="N518">
        <f t="shared" si="80"/>
        <v>1</v>
      </c>
      <c r="O518">
        <f t="shared" si="75"/>
        <v>1</v>
      </c>
      <c r="P518">
        <f t="shared" si="76"/>
        <v>0</v>
      </c>
      <c r="Q518">
        <f t="shared" si="77"/>
        <v>1</v>
      </c>
      <c r="R518">
        <f t="shared" si="78"/>
        <v>0</v>
      </c>
      <c r="S518">
        <f t="shared" si="79"/>
        <v>1</v>
      </c>
    </row>
    <row r="519" spans="1:19" ht="18.600000000000001" customHeight="1" x14ac:dyDescent="0.3">
      <c r="A519" t="s">
        <v>1662</v>
      </c>
      <c r="B519" t="str">
        <f>UPPER(DataAnalyst!B519)</f>
        <v>DATA ANALYST</v>
      </c>
      <c r="C519" t="s">
        <v>1648</v>
      </c>
      <c r="E519" t="str">
        <f t="shared" si="72"/>
        <v>Data Analyst</v>
      </c>
      <c r="F519" t="str">
        <f t="shared" si="73"/>
        <v>$55</v>
      </c>
      <c r="G519" t="str">
        <f t="shared" si="74"/>
        <v>$103</v>
      </c>
      <c r="H519" t="str">
        <f>LEFT(DataAnalyst!F404,LEN(DataAnalyst!F404)-3)</f>
        <v xml:space="preserve">RN Staff
</v>
      </c>
      <c r="I519" t="s">
        <v>19</v>
      </c>
      <c r="J519" t="str">
        <f>IF(DataAnalyst!I404=-1,"Unknown",DataAnalyst!I404)</f>
        <v>Unknown</v>
      </c>
      <c r="K519" t="str">
        <f>IF(DataAnalyst!L404=-1,"Unknown",DataAnalyst!L404)</f>
        <v>Staffing &amp; Outsourcing</v>
      </c>
      <c r="L519" t="str">
        <f>IF(DataAnalyst!N404=-1,"Unknown",DataAnalyst!N404)</f>
        <v>Unknown / Non-Applicable</v>
      </c>
      <c r="M519" t="b">
        <f>IF(DataAnalyst!P404=-1,FALSE,TRUE)</f>
        <v>0</v>
      </c>
      <c r="N519">
        <f t="shared" si="80"/>
        <v>1</v>
      </c>
      <c r="O519">
        <f t="shared" si="75"/>
        <v>1</v>
      </c>
      <c r="P519">
        <f t="shared" si="76"/>
        <v>0</v>
      </c>
      <c r="Q519">
        <f t="shared" si="77"/>
        <v>0</v>
      </c>
      <c r="R519">
        <f t="shared" si="78"/>
        <v>0</v>
      </c>
      <c r="S519">
        <f t="shared" si="79"/>
        <v>1</v>
      </c>
    </row>
    <row r="520" spans="1:19" ht="18.600000000000001" customHeight="1" x14ac:dyDescent="0.3">
      <c r="A520" t="s">
        <v>1666</v>
      </c>
      <c r="B520" t="str">
        <f>UPPER(DataAnalyst!B520)</f>
        <v>DATA ANALYST</v>
      </c>
      <c r="C520" t="s">
        <v>1648</v>
      </c>
      <c r="E520" t="str">
        <f t="shared" si="72"/>
        <v>Data Analyst</v>
      </c>
      <c r="F520" t="str">
        <f t="shared" si="73"/>
        <v>$55</v>
      </c>
      <c r="G520" t="str">
        <f t="shared" si="74"/>
        <v>$103</v>
      </c>
      <c r="H520" t="str">
        <f>LEFT(DataAnalyst!F405,LEN(DataAnalyst!F405)-3)</f>
        <v>Village C</v>
      </c>
      <c r="I520" t="s">
        <v>19</v>
      </c>
      <c r="J520" t="str">
        <f>IF(DataAnalyst!I405=-1,"Unknown",DataAnalyst!I405)</f>
        <v>Unknown</v>
      </c>
      <c r="K520" t="str">
        <f>IF(DataAnalyst!L405=-1,"Unknown",DataAnalyst!L405)</f>
        <v>Unknown</v>
      </c>
      <c r="L520" t="str">
        <f>IF(DataAnalyst!N405=-1,"Unknown",DataAnalyst!N405)</f>
        <v>Unknown / Non-Applicable</v>
      </c>
      <c r="M520" t="b">
        <f>IF(DataAnalyst!P405=-1,FALSE,TRUE)</f>
        <v>0</v>
      </c>
      <c r="N520">
        <f t="shared" si="80"/>
        <v>1</v>
      </c>
      <c r="O520">
        <f t="shared" si="75"/>
        <v>0</v>
      </c>
      <c r="P520">
        <f t="shared" si="76"/>
        <v>0</v>
      </c>
      <c r="Q520">
        <f t="shared" si="77"/>
        <v>0</v>
      </c>
      <c r="R520">
        <f t="shared" si="78"/>
        <v>0</v>
      </c>
      <c r="S520">
        <f t="shared" si="79"/>
        <v>1</v>
      </c>
    </row>
    <row r="521" spans="1:19" ht="18.600000000000001" customHeight="1" x14ac:dyDescent="0.3">
      <c r="A521" t="s">
        <v>1668</v>
      </c>
      <c r="B521" t="str">
        <f>UPPER(DataAnalyst!B521)</f>
        <v>PRODUCT DATA &amp; INSIGHTS ANALYST</v>
      </c>
      <c r="C521" t="s">
        <v>1648</v>
      </c>
      <c r="E521" t="str">
        <f t="shared" si="72"/>
        <v>Data Analyst</v>
      </c>
      <c r="F521" t="str">
        <f t="shared" si="73"/>
        <v>$55</v>
      </c>
      <c r="G521" t="str">
        <f t="shared" si="74"/>
        <v>$103</v>
      </c>
      <c r="H521" t="str">
        <f>LEFT(DataAnalyst!F406,LEN(DataAnalyst!F406)-3)</f>
        <v>Clear Technology Consult</v>
      </c>
      <c r="I521" t="s">
        <v>19</v>
      </c>
      <c r="J521" t="str">
        <f>IF(DataAnalyst!I406=-1,"Unknown",DataAnalyst!I406)</f>
        <v>Unknown</v>
      </c>
      <c r="K521" t="str">
        <f>IF(DataAnalyst!L406=-1,"Unknown",DataAnalyst!L406)</f>
        <v>Unknown</v>
      </c>
      <c r="L521" t="str">
        <f>IF(DataAnalyst!N406=-1,"Unknown",DataAnalyst!N406)</f>
        <v>Unknown</v>
      </c>
      <c r="M521" t="b">
        <f>IF(DataAnalyst!P406=-1,FALSE,TRUE)</f>
        <v>0</v>
      </c>
      <c r="N521">
        <f t="shared" si="80"/>
        <v>1</v>
      </c>
      <c r="O521">
        <f t="shared" si="75"/>
        <v>0</v>
      </c>
      <c r="P521">
        <f t="shared" si="76"/>
        <v>0</v>
      </c>
      <c r="Q521">
        <f t="shared" si="77"/>
        <v>0</v>
      </c>
      <c r="R521">
        <f t="shared" si="78"/>
        <v>0</v>
      </c>
      <c r="S521">
        <f t="shared" si="79"/>
        <v>1</v>
      </c>
    </row>
    <row r="522" spans="1:19" ht="18.600000000000001" customHeight="1" x14ac:dyDescent="0.3">
      <c r="A522" t="s">
        <v>1672</v>
      </c>
      <c r="B522" t="str">
        <f>UPPER(DataAnalyst!B522)</f>
        <v>SURVEY DATA ANALYST</v>
      </c>
      <c r="C522" t="s">
        <v>1648</v>
      </c>
      <c r="E522" t="str">
        <f t="shared" si="72"/>
        <v>Data Analyst</v>
      </c>
      <c r="F522" t="str">
        <f t="shared" si="73"/>
        <v>$55</v>
      </c>
      <c r="G522" t="str">
        <f t="shared" si="74"/>
        <v>$103</v>
      </c>
      <c r="H522" t="str">
        <f>LEFT(DataAnalyst!F408,LEN(DataAnalyst!F408)-3)</f>
        <v xml:space="preserve">BNY Mellon
</v>
      </c>
      <c r="I522" t="s">
        <v>474</v>
      </c>
      <c r="J522" t="str">
        <f>IF(DataAnalyst!I408=-1,"Unknown",DataAnalyst!I408)</f>
        <v>10000+ employees</v>
      </c>
      <c r="K522" t="str">
        <f>IF(DataAnalyst!L408=-1,"Unknown",DataAnalyst!L408)</f>
        <v>Investment Banking &amp; Asset Management</v>
      </c>
      <c r="L522" t="str">
        <f>IF(DataAnalyst!N408=-1,"Unknown",DataAnalyst!N408)</f>
        <v>$10+ billion (USD)</v>
      </c>
      <c r="M522" t="b">
        <f>IF(DataAnalyst!P408=-1,FALSE,TRUE)</f>
        <v>0</v>
      </c>
      <c r="N522">
        <f t="shared" si="80"/>
        <v>1</v>
      </c>
      <c r="O522">
        <f t="shared" si="75"/>
        <v>0</v>
      </c>
      <c r="P522">
        <f t="shared" si="76"/>
        <v>0</v>
      </c>
      <c r="Q522">
        <f t="shared" si="77"/>
        <v>1</v>
      </c>
      <c r="R522">
        <f t="shared" si="78"/>
        <v>0</v>
      </c>
      <c r="S522">
        <f t="shared" si="79"/>
        <v>1</v>
      </c>
    </row>
    <row r="523" spans="1:19" ht="18.600000000000001" customHeight="1" x14ac:dyDescent="0.3">
      <c r="A523" t="s">
        <v>1674</v>
      </c>
      <c r="B523" t="str">
        <f>UPPER(DataAnalyst!B523)</f>
        <v>SENIOR DATA ANALYST</v>
      </c>
      <c r="C523" t="s">
        <v>1648</v>
      </c>
      <c r="E523" t="str">
        <f t="shared" si="72"/>
        <v>Data Analyst</v>
      </c>
      <c r="F523" t="str">
        <f t="shared" si="73"/>
        <v>$55</v>
      </c>
      <c r="G523" t="str">
        <f t="shared" si="74"/>
        <v>$103</v>
      </c>
      <c r="H523" t="str">
        <f>LEFT(DataAnalyst!F409,LEN(DataAnalyst!F409)-3)</f>
        <v xml:space="preserve">Norgate Technology Inc
</v>
      </c>
      <c r="I523" t="s">
        <v>103</v>
      </c>
      <c r="J523" t="str">
        <f>IF(DataAnalyst!I409=-1,"Unknown",DataAnalyst!I409)</f>
        <v>51 to 200 employees</v>
      </c>
      <c r="K523" t="str">
        <f>IF(DataAnalyst!L409=-1,"Unknown",DataAnalyst!L409)</f>
        <v>Staffing &amp; Outsourcing</v>
      </c>
      <c r="L523" t="str">
        <f>IF(DataAnalyst!N409=-1,"Unknown",DataAnalyst!N409)</f>
        <v>$10 to $25 million (USD)</v>
      </c>
      <c r="M523" t="b">
        <f>IF(DataAnalyst!P409=-1,FALSE,TRUE)</f>
        <v>0</v>
      </c>
      <c r="N523">
        <f t="shared" si="80"/>
        <v>1</v>
      </c>
      <c r="O523">
        <f t="shared" si="75"/>
        <v>1</v>
      </c>
      <c r="P523">
        <f t="shared" si="76"/>
        <v>0</v>
      </c>
      <c r="Q523">
        <f t="shared" si="77"/>
        <v>1</v>
      </c>
      <c r="R523">
        <f t="shared" si="78"/>
        <v>0</v>
      </c>
      <c r="S523">
        <f t="shared" si="79"/>
        <v>0</v>
      </c>
    </row>
    <row r="524" spans="1:19" ht="18.600000000000001" customHeight="1" x14ac:dyDescent="0.3">
      <c r="A524" t="s">
        <v>1676</v>
      </c>
      <c r="B524" t="str">
        <f>UPPER(DataAnalyst!B524)</f>
        <v>DATA ANALYST</v>
      </c>
      <c r="C524" t="s">
        <v>1648</v>
      </c>
      <c r="E524" t="str">
        <f t="shared" si="72"/>
        <v>Data Analyst</v>
      </c>
      <c r="F524" t="str">
        <f t="shared" si="73"/>
        <v>$55</v>
      </c>
      <c r="G524" t="str">
        <f t="shared" si="74"/>
        <v>$103</v>
      </c>
      <c r="H524" t="str">
        <f>LEFT(DataAnalyst!F410,LEN(DataAnalyst!F410)-3)</f>
        <v>NYU Family Health Cent</v>
      </c>
      <c r="I524" t="s">
        <v>173</v>
      </c>
      <c r="J524" t="str">
        <f>IF(DataAnalyst!I410=-1,"Unknown",DataAnalyst!I410)</f>
        <v>Unknown</v>
      </c>
      <c r="K524" t="str">
        <f>IF(DataAnalyst!L410=-1,"Unknown",DataAnalyst!L410)</f>
        <v>Unknown</v>
      </c>
      <c r="L524" t="str">
        <f>IF(DataAnalyst!N410=-1,"Unknown",DataAnalyst!N410)</f>
        <v>Unknown</v>
      </c>
      <c r="M524" t="b">
        <f>IF(DataAnalyst!P410=-1,FALSE,TRUE)</f>
        <v>0</v>
      </c>
      <c r="N524">
        <f t="shared" si="80"/>
        <v>1</v>
      </c>
      <c r="O524">
        <f t="shared" si="75"/>
        <v>0</v>
      </c>
      <c r="P524">
        <f t="shared" si="76"/>
        <v>0</v>
      </c>
      <c r="Q524">
        <f t="shared" si="77"/>
        <v>1</v>
      </c>
      <c r="R524">
        <f t="shared" si="78"/>
        <v>0</v>
      </c>
      <c r="S524">
        <f t="shared" si="79"/>
        <v>0</v>
      </c>
    </row>
    <row r="525" spans="1:19" ht="18.600000000000001" customHeight="1" x14ac:dyDescent="0.3">
      <c r="A525" t="s">
        <v>1679</v>
      </c>
      <c r="B525" t="str">
        <f>UPPER(DataAnalyst!B525)</f>
        <v>DATA ANALYST</v>
      </c>
      <c r="C525" t="s">
        <v>1648</v>
      </c>
      <c r="E525" t="str">
        <f t="shared" si="72"/>
        <v>Data Analyst</v>
      </c>
      <c r="F525" t="str">
        <f t="shared" si="73"/>
        <v>$55</v>
      </c>
      <c r="G525" t="str">
        <f t="shared" si="74"/>
        <v>$103</v>
      </c>
      <c r="H525" t="str">
        <f>LEFT(DataAnalyst!F411,LEN(DataAnalyst!F411)-3)</f>
        <v xml:space="preserve">Staffigo Technical Services, LLC
</v>
      </c>
      <c r="I525" t="s">
        <v>19</v>
      </c>
      <c r="J525" t="str">
        <f>IF(DataAnalyst!I411=-1,"Unknown",DataAnalyst!I411)</f>
        <v>51 to 200 employees</v>
      </c>
      <c r="K525" t="str">
        <f>IF(DataAnalyst!L411=-1,"Unknown",DataAnalyst!L411)</f>
        <v>IT Services</v>
      </c>
      <c r="L525" t="str">
        <f>IF(DataAnalyst!N411=-1,"Unknown",DataAnalyst!N411)</f>
        <v>$50 to $100 million (USD)</v>
      </c>
      <c r="M525" t="b">
        <f>IF(DataAnalyst!P411=-1,FALSE,TRUE)</f>
        <v>0</v>
      </c>
      <c r="N525">
        <f t="shared" si="80"/>
        <v>1</v>
      </c>
      <c r="O525">
        <f t="shared" si="75"/>
        <v>1</v>
      </c>
      <c r="P525">
        <f t="shared" si="76"/>
        <v>0</v>
      </c>
      <c r="Q525">
        <f t="shared" si="77"/>
        <v>1</v>
      </c>
      <c r="R525">
        <f t="shared" si="78"/>
        <v>0</v>
      </c>
      <c r="S525">
        <f t="shared" si="79"/>
        <v>1</v>
      </c>
    </row>
    <row r="526" spans="1:19" ht="18.600000000000001" customHeight="1" x14ac:dyDescent="0.3">
      <c r="A526" t="s">
        <v>1683</v>
      </c>
      <c r="B526" t="str">
        <f>UPPER(DataAnalyst!B526)</f>
        <v>DATA AND POLICY ANALYST - STATISTICAL PROGRAMMER</v>
      </c>
      <c r="C526" t="s">
        <v>1648</v>
      </c>
      <c r="E526" t="str">
        <f t="shared" si="72"/>
        <v>Data Analyst</v>
      </c>
      <c r="F526" t="str">
        <f t="shared" si="73"/>
        <v>$55</v>
      </c>
      <c r="G526" t="str">
        <f t="shared" si="74"/>
        <v>$103</v>
      </c>
      <c r="H526" t="str">
        <f>LEFT(DataAnalyst!F413,LEN(DataAnalyst!F413)-3)</f>
        <v xml:space="preserve">HomeBridge Financial Services
</v>
      </c>
      <c r="I526" t="s">
        <v>1042</v>
      </c>
      <c r="J526" t="str">
        <f>IF(DataAnalyst!I413=-1,"Unknown",DataAnalyst!I413)</f>
        <v>1001 to 5000 employees</v>
      </c>
      <c r="K526" t="str">
        <f>IF(DataAnalyst!L413=-1,"Unknown",DataAnalyst!L413)</f>
        <v>Lending</v>
      </c>
      <c r="L526" t="str">
        <f>IF(DataAnalyst!N413=-1,"Unknown",DataAnalyst!N413)</f>
        <v>$10+ billion (USD)</v>
      </c>
      <c r="M526" t="b">
        <f>IF(DataAnalyst!P413=-1,FALSE,TRUE)</f>
        <v>0</v>
      </c>
      <c r="N526">
        <f t="shared" si="80"/>
        <v>0</v>
      </c>
      <c r="O526">
        <f t="shared" si="75"/>
        <v>0</v>
      </c>
      <c r="P526">
        <f t="shared" si="76"/>
        <v>0</v>
      </c>
      <c r="Q526">
        <f t="shared" si="77"/>
        <v>0</v>
      </c>
      <c r="R526">
        <f t="shared" si="78"/>
        <v>0</v>
      </c>
      <c r="S526">
        <f t="shared" si="79"/>
        <v>0</v>
      </c>
    </row>
    <row r="527" spans="1:19" ht="18.600000000000001" customHeight="1" x14ac:dyDescent="0.3">
      <c r="A527" t="s">
        <v>1687</v>
      </c>
      <c r="B527" t="str">
        <f>UPPER(DataAnalyst!B527)</f>
        <v>DATA ANALYST</v>
      </c>
      <c r="C527" t="s">
        <v>1648</v>
      </c>
      <c r="E527" t="str">
        <f t="shared" si="72"/>
        <v>Data Analyst</v>
      </c>
      <c r="F527" t="str">
        <f t="shared" si="73"/>
        <v>$55</v>
      </c>
      <c r="G527" t="str">
        <f t="shared" si="74"/>
        <v>$103</v>
      </c>
      <c r="H527" t="str">
        <f>LEFT(DataAnalyst!F414,LEN(DataAnalyst!F414)-3)</f>
        <v xml:space="preserve">Sharp Electronics Corporation
</v>
      </c>
      <c r="I527" t="s">
        <v>1343</v>
      </c>
      <c r="J527" t="str">
        <f>IF(DataAnalyst!I414=-1,"Unknown",DataAnalyst!I414)</f>
        <v>1001 to 5000 employees</v>
      </c>
      <c r="K527" t="str">
        <f>IF(DataAnalyst!L414=-1,"Unknown",DataAnalyst!L414)</f>
        <v>IT Services</v>
      </c>
      <c r="L527" t="str">
        <f>IF(DataAnalyst!N414=-1,"Unknown",DataAnalyst!N414)</f>
        <v>$1 to $2 billion (USD)</v>
      </c>
      <c r="M527" t="b">
        <f>IF(DataAnalyst!P414=-1,FALSE,TRUE)</f>
        <v>0</v>
      </c>
      <c r="N527">
        <f t="shared" si="80"/>
        <v>0</v>
      </c>
      <c r="O527">
        <f t="shared" si="75"/>
        <v>0</v>
      </c>
      <c r="P527">
        <f t="shared" si="76"/>
        <v>0</v>
      </c>
      <c r="Q527">
        <f t="shared" si="77"/>
        <v>0</v>
      </c>
      <c r="R527">
        <f t="shared" si="78"/>
        <v>0</v>
      </c>
      <c r="S527">
        <f t="shared" si="79"/>
        <v>1</v>
      </c>
    </row>
    <row r="528" spans="1:19" ht="18.600000000000001" customHeight="1" x14ac:dyDescent="0.3">
      <c r="A528" t="s">
        <v>1690</v>
      </c>
      <c r="B528" t="str">
        <f>UPPER(DataAnalyst!B528)</f>
        <v>SENIOR DATA ANALYST, MARKETING</v>
      </c>
      <c r="C528" t="s">
        <v>1648</v>
      </c>
      <c r="E528" t="str">
        <f t="shared" si="72"/>
        <v>Data Analyst</v>
      </c>
      <c r="F528" t="str">
        <f t="shared" si="73"/>
        <v>$55</v>
      </c>
      <c r="G528" t="str">
        <f t="shared" si="74"/>
        <v>$103</v>
      </c>
      <c r="H528" t="str">
        <f>LEFT(DataAnalyst!F415,LEN(DataAnalyst!F415)-3)</f>
        <v>JR Cigar/MC Managem</v>
      </c>
      <c r="I528" t="s">
        <v>1251</v>
      </c>
      <c r="J528" t="str">
        <f>IF(DataAnalyst!I415=-1,"Unknown",DataAnalyst!I415)</f>
        <v>Unknown</v>
      </c>
      <c r="K528" t="str">
        <f>IF(DataAnalyst!L415=-1,"Unknown",DataAnalyst!L415)</f>
        <v>Unknown</v>
      </c>
      <c r="L528" t="str">
        <f>IF(DataAnalyst!N415=-1,"Unknown",DataAnalyst!N415)</f>
        <v>Unknown</v>
      </c>
      <c r="M528" t="b">
        <f>IF(DataAnalyst!P415=-1,FALSE,TRUE)</f>
        <v>0</v>
      </c>
      <c r="N528">
        <f t="shared" si="80"/>
        <v>1</v>
      </c>
      <c r="O528">
        <f t="shared" si="75"/>
        <v>0</v>
      </c>
      <c r="P528">
        <f t="shared" si="76"/>
        <v>0</v>
      </c>
      <c r="Q528">
        <f t="shared" si="77"/>
        <v>1</v>
      </c>
      <c r="R528">
        <f t="shared" si="78"/>
        <v>0</v>
      </c>
      <c r="S528">
        <f t="shared" si="79"/>
        <v>0</v>
      </c>
    </row>
    <row r="529" spans="1:19" ht="18.600000000000001" customHeight="1" x14ac:dyDescent="0.3">
      <c r="A529" t="s">
        <v>1692</v>
      </c>
      <c r="B529" t="str">
        <f>UPPER(DataAnalyst!B529)</f>
        <v>DATA ANALYST</v>
      </c>
      <c r="C529" t="s">
        <v>1648</v>
      </c>
      <c r="E529" t="str">
        <f t="shared" si="72"/>
        <v>Data Analyst</v>
      </c>
      <c r="F529" t="str">
        <f t="shared" si="73"/>
        <v>$55</v>
      </c>
      <c r="G529" t="str">
        <f t="shared" si="74"/>
        <v>$103</v>
      </c>
      <c r="H529" t="str">
        <f>LEFT(DataAnalyst!F416,LEN(DataAnalyst!F416)-3)</f>
        <v xml:space="preserve">Avacend, Inc.
</v>
      </c>
      <c r="I529" t="s">
        <v>1350</v>
      </c>
      <c r="J529" t="str">
        <f>IF(DataAnalyst!I416=-1,"Unknown",DataAnalyst!I416)</f>
        <v>51 to 200 employees</v>
      </c>
      <c r="K529" t="str">
        <f>IF(DataAnalyst!L416=-1,"Unknown",DataAnalyst!L416)</f>
        <v>Staffing &amp; Outsourcing</v>
      </c>
      <c r="L529" t="str">
        <f>IF(DataAnalyst!N416=-1,"Unknown",DataAnalyst!N416)</f>
        <v>Unknown / Non-Applicable</v>
      </c>
      <c r="M529" t="b">
        <f>IF(DataAnalyst!P416=-1,FALSE,TRUE)</f>
        <v>0</v>
      </c>
      <c r="N529">
        <f t="shared" si="80"/>
        <v>1</v>
      </c>
      <c r="O529">
        <f t="shared" si="75"/>
        <v>1</v>
      </c>
      <c r="P529">
        <f t="shared" si="76"/>
        <v>0</v>
      </c>
      <c r="Q529">
        <f t="shared" si="77"/>
        <v>1</v>
      </c>
      <c r="R529">
        <f t="shared" si="78"/>
        <v>1</v>
      </c>
      <c r="S529">
        <f t="shared" si="79"/>
        <v>1</v>
      </c>
    </row>
    <row r="530" spans="1:19" ht="18.600000000000001" customHeight="1" x14ac:dyDescent="0.3">
      <c r="A530" t="s">
        <v>1694</v>
      </c>
      <c r="B530" t="str">
        <f>UPPER(DataAnalyst!B530)</f>
        <v>DATA ANALYST</v>
      </c>
      <c r="C530" t="s">
        <v>1648</v>
      </c>
      <c r="E530" t="str">
        <f t="shared" si="72"/>
        <v>Data Analyst</v>
      </c>
      <c r="F530" t="str">
        <f t="shared" si="73"/>
        <v>$55</v>
      </c>
      <c r="G530" t="str">
        <f t="shared" si="74"/>
        <v>$103</v>
      </c>
      <c r="H530" t="str">
        <f>LEFT(DataAnalyst!F417,LEN(DataAnalyst!F417)-3)</f>
        <v xml:space="preserve">Praescient Analytics
</v>
      </c>
      <c r="I530" t="s">
        <v>19</v>
      </c>
      <c r="J530" t="str">
        <f>IF(DataAnalyst!I417=-1,"Unknown",DataAnalyst!I417)</f>
        <v>51 to 200 employees</v>
      </c>
      <c r="K530" t="str">
        <f>IF(DataAnalyst!L417=-1,"Unknown",DataAnalyst!L417)</f>
        <v>Consulting</v>
      </c>
      <c r="L530" t="str">
        <f>IF(DataAnalyst!N417=-1,"Unknown",DataAnalyst!N417)</f>
        <v>$10 to $25 million (USD)</v>
      </c>
      <c r="M530" t="b">
        <f>IF(DataAnalyst!P417=-1,FALSE,TRUE)</f>
        <v>0</v>
      </c>
      <c r="N530">
        <f t="shared" si="80"/>
        <v>0</v>
      </c>
      <c r="O530">
        <f t="shared" si="75"/>
        <v>0</v>
      </c>
      <c r="P530">
        <f t="shared" si="76"/>
        <v>0</v>
      </c>
      <c r="Q530">
        <f t="shared" si="77"/>
        <v>0</v>
      </c>
      <c r="R530">
        <f t="shared" si="78"/>
        <v>0</v>
      </c>
      <c r="S530">
        <f t="shared" si="79"/>
        <v>0</v>
      </c>
    </row>
    <row r="531" spans="1:19" ht="18.600000000000001" customHeight="1" x14ac:dyDescent="0.3">
      <c r="A531" t="s">
        <v>1695</v>
      </c>
      <c r="B531" t="str">
        <f>UPPER(DataAnalyst!B531)</f>
        <v>DATA ANALYST</v>
      </c>
      <c r="C531" t="s">
        <v>1648</v>
      </c>
      <c r="E531" t="str">
        <f t="shared" si="72"/>
        <v>Data Analyst</v>
      </c>
      <c r="F531" t="str">
        <f t="shared" si="73"/>
        <v>$55</v>
      </c>
      <c r="G531" t="str">
        <f t="shared" si="74"/>
        <v>$103</v>
      </c>
      <c r="H531" t="str">
        <f>LEFT(DataAnalyst!F419,LEN(DataAnalyst!F419)-3)</f>
        <v xml:space="preserve">Care Design New York
</v>
      </c>
      <c r="I531" t="s">
        <v>95</v>
      </c>
      <c r="J531" t="str">
        <f>IF(DataAnalyst!I419=-1,"Unknown",DataAnalyst!I419)</f>
        <v>1001 to 5000 employees</v>
      </c>
      <c r="K531" t="str">
        <f>IF(DataAnalyst!L419=-1,"Unknown",DataAnalyst!L419)</f>
        <v>Health Care Services &amp; Hospitals</v>
      </c>
      <c r="L531" t="str">
        <f>IF(DataAnalyst!N419=-1,"Unknown",DataAnalyst!N419)</f>
        <v>Unknown / Non-Applicable</v>
      </c>
      <c r="M531" t="b">
        <f>IF(DataAnalyst!P419=-1,FALSE,TRUE)</f>
        <v>0</v>
      </c>
      <c r="N531">
        <f t="shared" si="80"/>
        <v>1</v>
      </c>
      <c r="O531">
        <f t="shared" si="75"/>
        <v>0</v>
      </c>
      <c r="P531">
        <f t="shared" si="76"/>
        <v>0</v>
      </c>
      <c r="Q531">
        <f t="shared" si="77"/>
        <v>1</v>
      </c>
      <c r="R531">
        <f t="shared" si="78"/>
        <v>0</v>
      </c>
      <c r="S531">
        <f t="shared" si="79"/>
        <v>1</v>
      </c>
    </row>
    <row r="532" spans="1:19" ht="18.600000000000001" customHeight="1" x14ac:dyDescent="0.3">
      <c r="A532" t="s">
        <v>1697</v>
      </c>
      <c r="B532" t="str">
        <f>UPPER(DataAnalyst!B532)</f>
        <v>DATA ANALYST</v>
      </c>
      <c r="C532" t="s">
        <v>1648</v>
      </c>
      <c r="E532" t="str">
        <f t="shared" si="72"/>
        <v>Data Analyst</v>
      </c>
      <c r="F532" t="str">
        <f t="shared" si="73"/>
        <v>$55</v>
      </c>
      <c r="G532" t="str">
        <f t="shared" si="74"/>
        <v>$103</v>
      </c>
      <c r="H532" t="str">
        <f>LEFT(DataAnalyst!F420,LEN(DataAnalyst!F420)-3)</f>
        <v xml:space="preserve">ACT Consulting
</v>
      </c>
      <c r="I532" t="s">
        <v>1240</v>
      </c>
      <c r="J532" t="str">
        <f>IF(DataAnalyst!I420=-1,"Unknown",DataAnalyst!I420)</f>
        <v>1 to 50 employees</v>
      </c>
      <c r="K532" t="str">
        <f>IF(DataAnalyst!L420=-1,"Unknown",DataAnalyst!L420)</f>
        <v>Consulting</v>
      </c>
      <c r="L532" t="str">
        <f>IF(DataAnalyst!N420=-1,"Unknown",DataAnalyst!N420)</f>
        <v>Unknown / Non-Applicable</v>
      </c>
      <c r="M532" t="b">
        <f>IF(DataAnalyst!P420=-1,FALSE,TRUE)</f>
        <v>0</v>
      </c>
      <c r="N532">
        <f t="shared" si="80"/>
        <v>1</v>
      </c>
      <c r="O532">
        <f t="shared" si="75"/>
        <v>0</v>
      </c>
      <c r="P532">
        <f t="shared" si="76"/>
        <v>0</v>
      </c>
      <c r="Q532">
        <f t="shared" si="77"/>
        <v>0</v>
      </c>
      <c r="R532">
        <f t="shared" si="78"/>
        <v>0</v>
      </c>
      <c r="S532">
        <f t="shared" si="79"/>
        <v>0</v>
      </c>
    </row>
    <row r="533" spans="1:19" ht="18.600000000000001" customHeight="1" x14ac:dyDescent="0.3">
      <c r="A533" t="s">
        <v>1700</v>
      </c>
      <c r="B533" t="str">
        <f>UPPER(DataAnalyst!B533)</f>
        <v>DATA ANALYST</v>
      </c>
      <c r="C533" t="s">
        <v>1648</v>
      </c>
      <c r="E533" t="str">
        <f t="shared" si="72"/>
        <v>Data Analyst</v>
      </c>
      <c r="F533" t="str">
        <f t="shared" si="73"/>
        <v>$55</v>
      </c>
      <c r="G533" t="str">
        <f t="shared" si="74"/>
        <v>$103</v>
      </c>
      <c r="H533" t="str">
        <f>LEFT(DataAnalyst!F421,LEN(DataAnalyst!F421)-3)</f>
        <v xml:space="preserve">TekniSMart Solutions
</v>
      </c>
      <c r="I533" t="s">
        <v>1059</v>
      </c>
      <c r="J533" t="str">
        <f>IF(DataAnalyst!I421=-1,"Unknown",DataAnalyst!I421)</f>
        <v>1 to 50 employees</v>
      </c>
      <c r="K533" t="str">
        <f>IF(DataAnalyst!L421=-1,"Unknown",DataAnalyst!L421)</f>
        <v>Unknown</v>
      </c>
      <c r="L533" t="str">
        <f>IF(DataAnalyst!N421=-1,"Unknown",DataAnalyst!N421)</f>
        <v>Unknown / Non-Applicable</v>
      </c>
      <c r="M533" t="b">
        <f>IF(DataAnalyst!P421=-1,FALSE,TRUE)</f>
        <v>0</v>
      </c>
      <c r="N533">
        <f t="shared" si="80"/>
        <v>1</v>
      </c>
      <c r="O533">
        <f t="shared" si="75"/>
        <v>1</v>
      </c>
      <c r="P533">
        <f t="shared" si="76"/>
        <v>1</v>
      </c>
      <c r="Q533">
        <f t="shared" si="77"/>
        <v>0</v>
      </c>
      <c r="R533">
        <f t="shared" si="78"/>
        <v>0</v>
      </c>
      <c r="S533">
        <f t="shared" si="79"/>
        <v>1</v>
      </c>
    </row>
    <row r="534" spans="1:19" ht="18.600000000000001" customHeight="1" x14ac:dyDescent="0.3">
      <c r="A534" t="s">
        <v>1703</v>
      </c>
      <c r="B534" t="str">
        <f>UPPER(DataAnalyst!B534)</f>
        <v>DATA ANALYST</v>
      </c>
      <c r="C534" t="s">
        <v>1648</v>
      </c>
      <c r="E534" t="str">
        <f t="shared" si="72"/>
        <v>Data Analyst</v>
      </c>
      <c r="F534" t="str">
        <f t="shared" si="73"/>
        <v>$55</v>
      </c>
      <c r="G534" t="str">
        <f t="shared" si="74"/>
        <v>$103</v>
      </c>
      <c r="H534" t="str">
        <f>LEFT(DataAnalyst!F422,LEN(DataAnalyst!F422)-3)</f>
        <v xml:space="preserve">EVERSANA
</v>
      </c>
      <c r="I534" t="s">
        <v>19</v>
      </c>
      <c r="J534" t="str">
        <f>IF(DataAnalyst!I422=-1,"Unknown",DataAnalyst!I422)</f>
        <v>1001 to 5000 employees</v>
      </c>
      <c r="K534" t="str">
        <f>IF(DataAnalyst!L422=-1,"Unknown",DataAnalyst!L422)</f>
        <v>Biotech &amp; Pharmaceuticals</v>
      </c>
      <c r="L534" t="str">
        <f>IF(DataAnalyst!N422=-1,"Unknown",DataAnalyst!N422)</f>
        <v>Unknown / Non-Applicable</v>
      </c>
      <c r="M534" t="b">
        <f>IF(DataAnalyst!P422=-1,FALSE,TRUE)</f>
        <v>0</v>
      </c>
      <c r="N534">
        <f t="shared" si="80"/>
        <v>1</v>
      </c>
      <c r="O534">
        <f t="shared" si="75"/>
        <v>1</v>
      </c>
      <c r="P534">
        <f t="shared" si="76"/>
        <v>0</v>
      </c>
      <c r="Q534">
        <f t="shared" si="77"/>
        <v>0</v>
      </c>
      <c r="R534">
        <f t="shared" si="78"/>
        <v>0</v>
      </c>
      <c r="S534">
        <f t="shared" si="79"/>
        <v>0</v>
      </c>
    </row>
    <row r="535" spans="1:19" ht="18.600000000000001" customHeight="1" x14ac:dyDescent="0.3">
      <c r="A535" t="s">
        <v>1706</v>
      </c>
      <c r="B535" t="str">
        <f>UPPER(DataAnalyst!B535)</f>
        <v>DATA ANALYST</v>
      </c>
      <c r="C535" t="s">
        <v>1648</v>
      </c>
      <c r="E535" t="str">
        <f t="shared" si="72"/>
        <v>Data Analyst</v>
      </c>
      <c r="F535" t="str">
        <f t="shared" si="73"/>
        <v>$55</v>
      </c>
      <c r="G535" t="str">
        <f t="shared" si="74"/>
        <v>$103</v>
      </c>
      <c r="H535" t="str">
        <f>LEFT(DataAnalyst!F423,LEN(DataAnalyst!F423)-3)</f>
        <v>HOUSING AUTHORITY OF THE COUNTY OF SALT L</v>
      </c>
      <c r="I535" t="s">
        <v>1368</v>
      </c>
      <c r="J535" t="str">
        <f>IF(DataAnalyst!I423=-1,"Unknown",DataAnalyst!I423)</f>
        <v>51 to 200 employees</v>
      </c>
      <c r="K535" t="str">
        <f>IF(DataAnalyst!L423=-1,"Unknown",DataAnalyst!L423)</f>
        <v>Municipal Governments</v>
      </c>
      <c r="L535" t="str">
        <f>IF(DataAnalyst!N423=-1,"Unknown",DataAnalyst!N423)</f>
        <v>Unknown / Non-Applicable</v>
      </c>
      <c r="M535" t="b">
        <f>IF(DataAnalyst!P423=-1,FALSE,TRUE)</f>
        <v>0</v>
      </c>
      <c r="N535">
        <f t="shared" si="80"/>
        <v>1</v>
      </c>
      <c r="O535">
        <f t="shared" si="75"/>
        <v>0</v>
      </c>
      <c r="P535">
        <f t="shared" si="76"/>
        <v>0</v>
      </c>
      <c r="Q535">
        <f t="shared" si="77"/>
        <v>0</v>
      </c>
      <c r="R535">
        <f t="shared" si="78"/>
        <v>0</v>
      </c>
      <c r="S535">
        <f t="shared" si="79"/>
        <v>1</v>
      </c>
    </row>
    <row r="536" spans="1:19" ht="18.600000000000001" customHeight="1" x14ac:dyDescent="0.3">
      <c r="A536" t="s">
        <v>1710</v>
      </c>
      <c r="B536" t="str">
        <f>UPPER(DataAnalyst!B536)</f>
        <v>SENIOR DATABASE ANALYST - DATA WAREHOUSE</v>
      </c>
      <c r="C536" t="s">
        <v>1648</v>
      </c>
      <c r="E536" t="str">
        <f t="shared" si="72"/>
        <v>Data Analyst</v>
      </c>
      <c r="F536" t="str">
        <f t="shared" si="73"/>
        <v>$55</v>
      </c>
      <c r="G536" t="str">
        <f t="shared" si="74"/>
        <v>$103</v>
      </c>
      <c r="H536" t="str">
        <f>LEFT(DataAnalyst!F424,LEN(DataAnalyst!F424)-3)</f>
        <v xml:space="preserve">CAO Group, INC
</v>
      </c>
      <c r="I536" t="s">
        <v>1373</v>
      </c>
      <c r="J536" t="str">
        <f>IF(DataAnalyst!I424=-1,"Unknown",DataAnalyst!I424)</f>
        <v>51 to 200 employees</v>
      </c>
      <c r="K536" t="str">
        <f>IF(DataAnalyst!L424=-1,"Unknown",DataAnalyst!L424)</f>
        <v>Electrical &amp; Electronic Manufacturing</v>
      </c>
      <c r="L536" t="str">
        <f>IF(DataAnalyst!N424=-1,"Unknown",DataAnalyst!N424)</f>
        <v>$5 to $10 million (USD)</v>
      </c>
      <c r="M536" t="b">
        <f>IF(DataAnalyst!P424=-1,FALSE,TRUE)</f>
        <v>0</v>
      </c>
      <c r="N536">
        <f t="shared" si="80"/>
        <v>1</v>
      </c>
      <c r="O536">
        <f t="shared" si="75"/>
        <v>0</v>
      </c>
      <c r="P536">
        <f t="shared" si="76"/>
        <v>0</v>
      </c>
      <c r="Q536">
        <f t="shared" si="77"/>
        <v>0</v>
      </c>
      <c r="R536">
        <f t="shared" si="78"/>
        <v>0</v>
      </c>
      <c r="S536">
        <f t="shared" si="79"/>
        <v>0</v>
      </c>
    </row>
    <row r="537" spans="1:19" ht="18.600000000000001" customHeight="1" x14ac:dyDescent="0.3">
      <c r="A537" t="s">
        <v>1713</v>
      </c>
      <c r="B537" t="str">
        <f>UPPER(DataAnalyst!B537)</f>
        <v>DATA ANALYST</v>
      </c>
      <c r="C537" t="s">
        <v>1648</v>
      </c>
      <c r="E537" t="str">
        <f t="shared" ref="E537:E600" si="81">IF(COUNTIF(B537, "*BU*"), "Business Analyst", "Data Analyst")</f>
        <v>Data Analyst</v>
      </c>
      <c r="F537" t="str">
        <f t="shared" si="73"/>
        <v>$55</v>
      </c>
      <c r="G537" t="str">
        <f t="shared" si="74"/>
        <v>$103</v>
      </c>
      <c r="H537" t="str">
        <f>LEFT(DataAnalyst!F425,LEN(DataAnalyst!F425)-3)</f>
        <v xml:space="preserve">University of Utah
</v>
      </c>
      <c r="I537" t="s">
        <v>1368</v>
      </c>
      <c r="J537" t="str">
        <f>IF(DataAnalyst!I425=-1,"Unknown",DataAnalyst!I425)</f>
        <v>10000+ employees</v>
      </c>
      <c r="K537" t="str">
        <f>IF(DataAnalyst!L425=-1,"Unknown",DataAnalyst!L425)</f>
        <v>Colleges &amp; Universities</v>
      </c>
      <c r="L537" t="str">
        <f>IF(DataAnalyst!N425=-1,"Unknown",DataAnalyst!N425)</f>
        <v>$2 to $5 billion (USD)</v>
      </c>
      <c r="M537" t="b">
        <f>IF(DataAnalyst!P425=-1,FALSE,TRUE)</f>
        <v>0</v>
      </c>
      <c r="N537">
        <f t="shared" si="80"/>
        <v>1</v>
      </c>
      <c r="O537">
        <f t="shared" si="75"/>
        <v>0</v>
      </c>
      <c r="P537">
        <f t="shared" si="76"/>
        <v>0</v>
      </c>
      <c r="Q537">
        <f t="shared" si="77"/>
        <v>1</v>
      </c>
      <c r="R537">
        <f t="shared" si="78"/>
        <v>0</v>
      </c>
      <c r="S537">
        <f t="shared" si="79"/>
        <v>1</v>
      </c>
    </row>
    <row r="538" spans="1:19" ht="18.600000000000001" customHeight="1" x14ac:dyDescent="0.3">
      <c r="A538" t="s">
        <v>1714</v>
      </c>
      <c r="B538" t="str">
        <f>UPPER(DataAnalyst!B538)</f>
        <v>DATA ANALYST</v>
      </c>
      <c r="C538" t="s">
        <v>1648</v>
      </c>
      <c r="E538" t="str">
        <f t="shared" si="81"/>
        <v>Data Analyst</v>
      </c>
      <c r="F538" t="str">
        <f t="shared" si="73"/>
        <v>$55</v>
      </c>
      <c r="G538" t="str">
        <f t="shared" si="74"/>
        <v>$103</v>
      </c>
      <c r="H538" t="str">
        <f>LEFT(DataAnalyst!F426,LEN(DataAnalyst!F426)-3)</f>
        <v xml:space="preserve">Paladin Consulting Inc
</v>
      </c>
      <c r="I538" t="s">
        <v>1368</v>
      </c>
      <c r="J538" t="str">
        <f>IF(DataAnalyst!I426=-1,"Unknown",DataAnalyst!I426)</f>
        <v>501 to 1000 employees</v>
      </c>
      <c r="K538" t="str">
        <f>IF(DataAnalyst!L426=-1,"Unknown",DataAnalyst!L426)</f>
        <v>Computer Hardware &amp; Software</v>
      </c>
      <c r="L538" t="str">
        <f>IF(DataAnalyst!N426=-1,"Unknown",DataAnalyst!N426)</f>
        <v>$100 to $500 million (USD)</v>
      </c>
      <c r="M538" t="b">
        <f>IF(DataAnalyst!P426=-1,FALSE,TRUE)</f>
        <v>0</v>
      </c>
      <c r="N538">
        <f t="shared" si="80"/>
        <v>1</v>
      </c>
      <c r="O538">
        <f t="shared" si="75"/>
        <v>0</v>
      </c>
      <c r="P538">
        <f t="shared" si="76"/>
        <v>0</v>
      </c>
      <c r="Q538">
        <f t="shared" si="77"/>
        <v>0</v>
      </c>
      <c r="R538">
        <f t="shared" si="78"/>
        <v>0</v>
      </c>
      <c r="S538">
        <f t="shared" si="79"/>
        <v>1</v>
      </c>
    </row>
    <row r="539" spans="1:19" ht="18.600000000000001" customHeight="1" x14ac:dyDescent="0.3">
      <c r="A539" t="s">
        <v>1716</v>
      </c>
      <c r="B539" t="str">
        <f>UPPER(DataAnalyst!B539)</f>
        <v>DATA ANALYST Â€“ FINANCE</v>
      </c>
      <c r="C539" t="s">
        <v>1648</v>
      </c>
      <c r="E539" t="str">
        <f t="shared" si="81"/>
        <v>Data Analyst</v>
      </c>
      <c r="F539" t="str">
        <f t="shared" si="73"/>
        <v>$55</v>
      </c>
      <c r="G539" t="str">
        <f t="shared" si="74"/>
        <v>$103</v>
      </c>
      <c r="H539" t="str">
        <f>LEFT(DataAnalyst!F427,LEN(DataAnalyst!F427)-3)</f>
        <v xml:space="preserve">SunTechPros, Inc.
</v>
      </c>
      <c r="I539" t="s">
        <v>1368</v>
      </c>
      <c r="J539" t="str">
        <f>IF(DataAnalyst!I427=-1,"Unknown",DataAnalyst!I427)</f>
        <v>1 to 50 employees</v>
      </c>
      <c r="K539" t="str">
        <f>IF(DataAnalyst!L427=-1,"Unknown",DataAnalyst!L427)</f>
        <v>Consulting</v>
      </c>
      <c r="L539" t="str">
        <f>IF(DataAnalyst!N427=-1,"Unknown",DataAnalyst!N427)</f>
        <v>$1 to $5 million (USD)</v>
      </c>
      <c r="M539" t="b">
        <f>IF(DataAnalyst!P427=-1,FALSE,TRUE)</f>
        <v>0</v>
      </c>
      <c r="N539">
        <f t="shared" si="80"/>
        <v>1</v>
      </c>
      <c r="O539">
        <f t="shared" si="75"/>
        <v>1</v>
      </c>
      <c r="P539">
        <f t="shared" si="76"/>
        <v>0</v>
      </c>
      <c r="Q539">
        <f t="shared" si="77"/>
        <v>1</v>
      </c>
      <c r="R539">
        <f t="shared" si="78"/>
        <v>0</v>
      </c>
      <c r="S539">
        <f t="shared" si="79"/>
        <v>1</v>
      </c>
    </row>
    <row r="540" spans="1:19" ht="18.600000000000001" customHeight="1" x14ac:dyDescent="0.3">
      <c r="A540" t="s">
        <v>1718</v>
      </c>
      <c r="B540" t="str">
        <f>UPPER(DataAnalyst!B540)</f>
        <v>DATA ANALYST</v>
      </c>
      <c r="C540" t="s">
        <v>1648</v>
      </c>
      <c r="E540" t="str">
        <f t="shared" si="81"/>
        <v>Data Analyst</v>
      </c>
      <c r="F540" t="str">
        <f t="shared" si="73"/>
        <v>$55</v>
      </c>
      <c r="G540" t="str">
        <f t="shared" si="74"/>
        <v>$103</v>
      </c>
      <c r="H540" t="str">
        <f>LEFT(DataAnalyst!F428,LEN(DataAnalyst!F428)-3)</f>
        <v xml:space="preserve">SGI Global, LLC
</v>
      </c>
      <c r="I540" t="s">
        <v>1368</v>
      </c>
      <c r="J540" t="str">
        <f>IF(DataAnalyst!I428=-1,"Unknown",DataAnalyst!I428)</f>
        <v>501 to 1000 employees</v>
      </c>
      <c r="K540" t="str">
        <f>IF(DataAnalyst!L428=-1,"Unknown",DataAnalyst!L428)</f>
        <v>Unknown</v>
      </c>
      <c r="L540" t="str">
        <f>IF(DataAnalyst!N428=-1,"Unknown",DataAnalyst!N428)</f>
        <v>Unknown / Non-Applicable</v>
      </c>
      <c r="M540" t="b">
        <f>IF(DataAnalyst!P428=-1,FALSE,TRUE)</f>
        <v>0</v>
      </c>
      <c r="N540">
        <f t="shared" si="80"/>
        <v>1</v>
      </c>
      <c r="O540">
        <f t="shared" si="75"/>
        <v>0</v>
      </c>
      <c r="P540">
        <f t="shared" si="76"/>
        <v>0</v>
      </c>
      <c r="Q540">
        <f t="shared" si="77"/>
        <v>1</v>
      </c>
      <c r="R540">
        <f t="shared" si="78"/>
        <v>0</v>
      </c>
      <c r="S540">
        <f t="shared" si="79"/>
        <v>1</v>
      </c>
    </row>
    <row r="541" spans="1:19" ht="18.600000000000001" customHeight="1" x14ac:dyDescent="0.3">
      <c r="A541" t="s">
        <v>1720</v>
      </c>
      <c r="B541" t="str">
        <f>UPPER(DataAnalyst!B541)</f>
        <v>DATA ANALYST</v>
      </c>
      <c r="C541" t="s">
        <v>1648</v>
      </c>
      <c r="E541" t="str">
        <f t="shared" si="81"/>
        <v>Data Analyst</v>
      </c>
      <c r="F541" t="str">
        <f t="shared" si="73"/>
        <v>$55</v>
      </c>
      <c r="G541" t="str">
        <f t="shared" si="74"/>
        <v>$103</v>
      </c>
      <c r="H541" t="str">
        <f>LEFT(DataAnalyst!F429,LEN(DataAnalyst!F429)-3)</f>
        <v xml:space="preserve">HCL Global Systems
</v>
      </c>
      <c r="I541" t="s">
        <v>1368</v>
      </c>
      <c r="J541" t="str">
        <f>IF(DataAnalyst!I429=-1,"Unknown",DataAnalyst!I429)</f>
        <v>10000+ employees</v>
      </c>
      <c r="K541" t="str">
        <f>IF(DataAnalyst!L429=-1,"Unknown",DataAnalyst!L429)</f>
        <v>Consulting</v>
      </c>
      <c r="L541" t="str">
        <f>IF(DataAnalyst!N429=-1,"Unknown",DataAnalyst!N429)</f>
        <v>$50 to $100 million (USD)</v>
      </c>
      <c r="M541" t="b">
        <f>IF(DataAnalyst!P429=-1,FALSE,TRUE)</f>
        <v>0</v>
      </c>
      <c r="N541">
        <f t="shared" si="80"/>
        <v>1</v>
      </c>
      <c r="O541">
        <f t="shared" si="75"/>
        <v>1</v>
      </c>
      <c r="P541">
        <f t="shared" si="76"/>
        <v>0</v>
      </c>
      <c r="Q541">
        <f t="shared" si="77"/>
        <v>1</v>
      </c>
      <c r="R541">
        <f t="shared" si="78"/>
        <v>1</v>
      </c>
      <c r="S541">
        <f t="shared" si="79"/>
        <v>1</v>
      </c>
    </row>
    <row r="542" spans="1:19" ht="18.600000000000001" customHeight="1" x14ac:dyDescent="0.3">
      <c r="A542" t="s">
        <v>1722</v>
      </c>
      <c r="B542" t="str">
        <f>UPPER(DataAnalyst!B542)</f>
        <v>DATA ANALYST</v>
      </c>
      <c r="C542" t="s">
        <v>1648</v>
      </c>
      <c r="E542" t="str">
        <f t="shared" si="81"/>
        <v>Data Analyst</v>
      </c>
      <c r="F542" t="str">
        <f t="shared" si="73"/>
        <v>$55</v>
      </c>
      <c r="G542" t="str">
        <f t="shared" si="74"/>
        <v>$103</v>
      </c>
      <c r="H542" t="str">
        <f>LEFT(DataAnalyst!F430,LEN(DataAnalyst!F430)-3)</f>
        <v xml:space="preserve">Abnormal Security
</v>
      </c>
      <c r="I542" t="s">
        <v>1392</v>
      </c>
      <c r="J542" t="str">
        <f>IF(DataAnalyst!I430=-1,"Unknown",DataAnalyst!I430)</f>
        <v>51 to 200 employees</v>
      </c>
      <c r="K542" t="str">
        <f>IF(DataAnalyst!L430=-1,"Unknown",DataAnalyst!L430)</f>
        <v>Enterprise Software &amp; Network Solutions</v>
      </c>
      <c r="L542" t="str">
        <f>IF(DataAnalyst!N430=-1,"Unknown",DataAnalyst!N430)</f>
        <v>Unknown / Non-Applicable</v>
      </c>
      <c r="M542" t="b">
        <f>IF(DataAnalyst!P430=-1,FALSE,TRUE)</f>
        <v>0</v>
      </c>
      <c r="N542">
        <f t="shared" si="80"/>
        <v>1</v>
      </c>
      <c r="O542">
        <f t="shared" si="75"/>
        <v>0</v>
      </c>
      <c r="P542">
        <f t="shared" si="76"/>
        <v>0</v>
      </c>
      <c r="Q542">
        <f t="shared" si="77"/>
        <v>1</v>
      </c>
      <c r="R542">
        <f t="shared" si="78"/>
        <v>0</v>
      </c>
      <c r="S542">
        <f t="shared" si="79"/>
        <v>0</v>
      </c>
    </row>
    <row r="543" spans="1:19" ht="18.600000000000001" customHeight="1" x14ac:dyDescent="0.3">
      <c r="A543" t="s">
        <v>1725</v>
      </c>
      <c r="B543" t="str">
        <f>UPPER(DataAnalyst!B543)</f>
        <v>DATA AND REPORTING ANALYST</v>
      </c>
      <c r="C543" t="s">
        <v>1648</v>
      </c>
      <c r="E543" t="str">
        <f t="shared" si="81"/>
        <v>Data Analyst</v>
      </c>
      <c r="F543" t="str">
        <f t="shared" si="73"/>
        <v>$55</v>
      </c>
      <c r="G543" t="str">
        <f t="shared" si="74"/>
        <v>$103</v>
      </c>
      <c r="H543" t="str">
        <f>LEFT(DataAnalyst!F431,LEN(DataAnalyst!F431)-3)</f>
        <v xml:space="preserve">Vimerse
</v>
      </c>
      <c r="I543" t="s">
        <v>1368</v>
      </c>
      <c r="J543" t="str">
        <f>IF(DataAnalyst!I431=-1,"Unknown",DataAnalyst!I431)</f>
        <v>51 to 200 employees</v>
      </c>
      <c r="K543" t="str">
        <f>IF(DataAnalyst!L431=-1,"Unknown",DataAnalyst!L431)</f>
        <v>Unknown</v>
      </c>
      <c r="L543" t="str">
        <f>IF(DataAnalyst!N431=-1,"Unknown",DataAnalyst!N431)</f>
        <v>Unknown / Non-Applicable</v>
      </c>
      <c r="M543" t="b">
        <f>IF(DataAnalyst!P431=-1,FALSE,TRUE)</f>
        <v>0</v>
      </c>
      <c r="N543">
        <f t="shared" si="80"/>
        <v>1</v>
      </c>
      <c r="O543">
        <f t="shared" si="75"/>
        <v>0</v>
      </c>
      <c r="P543">
        <f t="shared" si="76"/>
        <v>0</v>
      </c>
      <c r="Q543">
        <f t="shared" si="77"/>
        <v>0</v>
      </c>
      <c r="R543">
        <f t="shared" si="78"/>
        <v>1</v>
      </c>
      <c r="S543">
        <f t="shared" si="79"/>
        <v>1</v>
      </c>
    </row>
    <row r="544" spans="1:19" ht="18.600000000000001" customHeight="1" x14ac:dyDescent="0.3">
      <c r="A544" t="s">
        <v>1729</v>
      </c>
      <c r="B544" t="str">
        <f>UPPER(DataAnalyst!B544)</f>
        <v>DATA ANALYST</v>
      </c>
      <c r="C544" t="s">
        <v>1728</v>
      </c>
      <c r="E544" t="str">
        <f t="shared" si="81"/>
        <v>Data Analyst</v>
      </c>
      <c r="F544" t="str">
        <f t="shared" si="73"/>
        <v>$37</v>
      </c>
      <c r="G544" t="str">
        <f t="shared" si="74"/>
        <v>$70</v>
      </c>
      <c r="H544" t="str">
        <f>LEFT(DataAnalyst!F432,LEN(DataAnalyst!F432)-3)</f>
        <v xml:space="preserve">Akraya Inc.
</v>
      </c>
      <c r="I544" t="s">
        <v>1368</v>
      </c>
      <c r="J544" t="str">
        <f>IF(DataAnalyst!I432=-1,"Unknown",DataAnalyst!I432)</f>
        <v>51 to 200 employees</v>
      </c>
      <c r="K544" t="str">
        <f>IF(DataAnalyst!L432=-1,"Unknown",DataAnalyst!L432)</f>
        <v>Staffing &amp; Outsourcing</v>
      </c>
      <c r="L544" t="str">
        <f>IF(DataAnalyst!N432=-1,"Unknown",DataAnalyst!N432)</f>
        <v>$25 to $50 million (USD)</v>
      </c>
      <c r="M544" t="b">
        <f>IF(DataAnalyst!P432=-1,FALSE,TRUE)</f>
        <v>0</v>
      </c>
      <c r="N544">
        <f t="shared" si="80"/>
        <v>0</v>
      </c>
      <c r="O544">
        <f t="shared" si="75"/>
        <v>1</v>
      </c>
      <c r="P544">
        <f t="shared" si="76"/>
        <v>1</v>
      </c>
      <c r="Q544">
        <f t="shared" si="77"/>
        <v>0</v>
      </c>
      <c r="R544">
        <f t="shared" si="78"/>
        <v>0</v>
      </c>
      <c r="S544">
        <f t="shared" si="79"/>
        <v>0</v>
      </c>
    </row>
    <row r="545" spans="1:19" ht="18.600000000000001" customHeight="1" x14ac:dyDescent="0.3">
      <c r="A545" t="s">
        <v>1732</v>
      </c>
      <c r="B545" t="str">
        <f>UPPER(DataAnalyst!B545)</f>
        <v>ADVANCED DATA ANALYTICS ANALYST</v>
      </c>
      <c r="C545" t="s">
        <v>1728</v>
      </c>
      <c r="E545" t="str">
        <f t="shared" si="81"/>
        <v>Data Analyst</v>
      </c>
      <c r="F545" t="str">
        <f t="shared" si="73"/>
        <v>$37</v>
      </c>
      <c r="G545" t="str">
        <f t="shared" si="74"/>
        <v>$70</v>
      </c>
      <c r="H545" t="str">
        <f>LEFT(DataAnalyst!F433,LEN(DataAnalyst!F433)-3)</f>
        <v xml:space="preserve">Goldman Sachs
</v>
      </c>
      <c r="I545" t="s">
        <v>1368</v>
      </c>
      <c r="J545" t="str">
        <f>IF(DataAnalyst!I433=-1,"Unknown",DataAnalyst!I433)</f>
        <v>10000+ employees</v>
      </c>
      <c r="K545" t="str">
        <f>IF(DataAnalyst!L433=-1,"Unknown",DataAnalyst!L433)</f>
        <v>Investment Banking &amp; Asset Management</v>
      </c>
      <c r="L545" t="str">
        <f>IF(DataAnalyst!N433=-1,"Unknown",DataAnalyst!N433)</f>
        <v>$10+ billion (USD)</v>
      </c>
      <c r="M545" t="b">
        <f>IF(DataAnalyst!P433=-1,FALSE,TRUE)</f>
        <v>0</v>
      </c>
      <c r="N545">
        <f t="shared" si="80"/>
        <v>1</v>
      </c>
      <c r="O545">
        <f t="shared" si="75"/>
        <v>1</v>
      </c>
      <c r="P545">
        <f t="shared" si="76"/>
        <v>0</v>
      </c>
      <c r="Q545">
        <f t="shared" si="77"/>
        <v>0</v>
      </c>
      <c r="R545">
        <f t="shared" si="78"/>
        <v>0</v>
      </c>
      <c r="S545">
        <f t="shared" si="79"/>
        <v>0</v>
      </c>
    </row>
    <row r="546" spans="1:19" ht="18.600000000000001" customHeight="1" x14ac:dyDescent="0.3">
      <c r="A546" t="s">
        <v>1735</v>
      </c>
      <c r="B546" t="str">
        <f>UPPER(DataAnalyst!B546)</f>
        <v>DATA ANALYST</v>
      </c>
      <c r="C546" t="s">
        <v>1728</v>
      </c>
      <c r="E546" t="str">
        <f t="shared" si="81"/>
        <v>Data Analyst</v>
      </c>
      <c r="F546" t="str">
        <f t="shared" si="73"/>
        <v>$37</v>
      </c>
      <c r="G546" t="str">
        <f t="shared" si="74"/>
        <v>$70</v>
      </c>
      <c r="H546" t="str">
        <f>LEFT(DataAnalyst!F434,LEN(DataAnalyst!F434)-3)</f>
        <v xml:space="preserve">Idexcel Inc.
</v>
      </c>
      <c r="I546" t="s">
        <v>1368</v>
      </c>
      <c r="J546" t="str">
        <f>IF(DataAnalyst!I434=-1,"Unknown",DataAnalyst!I434)</f>
        <v>501 to 1000 employees</v>
      </c>
      <c r="K546" t="str">
        <f>IF(DataAnalyst!L434=-1,"Unknown",DataAnalyst!L434)</f>
        <v>IT Services</v>
      </c>
      <c r="L546" t="str">
        <f>IF(DataAnalyst!N434=-1,"Unknown",DataAnalyst!N434)</f>
        <v>Unknown / Non-Applicable</v>
      </c>
      <c r="M546" t="b">
        <f>IF(DataAnalyst!P434=-1,FALSE,TRUE)</f>
        <v>0</v>
      </c>
      <c r="N546">
        <f t="shared" si="80"/>
        <v>1</v>
      </c>
      <c r="O546">
        <f t="shared" si="75"/>
        <v>0</v>
      </c>
      <c r="P546">
        <f t="shared" si="76"/>
        <v>0</v>
      </c>
      <c r="Q546">
        <f t="shared" si="77"/>
        <v>0</v>
      </c>
      <c r="R546">
        <f t="shared" si="78"/>
        <v>0</v>
      </c>
      <c r="S546">
        <f t="shared" si="79"/>
        <v>1</v>
      </c>
    </row>
    <row r="547" spans="1:19" ht="18.600000000000001" customHeight="1" x14ac:dyDescent="0.3">
      <c r="A547" t="s">
        <v>1739</v>
      </c>
      <c r="B547" t="str">
        <f>UPPER(DataAnalyst!B547)</f>
        <v>DATA ANALYST</v>
      </c>
      <c r="C547" t="s">
        <v>1728</v>
      </c>
      <c r="E547" t="str">
        <f t="shared" si="81"/>
        <v>Data Analyst</v>
      </c>
      <c r="F547" t="str">
        <f t="shared" si="73"/>
        <v>$37</v>
      </c>
      <c r="G547" t="str">
        <f t="shared" si="74"/>
        <v>$70</v>
      </c>
      <c r="H547" t="str">
        <f>LEFT(DataAnalyst!F435,LEN(DataAnalyst!F435)-3)</f>
        <v xml:space="preserve">SPECTRAFORCE TECHNOLOGIES Inc.
</v>
      </c>
      <c r="I547" t="s">
        <v>1368</v>
      </c>
      <c r="J547" t="str">
        <f>IF(DataAnalyst!I435=-1,"Unknown",DataAnalyst!I435)</f>
        <v>501 to 1000 employees</v>
      </c>
      <c r="K547" t="str">
        <f>IF(DataAnalyst!L435=-1,"Unknown",DataAnalyst!L435)</f>
        <v>Staffing &amp; Outsourcing</v>
      </c>
      <c r="L547" t="str">
        <f>IF(DataAnalyst!N435=-1,"Unknown",DataAnalyst!N435)</f>
        <v>$25 to $50 million (USD)</v>
      </c>
      <c r="M547" t="b">
        <f>IF(DataAnalyst!P435=-1,FALSE,TRUE)</f>
        <v>0</v>
      </c>
      <c r="N547">
        <f t="shared" si="80"/>
        <v>1</v>
      </c>
      <c r="O547">
        <f t="shared" si="75"/>
        <v>0</v>
      </c>
      <c r="P547">
        <f t="shared" si="76"/>
        <v>0</v>
      </c>
      <c r="Q547">
        <f t="shared" si="77"/>
        <v>0</v>
      </c>
      <c r="R547">
        <f t="shared" si="78"/>
        <v>0</v>
      </c>
      <c r="S547">
        <f t="shared" si="79"/>
        <v>1</v>
      </c>
    </row>
    <row r="548" spans="1:19" ht="18.600000000000001" customHeight="1" x14ac:dyDescent="0.3">
      <c r="A548" t="s">
        <v>1742</v>
      </c>
      <c r="B548" t="str">
        <f>UPPER(DataAnalyst!B548)</f>
        <v>DATA ANALYST</v>
      </c>
      <c r="C548" t="s">
        <v>1728</v>
      </c>
      <c r="E548" t="str">
        <f t="shared" si="81"/>
        <v>Data Analyst</v>
      </c>
      <c r="F548" t="str">
        <f t="shared" si="73"/>
        <v>$37</v>
      </c>
      <c r="G548" t="str">
        <f t="shared" si="74"/>
        <v>$70</v>
      </c>
      <c r="H548" t="str">
        <f>LEFT(DataAnalyst!F436,LEN(DataAnalyst!F436)-3)</f>
        <v xml:space="preserve">Easton Technical Products
</v>
      </c>
      <c r="I548" t="s">
        <v>1368</v>
      </c>
      <c r="J548" t="str">
        <f>IF(DataAnalyst!I436=-1,"Unknown",DataAnalyst!I436)</f>
        <v>201 to 500 employees</v>
      </c>
      <c r="K548" t="str">
        <f>IF(DataAnalyst!L436=-1,"Unknown",DataAnalyst!L436)</f>
        <v>Consumer Products Manufacturing</v>
      </c>
      <c r="L548" t="str">
        <f>IF(DataAnalyst!N436=-1,"Unknown",DataAnalyst!N436)</f>
        <v>$50 to $100 million (USD)</v>
      </c>
      <c r="M548" t="b">
        <f>IF(DataAnalyst!P436=-1,FALSE,TRUE)</f>
        <v>0</v>
      </c>
      <c r="N548">
        <f t="shared" si="80"/>
        <v>0</v>
      </c>
      <c r="O548">
        <f t="shared" si="75"/>
        <v>0</v>
      </c>
      <c r="P548">
        <f t="shared" si="76"/>
        <v>0</v>
      </c>
      <c r="Q548">
        <f t="shared" si="77"/>
        <v>0</v>
      </c>
      <c r="R548">
        <f t="shared" si="78"/>
        <v>0</v>
      </c>
      <c r="S548">
        <f t="shared" si="79"/>
        <v>0</v>
      </c>
    </row>
    <row r="549" spans="1:19" ht="18.600000000000001" customHeight="1" x14ac:dyDescent="0.3">
      <c r="A549" t="s">
        <v>1745</v>
      </c>
      <c r="B549" t="str">
        <f>UPPER(DataAnalyst!B549)</f>
        <v>DATA ANALYST</v>
      </c>
      <c r="C549" t="s">
        <v>1728</v>
      </c>
      <c r="E549" t="str">
        <f t="shared" si="81"/>
        <v>Data Analyst</v>
      </c>
      <c r="F549" t="str">
        <f t="shared" si="73"/>
        <v>$37</v>
      </c>
      <c r="G549" t="str">
        <f t="shared" si="74"/>
        <v>$70</v>
      </c>
      <c r="H549" t="str">
        <f>LEFT(DataAnalyst!F437,LEN(DataAnalyst!F437)-3)</f>
        <v xml:space="preserve">CIVICA INC
</v>
      </c>
      <c r="I549" t="s">
        <v>1392</v>
      </c>
      <c r="J549" t="str">
        <f>IF(DataAnalyst!I437=-1,"Unknown",DataAnalyst!I437)</f>
        <v>1 to 50 employees</v>
      </c>
      <c r="K549" t="str">
        <f>IF(DataAnalyst!L437=-1,"Unknown",DataAnalyst!L437)</f>
        <v>Unknown</v>
      </c>
      <c r="L549" t="str">
        <f>IF(DataAnalyst!N437=-1,"Unknown",DataAnalyst!N437)</f>
        <v>Less than $1 million (USD)</v>
      </c>
      <c r="M549" t="b">
        <f>IF(DataAnalyst!P437=-1,FALSE,TRUE)</f>
        <v>0</v>
      </c>
      <c r="N549">
        <f t="shared" si="80"/>
        <v>1</v>
      </c>
      <c r="O549">
        <f t="shared" si="75"/>
        <v>1</v>
      </c>
      <c r="P549">
        <f t="shared" si="76"/>
        <v>0</v>
      </c>
      <c r="Q549">
        <f t="shared" si="77"/>
        <v>0</v>
      </c>
      <c r="R549">
        <f t="shared" si="78"/>
        <v>0</v>
      </c>
      <c r="S549">
        <f t="shared" si="79"/>
        <v>0</v>
      </c>
    </row>
    <row r="550" spans="1:19" ht="18.600000000000001" customHeight="1" x14ac:dyDescent="0.3">
      <c r="A550" t="s">
        <v>1748</v>
      </c>
      <c r="B550" t="str">
        <f>UPPER(DataAnalyst!B550)</f>
        <v>SENIOR DATA INTELLIGENCE ANALYST</v>
      </c>
      <c r="C550" t="s">
        <v>1728</v>
      </c>
      <c r="E550" t="str">
        <f t="shared" si="81"/>
        <v>Data Analyst</v>
      </c>
      <c r="F550" t="str">
        <f t="shared" si="73"/>
        <v>$37</v>
      </c>
      <c r="G550" t="str">
        <f t="shared" si="74"/>
        <v>$70</v>
      </c>
      <c r="H550" t="str">
        <f>LEFT(DataAnalyst!F438,LEN(DataAnalyst!F438)-3)</f>
        <v xml:space="preserve">ENERBANK USA
</v>
      </c>
      <c r="I550" t="s">
        <v>1368</v>
      </c>
      <c r="J550" t="str">
        <f>IF(DataAnalyst!I438=-1,"Unknown",DataAnalyst!I438)</f>
        <v>1 to 50 employees</v>
      </c>
      <c r="K550" t="str">
        <f>IF(DataAnalyst!L438=-1,"Unknown",DataAnalyst!L438)</f>
        <v>Unknown</v>
      </c>
      <c r="L550" t="str">
        <f>IF(DataAnalyst!N438=-1,"Unknown",DataAnalyst!N438)</f>
        <v>$100 to $500 million (USD)</v>
      </c>
      <c r="M550" t="b">
        <f>IF(DataAnalyst!P438=-1,FALSE,TRUE)</f>
        <v>0</v>
      </c>
      <c r="N550">
        <f t="shared" si="80"/>
        <v>0</v>
      </c>
      <c r="O550">
        <f t="shared" si="75"/>
        <v>0</v>
      </c>
      <c r="P550">
        <f t="shared" si="76"/>
        <v>0</v>
      </c>
      <c r="Q550">
        <f t="shared" si="77"/>
        <v>1</v>
      </c>
      <c r="R550">
        <f t="shared" si="78"/>
        <v>0</v>
      </c>
      <c r="S550">
        <f t="shared" si="79"/>
        <v>1</v>
      </c>
    </row>
    <row r="551" spans="1:19" ht="18.600000000000001" customHeight="1" x14ac:dyDescent="0.3">
      <c r="A551" t="s">
        <v>1750</v>
      </c>
      <c r="B551" t="str">
        <f>UPPER(DataAnalyst!B551)</f>
        <v>SR. DATA ANALYST, CONSUMER APPLICATIONS</v>
      </c>
      <c r="C551" t="s">
        <v>1728</v>
      </c>
      <c r="E551" t="str">
        <f t="shared" si="81"/>
        <v>Data Analyst</v>
      </c>
      <c r="F551" t="str">
        <f t="shared" si="73"/>
        <v>$37</v>
      </c>
      <c r="G551" t="str">
        <f t="shared" si="74"/>
        <v>$70</v>
      </c>
      <c r="H551" t="str">
        <f>LEFT(DataAnalyst!F439,LEN(DataAnalyst!F439)-3)</f>
        <v xml:space="preserve">VED Software Services, Inc.
</v>
      </c>
      <c r="I551" t="s">
        <v>1368</v>
      </c>
      <c r="J551" t="str">
        <f>IF(DataAnalyst!I439=-1,"Unknown",DataAnalyst!I439)</f>
        <v>51 to 200 employees</v>
      </c>
      <c r="K551" t="str">
        <f>IF(DataAnalyst!L439=-1,"Unknown",DataAnalyst!L439)</f>
        <v>IT Services</v>
      </c>
      <c r="L551" t="str">
        <f>IF(DataAnalyst!N439=-1,"Unknown",DataAnalyst!N439)</f>
        <v>$5 to $10 million (USD)</v>
      </c>
      <c r="M551" t="b">
        <f>IF(DataAnalyst!P439=-1,FALSE,TRUE)</f>
        <v>0</v>
      </c>
      <c r="N551">
        <f t="shared" si="80"/>
        <v>1</v>
      </c>
      <c r="O551">
        <f t="shared" si="75"/>
        <v>1</v>
      </c>
      <c r="P551">
        <f t="shared" si="76"/>
        <v>0</v>
      </c>
      <c r="Q551">
        <f t="shared" si="77"/>
        <v>0</v>
      </c>
      <c r="R551">
        <f t="shared" si="78"/>
        <v>0</v>
      </c>
      <c r="S551">
        <f t="shared" si="79"/>
        <v>0</v>
      </c>
    </row>
    <row r="552" spans="1:19" ht="18.600000000000001" customHeight="1" x14ac:dyDescent="0.3">
      <c r="A552" t="s">
        <v>1753</v>
      </c>
      <c r="B552" t="str">
        <f>UPPER(DataAnalyst!B552)</f>
        <v>DATA GOVERNANCE ANALYST</v>
      </c>
      <c r="C552" t="s">
        <v>1728</v>
      </c>
      <c r="E552" t="str">
        <f t="shared" si="81"/>
        <v>Data Analyst</v>
      </c>
      <c r="F552" t="str">
        <f t="shared" si="73"/>
        <v>$37</v>
      </c>
      <c r="G552" t="str">
        <f t="shared" si="74"/>
        <v>$70</v>
      </c>
      <c r="H552" t="str">
        <f>LEFT(DataAnalyst!F440,LEN(DataAnalyst!F440)-3)</f>
        <v xml:space="preserve">Ascential
</v>
      </c>
      <c r="I552" t="s">
        <v>1368</v>
      </c>
      <c r="J552" t="str">
        <f>IF(DataAnalyst!I440=-1,"Unknown",DataAnalyst!I440)</f>
        <v>1001 to 5000 employees</v>
      </c>
      <c r="K552" t="str">
        <f>IF(DataAnalyst!L440=-1,"Unknown",DataAnalyst!L440)</f>
        <v>Internet</v>
      </c>
      <c r="L552" t="str">
        <f>IF(DataAnalyst!N440=-1,"Unknown",DataAnalyst!N440)</f>
        <v>$100 to $500 million (USD)</v>
      </c>
      <c r="M552" t="b">
        <f>IF(DataAnalyst!P440=-1,FALSE,TRUE)</f>
        <v>0</v>
      </c>
      <c r="N552">
        <f t="shared" si="80"/>
        <v>1</v>
      </c>
      <c r="O552">
        <f t="shared" si="75"/>
        <v>1</v>
      </c>
      <c r="P552">
        <f t="shared" si="76"/>
        <v>0</v>
      </c>
      <c r="Q552">
        <f t="shared" si="77"/>
        <v>1</v>
      </c>
      <c r="R552">
        <f t="shared" si="78"/>
        <v>0</v>
      </c>
      <c r="S552">
        <f t="shared" si="79"/>
        <v>1</v>
      </c>
    </row>
    <row r="553" spans="1:19" ht="18.600000000000001" customHeight="1" x14ac:dyDescent="0.3">
      <c r="A553" t="s">
        <v>1757</v>
      </c>
      <c r="B553" t="str">
        <f>UPPER(DataAnalyst!B553)</f>
        <v>DATA ANALYST</v>
      </c>
      <c r="C553" t="s">
        <v>1728</v>
      </c>
      <c r="E553" t="str">
        <f t="shared" si="81"/>
        <v>Data Analyst</v>
      </c>
      <c r="F553" t="str">
        <f t="shared" si="73"/>
        <v>$37</v>
      </c>
      <c r="G553" t="str">
        <f t="shared" si="74"/>
        <v>$70</v>
      </c>
      <c r="H553" t="str">
        <f>LEFT(DataAnalyst!F441,LEN(DataAnalyst!F441)-3)</f>
        <v>Artius Soluti</v>
      </c>
      <c r="I553" t="s">
        <v>1368</v>
      </c>
      <c r="J553" t="str">
        <f>IF(DataAnalyst!I441=-1,"Unknown",DataAnalyst!I441)</f>
        <v>Unknown</v>
      </c>
      <c r="K553" t="str">
        <f>IF(DataAnalyst!L441=-1,"Unknown",DataAnalyst!L441)</f>
        <v>Unknown</v>
      </c>
      <c r="L553" t="str">
        <f>IF(DataAnalyst!N441=-1,"Unknown",DataAnalyst!N441)</f>
        <v>Unknown</v>
      </c>
      <c r="M553" t="b">
        <f>IF(DataAnalyst!P441=-1,FALSE,TRUE)</f>
        <v>0</v>
      </c>
      <c r="N553">
        <f t="shared" si="80"/>
        <v>1</v>
      </c>
      <c r="O553">
        <f t="shared" si="75"/>
        <v>1</v>
      </c>
      <c r="P553">
        <f t="shared" si="76"/>
        <v>0</v>
      </c>
      <c r="Q553">
        <f t="shared" si="77"/>
        <v>1</v>
      </c>
      <c r="R553">
        <f t="shared" si="78"/>
        <v>1</v>
      </c>
      <c r="S553">
        <f t="shared" si="79"/>
        <v>0</v>
      </c>
    </row>
    <row r="554" spans="1:19" ht="18.600000000000001" customHeight="1" x14ac:dyDescent="0.3">
      <c r="A554" t="s">
        <v>1760</v>
      </c>
      <c r="B554" t="str">
        <f>UPPER(DataAnalyst!B554)</f>
        <v>SENIOR DATA ANALYST, DATA INSIGHTS</v>
      </c>
      <c r="C554" t="s">
        <v>1728</v>
      </c>
      <c r="E554" t="str">
        <f t="shared" si="81"/>
        <v>Data Analyst</v>
      </c>
      <c r="F554" t="str">
        <f t="shared" si="73"/>
        <v>$37</v>
      </c>
      <c r="G554" t="str">
        <f t="shared" si="74"/>
        <v>$70</v>
      </c>
      <c r="H554" t="str">
        <f>LEFT(DataAnalyst!F442,LEN(DataAnalyst!F442)-3)</f>
        <v xml:space="preserve">Vimerse
</v>
      </c>
      <c r="I554" t="s">
        <v>1368</v>
      </c>
      <c r="J554" t="str">
        <f>IF(DataAnalyst!I442=-1,"Unknown",DataAnalyst!I442)</f>
        <v>51 to 200 employees</v>
      </c>
      <c r="K554" t="str">
        <f>IF(DataAnalyst!L442=-1,"Unknown",DataAnalyst!L442)</f>
        <v>Unknown</v>
      </c>
      <c r="L554" t="str">
        <f>IF(DataAnalyst!N442=-1,"Unknown",DataAnalyst!N442)</f>
        <v>Unknown / Non-Applicable</v>
      </c>
      <c r="M554" t="b">
        <f>IF(DataAnalyst!P442=-1,FALSE,TRUE)</f>
        <v>0</v>
      </c>
      <c r="N554">
        <f t="shared" si="80"/>
        <v>1</v>
      </c>
      <c r="O554">
        <f t="shared" si="75"/>
        <v>1</v>
      </c>
      <c r="P554">
        <f t="shared" si="76"/>
        <v>0</v>
      </c>
      <c r="Q554">
        <f t="shared" si="77"/>
        <v>1</v>
      </c>
      <c r="R554">
        <f t="shared" si="78"/>
        <v>0</v>
      </c>
      <c r="S554">
        <f t="shared" si="79"/>
        <v>1</v>
      </c>
    </row>
    <row r="555" spans="1:19" ht="18.600000000000001" customHeight="1" x14ac:dyDescent="0.3">
      <c r="A555" t="s">
        <v>1763</v>
      </c>
      <c r="B555" t="str">
        <f>UPPER(DataAnalyst!B555)</f>
        <v>DATA ANALYST</v>
      </c>
      <c r="C555" t="s">
        <v>1728</v>
      </c>
      <c r="E555" t="str">
        <f t="shared" si="81"/>
        <v>Data Analyst</v>
      </c>
      <c r="F555" t="str">
        <f t="shared" si="73"/>
        <v>$37</v>
      </c>
      <c r="G555" t="str">
        <f t="shared" si="74"/>
        <v>$70</v>
      </c>
      <c r="H555" t="str">
        <f>LEFT(DataAnalyst!F443,LEN(DataAnalyst!F443)-3)</f>
        <v xml:space="preserve">F5 Networks
</v>
      </c>
      <c r="I555" t="s">
        <v>1431</v>
      </c>
      <c r="J555" t="str">
        <f>IF(DataAnalyst!I443=-1,"Unknown",DataAnalyst!I443)</f>
        <v>5001 to 10000 employees</v>
      </c>
      <c r="K555" t="str">
        <f>IF(DataAnalyst!L443=-1,"Unknown",DataAnalyst!L443)</f>
        <v>Computer Hardware &amp; Software</v>
      </c>
      <c r="L555" t="str">
        <f>IF(DataAnalyst!N443=-1,"Unknown",DataAnalyst!N443)</f>
        <v>$1 to $2 billion (USD)</v>
      </c>
      <c r="M555" t="b">
        <f>IF(DataAnalyst!P443=-1,FALSE,TRUE)</f>
        <v>0</v>
      </c>
      <c r="N555">
        <f t="shared" si="80"/>
        <v>1</v>
      </c>
      <c r="O555">
        <f t="shared" si="75"/>
        <v>0</v>
      </c>
      <c r="P555">
        <f t="shared" si="76"/>
        <v>0</v>
      </c>
      <c r="Q555">
        <f t="shared" si="77"/>
        <v>0</v>
      </c>
      <c r="R555">
        <f t="shared" si="78"/>
        <v>0</v>
      </c>
      <c r="S555">
        <f t="shared" si="79"/>
        <v>0</v>
      </c>
    </row>
    <row r="556" spans="1:19" ht="18.600000000000001" customHeight="1" x14ac:dyDescent="0.3">
      <c r="A556" t="s">
        <v>1766</v>
      </c>
      <c r="B556" t="str">
        <f>UPPER(DataAnalyst!B556)</f>
        <v>WORKDAY TECHNICAL ANALYST- DATA CONVERSIONS</v>
      </c>
      <c r="C556" t="s">
        <v>1728</v>
      </c>
      <c r="E556" t="str">
        <f t="shared" si="81"/>
        <v>Data Analyst</v>
      </c>
      <c r="F556" t="str">
        <f t="shared" si="73"/>
        <v>$37</v>
      </c>
      <c r="G556" t="str">
        <f t="shared" si="74"/>
        <v>$70</v>
      </c>
      <c r="H556" t="str">
        <f>LEFT(DataAnalyst!F445,LEN(DataAnalyst!F445)-3)</f>
        <v xml:space="preserve">ClientSolv Technologies
</v>
      </c>
      <c r="I556" t="s">
        <v>1441</v>
      </c>
      <c r="J556" t="str">
        <f>IF(DataAnalyst!I445=-1,"Unknown",DataAnalyst!I445)</f>
        <v>51 to 200 employees</v>
      </c>
      <c r="K556" t="str">
        <f>IF(DataAnalyst!L445=-1,"Unknown",DataAnalyst!L445)</f>
        <v>IT Services</v>
      </c>
      <c r="L556" t="str">
        <f>IF(DataAnalyst!N445=-1,"Unknown",DataAnalyst!N445)</f>
        <v>$10 to $25 million (USD)</v>
      </c>
      <c r="M556" t="b">
        <f>IF(DataAnalyst!P445=-1,FALSE,TRUE)</f>
        <v>0</v>
      </c>
      <c r="N556">
        <f t="shared" si="80"/>
        <v>0</v>
      </c>
      <c r="O556">
        <f t="shared" si="75"/>
        <v>0</v>
      </c>
      <c r="P556">
        <f t="shared" si="76"/>
        <v>0</v>
      </c>
      <c r="Q556">
        <f t="shared" si="77"/>
        <v>0</v>
      </c>
      <c r="R556">
        <f t="shared" si="78"/>
        <v>0</v>
      </c>
      <c r="S556">
        <f t="shared" si="79"/>
        <v>0</v>
      </c>
    </row>
    <row r="557" spans="1:19" ht="18.600000000000001" customHeight="1" x14ac:dyDescent="0.3">
      <c r="A557" t="s">
        <v>1769</v>
      </c>
      <c r="B557" t="str">
        <f>UPPER(DataAnalyst!B557)</f>
        <v>DATA ANALYST HEALTHCARE - EXPERIENCED OR ENTRY LEVEL</v>
      </c>
      <c r="C557" t="s">
        <v>1728</v>
      </c>
      <c r="E557" t="str">
        <f t="shared" si="81"/>
        <v>Data Analyst</v>
      </c>
      <c r="F557" t="str">
        <f t="shared" si="73"/>
        <v>$37</v>
      </c>
      <c r="G557" t="str">
        <f t="shared" si="74"/>
        <v>$70</v>
      </c>
      <c r="H557" t="str">
        <f>LEFT(DataAnalyst!F446,LEN(DataAnalyst!F446)-3)</f>
        <v>DrangKro Aerosp</v>
      </c>
      <c r="I557" t="s">
        <v>1368</v>
      </c>
      <c r="J557" t="str">
        <f>IF(DataAnalyst!I446=-1,"Unknown",DataAnalyst!I446)</f>
        <v>Unknown</v>
      </c>
      <c r="K557" t="str">
        <f>IF(DataAnalyst!L446=-1,"Unknown",DataAnalyst!L446)</f>
        <v>Unknown</v>
      </c>
      <c r="L557" t="str">
        <f>IF(DataAnalyst!N446=-1,"Unknown",DataAnalyst!N446)</f>
        <v>Unknown</v>
      </c>
      <c r="M557" t="b">
        <f>IF(DataAnalyst!P446=-1,FALSE,TRUE)</f>
        <v>0</v>
      </c>
      <c r="N557">
        <f t="shared" si="80"/>
        <v>1</v>
      </c>
      <c r="O557">
        <f t="shared" si="75"/>
        <v>0</v>
      </c>
      <c r="P557">
        <f t="shared" si="76"/>
        <v>0</v>
      </c>
      <c r="Q557">
        <f t="shared" si="77"/>
        <v>0</v>
      </c>
      <c r="R557">
        <f t="shared" si="78"/>
        <v>0</v>
      </c>
      <c r="S557">
        <f t="shared" si="79"/>
        <v>0</v>
      </c>
    </row>
    <row r="558" spans="1:19" ht="18.600000000000001" customHeight="1" x14ac:dyDescent="0.3">
      <c r="A558" t="s">
        <v>1774</v>
      </c>
      <c r="B558" t="str">
        <f>UPPER(DataAnalyst!B558)</f>
        <v>WOOCOMMERCE DATA GOVERNANCE ANALYST</v>
      </c>
      <c r="C558" t="s">
        <v>1728</v>
      </c>
      <c r="E558" t="str">
        <f t="shared" si="81"/>
        <v>Data Analyst</v>
      </c>
      <c r="F558" t="str">
        <f t="shared" si="73"/>
        <v>$37</v>
      </c>
      <c r="G558" t="str">
        <f t="shared" si="74"/>
        <v>$70</v>
      </c>
      <c r="H558" t="str">
        <f>LEFT(DataAnalyst!F447,LEN(DataAnalyst!F447)-3)</f>
        <v>POPi/o Mobile Video Cl</v>
      </c>
      <c r="I558" t="s">
        <v>1448</v>
      </c>
      <c r="J558" t="str">
        <f>IF(DataAnalyst!I447=-1,"Unknown",DataAnalyst!I447)</f>
        <v>Unknown</v>
      </c>
      <c r="K558" t="str">
        <f>IF(DataAnalyst!L447=-1,"Unknown",DataAnalyst!L447)</f>
        <v>Unknown</v>
      </c>
      <c r="L558" t="str">
        <f>IF(DataAnalyst!N447=-1,"Unknown",DataAnalyst!N447)</f>
        <v>Unknown</v>
      </c>
      <c r="M558" t="b">
        <f>IF(DataAnalyst!P447=-1,FALSE,TRUE)</f>
        <v>0</v>
      </c>
      <c r="N558">
        <f t="shared" si="80"/>
        <v>1</v>
      </c>
      <c r="O558">
        <f t="shared" si="75"/>
        <v>0</v>
      </c>
      <c r="P558">
        <f t="shared" si="76"/>
        <v>0</v>
      </c>
      <c r="Q558">
        <f t="shared" si="77"/>
        <v>1</v>
      </c>
      <c r="R558">
        <f t="shared" si="78"/>
        <v>0</v>
      </c>
      <c r="S558">
        <f t="shared" si="79"/>
        <v>0</v>
      </c>
    </row>
    <row r="559" spans="1:19" ht="18.600000000000001" customHeight="1" x14ac:dyDescent="0.3">
      <c r="A559" t="s">
        <v>1777</v>
      </c>
      <c r="B559" t="str">
        <f>UPPER(DataAnalyst!B559)</f>
        <v>ANALYST, DATA OPERATIONS</v>
      </c>
      <c r="C559" t="s">
        <v>1728</v>
      </c>
      <c r="E559" t="str">
        <f t="shared" si="81"/>
        <v>Data Analyst</v>
      </c>
      <c r="F559" t="str">
        <f t="shared" si="73"/>
        <v>$37</v>
      </c>
      <c r="G559" t="str">
        <f t="shared" si="74"/>
        <v>$70</v>
      </c>
      <c r="H559" t="str">
        <f>LEFT(DataAnalyst!F448,LEN(DataAnalyst!F448)-3)</f>
        <v xml:space="preserve">Resiliency LLC
</v>
      </c>
      <c r="I559" t="s">
        <v>1368</v>
      </c>
      <c r="J559" t="str">
        <f>IF(DataAnalyst!I448=-1,"Unknown",DataAnalyst!I448)</f>
        <v>1 to 50 employees</v>
      </c>
      <c r="K559" t="str">
        <f>IF(DataAnalyst!L448=-1,"Unknown",DataAnalyst!L448)</f>
        <v>Unknown</v>
      </c>
      <c r="L559" t="str">
        <f>IF(DataAnalyst!N448=-1,"Unknown",DataAnalyst!N448)</f>
        <v>Unknown / Non-Applicable</v>
      </c>
      <c r="M559" t="b">
        <f>IF(DataAnalyst!P448=-1,FALSE,TRUE)</f>
        <v>0</v>
      </c>
      <c r="N559">
        <f t="shared" si="80"/>
        <v>0</v>
      </c>
      <c r="O559">
        <f t="shared" si="75"/>
        <v>0</v>
      </c>
      <c r="P559">
        <f t="shared" si="76"/>
        <v>0</v>
      </c>
      <c r="Q559">
        <f t="shared" si="77"/>
        <v>0</v>
      </c>
      <c r="R559">
        <f t="shared" si="78"/>
        <v>0</v>
      </c>
      <c r="S559">
        <f t="shared" si="79"/>
        <v>1</v>
      </c>
    </row>
    <row r="560" spans="1:19" ht="18.600000000000001" customHeight="1" x14ac:dyDescent="0.3">
      <c r="A560" t="s">
        <v>1780</v>
      </c>
      <c r="B560" t="str">
        <f>UPPER(DataAnalyst!B560)</f>
        <v>DATA ANALYST</v>
      </c>
      <c r="C560" t="s">
        <v>1728</v>
      </c>
      <c r="E560" t="str">
        <f t="shared" si="81"/>
        <v>Data Analyst</v>
      </c>
      <c r="F560" t="str">
        <f t="shared" si="73"/>
        <v>$37</v>
      </c>
      <c r="G560" t="str">
        <f t="shared" si="74"/>
        <v>$70</v>
      </c>
      <c r="H560" t="str">
        <f>LEFT(DataAnalyst!F449,LEN(DataAnalyst!F449)-3)</f>
        <v xml:space="preserve">Vivint Solar
</v>
      </c>
      <c r="I560" t="s">
        <v>1392</v>
      </c>
      <c r="J560" t="str">
        <f>IF(DataAnalyst!I449=-1,"Unknown",DataAnalyst!I449)</f>
        <v>1001 to 5000 employees</v>
      </c>
      <c r="K560" t="str">
        <f>IF(DataAnalyst!L449=-1,"Unknown",DataAnalyst!L449)</f>
        <v>Energy</v>
      </c>
      <c r="L560" t="str">
        <f>IF(DataAnalyst!N449=-1,"Unknown",DataAnalyst!N449)</f>
        <v>$50 to $100 million (USD)</v>
      </c>
      <c r="M560" t="b">
        <f>IF(DataAnalyst!P449=-1,FALSE,TRUE)</f>
        <v>0</v>
      </c>
      <c r="N560">
        <f t="shared" si="80"/>
        <v>1</v>
      </c>
      <c r="O560">
        <f t="shared" si="75"/>
        <v>1</v>
      </c>
      <c r="P560">
        <f t="shared" si="76"/>
        <v>0</v>
      </c>
      <c r="Q560">
        <f t="shared" si="77"/>
        <v>1</v>
      </c>
      <c r="R560">
        <f t="shared" si="78"/>
        <v>0</v>
      </c>
      <c r="S560">
        <f t="shared" si="79"/>
        <v>1</v>
      </c>
    </row>
    <row r="561" spans="1:19" ht="18.600000000000001" customHeight="1" x14ac:dyDescent="0.3">
      <c r="A561" t="s">
        <v>1783</v>
      </c>
      <c r="B561" t="str">
        <f>UPPER(DataAnalyst!B561)</f>
        <v>DATA ANALYST</v>
      </c>
      <c r="C561" t="s">
        <v>1728</v>
      </c>
      <c r="E561" t="str">
        <f t="shared" si="81"/>
        <v>Data Analyst</v>
      </c>
      <c r="F561" t="str">
        <f t="shared" si="73"/>
        <v>$37</v>
      </c>
      <c r="G561" t="str">
        <f t="shared" si="74"/>
        <v>$70</v>
      </c>
      <c r="H561" t="str">
        <f>LEFT(DataAnalyst!F450,LEN(DataAnalyst!F450)-3)</f>
        <v xml:space="preserve">YORKTOWN SYSTEMS GROUP INC
</v>
      </c>
      <c r="I561" t="s">
        <v>1456</v>
      </c>
      <c r="J561" t="str">
        <f>IF(DataAnalyst!I450=-1,"Unknown",DataAnalyst!I450)</f>
        <v>501 to 1000 employees</v>
      </c>
      <c r="K561" t="str">
        <f>IF(DataAnalyst!L450=-1,"Unknown",DataAnalyst!L450)</f>
        <v>Consulting</v>
      </c>
      <c r="L561" t="str">
        <f>IF(DataAnalyst!N450=-1,"Unknown",DataAnalyst!N450)</f>
        <v>$5 to $10 million (USD)</v>
      </c>
      <c r="M561" t="b">
        <f>IF(DataAnalyst!P450=-1,FALSE,TRUE)</f>
        <v>0</v>
      </c>
      <c r="N561">
        <f t="shared" si="80"/>
        <v>0</v>
      </c>
      <c r="O561">
        <f t="shared" si="75"/>
        <v>0</v>
      </c>
      <c r="P561">
        <f t="shared" si="76"/>
        <v>0</v>
      </c>
      <c r="Q561">
        <f t="shared" si="77"/>
        <v>0</v>
      </c>
      <c r="R561">
        <f t="shared" si="78"/>
        <v>0</v>
      </c>
      <c r="S561">
        <f t="shared" si="79"/>
        <v>0</v>
      </c>
    </row>
    <row r="562" spans="1:19" ht="18.600000000000001" customHeight="1" x14ac:dyDescent="0.3">
      <c r="A562" t="s">
        <v>1788</v>
      </c>
      <c r="B562" t="str">
        <f>UPPER(DataAnalyst!B562)</f>
        <v>DATA ANALYST (APEX LEGENDS)</v>
      </c>
      <c r="C562" t="s">
        <v>1728</v>
      </c>
      <c r="E562" t="str">
        <f t="shared" si="81"/>
        <v>Data Analyst</v>
      </c>
      <c r="F562" t="str">
        <f t="shared" si="73"/>
        <v>$37</v>
      </c>
      <c r="G562" t="str">
        <f t="shared" si="74"/>
        <v>$70</v>
      </c>
      <c r="H562" t="str">
        <f>LEFT(DataAnalyst!F451,LEN(DataAnalyst!F451)-3)</f>
        <v xml:space="preserve">Shape Security
</v>
      </c>
      <c r="I562" t="s">
        <v>1431</v>
      </c>
      <c r="J562" t="str">
        <f>IF(DataAnalyst!I451=-1,"Unknown",DataAnalyst!I451)</f>
        <v>51 to 200 employees</v>
      </c>
      <c r="K562" t="str">
        <f>IF(DataAnalyst!L451=-1,"Unknown",DataAnalyst!L451)</f>
        <v>IT Services</v>
      </c>
      <c r="L562" t="str">
        <f>IF(DataAnalyst!N451=-1,"Unknown",DataAnalyst!N451)</f>
        <v>Unknown / Non-Applicable</v>
      </c>
      <c r="M562" t="b">
        <f>IF(DataAnalyst!P451=-1,FALSE,TRUE)</f>
        <v>0</v>
      </c>
      <c r="N562">
        <f t="shared" si="80"/>
        <v>1</v>
      </c>
      <c r="O562">
        <f t="shared" si="75"/>
        <v>1</v>
      </c>
      <c r="P562">
        <f t="shared" si="76"/>
        <v>1</v>
      </c>
      <c r="Q562">
        <f t="shared" si="77"/>
        <v>1</v>
      </c>
      <c r="R562">
        <f t="shared" si="78"/>
        <v>1</v>
      </c>
      <c r="S562">
        <f t="shared" si="79"/>
        <v>1</v>
      </c>
    </row>
    <row r="563" spans="1:19" ht="18.600000000000001" customHeight="1" x14ac:dyDescent="0.3">
      <c r="A563" t="s">
        <v>1792</v>
      </c>
      <c r="B563" t="str">
        <f>UPPER(DataAnalyst!B563)</f>
        <v>DATA INTELLIGENCE ANALYST II ( EPIC CERTIFICATION REQUIRED )</v>
      </c>
      <c r="C563" t="s">
        <v>1728</v>
      </c>
      <c r="E563" t="str">
        <f t="shared" si="81"/>
        <v>Data Analyst</v>
      </c>
      <c r="F563" t="str">
        <f t="shared" si="73"/>
        <v>$37</v>
      </c>
      <c r="G563" t="str">
        <f t="shared" si="74"/>
        <v>$70</v>
      </c>
      <c r="H563" t="str">
        <f>LEFT(DataAnalyst!F453,LEN(DataAnalyst!F453)-3)</f>
        <v xml:space="preserve">Vivint Solar
</v>
      </c>
      <c r="I563" t="s">
        <v>1392</v>
      </c>
      <c r="J563" t="str">
        <f>IF(DataAnalyst!I453=-1,"Unknown",DataAnalyst!I453)</f>
        <v>1001 to 5000 employees</v>
      </c>
      <c r="K563" t="str">
        <f>IF(DataAnalyst!L453=-1,"Unknown",DataAnalyst!L453)</f>
        <v>Energy</v>
      </c>
      <c r="L563" t="str">
        <f>IF(DataAnalyst!N453=-1,"Unknown",DataAnalyst!N453)</f>
        <v>$50 to $100 million (USD)</v>
      </c>
      <c r="M563" t="b">
        <f>IF(DataAnalyst!P453=-1,FALSE,TRUE)</f>
        <v>0</v>
      </c>
      <c r="N563">
        <f t="shared" si="80"/>
        <v>1</v>
      </c>
      <c r="O563">
        <f t="shared" si="75"/>
        <v>0</v>
      </c>
      <c r="P563">
        <f t="shared" si="76"/>
        <v>0</v>
      </c>
      <c r="Q563">
        <f t="shared" si="77"/>
        <v>1</v>
      </c>
      <c r="R563">
        <f t="shared" si="78"/>
        <v>0</v>
      </c>
      <c r="S563">
        <f t="shared" si="79"/>
        <v>1</v>
      </c>
    </row>
    <row r="564" spans="1:19" ht="18.600000000000001" customHeight="1" x14ac:dyDescent="0.3">
      <c r="A564" t="s">
        <v>1793</v>
      </c>
      <c r="B564" t="str">
        <f>UPPER(DataAnalyst!B564)</f>
        <v>MARKET DATA ANALYST</v>
      </c>
      <c r="C564" t="s">
        <v>1728</v>
      </c>
      <c r="E564" t="str">
        <f t="shared" si="81"/>
        <v>Data Analyst</v>
      </c>
      <c r="F564" t="str">
        <f t="shared" si="73"/>
        <v>$37</v>
      </c>
      <c r="G564" t="str">
        <f t="shared" si="74"/>
        <v>$70</v>
      </c>
      <c r="H564" t="str">
        <f>LEFT(DataAnalyst!F454,LEN(DataAnalyst!F454)-3)</f>
        <v xml:space="preserve">VED Software Services, Inc.
</v>
      </c>
      <c r="I564" t="s">
        <v>1368</v>
      </c>
      <c r="J564" t="str">
        <f>IF(DataAnalyst!I454=-1,"Unknown",DataAnalyst!I454)</f>
        <v>51 to 200 employees</v>
      </c>
      <c r="K564" t="str">
        <f>IF(DataAnalyst!L454=-1,"Unknown",DataAnalyst!L454)</f>
        <v>IT Services</v>
      </c>
      <c r="L564" t="str">
        <f>IF(DataAnalyst!N454=-1,"Unknown",DataAnalyst!N454)</f>
        <v>$5 to $10 million (USD)</v>
      </c>
      <c r="M564" t="b">
        <f>IF(DataAnalyst!P454=-1,FALSE,TRUE)</f>
        <v>0</v>
      </c>
      <c r="N564">
        <f t="shared" si="80"/>
        <v>0</v>
      </c>
      <c r="O564">
        <f t="shared" si="75"/>
        <v>0</v>
      </c>
      <c r="P564">
        <f t="shared" si="76"/>
        <v>0</v>
      </c>
      <c r="Q564">
        <f t="shared" si="77"/>
        <v>0</v>
      </c>
      <c r="R564">
        <f t="shared" si="78"/>
        <v>0</v>
      </c>
      <c r="S564">
        <f t="shared" si="79"/>
        <v>0</v>
      </c>
    </row>
    <row r="565" spans="1:19" ht="18.600000000000001" customHeight="1" x14ac:dyDescent="0.3">
      <c r="A565" t="s">
        <v>1796</v>
      </c>
      <c r="B565" t="str">
        <f>UPPER(DataAnalyst!B565)</f>
        <v>SR ANALYST, DATA OPERATIONS</v>
      </c>
      <c r="C565" t="s">
        <v>1728</v>
      </c>
      <c r="E565" t="str">
        <f t="shared" si="81"/>
        <v>Data Analyst</v>
      </c>
      <c r="F565" t="str">
        <f t="shared" si="73"/>
        <v>$37</v>
      </c>
      <c r="G565" t="str">
        <f t="shared" si="74"/>
        <v>$70</v>
      </c>
      <c r="H565" t="str">
        <f>LEFT(DataAnalyst!F455,LEN(DataAnalyst!F455)-3)</f>
        <v xml:space="preserve">Abacus Service Corporation
</v>
      </c>
      <c r="I565" t="s">
        <v>1368</v>
      </c>
      <c r="J565" t="str">
        <f>IF(DataAnalyst!I455=-1,"Unknown",DataAnalyst!I455)</f>
        <v>501 to 1000 employees</v>
      </c>
      <c r="K565" t="str">
        <f>IF(DataAnalyst!L455=-1,"Unknown",DataAnalyst!L455)</f>
        <v>Staffing &amp; Outsourcing</v>
      </c>
      <c r="L565" t="str">
        <f>IF(DataAnalyst!N455=-1,"Unknown",DataAnalyst!N455)</f>
        <v>Unknown / Non-Applicable</v>
      </c>
      <c r="M565" t="b">
        <f>IF(DataAnalyst!P455=-1,FALSE,TRUE)</f>
        <v>0</v>
      </c>
      <c r="N565">
        <f t="shared" si="80"/>
        <v>1</v>
      </c>
      <c r="O565">
        <f t="shared" si="75"/>
        <v>0</v>
      </c>
      <c r="P565">
        <f t="shared" si="76"/>
        <v>0</v>
      </c>
      <c r="Q565">
        <f t="shared" si="77"/>
        <v>1</v>
      </c>
      <c r="R565">
        <f t="shared" si="78"/>
        <v>1</v>
      </c>
      <c r="S565">
        <f t="shared" si="79"/>
        <v>0</v>
      </c>
    </row>
    <row r="566" spans="1:19" ht="18.600000000000001" customHeight="1" x14ac:dyDescent="0.3">
      <c r="A566" t="s">
        <v>1800</v>
      </c>
      <c r="B566" t="str">
        <f>UPPER(DataAnalyst!B566)</f>
        <v>DATA ANALYST (RYAN WHITE)</v>
      </c>
      <c r="C566" t="s">
        <v>1728</v>
      </c>
      <c r="E566" t="str">
        <f t="shared" si="81"/>
        <v>Data Analyst</v>
      </c>
      <c r="F566" t="str">
        <f t="shared" si="73"/>
        <v>$37</v>
      </c>
      <c r="G566" t="str">
        <f t="shared" si="74"/>
        <v>$70</v>
      </c>
      <c r="H566" t="str">
        <f>LEFT(DataAnalyst!F456,LEN(DataAnalyst!F456)-3)</f>
        <v xml:space="preserve">Robert Half
</v>
      </c>
      <c r="I566" t="s">
        <v>1471</v>
      </c>
      <c r="J566" t="str">
        <f>IF(DataAnalyst!I456=-1,"Unknown",DataAnalyst!I456)</f>
        <v>10000+ employees</v>
      </c>
      <c r="K566" t="str">
        <f>IF(DataAnalyst!L456=-1,"Unknown",DataAnalyst!L456)</f>
        <v>Staffing &amp; Outsourcing</v>
      </c>
      <c r="L566" t="str">
        <f>IF(DataAnalyst!N456=-1,"Unknown",DataAnalyst!N456)</f>
        <v>$2 to $5 billion (USD)</v>
      </c>
      <c r="M566" t="b">
        <f>IF(DataAnalyst!P456=-1,FALSE,TRUE)</f>
        <v>0</v>
      </c>
      <c r="N566">
        <f t="shared" si="80"/>
        <v>0</v>
      </c>
      <c r="O566">
        <f t="shared" si="75"/>
        <v>0</v>
      </c>
      <c r="P566">
        <f t="shared" si="76"/>
        <v>0</v>
      </c>
      <c r="Q566">
        <f t="shared" si="77"/>
        <v>0</v>
      </c>
      <c r="R566">
        <f t="shared" si="78"/>
        <v>0</v>
      </c>
      <c r="S566">
        <f t="shared" si="79"/>
        <v>0</v>
      </c>
    </row>
    <row r="567" spans="1:19" ht="18.600000000000001" customHeight="1" x14ac:dyDescent="0.3">
      <c r="A567" t="s">
        <v>1803</v>
      </c>
      <c r="B567" t="str">
        <f>UPPER(DataAnalyst!B567)</f>
        <v>SENIOR DATA ANALYST</v>
      </c>
      <c r="C567" t="s">
        <v>1728</v>
      </c>
      <c r="E567" t="str">
        <f t="shared" si="81"/>
        <v>Data Analyst</v>
      </c>
      <c r="F567" t="str">
        <f t="shared" si="73"/>
        <v>$37</v>
      </c>
      <c r="G567" t="str">
        <f t="shared" si="74"/>
        <v>$70</v>
      </c>
      <c r="H567" t="str">
        <f>LEFT(DataAnalyst!F457,LEN(DataAnalyst!F457)-3)</f>
        <v xml:space="preserve">TCOE
</v>
      </c>
      <c r="I567" t="s">
        <v>1475</v>
      </c>
      <c r="J567" t="str">
        <f>IF(DataAnalyst!I457=-1,"Unknown",DataAnalyst!I457)</f>
        <v>1 to 50 employees</v>
      </c>
      <c r="K567" t="str">
        <f>IF(DataAnalyst!L457=-1,"Unknown",DataAnalyst!L457)</f>
        <v>Preschool &amp; Child Care</v>
      </c>
      <c r="L567" t="str">
        <f>IF(DataAnalyst!N457=-1,"Unknown",DataAnalyst!N457)</f>
        <v>$1 to $5 million (USD)</v>
      </c>
      <c r="M567" t="b">
        <f>IF(DataAnalyst!P457=-1,FALSE,TRUE)</f>
        <v>0</v>
      </c>
      <c r="N567">
        <f t="shared" si="80"/>
        <v>1</v>
      </c>
      <c r="O567">
        <f t="shared" si="75"/>
        <v>0</v>
      </c>
      <c r="P567">
        <f t="shared" si="76"/>
        <v>0</v>
      </c>
      <c r="Q567">
        <f t="shared" si="77"/>
        <v>0</v>
      </c>
      <c r="R567">
        <f t="shared" si="78"/>
        <v>0</v>
      </c>
      <c r="S567">
        <f t="shared" si="79"/>
        <v>0</v>
      </c>
    </row>
    <row r="568" spans="1:19" ht="18.600000000000001" customHeight="1" x14ac:dyDescent="0.3">
      <c r="A568" t="s">
        <v>1805</v>
      </c>
      <c r="B568" t="str">
        <f>UPPER(DataAnalyst!B568)</f>
        <v>DATA SYSTEM ANALYST I, LACERA (SENIOR JAVA DEVELOPER)</v>
      </c>
      <c r="C568" t="s">
        <v>1728</v>
      </c>
      <c r="E568" t="str">
        <f t="shared" si="81"/>
        <v>Data Analyst</v>
      </c>
      <c r="F568" t="str">
        <f t="shared" si="73"/>
        <v>$37</v>
      </c>
      <c r="G568" t="str">
        <f t="shared" si="74"/>
        <v>$70</v>
      </c>
      <c r="H568" t="str">
        <f>LEFT(DataAnalyst!F458,LEN(DataAnalyst!F458)-3)</f>
        <v xml:space="preserve">Public Health Foundation Enterprises, In
</v>
      </c>
      <c r="I568" t="s">
        <v>1481</v>
      </c>
      <c r="J568" t="str">
        <f>IF(DataAnalyst!I458=-1,"Unknown",DataAnalyst!I458)</f>
        <v>1001 to 5000 employees</v>
      </c>
      <c r="K568" t="str">
        <f>IF(DataAnalyst!L458=-1,"Unknown",DataAnalyst!L458)</f>
        <v>Social Assistance</v>
      </c>
      <c r="L568" t="str">
        <f>IF(DataAnalyst!N458=-1,"Unknown",DataAnalyst!N458)</f>
        <v>$50 to $100 million (USD)</v>
      </c>
      <c r="M568" t="b">
        <f>IF(DataAnalyst!P458=-1,FALSE,TRUE)</f>
        <v>0</v>
      </c>
      <c r="N568">
        <f t="shared" si="80"/>
        <v>0</v>
      </c>
      <c r="O568">
        <f t="shared" si="75"/>
        <v>0</v>
      </c>
      <c r="P568">
        <f t="shared" si="76"/>
        <v>0</v>
      </c>
      <c r="Q568">
        <f t="shared" si="77"/>
        <v>0</v>
      </c>
      <c r="R568">
        <f t="shared" si="78"/>
        <v>0</v>
      </c>
      <c r="S568">
        <f t="shared" si="79"/>
        <v>1</v>
      </c>
    </row>
    <row r="569" spans="1:19" ht="18.600000000000001" customHeight="1" x14ac:dyDescent="0.3">
      <c r="A569" t="s">
        <v>1807</v>
      </c>
      <c r="B569" t="str">
        <f>UPPER(DataAnalyst!B569)</f>
        <v>DATA ANALYST</v>
      </c>
      <c r="C569" t="s">
        <v>1728</v>
      </c>
      <c r="E569" t="str">
        <f t="shared" si="81"/>
        <v>Data Analyst</v>
      </c>
      <c r="F569" t="str">
        <f t="shared" si="73"/>
        <v>$37</v>
      </c>
      <c r="G569" t="str">
        <f t="shared" si="74"/>
        <v>$70</v>
      </c>
      <c r="H569" t="str">
        <f>LEFT(DataAnalyst!F459,LEN(DataAnalyst!F459)-3)</f>
        <v xml:space="preserve">USfalcon
</v>
      </c>
      <c r="I569" t="s">
        <v>1487</v>
      </c>
      <c r="J569" t="str">
        <f>IF(DataAnalyst!I459=-1,"Unknown",DataAnalyst!I459)</f>
        <v>201 to 500 employees</v>
      </c>
      <c r="K569" t="str">
        <f>IF(DataAnalyst!L459=-1,"Unknown",DataAnalyst!L459)</f>
        <v>Aerospace &amp; Defense</v>
      </c>
      <c r="L569" t="str">
        <f>IF(DataAnalyst!N459=-1,"Unknown",DataAnalyst!N459)</f>
        <v>$50 to $100 million (USD)</v>
      </c>
      <c r="M569" t="b">
        <f>IF(DataAnalyst!P459=-1,FALSE,TRUE)</f>
        <v>0</v>
      </c>
      <c r="N569">
        <f t="shared" si="80"/>
        <v>0</v>
      </c>
      <c r="O569">
        <f t="shared" si="75"/>
        <v>0</v>
      </c>
      <c r="P569">
        <f t="shared" si="76"/>
        <v>0</v>
      </c>
      <c r="Q569">
        <f t="shared" si="77"/>
        <v>0</v>
      </c>
      <c r="R569">
        <f t="shared" si="78"/>
        <v>0</v>
      </c>
      <c r="S569">
        <f t="shared" si="79"/>
        <v>0</v>
      </c>
    </row>
    <row r="570" spans="1:19" ht="18.600000000000001" customHeight="1" x14ac:dyDescent="0.3">
      <c r="A570" t="s">
        <v>1810</v>
      </c>
      <c r="B570" t="str">
        <f>UPPER(DataAnalyst!B570)</f>
        <v>DATA ANALYST</v>
      </c>
      <c r="C570" t="s">
        <v>1728</v>
      </c>
      <c r="E570" t="str">
        <f t="shared" si="81"/>
        <v>Data Analyst</v>
      </c>
      <c r="F570" t="str">
        <f t="shared" si="73"/>
        <v>$37</v>
      </c>
      <c r="G570" t="str">
        <f t="shared" si="74"/>
        <v>$70</v>
      </c>
      <c r="H570" t="str">
        <f>LEFT(DataAnalyst!F460,LEN(DataAnalyst!F460)-3)</f>
        <v xml:space="preserve">Hampton University
</v>
      </c>
      <c r="I570" t="s">
        <v>1487</v>
      </c>
      <c r="J570" t="str">
        <f>IF(DataAnalyst!I460=-1,"Unknown",DataAnalyst!I460)</f>
        <v>1001 to 5000 employees</v>
      </c>
      <c r="K570" t="str">
        <f>IF(DataAnalyst!L460=-1,"Unknown",DataAnalyst!L460)</f>
        <v>Colleges &amp; Universities</v>
      </c>
      <c r="L570" t="str">
        <f>IF(DataAnalyst!N460=-1,"Unknown",DataAnalyst!N460)</f>
        <v>$100 to $500 million (USD)</v>
      </c>
      <c r="M570" t="b">
        <f>IF(DataAnalyst!P460=-1,FALSE,TRUE)</f>
        <v>0</v>
      </c>
      <c r="N570">
        <f t="shared" si="80"/>
        <v>1</v>
      </c>
      <c r="O570">
        <f t="shared" si="75"/>
        <v>0</v>
      </c>
      <c r="P570">
        <f t="shared" si="76"/>
        <v>0</v>
      </c>
      <c r="Q570">
        <f t="shared" si="77"/>
        <v>1</v>
      </c>
      <c r="R570">
        <f t="shared" si="78"/>
        <v>0</v>
      </c>
      <c r="S570">
        <f t="shared" si="79"/>
        <v>0</v>
      </c>
    </row>
    <row r="571" spans="1:19" ht="18.600000000000001" customHeight="1" x14ac:dyDescent="0.3">
      <c r="A571" t="s">
        <v>1812</v>
      </c>
      <c r="B571" t="str">
        <f>UPPER(DataAnalyst!B571)</f>
        <v>DATA ANALYST</v>
      </c>
      <c r="C571" t="s">
        <v>1728</v>
      </c>
      <c r="E571" t="str">
        <f t="shared" si="81"/>
        <v>Data Analyst</v>
      </c>
      <c r="F571" t="str">
        <f t="shared" si="73"/>
        <v>$37</v>
      </c>
      <c r="G571" t="str">
        <f t="shared" si="74"/>
        <v>$70</v>
      </c>
      <c r="H571" t="str">
        <f>LEFT(DataAnalyst!F462,LEN(DataAnalyst!F462)-3)</f>
        <v xml:space="preserve">Patient Advocate Foundation
</v>
      </c>
      <c r="I571" t="s">
        <v>1487</v>
      </c>
      <c r="J571" t="str">
        <f>IF(DataAnalyst!I462=-1,"Unknown",DataAnalyst!I462)</f>
        <v>51 to 200 employees</v>
      </c>
      <c r="K571" t="str">
        <f>IF(DataAnalyst!L462=-1,"Unknown",DataAnalyst!L462)</f>
        <v>Social Assistance</v>
      </c>
      <c r="L571" t="str">
        <f>IF(DataAnalyst!N462=-1,"Unknown",DataAnalyst!N462)</f>
        <v>$50 to $100 million (USD)</v>
      </c>
      <c r="M571" t="b">
        <f>IF(DataAnalyst!P462=-1,FALSE,TRUE)</f>
        <v>0</v>
      </c>
      <c r="N571">
        <f t="shared" si="80"/>
        <v>1</v>
      </c>
      <c r="O571">
        <f t="shared" si="75"/>
        <v>0</v>
      </c>
      <c r="P571">
        <f t="shared" si="76"/>
        <v>0</v>
      </c>
      <c r="Q571">
        <f t="shared" si="77"/>
        <v>0</v>
      </c>
      <c r="R571">
        <f t="shared" si="78"/>
        <v>0</v>
      </c>
      <c r="S571">
        <f t="shared" si="79"/>
        <v>1</v>
      </c>
    </row>
    <row r="572" spans="1:19" ht="18.600000000000001" customHeight="1" x14ac:dyDescent="0.3">
      <c r="A572" t="s">
        <v>1816</v>
      </c>
      <c r="B572" t="str">
        <f>UPPER(DataAnalyst!B572)</f>
        <v>JUNIOR DATA ANALYST</v>
      </c>
      <c r="C572" t="s">
        <v>1728</v>
      </c>
      <c r="E572" t="str">
        <f t="shared" si="81"/>
        <v>Data Analyst</v>
      </c>
      <c r="F572" t="str">
        <f t="shared" si="73"/>
        <v>$37</v>
      </c>
      <c r="G572" t="str">
        <f t="shared" si="74"/>
        <v>$70</v>
      </c>
      <c r="H572" t="str">
        <f>LEFT(DataAnalyst!F463,LEN(DataAnalyst!F463)-3)</f>
        <v xml:space="preserve">Staffigo Technical Services, LLC
</v>
      </c>
      <c r="I572" t="s">
        <v>1487</v>
      </c>
      <c r="J572" t="str">
        <f>IF(DataAnalyst!I463=-1,"Unknown",DataAnalyst!I463)</f>
        <v>51 to 200 employees</v>
      </c>
      <c r="K572" t="str">
        <f>IF(DataAnalyst!L463=-1,"Unknown",DataAnalyst!L463)</f>
        <v>IT Services</v>
      </c>
      <c r="L572" t="str">
        <f>IF(DataAnalyst!N463=-1,"Unknown",DataAnalyst!N463)</f>
        <v>$50 to $100 million (USD)</v>
      </c>
      <c r="M572" t="b">
        <f>IF(DataAnalyst!P463=-1,FALSE,TRUE)</f>
        <v>0</v>
      </c>
      <c r="N572">
        <f t="shared" si="80"/>
        <v>1</v>
      </c>
      <c r="O572">
        <f t="shared" si="75"/>
        <v>0</v>
      </c>
      <c r="P572">
        <f t="shared" si="76"/>
        <v>0</v>
      </c>
      <c r="Q572">
        <f t="shared" si="77"/>
        <v>0</v>
      </c>
      <c r="R572">
        <f t="shared" si="78"/>
        <v>0</v>
      </c>
      <c r="S572">
        <f t="shared" si="79"/>
        <v>1</v>
      </c>
    </row>
    <row r="573" spans="1:19" ht="18.600000000000001" customHeight="1" x14ac:dyDescent="0.3">
      <c r="A573" t="s">
        <v>1818</v>
      </c>
      <c r="B573" t="str">
        <f>UPPER(DataAnalyst!B573)</f>
        <v>DATA ANALYST</v>
      </c>
      <c r="C573" t="s">
        <v>1817</v>
      </c>
      <c r="E573" t="str">
        <f t="shared" si="81"/>
        <v>Data Analyst</v>
      </c>
      <c r="F573" t="str">
        <f t="shared" si="73"/>
        <v>$57</v>
      </c>
      <c r="G573" t="str">
        <f t="shared" si="74"/>
        <v>$103</v>
      </c>
      <c r="H573" t="str">
        <f>LEFT(DataAnalyst!F464,LEN(DataAnalyst!F464)-3)</f>
        <v xml:space="preserve">Orbis, Inc.
</v>
      </c>
      <c r="I573" t="s">
        <v>1504</v>
      </c>
      <c r="J573" t="str">
        <f>IF(DataAnalyst!I464=-1,"Unknown",DataAnalyst!I464)</f>
        <v>201 to 500 employees</v>
      </c>
      <c r="K573" t="str">
        <f>IF(DataAnalyst!L464=-1,"Unknown",DataAnalyst!L464)</f>
        <v>Architectural &amp; Engineering Services</v>
      </c>
      <c r="L573" t="str">
        <f>IF(DataAnalyst!N464=-1,"Unknown",DataAnalyst!N464)</f>
        <v>$10 to $25 million (USD)</v>
      </c>
      <c r="M573" t="b">
        <f>IF(DataAnalyst!P464=-1,FALSE,TRUE)</f>
        <v>0</v>
      </c>
      <c r="N573">
        <f t="shared" si="80"/>
        <v>0</v>
      </c>
      <c r="O573">
        <f t="shared" si="75"/>
        <v>0</v>
      </c>
      <c r="P573">
        <f t="shared" si="76"/>
        <v>0</v>
      </c>
      <c r="Q573">
        <f t="shared" si="77"/>
        <v>0</v>
      </c>
      <c r="R573">
        <f t="shared" si="78"/>
        <v>0</v>
      </c>
      <c r="S573">
        <f t="shared" si="79"/>
        <v>0</v>
      </c>
    </row>
    <row r="574" spans="1:19" ht="18.600000000000001" customHeight="1" x14ac:dyDescent="0.3">
      <c r="A574" t="s">
        <v>1821</v>
      </c>
      <c r="B574" t="str">
        <f>UPPER(DataAnalyst!B574)</f>
        <v>MARKETING DATA ANALYST</v>
      </c>
      <c r="C574" t="s">
        <v>1817</v>
      </c>
      <c r="E574" t="str">
        <f t="shared" si="81"/>
        <v>Data Analyst</v>
      </c>
      <c r="F574" t="str">
        <f t="shared" si="73"/>
        <v>$57</v>
      </c>
      <c r="G574" t="str">
        <f t="shared" si="74"/>
        <v>$103</v>
      </c>
      <c r="H574" t="str">
        <f>LEFT(DataAnalyst!F466,LEN(DataAnalyst!F466)-3)</f>
        <v xml:space="preserve">Bluemont Technology &amp; Research, Inc.
</v>
      </c>
      <c r="I574" t="s">
        <v>1495</v>
      </c>
      <c r="J574" t="str">
        <f>IF(DataAnalyst!I466=-1,"Unknown",DataAnalyst!I466)</f>
        <v>1 to 50 employees</v>
      </c>
      <c r="K574" t="str">
        <f>IF(DataAnalyst!L466=-1,"Unknown",DataAnalyst!L466)</f>
        <v>Unknown</v>
      </c>
      <c r="L574" t="str">
        <f>IF(DataAnalyst!N466=-1,"Unknown",DataAnalyst!N466)</f>
        <v>$1 to $5 million (USD)</v>
      </c>
      <c r="M574" t="b">
        <f>IF(DataAnalyst!P466=-1,FALSE,TRUE)</f>
        <v>0</v>
      </c>
      <c r="N574">
        <f t="shared" si="80"/>
        <v>1</v>
      </c>
      <c r="O574">
        <f t="shared" si="75"/>
        <v>0</v>
      </c>
      <c r="P574">
        <f t="shared" si="76"/>
        <v>0</v>
      </c>
      <c r="Q574">
        <f t="shared" si="77"/>
        <v>1</v>
      </c>
      <c r="R574">
        <f t="shared" si="78"/>
        <v>0</v>
      </c>
      <c r="S574">
        <f t="shared" si="79"/>
        <v>1</v>
      </c>
    </row>
    <row r="575" spans="1:19" ht="18.600000000000001" customHeight="1" x14ac:dyDescent="0.3">
      <c r="A575" t="s">
        <v>1825</v>
      </c>
      <c r="B575" t="str">
        <f>UPPER(DataAnalyst!B575)</f>
        <v>DATA AND POLICY ANALYST - WRITER/COORDINATOR</v>
      </c>
      <c r="C575" t="s">
        <v>1817</v>
      </c>
      <c r="E575" t="str">
        <f t="shared" si="81"/>
        <v>Data Analyst</v>
      </c>
      <c r="F575" t="str">
        <f t="shared" si="73"/>
        <v>$57</v>
      </c>
      <c r="G575" t="str">
        <f t="shared" si="74"/>
        <v>$103</v>
      </c>
      <c r="H575" t="str">
        <f>LEFT(DataAnalyst!F467,LEN(DataAnalyst!F467)-3)</f>
        <v xml:space="preserve">ForKids, inc
</v>
      </c>
      <c r="I575" t="s">
        <v>1495</v>
      </c>
      <c r="J575" t="str">
        <f>IF(DataAnalyst!I467=-1,"Unknown",DataAnalyst!I467)</f>
        <v>51 to 200 employees</v>
      </c>
      <c r="K575" t="str">
        <f>IF(DataAnalyst!L467=-1,"Unknown",DataAnalyst!L467)</f>
        <v>Social Assistance</v>
      </c>
      <c r="L575" t="str">
        <f>IF(DataAnalyst!N467=-1,"Unknown",DataAnalyst!N467)</f>
        <v>$5 to $10 million (USD)</v>
      </c>
      <c r="M575" t="b">
        <f>IF(DataAnalyst!P467=-1,FALSE,TRUE)</f>
        <v>0</v>
      </c>
      <c r="N575">
        <f t="shared" si="80"/>
        <v>0</v>
      </c>
      <c r="O575">
        <f t="shared" si="75"/>
        <v>0</v>
      </c>
      <c r="P575">
        <f t="shared" si="76"/>
        <v>0</v>
      </c>
      <c r="Q575">
        <f t="shared" si="77"/>
        <v>0</v>
      </c>
      <c r="R575">
        <f t="shared" si="78"/>
        <v>0</v>
      </c>
      <c r="S575">
        <f t="shared" si="79"/>
        <v>0</v>
      </c>
    </row>
    <row r="576" spans="1:19" ht="18.600000000000001" customHeight="1" x14ac:dyDescent="0.3">
      <c r="A576" t="s">
        <v>1827</v>
      </c>
      <c r="B576" t="str">
        <f>UPPER(DataAnalyst!B576)</f>
        <v>SR. DATA/REPORT SYSTEM ANALYST</v>
      </c>
      <c r="C576" t="s">
        <v>1817</v>
      </c>
      <c r="E576" t="str">
        <f t="shared" si="81"/>
        <v>Data Analyst</v>
      </c>
      <c r="F576" t="str">
        <f t="shared" si="73"/>
        <v>$57</v>
      </c>
      <c r="G576" t="str">
        <f t="shared" si="74"/>
        <v>$103</v>
      </c>
      <c r="H576" t="str">
        <f>LEFT(DataAnalyst!F468,LEN(DataAnalyst!F468)-3)</f>
        <v xml:space="preserve">Staffigo Technical Services, LLC
</v>
      </c>
      <c r="I576" t="s">
        <v>1487</v>
      </c>
      <c r="J576" t="str">
        <f>IF(DataAnalyst!I468=-1,"Unknown",DataAnalyst!I468)</f>
        <v>51 to 200 employees</v>
      </c>
      <c r="K576" t="str">
        <f>IF(DataAnalyst!L468=-1,"Unknown",DataAnalyst!L468)</f>
        <v>IT Services</v>
      </c>
      <c r="L576" t="str">
        <f>IF(DataAnalyst!N468=-1,"Unknown",DataAnalyst!N468)</f>
        <v>$50 to $100 million (USD)</v>
      </c>
      <c r="M576" t="b">
        <f>IF(DataAnalyst!P468=-1,FALSE,TRUE)</f>
        <v>0</v>
      </c>
      <c r="N576">
        <f t="shared" si="80"/>
        <v>1</v>
      </c>
      <c r="O576">
        <f t="shared" si="75"/>
        <v>0</v>
      </c>
      <c r="P576">
        <f t="shared" si="76"/>
        <v>0</v>
      </c>
      <c r="Q576">
        <f t="shared" si="77"/>
        <v>1</v>
      </c>
      <c r="R576">
        <f t="shared" si="78"/>
        <v>0</v>
      </c>
      <c r="S576">
        <f t="shared" si="79"/>
        <v>0</v>
      </c>
    </row>
    <row r="577" spans="1:19" ht="18.600000000000001" customHeight="1" x14ac:dyDescent="0.3">
      <c r="A577" t="s">
        <v>1830</v>
      </c>
      <c r="B577" t="str">
        <f>UPPER(DataAnalyst!B577)</f>
        <v>EQUITY DATA/RESEARCH ANALYST</v>
      </c>
      <c r="C577" t="s">
        <v>1817</v>
      </c>
      <c r="E577" t="str">
        <f t="shared" si="81"/>
        <v>Data Analyst</v>
      </c>
      <c r="F577" t="str">
        <f t="shared" si="73"/>
        <v>$57</v>
      </c>
      <c r="G577" t="str">
        <f t="shared" si="74"/>
        <v>$103</v>
      </c>
      <c r="H577" t="str">
        <f>LEFT(DataAnalyst!F469,LEN(DataAnalyst!F469)-3)</f>
        <v xml:space="preserve">Orbis, Inc.
</v>
      </c>
      <c r="I577" t="s">
        <v>1504</v>
      </c>
      <c r="J577" t="str">
        <f>IF(DataAnalyst!I469=-1,"Unknown",DataAnalyst!I469)</f>
        <v>201 to 500 employees</v>
      </c>
      <c r="K577" t="str">
        <f>IF(DataAnalyst!L469=-1,"Unknown",DataAnalyst!L469)</f>
        <v>Architectural &amp; Engineering Services</v>
      </c>
      <c r="L577" t="str">
        <f>IF(DataAnalyst!N469=-1,"Unknown",DataAnalyst!N469)</f>
        <v>$10 to $25 million (USD)</v>
      </c>
      <c r="M577" t="b">
        <f>IF(DataAnalyst!P469=-1,FALSE,TRUE)</f>
        <v>0</v>
      </c>
      <c r="N577">
        <f t="shared" si="80"/>
        <v>0</v>
      </c>
      <c r="O577">
        <f t="shared" si="75"/>
        <v>0</v>
      </c>
      <c r="P577">
        <f t="shared" si="76"/>
        <v>0</v>
      </c>
      <c r="Q577">
        <f t="shared" si="77"/>
        <v>0</v>
      </c>
      <c r="R577">
        <f t="shared" si="78"/>
        <v>0</v>
      </c>
      <c r="S577">
        <f t="shared" si="79"/>
        <v>0</v>
      </c>
    </row>
    <row r="578" spans="1:19" ht="18.600000000000001" customHeight="1" x14ac:dyDescent="0.3">
      <c r="A578" t="s">
        <v>1832</v>
      </c>
      <c r="B578" t="str">
        <f>UPPER(DataAnalyst!B578)</f>
        <v>SENIOR DATA ANALYST</v>
      </c>
      <c r="C578" t="s">
        <v>1817</v>
      </c>
      <c r="E578" t="str">
        <f t="shared" si="81"/>
        <v>Data Analyst</v>
      </c>
      <c r="F578" t="str">
        <f t="shared" ref="F578:F641" si="82">LEFT(C578,3)</f>
        <v>$57</v>
      </c>
      <c r="G578" t="str">
        <f t="shared" ref="G578:G641" si="83">MID(C578,FIND("-",C578)+1,FIND("(",C578)-FIND("-",C578)-3)</f>
        <v>$103</v>
      </c>
      <c r="H578" t="str">
        <f>LEFT(DataAnalyst!F470,LEN(DataAnalyst!F470)-3)</f>
        <v xml:space="preserve">Dunhill Professional Search
</v>
      </c>
      <c r="I578" t="s">
        <v>1517</v>
      </c>
      <c r="J578" t="str">
        <f>IF(DataAnalyst!I470=-1,"Unknown",DataAnalyst!I470)</f>
        <v>1 to 50 employees</v>
      </c>
      <c r="K578" t="str">
        <f>IF(DataAnalyst!L470=-1,"Unknown",DataAnalyst!L470)</f>
        <v>Staffing &amp; Outsourcing</v>
      </c>
      <c r="L578" t="str">
        <f>IF(DataAnalyst!N470=-1,"Unknown",DataAnalyst!N470)</f>
        <v>Unknown / Non-Applicable</v>
      </c>
      <c r="M578" t="b">
        <f>IF(DataAnalyst!P470=-1,FALSE,TRUE)</f>
        <v>0</v>
      </c>
      <c r="N578">
        <f t="shared" si="80"/>
        <v>1</v>
      </c>
      <c r="O578">
        <f t="shared" si="75"/>
        <v>0</v>
      </c>
      <c r="P578">
        <f t="shared" si="76"/>
        <v>0</v>
      </c>
      <c r="Q578">
        <f t="shared" si="77"/>
        <v>0</v>
      </c>
      <c r="R578">
        <f t="shared" si="78"/>
        <v>0</v>
      </c>
      <c r="S578">
        <f t="shared" si="79"/>
        <v>0</v>
      </c>
    </row>
    <row r="579" spans="1:19" ht="18.600000000000001" customHeight="1" x14ac:dyDescent="0.3">
      <c r="A579" t="s">
        <v>1833</v>
      </c>
      <c r="B579" t="str">
        <f>UPPER(DataAnalyst!B579)</f>
        <v>DATA ANALYST</v>
      </c>
      <c r="C579" t="s">
        <v>1817</v>
      </c>
      <c r="E579" t="str">
        <f t="shared" si="81"/>
        <v>Data Analyst</v>
      </c>
      <c r="F579" t="str">
        <f t="shared" si="82"/>
        <v>$57</v>
      </c>
      <c r="G579" t="str">
        <f t="shared" si="83"/>
        <v>$103</v>
      </c>
      <c r="H579" t="str">
        <f>LEFT(DataAnalyst!F471,LEN(DataAnalyst!F471)-3)</f>
        <v xml:space="preserve">Smithfield
</v>
      </c>
      <c r="I579" t="s">
        <v>1522</v>
      </c>
      <c r="J579" t="str">
        <f>IF(DataAnalyst!I471=-1,"Unknown",DataAnalyst!I471)</f>
        <v>10000+ employees</v>
      </c>
      <c r="K579" t="str">
        <f>IF(DataAnalyst!L471=-1,"Unknown",DataAnalyst!L471)</f>
        <v>Food &amp; Beverage Manufacturing</v>
      </c>
      <c r="L579" t="str">
        <f>IF(DataAnalyst!N471=-1,"Unknown",DataAnalyst!N471)</f>
        <v>$10+ billion (USD)</v>
      </c>
      <c r="M579" t="b">
        <f>IF(DataAnalyst!P471=-1,FALSE,TRUE)</f>
        <v>0</v>
      </c>
      <c r="N579">
        <f t="shared" si="80"/>
        <v>1</v>
      </c>
      <c r="O579">
        <f t="shared" ref="O579:O642" si="84">COUNTIF($A579,"*Python*")</f>
        <v>1</v>
      </c>
      <c r="P579">
        <f t="shared" ref="P579:P642" si="85">COUNTIF($A579,"* R *")</f>
        <v>0</v>
      </c>
      <c r="Q579">
        <f t="shared" ref="Q579:Q642" si="86">COUNTIF($A579,"*Tableau*")</f>
        <v>1</v>
      </c>
      <c r="R579">
        <f t="shared" ref="R579:R642" si="87">COUNTIF($A579,"*Power BI*")+COUNTIF($A579,"*PowerBI*")</f>
        <v>0</v>
      </c>
      <c r="S579">
        <f t="shared" ref="S579:S642" si="88">+COUNTIF($A579,"*Excel*")</f>
        <v>1</v>
      </c>
    </row>
    <row r="580" spans="1:19" ht="18.600000000000001" customHeight="1" x14ac:dyDescent="0.3">
      <c r="A580" t="s">
        <v>1836</v>
      </c>
      <c r="B580" t="str">
        <f>UPPER(DataAnalyst!B580)</f>
        <v>DATA ANALYST - (PYTHON)</v>
      </c>
      <c r="C580" t="s">
        <v>1817</v>
      </c>
      <c r="E580" t="str">
        <f t="shared" si="81"/>
        <v>Data Analyst</v>
      </c>
      <c r="F580" t="str">
        <f t="shared" si="82"/>
        <v>$57</v>
      </c>
      <c r="G580" t="str">
        <f t="shared" si="83"/>
        <v>$103</v>
      </c>
      <c r="H580" t="str">
        <f>LEFT(DataAnalyst!F473,LEN(DataAnalyst!F473)-3)</f>
        <v xml:space="preserve">EVMS
</v>
      </c>
      <c r="I580" t="s">
        <v>1495</v>
      </c>
      <c r="J580" t="str">
        <f>IF(DataAnalyst!I473=-1,"Unknown",DataAnalyst!I473)</f>
        <v>501 to 1000 employees</v>
      </c>
      <c r="K580" t="str">
        <f>IF(DataAnalyst!L473=-1,"Unknown",DataAnalyst!L473)</f>
        <v>Vehicle Dealers</v>
      </c>
      <c r="L580" t="str">
        <f>IF(DataAnalyst!N473=-1,"Unknown",DataAnalyst!N473)</f>
        <v>Unknown / Non-Applicable</v>
      </c>
      <c r="M580" t="b">
        <f>IF(DataAnalyst!P473=-1,FALSE,TRUE)</f>
        <v>0</v>
      </c>
      <c r="N580">
        <f t="shared" ref="N580:N643" si="89">COUNTIF($A580,"*SQL*")</f>
        <v>1</v>
      </c>
      <c r="O580">
        <f t="shared" si="84"/>
        <v>1</v>
      </c>
      <c r="P580">
        <f t="shared" si="85"/>
        <v>0</v>
      </c>
      <c r="Q580">
        <f t="shared" si="86"/>
        <v>1</v>
      </c>
      <c r="R580">
        <f t="shared" si="87"/>
        <v>0</v>
      </c>
      <c r="S580">
        <f t="shared" si="88"/>
        <v>1</v>
      </c>
    </row>
    <row r="581" spans="1:19" ht="18.600000000000001" customHeight="1" x14ac:dyDescent="0.3">
      <c r="A581" t="s">
        <v>1841</v>
      </c>
      <c r="B581" t="str">
        <f>UPPER(DataAnalyst!B581)</f>
        <v>DATA ANALYST / DEVELOPER</v>
      </c>
      <c r="C581" t="s">
        <v>1817</v>
      </c>
      <c r="E581" t="str">
        <f t="shared" si="81"/>
        <v>Data Analyst</v>
      </c>
      <c r="F581" t="str">
        <f t="shared" si="82"/>
        <v>$57</v>
      </c>
      <c r="G581" t="str">
        <f t="shared" si="83"/>
        <v>$103</v>
      </c>
      <c r="H581" t="str">
        <f>LEFT(DataAnalyst!F474,LEN(DataAnalyst!F474)-3)</f>
        <v xml:space="preserve">Epsilon Systems Solutions, Inc.
</v>
      </c>
      <c r="I581" t="s">
        <v>1495</v>
      </c>
      <c r="J581" t="str">
        <f>IF(DataAnalyst!I474=-1,"Unknown",DataAnalyst!I474)</f>
        <v>501 to 1000 employees</v>
      </c>
      <c r="K581" t="str">
        <f>IF(DataAnalyst!L474=-1,"Unknown",DataAnalyst!L474)</f>
        <v>Commercial Equipment Repair &amp; Maintenance</v>
      </c>
      <c r="L581" t="str">
        <f>IF(DataAnalyst!N474=-1,"Unknown",DataAnalyst!N474)</f>
        <v>$100 to $500 million (USD)</v>
      </c>
      <c r="M581" t="b">
        <f>IF(DataAnalyst!P474=-1,FALSE,TRUE)</f>
        <v>0</v>
      </c>
      <c r="N581">
        <f t="shared" si="89"/>
        <v>0</v>
      </c>
      <c r="O581">
        <f t="shared" si="84"/>
        <v>0</v>
      </c>
      <c r="P581">
        <f t="shared" si="85"/>
        <v>0</v>
      </c>
      <c r="Q581">
        <f t="shared" si="86"/>
        <v>0</v>
      </c>
      <c r="R581">
        <f t="shared" si="87"/>
        <v>0</v>
      </c>
      <c r="S581">
        <f t="shared" si="88"/>
        <v>0</v>
      </c>
    </row>
    <row r="582" spans="1:19" ht="18.600000000000001" customHeight="1" x14ac:dyDescent="0.3">
      <c r="A582" t="s">
        <v>1844</v>
      </c>
      <c r="B582" t="str">
        <f>UPPER(DataAnalyst!B582)</f>
        <v>DATA ANALYST I</v>
      </c>
      <c r="C582" t="s">
        <v>1817</v>
      </c>
      <c r="E582" t="str">
        <f t="shared" si="81"/>
        <v>Data Analyst</v>
      </c>
      <c r="F582" t="str">
        <f t="shared" si="82"/>
        <v>$57</v>
      </c>
      <c r="G582" t="str">
        <f t="shared" si="83"/>
        <v>$103</v>
      </c>
      <c r="H582" t="str">
        <f>LEFT(DataAnalyst!F475,LEN(DataAnalyst!F475)-3)</f>
        <v xml:space="preserve">Oasis Systems
</v>
      </c>
      <c r="I582" t="s">
        <v>1487</v>
      </c>
      <c r="J582" t="str">
        <f>IF(DataAnalyst!I475=-1,"Unknown",DataAnalyst!I475)</f>
        <v>1001 to 5000 employees</v>
      </c>
      <c r="K582" t="str">
        <f>IF(DataAnalyst!L475=-1,"Unknown",DataAnalyst!L475)</f>
        <v>IT Services</v>
      </c>
      <c r="L582" t="str">
        <f>IF(DataAnalyst!N475=-1,"Unknown",DataAnalyst!N475)</f>
        <v>$100 to $500 million (USD)</v>
      </c>
      <c r="M582" t="b">
        <f>IF(DataAnalyst!P475=-1,FALSE,TRUE)</f>
        <v>0</v>
      </c>
      <c r="N582">
        <f t="shared" si="89"/>
        <v>0</v>
      </c>
      <c r="O582">
        <f t="shared" si="84"/>
        <v>0</v>
      </c>
      <c r="P582">
        <f t="shared" si="85"/>
        <v>0</v>
      </c>
      <c r="Q582">
        <f t="shared" si="86"/>
        <v>0</v>
      </c>
      <c r="R582">
        <f t="shared" si="87"/>
        <v>0</v>
      </c>
      <c r="S582">
        <f t="shared" si="88"/>
        <v>1</v>
      </c>
    </row>
    <row r="583" spans="1:19" ht="18.600000000000001" customHeight="1" x14ac:dyDescent="0.3">
      <c r="A583" t="s">
        <v>1847</v>
      </c>
      <c r="B583" t="str">
        <f>UPPER(DataAnalyst!B583)</f>
        <v>SENIOR DATA ANALYST</v>
      </c>
      <c r="C583" t="s">
        <v>1817</v>
      </c>
      <c r="E583" t="str">
        <f t="shared" si="81"/>
        <v>Data Analyst</v>
      </c>
      <c r="F583" t="str">
        <f t="shared" si="82"/>
        <v>$57</v>
      </c>
      <c r="G583" t="str">
        <f t="shared" si="83"/>
        <v>$103</v>
      </c>
      <c r="H583" t="str">
        <f>LEFT(DataAnalyst!F476,LEN(DataAnalyst!F476)-3)</f>
        <v xml:space="preserve">Counter Threat Solutions
</v>
      </c>
      <c r="I583" t="s">
        <v>1495</v>
      </c>
      <c r="J583" t="str">
        <f>IF(DataAnalyst!I476=-1,"Unknown",DataAnalyst!I476)</f>
        <v>51 to 200 employees</v>
      </c>
      <c r="K583" t="str">
        <f>IF(DataAnalyst!L476=-1,"Unknown",DataAnalyst!L476)</f>
        <v>Consulting</v>
      </c>
      <c r="L583" t="str">
        <f>IF(DataAnalyst!N476=-1,"Unknown",DataAnalyst!N476)</f>
        <v>Unknown / Non-Applicable</v>
      </c>
      <c r="M583" t="b">
        <f>IF(DataAnalyst!P476=-1,FALSE,TRUE)</f>
        <v>0</v>
      </c>
      <c r="N583">
        <f t="shared" si="89"/>
        <v>1</v>
      </c>
      <c r="O583">
        <f t="shared" si="84"/>
        <v>0</v>
      </c>
      <c r="P583">
        <f t="shared" si="85"/>
        <v>1</v>
      </c>
      <c r="Q583">
        <f t="shared" si="86"/>
        <v>0</v>
      </c>
      <c r="R583">
        <f t="shared" si="87"/>
        <v>1</v>
      </c>
      <c r="S583">
        <f t="shared" si="88"/>
        <v>1</v>
      </c>
    </row>
    <row r="584" spans="1:19" ht="18.600000000000001" customHeight="1" x14ac:dyDescent="0.3">
      <c r="A584" t="s">
        <v>1849</v>
      </c>
      <c r="B584" t="str">
        <f>UPPER(DataAnalyst!B584)</f>
        <v>SENIOR DATA ANALYST</v>
      </c>
      <c r="C584" t="s">
        <v>1817</v>
      </c>
      <c r="E584" t="str">
        <f t="shared" si="81"/>
        <v>Data Analyst</v>
      </c>
      <c r="F584" t="str">
        <f t="shared" si="82"/>
        <v>$57</v>
      </c>
      <c r="G584" t="str">
        <f t="shared" si="83"/>
        <v>$103</v>
      </c>
      <c r="H584" t="str">
        <f>LEFT(DataAnalyst!F477,LEN(DataAnalyst!F477)-3)</f>
        <v xml:space="preserve">Staffigo Technical Services, LLC
</v>
      </c>
      <c r="I584" t="s">
        <v>1487</v>
      </c>
      <c r="J584" t="str">
        <f>IF(DataAnalyst!I477=-1,"Unknown",DataAnalyst!I477)</f>
        <v>51 to 200 employees</v>
      </c>
      <c r="K584" t="str">
        <f>IF(DataAnalyst!L477=-1,"Unknown",DataAnalyst!L477)</f>
        <v>IT Services</v>
      </c>
      <c r="L584" t="str">
        <f>IF(DataAnalyst!N477=-1,"Unknown",DataAnalyst!N477)</f>
        <v>$50 to $100 million (USD)</v>
      </c>
      <c r="M584" t="b">
        <f>IF(DataAnalyst!P477=-1,FALSE,TRUE)</f>
        <v>0</v>
      </c>
      <c r="N584">
        <f t="shared" si="89"/>
        <v>1</v>
      </c>
      <c r="O584">
        <f t="shared" si="84"/>
        <v>1</v>
      </c>
      <c r="P584">
        <f t="shared" si="85"/>
        <v>0</v>
      </c>
      <c r="Q584">
        <f t="shared" si="86"/>
        <v>1</v>
      </c>
      <c r="R584">
        <f t="shared" si="87"/>
        <v>0</v>
      </c>
      <c r="S584">
        <f t="shared" si="88"/>
        <v>1</v>
      </c>
    </row>
    <row r="585" spans="1:19" ht="18.600000000000001" customHeight="1" x14ac:dyDescent="0.3">
      <c r="A585" t="s">
        <v>1852</v>
      </c>
      <c r="B585" t="str">
        <f>UPPER(DataAnalyst!B585)</f>
        <v>BILLINGUAL CHINESE - DATA ANALYST</v>
      </c>
      <c r="C585" t="s">
        <v>1817</v>
      </c>
      <c r="E585" t="str">
        <f t="shared" si="81"/>
        <v>Data Analyst</v>
      </c>
      <c r="F585" t="str">
        <f t="shared" si="82"/>
        <v>$57</v>
      </c>
      <c r="G585" t="str">
        <f t="shared" si="83"/>
        <v>$103</v>
      </c>
      <c r="H585" t="str">
        <f>LEFT(DataAnalyst!F478,LEN(DataAnalyst!F478)-3)</f>
        <v xml:space="preserve">ITA International
</v>
      </c>
      <c r="I585" t="s">
        <v>1550</v>
      </c>
      <c r="J585" t="str">
        <f>IF(DataAnalyst!I478=-1,"Unknown",DataAnalyst!I478)</f>
        <v>201 to 500 employees</v>
      </c>
      <c r="K585" t="str">
        <f>IF(DataAnalyst!L478=-1,"Unknown",DataAnalyst!L478)</f>
        <v>Accounting</v>
      </c>
      <c r="L585" t="str">
        <f>IF(DataAnalyst!N478=-1,"Unknown",DataAnalyst!N478)</f>
        <v>$10 to $25 million (USD)</v>
      </c>
      <c r="M585" t="b">
        <f>IF(DataAnalyst!P478=-1,FALSE,TRUE)</f>
        <v>0</v>
      </c>
      <c r="N585">
        <f t="shared" si="89"/>
        <v>1</v>
      </c>
      <c r="O585">
        <f t="shared" si="84"/>
        <v>1</v>
      </c>
      <c r="P585">
        <f t="shared" si="85"/>
        <v>0</v>
      </c>
      <c r="Q585">
        <f t="shared" si="86"/>
        <v>1</v>
      </c>
      <c r="R585">
        <f t="shared" si="87"/>
        <v>1</v>
      </c>
      <c r="S585">
        <f t="shared" si="88"/>
        <v>1</v>
      </c>
    </row>
    <row r="586" spans="1:19" ht="18.600000000000001" customHeight="1" x14ac:dyDescent="0.3">
      <c r="A586" t="s">
        <v>1854</v>
      </c>
      <c r="B586" t="str">
        <f>UPPER(DataAnalyst!B586)</f>
        <v>SENIOR DATA ANALYST</v>
      </c>
      <c r="C586" t="s">
        <v>1817</v>
      </c>
      <c r="E586" t="str">
        <f t="shared" si="81"/>
        <v>Data Analyst</v>
      </c>
      <c r="F586" t="str">
        <f t="shared" si="82"/>
        <v>$57</v>
      </c>
      <c r="G586" t="str">
        <f t="shared" si="83"/>
        <v>$103</v>
      </c>
      <c r="H586" t="str">
        <f>LEFT(DataAnalyst!F479,LEN(DataAnalyst!F479)-3)</f>
        <v xml:space="preserve">Oasis Systems
</v>
      </c>
      <c r="I586" t="s">
        <v>1487</v>
      </c>
      <c r="J586" t="str">
        <f>IF(DataAnalyst!I479=-1,"Unknown",DataAnalyst!I479)</f>
        <v>1001 to 5000 employees</v>
      </c>
      <c r="K586" t="str">
        <f>IF(DataAnalyst!L479=-1,"Unknown",DataAnalyst!L479)</f>
        <v>IT Services</v>
      </c>
      <c r="L586" t="str">
        <f>IF(DataAnalyst!N479=-1,"Unknown",DataAnalyst!N479)</f>
        <v>$100 to $500 million (USD)</v>
      </c>
      <c r="M586" t="b">
        <f>IF(DataAnalyst!P479=-1,FALSE,TRUE)</f>
        <v>0</v>
      </c>
      <c r="N586">
        <f t="shared" si="89"/>
        <v>1</v>
      </c>
      <c r="O586">
        <f t="shared" si="84"/>
        <v>1</v>
      </c>
      <c r="P586">
        <f t="shared" si="85"/>
        <v>0</v>
      </c>
      <c r="Q586">
        <f t="shared" si="86"/>
        <v>0</v>
      </c>
      <c r="R586">
        <f t="shared" si="87"/>
        <v>0</v>
      </c>
      <c r="S586">
        <f t="shared" si="88"/>
        <v>1</v>
      </c>
    </row>
    <row r="587" spans="1:19" ht="18.600000000000001" customHeight="1" x14ac:dyDescent="0.3">
      <c r="A587" t="s">
        <v>1857</v>
      </c>
      <c r="B587" t="str">
        <f>UPPER(DataAnalyst!B587)</f>
        <v>REPORTING DATA ANALYST</v>
      </c>
      <c r="C587" t="s">
        <v>1817</v>
      </c>
      <c r="E587" t="str">
        <f t="shared" si="81"/>
        <v>Data Analyst</v>
      </c>
      <c r="F587" t="str">
        <f t="shared" si="82"/>
        <v>$57</v>
      </c>
      <c r="G587" t="str">
        <f t="shared" si="83"/>
        <v>$103</v>
      </c>
      <c r="H587" t="str">
        <f>LEFT(DataAnalyst!F480,LEN(DataAnalyst!F480)-3)</f>
        <v xml:space="preserve">Orbis, Inc.
</v>
      </c>
      <c r="I587" t="s">
        <v>1504</v>
      </c>
      <c r="J587" t="str">
        <f>IF(DataAnalyst!I480=-1,"Unknown",DataAnalyst!I480)</f>
        <v>201 to 500 employees</v>
      </c>
      <c r="K587" t="str">
        <f>IF(DataAnalyst!L480=-1,"Unknown",DataAnalyst!L480)</f>
        <v>Architectural &amp; Engineering Services</v>
      </c>
      <c r="L587" t="str">
        <f>IF(DataAnalyst!N480=-1,"Unknown",DataAnalyst!N480)</f>
        <v>$10 to $25 million (USD)</v>
      </c>
      <c r="M587" t="b">
        <f>IF(DataAnalyst!P480=-1,FALSE,TRUE)</f>
        <v>0</v>
      </c>
      <c r="N587">
        <f t="shared" si="89"/>
        <v>0</v>
      </c>
      <c r="O587">
        <f t="shared" si="84"/>
        <v>0</v>
      </c>
      <c r="P587">
        <f t="shared" si="85"/>
        <v>0</v>
      </c>
      <c r="Q587">
        <f t="shared" si="86"/>
        <v>0</v>
      </c>
      <c r="R587">
        <f t="shared" si="87"/>
        <v>0</v>
      </c>
      <c r="S587">
        <f t="shared" si="88"/>
        <v>1</v>
      </c>
    </row>
    <row r="588" spans="1:19" ht="18.600000000000001" customHeight="1" x14ac:dyDescent="0.3">
      <c r="A588" t="s">
        <v>1860</v>
      </c>
      <c r="B588" t="str">
        <f>UPPER(DataAnalyst!B588)</f>
        <v>PUBLIC POLICY DATA ANALYST</v>
      </c>
      <c r="C588" t="s">
        <v>1817</v>
      </c>
      <c r="E588" t="str">
        <f t="shared" si="81"/>
        <v>Data Analyst</v>
      </c>
      <c r="F588" t="str">
        <f t="shared" si="82"/>
        <v>$57</v>
      </c>
      <c r="G588" t="str">
        <f t="shared" si="83"/>
        <v>$103</v>
      </c>
      <c r="H588" t="str">
        <f>LEFT(DataAnalyst!F482,LEN(DataAnalyst!F482)-3)</f>
        <v xml:space="preserve">Liberty Source
</v>
      </c>
      <c r="I588" t="s">
        <v>1487</v>
      </c>
      <c r="J588" t="str">
        <f>IF(DataAnalyst!I482=-1,"Unknown",DataAnalyst!I482)</f>
        <v>51 to 200 employees</v>
      </c>
      <c r="K588" t="str">
        <f>IF(DataAnalyst!L482=-1,"Unknown",DataAnalyst!L482)</f>
        <v>Staffing &amp; Outsourcing</v>
      </c>
      <c r="L588" t="str">
        <f>IF(DataAnalyst!N482=-1,"Unknown",DataAnalyst!N482)</f>
        <v>$5 to $10 million (USD)</v>
      </c>
      <c r="M588" t="b">
        <f>IF(DataAnalyst!P482=-1,FALSE,TRUE)</f>
        <v>0</v>
      </c>
      <c r="N588">
        <f t="shared" si="89"/>
        <v>0</v>
      </c>
      <c r="O588">
        <f t="shared" si="84"/>
        <v>0</v>
      </c>
      <c r="P588">
        <f t="shared" si="85"/>
        <v>0</v>
      </c>
      <c r="Q588">
        <f t="shared" si="86"/>
        <v>0</v>
      </c>
      <c r="R588">
        <f t="shared" si="87"/>
        <v>0</v>
      </c>
      <c r="S588">
        <f t="shared" si="88"/>
        <v>0</v>
      </c>
    </row>
    <row r="589" spans="1:19" ht="18.600000000000001" customHeight="1" x14ac:dyDescent="0.3">
      <c r="A589" t="s">
        <v>1864</v>
      </c>
      <c r="B589" t="str">
        <f>UPPER(DataAnalyst!B589)</f>
        <v>EPIDEMIOLOGIST DATA ANALYST-UROLOGY</v>
      </c>
      <c r="C589" t="s">
        <v>1817</v>
      </c>
      <c r="E589" t="str">
        <f t="shared" si="81"/>
        <v>Data Analyst</v>
      </c>
      <c r="F589" t="str">
        <f t="shared" si="82"/>
        <v>$57</v>
      </c>
      <c r="G589" t="str">
        <f t="shared" si="83"/>
        <v>$103</v>
      </c>
      <c r="H589" t="str">
        <f>LEFT(DataAnalyst!F483,LEN(DataAnalyst!F483)-3)</f>
        <v xml:space="preserve">Oasis Systems, LLC
</v>
      </c>
      <c r="I589" t="s">
        <v>1487</v>
      </c>
      <c r="J589" t="str">
        <f>IF(DataAnalyst!I483=-1,"Unknown",DataAnalyst!I483)</f>
        <v>1001 to 5000 employees</v>
      </c>
      <c r="K589" t="str">
        <f>IF(DataAnalyst!L483=-1,"Unknown",DataAnalyst!L483)</f>
        <v>IT Services</v>
      </c>
      <c r="L589" t="str">
        <f>IF(DataAnalyst!N483=-1,"Unknown",DataAnalyst!N483)</f>
        <v>$100 to $500 million (USD)</v>
      </c>
      <c r="M589" t="b">
        <f>IF(DataAnalyst!P483=-1,FALSE,TRUE)</f>
        <v>0</v>
      </c>
      <c r="N589">
        <f t="shared" si="89"/>
        <v>0</v>
      </c>
      <c r="O589">
        <f t="shared" si="84"/>
        <v>0</v>
      </c>
      <c r="P589">
        <f t="shared" si="85"/>
        <v>0</v>
      </c>
      <c r="Q589">
        <f t="shared" si="86"/>
        <v>0</v>
      </c>
      <c r="R589">
        <f t="shared" si="87"/>
        <v>0</v>
      </c>
      <c r="S589">
        <f t="shared" si="88"/>
        <v>1</v>
      </c>
    </row>
    <row r="590" spans="1:19" ht="18.600000000000001" customHeight="1" x14ac:dyDescent="0.3">
      <c r="A590" t="s">
        <v>1867</v>
      </c>
      <c r="B590" t="str">
        <f>UPPER(DataAnalyst!B590)</f>
        <v>DATA ANALYST I</v>
      </c>
      <c r="C590" t="s">
        <v>1817</v>
      </c>
      <c r="E590" t="str">
        <f t="shared" si="81"/>
        <v>Data Analyst</v>
      </c>
      <c r="F590" t="str">
        <f t="shared" si="82"/>
        <v>$57</v>
      </c>
      <c r="G590" t="str">
        <f t="shared" si="83"/>
        <v>$103</v>
      </c>
      <c r="H590" t="str">
        <f>LEFT(DataAnalyst!F484,LEN(DataAnalyst!F484)-3)</f>
        <v xml:space="preserve">National Capitol Contracting (NCC)
</v>
      </c>
      <c r="I590" t="s">
        <v>1495</v>
      </c>
      <c r="J590" t="str">
        <f>IF(DataAnalyst!I484=-1,"Unknown",DataAnalyst!I484)</f>
        <v>51 to 200 employees</v>
      </c>
      <c r="K590" t="str">
        <f>IF(DataAnalyst!L484=-1,"Unknown",DataAnalyst!L484)</f>
        <v>Telecommunications Services</v>
      </c>
      <c r="L590" t="str">
        <f>IF(DataAnalyst!N484=-1,"Unknown",DataAnalyst!N484)</f>
        <v>$10 to $25 million (USD)</v>
      </c>
      <c r="M590" t="b">
        <f>IF(DataAnalyst!P484=-1,FALSE,TRUE)</f>
        <v>0</v>
      </c>
      <c r="N590">
        <f t="shared" si="89"/>
        <v>0</v>
      </c>
      <c r="O590">
        <f t="shared" si="84"/>
        <v>0</v>
      </c>
      <c r="P590">
        <f t="shared" si="85"/>
        <v>0</v>
      </c>
      <c r="Q590">
        <f t="shared" si="86"/>
        <v>0</v>
      </c>
      <c r="R590">
        <f t="shared" si="87"/>
        <v>0</v>
      </c>
      <c r="S590">
        <f t="shared" si="88"/>
        <v>1</v>
      </c>
    </row>
    <row r="591" spans="1:19" ht="18.600000000000001" customHeight="1" x14ac:dyDescent="0.3">
      <c r="A591" t="s">
        <v>1872</v>
      </c>
      <c r="B591" t="str">
        <f>UPPER(DataAnalyst!B591)</f>
        <v>DATA SYSTEMS ANALYST</v>
      </c>
      <c r="C591" t="s">
        <v>1817</v>
      </c>
      <c r="E591" t="str">
        <f t="shared" si="81"/>
        <v>Data Analyst</v>
      </c>
      <c r="F591" t="str">
        <f t="shared" si="82"/>
        <v>$57</v>
      </c>
      <c r="G591" t="str">
        <f t="shared" si="83"/>
        <v>$103</v>
      </c>
      <c r="H591" t="str">
        <f>LEFT(DataAnalyst!F485,LEN(DataAnalyst!F485)-3)</f>
        <v xml:space="preserve">Occam Solutions Inc
</v>
      </c>
      <c r="I591" t="s">
        <v>1574</v>
      </c>
      <c r="J591" t="str">
        <f>IF(DataAnalyst!I485=-1,"Unknown",DataAnalyst!I485)</f>
        <v>1 to 50 employees</v>
      </c>
      <c r="K591" t="str">
        <f>IF(DataAnalyst!L485=-1,"Unknown",DataAnalyst!L485)</f>
        <v>Consulting</v>
      </c>
      <c r="L591" t="str">
        <f>IF(DataAnalyst!N485=-1,"Unknown",DataAnalyst!N485)</f>
        <v>$5 to $10 million (USD)</v>
      </c>
      <c r="M591" t="b">
        <f>IF(DataAnalyst!P485=-1,FALSE,TRUE)</f>
        <v>0</v>
      </c>
      <c r="N591">
        <f t="shared" si="89"/>
        <v>1</v>
      </c>
      <c r="O591">
        <f t="shared" si="84"/>
        <v>0</v>
      </c>
      <c r="P591">
        <f t="shared" si="85"/>
        <v>0</v>
      </c>
      <c r="Q591">
        <f t="shared" si="86"/>
        <v>0</v>
      </c>
      <c r="R591">
        <f t="shared" si="87"/>
        <v>0</v>
      </c>
      <c r="S591">
        <f t="shared" si="88"/>
        <v>0</v>
      </c>
    </row>
    <row r="592" spans="1:19" ht="18.600000000000001" customHeight="1" x14ac:dyDescent="0.3">
      <c r="A592" t="s">
        <v>1875</v>
      </c>
      <c r="B592" t="str">
        <f>UPPER(DataAnalyst!B592)</f>
        <v>DATA ANALYST, PREDICTIVE ANALYTICS</v>
      </c>
      <c r="C592" t="s">
        <v>1817</v>
      </c>
      <c r="E592" t="str">
        <f t="shared" si="81"/>
        <v>Data Analyst</v>
      </c>
      <c r="F592" t="str">
        <f t="shared" si="82"/>
        <v>$57</v>
      </c>
      <c r="G592" t="str">
        <f t="shared" si="83"/>
        <v>$103</v>
      </c>
      <c r="H592" t="str">
        <f>LEFT(DataAnalyst!F486,LEN(DataAnalyst!F486)-3)</f>
        <v xml:space="preserve">Analytical Mechanics Associates
</v>
      </c>
      <c r="I592" t="s">
        <v>1487</v>
      </c>
      <c r="J592" t="str">
        <f>IF(DataAnalyst!I486=-1,"Unknown",DataAnalyst!I486)</f>
        <v>201 to 500 employees</v>
      </c>
      <c r="K592" t="str">
        <f>IF(DataAnalyst!L486=-1,"Unknown",DataAnalyst!L486)</f>
        <v>Consulting</v>
      </c>
      <c r="L592" t="str">
        <f>IF(DataAnalyst!N486=-1,"Unknown",DataAnalyst!N486)</f>
        <v>$10 to $25 million (USD)</v>
      </c>
      <c r="M592" t="b">
        <f>IF(DataAnalyst!P486=-1,FALSE,TRUE)</f>
        <v>0</v>
      </c>
      <c r="N592">
        <f t="shared" si="89"/>
        <v>1</v>
      </c>
      <c r="O592">
        <f t="shared" si="84"/>
        <v>0</v>
      </c>
      <c r="P592">
        <f t="shared" si="85"/>
        <v>0</v>
      </c>
      <c r="Q592">
        <f t="shared" si="86"/>
        <v>1</v>
      </c>
      <c r="R592">
        <f t="shared" si="87"/>
        <v>0</v>
      </c>
      <c r="S592">
        <f t="shared" si="88"/>
        <v>1</v>
      </c>
    </row>
    <row r="593" spans="1:19" ht="18.600000000000001" customHeight="1" x14ac:dyDescent="0.3">
      <c r="A593" t="s">
        <v>1877</v>
      </c>
      <c r="B593" t="str">
        <f>UPPER(DataAnalyst!B593)</f>
        <v>DATA REPORTING ANALYST</v>
      </c>
      <c r="C593" t="s">
        <v>1817</v>
      </c>
      <c r="E593" t="str">
        <f t="shared" si="81"/>
        <v>Data Analyst</v>
      </c>
      <c r="F593" t="str">
        <f t="shared" si="82"/>
        <v>$57</v>
      </c>
      <c r="G593" t="str">
        <f t="shared" si="83"/>
        <v>$103</v>
      </c>
      <c r="H593" t="str">
        <f>LEFT(DataAnalyst!F487,LEN(DataAnalyst!F487)-3)</f>
        <v xml:space="preserve">GStek, Inc.
</v>
      </c>
      <c r="I593" t="s">
        <v>1551</v>
      </c>
      <c r="J593" t="str">
        <f>IF(DataAnalyst!I487=-1,"Unknown",DataAnalyst!I487)</f>
        <v>201 to 500 employees</v>
      </c>
      <c r="K593" t="str">
        <f>IF(DataAnalyst!L487=-1,"Unknown",DataAnalyst!L487)</f>
        <v>Aerospace &amp; Defense</v>
      </c>
      <c r="L593" t="str">
        <f>IF(DataAnalyst!N487=-1,"Unknown",DataAnalyst!N487)</f>
        <v>$10 to $25 million (USD)</v>
      </c>
      <c r="M593" t="b">
        <f>IF(DataAnalyst!P487=-1,FALSE,TRUE)</f>
        <v>0</v>
      </c>
      <c r="N593">
        <f t="shared" si="89"/>
        <v>1</v>
      </c>
      <c r="O593">
        <f t="shared" si="84"/>
        <v>0</v>
      </c>
      <c r="P593">
        <f t="shared" si="85"/>
        <v>0</v>
      </c>
      <c r="Q593">
        <f t="shared" si="86"/>
        <v>0</v>
      </c>
      <c r="R593">
        <f t="shared" si="87"/>
        <v>0</v>
      </c>
      <c r="S593">
        <f t="shared" si="88"/>
        <v>1</v>
      </c>
    </row>
    <row r="594" spans="1:19" ht="18.600000000000001" customHeight="1" x14ac:dyDescent="0.3">
      <c r="A594" t="s">
        <v>1878</v>
      </c>
      <c r="B594" t="str">
        <f>UPPER(DataAnalyst!B594)</f>
        <v>SENIOR DATA ANALYST</v>
      </c>
      <c r="C594" t="s">
        <v>1817</v>
      </c>
      <c r="E594" t="str">
        <f t="shared" si="81"/>
        <v>Data Analyst</v>
      </c>
      <c r="F594" t="str">
        <f t="shared" si="82"/>
        <v>$57</v>
      </c>
      <c r="G594" t="str">
        <f t="shared" si="83"/>
        <v>$103</v>
      </c>
      <c r="H594" t="str">
        <f>LEFT(DataAnalyst!F488,LEN(DataAnalyst!F488)-3)</f>
        <v xml:space="preserve">Orbis, Inc.
</v>
      </c>
      <c r="I594" t="s">
        <v>1504</v>
      </c>
      <c r="J594" t="str">
        <f>IF(DataAnalyst!I488=-1,"Unknown",DataAnalyst!I488)</f>
        <v>201 to 500 employees</v>
      </c>
      <c r="K594" t="str">
        <f>IF(DataAnalyst!L488=-1,"Unknown",DataAnalyst!L488)</f>
        <v>Architectural &amp; Engineering Services</v>
      </c>
      <c r="L594" t="str">
        <f>IF(DataAnalyst!N488=-1,"Unknown",DataAnalyst!N488)</f>
        <v>$10 to $25 million (USD)</v>
      </c>
      <c r="M594" t="b">
        <f>IF(DataAnalyst!P488=-1,FALSE,TRUE)</f>
        <v>0</v>
      </c>
      <c r="N594">
        <f t="shared" si="89"/>
        <v>1</v>
      </c>
      <c r="O594">
        <f t="shared" si="84"/>
        <v>1</v>
      </c>
      <c r="P594">
        <f t="shared" si="85"/>
        <v>1</v>
      </c>
      <c r="Q594">
        <f t="shared" si="86"/>
        <v>1</v>
      </c>
      <c r="R594">
        <f t="shared" si="87"/>
        <v>0</v>
      </c>
      <c r="S594">
        <f t="shared" si="88"/>
        <v>1</v>
      </c>
    </row>
    <row r="595" spans="1:19" ht="18.600000000000001" customHeight="1" x14ac:dyDescent="0.3">
      <c r="A595" t="s">
        <v>1880</v>
      </c>
      <c r="B595" t="str">
        <f>UPPER(DataAnalyst!B595)</f>
        <v>BUSINESS DATA ANALYST</v>
      </c>
      <c r="C595" t="s">
        <v>1817</v>
      </c>
      <c r="E595" t="str">
        <f t="shared" si="81"/>
        <v>Business Analyst</v>
      </c>
      <c r="F595" t="str">
        <f t="shared" si="82"/>
        <v>$57</v>
      </c>
      <c r="G595" t="str">
        <f t="shared" si="83"/>
        <v>$103</v>
      </c>
      <c r="H595" t="str">
        <f>LEFT(DataAnalyst!F489,LEN(DataAnalyst!F489)-3)</f>
        <v xml:space="preserve">Oasis Systems
</v>
      </c>
      <c r="I595" t="s">
        <v>1487</v>
      </c>
      <c r="J595" t="str">
        <f>IF(DataAnalyst!I489=-1,"Unknown",DataAnalyst!I489)</f>
        <v>1001 to 5000 employees</v>
      </c>
      <c r="K595" t="str">
        <f>IF(DataAnalyst!L489=-1,"Unknown",DataAnalyst!L489)</f>
        <v>IT Services</v>
      </c>
      <c r="L595" t="str">
        <f>IF(DataAnalyst!N489=-1,"Unknown",DataAnalyst!N489)</f>
        <v>$100 to $500 million (USD)</v>
      </c>
      <c r="M595" t="b">
        <f>IF(DataAnalyst!P489=-1,FALSE,TRUE)</f>
        <v>0</v>
      </c>
      <c r="N595">
        <f t="shared" si="89"/>
        <v>1</v>
      </c>
      <c r="O595">
        <f t="shared" si="84"/>
        <v>0</v>
      </c>
      <c r="P595">
        <f t="shared" si="85"/>
        <v>0</v>
      </c>
      <c r="Q595">
        <f t="shared" si="86"/>
        <v>0</v>
      </c>
      <c r="R595">
        <f t="shared" si="87"/>
        <v>0</v>
      </c>
      <c r="S595">
        <f t="shared" si="88"/>
        <v>0</v>
      </c>
    </row>
    <row r="596" spans="1:19" ht="18.600000000000001" customHeight="1" x14ac:dyDescent="0.3">
      <c r="A596" t="s">
        <v>1883</v>
      </c>
      <c r="B596" t="str">
        <f>UPPER(DataAnalyst!B596)</f>
        <v>BUSINESS DATA ANALYST</v>
      </c>
      <c r="C596" t="s">
        <v>1817</v>
      </c>
      <c r="E596" t="str">
        <f t="shared" si="81"/>
        <v>Business Analyst</v>
      </c>
      <c r="F596" t="str">
        <f t="shared" si="82"/>
        <v>$57</v>
      </c>
      <c r="G596" t="str">
        <f t="shared" si="83"/>
        <v>$103</v>
      </c>
      <c r="H596" t="str">
        <f>LEFT(DataAnalyst!F491,LEN(DataAnalyst!F491)-3)</f>
        <v xml:space="preserve">Analytical Mechanics Associates
</v>
      </c>
      <c r="I596" t="s">
        <v>1487</v>
      </c>
      <c r="J596" t="str">
        <f>IF(DataAnalyst!I491=-1,"Unknown",DataAnalyst!I491)</f>
        <v>201 to 500 employees</v>
      </c>
      <c r="K596" t="str">
        <f>IF(DataAnalyst!L491=-1,"Unknown",DataAnalyst!L491)</f>
        <v>Consulting</v>
      </c>
      <c r="L596" t="str">
        <f>IF(DataAnalyst!N491=-1,"Unknown",DataAnalyst!N491)</f>
        <v>$10 to $25 million (USD)</v>
      </c>
      <c r="M596" t="b">
        <f>IF(DataAnalyst!P491=-1,FALSE,TRUE)</f>
        <v>0</v>
      </c>
      <c r="N596">
        <f t="shared" si="89"/>
        <v>1</v>
      </c>
      <c r="O596">
        <f t="shared" si="84"/>
        <v>1</v>
      </c>
      <c r="P596">
        <f t="shared" si="85"/>
        <v>0</v>
      </c>
      <c r="Q596">
        <f t="shared" si="86"/>
        <v>1</v>
      </c>
      <c r="R596">
        <f t="shared" si="87"/>
        <v>0</v>
      </c>
      <c r="S596">
        <f t="shared" si="88"/>
        <v>0</v>
      </c>
    </row>
    <row r="597" spans="1:19" ht="18.600000000000001" customHeight="1" x14ac:dyDescent="0.3">
      <c r="A597" t="s">
        <v>1887</v>
      </c>
      <c r="B597" t="str">
        <f>UPPER(DataAnalyst!B597)</f>
        <v>EPIDEMIOLOGIST DATA ANALYST-UROLOGY</v>
      </c>
      <c r="C597" t="s">
        <v>1817</v>
      </c>
      <c r="E597" t="str">
        <f t="shared" si="81"/>
        <v>Data Analyst</v>
      </c>
      <c r="F597" t="str">
        <f t="shared" si="82"/>
        <v>$57</v>
      </c>
      <c r="G597" t="str">
        <f t="shared" si="83"/>
        <v>$103</v>
      </c>
      <c r="H597" t="str">
        <f>LEFT(DataAnalyst!F492,LEN(DataAnalyst!F492)-3)</f>
        <v xml:space="preserve">Bluemont Technology &amp; Research, Inc.
</v>
      </c>
      <c r="I597" t="s">
        <v>1495</v>
      </c>
      <c r="J597" t="str">
        <f>IF(DataAnalyst!I492=-1,"Unknown",DataAnalyst!I492)</f>
        <v>1 to 50 employees</v>
      </c>
      <c r="K597" t="str">
        <f>IF(DataAnalyst!L492=-1,"Unknown",DataAnalyst!L492)</f>
        <v>Unknown</v>
      </c>
      <c r="L597" t="str">
        <f>IF(DataAnalyst!N492=-1,"Unknown",DataAnalyst!N492)</f>
        <v>$1 to $5 million (USD)</v>
      </c>
      <c r="M597" t="b">
        <f>IF(DataAnalyst!P492=-1,FALSE,TRUE)</f>
        <v>0</v>
      </c>
      <c r="N597">
        <f t="shared" si="89"/>
        <v>0</v>
      </c>
      <c r="O597">
        <f t="shared" si="84"/>
        <v>0</v>
      </c>
      <c r="P597">
        <f t="shared" si="85"/>
        <v>0</v>
      </c>
      <c r="Q597">
        <f t="shared" si="86"/>
        <v>0</v>
      </c>
      <c r="R597">
        <f t="shared" si="87"/>
        <v>0</v>
      </c>
      <c r="S597">
        <f t="shared" si="88"/>
        <v>1</v>
      </c>
    </row>
    <row r="598" spans="1:19" ht="18.600000000000001" customHeight="1" x14ac:dyDescent="0.3">
      <c r="A598" t="s">
        <v>1891</v>
      </c>
      <c r="B598" t="str">
        <f>UPPER(DataAnalyst!B598)</f>
        <v>MID-SENIOR DATA ANALYST</v>
      </c>
      <c r="C598" t="s">
        <v>1817</v>
      </c>
      <c r="E598" t="str">
        <f t="shared" si="81"/>
        <v>Data Analyst</v>
      </c>
      <c r="F598" t="str">
        <f t="shared" si="82"/>
        <v>$57</v>
      </c>
      <c r="G598" t="str">
        <f t="shared" si="83"/>
        <v>$103</v>
      </c>
      <c r="H598" t="str">
        <f>LEFT(DataAnalyst!F493,LEN(DataAnalyst!F493)-3)</f>
        <v xml:space="preserve">Counter Threat Solutions
</v>
      </c>
      <c r="I598" t="s">
        <v>1495</v>
      </c>
      <c r="J598" t="str">
        <f>IF(DataAnalyst!I493=-1,"Unknown",DataAnalyst!I493)</f>
        <v>51 to 200 employees</v>
      </c>
      <c r="K598" t="str">
        <f>IF(DataAnalyst!L493=-1,"Unknown",DataAnalyst!L493)</f>
        <v>Consulting</v>
      </c>
      <c r="L598" t="str">
        <f>IF(DataAnalyst!N493=-1,"Unknown",DataAnalyst!N493)</f>
        <v>Unknown / Non-Applicable</v>
      </c>
      <c r="M598" t="b">
        <f>IF(DataAnalyst!P493=-1,FALSE,TRUE)</f>
        <v>0</v>
      </c>
      <c r="N598">
        <f t="shared" si="89"/>
        <v>1</v>
      </c>
      <c r="O598">
        <f t="shared" si="84"/>
        <v>0</v>
      </c>
      <c r="P598">
        <f t="shared" si="85"/>
        <v>0</v>
      </c>
      <c r="Q598">
        <f t="shared" si="86"/>
        <v>1</v>
      </c>
      <c r="R598">
        <f t="shared" si="87"/>
        <v>0</v>
      </c>
      <c r="S598">
        <f t="shared" si="88"/>
        <v>1</v>
      </c>
    </row>
    <row r="599" spans="1:19" ht="18.600000000000001" customHeight="1" x14ac:dyDescent="0.3">
      <c r="A599" t="s">
        <v>1893</v>
      </c>
      <c r="B599" t="str">
        <f>UPPER(DataAnalyst!B599)</f>
        <v>ASSOCIATE PLAYER SUPPORT DATA ANALYST</v>
      </c>
      <c r="C599" t="s">
        <v>1817</v>
      </c>
      <c r="E599" t="str">
        <f t="shared" si="81"/>
        <v>Data Analyst</v>
      </c>
      <c r="F599" t="str">
        <f t="shared" si="82"/>
        <v>$57</v>
      </c>
      <c r="G599" t="str">
        <f t="shared" si="83"/>
        <v>$103</v>
      </c>
      <c r="H599" t="str">
        <f>LEFT(DataAnalyst!F494,LEN(DataAnalyst!F494)-3)</f>
        <v xml:space="preserve">National Capitol Contracting (NCC)
</v>
      </c>
      <c r="I599" t="s">
        <v>1495</v>
      </c>
      <c r="J599" t="str">
        <f>IF(DataAnalyst!I494=-1,"Unknown",DataAnalyst!I494)</f>
        <v>51 to 200 employees</v>
      </c>
      <c r="K599" t="str">
        <f>IF(DataAnalyst!L494=-1,"Unknown",DataAnalyst!L494)</f>
        <v>Telecommunications Services</v>
      </c>
      <c r="L599" t="str">
        <f>IF(DataAnalyst!N494=-1,"Unknown",DataAnalyst!N494)</f>
        <v>$10 to $25 million (USD)</v>
      </c>
      <c r="M599" t="b">
        <f>IF(DataAnalyst!P494=-1,FALSE,TRUE)</f>
        <v>0</v>
      </c>
      <c r="N599">
        <f t="shared" si="89"/>
        <v>0</v>
      </c>
      <c r="O599">
        <f t="shared" si="84"/>
        <v>0</v>
      </c>
      <c r="P599">
        <f t="shared" si="85"/>
        <v>0</v>
      </c>
      <c r="Q599">
        <f t="shared" si="86"/>
        <v>0</v>
      </c>
      <c r="R599">
        <f t="shared" si="87"/>
        <v>0</v>
      </c>
      <c r="S599">
        <f t="shared" si="88"/>
        <v>1</v>
      </c>
    </row>
    <row r="600" spans="1:19" ht="18.600000000000001" customHeight="1" x14ac:dyDescent="0.3">
      <c r="A600" t="s">
        <v>1896</v>
      </c>
      <c r="B600" t="str">
        <f>UPPER(DataAnalyst!B600)</f>
        <v>BI/DATA ANALYST</v>
      </c>
      <c r="C600" t="s">
        <v>1817</v>
      </c>
      <c r="E600" t="str">
        <f t="shared" si="81"/>
        <v>Data Analyst</v>
      </c>
      <c r="F600" t="str">
        <f t="shared" si="82"/>
        <v>$57</v>
      </c>
      <c r="G600" t="str">
        <f t="shared" si="83"/>
        <v>$103</v>
      </c>
      <c r="H600" t="str">
        <f>LEFT(DataAnalyst!F495,LEN(DataAnalyst!F495)-3)</f>
        <v xml:space="preserve">Guidehouse
</v>
      </c>
      <c r="I600" t="s">
        <v>1495</v>
      </c>
      <c r="J600" t="str">
        <f>IF(DataAnalyst!I495=-1,"Unknown",DataAnalyst!I495)</f>
        <v>5001 to 10000 employees</v>
      </c>
      <c r="K600" t="str">
        <f>IF(DataAnalyst!L495=-1,"Unknown",DataAnalyst!L495)</f>
        <v>Consulting</v>
      </c>
      <c r="L600" t="str">
        <f>IF(DataAnalyst!N495=-1,"Unknown",DataAnalyst!N495)</f>
        <v>Unknown / Non-Applicable</v>
      </c>
      <c r="M600" t="b">
        <f>IF(DataAnalyst!P495=-1,FALSE,TRUE)</f>
        <v>0</v>
      </c>
      <c r="N600">
        <f t="shared" si="89"/>
        <v>1</v>
      </c>
      <c r="O600">
        <f t="shared" si="84"/>
        <v>1</v>
      </c>
      <c r="P600">
        <f t="shared" si="85"/>
        <v>0</v>
      </c>
      <c r="Q600">
        <f t="shared" si="86"/>
        <v>1</v>
      </c>
      <c r="R600">
        <f t="shared" si="87"/>
        <v>1</v>
      </c>
      <c r="S600">
        <f t="shared" si="88"/>
        <v>1</v>
      </c>
    </row>
    <row r="601" spans="1:19" ht="18.600000000000001" customHeight="1" x14ac:dyDescent="0.3">
      <c r="A601" t="s">
        <v>1899</v>
      </c>
      <c r="B601" t="str">
        <f>UPPER(DataAnalyst!B601)</f>
        <v>SR. DATA ANALYST, AD OPERATIONS</v>
      </c>
      <c r="C601" t="s">
        <v>1817</v>
      </c>
      <c r="E601" t="str">
        <f t="shared" ref="E601:E664" si="90">IF(COUNTIF(B601, "*BU*"), "Business Analyst", "Data Analyst")</f>
        <v>Data Analyst</v>
      </c>
      <c r="F601" t="str">
        <f t="shared" si="82"/>
        <v>$57</v>
      </c>
      <c r="G601" t="str">
        <f t="shared" si="83"/>
        <v>$103</v>
      </c>
      <c r="H601" t="str">
        <f>LEFT(DataAnalyst!F496,LEN(DataAnalyst!F496)-3)</f>
        <v xml:space="preserve">AXSEUM Inc
</v>
      </c>
      <c r="I601" t="s">
        <v>1600</v>
      </c>
      <c r="J601" t="str">
        <f>IF(DataAnalyst!I496=-1,"Unknown",DataAnalyst!I496)</f>
        <v>51 to 200 employees</v>
      </c>
      <c r="K601" t="str">
        <f>IF(DataAnalyst!L496=-1,"Unknown",DataAnalyst!L496)</f>
        <v>Consulting</v>
      </c>
      <c r="L601" t="str">
        <f>IF(DataAnalyst!N496=-1,"Unknown",DataAnalyst!N496)</f>
        <v>$10 to $25 million (USD)</v>
      </c>
      <c r="M601" t="b">
        <f>IF(DataAnalyst!P496=-1,FALSE,TRUE)</f>
        <v>0</v>
      </c>
      <c r="N601">
        <f t="shared" si="89"/>
        <v>1</v>
      </c>
      <c r="O601">
        <f t="shared" si="84"/>
        <v>1</v>
      </c>
      <c r="P601">
        <f t="shared" si="85"/>
        <v>0</v>
      </c>
      <c r="Q601">
        <f t="shared" si="86"/>
        <v>0</v>
      </c>
      <c r="R601">
        <f t="shared" si="87"/>
        <v>0</v>
      </c>
      <c r="S601">
        <f t="shared" si="88"/>
        <v>0</v>
      </c>
    </row>
    <row r="602" spans="1:19" ht="18.600000000000001" customHeight="1" x14ac:dyDescent="0.3">
      <c r="A602" t="s">
        <v>1901</v>
      </c>
      <c r="B602" t="str">
        <f>UPPER(DataAnalyst!B602)</f>
        <v>DATA ANALYST JUNIOR</v>
      </c>
      <c r="C602" t="s">
        <v>1900</v>
      </c>
      <c r="E602" t="str">
        <f t="shared" si="90"/>
        <v>Data Analyst</v>
      </c>
      <c r="F602" t="str">
        <f t="shared" si="82"/>
        <v>$35</v>
      </c>
      <c r="G602" t="str">
        <f t="shared" si="83"/>
        <v>$45</v>
      </c>
      <c r="H602" t="str">
        <f>LEFT(DataAnalyst!F497,LEN(DataAnalyst!F497)-3)</f>
        <v xml:space="preserve">Tamayo Federal Solutions, </v>
      </c>
      <c r="I602" t="s">
        <v>1504</v>
      </c>
      <c r="J602" t="str">
        <f>IF(DataAnalyst!I497=-1,"Unknown",DataAnalyst!I497)</f>
        <v>Unknown</v>
      </c>
      <c r="K602" t="str">
        <f>IF(DataAnalyst!L497=-1,"Unknown",DataAnalyst!L497)</f>
        <v>Unknown</v>
      </c>
      <c r="L602" t="str">
        <f>IF(DataAnalyst!N497=-1,"Unknown",DataAnalyst!N497)</f>
        <v>Unknown</v>
      </c>
      <c r="M602" t="b">
        <f>IF(DataAnalyst!P497=-1,FALSE,TRUE)</f>
        <v>0</v>
      </c>
      <c r="N602">
        <f t="shared" si="89"/>
        <v>1</v>
      </c>
      <c r="O602">
        <f t="shared" si="84"/>
        <v>0</v>
      </c>
      <c r="P602">
        <f t="shared" si="85"/>
        <v>0</v>
      </c>
      <c r="Q602">
        <f t="shared" si="86"/>
        <v>0</v>
      </c>
      <c r="R602">
        <f t="shared" si="87"/>
        <v>0</v>
      </c>
      <c r="S602">
        <f t="shared" si="88"/>
        <v>1</v>
      </c>
    </row>
    <row r="603" spans="1:19" ht="18.600000000000001" customHeight="1" x14ac:dyDescent="0.3">
      <c r="A603" t="s">
        <v>1903</v>
      </c>
      <c r="B603" t="str">
        <f>UPPER(DataAnalyst!B603)</f>
        <v>CUSTOMER INSIGHTS MANAGER, SENIOR DATA ANALYST | MOBILE</v>
      </c>
      <c r="C603" t="s">
        <v>1900</v>
      </c>
      <c r="E603" t="str">
        <f t="shared" si="90"/>
        <v>Data Analyst</v>
      </c>
      <c r="F603" t="str">
        <f t="shared" si="82"/>
        <v>$35</v>
      </c>
      <c r="G603" t="str">
        <f t="shared" si="83"/>
        <v>$45</v>
      </c>
      <c r="H603" t="str">
        <f>LEFT(DataAnalyst!F498,LEN(DataAnalyst!F498)-3)</f>
        <v xml:space="preserve">Guidehouse
</v>
      </c>
      <c r="I603" t="s">
        <v>1495</v>
      </c>
      <c r="J603" t="str">
        <f>IF(DataAnalyst!I498=-1,"Unknown",DataAnalyst!I498)</f>
        <v>5001 to 10000 employees</v>
      </c>
      <c r="K603" t="str">
        <f>IF(DataAnalyst!L498=-1,"Unknown",DataAnalyst!L498)</f>
        <v>Consulting</v>
      </c>
      <c r="L603" t="str">
        <f>IF(DataAnalyst!N498=-1,"Unknown",DataAnalyst!N498)</f>
        <v>Unknown / Non-Applicable</v>
      </c>
      <c r="M603" t="b">
        <f>IF(DataAnalyst!P498=-1,FALSE,TRUE)</f>
        <v>0</v>
      </c>
      <c r="N603">
        <f t="shared" si="89"/>
        <v>1</v>
      </c>
      <c r="O603">
        <f t="shared" si="84"/>
        <v>0</v>
      </c>
      <c r="P603">
        <f t="shared" si="85"/>
        <v>0</v>
      </c>
      <c r="Q603">
        <f t="shared" si="86"/>
        <v>1</v>
      </c>
      <c r="R603">
        <f t="shared" si="87"/>
        <v>0</v>
      </c>
      <c r="S603">
        <f t="shared" si="88"/>
        <v>0</v>
      </c>
    </row>
    <row r="604" spans="1:19" ht="18.600000000000001" customHeight="1" x14ac:dyDescent="0.3">
      <c r="A604" t="s">
        <v>1907</v>
      </c>
      <c r="B604" t="str">
        <f>UPPER(DataAnalyst!B604)</f>
        <v>RESEARCH SR. DATA ANALYST - KAISER PERMANENTE BERNARD J. TYSON SCHOOL OF MEDICINE</v>
      </c>
      <c r="C604" t="s">
        <v>1900</v>
      </c>
      <c r="E604" t="str">
        <f t="shared" si="90"/>
        <v>Data Analyst</v>
      </c>
      <c r="F604" t="str">
        <f t="shared" si="82"/>
        <v>$35</v>
      </c>
      <c r="G604" t="str">
        <f t="shared" si="83"/>
        <v>$45</v>
      </c>
      <c r="H604" t="str">
        <f>LEFT(DataAnalyst!F499,LEN(DataAnalyst!F499)-3)</f>
        <v xml:space="preserve">Epsilon Systems Solutions, Inc.
</v>
      </c>
      <c r="I604" t="s">
        <v>1495</v>
      </c>
      <c r="J604" t="str">
        <f>IF(DataAnalyst!I499=-1,"Unknown",DataAnalyst!I499)</f>
        <v>501 to 1000 employees</v>
      </c>
      <c r="K604" t="str">
        <f>IF(DataAnalyst!L499=-1,"Unknown",DataAnalyst!L499)</f>
        <v>Commercial Equipment Repair &amp; Maintenance</v>
      </c>
      <c r="L604" t="str">
        <f>IF(DataAnalyst!N499=-1,"Unknown",DataAnalyst!N499)</f>
        <v>$100 to $500 million (USD)</v>
      </c>
      <c r="M604" t="b">
        <f>IF(DataAnalyst!P499=-1,FALSE,TRUE)</f>
        <v>0</v>
      </c>
      <c r="N604">
        <f t="shared" si="89"/>
        <v>0</v>
      </c>
      <c r="O604">
        <f t="shared" si="84"/>
        <v>0</v>
      </c>
      <c r="P604">
        <f t="shared" si="85"/>
        <v>0</v>
      </c>
      <c r="Q604">
        <f t="shared" si="86"/>
        <v>0</v>
      </c>
      <c r="R604">
        <f t="shared" si="87"/>
        <v>0</v>
      </c>
      <c r="S604">
        <f t="shared" si="88"/>
        <v>1</v>
      </c>
    </row>
    <row r="605" spans="1:19" ht="18.600000000000001" customHeight="1" x14ac:dyDescent="0.3">
      <c r="A605" t="s">
        <v>1912</v>
      </c>
      <c r="B605" t="str">
        <f>UPPER(DataAnalyst!B605)</f>
        <v>SENIOR BUSINESS TECHNOLOGY ANALYST - BIG DATA (LOS ANGELES AREA, CA)</v>
      </c>
      <c r="C605" t="s">
        <v>1900</v>
      </c>
      <c r="E605" t="str">
        <f t="shared" si="90"/>
        <v>Business Analyst</v>
      </c>
      <c r="F605" t="str">
        <f t="shared" si="82"/>
        <v>$35</v>
      </c>
      <c r="G605" t="str">
        <f t="shared" si="83"/>
        <v>$45</v>
      </c>
      <c r="H605" t="str">
        <f>LEFT(DataAnalyst!F501,LEN(DataAnalyst!F501)-3)</f>
        <v xml:space="preserve">Tamayo Federal Solutions, </v>
      </c>
      <c r="I605" t="s">
        <v>1504</v>
      </c>
      <c r="J605" t="str">
        <f>IF(DataAnalyst!I501=-1,"Unknown",DataAnalyst!I501)</f>
        <v>Unknown</v>
      </c>
      <c r="K605" t="str">
        <f>IF(DataAnalyst!L501=-1,"Unknown",DataAnalyst!L501)</f>
        <v>Unknown</v>
      </c>
      <c r="L605" t="str">
        <f>IF(DataAnalyst!N501=-1,"Unknown",DataAnalyst!N501)</f>
        <v>Unknown</v>
      </c>
      <c r="M605" t="b">
        <f>IF(DataAnalyst!P501=-1,FALSE,TRUE)</f>
        <v>0</v>
      </c>
      <c r="N605">
        <f t="shared" si="89"/>
        <v>1</v>
      </c>
      <c r="O605">
        <f t="shared" si="84"/>
        <v>1</v>
      </c>
      <c r="P605">
        <f t="shared" si="85"/>
        <v>0</v>
      </c>
      <c r="Q605">
        <f t="shared" si="86"/>
        <v>0</v>
      </c>
      <c r="R605">
        <f t="shared" si="87"/>
        <v>0</v>
      </c>
      <c r="S605">
        <f t="shared" si="88"/>
        <v>0</v>
      </c>
    </row>
    <row r="606" spans="1:19" ht="18.600000000000001" customHeight="1" x14ac:dyDescent="0.3">
      <c r="A606" t="s">
        <v>1914</v>
      </c>
      <c r="B606" t="str">
        <f>UPPER(DataAnalyst!B606)</f>
        <v>FINANCIAL DATA ANALYST</v>
      </c>
      <c r="C606" t="s">
        <v>1900</v>
      </c>
      <c r="E606" t="str">
        <f t="shared" si="90"/>
        <v>Data Analyst</v>
      </c>
      <c r="F606" t="str">
        <f t="shared" si="82"/>
        <v>$35</v>
      </c>
      <c r="G606" t="str">
        <f t="shared" si="83"/>
        <v>$45</v>
      </c>
      <c r="H606" t="str">
        <f>LEFT(DataAnalyst!F504,LEN(DataAnalyst!F504)-3)</f>
        <v xml:space="preserve">Tamayo Federal Solutions, </v>
      </c>
      <c r="I606" t="s">
        <v>1504</v>
      </c>
      <c r="J606" t="str">
        <f>IF(DataAnalyst!I504=-1,"Unknown",DataAnalyst!I504)</f>
        <v>Unknown</v>
      </c>
      <c r="K606" t="str">
        <f>IF(DataAnalyst!L504=-1,"Unknown",DataAnalyst!L504)</f>
        <v>Unknown</v>
      </c>
      <c r="L606" t="str">
        <f>IF(DataAnalyst!N504=-1,"Unknown",DataAnalyst!N504)</f>
        <v>Unknown</v>
      </c>
      <c r="M606" t="b">
        <f>IF(DataAnalyst!P504=-1,FALSE,TRUE)</f>
        <v>0</v>
      </c>
      <c r="N606">
        <f t="shared" si="89"/>
        <v>0</v>
      </c>
      <c r="O606">
        <f t="shared" si="84"/>
        <v>0</v>
      </c>
      <c r="P606">
        <f t="shared" si="85"/>
        <v>0</v>
      </c>
      <c r="Q606">
        <f t="shared" si="86"/>
        <v>0</v>
      </c>
      <c r="R606">
        <f t="shared" si="87"/>
        <v>0</v>
      </c>
      <c r="S606">
        <f t="shared" si="88"/>
        <v>1</v>
      </c>
    </row>
    <row r="607" spans="1:19" ht="18.600000000000001" customHeight="1" x14ac:dyDescent="0.3">
      <c r="A607" t="s">
        <v>1918</v>
      </c>
      <c r="B607" t="str">
        <f>UPPER(DataAnalyst!B607)</f>
        <v>ENTERPRISE DATA QUALITY ANALYST - EDM</v>
      </c>
      <c r="C607" t="s">
        <v>1900</v>
      </c>
      <c r="E607" t="str">
        <f t="shared" si="90"/>
        <v>Data Analyst</v>
      </c>
      <c r="F607" t="str">
        <f t="shared" si="82"/>
        <v>$35</v>
      </c>
      <c r="G607" t="str">
        <f t="shared" si="83"/>
        <v>$45</v>
      </c>
      <c r="H607" t="str">
        <f>LEFT(DataAnalyst!F505,LEN(DataAnalyst!F505)-3)</f>
        <v xml:space="preserve">Universal Consulting Services
</v>
      </c>
      <c r="I607" t="s">
        <v>1495</v>
      </c>
      <c r="J607" t="str">
        <f>IF(DataAnalyst!I505=-1,"Unknown",DataAnalyst!I505)</f>
        <v>201 to 500 employees</v>
      </c>
      <c r="K607" t="str">
        <f>IF(DataAnalyst!L505=-1,"Unknown",DataAnalyst!L505)</f>
        <v>IT Services</v>
      </c>
      <c r="L607" t="str">
        <f>IF(DataAnalyst!N505=-1,"Unknown",DataAnalyst!N505)</f>
        <v>$25 to $50 million (USD)</v>
      </c>
      <c r="M607" t="b">
        <f>IF(DataAnalyst!P505=-1,FALSE,TRUE)</f>
        <v>0</v>
      </c>
      <c r="N607">
        <f t="shared" si="89"/>
        <v>0</v>
      </c>
      <c r="O607">
        <f t="shared" si="84"/>
        <v>0</v>
      </c>
      <c r="P607">
        <f t="shared" si="85"/>
        <v>0</v>
      </c>
      <c r="Q607">
        <f t="shared" si="86"/>
        <v>0</v>
      </c>
      <c r="R607">
        <f t="shared" si="87"/>
        <v>0</v>
      </c>
      <c r="S607">
        <f t="shared" si="88"/>
        <v>0</v>
      </c>
    </row>
    <row r="608" spans="1:19" ht="18.600000000000001" customHeight="1" x14ac:dyDescent="0.3">
      <c r="A608" t="s">
        <v>1921</v>
      </c>
      <c r="B608" t="str">
        <f>UPPER(DataAnalyst!B608)</f>
        <v>SURVEY DATA ANALYST</v>
      </c>
      <c r="C608" t="s">
        <v>1900</v>
      </c>
      <c r="E608" t="str">
        <f t="shared" si="90"/>
        <v>Data Analyst</v>
      </c>
      <c r="F608" t="str">
        <f t="shared" si="82"/>
        <v>$35</v>
      </c>
      <c r="G608" t="str">
        <f t="shared" si="83"/>
        <v>$45</v>
      </c>
      <c r="H608" t="str">
        <f>LEFT(DataAnalyst!F506,LEN(DataAnalyst!F506)-3)</f>
        <v xml:space="preserve">Universal Consulting Services, Inc.
</v>
      </c>
      <c r="I608" t="s">
        <v>1495</v>
      </c>
      <c r="J608" t="str">
        <f>IF(DataAnalyst!I506=-1,"Unknown",DataAnalyst!I506)</f>
        <v>201 to 500 employees</v>
      </c>
      <c r="K608" t="str">
        <f>IF(DataAnalyst!L506=-1,"Unknown",DataAnalyst!L506)</f>
        <v>IT Services</v>
      </c>
      <c r="L608" t="str">
        <f>IF(DataAnalyst!N506=-1,"Unknown",DataAnalyst!N506)</f>
        <v>$25 to $50 million (USD)</v>
      </c>
      <c r="M608" t="b">
        <f>IF(DataAnalyst!P506=-1,FALSE,TRUE)</f>
        <v>0</v>
      </c>
      <c r="N608">
        <f t="shared" si="89"/>
        <v>1</v>
      </c>
      <c r="O608">
        <f t="shared" si="84"/>
        <v>0</v>
      </c>
      <c r="P608">
        <f t="shared" si="85"/>
        <v>0</v>
      </c>
      <c r="Q608">
        <f t="shared" si="86"/>
        <v>1</v>
      </c>
      <c r="R608">
        <f t="shared" si="87"/>
        <v>0</v>
      </c>
      <c r="S608">
        <f t="shared" si="88"/>
        <v>1</v>
      </c>
    </row>
    <row r="609" spans="1:19" ht="18.600000000000001" customHeight="1" x14ac:dyDescent="0.3">
      <c r="A609" t="s">
        <v>1925</v>
      </c>
      <c r="B609" t="str">
        <f>UPPER(DataAnalyst!B609)</f>
        <v>DATA ANALYST/SQL/HEALTHCARE OR MEDICAL OR CLINICAL</v>
      </c>
      <c r="C609" t="s">
        <v>1900</v>
      </c>
      <c r="E609" t="str">
        <f t="shared" si="90"/>
        <v>Data Analyst</v>
      </c>
      <c r="F609" t="str">
        <f t="shared" si="82"/>
        <v>$35</v>
      </c>
      <c r="G609" t="str">
        <f t="shared" si="83"/>
        <v>$45</v>
      </c>
      <c r="H609" t="str">
        <f>LEFT(DataAnalyst!F507,LEN(DataAnalyst!F507)-3)</f>
        <v xml:space="preserve">Staffigo Technical Services, LLC
</v>
      </c>
      <c r="I609" t="s">
        <v>1631</v>
      </c>
      <c r="J609" t="str">
        <f>IF(DataAnalyst!I507=-1,"Unknown",DataAnalyst!I507)</f>
        <v>51 to 200 employees</v>
      </c>
      <c r="K609" t="str">
        <f>IF(DataAnalyst!L507=-1,"Unknown",DataAnalyst!L507)</f>
        <v>IT Services</v>
      </c>
      <c r="L609" t="str">
        <f>IF(DataAnalyst!N507=-1,"Unknown",DataAnalyst!N507)</f>
        <v>$50 to $100 million (USD)</v>
      </c>
      <c r="M609" t="b">
        <f>IF(DataAnalyst!P507=-1,FALSE,TRUE)</f>
        <v>0</v>
      </c>
      <c r="N609">
        <f t="shared" si="89"/>
        <v>1</v>
      </c>
      <c r="O609">
        <f t="shared" si="84"/>
        <v>0</v>
      </c>
      <c r="P609">
        <f t="shared" si="85"/>
        <v>0</v>
      </c>
      <c r="Q609">
        <f t="shared" si="86"/>
        <v>0</v>
      </c>
      <c r="R609">
        <f t="shared" si="87"/>
        <v>0</v>
      </c>
      <c r="S609">
        <f t="shared" si="88"/>
        <v>0</v>
      </c>
    </row>
    <row r="610" spans="1:19" ht="18.600000000000001" customHeight="1" x14ac:dyDescent="0.3">
      <c r="A610" t="s">
        <v>1928</v>
      </c>
      <c r="B610" t="str">
        <f>UPPER(DataAnalyst!B610)</f>
        <v>DATA ANALYST MANAGER</v>
      </c>
      <c r="C610" t="s">
        <v>1900</v>
      </c>
      <c r="E610" t="str">
        <f t="shared" si="90"/>
        <v>Data Analyst</v>
      </c>
      <c r="F610" t="str">
        <f t="shared" si="82"/>
        <v>$35</v>
      </c>
      <c r="G610" t="str">
        <f t="shared" si="83"/>
        <v>$45</v>
      </c>
      <c r="H610" t="str">
        <f>LEFT(DataAnalyst!F508,LEN(DataAnalyst!F508)-3)</f>
        <v xml:space="preserve">Staffigo Technical Services, LLC
</v>
      </c>
      <c r="I610" t="s">
        <v>1631</v>
      </c>
      <c r="J610" t="str">
        <f>IF(DataAnalyst!I508=-1,"Unknown",DataAnalyst!I508)</f>
        <v>51 to 200 employees</v>
      </c>
      <c r="K610" t="str">
        <f>IF(DataAnalyst!L508=-1,"Unknown",DataAnalyst!L508)</f>
        <v>IT Services</v>
      </c>
      <c r="L610" t="str">
        <f>IF(DataAnalyst!N508=-1,"Unknown",DataAnalyst!N508)</f>
        <v>$50 to $100 million (USD)</v>
      </c>
      <c r="M610" t="b">
        <f>IF(DataAnalyst!P508=-1,FALSE,TRUE)</f>
        <v>0</v>
      </c>
      <c r="N610">
        <f t="shared" si="89"/>
        <v>0</v>
      </c>
      <c r="O610">
        <f t="shared" si="84"/>
        <v>0</v>
      </c>
      <c r="P610">
        <f t="shared" si="85"/>
        <v>0</v>
      </c>
      <c r="Q610">
        <f t="shared" si="86"/>
        <v>0</v>
      </c>
      <c r="R610">
        <f t="shared" si="87"/>
        <v>0</v>
      </c>
      <c r="S610">
        <f t="shared" si="88"/>
        <v>1</v>
      </c>
    </row>
    <row r="611" spans="1:19" ht="18.600000000000001" customHeight="1" x14ac:dyDescent="0.3">
      <c r="A611" t="s">
        <v>1931</v>
      </c>
      <c r="B611" t="str">
        <f>UPPER(DataAnalyst!B611)</f>
        <v>ENTERPRISE DATA ANALYST</v>
      </c>
      <c r="C611" t="s">
        <v>1900</v>
      </c>
      <c r="E611" t="str">
        <f t="shared" si="90"/>
        <v>Data Analyst</v>
      </c>
      <c r="F611" t="str">
        <f t="shared" si="82"/>
        <v>$35</v>
      </c>
      <c r="G611" t="str">
        <f t="shared" si="83"/>
        <v>$45</v>
      </c>
      <c r="H611" t="str">
        <f>LEFT(DataAnalyst!F509,LEN(DataAnalyst!F509)-3)</f>
        <v xml:space="preserve">University of Florida
</v>
      </c>
      <c r="I611" t="s">
        <v>1631</v>
      </c>
      <c r="J611" t="str">
        <f>IF(DataAnalyst!I509=-1,"Unknown",DataAnalyst!I509)</f>
        <v>10000+ employees</v>
      </c>
      <c r="K611" t="str">
        <f>IF(DataAnalyst!L509=-1,"Unknown",DataAnalyst!L509)</f>
        <v>Colleges &amp; Universities</v>
      </c>
      <c r="L611" t="str">
        <f>IF(DataAnalyst!N509=-1,"Unknown",DataAnalyst!N509)</f>
        <v>$1 to $2 billion (USD)</v>
      </c>
      <c r="M611" t="b">
        <f>IF(DataAnalyst!P509=-1,FALSE,TRUE)</f>
        <v>0</v>
      </c>
      <c r="N611">
        <f t="shared" si="89"/>
        <v>1</v>
      </c>
      <c r="O611">
        <f t="shared" si="84"/>
        <v>0</v>
      </c>
      <c r="P611">
        <f t="shared" si="85"/>
        <v>0</v>
      </c>
      <c r="Q611">
        <f t="shared" si="86"/>
        <v>0</v>
      </c>
      <c r="R611">
        <f t="shared" si="87"/>
        <v>0</v>
      </c>
      <c r="S611">
        <f t="shared" si="88"/>
        <v>1</v>
      </c>
    </row>
    <row r="612" spans="1:19" ht="18.600000000000001" customHeight="1" x14ac:dyDescent="0.3">
      <c r="A612" t="s">
        <v>1933</v>
      </c>
      <c r="B612" t="str">
        <f>UPPER(DataAnalyst!B612)</f>
        <v>MEDIA DATA ANALYST</v>
      </c>
      <c r="C612" t="s">
        <v>1900</v>
      </c>
      <c r="E612" t="str">
        <f t="shared" si="90"/>
        <v>Data Analyst</v>
      </c>
      <c r="F612" t="str">
        <f t="shared" si="82"/>
        <v>$35</v>
      </c>
      <c r="G612" t="str">
        <f t="shared" si="83"/>
        <v>$45</v>
      </c>
      <c r="H612" t="str">
        <f>LEFT(DataAnalyst!F510,LEN(DataAnalyst!F510)-3)</f>
        <v xml:space="preserve">AvMed Health Plans
</v>
      </c>
      <c r="I612" t="s">
        <v>1631</v>
      </c>
      <c r="J612" t="str">
        <f>IF(DataAnalyst!I510=-1,"Unknown",DataAnalyst!I510)</f>
        <v>501 to 1000 employees</v>
      </c>
      <c r="K612" t="str">
        <f>IF(DataAnalyst!L510=-1,"Unknown",DataAnalyst!L510)</f>
        <v>Insurance Carriers</v>
      </c>
      <c r="L612" t="str">
        <f>IF(DataAnalyst!N510=-1,"Unknown",DataAnalyst!N510)</f>
        <v>$500 million to $1 billion (USD)</v>
      </c>
      <c r="M612" t="b">
        <f>IF(DataAnalyst!P510=-1,FALSE,TRUE)</f>
        <v>0</v>
      </c>
      <c r="N612">
        <f t="shared" si="89"/>
        <v>1</v>
      </c>
      <c r="O612">
        <f t="shared" si="84"/>
        <v>0</v>
      </c>
      <c r="P612">
        <f t="shared" si="85"/>
        <v>0</v>
      </c>
      <c r="Q612">
        <f t="shared" si="86"/>
        <v>1</v>
      </c>
      <c r="R612">
        <f t="shared" si="87"/>
        <v>0</v>
      </c>
      <c r="S612">
        <f t="shared" si="88"/>
        <v>1</v>
      </c>
    </row>
    <row r="613" spans="1:19" ht="18.600000000000001" customHeight="1" x14ac:dyDescent="0.3">
      <c r="A613" t="s">
        <v>1936</v>
      </c>
      <c r="B613" t="str">
        <f>UPPER(DataAnalyst!B613)</f>
        <v>DATA ANALYST - PERSONALIZATION</v>
      </c>
      <c r="C613" t="s">
        <v>1900</v>
      </c>
      <c r="E613" t="str">
        <f t="shared" si="90"/>
        <v>Data Analyst</v>
      </c>
      <c r="F613" t="str">
        <f t="shared" si="82"/>
        <v>$35</v>
      </c>
      <c r="G613" t="str">
        <f t="shared" si="83"/>
        <v>$45</v>
      </c>
      <c r="H613" t="str">
        <f>LEFT(DataAnalyst!F511,LEN(DataAnalyst!F511)-3)</f>
        <v xml:space="preserve">Shands Jacksonville
</v>
      </c>
      <c r="I613" t="s">
        <v>1641</v>
      </c>
      <c r="J613" t="str">
        <f>IF(DataAnalyst!I511=-1,"Unknown",DataAnalyst!I511)</f>
        <v>1001 to 5000 employees</v>
      </c>
      <c r="K613" t="str">
        <f>IF(DataAnalyst!L511=-1,"Unknown",DataAnalyst!L511)</f>
        <v>Health Care Services &amp; Hospitals</v>
      </c>
      <c r="L613" t="str">
        <f>IF(DataAnalyst!N511=-1,"Unknown",DataAnalyst!N511)</f>
        <v>$500 million to $1 billion (USD)</v>
      </c>
      <c r="M613" t="b">
        <f>IF(DataAnalyst!P511=-1,FALSE,TRUE)</f>
        <v>0</v>
      </c>
      <c r="N613">
        <f t="shared" si="89"/>
        <v>1</v>
      </c>
      <c r="O613">
        <f t="shared" si="84"/>
        <v>0</v>
      </c>
      <c r="P613">
        <f t="shared" si="85"/>
        <v>0</v>
      </c>
      <c r="Q613">
        <f t="shared" si="86"/>
        <v>1</v>
      </c>
      <c r="R613">
        <f t="shared" si="87"/>
        <v>0</v>
      </c>
      <c r="S613">
        <f t="shared" si="88"/>
        <v>1</v>
      </c>
    </row>
    <row r="614" spans="1:19" ht="18.600000000000001" customHeight="1" x14ac:dyDescent="0.3">
      <c r="A614" t="s">
        <v>1939</v>
      </c>
      <c r="B614" t="str">
        <f>UPPER(DataAnalyst!B614)</f>
        <v>DATA SYSTEMS ANALYST III</v>
      </c>
      <c r="C614" t="s">
        <v>1900</v>
      </c>
      <c r="E614" t="str">
        <f t="shared" si="90"/>
        <v>Data Analyst</v>
      </c>
      <c r="F614" t="str">
        <f t="shared" si="82"/>
        <v>$35</v>
      </c>
      <c r="G614" t="str">
        <f t="shared" si="83"/>
        <v>$45</v>
      </c>
      <c r="H614" t="str">
        <f>LEFT(DataAnalyst!F512,LEN(DataAnalyst!F512)-3)</f>
        <v xml:space="preserve">Staffigo Technical Services, LLC
</v>
      </c>
      <c r="I614" t="s">
        <v>1631</v>
      </c>
      <c r="J614" t="str">
        <f>IF(DataAnalyst!I512=-1,"Unknown",DataAnalyst!I512)</f>
        <v>51 to 200 employees</v>
      </c>
      <c r="K614" t="str">
        <f>IF(DataAnalyst!L512=-1,"Unknown",DataAnalyst!L512)</f>
        <v>IT Services</v>
      </c>
      <c r="L614" t="str">
        <f>IF(DataAnalyst!N512=-1,"Unknown",DataAnalyst!N512)</f>
        <v>$50 to $100 million (USD)</v>
      </c>
      <c r="M614" t="b">
        <f>IF(DataAnalyst!P512=-1,FALSE,TRUE)</f>
        <v>0</v>
      </c>
      <c r="N614">
        <f t="shared" si="89"/>
        <v>1</v>
      </c>
      <c r="O614">
        <f t="shared" si="84"/>
        <v>0</v>
      </c>
      <c r="P614">
        <f t="shared" si="85"/>
        <v>0</v>
      </c>
      <c r="Q614">
        <f t="shared" si="86"/>
        <v>0</v>
      </c>
      <c r="R614">
        <f t="shared" si="87"/>
        <v>0</v>
      </c>
      <c r="S614">
        <f t="shared" si="88"/>
        <v>0</v>
      </c>
    </row>
    <row r="615" spans="1:19" ht="18.600000000000001" customHeight="1" x14ac:dyDescent="0.3">
      <c r="A615" t="s">
        <v>1941</v>
      </c>
      <c r="B615" t="str">
        <f>UPPER(DataAnalyst!B615)</f>
        <v>DATA ANALYST / DEVELOPER</v>
      </c>
      <c r="C615" t="s">
        <v>1900</v>
      </c>
      <c r="E615" t="str">
        <f t="shared" si="90"/>
        <v>Data Analyst</v>
      </c>
      <c r="F615" t="str">
        <f t="shared" si="82"/>
        <v>$35</v>
      </c>
      <c r="G615" t="str">
        <f t="shared" si="83"/>
        <v>$45</v>
      </c>
      <c r="H615" t="str">
        <f>LEFT(DataAnalyst!F513,LEN(DataAnalyst!F513)-3)</f>
        <v xml:space="preserve">Staffigo Technical Services, LLC
</v>
      </c>
      <c r="I615" t="s">
        <v>1631</v>
      </c>
      <c r="J615" t="str">
        <f>IF(DataAnalyst!I513=-1,"Unknown",DataAnalyst!I513)</f>
        <v>51 to 200 employees</v>
      </c>
      <c r="K615" t="str">
        <f>IF(DataAnalyst!L513=-1,"Unknown",DataAnalyst!L513)</f>
        <v>IT Services</v>
      </c>
      <c r="L615" t="str">
        <f>IF(DataAnalyst!N513=-1,"Unknown",DataAnalyst!N513)</f>
        <v>$50 to $100 million (USD)</v>
      </c>
      <c r="M615" t="b">
        <f>IF(DataAnalyst!P513=-1,FALSE,TRUE)</f>
        <v>0</v>
      </c>
      <c r="N615">
        <f t="shared" si="89"/>
        <v>0</v>
      </c>
      <c r="O615">
        <f t="shared" si="84"/>
        <v>0</v>
      </c>
      <c r="P615">
        <f t="shared" si="85"/>
        <v>0</v>
      </c>
      <c r="Q615">
        <f t="shared" si="86"/>
        <v>0</v>
      </c>
      <c r="R615">
        <f t="shared" si="87"/>
        <v>0</v>
      </c>
      <c r="S615">
        <f t="shared" si="88"/>
        <v>0</v>
      </c>
    </row>
    <row r="616" spans="1:19" ht="18.600000000000001" customHeight="1" x14ac:dyDescent="0.3">
      <c r="A616" t="s">
        <v>1943</v>
      </c>
      <c r="B616" t="str">
        <f>UPPER(DataAnalyst!B616)</f>
        <v>SENIOR DATA BI ANALYST</v>
      </c>
      <c r="C616" t="s">
        <v>1900</v>
      </c>
      <c r="E616" t="str">
        <f t="shared" si="90"/>
        <v>Data Analyst</v>
      </c>
      <c r="F616" t="str">
        <f t="shared" si="82"/>
        <v>$35</v>
      </c>
      <c r="G616" t="str">
        <f t="shared" si="83"/>
        <v>$45</v>
      </c>
      <c r="H616" t="str">
        <f>LEFT(DataAnalyst!F514,LEN(DataAnalyst!F514)-3)</f>
        <v xml:space="preserve">Shands Jacksonville
</v>
      </c>
      <c r="I616" t="s">
        <v>1631</v>
      </c>
      <c r="J616" t="str">
        <f>IF(DataAnalyst!I514=-1,"Unknown",DataAnalyst!I514)</f>
        <v>1001 to 5000 employees</v>
      </c>
      <c r="K616" t="str">
        <f>IF(DataAnalyst!L514=-1,"Unknown",DataAnalyst!L514)</f>
        <v>Health Care Services &amp; Hospitals</v>
      </c>
      <c r="L616" t="str">
        <f>IF(DataAnalyst!N514=-1,"Unknown",DataAnalyst!N514)</f>
        <v>$500 million to $1 billion (USD)</v>
      </c>
      <c r="M616" t="b">
        <f>IF(DataAnalyst!P514=-1,FALSE,TRUE)</f>
        <v>0</v>
      </c>
      <c r="N616">
        <f t="shared" si="89"/>
        <v>1</v>
      </c>
      <c r="O616">
        <f t="shared" si="84"/>
        <v>1</v>
      </c>
      <c r="P616">
        <f t="shared" si="85"/>
        <v>0</v>
      </c>
      <c r="Q616">
        <f t="shared" si="86"/>
        <v>0</v>
      </c>
      <c r="R616">
        <f t="shared" si="87"/>
        <v>1</v>
      </c>
      <c r="S616">
        <f t="shared" si="88"/>
        <v>1</v>
      </c>
    </row>
    <row r="617" spans="1:19" ht="18.600000000000001" customHeight="1" x14ac:dyDescent="0.3">
      <c r="A617" t="s">
        <v>1947</v>
      </c>
      <c r="B617" t="str">
        <f>UPPER(DataAnalyst!B617)</f>
        <v>OPERATIONS ANALYST, DATA GOVERNANCE</v>
      </c>
      <c r="C617" t="s">
        <v>1900</v>
      </c>
      <c r="E617" t="str">
        <f t="shared" si="90"/>
        <v>Data Analyst</v>
      </c>
      <c r="F617" t="str">
        <f t="shared" si="82"/>
        <v>$35</v>
      </c>
      <c r="G617" t="str">
        <f t="shared" si="83"/>
        <v>$45</v>
      </c>
      <c r="H617" t="str">
        <f>LEFT(DataAnalyst!F515,LEN(DataAnalyst!F515)-3)</f>
        <v xml:space="preserve">Stamps.com
</v>
      </c>
      <c r="I617" t="s">
        <v>1651</v>
      </c>
      <c r="J617" t="str">
        <f>IF(DataAnalyst!I515=-1,"Unknown",DataAnalyst!I515)</f>
        <v>1001 to 5000 employees</v>
      </c>
      <c r="K617" t="str">
        <f>IF(DataAnalyst!L515=-1,"Unknown",DataAnalyst!L515)</f>
        <v>Computer Hardware &amp; Software</v>
      </c>
      <c r="L617" t="str">
        <f>IF(DataAnalyst!N515=-1,"Unknown",DataAnalyst!N515)</f>
        <v>$100 to $500 million (USD)</v>
      </c>
      <c r="M617" t="b">
        <f>IF(DataAnalyst!P515=-1,FALSE,TRUE)</f>
        <v>0</v>
      </c>
      <c r="N617">
        <f t="shared" si="89"/>
        <v>0</v>
      </c>
      <c r="O617">
        <f t="shared" si="84"/>
        <v>0</v>
      </c>
      <c r="P617">
        <f t="shared" si="85"/>
        <v>0</v>
      </c>
      <c r="Q617">
        <f t="shared" si="86"/>
        <v>0</v>
      </c>
      <c r="R617">
        <f t="shared" si="87"/>
        <v>0</v>
      </c>
      <c r="S617">
        <f t="shared" si="88"/>
        <v>1</v>
      </c>
    </row>
    <row r="618" spans="1:19" ht="18.600000000000001" customHeight="1" x14ac:dyDescent="0.3">
      <c r="A618" t="s">
        <v>1949</v>
      </c>
      <c r="B618" t="str">
        <f>UPPER(DataAnalyst!B618)</f>
        <v>ANALYST, DATA (PHARMACY &amp; SQL)</v>
      </c>
      <c r="C618" t="s">
        <v>1900</v>
      </c>
      <c r="E618" t="str">
        <f t="shared" si="90"/>
        <v>Data Analyst</v>
      </c>
      <c r="F618" t="str">
        <f t="shared" si="82"/>
        <v>$35</v>
      </c>
      <c r="G618" t="str">
        <f t="shared" si="83"/>
        <v>$45</v>
      </c>
      <c r="H618" t="str">
        <f>LEFT(DataAnalyst!F516,LEN(DataAnalyst!F516)-3)</f>
        <v xml:space="preserve">Headspace
</v>
      </c>
      <c r="I618" t="s">
        <v>217</v>
      </c>
      <c r="J618" t="str">
        <f>IF(DataAnalyst!I516=-1,"Unknown",DataAnalyst!I516)</f>
        <v>201 to 500 employees</v>
      </c>
      <c r="K618" t="str">
        <f>IF(DataAnalyst!L516=-1,"Unknown",DataAnalyst!L516)</f>
        <v>Internet</v>
      </c>
      <c r="L618" t="str">
        <f>IF(DataAnalyst!N516=-1,"Unknown",DataAnalyst!N516)</f>
        <v>Unknown / Non-Applicable</v>
      </c>
      <c r="M618" t="b">
        <f>IF(DataAnalyst!P516=-1,FALSE,TRUE)</f>
        <v>0</v>
      </c>
      <c r="N618">
        <f t="shared" si="89"/>
        <v>1</v>
      </c>
      <c r="O618">
        <f t="shared" si="84"/>
        <v>0</v>
      </c>
      <c r="P618">
        <f t="shared" si="85"/>
        <v>0</v>
      </c>
      <c r="Q618">
        <f t="shared" si="86"/>
        <v>1</v>
      </c>
      <c r="R618">
        <f t="shared" si="87"/>
        <v>1</v>
      </c>
      <c r="S618">
        <f t="shared" si="88"/>
        <v>1</v>
      </c>
    </row>
    <row r="619" spans="1:19" ht="18.600000000000001" customHeight="1" x14ac:dyDescent="0.3">
      <c r="A619" t="s">
        <v>1952</v>
      </c>
      <c r="B619" t="str">
        <f>UPPER(DataAnalyst!B619)</f>
        <v>SR. BUSINESS ANALYST, DATA SCIENCE AND ANALYTICS</v>
      </c>
      <c r="C619" t="s">
        <v>1900</v>
      </c>
      <c r="E619" t="str">
        <f t="shared" si="90"/>
        <v>Business Analyst</v>
      </c>
      <c r="F619" t="str">
        <f t="shared" si="82"/>
        <v>$35</v>
      </c>
      <c r="G619" t="str">
        <f t="shared" si="83"/>
        <v>$45</v>
      </c>
      <c r="H619" t="str">
        <f>LEFT(DataAnalyst!F517,LEN(DataAnalyst!F517)-3)</f>
        <v xml:space="preserve">Neustar
</v>
      </c>
      <c r="I619" t="s">
        <v>354</v>
      </c>
      <c r="J619" t="str">
        <f>IF(DataAnalyst!I517=-1,"Unknown",DataAnalyst!I517)</f>
        <v>1001 to 5000 employees</v>
      </c>
      <c r="K619" t="str">
        <f>IF(DataAnalyst!L517=-1,"Unknown",DataAnalyst!L517)</f>
        <v>Internet</v>
      </c>
      <c r="L619" t="str">
        <f>IF(DataAnalyst!N517=-1,"Unknown",DataAnalyst!N517)</f>
        <v>$500 million to $1 billion (USD)</v>
      </c>
      <c r="M619" t="b">
        <f>IF(DataAnalyst!P517=-1,FALSE,TRUE)</f>
        <v>0</v>
      </c>
      <c r="N619">
        <f t="shared" si="89"/>
        <v>1</v>
      </c>
      <c r="O619">
        <f t="shared" si="84"/>
        <v>1</v>
      </c>
      <c r="P619">
        <f t="shared" si="85"/>
        <v>0</v>
      </c>
      <c r="Q619">
        <f t="shared" si="86"/>
        <v>1</v>
      </c>
      <c r="R619">
        <f t="shared" si="87"/>
        <v>0</v>
      </c>
      <c r="S619">
        <f t="shared" si="88"/>
        <v>1</v>
      </c>
    </row>
    <row r="620" spans="1:19" ht="18.600000000000001" customHeight="1" x14ac:dyDescent="0.3">
      <c r="A620" t="s">
        <v>1954</v>
      </c>
      <c r="B620" t="str">
        <f>UPPER(DataAnalyst!B620)</f>
        <v>ENTERPRISE DATA QUALITY ANALYST - EDM</v>
      </c>
      <c r="C620" t="s">
        <v>1900</v>
      </c>
      <c r="E620" t="str">
        <f t="shared" si="90"/>
        <v>Data Analyst</v>
      </c>
      <c r="F620" t="str">
        <f t="shared" si="82"/>
        <v>$35</v>
      </c>
      <c r="G620" t="str">
        <f t="shared" si="83"/>
        <v>$45</v>
      </c>
      <c r="H620" t="str">
        <f>LEFT(DataAnalyst!F518,LEN(DataAnalyst!F518)-3)</f>
        <v xml:space="preserve">Wellth Inc.
</v>
      </c>
      <c r="I620" t="s">
        <v>354</v>
      </c>
      <c r="J620" t="str">
        <f>IF(DataAnalyst!I518=-1,"Unknown",DataAnalyst!I518)</f>
        <v>1 to 50 employees</v>
      </c>
      <c r="K620" t="str">
        <f>IF(DataAnalyst!L518=-1,"Unknown",DataAnalyst!L518)</f>
        <v>Enterprise Software &amp; Network Solutions</v>
      </c>
      <c r="L620" t="str">
        <f>IF(DataAnalyst!N518=-1,"Unknown",DataAnalyst!N518)</f>
        <v>$1 to $5 million (USD)</v>
      </c>
      <c r="M620" t="b">
        <f>IF(DataAnalyst!P518=-1,FALSE,TRUE)</f>
        <v>0</v>
      </c>
      <c r="N620">
        <f t="shared" si="89"/>
        <v>0</v>
      </c>
      <c r="O620">
        <f t="shared" si="84"/>
        <v>0</v>
      </c>
      <c r="P620">
        <f t="shared" si="85"/>
        <v>0</v>
      </c>
      <c r="Q620">
        <f t="shared" si="86"/>
        <v>0</v>
      </c>
      <c r="R620">
        <f t="shared" si="87"/>
        <v>0</v>
      </c>
      <c r="S620">
        <f t="shared" si="88"/>
        <v>0</v>
      </c>
    </row>
    <row r="621" spans="1:19" ht="18.600000000000001" customHeight="1" x14ac:dyDescent="0.3">
      <c r="A621" t="s">
        <v>1956</v>
      </c>
      <c r="B621" t="str">
        <f>UPPER(DataAnalyst!B621)</f>
        <v>MICROSOFT DYNAMICS CRM DATA ANALYST</v>
      </c>
      <c r="C621" t="s">
        <v>1900</v>
      </c>
      <c r="E621" t="str">
        <f t="shared" si="90"/>
        <v>Data Analyst</v>
      </c>
      <c r="F621" t="str">
        <f t="shared" si="82"/>
        <v>$35</v>
      </c>
      <c r="G621" t="str">
        <f t="shared" si="83"/>
        <v>$45</v>
      </c>
      <c r="H621" t="str">
        <f>LEFT(DataAnalyst!F519,LEN(DataAnalyst!F519)-3)</f>
        <v>People T</v>
      </c>
      <c r="I621" t="s">
        <v>1664</v>
      </c>
      <c r="J621" t="str">
        <f>IF(DataAnalyst!I519=-1,"Unknown",DataAnalyst!I519)</f>
        <v>1 to 50 employees</v>
      </c>
      <c r="K621" t="str">
        <f>IF(DataAnalyst!L519=-1,"Unknown",DataAnalyst!L519)</f>
        <v>Staffing &amp; Outsourcing</v>
      </c>
      <c r="L621" t="str">
        <f>IF(DataAnalyst!N519=-1,"Unknown",DataAnalyst!N519)</f>
        <v>Unknown / Non-Applicable</v>
      </c>
      <c r="M621" t="b">
        <f>IF(DataAnalyst!P519=-1,FALSE,TRUE)</f>
        <v>0</v>
      </c>
      <c r="N621">
        <f t="shared" si="89"/>
        <v>0</v>
      </c>
      <c r="O621">
        <f t="shared" si="84"/>
        <v>0</v>
      </c>
      <c r="P621">
        <f t="shared" si="85"/>
        <v>0</v>
      </c>
      <c r="Q621">
        <f t="shared" si="86"/>
        <v>0</v>
      </c>
      <c r="R621">
        <f t="shared" si="87"/>
        <v>0</v>
      </c>
      <c r="S621">
        <f t="shared" si="88"/>
        <v>1</v>
      </c>
    </row>
    <row r="622" spans="1:19" ht="18.600000000000001" customHeight="1" x14ac:dyDescent="0.3">
      <c r="A622" t="s">
        <v>1958</v>
      </c>
      <c r="B622" t="str">
        <f>UPPER(DataAnalyst!B622)</f>
        <v>MARKETING DATA ANALYST, TELEFLORA</v>
      </c>
      <c r="C622" t="s">
        <v>1900</v>
      </c>
      <c r="E622" t="str">
        <f t="shared" si="90"/>
        <v>Data Analyst</v>
      </c>
      <c r="F622" t="str">
        <f t="shared" si="82"/>
        <v>$35</v>
      </c>
      <c r="G622" t="str">
        <f t="shared" si="83"/>
        <v>$45</v>
      </c>
      <c r="H622" t="str">
        <f>LEFT(DataAnalyst!F520,LEN(DataAnalyst!F520)-3)</f>
        <v xml:space="preserve">Staffigo Technical Services, LLC
</v>
      </c>
      <c r="I622" t="s">
        <v>354</v>
      </c>
      <c r="J622" t="str">
        <f>IF(DataAnalyst!I520=-1,"Unknown",DataAnalyst!I520)</f>
        <v>51 to 200 employees</v>
      </c>
      <c r="K622" t="str">
        <f>IF(DataAnalyst!L520=-1,"Unknown",DataAnalyst!L520)</f>
        <v>IT Services</v>
      </c>
      <c r="L622" t="str">
        <f>IF(DataAnalyst!N520=-1,"Unknown",DataAnalyst!N520)</f>
        <v>$50 to $100 million (USD)</v>
      </c>
      <c r="M622" t="b">
        <f>IF(DataAnalyst!P520=-1,FALSE,TRUE)</f>
        <v>0</v>
      </c>
      <c r="N622">
        <f t="shared" si="89"/>
        <v>1</v>
      </c>
      <c r="O622">
        <f t="shared" si="84"/>
        <v>1</v>
      </c>
      <c r="P622">
        <f t="shared" si="85"/>
        <v>0</v>
      </c>
      <c r="Q622">
        <f t="shared" si="86"/>
        <v>1</v>
      </c>
      <c r="R622">
        <f t="shared" si="87"/>
        <v>1</v>
      </c>
      <c r="S622">
        <f t="shared" si="88"/>
        <v>0</v>
      </c>
    </row>
    <row r="623" spans="1:19" ht="18.600000000000001" customHeight="1" x14ac:dyDescent="0.3">
      <c r="A623" t="s">
        <v>1961</v>
      </c>
      <c r="B623" t="str">
        <f>UPPER(DataAnalyst!B623)</f>
        <v>SENIOR CUSTOMER DATA ANALYST : 20</v>
      </c>
      <c r="C623" t="s">
        <v>1900</v>
      </c>
      <c r="E623" t="str">
        <f t="shared" si="90"/>
        <v>Data Analyst</v>
      </c>
      <c r="F623" t="str">
        <f t="shared" si="82"/>
        <v>$35</v>
      </c>
      <c r="G623" t="str">
        <f t="shared" si="83"/>
        <v>$45</v>
      </c>
      <c r="H623" t="str">
        <f>LEFT(DataAnalyst!F521,LEN(DataAnalyst!F521)-3)</f>
        <v xml:space="preserve">Ruggable
</v>
      </c>
      <c r="I623" t="s">
        <v>1670</v>
      </c>
      <c r="J623" t="str">
        <f>IF(DataAnalyst!I521=-1,"Unknown",DataAnalyst!I521)</f>
        <v>1 to 50 employees</v>
      </c>
      <c r="K623" t="str">
        <f>IF(DataAnalyst!L521=-1,"Unknown",DataAnalyst!L521)</f>
        <v>Unknown</v>
      </c>
      <c r="L623" t="str">
        <f>IF(DataAnalyst!N521=-1,"Unknown",DataAnalyst!N521)</f>
        <v>Unknown / Non-Applicable</v>
      </c>
      <c r="M623" t="b">
        <f>IF(DataAnalyst!P521=-1,FALSE,TRUE)</f>
        <v>0</v>
      </c>
      <c r="N623">
        <f t="shared" si="89"/>
        <v>1</v>
      </c>
      <c r="O623">
        <f t="shared" si="84"/>
        <v>1</v>
      </c>
      <c r="P623">
        <f t="shared" si="85"/>
        <v>0</v>
      </c>
      <c r="Q623">
        <f t="shared" si="86"/>
        <v>1</v>
      </c>
      <c r="R623">
        <f t="shared" si="87"/>
        <v>0</v>
      </c>
      <c r="S623">
        <f t="shared" si="88"/>
        <v>0</v>
      </c>
    </row>
    <row r="624" spans="1:19" ht="18.600000000000001" customHeight="1" x14ac:dyDescent="0.3">
      <c r="A624" t="s">
        <v>1963</v>
      </c>
      <c r="B624" t="str">
        <f>UPPER(DataAnalyst!B624)</f>
        <v>REMOTE DATA ANALYST - POWER BI+MONGO+ DAX EXPERIENCE</v>
      </c>
      <c r="C624" t="s">
        <v>1900</v>
      </c>
      <c r="E624" t="str">
        <f t="shared" si="90"/>
        <v>Data Analyst</v>
      </c>
      <c r="F624" t="str">
        <f t="shared" si="82"/>
        <v>$35</v>
      </c>
      <c r="G624" t="str">
        <f t="shared" si="83"/>
        <v>$45</v>
      </c>
      <c r="H624" t="str">
        <f>LEFT(DataAnalyst!F522,LEN(DataAnalyst!F522)-3)</f>
        <v xml:space="preserve">First Professional Services
</v>
      </c>
      <c r="I624" t="s">
        <v>354</v>
      </c>
      <c r="J624" t="str">
        <f>IF(DataAnalyst!I522=-1,"Unknown",DataAnalyst!I522)</f>
        <v>51 to 200 employees</v>
      </c>
      <c r="K624" t="str">
        <f>IF(DataAnalyst!L522=-1,"Unknown",DataAnalyst!L522)</f>
        <v>Internet</v>
      </c>
      <c r="L624" t="str">
        <f>IF(DataAnalyst!N522=-1,"Unknown",DataAnalyst!N522)</f>
        <v>$1 to $5 million (USD)</v>
      </c>
      <c r="M624" t="b">
        <f>IF(DataAnalyst!P522=-1,FALSE,TRUE)</f>
        <v>0</v>
      </c>
      <c r="N624">
        <f t="shared" si="89"/>
        <v>0</v>
      </c>
      <c r="O624">
        <f t="shared" si="84"/>
        <v>0</v>
      </c>
      <c r="P624">
        <f t="shared" si="85"/>
        <v>0</v>
      </c>
      <c r="Q624">
        <f t="shared" si="86"/>
        <v>0</v>
      </c>
      <c r="R624">
        <f t="shared" si="87"/>
        <v>1</v>
      </c>
      <c r="S624">
        <f t="shared" si="88"/>
        <v>1</v>
      </c>
    </row>
    <row r="625" spans="1:19" ht="18.600000000000001" customHeight="1" x14ac:dyDescent="0.3">
      <c r="A625" t="s">
        <v>1966</v>
      </c>
      <c r="B625" t="str">
        <f>UPPER(DataAnalyst!B625)</f>
        <v>SENIOR DATA ANALYST - USER GROWTH</v>
      </c>
      <c r="C625" t="s">
        <v>1900</v>
      </c>
      <c r="E625" t="str">
        <f t="shared" si="90"/>
        <v>Data Analyst</v>
      </c>
      <c r="F625" t="str">
        <f t="shared" si="82"/>
        <v>$35</v>
      </c>
      <c r="G625" t="str">
        <f t="shared" si="83"/>
        <v>$45</v>
      </c>
      <c r="H625" t="str">
        <f>LEFT(DataAnalyst!F523,LEN(DataAnalyst!F523)-3)</f>
        <v xml:space="preserve">Steady
</v>
      </c>
      <c r="I625" t="s">
        <v>354</v>
      </c>
      <c r="J625" t="str">
        <f>IF(DataAnalyst!I523=-1,"Unknown",DataAnalyst!I523)</f>
        <v>1 to 50 employees</v>
      </c>
      <c r="K625" t="str">
        <f>IF(DataAnalyst!L523=-1,"Unknown",DataAnalyst!L523)</f>
        <v>Internet</v>
      </c>
      <c r="L625" t="str">
        <f>IF(DataAnalyst!N523=-1,"Unknown",DataAnalyst!N523)</f>
        <v>Unknown / Non-Applicable</v>
      </c>
      <c r="M625" t="b">
        <f>IF(DataAnalyst!P523=-1,FALSE,TRUE)</f>
        <v>1</v>
      </c>
      <c r="N625">
        <f t="shared" si="89"/>
        <v>0</v>
      </c>
      <c r="O625">
        <f t="shared" si="84"/>
        <v>0</v>
      </c>
      <c r="P625">
        <f t="shared" si="85"/>
        <v>0</v>
      </c>
      <c r="Q625">
        <f t="shared" si="86"/>
        <v>0</v>
      </c>
      <c r="R625">
        <f t="shared" si="87"/>
        <v>0</v>
      </c>
      <c r="S625">
        <f t="shared" si="88"/>
        <v>1</v>
      </c>
    </row>
    <row r="626" spans="1:19" ht="18.600000000000001" customHeight="1" x14ac:dyDescent="0.3">
      <c r="A626" t="s">
        <v>1969</v>
      </c>
      <c r="B626" t="str">
        <f>UPPER(DataAnalyst!B626)</f>
        <v>AUTOMOTIVE DATA ANALYST</v>
      </c>
      <c r="C626" t="s">
        <v>1900</v>
      </c>
      <c r="E626" t="str">
        <f t="shared" si="90"/>
        <v>Data Analyst</v>
      </c>
      <c r="F626" t="str">
        <f t="shared" si="82"/>
        <v>$35</v>
      </c>
      <c r="G626" t="str">
        <f t="shared" si="83"/>
        <v>$45</v>
      </c>
      <c r="H626" t="str">
        <f>LEFT(DataAnalyst!F524,LEN(DataAnalyst!F524)-3)</f>
        <v xml:space="preserve">ConsultNet, LLC
</v>
      </c>
      <c r="I626" t="s">
        <v>245</v>
      </c>
      <c r="J626" t="str">
        <f>IF(DataAnalyst!I524=-1,"Unknown",DataAnalyst!I524)</f>
        <v>201 to 500 employees</v>
      </c>
      <c r="K626" t="str">
        <f>IF(DataAnalyst!L524=-1,"Unknown",DataAnalyst!L524)</f>
        <v>Staffing &amp; Outsourcing</v>
      </c>
      <c r="L626" t="str">
        <f>IF(DataAnalyst!N524=-1,"Unknown",DataAnalyst!N524)</f>
        <v>$50 to $100 million (USD)</v>
      </c>
      <c r="M626" t="b">
        <f>IF(DataAnalyst!P524=-1,FALSE,TRUE)</f>
        <v>0</v>
      </c>
      <c r="N626">
        <f t="shared" si="89"/>
        <v>0</v>
      </c>
      <c r="O626">
        <f t="shared" si="84"/>
        <v>0</v>
      </c>
      <c r="P626">
        <f t="shared" si="85"/>
        <v>0</v>
      </c>
      <c r="Q626">
        <f t="shared" si="86"/>
        <v>0</v>
      </c>
      <c r="R626">
        <f t="shared" si="87"/>
        <v>0</v>
      </c>
      <c r="S626">
        <f t="shared" si="88"/>
        <v>1</v>
      </c>
    </row>
    <row r="627" spans="1:19" ht="18.600000000000001" customHeight="1" x14ac:dyDescent="0.3">
      <c r="A627" t="s">
        <v>1972</v>
      </c>
      <c r="B627" t="str">
        <f>UPPER(DataAnalyst!B627)</f>
        <v>DATA ANALYST - PRODUCT</v>
      </c>
      <c r="C627" t="s">
        <v>1900</v>
      </c>
      <c r="E627" t="str">
        <f t="shared" si="90"/>
        <v>Data Analyst</v>
      </c>
      <c r="F627" t="str">
        <f t="shared" si="82"/>
        <v>$35</v>
      </c>
      <c r="G627" t="str">
        <f t="shared" si="83"/>
        <v>$45</v>
      </c>
      <c r="H627" t="str">
        <f>LEFT(DataAnalyst!F525,LEN(DataAnalyst!F525)-3)</f>
        <v xml:space="preserve">Signal Sciences
</v>
      </c>
      <c r="I627" t="s">
        <v>354</v>
      </c>
      <c r="J627" t="str">
        <f>IF(DataAnalyst!I525=-1,"Unknown",DataAnalyst!I525)</f>
        <v>51 to 200 employees</v>
      </c>
      <c r="K627" t="str">
        <f>IF(DataAnalyst!L525=-1,"Unknown",DataAnalyst!L525)</f>
        <v>Enterprise Software &amp; Network Solutions</v>
      </c>
      <c r="L627" t="str">
        <f>IF(DataAnalyst!N525=-1,"Unknown",DataAnalyst!N525)</f>
        <v>Unknown / Non-Applicable</v>
      </c>
      <c r="M627" t="b">
        <f>IF(DataAnalyst!P525=-1,FALSE,TRUE)</f>
        <v>0</v>
      </c>
      <c r="N627">
        <f t="shared" si="89"/>
        <v>0</v>
      </c>
      <c r="O627">
        <f t="shared" si="84"/>
        <v>0</v>
      </c>
      <c r="P627">
        <f t="shared" si="85"/>
        <v>0</v>
      </c>
      <c r="Q627">
        <f t="shared" si="86"/>
        <v>0</v>
      </c>
      <c r="R627">
        <f t="shared" si="87"/>
        <v>0</v>
      </c>
      <c r="S627">
        <f t="shared" si="88"/>
        <v>1</v>
      </c>
    </row>
    <row r="628" spans="1:19" ht="18.600000000000001" customHeight="1" x14ac:dyDescent="0.3">
      <c r="A628" t="s">
        <v>1976</v>
      </c>
      <c r="B628" t="str">
        <f>UPPER(DataAnalyst!B628)</f>
        <v>SR. ANALYST, DATA</v>
      </c>
      <c r="C628" t="s">
        <v>1900</v>
      </c>
      <c r="E628" t="str">
        <f t="shared" si="90"/>
        <v>Data Analyst</v>
      </c>
      <c r="F628" t="str">
        <f t="shared" si="82"/>
        <v>$35</v>
      </c>
      <c r="G628" t="str">
        <f t="shared" si="83"/>
        <v>$45</v>
      </c>
      <c r="H628" t="str">
        <f>LEFT(DataAnalyst!F526,LEN(DataAnalyst!F526)-3)</f>
        <v xml:space="preserve">Acumen
</v>
      </c>
      <c r="I628" t="s">
        <v>354</v>
      </c>
      <c r="J628" t="str">
        <f>IF(DataAnalyst!I526=-1,"Unknown",DataAnalyst!I526)</f>
        <v>201 to 500 employees</v>
      </c>
      <c r="K628" t="str">
        <f>IF(DataAnalyst!L526=-1,"Unknown",DataAnalyst!L526)</f>
        <v>Federal Agencies</v>
      </c>
      <c r="L628" t="str">
        <f>IF(DataAnalyst!N526=-1,"Unknown",DataAnalyst!N526)</f>
        <v>$10 to $25 million (USD)</v>
      </c>
      <c r="M628" t="b">
        <f>IF(DataAnalyst!P526=-1,FALSE,TRUE)</f>
        <v>0</v>
      </c>
      <c r="N628">
        <f t="shared" si="89"/>
        <v>1</v>
      </c>
      <c r="O628">
        <f t="shared" si="84"/>
        <v>0</v>
      </c>
      <c r="P628">
        <f t="shared" si="85"/>
        <v>0</v>
      </c>
      <c r="Q628">
        <f t="shared" si="86"/>
        <v>0</v>
      </c>
      <c r="R628">
        <f t="shared" si="87"/>
        <v>1</v>
      </c>
      <c r="S628">
        <f t="shared" si="88"/>
        <v>1</v>
      </c>
    </row>
    <row r="629" spans="1:19" ht="18.600000000000001" customHeight="1" x14ac:dyDescent="0.3">
      <c r="A629" t="s">
        <v>1978</v>
      </c>
      <c r="B629" t="str">
        <f>UPPER(DataAnalyst!B629)</f>
        <v>SENIOR DATA INSIGHTS ANALYST</v>
      </c>
      <c r="C629" t="s">
        <v>1900</v>
      </c>
      <c r="E629" t="str">
        <f t="shared" si="90"/>
        <v>Data Analyst</v>
      </c>
      <c r="F629" t="str">
        <f t="shared" si="82"/>
        <v>$35</v>
      </c>
      <c r="G629" t="str">
        <f t="shared" si="83"/>
        <v>$45</v>
      </c>
      <c r="H629" t="str">
        <f>LEFT(DataAnalyst!F527,LEN(DataAnalyst!F527)-3)</f>
        <v xml:space="preserve">HireTalent
</v>
      </c>
      <c r="I629" t="s">
        <v>354</v>
      </c>
      <c r="J629" t="str">
        <f>IF(DataAnalyst!I527=-1,"Unknown",DataAnalyst!I527)</f>
        <v>201 to 500 employees</v>
      </c>
      <c r="K629" t="str">
        <f>IF(DataAnalyst!L527=-1,"Unknown",DataAnalyst!L527)</f>
        <v>Staffing &amp; Outsourcing</v>
      </c>
      <c r="L629" t="str">
        <f>IF(DataAnalyst!N527=-1,"Unknown",DataAnalyst!N527)</f>
        <v>$25 to $50 million (USD)</v>
      </c>
      <c r="M629" t="b">
        <f>IF(DataAnalyst!P527=-1,FALSE,TRUE)</f>
        <v>0</v>
      </c>
      <c r="N629">
        <f t="shared" si="89"/>
        <v>1</v>
      </c>
      <c r="O629">
        <f t="shared" si="84"/>
        <v>1</v>
      </c>
      <c r="P629">
        <f t="shared" si="85"/>
        <v>0</v>
      </c>
      <c r="Q629">
        <f t="shared" si="86"/>
        <v>1</v>
      </c>
      <c r="R629">
        <f t="shared" si="87"/>
        <v>0</v>
      </c>
      <c r="S629">
        <f t="shared" si="88"/>
        <v>0</v>
      </c>
    </row>
    <row r="630" spans="1:19" ht="18.600000000000001" customHeight="1" x14ac:dyDescent="0.3">
      <c r="A630" t="s">
        <v>1982</v>
      </c>
      <c r="B630" t="str">
        <f>UPPER(DataAnalyst!B630)</f>
        <v>BILINGUAL (CHINESE) DATA ANALYST</v>
      </c>
      <c r="C630" t="s">
        <v>1981</v>
      </c>
      <c r="E630" t="str">
        <f t="shared" si="90"/>
        <v>Data Analyst</v>
      </c>
      <c r="F630" t="str">
        <f t="shared" si="82"/>
        <v>$42</v>
      </c>
      <c r="G630" t="str">
        <f t="shared" si="83"/>
        <v>$66</v>
      </c>
      <c r="H630" t="str">
        <f>LEFT(DataAnalyst!F528,LEN(DataAnalyst!F528)-3)</f>
        <v xml:space="preserve">Dave
</v>
      </c>
      <c r="I630" t="s">
        <v>354</v>
      </c>
      <c r="J630" t="str">
        <f>IF(DataAnalyst!I528=-1,"Unknown",DataAnalyst!I528)</f>
        <v>1 to 50 employees</v>
      </c>
      <c r="K630" t="str">
        <f>IF(DataAnalyst!L528=-1,"Unknown",DataAnalyst!L528)</f>
        <v>Banks &amp; Credit Unions</v>
      </c>
      <c r="L630" t="str">
        <f>IF(DataAnalyst!N528=-1,"Unknown",DataAnalyst!N528)</f>
        <v>Unknown / Non-Applicable</v>
      </c>
      <c r="M630" t="b">
        <f>IF(DataAnalyst!P528=-1,FALSE,TRUE)</f>
        <v>0</v>
      </c>
      <c r="N630">
        <f t="shared" si="89"/>
        <v>1</v>
      </c>
      <c r="O630">
        <f t="shared" si="84"/>
        <v>1</v>
      </c>
      <c r="P630">
        <f t="shared" si="85"/>
        <v>0</v>
      </c>
      <c r="Q630">
        <f t="shared" si="86"/>
        <v>1</v>
      </c>
      <c r="R630">
        <f t="shared" si="87"/>
        <v>1</v>
      </c>
      <c r="S630">
        <f t="shared" si="88"/>
        <v>1</v>
      </c>
    </row>
    <row r="631" spans="1:19" ht="18.600000000000001" customHeight="1" x14ac:dyDescent="0.3">
      <c r="A631" t="s">
        <v>1984</v>
      </c>
      <c r="B631" t="str">
        <f>UPPER(DataAnalyst!B631)</f>
        <v>SYSTEMS AND DATA ANALYST - SQL</v>
      </c>
      <c r="C631" t="s">
        <v>1981</v>
      </c>
      <c r="E631" t="str">
        <f t="shared" si="90"/>
        <v>Data Analyst</v>
      </c>
      <c r="F631" t="str">
        <f t="shared" si="82"/>
        <v>$42</v>
      </c>
      <c r="G631" t="str">
        <f t="shared" si="83"/>
        <v>$66</v>
      </c>
      <c r="H631" t="str">
        <f>LEFT(DataAnalyst!F529,LEN(DataAnalyst!F529)-3)</f>
        <v xml:space="preserve">Expertise </v>
      </c>
      <c r="I631" t="s">
        <v>354</v>
      </c>
      <c r="J631" t="str">
        <f>IF(DataAnalyst!I529=-1,"Unknown",DataAnalyst!I529)</f>
        <v>1 to 50 employees</v>
      </c>
      <c r="K631" t="str">
        <f>IF(DataAnalyst!L529=-1,"Unknown",DataAnalyst!L529)</f>
        <v>Unknown</v>
      </c>
      <c r="L631" t="str">
        <f>IF(DataAnalyst!N529=-1,"Unknown",DataAnalyst!N529)</f>
        <v>Unknown / Non-Applicable</v>
      </c>
      <c r="M631" t="b">
        <f>IF(DataAnalyst!P529=-1,FALSE,TRUE)</f>
        <v>0</v>
      </c>
      <c r="N631">
        <f t="shared" si="89"/>
        <v>0</v>
      </c>
      <c r="O631">
        <f t="shared" si="84"/>
        <v>0</v>
      </c>
      <c r="P631">
        <f t="shared" si="85"/>
        <v>0</v>
      </c>
      <c r="Q631">
        <f t="shared" si="86"/>
        <v>0</v>
      </c>
      <c r="R631">
        <f t="shared" si="87"/>
        <v>0</v>
      </c>
      <c r="S631">
        <f t="shared" si="88"/>
        <v>0</v>
      </c>
    </row>
    <row r="632" spans="1:19" ht="18.600000000000001" customHeight="1" x14ac:dyDescent="0.3">
      <c r="A632" t="s">
        <v>1988</v>
      </c>
      <c r="B632" t="str">
        <f>UPPER(DataAnalyst!B632)</f>
        <v>DATA ENTRY ANALYST</v>
      </c>
      <c r="C632" t="s">
        <v>1981</v>
      </c>
      <c r="E632" t="str">
        <f t="shared" si="90"/>
        <v>Data Analyst</v>
      </c>
      <c r="F632" t="str">
        <f t="shared" si="82"/>
        <v>$42</v>
      </c>
      <c r="G632" t="str">
        <f t="shared" si="83"/>
        <v>$66</v>
      </c>
      <c r="H632" t="str">
        <f>LEFT(DataAnalyst!F530,LEN(DataAnalyst!F530)-3)</f>
        <v xml:space="preserve">Lorven Technologies Inc
</v>
      </c>
      <c r="I632" t="s">
        <v>354</v>
      </c>
      <c r="J632" t="str">
        <f>IF(DataAnalyst!I530=-1,"Unknown",DataAnalyst!I530)</f>
        <v>1 to 50 employees</v>
      </c>
      <c r="K632" t="str">
        <f>IF(DataAnalyst!L530=-1,"Unknown",DataAnalyst!L530)</f>
        <v>Accounting</v>
      </c>
      <c r="L632" t="str">
        <f>IF(DataAnalyst!N530=-1,"Unknown",DataAnalyst!N530)</f>
        <v>Less than $1 million (USD)</v>
      </c>
      <c r="M632" t="b">
        <f>IF(DataAnalyst!P530=-1,FALSE,TRUE)</f>
        <v>0</v>
      </c>
      <c r="N632">
        <f t="shared" si="89"/>
        <v>0</v>
      </c>
      <c r="O632">
        <f t="shared" si="84"/>
        <v>0</v>
      </c>
      <c r="P632">
        <f t="shared" si="85"/>
        <v>0</v>
      </c>
      <c r="Q632">
        <f t="shared" si="86"/>
        <v>0</v>
      </c>
      <c r="R632">
        <f t="shared" si="87"/>
        <v>0</v>
      </c>
      <c r="S632">
        <f t="shared" si="88"/>
        <v>1</v>
      </c>
    </row>
    <row r="633" spans="1:19" ht="18.600000000000001" customHeight="1" x14ac:dyDescent="0.3">
      <c r="A633" t="s">
        <v>1991</v>
      </c>
      <c r="B633" t="str">
        <f>UPPER(DataAnalyst!B633)</f>
        <v>SR ANALYST, DATA OPERATIONS</v>
      </c>
      <c r="C633" t="s">
        <v>1981</v>
      </c>
      <c r="E633" t="str">
        <f t="shared" si="90"/>
        <v>Data Analyst</v>
      </c>
      <c r="F633" t="str">
        <f t="shared" si="82"/>
        <v>$42</v>
      </c>
      <c r="G633" t="str">
        <f t="shared" si="83"/>
        <v>$66</v>
      </c>
      <c r="H633" t="str">
        <f>LEFT(DataAnalyst!F531,LEN(DataAnalyst!F531)-3)</f>
        <v>Eleven Recruiting - CH</v>
      </c>
      <c r="I633" t="s">
        <v>354</v>
      </c>
      <c r="J633" t="str">
        <f>IF(DataAnalyst!I531=-1,"Unknown",DataAnalyst!I531)</f>
        <v>1 to 50 employees</v>
      </c>
      <c r="K633" t="str">
        <f>IF(DataAnalyst!L531=-1,"Unknown",DataAnalyst!L531)</f>
        <v>IT Services</v>
      </c>
      <c r="L633" t="str">
        <f>IF(DataAnalyst!N531=-1,"Unknown",DataAnalyst!N531)</f>
        <v>Unknown / Non-Applicable</v>
      </c>
      <c r="M633" t="b">
        <f>IF(DataAnalyst!P531=-1,FALSE,TRUE)</f>
        <v>0</v>
      </c>
      <c r="N633">
        <f t="shared" si="89"/>
        <v>1</v>
      </c>
      <c r="O633">
        <f t="shared" si="84"/>
        <v>0</v>
      </c>
      <c r="P633">
        <f t="shared" si="85"/>
        <v>0</v>
      </c>
      <c r="Q633">
        <f t="shared" si="86"/>
        <v>1</v>
      </c>
      <c r="R633">
        <f t="shared" si="87"/>
        <v>1</v>
      </c>
      <c r="S633">
        <f t="shared" si="88"/>
        <v>0</v>
      </c>
    </row>
    <row r="634" spans="1:19" ht="18.600000000000001" customHeight="1" x14ac:dyDescent="0.3">
      <c r="A634" t="s">
        <v>1995</v>
      </c>
      <c r="B634" t="str">
        <f>UPPER(DataAnalyst!B634)</f>
        <v>DATA INTELLIGENCE ANALYST II</v>
      </c>
      <c r="C634" t="s">
        <v>1981</v>
      </c>
      <c r="E634" t="str">
        <f t="shared" si="90"/>
        <v>Data Analyst</v>
      </c>
      <c r="F634" t="str">
        <f t="shared" si="82"/>
        <v>$42</v>
      </c>
      <c r="G634" t="str">
        <f t="shared" si="83"/>
        <v>$66</v>
      </c>
      <c r="H634" t="str">
        <f>LEFT(DataAnalyst!F532,LEN(DataAnalyst!F532)-3)</f>
        <v xml:space="preserve">ICONMA
</v>
      </c>
      <c r="I634" t="s">
        <v>1681</v>
      </c>
      <c r="J634" t="str">
        <f>IF(DataAnalyst!I532=-1,"Unknown",DataAnalyst!I532)</f>
        <v>1001 to 5000 employees</v>
      </c>
      <c r="K634" t="str">
        <f>IF(DataAnalyst!L532=-1,"Unknown",DataAnalyst!L532)</f>
        <v>Staffing &amp; Outsourcing</v>
      </c>
      <c r="L634" t="str">
        <f>IF(DataAnalyst!N532=-1,"Unknown",DataAnalyst!N532)</f>
        <v>$100 to $500 million (USD)</v>
      </c>
      <c r="M634" t="b">
        <f>IF(DataAnalyst!P532=-1,FALSE,TRUE)</f>
        <v>0</v>
      </c>
      <c r="N634">
        <f t="shared" si="89"/>
        <v>0</v>
      </c>
      <c r="O634">
        <f t="shared" si="84"/>
        <v>0</v>
      </c>
      <c r="P634">
        <f t="shared" si="85"/>
        <v>0</v>
      </c>
      <c r="Q634">
        <f t="shared" si="86"/>
        <v>0</v>
      </c>
      <c r="R634">
        <f t="shared" si="87"/>
        <v>0</v>
      </c>
      <c r="S634">
        <f t="shared" si="88"/>
        <v>0</v>
      </c>
    </row>
    <row r="635" spans="1:19" ht="18.600000000000001" customHeight="1" x14ac:dyDescent="0.3">
      <c r="A635" t="s">
        <v>1999</v>
      </c>
      <c r="B635" t="str">
        <f>UPPER(DataAnalyst!B635)</f>
        <v>BUSINESS ANALYST / DATA ANALYST WITH FINANCIAL INDUSTRY EXPERIENCE</v>
      </c>
      <c r="C635" t="s">
        <v>1981</v>
      </c>
      <c r="E635" t="str">
        <f t="shared" si="90"/>
        <v>Business Analyst</v>
      </c>
      <c r="F635" t="str">
        <f t="shared" si="82"/>
        <v>$42</v>
      </c>
      <c r="G635" t="str">
        <f t="shared" si="83"/>
        <v>$66</v>
      </c>
      <c r="H635" t="str">
        <f>LEFT(DataAnalyst!F533,LEN(DataAnalyst!F533)-3)</f>
        <v xml:space="preserve">HITRECORD
</v>
      </c>
      <c r="I635" t="s">
        <v>354</v>
      </c>
      <c r="J635" t="str">
        <f>IF(DataAnalyst!I533=-1,"Unknown",DataAnalyst!I533)</f>
        <v>1 to 50 employees</v>
      </c>
      <c r="K635" t="str">
        <f>IF(DataAnalyst!L533=-1,"Unknown",DataAnalyst!L533)</f>
        <v>Unknown</v>
      </c>
      <c r="L635" t="str">
        <f>IF(DataAnalyst!N533=-1,"Unknown",DataAnalyst!N533)</f>
        <v>Less than $1 million (USD)</v>
      </c>
      <c r="M635" t="b">
        <f>IF(DataAnalyst!P533=-1,FALSE,TRUE)</f>
        <v>0</v>
      </c>
      <c r="N635">
        <f t="shared" si="89"/>
        <v>1</v>
      </c>
      <c r="O635">
        <f t="shared" si="84"/>
        <v>0</v>
      </c>
      <c r="P635">
        <f t="shared" si="85"/>
        <v>0</v>
      </c>
      <c r="Q635">
        <f t="shared" si="86"/>
        <v>0</v>
      </c>
      <c r="R635">
        <f t="shared" si="87"/>
        <v>0</v>
      </c>
      <c r="S635">
        <f t="shared" si="88"/>
        <v>1</v>
      </c>
    </row>
    <row r="636" spans="1:19" ht="18.600000000000001" customHeight="1" x14ac:dyDescent="0.3">
      <c r="A636" t="s">
        <v>2003</v>
      </c>
      <c r="B636" t="str">
        <f>UPPER(DataAnalyst!B636)</f>
        <v>SR. DATA ANALYST</v>
      </c>
      <c r="C636" t="s">
        <v>1981</v>
      </c>
      <c r="E636" t="str">
        <f t="shared" si="90"/>
        <v>Data Analyst</v>
      </c>
      <c r="F636" t="str">
        <f t="shared" si="82"/>
        <v>$42</v>
      </c>
      <c r="G636" t="str">
        <f t="shared" si="83"/>
        <v>$66</v>
      </c>
      <c r="H636" t="str">
        <f>LEFT(DataAnalyst!F534,LEN(DataAnalyst!F534)-3)</f>
        <v xml:space="preserve">Dot818
</v>
      </c>
      <c r="I636" t="s">
        <v>1705</v>
      </c>
      <c r="J636" t="str">
        <f>IF(DataAnalyst!I534=-1,"Unknown",DataAnalyst!I534)</f>
        <v>1 to 50 employees</v>
      </c>
      <c r="K636" t="str">
        <f>IF(DataAnalyst!L534=-1,"Unknown",DataAnalyst!L534)</f>
        <v>Advertising &amp; Marketing</v>
      </c>
      <c r="L636" t="str">
        <f>IF(DataAnalyst!N534=-1,"Unknown",DataAnalyst!N534)</f>
        <v>Unknown / Non-Applicable</v>
      </c>
      <c r="M636" t="b">
        <f>IF(DataAnalyst!P534=-1,FALSE,TRUE)</f>
        <v>0</v>
      </c>
      <c r="N636">
        <f t="shared" si="89"/>
        <v>0</v>
      </c>
      <c r="O636">
        <f t="shared" si="84"/>
        <v>0</v>
      </c>
      <c r="P636">
        <f t="shared" si="85"/>
        <v>0</v>
      </c>
      <c r="Q636">
        <f t="shared" si="86"/>
        <v>0</v>
      </c>
      <c r="R636">
        <f t="shared" si="87"/>
        <v>0</v>
      </c>
      <c r="S636">
        <f t="shared" si="88"/>
        <v>0</v>
      </c>
    </row>
    <row r="637" spans="1:19" ht="18.600000000000001" customHeight="1" x14ac:dyDescent="0.3">
      <c r="A637" t="s">
        <v>2007</v>
      </c>
      <c r="B637" t="str">
        <f>UPPER(DataAnalyst!B637)</f>
        <v>INVESTMENT REPORTING DATA ANALYST</v>
      </c>
      <c r="C637" t="s">
        <v>1981</v>
      </c>
      <c r="E637" t="str">
        <f t="shared" si="90"/>
        <v>Data Analyst</v>
      </c>
      <c r="F637" t="str">
        <f t="shared" si="82"/>
        <v>$42</v>
      </c>
      <c r="G637" t="str">
        <f t="shared" si="83"/>
        <v>$66</v>
      </c>
      <c r="H637" t="str">
        <f>LEFT(DataAnalyst!F535,LEN(DataAnalyst!F535)-3)</f>
        <v xml:space="preserve">DatamanUSA
</v>
      </c>
      <c r="I637" t="s">
        <v>354</v>
      </c>
      <c r="J637" t="str">
        <f>IF(DataAnalyst!I535=-1,"Unknown",DataAnalyst!I535)</f>
        <v>51 to 200 employees</v>
      </c>
      <c r="K637" t="str">
        <f>IF(DataAnalyst!L535=-1,"Unknown",DataAnalyst!L535)</f>
        <v>IT Services</v>
      </c>
      <c r="L637" t="str">
        <f>IF(DataAnalyst!N535=-1,"Unknown",DataAnalyst!N535)</f>
        <v>$5 to $10 million (USD)</v>
      </c>
      <c r="M637" t="b">
        <f>IF(DataAnalyst!P535=-1,FALSE,TRUE)</f>
        <v>0</v>
      </c>
      <c r="N637">
        <f t="shared" si="89"/>
        <v>1</v>
      </c>
      <c r="O637">
        <f t="shared" si="84"/>
        <v>0</v>
      </c>
      <c r="P637">
        <f t="shared" si="85"/>
        <v>0</v>
      </c>
      <c r="Q637">
        <f t="shared" si="86"/>
        <v>1</v>
      </c>
      <c r="R637">
        <f t="shared" si="87"/>
        <v>0</v>
      </c>
      <c r="S637">
        <f t="shared" si="88"/>
        <v>1</v>
      </c>
    </row>
    <row r="638" spans="1:19" ht="18.600000000000001" customHeight="1" x14ac:dyDescent="0.3">
      <c r="A638" t="s">
        <v>2010</v>
      </c>
      <c r="B638" t="str">
        <f>UPPER(DataAnalyst!B638)</f>
        <v>JR. DATA ANALYST (JR. DA)</v>
      </c>
      <c r="C638" t="s">
        <v>1981</v>
      </c>
      <c r="E638" t="str">
        <f t="shared" si="90"/>
        <v>Data Analyst</v>
      </c>
      <c r="F638" t="str">
        <f t="shared" si="82"/>
        <v>$42</v>
      </c>
      <c r="G638" t="str">
        <f t="shared" si="83"/>
        <v>$66</v>
      </c>
      <c r="H638" t="str">
        <f>LEFT(DataAnalyst!F536,LEN(DataAnalyst!F536)-3)</f>
        <v xml:space="preserve">Cedars-Sinai
</v>
      </c>
      <c r="I638" t="s">
        <v>354</v>
      </c>
      <c r="J638" t="str">
        <f>IF(DataAnalyst!I536=-1,"Unknown",DataAnalyst!I536)</f>
        <v>10000+ employees</v>
      </c>
      <c r="K638" t="str">
        <f>IF(DataAnalyst!L536=-1,"Unknown",DataAnalyst!L536)</f>
        <v>Health Care Services &amp; Hospitals</v>
      </c>
      <c r="L638" t="str">
        <f>IF(DataAnalyst!N536=-1,"Unknown",DataAnalyst!N536)</f>
        <v>$2 to $5 billion (USD)</v>
      </c>
      <c r="M638" t="b">
        <f>IF(DataAnalyst!P536=-1,FALSE,TRUE)</f>
        <v>0</v>
      </c>
      <c r="N638">
        <f t="shared" si="89"/>
        <v>1</v>
      </c>
      <c r="O638">
        <f t="shared" si="84"/>
        <v>0</v>
      </c>
      <c r="P638">
        <f t="shared" si="85"/>
        <v>0</v>
      </c>
      <c r="Q638">
        <f t="shared" si="86"/>
        <v>1</v>
      </c>
      <c r="R638">
        <f t="shared" si="87"/>
        <v>1</v>
      </c>
      <c r="S638">
        <f t="shared" si="88"/>
        <v>1</v>
      </c>
    </row>
    <row r="639" spans="1:19" ht="18.600000000000001" customHeight="1" x14ac:dyDescent="0.3">
      <c r="A639" t="s">
        <v>2014</v>
      </c>
      <c r="B639" t="str">
        <f>UPPER(DataAnalyst!B639)</f>
        <v>SR. BUSINESS DATA ANALYST</v>
      </c>
      <c r="C639" t="s">
        <v>1981</v>
      </c>
      <c r="E639" t="str">
        <f t="shared" si="90"/>
        <v>Business Analyst</v>
      </c>
      <c r="F639" t="str">
        <f t="shared" si="82"/>
        <v>$42</v>
      </c>
      <c r="G639" t="str">
        <f t="shared" si="83"/>
        <v>$66</v>
      </c>
      <c r="H639" t="str">
        <f>LEFT(DataAnalyst!F537,LEN(DataAnalyst!F537)-3)</f>
        <v>Eleven Recruiting - CH</v>
      </c>
      <c r="I639" t="s">
        <v>354</v>
      </c>
      <c r="J639" t="str">
        <f>IF(DataAnalyst!I537=-1,"Unknown",DataAnalyst!I537)</f>
        <v>Unknown</v>
      </c>
      <c r="K639" t="str">
        <f>IF(DataAnalyst!L537=-1,"Unknown",DataAnalyst!L537)</f>
        <v>Unknown</v>
      </c>
      <c r="L639" t="str">
        <f>IF(DataAnalyst!N537=-1,"Unknown",DataAnalyst!N537)</f>
        <v>Unknown</v>
      </c>
      <c r="M639" t="b">
        <f>IF(DataAnalyst!P537=-1,FALSE,TRUE)</f>
        <v>0</v>
      </c>
      <c r="N639">
        <f t="shared" si="89"/>
        <v>1</v>
      </c>
      <c r="O639">
        <f t="shared" si="84"/>
        <v>1</v>
      </c>
      <c r="P639">
        <f t="shared" si="85"/>
        <v>1</v>
      </c>
      <c r="Q639">
        <f t="shared" si="86"/>
        <v>1</v>
      </c>
      <c r="R639">
        <f t="shared" si="87"/>
        <v>2</v>
      </c>
      <c r="S639">
        <f t="shared" si="88"/>
        <v>1</v>
      </c>
    </row>
    <row r="640" spans="1:19" ht="18.600000000000001" customHeight="1" x14ac:dyDescent="0.3">
      <c r="A640" t="s">
        <v>2017</v>
      </c>
      <c r="B640" t="str">
        <f>UPPER(DataAnalyst!B640)</f>
        <v>DATA REPORTING ANALYST</v>
      </c>
      <c r="C640" t="s">
        <v>1981</v>
      </c>
      <c r="E640" t="str">
        <f t="shared" si="90"/>
        <v>Data Analyst</v>
      </c>
      <c r="F640" t="str">
        <f t="shared" si="82"/>
        <v>$42</v>
      </c>
      <c r="G640" t="str">
        <f t="shared" si="83"/>
        <v>$66</v>
      </c>
      <c r="H640" t="str">
        <f>LEFT(DataAnalyst!F538,LEN(DataAnalyst!F538)-3)</f>
        <v xml:space="preserve">Robert Half
</v>
      </c>
      <c r="I640" t="s">
        <v>1651</v>
      </c>
      <c r="J640" t="str">
        <f>IF(DataAnalyst!I538=-1,"Unknown",DataAnalyst!I538)</f>
        <v>10000+ employees</v>
      </c>
      <c r="K640" t="str">
        <f>IF(DataAnalyst!L538=-1,"Unknown",DataAnalyst!L538)</f>
        <v>Staffing &amp; Outsourcing</v>
      </c>
      <c r="L640" t="str">
        <f>IF(DataAnalyst!N538=-1,"Unknown",DataAnalyst!N538)</f>
        <v>$2 to $5 billion (USD)</v>
      </c>
      <c r="M640" t="b">
        <f>IF(DataAnalyst!P538=-1,FALSE,TRUE)</f>
        <v>0</v>
      </c>
      <c r="N640">
        <f t="shared" si="89"/>
        <v>1</v>
      </c>
      <c r="O640">
        <f t="shared" si="84"/>
        <v>0</v>
      </c>
      <c r="P640">
        <f t="shared" si="85"/>
        <v>0</v>
      </c>
      <c r="Q640">
        <f t="shared" si="86"/>
        <v>0</v>
      </c>
      <c r="R640">
        <f t="shared" si="87"/>
        <v>0</v>
      </c>
      <c r="S640">
        <f t="shared" si="88"/>
        <v>1</v>
      </c>
    </row>
    <row r="641" spans="1:19" ht="18.600000000000001" customHeight="1" x14ac:dyDescent="0.3">
      <c r="A641" t="s">
        <v>2019</v>
      </c>
      <c r="B641" t="str">
        <f>UPPER(DataAnalyst!B641)</f>
        <v>PRICING DATA ANALYST</v>
      </c>
      <c r="C641" t="s">
        <v>1981</v>
      </c>
      <c r="E641" t="str">
        <f t="shared" si="90"/>
        <v>Data Analyst</v>
      </c>
      <c r="F641" t="str">
        <f t="shared" si="82"/>
        <v>$42</v>
      </c>
      <c r="G641" t="str">
        <f t="shared" si="83"/>
        <v>$66</v>
      </c>
      <c r="H641" t="str">
        <f>LEFT(DataAnalyst!F539,LEN(DataAnalyst!F539)-3)</f>
        <v xml:space="preserve">Radiology Partners
</v>
      </c>
      <c r="I641" t="s">
        <v>1651</v>
      </c>
      <c r="J641" t="str">
        <f>IF(DataAnalyst!I539=-1,"Unknown",DataAnalyst!I539)</f>
        <v>1001 to 5000 employees</v>
      </c>
      <c r="K641" t="str">
        <f>IF(DataAnalyst!L539=-1,"Unknown",DataAnalyst!L539)</f>
        <v>Health Care Services &amp; Hospitals</v>
      </c>
      <c r="L641" t="str">
        <f>IF(DataAnalyst!N539=-1,"Unknown",DataAnalyst!N539)</f>
        <v>Unknown / Non-Applicable</v>
      </c>
      <c r="M641" t="b">
        <f>IF(DataAnalyst!P539=-1,FALSE,TRUE)</f>
        <v>0</v>
      </c>
      <c r="N641">
        <f t="shared" si="89"/>
        <v>1</v>
      </c>
      <c r="O641">
        <f t="shared" si="84"/>
        <v>0</v>
      </c>
      <c r="P641">
        <f t="shared" si="85"/>
        <v>0</v>
      </c>
      <c r="Q641">
        <f t="shared" si="86"/>
        <v>1</v>
      </c>
      <c r="R641">
        <f t="shared" si="87"/>
        <v>0</v>
      </c>
      <c r="S641">
        <f t="shared" si="88"/>
        <v>0</v>
      </c>
    </row>
    <row r="642" spans="1:19" ht="18.600000000000001" customHeight="1" x14ac:dyDescent="0.3">
      <c r="A642" t="s">
        <v>2022</v>
      </c>
      <c r="B642" t="str">
        <f>UPPER(DataAnalyst!B642)</f>
        <v>SENIOR DATA ENGINEER &amp; ANALYST</v>
      </c>
      <c r="C642" t="s">
        <v>1981</v>
      </c>
      <c r="E642" t="str">
        <f t="shared" si="90"/>
        <v>Data Analyst</v>
      </c>
      <c r="F642" t="str">
        <f t="shared" ref="F642:F705" si="91">LEFT(C642,3)</f>
        <v>$42</v>
      </c>
      <c r="G642" t="str">
        <f t="shared" ref="G642:G705" si="92">MID(C642,FIND("-",C642)+1,FIND("(",C642)-FIND("-",C642)-3)</f>
        <v>$66</v>
      </c>
      <c r="H642" t="str">
        <f>LEFT(DataAnalyst!F540,LEN(DataAnalyst!F540)-3)</f>
        <v xml:space="preserve">PeerStreet
</v>
      </c>
      <c r="I642" t="s">
        <v>1651</v>
      </c>
      <c r="J642" t="str">
        <f>IF(DataAnalyst!I540=-1,"Unknown",DataAnalyst!I540)</f>
        <v>51 to 200 employees</v>
      </c>
      <c r="K642" t="str">
        <f>IF(DataAnalyst!L540=-1,"Unknown",DataAnalyst!L540)</f>
        <v>Real Estate</v>
      </c>
      <c r="L642" t="str">
        <f>IF(DataAnalyst!N540=-1,"Unknown",DataAnalyst!N540)</f>
        <v>Unknown / Non-Applicable</v>
      </c>
      <c r="M642" t="b">
        <f>IF(DataAnalyst!P540=-1,FALSE,TRUE)</f>
        <v>0</v>
      </c>
      <c r="N642">
        <f t="shared" si="89"/>
        <v>1</v>
      </c>
      <c r="O642">
        <f t="shared" si="84"/>
        <v>0</v>
      </c>
      <c r="P642">
        <f t="shared" si="85"/>
        <v>0</v>
      </c>
      <c r="Q642">
        <f t="shared" si="86"/>
        <v>0</v>
      </c>
      <c r="R642">
        <f t="shared" si="87"/>
        <v>1</v>
      </c>
      <c r="S642">
        <f t="shared" si="88"/>
        <v>0</v>
      </c>
    </row>
    <row r="643" spans="1:19" ht="18.600000000000001" customHeight="1" x14ac:dyDescent="0.3">
      <c r="A643" t="s">
        <v>2025</v>
      </c>
      <c r="B643" t="str">
        <f>UPPER(DataAnalyst!B643)</f>
        <v>PRINCIPAL DATA MANAGEMENT ANALYST</v>
      </c>
      <c r="C643" t="s">
        <v>1981</v>
      </c>
      <c r="E643" t="str">
        <f t="shared" si="90"/>
        <v>Data Analyst</v>
      </c>
      <c r="F643" t="str">
        <f t="shared" si="91"/>
        <v>$42</v>
      </c>
      <c r="G643" t="str">
        <f t="shared" si="92"/>
        <v>$66</v>
      </c>
      <c r="H643" t="str">
        <f>LEFT(DataAnalyst!F541,LEN(DataAnalyst!F541)-3)</f>
        <v xml:space="preserve">PlayQ
</v>
      </c>
      <c r="I643" t="s">
        <v>217</v>
      </c>
      <c r="J643" t="str">
        <f>IF(DataAnalyst!I541=-1,"Unknown",DataAnalyst!I541)</f>
        <v>51 to 200 employees</v>
      </c>
      <c r="K643" t="str">
        <f>IF(DataAnalyst!L541=-1,"Unknown",DataAnalyst!L541)</f>
        <v>Video Games</v>
      </c>
      <c r="L643" t="str">
        <f>IF(DataAnalyst!N541=-1,"Unknown",DataAnalyst!N541)</f>
        <v>Unknown / Non-Applicable</v>
      </c>
      <c r="M643" t="b">
        <f>IF(DataAnalyst!P541=-1,FALSE,TRUE)</f>
        <v>0</v>
      </c>
      <c r="N643">
        <f t="shared" si="89"/>
        <v>0</v>
      </c>
      <c r="O643">
        <f t="shared" ref="O643:O706" si="93">COUNTIF($A643,"*Python*")</f>
        <v>0</v>
      </c>
      <c r="P643">
        <f t="shared" ref="P643:P706" si="94">COUNTIF($A643,"* R *")</f>
        <v>0</v>
      </c>
      <c r="Q643">
        <f t="shared" ref="Q643:Q706" si="95">COUNTIF($A643,"*Tableau*")</f>
        <v>0</v>
      </c>
      <c r="R643">
        <f t="shared" ref="R643:R706" si="96">COUNTIF($A643,"*Power BI*")+COUNTIF($A643,"*PowerBI*")</f>
        <v>0</v>
      </c>
      <c r="S643">
        <f t="shared" ref="S643:S706" si="97">+COUNTIF($A643,"*Excel*")</f>
        <v>1</v>
      </c>
    </row>
    <row r="644" spans="1:19" ht="18.600000000000001" customHeight="1" x14ac:dyDescent="0.3">
      <c r="A644" t="s">
        <v>2028</v>
      </c>
      <c r="B644" t="str">
        <f>UPPER(DataAnalyst!B644)</f>
        <v>SR. DATA ANALYST</v>
      </c>
      <c r="C644" t="s">
        <v>1981</v>
      </c>
      <c r="E644" t="str">
        <f t="shared" si="90"/>
        <v>Data Analyst</v>
      </c>
      <c r="F644" t="str">
        <f t="shared" si="91"/>
        <v>$42</v>
      </c>
      <c r="G644" t="str">
        <f t="shared" si="92"/>
        <v>$66</v>
      </c>
      <c r="H644" t="str">
        <f>LEFT(DataAnalyst!F542,LEN(DataAnalyst!F542)-3)</f>
        <v xml:space="preserve">Lucky Day
</v>
      </c>
      <c r="I644" t="s">
        <v>354</v>
      </c>
      <c r="J644" t="str">
        <f>IF(DataAnalyst!I542=-1,"Unknown",DataAnalyst!I542)</f>
        <v>1 to 50 employees</v>
      </c>
      <c r="K644" t="str">
        <f>IF(DataAnalyst!L542=-1,"Unknown",DataAnalyst!L542)</f>
        <v>Internet</v>
      </c>
      <c r="L644" t="str">
        <f>IF(DataAnalyst!N542=-1,"Unknown",DataAnalyst!N542)</f>
        <v>Unknown / Non-Applicable</v>
      </c>
      <c r="M644" t="b">
        <f>IF(DataAnalyst!P542=-1,FALSE,TRUE)</f>
        <v>0</v>
      </c>
      <c r="N644">
        <f t="shared" ref="N644:N707" si="98">COUNTIF($A644,"*SQL*")</f>
        <v>0</v>
      </c>
      <c r="O644">
        <f t="shared" si="93"/>
        <v>0</v>
      </c>
      <c r="P644">
        <f t="shared" si="94"/>
        <v>0</v>
      </c>
      <c r="Q644">
        <f t="shared" si="95"/>
        <v>0</v>
      </c>
      <c r="R644">
        <f t="shared" si="96"/>
        <v>0</v>
      </c>
      <c r="S644">
        <f t="shared" si="97"/>
        <v>0</v>
      </c>
    </row>
    <row r="645" spans="1:19" ht="18.600000000000001" customHeight="1" x14ac:dyDescent="0.3">
      <c r="A645" t="s">
        <v>2030</v>
      </c>
      <c r="B645" t="str">
        <f>UPPER(DataAnalyst!B645)</f>
        <v>SR DATA ANALYST (DW)</v>
      </c>
      <c r="C645" t="s">
        <v>1981</v>
      </c>
      <c r="E645" t="str">
        <f t="shared" si="90"/>
        <v>Data Analyst</v>
      </c>
      <c r="F645" t="str">
        <f t="shared" si="91"/>
        <v>$42</v>
      </c>
      <c r="G645" t="str">
        <f t="shared" si="92"/>
        <v>$66</v>
      </c>
      <c r="H645" t="str">
        <f>LEFT(DataAnalyst!F543,LEN(DataAnalyst!F543)-3)</f>
        <v xml:space="preserve">Didi Hirsch Mental Health Services
</v>
      </c>
      <c r="I645" t="s">
        <v>1727</v>
      </c>
      <c r="J645" t="str">
        <f>IF(DataAnalyst!I543=-1,"Unknown",DataAnalyst!I543)</f>
        <v>201 to 500 employees</v>
      </c>
      <c r="K645" t="str">
        <f>IF(DataAnalyst!L543=-1,"Unknown",DataAnalyst!L543)</f>
        <v>Health Care Services &amp; Hospitals</v>
      </c>
      <c r="L645" t="str">
        <f>IF(DataAnalyst!N543=-1,"Unknown",DataAnalyst!N543)</f>
        <v>Unknown / Non-Applicable</v>
      </c>
      <c r="M645" t="b">
        <f>IF(DataAnalyst!P543=-1,FALSE,TRUE)</f>
        <v>0</v>
      </c>
      <c r="N645">
        <f t="shared" si="98"/>
        <v>1</v>
      </c>
      <c r="O645">
        <f t="shared" si="93"/>
        <v>0</v>
      </c>
      <c r="P645">
        <f t="shared" si="94"/>
        <v>0</v>
      </c>
      <c r="Q645">
        <f t="shared" si="95"/>
        <v>0</v>
      </c>
      <c r="R645">
        <f t="shared" si="96"/>
        <v>0</v>
      </c>
      <c r="S645">
        <f t="shared" si="97"/>
        <v>0</v>
      </c>
    </row>
    <row r="646" spans="1:19" ht="18.600000000000001" customHeight="1" x14ac:dyDescent="0.3">
      <c r="A646" t="s">
        <v>2033</v>
      </c>
      <c r="B646" t="str">
        <f>UPPER(DataAnalyst!B646)</f>
        <v>DATA ANALYST, PRODUCT</v>
      </c>
      <c r="C646" t="s">
        <v>1981</v>
      </c>
      <c r="E646" t="str">
        <f t="shared" si="90"/>
        <v>Data Analyst</v>
      </c>
      <c r="F646" t="str">
        <f t="shared" si="91"/>
        <v>$42</v>
      </c>
      <c r="G646" t="str">
        <f t="shared" si="92"/>
        <v>$66</v>
      </c>
      <c r="H646" t="str">
        <f>LEFT(DataAnalyst!F544,LEN(DataAnalyst!F544)-3)</f>
        <v>Center For Policing Equ</v>
      </c>
      <c r="I646" t="s">
        <v>354</v>
      </c>
      <c r="J646" t="str">
        <f>IF(DataAnalyst!I544=-1,"Unknown",DataAnalyst!I544)</f>
        <v>51 to 200 employees</v>
      </c>
      <c r="K646" t="str">
        <f>IF(DataAnalyst!L544=-1,"Unknown",DataAnalyst!L544)</f>
        <v>Colleges &amp; Universities</v>
      </c>
      <c r="L646" t="str">
        <f>IF(DataAnalyst!N544=-1,"Unknown",DataAnalyst!N544)</f>
        <v>Unknown / Non-Applicable</v>
      </c>
      <c r="M646" t="b">
        <f>IF(DataAnalyst!P544=-1,FALSE,TRUE)</f>
        <v>0</v>
      </c>
      <c r="N646">
        <f t="shared" si="98"/>
        <v>0</v>
      </c>
      <c r="O646">
        <f t="shared" si="93"/>
        <v>0</v>
      </c>
      <c r="P646">
        <f t="shared" si="94"/>
        <v>0</v>
      </c>
      <c r="Q646">
        <f t="shared" si="95"/>
        <v>0</v>
      </c>
      <c r="R646">
        <f t="shared" si="96"/>
        <v>0</v>
      </c>
      <c r="S646">
        <f t="shared" si="97"/>
        <v>0</v>
      </c>
    </row>
    <row r="647" spans="1:19" ht="18.600000000000001" customHeight="1" x14ac:dyDescent="0.3">
      <c r="A647" t="s">
        <v>2036</v>
      </c>
      <c r="B647" t="str">
        <f>UPPER(DataAnalyst!B647)</f>
        <v>DIGITAL MEDIA DATA ANALYST, APPLE TV+</v>
      </c>
      <c r="C647" t="s">
        <v>1981</v>
      </c>
      <c r="E647" t="str">
        <f t="shared" si="90"/>
        <v>Data Analyst</v>
      </c>
      <c r="F647" t="str">
        <f t="shared" si="91"/>
        <v>$42</v>
      </c>
      <c r="G647" t="str">
        <f t="shared" si="92"/>
        <v>$66</v>
      </c>
      <c r="H647" t="str">
        <f>LEFT(DataAnalyst!F545,LEN(DataAnalyst!F545)-3)</f>
        <v xml:space="preserve">Human Good
</v>
      </c>
      <c r="I647" t="s">
        <v>1705</v>
      </c>
      <c r="J647" t="str">
        <f>IF(DataAnalyst!I545=-1,"Unknown",DataAnalyst!I545)</f>
        <v>1 to 50 employees</v>
      </c>
      <c r="K647" t="str">
        <f>IF(DataAnalyst!L545=-1,"Unknown",DataAnalyst!L545)</f>
        <v>TV Broadcast &amp; Cable Networks</v>
      </c>
      <c r="L647" t="str">
        <f>IF(DataAnalyst!N545=-1,"Unknown",DataAnalyst!N545)</f>
        <v>Unknown / Non-Applicable</v>
      </c>
      <c r="M647" t="b">
        <f>IF(DataAnalyst!P545=-1,FALSE,TRUE)</f>
        <v>0</v>
      </c>
      <c r="N647">
        <f t="shared" si="98"/>
        <v>1</v>
      </c>
      <c r="O647">
        <f t="shared" si="93"/>
        <v>1</v>
      </c>
      <c r="P647">
        <f t="shared" si="94"/>
        <v>0</v>
      </c>
      <c r="Q647">
        <f t="shared" si="95"/>
        <v>1</v>
      </c>
      <c r="R647">
        <f t="shared" si="96"/>
        <v>0</v>
      </c>
      <c r="S647">
        <f t="shared" si="97"/>
        <v>1</v>
      </c>
    </row>
    <row r="648" spans="1:19" ht="18.600000000000001" customHeight="1" x14ac:dyDescent="0.3">
      <c r="A648" t="s">
        <v>2041</v>
      </c>
      <c r="B648" t="str">
        <f>UPPER(DataAnalyst!B648)</f>
        <v>DATA INTELLIGENCE ANALYST</v>
      </c>
      <c r="C648" t="s">
        <v>1981</v>
      </c>
      <c r="E648" t="str">
        <f t="shared" si="90"/>
        <v>Data Analyst</v>
      </c>
      <c r="F648" t="str">
        <f t="shared" si="91"/>
        <v>$42</v>
      </c>
      <c r="G648" t="str">
        <f t="shared" si="92"/>
        <v>$66</v>
      </c>
      <c r="H648" t="str">
        <f>LEFT(DataAnalyst!F546,LEN(DataAnalyst!F546)-3)</f>
        <v xml:space="preserve">Swinerton Builders
</v>
      </c>
      <c r="I648" t="s">
        <v>354</v>
      </c>
      <c r="J648" t="str">
        <f>IF(DataAnalyst!I546=-1,"Unknown",DataAnalyst!I546)</f>
        <v>1001 to 5000 employees</v>
      </c>
      <c r="K648" t="str">
        <f>IF(DataAnalyst!L546=-1,"Unknown",DataAnalyst!L546)</f>
        <v>Construction</v>
      </c>
      <c r="L648" t="str">
        <f>IF(DataAnalyst!N546=-1,"Unknown",DataAnalyst!N546)</f>
        <v>$2 to $5 billion (USD)</v>
      </c>
      <c r="M648" t="b">
        <f>IF(DataAnalyst!P546=-1,FALSE,TRUE)</f>
        <v>0</v>
      </c>
      <c r="N648">
        <f t="shared" si="98"/>
        <v>1</v>
      </c>
      <c r="O648">
        <f t="shared" si="93"/>
        <v>1</v>
      </c>
      <c r="P648">
        <f t="shared" si="94"/>
        <v>0</v>
      </c>
      <c r="Q648">
        <f t="shared" si="95"/>
        <v>0</v>
      </c>
      <c r="R648">
        <f t="shared" si="96"/>
        <v>0</v>
      </c>
      <c r="S648">
        <f t="shared" si="97"/>
        <v>1</v>
      </c>
    </row>
    <row r="649" spans="1:19" ht="18.600000000000001" customHeight="1" x14ac:dyDescent="0.3">
      <c r="A649" t="s">
        <v>2044</v>
      </c>
      <c r="B649" t="str">
        <f>UPPER(DataAnalyst!B649)</f>
        <v>OPERATIONS ANALYST, DATA GOVERNANCE</v>
      </c>
      <c r="C649" t="s">
        <v>1981</v>
      </c>
      <c r="E649" t="str">
        <f t="shared" si="90"/>
        <v>Data Analyst</v>
      </c>
      <c r="F649" t="str">
        <f t="shared" si="91"/>
        <v>$42</v>
      </c>
      <c r="G649" t="str">
        <f t="shared" si="92"/>
        <v>$66</v>
      </c>
      <c r="H649" t="str">
        <f>LEFT(DataAnalyst!F547,LEN(DataAnalyst!F547)-3)</f>
        <v xml:space="preserve">Relevante, Inc.
</v>
      </c>
      <c r="I649" t="s">
        <v>354</v>
      </c>
      <c r="J649" t="str">
        <f>IF(DataAnalyst!I547=-1,"Unknown",DataAnalyst!I547)</f>
        <v>51 to 200 employees</v>
      </c>
      <c r="K649" t="str">
        <f>IF(DataAnalyst!L547=-1,"Unknown",DataAnalyst!L547)</f>
        <v>Consulting</v>
      </c>
      <c r="L649" t="str">
        <f>IF(DataAnalyst!N547=-1,"Unknown",DataAnalyst!N547)</f>
        <v>$10 to $25 million (USD)</v>
      </c>
      <c r="M649" t="b">
        <f>IF(DataAnalyst!P547=-1,FALSE,TRUE)</f>
        <v>0</v>
      </c>
      <c r="N649">
        <f t="shared" si="98"/>
        <v>0</v>
      </c>
      <c r="O649">
        <f t="shared" si="93"/>
        <v>0</v>
      </c>
      <c r="P649">
        <f t="shared" si="94"/>
        <v>0</v>
      </c>
      <c r="Q649">
        <f t="shared" si="95"/>
        <v>0</v>
      </c>
      <c r="R649">
        <f t="shared" si="96"/>
        <v>0</v>
      </c>
      <c r="S649">
        <f t="shared" si="97"/>
        <v>1</v>
      </c>
    </row>
    <row r="650" spans="1:19" ht="18.600000000000001" customHeight="1" x14ac:dyDescent="0.3">
      <c r="A650" t="s">
        <v>2045</v>
      </c>
      <c r="B650" t="str">
        <f>UPPER(DataAnalyst!B650)</f>
        <v>SR. DATA ANALYST</v>
      </c>
      <c r="C650" t="s">
        <v>1981</v>
      </c>
      <c r="E650" t="str">
        <f t="shared" si="90"/>
        <v>Data Analyst</v>
      </c>
      <c r="F650" t="str">
        <f t="shared" si="91"/>
        <v>$42</v>
      </c>
      <c r="G650" t="str">
        <f t="shared" si="92"/>
        <v>$66</v>
      </c>
      <c r="H650" t="str">
        <f>LEFT(DataAnalyst!F548,LEN(DataAnalyst!F548)-3)</f>
        <v xml:space="preserve">iSpace, Inc
</v>
      </c>
      <c r="I650" t="s">
        <v>1705</v>
      </c>
      <c r="J650" t="str">
        <f>IF(DataAnalyst!I548=-1,"Unknown",DataAnalyst!I548)</f>
        <v>51 to 200 employees</v>
      </c>
      <c r="K650" t="str">
        <f>IF(DataAnalyst!L548=-1,"Unknown",DataAnalyst!L548)</f>
        <v>IT Services</v>
      </c>
      <c r="L650" t="str">
        <f>IF(DataAnalyst!N548=-1,"Unknown",DataAnalyst!N548)</f>
        <v>$5 to $10 million (USD)</v>
      </c>
      <c r="M650" t="b">
        <f>IF(DataAnalyst!P548=-1,FALSE,TRUE)</f>
        <v>0</v>
      </c>
      <c r="N650">
        <f t="shared" si="98"/>
        <v>1</v>
      </c>
      <c r="O650">
        <f t="shared" si="93"/>
        <v>1</v>
      </c>
      <c r="P650">
        <f t="shared" si="94"/>
        <v>0</v>
      </c>
      <c r="Q650">
        <f t="shared" si="95"/>
        <v>1</v>
      </c>
      <c r="R650">
        <f t="shared" si="96"/>
        <v>0</v>
      </c>
      <c r="S650">
        <f t="shared" si="97"/>
        <v>0</v>
      </c>
    </row>
    <row r="651" spans="1:19" ht="18.600000000000001" customHeight="1" x14ac:dyDescent="0.3">
      <c r="A651" t="s">
        <v>2049</v>
      </c>
      <c r="B651" t="str">
        <f>UPPER(DataAnalyst!B651)</f>
        <v>DATA TECHNICIAN/ANALYST/SPECIALIST</v>
      </c>
      <c r="C651" t="s">
        <v>1981</v>
      </c>
      <c r="E651" t="str">
        <f t="shared" si="90"/>
        <v>Data Analyst</v>
      </c>
      <c r="F651" t="str">
        <f t="shared" si="91"/>
        <v>$42</v>
      </c>
      <c r="G651" t="str">
        <f t="shared" si="92"/>
        <v>$66</v>
      </c>
      <c r="H651" t="str">
        <f>LEFT(DataAnalyst!F549,LEN(DataAnalyst!F549)-3)</f>
        <v>Kha</v>
      </c>
      <c r="I651" t="s">
        <v>354</v>
      </c>
      <c r="J651" t="str">
        <f>IF(DataAnalyst!I549=-1,"Unknown",DataAnalyst!I549)</f>
        <v>51 to 200 employees</v>
      </c>
      <c r="K651" t="str">
        <f>IF(DataAnalyst!L549=-1,"Unknown",DataAnalyst!L549)</f>
        <v>Unknown</v>
      </c>
      <c r="L651" t="str">
        <f>IF(DataAnalyst!N549=-1,"Unknown",DataAnalyst!N549)</f>
        <v>$5 to $10 million (USD)</v>
      </c>
      <c r="M651" t="b">
        <f>IF(DataAnalyst!P549=-1,FALSE,TRUE)</f>
        <v>0</v>
      </c>
      <c r="N651">
        <f t="shared" si="98"/>
        <v>0</v>
      </c>
      <c r="O651">
        <f t="shared" si="93"/>
        <v>0</v>
      </c>
      <c r="P651">
        <f t="shared" si="94"/>
        <v>0</v>
      </c>
      <c r="Q651">
        <f t="shared" si="95"/>
        <v>0</v>
      </c>
      <c r="R651">
        <f t="shared" si="96"/>
        <v>0</v>
      </c>
      <c r="S651">
        <f t="shared" si="97"/>
        <v>0</v>
      </c>
    </row>
    <row r="652" spans="1:19" ht="18.600000000000001" customHeight="1" x14ac:dyDescent="0.3">
      <c r="A652" t="s">
        <v>2051</v>
      </c>
      <c r="B652" t="str">
        <f>UPPER(DataAnalyst!B652)</f>
        <v>SENIOR DATA ANALYST</v>
      </c>
      <c r="C652" t="s">
        <v>1981</v>
      </c>
      <c r="E652" t="str">
        <f t="shared" si="90"/>
        <v>Data Analyst</v>
      </c>
      <c r="F652" t="str">
        <f t="shared" si="91"/>
        <v>$42</v>
      </c>
      <c r="G652" t="str">
        <f t="shared" si="92"/>
        <v>$66</v>
      </c>
      <c r="H652" t="str">
        <f>LEFT(DataAnalyst!F550,LEN(DataAnalyst!F550)-3)</f>
        <v xml:space="preserve">Cedars-Sinai
</v>
      </c>
      <c r="I652" t="s">
        <v>354</v>
      </c>
      <c r="J652" t="str">
        <f>IF(DataAnalyst!I550=-1,"Unknown",DataAnalyst!I550)</f>
        <v>10000+ employees</v>
      </c>
      <c r="K652" t="str">
        <f>IF(DataAnalyst!L550=-1,"Unknown",DataAnalyst!L550)</f>
        <v>Health Care Services &amp; Hospitals</v>
      </c>
      <c r="L652" t="str">
        <f>IF(DataAnalyst!N550=-1,"Unknown",DataAnalyst!N550)</f>
        <v>$2 to $5 billion (USD)</v>
      </c>
      <c r="M652" t="b">
        <f>IF(DataAnalyst!P550=-1,FALSE,TRUE)</f>
        <v>0</v>
      </c>
      <c r="N652">
        <f t="shared" si="98"/>
        <v>1</v>
      </c>
      <c r="O652">
        <f t="shared" si="93"/>
        <v>1</v>
      </c>
      <c r="P652">
        <f t="shared" si="94"/>
        <v>0</v>
      </c>
      <c r="Q652">
        <f t="shared" si="95"/>
        <v>1</v>
      </c>
      <c r="R652">
        <f t="shared" si="96"/>
        <v>0</v>
      </c>
      <c r="S652">
        <f t="shared" si="97"/>
        <v>0</v>
      </c>
    </row>
    <row r="653" spans="1:19" ht="18.600000000000001" customHeight="1" x14ac:dyDescent="0.3">
      <c r="A653" t="s">
        <v>2053</v>
      </c>
      <c r="B653" t="str">
        <f>UPPER(DataAnalyst!B653)</f>
        <v>RESEARCH DATA ANALYST</v>
      </c>
      <c r="C653" t="s">
        <v>1981</v>
      </c>
      <c r="E653" t="str">
        <f t="shared" si="90"/>
        <v>Data Analyst</v>
      </c>
      <c r="F653" t="str">
        <f t="shared" si="91"/>
        <v>$42</v>
      </c>
      <c r="G653" t="str">
        <f t="shared" si="92"/>
        <v>$66</v>
      </c>
      <c r="H653" t="str">
        <f>LEFT(DataAnalyst!F551,LEN(DataAnalyst!F551)-3)</f>
        <v xml:space="preserve">System1
</v>
      </c>
      <c r="I653" t="s">
        <v>1752</v>
      </c>
      <c r="J653" t="str">
        <f>IF(DataAnalyst!I551=-1,"Unknown",DataAnalyst!I551)</f>
        <v>201 to 500 employees</v>
      </c>
      <c r="K653" t="str">
        <f>IF(DataAnalyst!L551=-1,"Unknown",DataAnalyst!L551)</f>
        <v>Internet</v>
      </c>
      <c r="L653" t="str">
        <f>IF(DataAnalyst!N551=-1,"Unknown",DataAnalyst!N551)</f>
        <v>Unknown / Non-Applicable</v>
      </c>
      <c r="M653" t="b">
        <f>IF(DataAnalyst!P551=-1,FALSE,TRUE)</f>
        <v>0</v>
      </c>
      <c r="N653">
        <f t="shared" si="98"/>
        <v>1</v>
      </c>
      <c r="O653">
        <f t="shared" si="93"/>
        <v>0</v>
      </c>
      <c r="P653">
        <f t="shared" si="94"/>
        <v>0</v>
      </c>
      <c r="Q653">
        <f t="shared" si="95"/>
        <v>1</v>
      </c>
      <c r="R653">
        <f t="shared" si="96"/>
        <v>0</v>
      </c>
      <c r="S653">
        <f t="shared" si="97"/>
        <v>1</v>
      </c>
    </row>
    <row r="654" spans="1:19" ht="18.600000000000001" customHeight="1" x14ac:dyDescent="0.3">
      <c r="A654" t="s">
        <v>2056</v>
      </c>
      <c r="B654" t="str">
        <f>UPPER(DataAnalyst!B654)</f>
        <v>Ã€1YR OPT+INTERNÃ€‘DATA ANALYST Ä¿Å®ŽÄ¹ Ä¿Å°±Ä¸Š</v>
      </c>
      <c r="C654" t="s">
        <v>1981</v>
      </c>
      <c r="E654" t="str">
        <f t="shared" si="90"/>
        <v>Data Analyst</v>
      </c>
      <c r="F654" t="str">
        <f t="shared" si="91"/>
        <v>$42</v>
      </c>
      <c r="G654" t="str">
        <f t="shared" si="92"/>
        <v>$66</v>
      </c>
      <c r="H654" t="str">
        <f>LEFT(DataAnalyst!F552,LEN(DataAnalyst!F552)-3)</f>
        <v xml:space="preserve">Western Asset
</v>
      </c>
      <c r="I654" t="s">
        <v>1755</v>
      </c>
      <c r="J654" t="str">
        <f>IF(DataAnalyst!I552=-1,"Unknown",DataAnalyst!I552)</f>
        <v>501 to 1000 employees</v>
      </c>
      <c r="K654" t="str">
        <f>IF(DataAnalyst!L552=-1,"Unknown",DataAnalyst!L552)</f>
        <v>Investment Banking &amp; Asset Management</v>
      </c>
      <c r="L654" t="str">
        <f>IF(DataAnalyst!N552=-1,"Unknown",DataAnalyst!N552)</f>
        <v>Unknown / Non-Applicable</v>
      </c>
      <c r="M654" t="b">
        <f>IF(DataAnalyst!P552=-1,FALSE,TRUE)</f>
        <v>0</v>
      </c>
      <c r="N654">
        <f t="shared" si="98"/>
        <v>0</v>
      </c>
      <c r="O654">
        <f t="shared" si="93"/>
        <v>0</v>
      </c>
      <c r="P654">
        <f t="shared" si="94"/>
        <v>0</v>
      </c>
      <c r="Q654">
        <f t="shared" si="95"/>
        <v>0</v>
      </c>
      <c r="R654">
        <f t="shared" si="96"/>
        <v>0</v>
      </c>
      <c r="S654">
        <f t="shared" si="97"/>
        <v>0</v>
      </c>
    </row>
    <row r="655" spans="1:19" ht="18.600000000000001" customHeight="1" x14ac:dyDescent="0.3">
      <c r="A655" t="s">
        <v>2061</v>
      </c>
      <c r="B655" t="str">
        <f>UPPER(DataAnalyst!B655)</f>
        <v>HEIGHTENED STANDARDS DATA ANALYST</v>
      </c>
      <c r="C655" t="s">
        <v>1981</v>
      </c>
      <c r="E655" t="str">
        <f t="shared" si="90"/>
        <v>Data Analyst</v>
      </c>
      <c r="F655" t="str">
        <f t="shared" si="91"/>
        <v>$42</v>
      </c>
      <c r="G655" t="str">
        <f t="shared" si="92"/>
        <v>$66</v>
      </c>
      <c r="H655" t="str">
        <f>LEFT(DataAnalyst!F553,LEN(DataAnalyst!F553)-3)</f>
        <v xml:space="preserve">Tilde Staff Inc.
</v>
      </c>
      <c r="I655" t="s">
        <v>1755</v>
      </c>
      <c r="J655" t="str">
        <f>IF(DataAnalyst!I553=-1,"Unknown",DataAnalyst!I553)</f>
        <v>1 to 50 employees</v>
      </c>
      <c r="K655" t="str">
        <f>IF(DataAnalyst!L553=-1,"Unknown",DataAnalyst!L553)</f>
        <v>Unknown</v>
      </c>
      <c r="L655" t="str">
        <f>IF(DataAnalyst!N553=-1,"Unknown",DataAnalyst!N553)</f>
        <v>Unknown / Non-Applicable</v>
      </c>
      <c r="M655" t="b">
        <f>IF(DataAnalyst!P553=-1,FALSE,TRUE)</f>
        <v>0</v>
      </c>
      <c r="N655">
        <f t="shared" si="98"/>
        <v>0</v>
      </c>
      <c r="O655">
        <f t="shared" si="93"/>
        <v>0</v>
      </c>
      <c r="P655">
        <f t="shared" si="94"/>
        <v>0</v>
      </c>
      <c r="Q655">
        <f t="shared" si="95"/>
        <v>0</v>
      </c>
      <c r="R655">
        <f t="shared" si="96"/>
        <v>0</v>
      </c>
      <c r="S655">
        <f t="shared" si="97"/>
        <v>1</v>
      </c>
    </row>
    <row r="656" spans="1:19" ht="18.600000000000001" customHeight="1" x14ac:dyDescent="0.3">
      <c r="A656" t="s">
        <v>2063</v>
      </c>
      <c r="B656" t="str">
        <f>UPPER(DataAnalyst!B656)</f>
        <v>CORPORATE: DATA ANALYST</v>
      </c>
      <c r="C656" t="s">
        <v>1981</v>
      </c>
      <c r="E656" t="str">
        <f t="shared" si="90"/>
        <v>Data Analyst</v>
      </c>
      <c r="F656" t="str">
        <f t="shared" si="91"/>
        <v>$42</v>
      </c>
      <c r="G656" t="str">
        <f t="shared" si="92"/>
        <v>$66</v>
      </c>
      <c r="H656" t="str">
        <f>LEFT(DataAnalyst!F554,LEN(DataAnalyst!F554)-3)</f>
        <v xml:space="preserve">Hulu
</v>
      </c>
      <c r="I656" t="s">
        <v>217</v>
      </c>
      <c r="J656" t="str">
        <f>IF(DataAnalyst!I554=-1,"Unknown",DataAnalyst!I554)</f>
        <v>1001 to 5000 employees</v>
      </c>
      <c r="K656" t="str">
        <f>IF(DataAnalyst!L554=-1,"Unknown",DataAnalyst!L554)</f>
        <v>TV Broadcast &amp; Cable Networks</v>
      </c>
      <c r="L656" t="str">
        <f>IF(DataAnalyst!N554=-1,"Unknown",DataAnalyst!N554)</f>
        <v>$1 to $2 billion (USD)</v>
      </c>
      <c r="M656" t="b">
        <f>IF(DataAnalyst!P554=-1,FALSE,TRUE)</f>
        <v>0</v>
      </c>
      <c r="N656">
        <f t="shared" si="98"/>
        <v>1</v>
      </c>
      <c r="O656">
        <f t="shared" si="93"/>
        <v>1</v>
      </c>
      <c r="P656">
        <f t="shared" si="94"/>
        <v>0</v>
      </c>
      <c r="Q656">
        <f t="shared" si="95"/>
        <v>1</v>
      </c>
      <c r="R656">
        <f t="shared" si="96"/>
        <v>0</v>
      </c>
      <c r="S656">
        <f t="shared" si="97"/>
        <v>1</v>
      </c>
    </row>
    <row r="657" spans="1:19" ht="18.600000000000001" customHeight="1" x14ac:dyDescent="0.3">
      <c r="A657" t="s">
        <v>2069</v>
      </c>
      <c r="B657" t="str">
        <f>UPPER(DataAnalyst!B657)</f>
        <v>SR DATA ANALYST</v>
      </c>
      <c r="C657" t="s">
        <v>1981</v>
      </c>
      <c r="E657" t="str">
        <f t="shared" si="90"/>
        <v>Data Analyst</v>
      </c>
      <c r="F657" t="str">
        <f t="shared" si="91"/>
        <v>$42</v>
      </c>
      <c r="G657" t="str">
        <f t="shared" si="92"/>
        <v>$66</v>
      </c>
      <c r="H657" t="str">
        <f>LEFT(DataAnalyst!F555,LEN(DataAnalyst!F555)-3)</f>
        <v xml:space="preserve">Login Consulting Services
</v>
      </c>
      <c r="I657" t="s">
        <v>1651</v>
      </c>
      <c r="J657" t="str">
        <f>IF(DataAnalyst!I555=-1,"Unknown",DataAnalyst!I555)</f>
        <v>51 to 200 employees</v>
      </c>
      <c r="K657" t="str">
        <f>IF(DataAnalyst!L555=-1,"Unknown",DataAnalyst!L555)</f>
        <v>Consulting</v>
      </c>
      <c r="L657" t="str">
        <f>IF(DataAnalyst!N555=-1,"Unknown",DataAnalyst!N555)</f>
        <v>$5 to $10 million (USD)</v>
      </c>
      <c r="M657" t="b">
        <f>IF(DataAnalyst!P555=-1,FALSE,TRUE)</f>
        <v>0</v>
      </c>
      <c r="N657">
        <f t="shared" si="98"/>
        <v>1</v>
      </c>
      <c r="O657">
        <f t="shared" si="93"/>
        <v>0</v>
      </c>
      <c r="P657">
        <f t="shared" si="94"/>
        <v>0</v>
      </c>
      <c r="Q657">
        <f t="shared" si="95"/>
        <v>1</v>
      </c>
      <c r="R657">
        <f t="shared" si="96"/>
        <v>0</v>
      </c>
      <c r="S657">
        <f t="shared" si="97"/>
        <v>1</v>
      </c>
    </row>
    <row r="658" spans="1:19" ht="18.600000000000001" customHeight="1" x14ac:dyDescent="0.3">
      <c r="A658" t="s">
        <v>2072</v>
      </c>
      <c r="B658" t="str">
        <f>UPPER(DataAnalyst!B658)</f>
        <v>DATA ANALYST I- ON SITE POSITION</v>
      </c>
      <c r="C658" t="s">
        <v>1981</v>
      </c>
      <c r="E658" t="str">
        <f t="shared" si="90"/>
        <v>Data Analyst</v>
      </c>
      <c r="F658" t="str">
        <f t="shared" si="91"/>
        <v>$42</v>
      </c>
      <c r="G658" t="str">
        <f t="shared" si="92"/>
        <v>$66</v>
      </c>
      <c r="H658" t="str">
        <f>LEFT(DataAnalyst!F556,LEN(DataAnalyst!F556)-3)</f>
        <v xml:space="preserve">University of Southern California
</v>
      </c>
      <c r="I658" t="s">
        <v>354</v>
      </c>
      <c r="J658" t="str">
        <f>IF(DataAnalyst!I556=-1,"Unknown",DataAnalyst!I556)</f>
        <v>10000+ employees</v>
      </c>
      <c r="K658" t="str">
        <f>IF(DataAnalyst!L556=-1,"Unknown",DataAnalyst!L556)</f>
        <v>Colleges &amp; Universities</v>
      </c>
      <c r="L658" t="str">
        <f>IF(DataAnalyst!N556=-1,"Unknown",DataAnalyst!N556)</f>
        <v>$2 to $5 billion (USD)</v>
      </c>
      <c r="M658" t="b">
        <f>IF(DataAnalyst!P556=-1,FALSE,TRUE)</f>
        <v>0</v>
      </c>
      <c r="N658">
        <f t="shared" si="98"/>
        <v>0</v>
      </c>
      <c r="O658">
        <f t="shared" si="93"/>
        <v>0</v>
      </c>
      <c r="P658">
        <f t="shared" si="94"/>
        <v>0</v>
      </c>
      <c r="Q658">
        <f t="shared" si="95"/>
        <v>0</v>
      </c>
      <c r="R658">
        <f t="shared" si="96"/>
        <v>1</v>
      </c>
      <c r="S658">
        <f t="shared" si="97"/>
        <v>0</v>
      </c>
    </row>
    <row r="659" spans="1:19" ht="18.600000000000001" customHeight="1" x14ac:dyDescent="0.3">
      <c r="A659" t="s">
        <v>2076</v>
      </c>
      <c r="B659" t="str">
        <f>UPPER(DataAnalyst!B659)</f>
        <v>ANALYST, DATA</v>
      </c>
      <c r="C659" t="s">
        <v>1981</v>
      </c>
      <c r="E659" t="str">
        <f t="shared" si="90"/>
        <v>Data Analyst</v>
      </c>
      <c r="F659" t="str">
        <f t="shared" si="91"/>
        <v>$42</v>
      </c>
      <c r="G659" t="str">
        <f t="shared" si="92"/>
        <v>$66</v>
      </c>
      <c r="H659" t="str">
        <f>LEFT(DataAnalyst!F557,LEN(DataAnalyst!F557)-3)</f>
        <v xml:space="preserve">Delmarva Foundation
</v>
      </c>
      <c r="I659" t="s">
        <v>1771</v>
      </c>
      <c r="J659" t="str">
        <f>IF(DataAnalyst!I557=-1,"Unknown",DataAnalyst!I557)</f>
        <v>501 to 1000 employees</v>
      </c>
      <c r="K659" t="str">
        <f>IF(DataAnalyst!L557=-1,"Unknown",DataAnalyst!L557)</f>
        <v>Consulting</v>
      </c>
      <c r="L659" t="str">
        <f>IF(DataAnalyst!N557=-1,"Unknown",DataAnalyst!N557)</f>
        <v>$50 to $100 million (USD)</v>
      </c>
      <c r="M659" t="b">
        <f>IF(DataAnalyst!P557=-1,FALSE,TRUE)</f>
        <v>0</v>
      </c>
      <c r="N659">
        <f t="shared" si="98"/>
        <v>1</v>
      </c>
      <c r="O659">
        <f t="shared" si="93"/>
        <v>0</v>
      </c>
      <c r="P659">
        <f t="shared" si="94"/>
        <v>0</v>
      </c>
      <c r="Q659">
        <f t="shared" si="95"/>
        <v>1</v>
      </c>
      <c r="R659">
        <f t="shared" si="96"/>
        <v>1</v>
      </c>
      <c r="S659">
        <f t="shared" si="97"/>
        <v>1</v>
      </c>
    </row>
    <row r="660" spans="1:19" ht="18.600000000000001" customHeight="1" x14ac:dyDescent="0.3">
      <c r="A660" t="s">
        <v>2078</v>
      </c>
      <c r="B660" t="str">
        <f>UPPER(DataAnalyst!B660)</f>
        <v>SENIOR DATA ANALYST</v>
      </c>
      <c r="C660" t="s">
        <v>2077</v>
      </c>
      <c r="E660" t="str">
        <f t="shared" si="90"/>
        <v>Data Analyst</v>
      </c>
      <c r="F660" t="str">
        <f t="shared" si="91"/>
        <v>$65</v>
      </c>
      <c r="G660" t="str">
        <f t="shared" si="92"/>
        <v>$81</v>
      </c>
      <c r="H660" t="str">
        <f>LEFT(DataAnalyst!F558,LEN(DataAnalyst!F558)-3)</f>
        <v xml:space="preserve">LiveGlam
</v>
      </c>
      <c r="I660" t="s">
        <v>354</v>
      </c>
      <c r="J660" t="str">
        <f>IF(DataAnalyst!I558=-1,"Unknown",DataAnalyst!I558)</f>
        <v>51 to 200 employees</v>
      </c>
      <c r="K660" t="str">
        <f>IF(DataAnalyst!L558=-1,"Unknown",DataAnalyst!L558)</f>
        <v>Health, Beauty, &amp; Fitness</v>
      </c>
      <c r="L660" t="str">
        <f>IF(DataAnalyst!N558=-1,"Unknown",DataAnalyst!N558)</f>
        <v>Unknown / Non-Applicable</v>
      </c>
      <c r="M660" t="b">
        <f>IF(DataAnalyst!P558=-1,FALSE,TRUE)</f>
        <v>0</v>
      </c>
      <c r="N660">
        <f t="shared" si="98"/>
        <v>1</v>
      </c>
      <c r="O660">
        <f t="shared" si="93"/>
        <v>1</v>
      </c>
      <c r="P660">
        <f t="shared" si="94"/>
        <v>0</v>
      </c>
      <c r="Q660">
        <f t="shared" si="95"/>
        <v>1</v>
      </c>
      <c r="R660">
        <f t="shared" si="96"/>
        <v>0</v>
      </c>
      <c r="S660">
        <f t="shared" si="97"/>
        <v>0</v>
      </c>
    </row>
    <row r="661" spans="1:19" ht="18.600000000000001" customHeight="1" x14ac:dyDescent="0.3">
      <c r="A661" t="s">
        <v>2081</v>
      </c>
      <c r="B661" t="str">
        <f>UPPER(DataAnalyst!B661)</f>
        <v>CREDIT DATA ANALYST</v>
      </c>
      <c r="C661" t="s">
        <v>2077</v>
      </c>
      <c r="E661" t="str">
        <f t="shared" si="90"/>
        <v>Data Analyst</v>
      </c>
      <c r="F661" t="str">
        <f t="shared" si="91"/>
        <v>$65</v>
      </c>
      <c r="G661" t="str">
        <f t="shared" si="92"/>
        <v>$81</v>
      </c>
      <c r="H661" t="str">
        <f>LEFT(DataAnalyst!F559,LEN(DataAnalyst!F559)-3)</f>
        <v xml:space="preserve">Warner Bros. Entertainment
</v>
      </c>
      <c r="I661" t="s">
        <v>245</v>
      </c>
      <c r="J661" t="str">
        <f>IF(DataAnalyst!I559=-1,"Unknown",DataAnalyst!I559)</f>
        <v>5001 to 10000 employees</v>
      </c>
      <c r="K661" t="str">
        <f>IF(DataAnalyst!L559=-1,"Unknown",DataAnalyst!L559)</f>
        <v>Motion Picture Production &amp; Distribution</v>
      </c>
      <c r="L661" t="str">
        <f>IF(DataAnalyst!N559=-1,"Unknown",DataAnalyst!N559)</f>
        <v>$10+ billion (USD)</v>
      </c>
      <c r="M661" t="b">
        <f>IF(DataAnalyst!P559=-1,FALSE,TRUE)</f>
        <v>0</v>
      </c>
      <c r="N661">
        <f t="shared" si="98"/>
        <v>1</v>
      </c>
      <c r="O661">
        <f t="shared" si="93"/>
        <v>1</v>
      </c>
      <c r="P661">
        <f t="shared" si="94"/>
        <v>0</v>
      </c>
      <c r="Q661">
        <f t="shared" si="95"/>
        <v>0</v>
      </c>
      <c r="R661">
        <f t="shared" si="96"/>
        <v>0</v>
      </c>
      <c r="S661">
        <f t="shared" si="97"/>
        <v>0</v>
      </c>
    </row>
    <row r="662" spans="1:19" ht="18.600000000000001" customHeight="1" x14ac:dyDescent="0.3">
      <c r="A662" t="s">
        <v>2084</v>
      </c>
      <c r="B662" t="str">
        <f>UPPER(DataAnalyst!B662)</f>
        <v>SR PERFORMANCE METRICS DATA ANALYST</v>
      </c>
      <c r="C662" t="s">
        <v>2077</v>
      </c>
      <c r="E662" t="str">
        <f t="shared" si="90"/>
        <v>Data Analyst</v>
      </c>
      <c r="F662" t="str">
        <f t="shared" si="91"/>
        <v>$65</v>
      </c>
      <c r="G662" t="str">
        <f t="shared" si="92"/>
        <v>$81</v>
      </c>
      <c r="H662" t="str">
        <f>LEFT(DataAnalyst!F560,LEN(DataAnalyst!F560)-3)</f>
        <v>NextDeavor Servi</v>
      </c>
      <c r="I662" t="s">
        <v>1782</v>
      </c>
      <c r="J662" t="str">
        <f>IF(DataAnalyst!I560=-1,"Unknown",DataAnalyst!I560)</f>
        <v>Unknown</v>
      </c>
      <c r="K662" t="str">
        <f>IF(DataAnalyst!L560=-1,"Unknown",DataAnalyst!L560)</f>
        <v>Unknown</v>
      </c>
      <c r="L662" t="str">
        <f>IF(DataAnalyst!N560=-1,"Unknown",DataAnalyst!N560)</f>
        <v>Unknown</v>
      </c>
      <c r="M662" t="b">
        <f>IF(DataAnalyst!P560=-1,FALSE,TRUE)</f>
        <v>0</v>
      </c>
      <c r="N662">
        <f t="shared" si="98"/>
        <v>1</v>
      </c>
      <c r="O662">
        <f t="shared" si="93"/>
        <v>1</v>
      </c>
      <c r="P662">
        <f t="shared" si="94"/>
        <v>0</v>
      </c>
      <c r="Q662">
        <f t="shared" si="95"/>
        <v>0</v>
      </c>
      <c r="R662">
        <f t="shared" si="96"/>
        <v>0</v>
      </c>
      <c r="S662">
        <f t="shared" si="97"/>
        <v>1</v>
      </c>
    </row>
    <row r="663" spans="1:19" ht="18.600000000000001" customHeight="1" x14ac:dyDescent="0.3">
      <c r="A663" t="s">
        <v>2086</v>
      </c>
      <c r="B663" t="str">
        <f>UPPER(DataAnalyst!B663)</f>
        <v>SR. DATA ANALYST</v>
      </c>
      <c r="C663" t="s">
        <v>2077</v>
      </c>
      <c r="E663" t="str">
        <f t="shared" si="90"/>
        <v>Data Analyst</v>
      </c>
      <c r="F663" t="str">
        <f t="shared" si="91"/>
        <v>$65</v>
      </c>
      <c r="G663" t="str">
        <f t="shared" si="92"/>
        <v>$81</v>
      </c>
      <c r="H663" t="str">
        <f>LEFT(DataAnalyst!F561,LEN(DataAnalyst!F561)-3)</f>
        <v xml:space="preserve">Cenergy
</v>
      </c>
      <c r="I663" t="s">
        <v>1785</v>
      </c>
      <c r="J663" t="str">
        <f>IF(DataAnalyst!I561=-1,"Unknown",DataAnalyst!I561)</f>
        <v>51 to 200 employees</v>
      </c>
      <c r="K663" t="str">
        <f>IF(DataAnalyst!L561=-1,"Unknown",DataAnalyst!L561)</f>
        <v>Construction</v>
      </c>
      <c r="L663" t="str">
        <f>IF(DataAnalyst!N561=-1,"Unknown",DataAnalyst!N561)</f>
        <v>$10 to $25 million (USD)</v>
      </c>
      <c r="M663" t="b">
        <f>IF(DataAnalyst!P561=-1,FALSE,TRUE)</f>
        <v>0</v>
      </c>
      <c r="N663">
        <f t="shared" si="98"/>
        <v>1</v>
      </c>
      <c r="O663">
        <f t="shared" si="93"/>
        <v>1</v>
      </c>
      <c r="P663">
        <f t="shared" si="94"/>
        <v>0</v>
      </c>
      <c r="Q663">
        <f t="shared" si="95"/>
        <v>1</v>
      </c>
      <c r="R663">
        <f t="shared" si="96"/>
        <v>1</v>
      </c>
      <c r="S663">
        <f t="shared" si="97"/>
        <v>0</v>
      </c>
    </row>
    <row r="664" spans="1:19" ht="18.600000000000001" customHeight="1" x14ac:dyDescent="0.3">
      <c r="A664" t="s">
        <v>2089</v>
      </c>
      <c r="B664" t="str">
        <f>UPPER(DataAnalyst!B664)</f>
        <v>JUNIOR DATA ANALYST</v>
      </c>
      <c r="C664" t="s">
        <v>2077</v>
      </c>
      <c r="E664" t="str">
        <f t="shared" si="90"/>
        <v>Data Analyst</v>
      </c>
      <c r="F664" t="str">
        <f t="shared" si="91"/>
        <v>$65</v>
      </c>
      <c r="G664" t="str">
        <f t="shared" si="92"/>
        <v>$81</v>
      </c>
      <c r="H664" t="str">
        <f>LEFT(DataAnalyst!F562,LEN(DataAnalyst!F562)-3)</f>
        <v xml:space="preserve">Electronic Arts
</v>
      </c>
      <c r="I664" t="s">
        <v>354</v>
      </c>
      <c r="J664" t="str">
        <f>IF(DataAnalyst!I562=-1,"Unknown",DataAnalyst!I562)</f>
        <v>5001 to 10000 employees</v>
      </c>
      <c r="K664" t="str">
        <f>IF(DataAnalyst!L562=-1,"Unknown",DataAnalyst!L562)</f>
        <v>Video Games</v>
      </c>
      <c r="L664" t="str">
        <f>IF(DataAnalyst!N562=-1,"Unknown",DataAnalyst!N562)</f>
        <v>$2 to $5 billion (USD)</v>
      </c>
      <c r="M664" t="b">
        <f>IF(DataAnalyst!P562=-1,FALSE,TRUE)</f>
        <v>0</v>
      </c>
      <c r="N664">
        <f t="shared" si="98"/>
        <v>1</v>
      </c>
      <c r="O664">
        <f t="shared" si="93"/>
        <v>1</v>
      </c>
      <c r="P664">
        <f t="shared" si="94"/>
        <v>0</v>
      </c>
      <c r="Q664">
        <f t="shared" si="95"/>
        <v>0</v>
      </c>
      <c r="R664">
        <f t="shared" si="96"/>
        <v>1</v>
      </c>
      <c r="S664">
        <f t="shared" si="97"/>
        <v>1</v>
      </c>
    </row>
    <row r="665" spans="1:19" ht="18.600000000000001" customHeight="1" x14ac:dyDescent="0.3">
      <c r="A665" t="s">
        <v>2093</v>
      </c>
      <c r="B665" t="str">
        <f>UPPER(DataAnalyst!B665)</f>
        <v>SENIOR DATA BI ANALYST</v>
      </c>
      <c r="C665" t="s">
        <v>2077</v>
      </c>
      <c r="E665" t="str">
        <f t="shared" ref="E665:E728" si="99">IF(COUNTIF(B665, "*BU*"), "Business Analyst", "Data Analyst")</f>
        <v>Data Analyst</v>
      </c>
      <c r="F665" t="str">
        <f t="shared" si="91"/>
        <v>$65</v>
      </c>
      <c r="G665" t="str">
        <f t="shared" si="92"/>
        <v>$81</v>
      </c>
      <c r="H665" t="str">
        <f>LEFT(DataAnalyst!F563,LEN(DataAnalyst!F563)-3)</f>
        <v xml:space="preserve">Cedars-Sinai
</v>
      </c>
      <c r="I665" t="s">
        <v>354</v>
      </c>
      <c r="J665" t="str">
        <f>IF(DataAnalyst!I563=-1,"Unknown",DataAnalyst!I563)</f>
        <v>10000+ employees</v>
      </c>
      <c r="K665" t="str">
        <f>IF(DataAnalyst!L563=-1,"Unknown",DataAnalyst!L563)</f>
        <v>Health Care Services &amp; Hospitals</v>
      </c>
      <c r="L665" t="str">
        <f>IF(DataAnalyst!N563=-1,"Unknown",DataAnalyst!N563)</f>
        <v>$2 to $5 billion (USD)</v>
      </c>
      <c r="M665" t="b">
        <f>IF(DataAnalyst!P563=-1,FALSE,TRUE)</f>
        <v>0</v>
      </c>
      <c r="N665">
        <f t="shared" si="98"/>
        <v>1</v>
      </c>
      <c r="O665">
        <f t="shared" si="93"/>
        <v>1</v>
      </c>
      <c r="P665">
        <f t="shared" si="94"/>
        <v>0</v>
      </c>
      <c r="Q665">
        <f t="shared" si="95"/>
        <v>0</v>
      </c>
      <c r="R665">
        <f t="shared" si="96"/>
        <v>1</v>
      </c>
      <c r="S665">
        <f t="shared" si="97"/>
        <v>1</v>
      </c>
    </row>
    <row r="666" spans="1:19" ht="18.600000000000001" customHeight="1" x14ac:dyDescent="0.3">
      <c r="A666" t="s">
        <v>2096</v>
      </c>
      <c r="B666" t="str">
        <f>UPPER(DataAnalyst!B666)</f>
        <v>DATA ANALYST - MS ACCESS &amp; EXCEL</v>
      </c>
      <c r="C666" t="s">
        <v>2077</v>
      </c>
      <c r="E666" t="str">
        <f t="shared" si="99"/>
        <v>Data Analyst</v>
      </c>
      <c r="F666" t="str">
        <f t="shared" si="91"/>
        <v>$65</v>
      </c>
      <c r="G666" t="str">
        <f t="shared" si="92"/>
        <v>$81</v>
      </c>
      <c r="H666" t="str">
        <f>LEFT(DataAnalyst!F564,LEN(DataAnalyst!F564)-3)</f>
        <v xml:space="preserve">Capital Group
</v>
      </c>
      <c r="I666" t="s">
        <v>354</v>
      </c>
      <c r="J666" t="str">
        <f>IF(DataAnalyst!I564=-1,"Unknown",DataAnalyst!I564)</f>
        <v>5001 to 10000 employees</v>
      </c>
      <c r="K666" t="str">
        <f>IF(DataAnalyst!L564=-1,"Unknown",DataAnalyst!L564)</f>
        <v>Investment Banking &amp; Asset Management</v>
      </c>
      <c r="L666" t="str">
        <f>IF(DataAnalyst!N564=-1,"Unknown",DataAnalyst!N564)</f>
        <v>$1 to $2 billion (USD)</v>
      </c>
      <c r="M666" t="b">
        <f>IF(DataAnalyst!P564=-1,FALSE,TRUE)</f>
        <v>0</v>
      </c>
      <c r="N666">
        <f t="shared" si="98"/>
        <v>0</v>
      </c>
      <c r="O666">
        <f t="shared" si="93"/>
        <v>0</v>
      </c>
      <c r="P666">
        <f t="shared" si="94"/>
        <v>0</v>
      </c>
      <c r="Q666">
        <f t="shared" si="95"/>
        <v>0</v>
      </c>
      <c r="R666">
        <f t="shared" si="96"/>
        <v>0</v>
      </c>
      <c r="S666">
        <f t="shared" si="97"/>
        <v>0</v>
      </c>
    </row>
    <row r="667" spans="1:19" ht="18.600000000000001" customHeight="1" x14ac:dyDescent="0.3">
      <c r="A667" t="s">
        <v>2100</v>
      </c>
      <c r="B667" t="str">
        <f>UPPER(DataAnalyst!B667)</f>
        <v>DATA ANALYST (ASSET MANAGEMENT / EDISCOVERY)</v>
      </c>
      <c r="C667" t="s">
        <v>2077</v>
      </c>
      <c r="E667" t="str">
        <f t="shared" si="99"/>
        <v>Data Analyst</v>
      </c>
      <c r="F667" t="str">
        <f t="shared" si="91"/>
        <v>$65</v>
      </c>
      <c r="G667" t="str">
        <f t="shared" si="92"/>
        <v>$81</v>
      </c>
      <c r="H667" t="str">
        <f>LEFT(DataAnalyst!F565,LEN(DataAnalyst!F565)-3)</f>
        <v xml:space="preserve">Turner Broadcasting
</v>
      </c>
      <c r="I667" t="s">
        <v>245</v>
      </c>
      <c r="J667" t="str">
        <f>IF(DataAnalyst!I565=-1,"Unknown",DataAnalyst!I565)</f>
        <v>10000+ employees</v>
      </c>
      <c r="K667" t="str">
        <f>IF(DataAnalyst!L565=-1,"Unknown",DataAnalyst!L565)</f>
        <v>TV Broadcast &amp; Cable Networks</v>
      </c>
      <c r="L667" t="str">
        <f>IF(DataAnalyst!N565=-1,"Unknown",DataAnalyst!N565)</f>
        <v>$10+ billion (USD)</v>
      </c>
      <c r="M667" t="b">
        <f>IF(DataAnalyst!P565=-1,FALSE,TRUE)</f>
        <v>0</v>
      </c>
      <c r="N667">
        <f t="shared" si="98"/>
        <v>0</v>
      </c>
      <c r="O667">
        <f t="shared" si="93"/>
        <v>0</v>
      </c>
      <c r="P667">
        <f t="shared" si="94"/>
        <v>0</v>
      </c>
      <c r="Q667">
        <f t="shared" si="95"/>
        <v>0</v>
      </c>
      <c r="R667">
        <f t="shared" si="96"/>
        <v>0</v>
      </c>
      <c r="S667">
        <f t="shared" si="97"/>
        <v>1</v>
      </c>
    </row>
    <row r="668" spans="1:19" ht="18.600000000000001" customHeight="1" x14ac:dyDescent="0.3">
      <c r="A668" t="s">
        <v>2103</v>
      </c>
      <c r="B668" t="str">
        <f>UPPER(DataAnalyst!B668)</f>
        <v>JR. DATA ANALYST</v>
      </c>
      <c r="C668" t="s">
        <v>2077</v>
      </c>
      <c r="E668" t="str">
        <f t="shared" si="99"/>
        <v>Data Analyst</v>
      </c>
      <c r="F668" t="str">
        <f t="shared" si="91"/>
        <v>$65</v>
      </c>
      <c r="G668" t="str">
        <f t="shared" si="92"/>
        <v>$81</v>
      </c>
      <c r="H668" t="str">
        <f>LEFT(DataAnalyst!F566,LEN(DataAnalyst!F566)-3)</f>
        <v xml:space="preserve">AIDS Healthcare Foundation
</v>
      </c>
      <c r="I668" t="s">
        <v>354</v>
      </c>
      <c r="J668" t="str">
        <f>IF(DataAnalyst!I566=-1,"Unknown",DataAnalyst!I566)</f>
        <v>1001 to 5000 employees</v>
      </c>
      <c r="K668" t="str">
        <f>IF(DataAnalyst!L566=-1,"Unknown",DataAnalyst!L566)</f>
        <v>Health Care Services &amp; Hospitals</v>
      </c>
      <c r="L668" t="str">
        <f>IF(DataAnalyst!N566=-1,"Unknown",DataAnalyst!N566)</f>
        <v>$1 to $2 billion (USD)</v>
      </c>
      <c r="M668" t="b">
        <f>IF(DataAnalyst!P566=-1,FALSE,TRUE)</f>
        <v>0</v>
      </c>
      <c r="N668">
        <f t="shared" si="98"/>
        <v>1</v>
      </c>
      <c r="O668">
        <f t="shared" si="93"/>
        <v>0</v>
      </c>
      <c r="P668">
        <f t="shared" si="94"/>
        <v>0</v>
      </c>
      <c r="Q668">
        <f t="shared" si="95"/>
        <v>0</v>
      </c>
      <c r="R668">
        <f t="shared" si="96"/>
        <v>0</v>
      </c>
      <c r="S668">
        <f t="shared" si="97"/>
        <v>0</v>
      </c>
    </row>
    <row r="669" spans="1:19" ht="18.600000000000001" customHeight="1" x14ac:dyDescent="0.3">
      <c r="A669" t="s">
        <v>2104</v>
      </c>
      <c r="B669" t="str">
        <f>UPPER(DataAnalyst!B669)</f>
        <v>SR. DATA ANALYST</v>
      </c>
      <c r="C669" t="s">
        <v>2077</v>
      </c>
      <c r="E669" t="str">
        <f t="shared" si="99"/>
        <v>Data Analyst</v>
      </c>
      <c r="F669" t="str">
        <f t="shared" si="91"/>
        <v>$65</v>
      </c>
      <c r="G669" t="str">
        <f t="shared" si="92"/>
        <v>$81</v>
      </c>
      <c r="H669" t="str">
        <f>LEFT(DataAnalyst!F567,LEN(DataAnalyst!F567)-3)</f>
        <v xml:space="preserve">Lucky Day
</v>
      </c>
      <c r="I669" t="s">
        <v>354</v>
      </c>
      <c r="J669" t="str">
        <f>IF(DataAnalyst!I567=-1,"Unknown",DataAnalyst!I567)</f>
        <v>1 to 50 employees</v>
      </c>
      <c r="K669" t="str">
        <f>IF(DataAnalyst!L567=-1,"Unknown",DataAnalyst!L567)</f>
        <v>Internet</v>
      </c>
      <c r="L669" t="str">
        <f>IF(DataAnalyst!N567=-1,"Unknown",DataAnalyst!N567)</f>
        <v>Unknown / Non-Applicable</v>
      </c>
      <c r="M669" t="b">
        <f>IF(DataAnalyst!P567=-1,FALSE,TRUE)</f>
        <v>0</v>
      </c>
      <c r="N669">
        <f t="shared" si="98"/>
        <v>1</v>
      </c>
      <c r="O669">
        <f t="shared" si="93"/>
        <v>1</v>
      </c>
      <c r="P669">
        <f t="shared" si="94"/>
        <v>0</v>
      </c>
      <c r="Q669">
        <f t="shared" si="95"/>
        <v>1</v>
      </c>
      <c r="R669">
        <f t="shared" si="96"/>
        <v>0</v>
      </c>
      <c r="S669">
        <f t="shared" si="97"/>
        <v>0</v>
      </c>
    </row>
    <row r="670" spans="1:19" ht="18.600000000000001" customHeight="1" x14ac:dyDescent="0.3">
      <c r="A670" t="s">
        <v>2108</v>
      </c>
      <c r="B670" t="str">
        <f>UPPER(DataAnalyst!B670)</f>
        <v>DATA ANALYST - HEALTH, EXPERIENCED</v>
      </c>
      <c r="C670" t="s">
        <v>2077</v>
      </c>
      <c r="E670" t="str">
        <f t="shared" si="99"/>
        <v>Data Analyst</v>
      </c>
      <c r="F670" t="str">
        <f t="shared" si="91"/>
        <v>$65</v>
      </c>
      <c r="G670" t="str">
        <f t="shared" si="92"/>
        <v>$81</v>
      </c>
      <c r="H670" t="str">
        <f>LEFT(DataAnalyst!F568,LEN(DataAnalyst!F568)-3)</f>
        <v xml:space="preserve">LACERA
</v>
      </c>
      <c r="I670" t="s">
        <v>1755</v>
      </c>
      <c r="J670" t="str">
        <f>IF(DataAnalyst!I568=-1,"Unknown",DataAnalyst!I568)</f>
        <v>201 to 500 employees</v>
      </c>
      <c r="K670" t="str">
        <f>IF(DataAnalyst!L568=-1,"Unknown",DataAnalyst!L568)</f>
        <v>Investment Banking &amp; Asset Management</v>
      </c>
      <c r="L670" t="str">
        <f>IF(DataAnalyst!N568=-1,"Unknown",DataAnalyst!N568)</f>
        <v>$2 to $5 billion (USD)</v>
      </c>
      <c r="M670" t="b">
        <f>IF(DataAnalyst!P568=-1,FALSE,TRUE)</f>
        <v>0</v>
      </c>
      <c r="N670">
        <f t="shared" si="98"/>
        <v>1</v>
      </c>
      <c r="O670">
        <f t="shared" si="93"/>
        <v>0</v>
      </c>
      <c r="P670">
        <f t="shared" si="94"/>
        <v>0</v>
      </c>
      <c r="Q670">
        <f t="shared" si="95"/>
        <v>0</v>
      </c>
      <c r="R670">
        <f t="shared" si="96"/>
        <v>0</v>
      </c>
      <c r="S670">
        <f t="shared" si="97"/>
        <v>1</v>
      </c>
    </row>
    <row r="671" spans="1:19" ht="18.600000000000001" customHeight="1" x14ac:dyDescent="0.3">
      <c r="A671" t="s">
        <v>2111</v>
      </c>
      <c r="B671" t="str">
        <f>UPPER(DataAnalyst!B671)</f>
        <v>PRODUCT/DATA ANALYST</v>
      </c>
      <c r="C671" t="s">
        <v>2077</v>
      </c>
      <c r="E671" t="str">
        <f t="shared" si="99"/>
        <v>Data Analyst</v>
      </c>
      <c r="F671" t="str">
        <f t="shared" si="91"/>
        <v>$65</v>
      </c>
      <c r="G671" t="str">
        <f t="shared" si="92"/>
        <v>$81</v>
      </c>
      <c r="H671" t="str">
        <f>LEFT(DataAnalyst!F569,LEN(DataAnalyst!F569)-3)</f>
        <v xml:space="preserve">Arize Corporation
</v>
      </c>
      <c r="I671" t="s">
        <v>1809</v>
      </c>
      <c r="J671" t="str">
        <f>IF(DataAnalyst!I569=-1,"Unknown",DataAnalyst!I569)</f>
        <v>201 to 500 employees</v>
      </c>
      <c r="K671" t="str">
        <f>IF(DataAnalyst!L569=-1,"Unknown",DataAnalyst!L569)</f>
        <v>Publishing</v>
      </c>
      <c r="L671" t="str">
        <f>IF(DataAnalyst!N569=-1,"Unknown",DataAnalyst!N569)</f>
        <v>$50 to $100 million (USD)</v>
      </c>
      <c r="M671" t="b">
        <f>IF(DataAnalyst!P569=-1,FALSE,TRUE)</f>
        <v>0</v>
      </c>
      <c r="N671">
        <f t="shared" si="98"/>
        <v>1</v>
      </c>
      <c r="O671">
        <f t="shared" si="93"/>
        <v>0</v>
      </c>
      <c r="P671">
        <f t="shared" si="94"/>
        <v>0</v>
      </c>
      <c r="Q671">
        <f t="shared" si="95"/>
        <v>0</v>
      </c>
      <c r="R671">
        <f t="shared" si="96"/>
        <v>0</v>
      </c>
      <c r="S671">
        <f t="shared" si="97"/>
        <v>1</v>
      </c>
    </row>
    <row r="672" spans="1:19" ht="18.600000000000001" customHeight="1" x14ac:dyDescent="0.3">
      <c r="A672" t="s">
        <v>2112</v>
      </c>
      <c r="B672" t="str">
        <f>UPPER(DataAnalyst!B672)</f>
        <v>JUNIOR DATA ANALYST</v>
      </c>
      <c r="C672" t="s">
        <v>2077</v>
      </c>
      <c r="E672" t="str">
        <f t="shared" si="99"/>
        <v>Data Analyst</v>
      </c>
      <c r="F672" t="str">
        <f t="shared" si="91"/>
        <v>$65</v>
      </c>
      <c r="G672" t="str">
        <f t="shared" si="92"/>
        <v>$81</v>
      </c>
      <c r="H672" t="str">
        <f>LEFT(DataAnalyst!F570,LEN(DataAnalyst!F570)-3)</f>
        <v xml:space="preserve">SAG-AFTRA Health Plan and SAG-Producers Pension Plan
</v>
      </c>
      <c r="I672" t="s">
        <v>245</v>
      </c>
      <c r="J672" t="str">
        <f>IF(DataAnalyst!I570=-1,"Unknown",DataAnalyst!I570)</f>
        <v>Unknown</v>
      </c>
      <c r="K672" t="str">
        <f>IF(DataAnalyst!L570=-1,"Unknown",DataAnalyst!L570)</f>
        <v>Unknown</v>
      </c>
      <c r="L672" t="str">
        <f>IF(DataAnalyst!N570=-1,"Unknown",DataAnalyst!N570)</f>
        <v>Unknown / Non-Applicable</v>
      </c>
      <c r="M672" t="b">
        <f>IF(DataAnalyst!P570=-1,FALSE,TRUE)</f>
        <v>0</v>
      </c>
      <c r="N672">
        <f t="shared" si="98"/>
        <v>1</v>
      </c>
      <c r="O672">
        <f t="shared" si="93"/>
        <v>1</v>
      </c>
      <c r="P672">
        <f t="shared" si="94"/>
        <v>0</v>
      </c>
      <c r="Q672">
        <f t="shared" si="95"/>
        <v>0</v>
      </c>
      <c r="R672">
        <f t="shared" si="96"/>
        <v>1</v>
      </c>
      <c r="S672">
        <f t="shared" si="97"/>
        <v>1</v>
      </c>
    </row>
    <row r="673" spans="1:19" ht="18.600000000000001" customHeight="1" x14ac:dyDescent="0.3">
      <c r="A673" t="s">
        <v>2116</v>
      </c>
      <c r="B673" t="str">
        <f>UPPER(DataAnalyst!B673)</f>
        <v>REPORTING DATA ANALYST</v>
      </c>
      <c r="C673" t="s">
        <v>2077</v>
      </c>
      <c r="E673" t="str">
        <f t="shared" si="99"/>
        <v>Data Analyst</v>
      </c>
      <c r="F673" t="str">
        <f t="shared" si="91"/>
        <v>$65</v>
      </c>
      <c r="G673" t="str">
        <f t="shared" si="92"/>
        <v>$81</v>
      </c>
      <c r="H673" t="str">
        <f>LEFT(DataAnalyst!F571,LEN(DataAnalyst!F571)-3)</f>
        <v xml:space="preserve">Computershare
</v>
      </c>
      <c r="I673" t="s">
        <v>1651</v>
      </c>
      <c r="J673" t="str">
        <f>IF(DataAnalyst!I571=-1,"Unknown",DataAnalyst!I571)</f>
        <v>10000+ employees</v>
      </c>
      <c r="K673" t="str">
        <f>IF(DataAnalyst!L571=-1,"Unknown",DataAnalyst!L571)</f>
        <v>Financial Transaction Processing</v>
      </c>
      <c r="L673" t="str">
        <f>IF(DataAnalyst!N571=-1,"Unknown",DataAnalyst!N571)</f>
        <v>$2 to $5 billion (USD)</v>
      </c>
      <c r="M673" t="b">
        <f>IF(DataAnalyst!P571=-1,FALSE,TRUE)</f>
        <v>0</v>
      </c>
      <c r="N673">
        <f t="shared" si="98"/>
        <v>1</v>
      </c>
      <c r="O673">
        <f t="shared" si="93"/>
        <v>0</v>
      </c>
      <c r="P673">
        <f t="shared" si="94"/>
        <v>0</v>
      </c>
      <c r="Q673">
        <f t="shared" si="95"/>
        <v>1</v>
      </c>
      <c r="R673">
        <f t="shared" si="96"/>
        <v>0</v>
      </c>
      <c r="S673">
        <f t="shared" si="97"/>
        <v>1</v>
      </c>
    </row>
    <row r="674" spans="1:19" ht="18.600000000000001" customHeight="1" x14ac:dyDescent="0.3">
      <c r="A674" t="s">
        <v>2118</v>
      </c>
      <c r="B674" t="str">
        <f>UPPER(DataAnalyst!B674)</f>
        <v>DATA INTELLIGENCE ANALYST</v>
      </c>
      <c r="C674" t="s">
        <v>2077</v>
      </c>
      <c r="E674" t="str">
        <f t="shared" si="99"/>
        <v>Data Analyst</v>
      </c>
      <c r="F674" t="str">
        <f t="shared" si="91"/>
        <v>$65</v>
      </c>
      <c r="G674" t="str">
        <f t="shared" si="92"/>
        <v>$81</v>
      </c>
      <c r="H674" t="str">
        <f>LEFT(DataAnalyst!F572,LEN(DataAnalyst!F572)-3)</f>
        <v xml:space="preserve">Staffigo Technical Services, LLC
</v>
      </c>
      <c r="I674" t="s">
        <v>354</v>
      </c>
      <c r="J674" t="str">
        <f>IF(DataAnalyst!I572=-1,"Unknown",DataAnalyst!I572)</f>
        <v>51 to 200 employees</v>
      </c>
      <c r="K674" t="str">
        <f>IF(DataAnalyst!L572=-1,"Unknown",DataAnalyst!L572)</f>
        <v>IT Services</v>
      </c>
      <c r="L674" t="str">
        <f>IF(DataAnalyst!N572=-1,"Unknown",DataAnalyst!N572)</f>
        <v>$50 to $100 million (USD)</v>
      </c>
      <c r="M674" t="b">
        <f>IF(DataAnalyst!P572=-1,FALSE,TRUE)</f>
        <v>0</v>
      </c>
      <c r="N674">
        <f t="shared" si="98"/>
        <v>1</v>
      </c>
      <c r="O674">
        <f t="shared" si="93"/>
        <v>1</v>
      </c>
      <c r="P674">
        <f t="shared" si="94"/>
        <v>0</v>
      </c>
      <c r="Q674">
        <f t="shared" si="95"/>
        <v>0</v>
      </c>
      <c r="R674">
        <f t="shared" si="96"/>
        <v>0</v>
      </c>
      <c r="S674">
        <f t="shared" si="97"/>
        <v>1</v>
      </c>
    </row>
    <row r="675" spans="1:19" ht="18.600000000000001" customHeight="1" x14ac:dyDescent="0.3">
      <c r="A675" t="s">
        <v>2122</v>
      </c>
      <c r="B675" t="str">
        <f>UPPER(DataAnalyst!B675)</f>
        <v>DATA ANALYST-CERRITOS, CA</v>
      </c>
      <c r="C675" t="s">
        <v>2077</v>
      </c>
      <c r="E675" t="str">
        <f t="shared" si="99"/>
        <v>Data Analyst</v>
      </c>
      <c r="F675" t="str">
        <f t="shared" si="91"/>
        <v>$65</v>
      </c>
      <c r="G675" t="str">
        <f t="shared" si="92"/>
        <v>$81</v>
      </c>
      <c r="H675" t="str">
        <f>LEFT(DataAnalyst!F573,LEN(DataAnalyst!F573)-3)</f>
        <v xml:space="preserve">Cenergy International
</v>
      </c>
      <c r="I675" t="s">
        <v>1785</v>
      </c>
      <c r="J675" t="str">
        <f>IF(DataAnalyst!I573=-1,"Unknown",DataAnalyst!I573)</f>
        <v>51 to 200 employees</v>
      </c>
      <c r="K675" t="str">
        <f>IF(DataAnalyst!L573=-1,"Unknown",DataAnalyst!L573)</f>
        <v>Consulting</v>
      </c>
      <c r="L675" t="str">
        <f>IF(DataAnalyst!N573=-1,"Unknown",DataAnalyst!N573)</f>
        <v>$10 to $25 million (USD)</v>
      </c>
      <c r="M675" t="b">
        <f>IF(DataAnalyst!P573=-1,FALSE,TRUE)</f>
        <v>0</v>
      </c>
      <c r="N675">
        <f t="shared" si="98"/>
        <v>1</v>
      </c>
      <c r="O675">
        <f t="shared" si="93"/>
        <v>0</v>
      </c>
      <c r="P675">
        <f t="shared" si="94"/>
        <v>0</v>
      </c>
      <c r="Q675">
        <f t="shared" si="95"/>
        <v>1</v>
      </c>
      <c r="R675">
        <f t="shared" si="96"/>
        <v>0</v>
      </c>
      <c r="S675">
        <f t="shared" si="97"/>
        <v>1</v>
      </c>
    </row>
    <row r="676" spans="1:19" ht="18.600000000000001" customHeight="1" x14ac:dyDescent="0.3">
      <c r="A676" t="s">
        <v>2125</v>
      </c>
      <c r="B676" t="str">
        <f>UPPER(DataAnalyst!B676)</f>
        <v>DIGITAL MARKETING DATA ANALYST</v>
      </c>
      <c r="C676" t="s">
        <v>2077</v>
      </c>
      <c r="E676" t="str">
        <f t="shared" si="99"/>
        <v>Data Analyst</v>
      </c>
      <c r="F676" t="str">
        <f t="shared" si="91"/>
        <v>$65</v>
      </c>
      <c r="G676" t="str">
        <f t="shared" si="92"/>
        <v>$81</v>
      </c>
      <c r="H676" t="str">
        <f>LEFT(DataAnalyst!F574,LEN(DataAnalyst!F574)-3)</f>
        <v xml:space="preserve">Scale Media
</v>
      </c>
      <c r="I676" t="s">
        <v>354</v>
      </c>
      <c r="J676" t="str">
        <f>IF(DataAnalyst!I574=-1,"Unknown",DataAnalyst!I574)</f>
        <v>1 to 50 employees</v>
      </c>
      <c r="K676" t="str">
        <f>IF(DataAnalyst!L574=-1,"Unknown",DataAnalyst!L574)</f>
        <v>Advertising &amp; Marketing</v>
      </c>
      <c r="L676" t="str">
        <f>IF(DataAnalyst!N574=-1,"Unknown",DataAnalyst!N574)</f>
        <v>Unknown / Non-Applicable</v>
      </c>
      <c r="M676" t="b">
        <f>IF(DataAnalyst!P574=-1,FALSE,TRUE)</f>
        <v>0</v>
      </c>
      <c r="N676">
        <f t="shared" si="98"/>
        <v>0</v>
      </c>
      <c r="O676">
        <f t="shared" si="93"/>
        <v>0</v>
      </c>
      <c r="P676">
        <f t="shared" si="94"/>
        <v>0</v>
      </c>
      <c r="Q676">
        <f t="shared" si="95"/>
        <v>0</v>
      </c>
      <c r="R676">
        <f t="shared" si="96"/>
        <v>0</v>
      </c>
      <c r="S676">
        <f t="shared" si="97"/>
        <v>1</v>
      </c>
    </row>
    <row r="677" spans="1:19" ht="18.600000000000001" customHeight="1" x14ac:dyDescent="0.3">
      <c r="A677" t="s">
        <v>2126</v>
      </c>
      <c r="B677" t="str">
        <f>UPPER(DataAnalyst!B677)</f>
        <v>SR PERFORMANCE METRICS DATA ANALYST</v>
      </c>
      <c r="C677" t="s">
        <v>2077</v>
      </c>
      <c r="E677" t="str">
        <f t="shared" si="99"/>
        <v>Data Analyst</v>
      </c>
      <c r="F677" t="str">
        <f t="shared" si="91"/>
        <v>$65</v>
      </c>
      <c r="G677" t="str">
        <f t="shared" si="92"/>
        <v>$81</v>
      </c>
      <c r="H677" t="str">
        <f>LEFT(DataAnalyst!F575,LEN(DataAnalyst!F575)-3)</f>
        <v xml:space="preserve">Acumen
</v>
      </c>
      <c r="I677" t="s">
        <v>354</v>
      </c>
      <c r="J677" t="str">
        <f>IF(DataAnalyst!I575=-1,"Unknown",DataAnalyst!I575)</f>
        <v>201 to 500 employees</v>
      </c>
      <c r="K677" t="str">
        <f>IF(DataAnalyst!L575=-1,"Unknown",DataAnalyst!L575)</f>
        <v>Federal Agencies</v>
      </c>
      <c r="L677" t="str">
        <f>IF(DataAnalyst!N575=-1,"Unknown",DataAnalyst!N575)</f>
        <v>$10 to $25 million (USD)</v>
      </c>
      <c r="M677" t="b">
        <f>IF(DataAnalyst!P575=-1,FALSE,TRUE)</f>
        <v>0</v>
      </c>
      <c r="N677">
        <f t="shared" si="98"/>
        <v>1</v>
      </c>
      <c r="O677">
        <f t="shared" si="93"/>
        <v>1</v>
      </c>
      <c r="P677">
        <f t="shared" si="94"/>
        <v>0</v>
      </c>
      <c r="Q677">
        <f t="shared" si="95"/>
        <v>0</v>
      </c>
      <c r="R677">
        <f t="shared" si="96"/>
        <v>0</v>
      </c>
      <c r="S677">
        <f t="shared" si="97"/>
        <v>1</v>
      </c>
    </row>
    <row r="678" spans="1:19" ht="18.600000000000001" customHeight="1" x14ac:dyDescent="0.3">
      <c r="A678" t="s">
        <v>2129</v>
      </c>
      <c r="B678" t="str">
        <f>UPPER(DataAnalyst!B678)</f>
        <v>STUDENT DATA COMPLIANCE ANALYST</v>
      </c>
      <c r="C678" t="s">
        <v>2077</v>
      </c>
      <c r="E678" t="str">
        <f t="shared" si="99"/>
        <v>Data Analyst</v>
      </c>
      <c r="F678" t="str">
        <f t="shared" si="91"/>
        <v>$65</v>
      </c>
      <c r="G678" t="str">
        <f t="shared" si="92"/>
        <v>$81</v>
      </c>
      <c r="H678" t="str">
        <f>LEFT(DataAnalyst!F576,LEN(DataAnalyst!F576)-3)</f>
        <v xml:space="preserve">Cedars-Sinai
</v>
      </c>
      <c r="I678" t="s">
        <v>1828</v>
      </c>
      <c r="J678" t="str">
        <f>IF(DataAnalyst!I576=-1,"Unknown",DataAnalyst!I576)</f>
        <v>10000+ employees</v>
      </c>
      <c r="K678" t="str">
        <f>IF(DataAnalyst!L576=-1,"Unknown",DataAnalyst!L576)</f>
        <v>Health Care Services &amp; Hospitals</v>
      </c>
      <c r="L678" t="str">
        <f>IF(DataAnalyst!N576=-1,"Unknown",DataAnalyst!N576)</f>
        <v>$2 to $5 billion (USD)</v>
      </c>
      <c r="M678" t="b">
        <f>IF(DataAnalyst!P576=-1,FALSE,TRUE)</f>
        <v>0</v>
      </c>
      <c r="N678">
        <f t="shared" si="98"/>
        <v>1</v>
      </c>
      <c r="O678">
        <f t="shared" si="93"/>
        <v>1</v>
      </c>
      <c r="P678">
        <f t="shared" si="94"/>
        <v>0</v>
      </c>
      <c r="Q678">
        <f t="shared" si="95"/>
        <v>1</v>
      </c>
      <c r="R678">
        <f t="shared" si="96"/>
        <v>0</v>
      </c>
      <c r="S678">
        <f t="shared" si="97"/>
        <v>1</v>
      </c>
    </row>
    <row r="679" spans="1:19" ht="18.600000000000001" customHeight="1" x14ac:dyDescent="0.3">
      <c r="A679" t="s">
        <v>2133</v>
      </c>
      <c r="B679" t="str">
        <f>UPPER(DataAnalyst!B679)</f>
        <v>DATA QUALITY CONTROL ANALYST</v>
      </c>
      <c r="C679" t="s">
        <v>2077</v>
      </c>
      <c r="E679" t="str">
        <f t="shared" si="99"/>
        <v>Data Analyst</v>
      </c>
      <c r="F679" t="str">
        <f t="shared" si="91"/>
        <v>$65</v>
      </c>
      <c r="G679" t="str">
        <f t="shared" si="92"/>
        <v>$81</v>
      </c>
      <c r="H679" t="str">
        <f>LEFT(DataAnalyst!F577,LEN(DataAnalyst!F577)-3)</f>
        <v>Selby Jennings Buys</v>
      </c>
      <c r="I679" t="s">
        <v>354</v>
      </c>
      <c r="J679" t="str">
        <f>IF(DataAnalyst!I577=-1,"Unknown",DataAnalyst!I577)</f>
        <v>Unknown</v>
      </c>
      <c r="K679" t="str">
        <f>IF(DataAnalyst!L577=-1,"Unknown",DataAnalyst!L577)</f>
        <v>Unknown</v>
      </c>
      <c r="L679" t="str">
        <f>IF(DataAnalyst!N577=-1,"Unknown",DataAnalyst!N577)</f>
        <v>Unknown</v>
      </c>
      <c r="M679" t="b">
        <f>IF(DataAnalyst!P577=-1,FALSE,TRUE)</f>
        <v>0</v>
      </c>
      <c r="N679">
        <f t="shared" si="98"/>
        <v>0</v>
      </c>
      <c r="O679">
        <f t="shared" si="93"/>
        <v>0</v>
      </c>
      <c r="P679">
        <f t="shared" si="94"/>
        <v>0</v>
      </c>
      <c r="Q679">
        <f t="shared" si="95"/>
        <v>0</v>
      </c>
      <c r="R679">
        <f t="shared" si="96"/>
        <v>0</v>
      </c>
      <c r="S679">
        <f t="shared" si="97"/>
        <v>0</v>
      </c>
    </row>
    <row r="680" spans="1:19" ht="18.600000000000001" customHeight="1" x14ac:dyDescent="0.3">
      <c r="A680" t="s">
        <v>2135</v>
      </c>
      <c r="B680" t="str">
        <f>UPPER(DataAnalyst!B680)</f>
        <v>SENIOR DATA MANAGEMENT ANALYST</v>
      </c>
      <c r="C680" t="s">
        <v>2077</v>
      </c>
      <c r="E680" t="str">
        <f t="shared" si="99"/>
        <v>Data Analyst</v>
      </c>
      <c r="F680" t="str">
        <f t="shared" si="91"/>
        <v>$65</v>
      </c>
      <c r="G680" t="str">
        <f t="shared" si="92"/>
        <v>$81</v>
      </c>
      <c r="H680" t="str">
        <f>LEFT(DataAnalyst!F578,LEN(DataAnalyst!F578)-3)</f>
        <v xml:space="preserve">Mobilityware
</v>
      </c>
      <c r="I680" t="s">
        <v>354</v>
      </c>
      <c r="J680" t="str">
        <f>IF(DataAnalyst!I578=-1,"Unknown",DataAnalyst!I578)</f>
        <v>51 to 200 employees</v>
      </c>
      <c r="K680" t="str">
        <f>IF(DataAnalyst!L578=-1,"Unknown",DataAnalyst!L578)</f>
        <v>Video Games</v>
      </c>
      <c r="L680" t="str">
        <f>IF(DataAnalyst!N578=-1,"Unknown",DataAnalyst!N578)</f>
        <v>Unknown / Non-Applicable</v>
      </c>
      <c r="M680" t="b">
        <f>IF(DataAnalyst!P578=-1,FALSE,TRUE)</f>
        <v>0</v>
      </c>
      <c r="N680">
        <f t="shared" si="98"/>
        <v>0</v>
      </c>
      <c r="O680">
        <f t="shared" si="93"/>
        <v>0</v>
      </c>
      <c r="P680">
        <f t="shared" si="94"/>
        <v>0</v>
      </c>
      <c r="Q680">
        <f t="shared" si="95"/>
        <v>0</v>
      </c>
      <c r="R680">
        <f t="shared" si="96"/>
        <v>0</v>
      </c>
      <c r="S680">
        <f t="shared" si="97"/>
        <v>0</v>
      </c>
    </row>
    <row r="681" spans="1:19" ht="18.600000000000001" customHeight="1" x14ac:dyDescent="0.3">
      <c r="A681" t="s">
        <v>2136</v>
      </c>
      <c r="B681" t="str">
        <f>UPPER(DataAnalyst!B681)</f>
        <v>SR. DATA ANALYST</v>
      </c>
      <c r="C681" t="s">
        <v>2077</v>
      </c>
      <c r="E681" t="str">
        <f t="shared" si="99"/>
        <v>Data Analyst</v>
      </c>
      <c r="F681" t="str">
        <f t="shared" si="91"/>
        <v>$65</v>
      </c>
      <c r="G681" t="str">
        <f t="shared" si="92"/>
        <v>$81</v>
      </c>
      <c r="H681" t="str">
        <f>LEFT(DataAnalyst!F579,LEN(DataAnalyst!F579)-3)</f>
        <v xml:space="preserve">Acorns
</v>
      </c>
      <c r="I681" t="s">
        <v>1809</v>
      </c>
      <c r="J681" t="str">
        <f>IF(DataAnalyst!I579=-1,"Unknown",DataAnalyst!I579)</f>
        <v>201 to 500 employees</v>
      </c>
      <c r="K681" t="str">
        <f>IF(DataAnalyst!L579=-1,"Unknown",DataAnalyst!L579)</f>
        <v>Brokerage Services</v>
      </c>
      <c r="L681" t="str">
        <f>IF(DataAnalyst!N579=-1,"Unknown",DataAnalyst!N579)</f>
        <v>Unknown / Non-Applicable</v>
      </c>
      <c r="M681" t="b">
        <f>IF(DataAnalyst!P579=-1,FALSE,TRUE)</f>
        <v>0</v>
      </c>
      <c r="N681">
        <f t="shared" si="98"/>
        <v>1</v>
      </c>
      <c r="O681">
        <f t="shared" si="93"/>
        <v>0</v>
      </c>
      <c r="P681">
        <f t="shared" si="94"/>
        <v>0</v>
      </c>
      <c r="Q681">
        <f t="shared" si="95"/>
        <v>1</v>
      </c>
      <c r="R681">
        <f t="shared" si="96"/>
        <v>0</v>
      </c>
      <c r="S681">
        <f t="shared" si="97"/>
        <v>0</v>
      </c>
    </row>
    <row r="682" spans="1:19" ht="18.600000000000001" customHeight="1" x14ac:dyDescent="0.3">
      <c r="A682" t="s">
        <v>2138</v>
      </c>
      <c r="B682" t="str">
        <f>UPPER(DataAnalyst!B682)</f>
        <v>DATA ANALYST HEDIS STAR</v>
      </c>
      <c r="C682" t="s">
        <v>2077</v>
      </c>
      <c r="E682" t="str">
        <f t="shared" si="99"/>
        <v>Data Analyst</v>
      </c>
      <c r="F682" t="str">
        <f t="shared" si="91"/>
        <v>$65</v>
      </c>
      <c r="G682" t="str">
        <f t="shared" si="92"/>
        <v>$81</v>
      </c>
      <c r="H682" t="str">
        <f>LEFT(DataAnalyst!F580,LEN(DataAnalyst!F580)-3)</f>
        <v xml:space="preserve">LEAPROS
</v>
      </c>
      <c r="I682" t="s">
        <v>1838</v>
      </c>
      <c r="J682" t="str">
        <f>IF(DataAnalyst!I580=-1,"Unknown",DataAnalyst!I580)</f>
        <v>1 to 50 employees</v>
      </c>
      <c r="K682" t="str">
        <f>IF(DataAnalyst!L580=-1,"Unknown",DataAnalyst!L580)</f>
        <v>Unknown</v>
      </c>
      <c r="L682" t="str">
        <f>IF(DataAnalyst!N580=-1,"Unknown",DataAnalyst!N580)</f>
        <v>Unknown / Non-Applicable</v>
      </c>
      <c r="M682" t="b">
        <f>IF(DataAnalyst!P580=-1,FALSE,TRUE)</f>
        <v>0</v>
      </c>
      <c r="N682">
        <f t="shared" si="98"/>
        <v>1</v>
      </c>
      <c r="O682">
        <f t="shared" si="93"/>
        <v>0</v>
      </c>
      <c r="P682">
        <f t="shared" si="94"/>
        <v>0</v>
      </c>
      <c r="Q682">
        <f t="shared" si="95"/>
        <v>0</v>
      </c>
      <c r="R682">
        <f t="shared" si="96"/>
        <v>0</v>
      </c>
      <c r="S682">
        <f t="shared" si="97"/>
        <v>1</v>
      </c>
    </row>
    <row r="683" spans="1:19" ht="18.600000000000001" customHeight="1" x14ac:dyDescent="0.3">
      <c r="A683" t="s">
        <v>2140</v>
      </c>
      <c r="B683" t="str">
        <f>UPPER(DataAnalyst!B683)</f>
        <v>SENIOR DATA ANALYST</v>
      </c>
      <c r="C683" t="s">
        <v>2077</v>
      </c>
      <c r="E683" t="str">
        <f t="shared" si="99"/>
        <v>Data Analyst</v>
      </c>
      <c r="F683" t="str">
        <f t="shared" si="91"/>
        <v>$65</v>
      </c>
      <c r="G683" t="str">
        <f t="shared" si="92"/>
        <v>$81</v>
      </c>
      <c r="H683" t="str">
        <f>LEFT(DataAnalyst!F581,LEN(DataAnalyst!F581)-3)</f>
        <v>Kforce Technology Staff</v>
      </c>
      <c r="I683" t="s">
        <v>354</v>
      </c>
      <c r="J683" t="str">
        <f>IF(DataAnalyst!I581=-1,"Unknown",DataAnalyst!I581)</f>
        <v>Unknown</v>
      </c>
      <c r="K683" t="str">
        <f>IF(DataAnalyst!L581=-1,"Unknown",DataAnalyst!L581)</f>
        <v>Unknown</v>
      </c>
      <c r="L683" t="str">
        <f>IF(DataAnalyst!N581=-1,"Unknown",DataAnalyst!N581)</f>
        <v>Unknown</v>
      </c>
      <c r="M683" t="b">
        <f>IF(DataAnalyst!P581=-1,FALSE,TRUE)</f>
        <v>0</v>
      </c>
      <c r="N683">
        <f t="shared" si="98"/>
        <v>1</v>
      </c>
      <c r="O683">
        <f t="shared" si="93"/>
        <v>1</v>
      </c>
      <c r="P683">
        <f t="shared" si="94"/>
        <v>0</v>
      </c>
      <c r="Q683">
        <f t="shared" si="95"/>
        <v>1</v>
      </c>
      <c r="R683">
        <f t="shared" si="96"/>
        <v>1</v>
      </c>
      <c r="S683">
        <f t="shared" si="97"/>
        <v>1</v>
      </c>
    </row>
    <row r="684" spans="1:19" ht="18.600000000000001" customHeight="1" x14ac:dyDescent="0.3">
      <c r="A684" t="s">
        <v>2141</v>
      </c>
      <c r="B684" t="str">
        <f>UPPER(DataAnalyst!B684)</f>
        <v>SR. DATA ANALYST</v>
      </c>
      <c r="C684" t="s">
        <v>2077</v>
      </c>
      <c r="E684" t="str">
        <f t="shared" si="99"/>
        <v>Data Analyst</v>
      </c>
      <c r="F684" t="str">
        <f t="shared" si="91"/>
        <v>$65</v>
      </c>
      <c r="G684" t="str">
        <f t="shared" si="92"/>
        <v>$81</v>
      </c>
      <c r="H684" t="str">
        <f>LEFT(DataAnalyst!F582,LEN(DataAnalyst!F582)-3)</f>
        <v xml:space="preserve">L.A. Care Health Plan
</v>
      </c>
      <c r="I684" t="s">
        <v>354</v>
      </c>
      <c r="J684" t="str">
        <f>IF(DataAnalyst!I582=-1,"Unknown",DataAnalyst!I582)</f>
        <v>1001 to 5000 employees</v>
      </c>
      <c r="K684" t="str">
        <f>IF(DataAnalyst!L582=-1,"Unknown",DataAnalyst!L582)</f>
        <v>Health Care Services &amp; Hospitals</v>
      </c>
      <c r="L684" t="str">
        <f>IF(DataAnalyst!N582=-1,"Unknown",DataAnalyst!N582)</f>
        <v>Unknown / Non-Applicable</v>
      </c>
      <c r="M684" t="b">
        <f>IF(DataAnalyst!P582=-1,FALSE,TRUE)</f>
        <v>0</v>
      </c>
      <c r="N684">
        <f t="shared" si="98"/>
        <v>1</v>
      </c>
      <c r="O684">
        <f t="shared" si="93"/>
        <v>0</v>
      </c>
      <c r="P684">
        <f t="shared" si="94"/>
        <v>0</v>
      </c>
      <c r="Q684">
        <f t="shared" si="95"/>
        <v>1</v>
      </c>
      <c r="R684">
        <f t="shared" si="96"/>
        <v>1</v>
      </c>
      <c r="S684">
        <f t="shared" si="97"/>
        <v>1</v>
      </c>
    </row>
    <row r="685" spans="1:19" ht="18.600000000000001" customHeight="1" x14ac:dyDescent="0.3">
      <c r="A685" t="s">
        <v>2143</v>
      </c>
      <c r="B685" t="str">
        <f>UPPER(DataAnalyst!B685)</f>
        <v>SAP MASTER DATA ANALYST</v>
      </c>
      <c r="C685" t="s">
        <v>2077</v>
      </c>
      <c r="E685" t="str">
        <f t="shared" si="99"/>
        <v>Data Analyst</v>
      </c>
      <c r="F685" t="str">
        <f t="shared" si="91"/>
        <v>$65</v>
      </c>
      <c r="G685" t="str">
        <f t="shared" si="92"/>
        <v>$81</v>
      </c>
      <c r="H685" t="str">
        <f>LEFT(DataAnalyst!F583,LEN(DataAnalyst!F583)-3)</f>
        <v xml:space="preserve">Superior Court of California County of Los Angeles
</v>
      </c>
      <c r="I685" t="s">
        <v>354</v>
      </c>
      <c r="J685" t="str">
        <f>IF(DataAnalyst!I583=-1,"Unknown",DataAnalyst!I583)</f>
        <v>1001 to 5000 employees</v>
      </c>
      <c r="K685" t="str">
        <f>IF(DataAnalyst!L583=-1,"Unknown",DataAnalyst!L583)</f>
        <v>Municipal Governments</v>
      </c>
      <c r="L685" t="str">
        <f>IF(DataAnalyst!N583=-1,"Unknown",DataAnalyst!N583)</f>
        <v>Unknown / Non-Applicable</v>
      </c>
      <c r="M685" t="b">
        <f>IF(DataAnalyst!P583=-1,FALSE,TRUE)</f>
        <v>0</v>
      </c>
      <c r="N685">
        <f t="shared" si="98"/>
        <v>0</v>
      </c>
      <c r="O685">
        <f t="shared" si="93"/>
        <v>0</v>
      </c>
      <c r="P685">
        <f t="shared" si="94"/>
        <v>0</v>
      </c>
      <c r="Q685">
        <f t="shared" si="95"/>
        <v>0</v>
      </c>
      <c r="R685">
        <f t="shared" si="96"/>
        <v>0</v>
      </c>
      <c r="S685">
        <f t="shared" si="97"/>
        <v>0</v>
      </c>
    </row>
    <row r="686" spans="1:19" ht="18.600000000000001" customHeight="1" x14ac:dyDescent="0.3">
      <c r="A686" t="s">
        <v>2147</v>
      </c>
      <c r="B686" t="str">
        <f>UPPER(DataAnalyst!B686)</f>
        <v>SERVICE OPERATIONS DATA ANALYST</v>
      </c>
      <c r="C686" t="s">
        <v>2077</v>
      </c>
      <c r="E686" t="str">
        <f t="shared" si="99"/>
        <v>Data Analyst</v>
      </c>
      <c r="F686" t="str">
        <f t="shared" si="91"/>
        <v>$65</v>
      </c>
      <c r="G686" t="str">
        <f t="shared" si="92"/>
        <v>$81</v>
      </c>
      <c r="H686" t="str">
        <f>LEFT(DataAnalyst!F584,LEN(DataAnalyst!F584)-3)</f>
        <v xml:space="preserve">Tillster
</v>
      </c>
      <c r="I686" t="s">
        <v>354</v>
      </c>
      <c r="J686" t="str">
        <f>IF(DataAnalyst!I584=-1,"Unknown",DataAnalyst!I584)</f>
        <v>51 to 200 employees</v>
      </c>
      <c r="K686" t="str">
        <f>IF(DataAnalyst!L584=-1,"Unknown",DataAnalyst!L584)</f>
        <v>Enterprise Software &amp; Network Solutions</v>
      </c>
      <c r="L686" t="str">
        <f>IF(DataAnalyst!N584=-1,"Unknown",DataAnalyst!N584)</f>
        <v>$25 to $50 million (USD)</v>
      </c>
      <c r="M686" t="b">
        <f>IF(DataAnalyst!P584=-1,FALSE,TRUE)</f>
        <v>0</v>
      </c>
      <c r="N686">
        <f t="shared" si="98"/>
        <v>0</v>
      </c>
      <c r="O686">
        <f t="shared" si="93"/>
        <v>0</v>
      </c>
      <c r="P686">
        <f t="shared" si="94"/>
        <v>0</v>
      </c>
      <c r="Q686">
        <f t="shared" si="95"/>
        <v>0</v>
      </c>
      <c r="R686">
        <f t="shared" si="96"/>
        <v>0</v>
      </c>
      <c r="S686">
        <f t="shared" si="97"/>
        <v>0</v>
      </c>
    </row>
    <row r="687" spans="1:19" ht="18.600000000000001" customHeight="1" x14ac:dyDescent="0.3">
      <c r="A687" t="s">
        <v>2150</v>
      </c>
      <c r="B687" t="str">
        <f>UPPER(DataAnalyst!B687)</f>
        <v>DATA ANALYST I</v>
      </c>
      <c r="C687" t="s">
        <v>2077</v>
      </c>
      <c r="E687" t="str">
        <f t="shared" si="99"/>
        <v>Data Analyst</v>
      </c>
      <c r="F687" t="str">
        <f t="shared" si="91"/>
        <v>$65</v>
      </c>
      <c r="G687" t="str">
        <f t="shared" si="92"/>
        <v>$81</v>
      </c>
      <c r="H687" t="str">
        <f>LEFT(DataAnalyst!F585,LEN(DataAnalyst!F585)-3)</f>
        <v xml:space="preserve">Tripalink
</v>
      </c>
      <c r="I687" t="s">
        <v>354</v>
      </c>
      <c r="J687" t="str">
        <f>IF(DataAnalyst!I585=-1,"Unknown",DataAnalyst!I585)</f>
        <v>1 to 50 employees</v>
      </c>
      <c r="K687" t="str">
        <f>IF(DataAnalyst!L585=-1,"Unknown",DataAnalyst!L585)</f>
        <v>Real Estate</v>
      </c>
      <c r="L687" t="str">
        <f>IF(DataAnalyst!N585=-1,"Unknown",DataAnalyst!N585)</f>
        <v>Unknown / Non-Applicable</v>
      </c>
      <c r="M687" t="b">
        <f>IF(DataAnalyst!P585=-1,FALSE,TRUE)</f>
        <v>0</v>
      </c>
      <c r="N687">
        <f t="shared" si="98"/>
        <v>0</v>
      </c>
      <c r="O687">
        <f t="shared" si="93"/>
        <v>0</v>
      </c>
      <c r="P687">
        <f t="shared" si="94"/>
        <v>0</v>
      </c>
      <c r="Q687">
        <f t="shared" si="95"/>
        <v>0</v>
      </c>
      <c r="R687">
        <f t="shared" si="96"/>
        <v>0</v>
      </c>
      <c r="S687">
        <f t="shared" si="97"/>
        <v>1</v>
      </c>
    </row>
    <row r="688" spans="1:19" ht="18.600000000000001" customHeight="1" x14ac:dyDescent="0.3">
      <c r="A688" t="s">
        <v>2152</v>
      </c>
      <c r="B688" t="str">
        <f>UPPER(DataAnalyst!B688)</f>
        <v>SENIOR DATA MANAGEMENT ANALYST</v>
      </c>
      <c r="C688" t="s">
        <v>2077</v>
      </c>
      <c r="E688" t="str">
        <f t="shared" si="99"/>
        <v>Data Analyst</v>
      </c>
      <c r="F688" t="str">
        <f t="shared" si="91"/>
        <v>$65</v>
      </c>
      <c r="G688" t="str">
        <f t="shared" si="92"/>
        <v>$81</v>
      </c>
      <c r="H688" t="str">
        <f>LEFT(DataAnalyst!F586,LEN(DataAnalyst!F586)-3)</f>
        <v xml:space="preserve">TutorMe
</v>
      </c>
      <c r="I688" t="s">
        <v>354</v>
      </c>
      <c r="J688" t="str">
        <f>IF(DataAnalyst!I586=-1,"Unknown",DataAnalyst!I586)</f>
        <v>51 to 200 employees</v>
      </c>
      <c r="K688" t="str">
        <f>IF(DataAnalyst!L586=-1,"Unknown",DataAnalyst!L586)</f>
        <v>Colleges &amp; Universities</v>
      </c>
      <c r="L688" t="str">
        <f>IF(DataAnalyst!N586=-1,"Unknown",DataAnalyst!N586)</f>
        <v>Unknown / Non-Applicable</v>
      </c>
      <c r="M688" t="b">
        <f>IF(DataAnalyst!P586=-1,FALSE,TRUE)</f>
        <v>0</v>
      </c>
      <c r="N688">
        <f t="shared" si="98"/>
        <v>0</v>
      </c>
      <c r="O688">
        <f t="shared" si="93"/>
        <v>0</v>
      </c>
      <c r="P688">
        <f t="shared" si="94"/>
        <v>0</v>
      </c>
      <c r="Q688">
        <f t="shared" si="95"/>
        <v>0</v>
      </c>
      <c r="R688">
        <f t="shared" si="96"/>
        <v>0</v>
      </c>
      <c r="S688">
        <f t="shared" si="97"/>
        <v>0</v>
      </c>
    </row>
    <row r="689" spans="1:19" ht="18.600000000000001" customHeight="1" x14ac:dyDescent="0.3">
      <c r="A689" t="s">
        <v>2155</v>
      </c>
      <c r="B689" t="str">
        <f>UPPER(DataAnalyst!B689)</f>
        <v>SYSTEM AND DATA ANALYST</v>
      </c>
      <c r="C689" t="s">
        <v>2154</v>
      </c>
      <c r="E689" t="str">
        <f t="shared" si="99"/>
        <v>Data Analyst</v>
      </c>
      <c r="F689" t="str">
        <f t="shared" si="91"/>
        <v>$11</v>
      </c>
      <c r="G689" t="str">
        <f t="shared" si="92"/>
        <v>$132</v>
      </c>
      <c r="H689" t="str">
        <f>LEFT(DataAnalyst!F587,LEN(DataAnalyst!F587)-3)</f>
        <v xml:space="preserve">Century Group (CA)
</v>
      </c>
      <c r="I689" t="s">
        <v>1651</v>
      </c>
      <c r="J689" t="str">
        <f>IF(DataAnalyst!I587=-1,"Unknown",DataAnalyst!I587)</f>
        <v>51 to 200 employees</v>
      </c>
      <c r="K689" t="str">
        <f>IF(DataAnalyst!L587=-1,"Unknown",DataAnalyst!L587)</f>
        <v>Staffing &amp; Outsourcing</v>
      </c>
      <c r="L689" t="str">
        <f>IF(DataAnalyst!N587=-1,"Unknown",DataAnalyst!N587)</f>
        <v>Unknown / Non-Applicable</v>
      </c>
      <c r="M689" t="b">
        <f>IF(DataAnalyst!P587=-1,FALSE,TRUE)</f>
        <v>0</v>
      </c>
      <c r="N689">
        <f t="shared" si="98"/>
        <v>1</v>
      </c>
      <c r="O689">
        <f t="shared" si="93"/>
        <v>0</v>
      </c>
      <c r="P689">
        <f t="shared" si="94"/>
        <v>0</v>
      </c>
      <c r="Q689">
        <f t="shared" si="95"/>
        <v>0</v>
      </c>
      <c r="R689">
        <f t="shared" si="96"/>
        <v>1</v>
      </c>
      <c r="S689">
        <f t="shared" si="97"/>
        <v>1</v>
      </c>
    </row>
    <row r="690" spans="1:19" ht="18.600000000000001" customHeight="1" x14ac:dyDescent="0.3">
      <c r="A690" t="s">
        <v>2157</v>
      </c>
      <c r="B690" t="str">
        <f>UPPER(DataAnalyst!B690)</f>
        <v>SERVICE OPERATIONS DATA ANALYST</v>
      </c>
      <c r="C690" t="s">
        <v>2154</v>
      </c>
      <c r="E690" t="str">
        <f t="shared" si="99"/>
        <v>Data Analyst</v>
      </c>
      <c r="F690" t="str">
        <f t="shared" si="91"/>
        <v>$11</v>
      </c>
      <c r="G690" t="str">
        <f t="shared" si="92"/>
        <v>$132</v>
      </c>
      <c r="H690" t="str">
        <f>LEFT(DataAnalyst!F588,LEN(DataAnalyst!F588)-3)</f>
        <v xml:space="preserve">Netflix, Inc.
</v>
      </c>
      <c r="I690" t="s">
        <v>354</v>
      </c>
      <c r="J690" t="str">
        <f>IF(DataAnalyst!I588=-1,"Unknown",DataAnalyst!I588)</f>
        <v>1001 to 5000 employees</v>
      </c>
      <c r="K690" t="str">
        <f>IF(DataAnalyst!L588=-1,"Unknown",DataAnalyst!L588)</f>
        <v>Internet</v>
      </c>
      <c r="L690" t="str">
        <f>IF(DataAnalyst!N588=-1,"Unknown",DataAnalyst!N588)</f>
        <v>$5 to $10 billion (USD)</v>
      </c>
      <c r="M690" t="b">
        <f>IF(DataAnalyst!P588=-1,FALSE,TRUE)</f>
        <v>0</v>
      </c>
      <c r="N690">
        <f t="shared" si="98"/>
        <v>0</v>
      </c>
      <c r="O690">
        <f t="shared" si="93"/>
        <v>0</v>
      </c>
      <c r="P690">
        <f t="shared" si="94"/>
        <v>0</v>
      </c>
      <c r="Q690">
        <f t="shared" si="95"/>
        <v>0</v>
      </c>
      <c r="R690">
        <f t="shared" si="96"/>
        <v>0</v>
      </c>
      <c r="S690">
        <f t="shared" si="97"/>
        <v>0</v>
      </c>
    </row>
    <row r="691" spans="1:19" ht="18.600000000000001" customHeight="1" x14ac:dyDescent="0.3">
      <c r="A691" t="s">
        <v>2160</v>
      </c>
      <c r="B691" t="str">
        <f>UPPER(DataAnalyst!B691)</f>
        <v>SAP MASTER DATA ANALYST</v>
      </c>
      <c r="C691" t="s">
        <v>2154</v>
      </c>
      <c r="E691" t="str">
        <f t="shared" si="99"/>
        <v>Data Analyst</v>
      </c>
      <c r="F691" t="str">
        <f t="shared" si="91"/>
        <v>$11</v>
      </c>
      <c r="G691" t="str">
        <f t="shared" si="92"/>
        <v>$132</v>
      </c>
      <c r="H691" t="str">
        <f>LEFT(DataAnalyst!F589,LEN(DataAnalyst!F589)-3)</f>
        <v xml:space="preserve">UC Davis Medical Center
</v>
      </c>
      <c r="I691" t="s">
        <v>354</v>
      </c>
      <c r="J691" t="str">
        <f>IF(DataAnalyst!I589=-1,"Unknown",DataAnalyst!I589)</f>
        <v>10000+ employees</v>
      </c>
      <c r="K691" t="str">
        <f>IF(DataAnalyst!L589=-1,"Unknown",DataAnalyst!L589)</f>
        <v>Health Care Services &amp; Hospitals</v>
      </c>
      <c r="L691" t="str">
        <f>IF(DataAnalyst!N589=-1,"Unknown",DataAnalyst!N589)</f>
        <v>$2 to $5 billion (USD)</v>
      </c>
      <c r="M691" t="b">
        <f>IF(DataAnalyst!P589=-1,FALSE,TRUE)</f>
        <v>0</v>
      </c>
      <c r="N691">
        <f t="shared" si="98"/>
        <v>0</v>
      </c>
      <c r="O691">
        <f t="shared" si="93"/>
        <v>0</v>
      </c>
      <c r="P691">
        <f t="shared" si="94"/>
        <v>0</v>
      </c>
      <c r="Q691">
        <f t="shared" si="95"/>
        <v>0</v>
      </c>
      <c r="R691">
        <f t="shared" si="96"/>
        <v>0</v>
      </c>
      <c r="S691">
        <f t="shared" si="97"/>
        <v>0</v>
      </c>
    </row>
    <row r="692" spans="1:19" ht="18.600000000000001" customHeight="1" x14ac:dyDescent="0.3">
      <c r="A692" t="s">
        <v>2164</v>
      </c>
      <c r="B692" t="str">
        <f>UPPER(DataAnalyst!B692)</f>
        <v>BUSINESS ANALYST ASSET DATA MANAGEMENT</v>
      </c>
      <c r="C692" t="s">
        <v>2154</v>
      </c>
      <c r="E692" t="str">
        <f t="shared" si="99"/>
        <v>Business Analyst</v>
      </c>
      <c r="F692" t="str">
        <f t="shared" si="91"/>
        <v>$11</v>
      </c>
      <c r="G692" t="str">
        <f t="shared" si="92"/>
        <v>$132</v>
      </c>
      <c r="H692" t="str">
        <f>LEFT(DataAnalyst!F590,LEN(DataAnalyst!F590)-3)</f>
        <v xml:space="preserve">Tarzana
</v>
      </c>
      <c r="I692" t="s">
        <v>1869</v>
      </c>
      <c r="J692" t="str">
        <f>IF(DataAnalyst!I590=-1,"Unknown",DataAnalyst!I590)</f>
        <v>501 to 1000 employees</v>
      </c>
      <c r="K692" t="str">
        <f>IF(DataAnalyst!L590=-1,"Unknown",DataAnalyst!L590)</f>
        <v>Biotech &amp; Pharmaceuticals</v>
      </c>
      <c r="L692" t="str">
        <f>IF(DataAnalyst!N590=-1,"Unknown",DataAnalyst!N590)</f>
        <v>$25 to $50 million (USD)</v>
      </c>
      <c r="M692" t="b">
        <f>IF(DataAnalyst!P590=-1,FALSE,TRUE)</f>
        <v>0</v>
      </c>
      <c r="N692">
        <f t="shared" si="98"/>
        <v>0</v>
      </c>
      <c r="O692">
        <f t="shared" si="93"/>
        <v>0</v>
      </c>
      <c r="P692">
        <f t="shared" si="94"/>
        <v>0</v>
      </c>
      <c r="Q692">
        <f t="shared" si="95"/>
        <v>0</v>
      </c>
      <c r="R692">
        <f t="shared" si="96"/>
        <v>0</v>
      </c>
      <c r="S692">
        <f t="shared" si="97"/>
        <v>1</v>
      </c>
    </row>
    <row r="693" spans="1:19" ht="18.600000000000001" customHeight="1" x14ac:dyDescent="0.3">
      <c r="A693" t="s">
        <v>2168</v>
      </c>
      <c r="B693" t="str">
        <f>UPPER(DataAnalyst!B693)</f>
        <v>SR DIGITAL MARKETING DATA ANALYST (PAID SOCIAL)</v>
      </c>
      <c r="C693" t="s">
        <v>2154</v>
      </c>
      <c r="E693" t="str">
        <f t="shared" si="99"/>
        <v>Data Analyst</v>
      </c>
      <c r="F693" t="str">
        <f t="shared" si="91"/>
        <v>$11</v>
      </c>
      <c r="G693" t="str">
        <f t="shared" si="92"/>
        <v>$132</v>
      </c>
      <c r="H693" t="str">
        <f>LEFT(DataAnalyst!F591,LEN(DataAnalyst!F591)-3)</f>
        <v xml:space="preserve">STAND 8 Technology Services
</v>
      </c>
      <c r="I693" t="s">
        <v>354</v>
      </c>
      <c r="J693" t="str">
        <f>IF(DataAnalyst!I591=-1,"Unknown",DataAnalyst!I591)</f>
        <v>51 to 200 employees</v>
      </c>
      <c r="K693" t="str">
        <f>IF(DataAnalyst!L591=-1,"Unknown",DataAnalyst!L591)</f>
        <v>Consulting</v>
      </c>
      <c r="L693" t="str">
        <f>IF(DataAnalyst!N591=-1,"Unknown",DataAnalyst!N591)</f>
        <v>$10 to $25 million (USD)</v>
      </c>
      <c r="M693" t="b">
        <f>IF(DataAnalyst!P591=-1,FALSE,TRUE)</f>
        <v>0</v>
      </c>
      <c r="N693">
        <f t="shared" si="98"/>
        <v>1</v>
      </c>
      <c r="O693">
        <f t="shared" si="93"/>
        <v>1</v>
      </c>
      <c r="P693">
        <f t="shared" si="94"/>
        <v>0</v>
      </c>
      <c r="Q693">
        <f t="shared" si="95"/>
        <v>0</v>
      </c>
      <c r="R693">
        <f t="shared" si="96"/>
        <v>0</v>
      </c>
      <c r="S693">
        <f t="shared" si="97"/>
        <v>1</v>
      </c>
    </row>
    <row r="694" spans="1:19" ht="18.600000000000001" customHeight="1" x14ac:dyDescent="0.3">
      <c r="A694" t="s">
        <v>2171</v>
      </c>
      <c r="B694" t="str">
        <f>UPPER(DataAnalyst!B694)</f>
        <v>19-0574 - SERVICE OPERATIONS DATA ANALYST</v>
      </c>
      <c r="C694" t="s">
        <v>2154</v>
      </c>
      <c r="E694" t="str">
        <f t="shared" si="99"/>
        <v>Data Analyst</v>
      </c>
      <c r="F694" t="str">
        <f t="shared" si="91"/>
        <v>$11</v>
      </c>
      <c r="G694" t="str">
        <f t="shared" si="92"/>
        <v>$132</v>
      </c>
      <c r="H694" t="str">
        <f>LEFT(DataAnalyst!F592,LEN(DataAnalyst!F592)-3)</f>
        <v xml:space="preserve">Internet Brands
</v>
      </c>
      <c r="I694" t="s">
        <v>354</v>
      </c>
      <c r="J694" t="str">
        <f>IF(DataAnalyst!I592=-1,"Unknown",DataAnalyst!I592)</f>
        <v>1001 to 5000 employees</v>
      </c>
      <c r="K694" t="str">
        <f>IF(DataAnalyst!L592=-1,"Unknown",DataAnalyst!L592)</f>
        <v>Internet</v>
      </c>
      <c r="L694" t="str">
        <f>IF(DataAnalyst!N592=-1,"Unknown",DataAnalyst!N592)</f>
        <v>$1 to $2 billion (USD)</v>
      </c>
      <c r="M694" t="b">
        <f>IF(DataAnalyst!P592=-1,FALSE,TRUE)</f>
        <v>0</v>
      </c>
      <c r="N694">
        <f t="shared" si="98"/>
        <v>0</v>
      </c>
      <c r="O694">
        <f t="shared" si="93"/>
        <v>0</v>
      </c>
      <c r="P694">
        <f t="shared" si="94"/>
        <v>0</v>
      </c>
      <c r="Q694">
        <f t="shared" si="95"/>
        <v>0</v>
      </c>
      <c r="R694">
        <f t="shared" si="96"/>
        <v>0</v>
      </c>
      <c r="S694">
        <f t="shared" si="97"/>
        <v>0</v>
      </c>
    </row>
    <row r="695" spans="1:19" ht="18.600000000000001" customHeight="1" x14ac:dyDescent="0.3">
      <c r="A695" t="s">
        <v>2174</v>
      </c>
      <c r="B695" t="str">
        <f>UPPER(DataAnalyst!B695)</f>
        <v>DISCOVERY DATA ANALYST</v>
      </c>
      <c r="C695" t="s">
        <v>2154</v>
      </c>
      <c r="E695" t="str">
        <f t="shared" si="99"/>
        <v>Data Analyst</v>
      </c>
      <c r="F695" t="str">
        <f t="shared" si="91"/>
        <v>$11</v>
      </c>
      <c r="G695" t="str">
        <f t="shared" si="92"/>
        <v>$132</v>
      </c>
      <c r="H695" t="str">
        <f>LEFT(DataAnalyst!F593,LEN(DataAnalyst!F593)-3)</f>
        <v xml:space="preserve">Robert Half
</v>
      </c>
      <c r="I695" t="s">
        <v>354</v>
      </c>
      <c r="J695" t="str">
        <f>IF(DataAnalyst!I593=-1,"Unknown",DataAnalyst!I593)</f>
        <v>10000+ employees</v>
      </c>
      <c r="K695" t="str">
        <f>IF(DataAnalyst!L593=-1,"Unknown",DataAnalyst!L593)</f>
        <v>Staffing &amp; Outsourcing</v>
      </c>
      <c r="L695" t="str">
        <f>IF(DataAnalyst!N593=-1,"Unknown",DataAnalyst!N593)</f>
        <v>$2 to $5 billion (USD)</v>
      </c>
      <c r="M695" t="b">
        <f>IF(DataAnalyst!P593=-1,FALSE,TRUE)</f>
        <v>0</v>
      </c>
      <c r="N695">
        <f t="shared" si="98"/>
        <v>0</v>
      </c>
      <c r="O695">
        <f t="shared" si="93"/>
        <v>0</v>
      </c>
      <c r="P695">
        <f t="shared" si="94"/>
        <v>0</v>
      </c>
      <c r="Q695">
        <f t="shared" si="95"/>
        <v>0</v>
      </c>
      <c r="R695">
        <f t="shared" si="96"/>
        <v>0</v>
      </c>
      <c r="S695">
        <f t="shared" si="97"/>
        <v>1</v>
      </c>
    </row>
    <row r="696" spans="1:19" ht="18.600000000000001" customHeight="1" x14ac:dyDescent="0.3">
      <c r="A696" t="s">
        <v>2176</v>
      </c>
      <c r="B696" t="str">
        <f>UPPER(DataAnalyst!B696)</f>
        <v>ANALYST, FINANCIAL MASTER DATA</v>
      </c>
      <c r="C696" t="s">
        <v>2154</v>
      </c>
      <c r="E696" t="str">
        <f t="shared" si="99"/>
        <v>Data Analyst</v>
      </c>
      <c r="F696" t="str">
        <f t="shared" si="91"/>
        <v>$11</v>
      </c>
      <c r="G696" t="str">
        <f t="shared" si="92"/>
        <v>$132</v>
      </c>
      <c r="H696" t="str">
        <f>LEFT(DataAnalyst!F594,LEN(DataAnalyst!F594)-3)</f>
        <v xml:space="preserve">Fox Corporation
</v>
      </c>
      <c r="I696" t="s">
        <v>354</v>
      </c>
      <c r="J696" t="str">
        <f>IF(DataAnalyst!I594=-1,"Unknown",DataAnalyst!I594)</f>
        <v>5001 to 10000 employees</v>
      </c>
      <c r="K696" t="str">
        <f>IF(DataAnalyst!L594=-1,"Unknown",DataAnalyst!L594)</f>
        <v>TV Broadcast &amp; Cable Networks</v>
      </c>
      <c r="L696" t="str">
        <f>IF(DataAnalyst!N594=-1,"Unknown",DataAnalyst!N594)</f>
        <v>Unknown / Non-Applicable</v>
      </c>
      <c r="M696" t="b">
        <f>IF(DataAnalyst!P594=-1,FALSE,TRUE)</f>
        <v>0</v>
      </c>
      <c r="N696">
        <f t="shared" si="98"/>
        <v>1</v>
      </c>
      <c r="O696">
        <f t="shared" si="93"/>
        <v>0</v>
      </c>
      <c r="P696">
        <f t="shared" si="94"/>
        <v>0</v>
      </c>
      <c r="Q696">
        <f t="shared" si="95"/>
        <v>0</v>
      </c>
      <c r="R696">
        <f t="shared" si="96"/>
        <v>0</v>
      </c>
      <c r="S696">
        <f t="shared" si="97"/>
        <v>1</v>
      </c>
    </row>
    <row r="697" spans="1:19" ht="18.600000000000001" customHeight="1" x14ac:dyDescent="0.3">
      <c r="A697" t="s">
        <v>2178</v>
      </c>
      <c r="B697" t="str">
        <f>UPPER(DataAnalyst!B697)</f>
        <v>DATA ANALYST-HEDIS &amp; STAR</v>
      </c>
      <c r="C697" t="s">
        <v>2154</v>
      </c>
      <c r="E697" t="str">
        <f t="shared" si="99"/>
        <v>Data Analyst</v>
      </c>
      <c r="F697" t="str">
        <f t="shared" si="91"/>
        <v>$11</v>
      </c>
      <c r="G697" t="str">
        <f t="shared" si="92"/>
        <v>$132</v>
      </c>
      <c r="H697" t="str">
        <f>LEFT(DataAnalyst!F597,LEN(DataAnalyst!F597)-3)</f>
        <v xml:space="preserve">UCLA Health
</v>
      </c>
      <c r="I697" t="s">
        <v>354</v>
      </c>
      <c r="J697" t="str">
        <f>IF(DataAnalyst!I597=-1,"Unknown",DataAnalyst!I597)</f>
        <v>5001 to 10000 employees</v>
      </c>
      <c r="K697" t="str">
        <f>IF(DataAnalyst!L597=-1,"Unknown",DataAnalyst!L597)</f>
        <v>Health Care Services &amp; Hospitals</v>
      </c>
      <c r="L697" t="str">
        <f>IF(DataAnalyst!N597=-1,"Unknown",DataAnalyst!N597)</f>
        <v>Unknown / Non-Applicable</v>
      </c>
      <c r="M697" t="b">
        <f>IF(DataAnalyst!P597=-1,FALSE,TRUE)</f>
        <v>0</v>
      </c>
      <c r="N697">
        <f t="shared" si="98"/>
        <v>1</v>
      </c>
      <c r="O697">
        <f t="shared" si="93"/>
        <v>0</v>
      </c>
      <c r="P697">
        <f t="shared" si="94"/>
        <v>0</v>
      </c>
      <c r="Q697">
        <f t="shared" si="95"/>
        <v>0</v>
      </c>
      <c r="R697">
        <f t="shared" si="96"/>
        <v>0</v>
      </c>
      <c r="S697">
        <f t="shared" si="97"/>
        <v>1</v>
      </c>
    </row>
    <row r="698" spans="1:19" ht="18.600000000000001" customHeight="1" x14ac:dyDescent="0.3">
      <c r="A698" t="s">
        <v>2180</v>
      </c>
      <c r="B698" t="str">
        <f>UPPER(DataAnalyst!B698)</f>
        <v>MUSIC COPYRIGHT DATA ANALYST</v>
      </c>
      <c r="C698" t="s">
        <v>2154</v>
      </c>
      <c r="E698" t="str">
        <f t="shared" si="99"/>
        <v>Data Analyst</v>
      </c>
      <c r="F698" t="str">
        <f t="shared" si="91"/>
        <v>$11</v>
      </c>
      <c r="G698" t="str">
        <f t="shared" si="92"/>
        <v>$132</v>
      </c>
      <c r="H698" t="str">
        <f>LEFT(DataAnalyst!F598,LEN(DataAnalyst!F598)-3)</f>
        <v xml:space="preserve">Robert Half
</v>
      </c>
      <c r="I698" t="s">
        <v>354</v>
      </c>
      <c r="J698" t="str">
        <f>IF(DataAnalyst!I598=-1,"Unknown",DataAnalyst!I598)</f>
        <v>10000+ employees</v>
      </c>
      <c r="K698" t="str">
        <f>IF(DataAnalyst!L598=-1,"Unknown",DataAnalyst!L598)</f>
        <v>Staffing &amp; Outsourcing</v>
      </c>
      <c r="L698" t="str">
        <f>IF(DataAnalyst!N598=-1,"Unknown",DataAnalyst!N598)</f>
        <v>$2 to $5 billion (USD)</v>
      </c>
      <c r="M698" t="b">
        <f>IF(DataAnalyst!P598=-1,FALSE,TRUE)</f>
        <v>0</v>
      </c>
      <c r="N698">
        <f t="shared" si="98"/>
        <v>0</v>
      </c>
      <c r="O698">
        <f t="shared" si="93"/>
        <v>0</v>
      </c>
      <c r="P698">
        <f t="shared" si="94"/>
        <v>0</v>
      </c>
      <c r="Q698">
        <f t="shared" si="95"/>
        <v>0</v>
      </c>
      <c r="R698">
        <f t="shared" si="96"/>
        <v>0</v>
      </c>
      <c r="S698">
        <f t="shared" si="97"/>
        <v>0</v>
      </c>
    </row>
    <row r="699" spans="1:19" ht="18.600000000000001" customHeight="1" x14ac:dyDescent="0.3">
      <c r="A699" t="s">
        <v>2183</v>
      </c>
      <c r="B699" t="str">
        <f>UPPER(DataAnalyst!B699)</f>
        <v>SR. DATA ANALYST</v>
      </c>
      <c r="C699" t="s">
        <v>2154</v>
      </c>
      <c r="E699" t="str">
        <f t="shared" si="99"/>
        <v>Data Analyst</v>
      </c>
      <c r="F699" t="str">
        <f t="shared" si="91"/>
        <v>$11</v>
      </c>
      <c r="G699" t="str">
        <f t="shared" si="92"/>
        <v>$132</v>
      </c>
      <c r="H699" t="str">
        <f>LEFT(DataAnalyst!F599,LEN(DataAnalyst!F599)-3)</f>
        <v xml:space="preserve">Activision Blizzard
</v>
      </c>
      <c r="I699" t="s">
        <v>1651</v>
      </c>
      <c r="J699" t="str">
        <f>IF(DataAnalyst!I599=-1,"Unknown",DataAnalyst!I599)</f>
        <v>10000+ employees</v>
      </c>
      <c r="K699" t="str">
        <f>IF(DataAnalyst!L599=-1,"Unknown",DataAnalyst!L599)</f>
        <v>Video Games</v>
      </c>
      <c r="L699" t="str">
        <f>IF(DataAnalyst!N599=-1,"Unknown",DataAnalyst!N599)</f>
        <v>$5 to $10 billion (USD)</v>
      </c>
      <c r="M699" t="b">
        <f>IF(DataAnalyst!P599=-1,FALSE,TRUE)</f>
        <v>0</v>
      </c>
      <c r="N699">
        <f t="shared" si="98"/>
        <v>1</v>
      </c>
      <c r="O699">
        <f t="shared" si="93"/>
        <v>0</v>
      </c>
      <c r="P699">
        <f t="shared" si="94"/>
        <v>0</v>
      </c>
      <c r="Q699">
        <f t="shared" si="95"/>
        <v>0</v>
      </c>
      <c r="R699">
        <f t="shared" si="96"/>
        <v>0</v>
      </c>
      <c r="S699">
        <f t="shared" si="97"/>
        <v>0</v>
      </c>
    </row>
    <row r="700" spans="1:19" ht="18.600000000000001" customHeight="1" x14ac:dyDescent="0.3">
      <c r="A700" t="s">
        <v>2184</v>
      </c>
      <c r="B700" t="str">
        <f>UPPER(DataAnalyst!B700)</f>
        <v>SR. DATA ANALYST</v>
      </c>
      <c r="C700" t="s">
        <v>2154</v>
      </c>
      <c r="E700" t="str">
        <f t="shared" si="99"/>
        <v>Data Analyst</v>
      </c>
      <c r="F700" t="str">
        <f t="shared" si="91"/>
        <v>$11</v>
      </c>
      <c r="G700" t="str">
        <f t="shared" si="92"/>
        <v>$132</v>
      </c>
      <c r="H700" t="str">
        <f>LEFT(DataAnalyst!F600,LEN(DataAnalyst!F600)-3)</f>
        <v xml:space="preserve">The Loot Company
</v>
      </c>
      <c r="I700" t="s">
        <v>354</v>
      </c>
      <c r="J700" t="str">
        <f>IF(DataAnalyst!I600=-1,"Unknown",DataAnalyst!I600)</f>
        <v>201 to 500 employees</v>
      </c>
      <c r="K700" t="str">
        <f>IF(DataAnalyst!L600=-1,"Unknown",DataAnalyst!L600)</f>
        <v>Other Retail Stores</v>
      </c>
      <c r="L700" t="str">
        <f>IF(DataAnalyst!N600=-1,"Unknown",DataAnalyst!N600)</f>
        <v>Unknown / Non-Applicable</v>
      </c>
      <c r="M700" t="b">
        <f>IF(DataAnalyst!P600=-1,FALSE,TRUE)</f>
        <v>0</v>
      </c>
      <c r="N700">
        <f t="shared" si="98"/>
        <v>1</v>
      </c>
      <c r="O700">
        <f t="shared" si="93"/>
        <v>1</v>
      </c>
      <c r="P700">
        <f t="shared" si="94"/>
        <v>0</v>
      </c>
      <c r="Q700">
        <f t="shared" si="95"/>
        <v>1</v>
      </c>
      <c r="R700">
        <f t="shared" si="96"/>
        <v>0</v>
      </c>
      <c r="S700">
        <f t="shared" si="97"/>
        <v>1</v>
      </c>
    </row>
    <row r="701" spans="1:19" ht="18.600000000000001" customHeight="1" x14ac:dyDescent="0.3">
      <c r="A701" t="s">
        <v>2187</v>
      </c>
      <c r="B701" t="str">
        <f>UPPER(DataAnalyst!B701)</f>
        <v>SR. DATA GOVERNANCE ANALYST</v>
      </c>
      <c r="C701" t="s">
        <v>2154</v>
      </c>
      <c r="E701" t="str">
        <f t="shared" si="99"/>
        <v>Data Analyst</v>
      </c>
      <c r="F701" t="str">
        <f t="shared" si="91"/>
        <v>$11</v>
      </c>
      <c r="G701" t="str">
        <f t="shared" si="92"/>
        <v>$132</v>
      </c>
      <c r="H701" t="str">
        <f>LEFT(DataAnalyst!F601,LEN(DataAnalyst!F601)-3)</f>
        <v xml:space="preserve">System1
</v>
      </c>
      <c r="I701" t="s">
        <v>1752</v>
      </c>
      <c r="J701" t="str">
        <f>IF(DataAnalyst!I601=-1,"Unknown",DataAnalyst!I601)</f>
        <v>201 to 500 employees</v>
      </c>
      <c r="K701" t="str">
        <f>IF(DataAnalyst!L601=-1,"Unknown",DataAnalyst!L601)</f>
        <v>Internet</v>
      </c>
      <c r="L701" t="str">
        <f>IF(DataAnalyst!N601=-1,"Unknown",DataAnalyst!N601)</f>
        <v>Unknown / Non-Applicable</v>
      </c>
      <c r="M701" t="b">
        <f>IF(DataAnalyst!P601=-1,FALSE,TRUE)</f>
        <v>0</v>
      </c>
      <c r="N701">
        <f t="shared" si="98"/>
        <v>0</v>
      </c>
      <c r="O701">
        <f t="shared" si="93"/>
        <v>0</v>
      </c>
      <c r="P701">
        <f t="shared" si="94"/>
        <v>0</v>
      </c>
      <c r="Q701">
        <f t="shared" si="95"/>
        <v>0</v>
      </c>
      <c r="R701">
        <f t="shared" si="96"/>
        <v>0</v>
      </c>
      <c r="S701">
        <f t="shared" si="97"/>
        <v>0</v>
      </c>
    </row>
    <row r="702" spans="1:19" ht="18.600000000000001" customHeight="1" x14ac:dyDescent="0.3">
      <c r="A702" t="s">
        <v>2189</v>
      </c>
      <c r="B702" t="str">
        <f>UPPER(DataAnalyst!B702)</f>
        <v>DATA ANALYST - HEALTH, SENIOR</v>
      </c>
      <c r="C702" t="s">
        <v>2154</v>
      </c>
      <c r="E702" t="str">
        <f t="shared" si="99"/>
        <v>Data Analyst</v>
      </c>
      <c r="F702" t="str">
        <f t="shared" si="91"/>
        <v>$11</v>
      </c>
      <c r="G702" t="str">
        <f t="shared" si="92"/>
        <v>$132</v>
      </c>
      <c r="H702" t="str">
        <f>LEFT(DataAnalyst!F602,LEN(DataAnalyst!F602)-3)</f>
        <v xml:space="preserve">Staffigo Technical Services, LLC
</v>
      </c>
      <c r="I702" t="s">
        <v>354</v>
      </c>
      <c r="J702" t="str">
        <f>IF(DataAnalyst!I602=-1,"Unknown",DataAnalyst!I602)</f>
        <v>51 to 200 employees</v>
      </c>
      <c r="K702" t="str">
        <f>IF(DataAnalyst!L602=-1,"Unknown",DataAnalyst!L602)</f>
        <v>IT Services</v>
      </c>
      <c r="L702" t="str">
        <f>IF(DataAnalyst!N602=-1,"Unknown",DataAnalyst!N602)</f>
        <v>$50 to $100 million (USD)</v>
      </c>
      <c r="M702" t="b">
        <f>IF(DataAnalyst!P602=-1,FALSE,TRUE)</f>
        <v>0</v>
      </c>
      <c r="N702">
        <f t="shared" si="98"/>
        <v>1</v>
      </c>
      <c r="O702">
        <f t="shared" si="93"/>
        <v>0</v>
      </c>
      <c r="P702">
        <f t="shared" si="94"/>
        <v>0</v>
      </c>
      <c r="Q702">
        <f t="shared" si="95"/>
        <v>1</v>
      </c>
      <c r="R702">
        <f t="shared" si="96"/>
        <v>0</v>
      </c>
      <c r="S702">
        <f t="shared" si="97"/>
        <v>1</v>
      </c>
    </row>
    <row r="703" spans="1:19" ht="18.600000000000001" customHeight="1" x14ac:dyDescent="0.3">
      <c r="A703" t="s">
        <v>2190</v>
      </c>
      <c r="B703" t="str">
        <f>UPPER(DataAnalyst!B703)</f>
        <v>DATA ANALYST-HEDIS &amp; STAR</v>
      </c>
      <c r="C703" t="s">
        <v>2154</v>
      </c>
      <c r="E703" t="str">
        <f t="shared" si="99"/>
        <v>Data Analyst</v>
      </c>
      <c r="F703" t="str">
        <f t="shared" si="91"/>
        <v>$11</v>
      </c>
      <c r="G703" t="str">
        <f t="shared" si="92"/>
        <v>$132</v>
      </c>
      <c r="H703" t="str">
        <f>LEFT(DataAnalyst!F603,LEN(DataAnalyst!F603)-3)</f>
        <v>Elever Professio</v>
      </c>
      <c r="I703" t="s">
        <v>354</v>
      </c>
      <c r="J703" t="str">
        <f>IF(DataAnalyst!I603=-1,"Unknown",DataAnalyst!I603)</f>
        <v>1 to 50 employees</v>
      </c>
      <c r="K703" t="str">
        <f>IF(DataAnalyst!L603=-1,"Unknown",DataAnalyst!L603)</f>
        <v>Unknown</v>
      </c>
      <c r="L703" t="str">
        <f>IF(DataAnalyst!N603=-1,"Unknown",DataAnalyst!N603)</f>
        <v>Unknown / Non-Applicable</v>
      </c>
      <c r="M703" t="b">
        <f>IF(DataAnalyst!P603=-1,FALSE,TRUE)</f>
        <v>0</v>
      </c>
      <c r="N703">
        <f t="shared" si="98"/>
        <v>1</v>
      </c>
      <c r="O703">
        <f t="shared" si="93"/>
        <v>0</v>
      </c>
      <c r="P703">
        <f t="shared" si="94"/>
        <v>0</v>
      </c>
      <c r="Q703">
        <f t="shared" si="95"/>
        <v>0</v>
      </c>
      <c r="R703">
        <f t="shared" si="96"/>
        <v>0</v>
      </c>
      <c r="S703">
        <f t="shared" si="97"/>
        <v>1</v>
      </c>
    </row>
    <row r="704" spans="1:19" ht="18.600000000000001" customHeight="1" x14ac:dyDescent="0.3">
      <c r="A704" t="s">
        <v>2193</v>
      </c>
      <c r="B704" t="str">
        <f>UPPER(DataAnalyst!B704)</f>
        <v>DATA ENTRY CLERK AND ANALYST - FINANCIAL</v>
      </c>
      <c r="C704" t="s">
        <v>2154</v>
      </c>
      <c r="E704" t="str">
        <f t="shared" si="99"/>
        <v>Data Analyst</v>
      </c>
      <c r="F704" t="str">
        <f t="shared" si="91"/>
        <v>$11</v>
      </c>
      <c r="G704" t="str">
        <f t="shared" si="92"/>
        <v>$132</v>
      </c>
      <c r="H704" t="str">
        <f>LEFT(DataAnalyst!F606,LEN(DataAnalyst!F606)-3)</f>
        <v xml:space="preserve">Tecolote Research
</v>
      </c>
      <c r="I704" t="s">
        <v>1651</v>
      </c>
      <c r="J704" t="str">
        <f>IF(DataAnalyst!I606=-1,"Unknown",DataAnalyst!I606)</f>
        <v>501 to 1000 employees</v>
      </c>
      <c r="K704" t="str">
        <f>IF(DataAnalyst!L606=-1,"Unknown",DataAnalyst!L606)</f>
        <v>Aerospace &amp; Defense</v>
      </c>
      <c r="L704" t="str">
        <f>IF(DataAnalyst!N606=-1,"Unknown",DataAnalyst!N606)</f>
        <v>$50 to $100 million (USD)</v>
      </c>
      <c r="M704" t="b">
        <f>IF(DataAnalyst!P606=-1,FALSE,TRUE)</f>
        <v>0</v>
      </c>
      <c r="N704">
        <f t="shared" si="98"/>
        <v>0</v>
      </c>
      <c r="O704">
        <f t="shared" si="93"/>
        <v>0</v>
      </c>
      <c r="P704">
        <f t="shared" si="94"/>
        <v>0</v>
      </c>
      <c r="Q704">
        <f t="shared" si="95"/>
        <v>0</v>
      </c>
      <c r="R704">
        <f t="shared" si="96"/>
        <v>0</v>
      </c>
      <c r="S704">
        <f t="shared" si="97"/>
        <v>1</v>
      </c>
    </row>
    <row r="705" spans="1:19" ht="18.600000000000001" customHeight="1" x14ac:dyDescent="0.3">
      <c r="A705" t="s">
        <v>2195</v>
      </c>
      <c r="B705" t="str">
        <f>UPPER(DataAnalyst!B705)</f>
        <v>ANALYST, FINANCIAL MASTER DATA</v>
      </c>
      <c r="C705" t="s">
        <v>2154</v>
      </c>
      <c r="E705" t="str">
        <f t="shared" si="99"/>
        <v>Data Analyst</v>
      </c>
      <c r="F705" t="str">
        <f t="shared" si="91"/>
        <v>$11</v>
      </c>
      <c r="G705" t="str">
        <f t="shared" si="92"/>
        <v>$132</v>
      </c>
      <c r="H705" t="str">
        <f>LEFT(DataAnalyst!F607,LEN(DataAnalyst!F607)-3)</f>
        <v xml:space="preserve">City National Bank
</v>
      </c>
      <c r="I705" t="s">
        <v>354</v>
      </c>
      <c r="J705" t="str">
        <f>IF(DataAnalyst!I607=-1,"Unknown",DataAnalyst!I607)</f>
        <v>1001 to 5000 employees</v>
      </c>
      <c r="K705" t="str">
        <f>IF(DataAnalyst!L607=-1,"Unknown",DataAnalyst!L607)</f>
        <v>Banks &amp; Credit Unions</v>
      </c>
      <c r="L705" t="str">
        <f>IF(DataAnalyst!N607=-1,"Unknown",DataAnalyst!N607)</f>
        <v>Unknown / Non-Applicable</v>
      </c>
      <c r="M705" t="b">
        <f>IF(DataAnalyst!P607=-1,FALSE,TRUE)</f>
        <v>0</v>
      </c>
      <c r="N705">
        <f t="shared" si="98"/>
        <v>1</v>
      </c>
      <c r="O705">
        <f t="shared" si="93"/>
        <v>0</v>
      </c>
      <c r="P705">
        <f t="shared" si="94"/>
        <v>0</v>
      </c>
      <c r="Q705">
        <f t="shared" si="95"/>
        <v>0</v>
      </c>
      <c r="R705">
        <f t="shared" si="96"/>
        <v>0</v>
      </c>
      <c r="S705">
        <f t="shared" si="97"/>
        <v>1</v>
      </c>
    </row>
    <row r="706" spans="1:19" ht="18.600000000000001" customHeight="1" x14ac:dyDescent="0.3">
      <c r="A706" t="s">
        <v>2197</v>
      </c>
      <c r="B706" t="str">
        <f>UPPER(DataAnalyst!B706)</f>
        <v>SENIOR CLINICAL DATA ANALYST</v>
      </c>
      <c r="C706" t="s">
        <v>2154</v>
      </c>
      <c r="E706" t="str">
        <f t="shared" si="99"/>
        <v>Data Analyst</v>
      </c>
      <c r="F706" t="str">
        <f t="shared" ref="F706:F769" si="100">LEFT(C706,3)</f>
        <v>$11</v>
      </c>
      <c r="G706" t="str">
        <f t="shared" ref="G706:G769" si="101">MID(C706,FIND("-",C706)+1,FIND("(",C706)-FIND("-",C706)-3)</f>
        <v>$132</v>
      </c>
      <c r="H706" t="str">
        <f>LEFT(DataAnalyst!F608,LEN(DataAnalyst!F608)-3)</f>
        <v xml:space="preserve">Cypress HCM
</v>
      </c>
      <c r="I706" t="s">
        <v>354</v>
      </c>
      <c r="J706" t="str">
        <f>IF(DataAnalyst!I608=-1,"Unknown",DataAnalyst!I608)</f>
        <v>51 to 200 employees</v>
      </c>
      <c r="K706" t="str">
        <f>IF(DataAnalyst!L608=-1,"Unknown",DataAnalyst!L608)</f>
        <v>Staffing &amp; Outsourcing</v>
      </c>
      <c r="L706" t="str">
        <f>IF(DataAnalyst!N608=-1,"Unknown",DataAnalyst!N608)</f>
        <v>Unknown / Non-Applicable</v>
      </c>
      <c r="M706" t="b">
        <f>IF(DataAnalyst!P608=-1,FALSE,TRUE)</f>
        <v>0</v>
      </c>
      <c r="N706">
        <f t="shared" si="98"/>
        <v>1</v>
      </c>
      <c r="O706">
        <f t="shared" si="93"/>
        <v>1</v>
      </c>
      <c r="P706">
        <f t="shared" si="94"/>
        <v>0</v>
      </c>
      <c r="Q706">
        <f t="shared" si="95"/>
        <v>1</v>
      </c>
      <c r="R706">
        <f t="shared" si="96"/>
        <v>0</v>
      </c>
      <c r="S706">
        <f t="shared" si="97"/>
        <v>1</v>
      </c>
    </row>
    <row r="707" spans="1:19" ht="18.600000000000001" customHeight="1" x14ac:dyDescent="0.3">
      <c r="A707" t="s">
        <v>2201</v>
      </c>
      <c r="B707" t="str">
        <f>UPPER(DataAnalyst!B707)</f>
        <v>SR. DATA ANALYST (PHARMACY)</v>
      </c>
      <c r="C707" t="s">
        <v>2154</v>
      </c>
      <c r="E707" t="str">
        <f t="shared" si="99"/>
        <v>Data Analyst</v>
      </c>
      <c r="F707" t="str">
        <f t="shared" si="100"/>
        <v>$11</v>
      </c>
      <c r="G707" t="str">
        <f t="shared" si="101"/>
        <v>$132</v>
      </c>
      <c r="H707" t="str">
        <f>LEFT(DataAnalyst!F609,LEN(DataAnalyst!F609)-3)</f>
        <v>Infonex Technologies, I</v>
      </c>
      <c r="I707" t="s">
        <v>1755</v>
      </c>
      <c r="J707" t="str">
        <f>IF(DataAnalyst!I609=-1,"Unknown",DataAnalyst!I609)</f>
        <v>Unknown</v>
      </c>
      <c r="K707" t="str">
        <f>IF(DataAnalyst!L609=-1,"Unknown",DataAnalyst!L609)</f>
        <v>Unknown</v>
      </c>
      <c r="L707" t="str">
        <f>IF(DataAnalyst!N609=-1,"Unknown",DataAnalyst!N609)</f>
        <v>Unknown / Non-Applicable</v>
      </c>
      <c r="M707" t="b">
        <f>IF(DataAnalyst!P609=-1,FALSE,TRUE)</f>
        <v>0</v>
      </c>
      <c r="N707">
        <f t="shared" si="98"/>
        <v>1</v>
      </c>
      <c r="O707">
        <f t="shared" ref="O707:O770" si="102">COUNTIF($A707,"*Python*")</f>
        <v>0</v>
      </c>
      <c r="P707">
        <f t="shared" ref="P707:P770" si="103">COUNTIF($A707,"* R *")</f>
        <v>0</v>
      </c>
      <c r="Q707">
        <f t="shared" ref="Q707:Q770" si="104">COUNTIF($A707,"*Tableau*")</f>
        <v>1</v>
      </c>
      <c r="R707">
        <f t="shared" ref="R707:R770" si="105">COUNTIF($A707,"*Power BI*")+COUNTIF($A707,"*PowerBI*")</f>
        <v>1</v>
      </c>
      <c r="S707">
        <f t="shared" ref="S707:S770" si="106">+COUNTIF($A707,"*Excel*")</f>
        <v>1</v>
      </c>
    </row>
    <row r="708" spans="1:19" ht="18.600000000000001" customHeight="1" x14ac:dyDescent="0.3">
      <c r="A708" t="s">
        <v>2203</v>
      </c>
      <c r="B708" t="str">
        <f>UPPER(DataAnalyst!B708)</f>
        <v>SR ANALYST, DATA</v>
      </c>
      <c r="C708" t="s">
        <v>2154</v>
      </c>
      <c r="E708" t="str">
        <f t="shared" si="99"/>
        <v>Data Analyst</v>
      </c>
      <c r="F708" t="str">
        <f t="shared" si="100"/>
        <v>$11</v>
      </c>
      <c r="G708" t="str">
        <f t="shared" si="101"/>
        <v>$132</v>
      </c>
      <c r="H708" t="str">
        <f>LEFT(DataAnalyst!F610,LEN(DataAnalyst!F610)-3)</f>
        <v>Oakwood Search - CH</v>
      </c>
      <c r="I708" t="s">
        <v>354</v>
      </c>
      <c r="J708" t="str">
        <f>IF(DataAnalyst!I610=-1,"Unknown",DataAnalyst!I610)</f>
        <v>Unknown</v>
      </c>
      <c r="K708" t="str">
        <f>IF(DataAnalyst!L610=-1,"Unknown",DataAnalyst!L610)</f>
        <v>Unknown</v>
      </c>
      <c r="L708" t="str">
        <f>IF(DataAnalyst!N610=-1,"Unknown",DataAnalyst!N610)</f>
        <v>Unknown</v>
      </c>
      <c r="M708" t="b">
        <f>IF(DataAnalyst!P610=-1,FALSE,TRUE)</f>
        <v>0</v>
      </c>
      <c r="N708">
        <f t="shared" ref="N708:N771" si="107">COUNTIF($A708,"*SQL*")</f>
        <v>0</v>
      </c>
      <c r="O708">
        <f t="shared" si="102"/>
        <v>0</v>
      </c>
      <c r="P708">
        <f t="shared" si="103"/>
        <v>0</v>
      </c>
      <c r="Q708">
        <f t="shared" si="104"/>
        <v>0</v>
      </c>
      <c r="R708">
        <f t="shared" si="105"/>
        <v>0</v>
      </c>
      <c r="S708">
        <f t="shared" si="106"/>
        <v>1</v>
      </c>
    </row>
    <row r="709" spans="1:19" ht="18.600000000000001" customHeight="1" x14ac:dyDescent="0.3">
      <c r="A709" t="s">
        <v>2205</v>
      </c>
      <c r="B709" t="str">
        <f>UPPER(DataAnalyst!B709)</f>
        <v>SYSTEMS AND DATA ANALYST</v>
      </c>
      <c r="C709" t="s">
        <v>2154</v>
      </c>
      <c r="E709" t="str">
        <f t="shared" si="99"/>
        <v>Data Analyst</v>
      </c>
      <c r="F709" t="str">
        <f t="shared" si="100"/>
        <v>$11</v>
      </c>
      <c r="G709" t="str">
        <f t="shared" si="101"/>
        <v>$132</v>
      </c>
      <c r="H709" t="str">
        <f>LEFT(DataAnalyst!F611,LEN(DataAnalyst!F611)-3)</f>
        <v xml:space="preserve">City National Bank
</v>
      </c>
      <c r="I709" t="s">
        <v>354</v>
      </c>
      <c r="J709" t="str">
        <f>IF(DataAnalyst!I611=-1,"Unknown",DataAnalyst!I611)</f>
        <v>1001 to 5000 employees</v>
      </c>
      <c r="K709" t="str">
        <f>IF(DataAnalyst!L611=-1,"Unknown",DataAnalyst!L611)</f>
        <v>Banks &amp; Credit Unions</v>
      </c>
      <c r="L709" t="str">
        <f>IF(DataAnalyst!N611=-1,"Unknown",DataAnalyst!N611)</f>
        <v>Unknown / Non-Applicable</v>
      </c>
      <c r="M709" t="b">
        <f>IF(DataAnalyst!P611=-1,FALSE,TRUE)</f>
        <v>0</v>
      </c>
      <c r="N709">
        <f t="shared" si="107"/>
        <v>1</v>
      </c>
      <c r="O709">
        <f t="shared" si="102"/>
        <v>0</v>
      </c>
      <c r="P709">
        <f t="shared" si="103"/>
        <v>0</v>
      </c>
      <c r="Q709">
        <f t="shared" si="104"/>
        <v>0</v>
      </c>
      <c r="R709">
        <f t="shared" si="105"/>
        <v>0</v>
      </c>
      <c r="S709">
        <f t="shared" si="106"/>
        <v>0</v>
      </c>
    </row>
    <row r="710" spans="1:19" ht="18.600000000000001" customHeight="1" x14ac:dyDescent="0.3">
      <c r="A710" t="s">
        <v>2207</v>
      </c>
      <c r="B710" t="str">
        <f>UPPER(DataAnalyst!B710)</f>
        <v>ANALYST, FINANCIAL MASTER DATA</v>
      </c>
      <c r="C710" t="s">
        <v>2154</v>
      </c>
      <c r="E710" t="str">
        <f t="shared" si="99"/>
        <v>Data Analyst</v>
      </c>
      <c r="F710" t="str">
        <f t="shared" si="100"/>
        <v>$11</v>
      </c>
      <c r="G710" t="str">
        <f t="shared" si="101"/>
        <v>$132</v>
      </c>
      <c r="H710" t="str">
        <f>LEFT(DataAnalyst!F612,LEN(DataAnalyst!F612)-3)</f>
        <v>Bloom Ads Global Media Gr</v>
      </c>
      <c r="I710" t="s">
        <v>354</v>
      </c>
      <c r="J710" t="str">
        <f>IF(DataAnalyst!I612=-1,"Unknown",DataAnalyst!I612)</f>
        <v>Unknown</v>
      </c>
      <c r="K710" t="str">
        <f>IF(DataAnalyst!L612=-1,"Unknown",DataAnalyst!L612)</f>
        <v>Unknown</v>
      </c>
      <c r="L710" t="str">
        <f>IF(DataAnalyst!N612=-1,"Unknown",DataAnalyst!N612)</f>
        <v>Unknown</v>
      </c>
      <c r="M710" t="b">
        <f>IF(DataAnalyst!P612=-1,FALSE,TRUE)</f>
        <v>0</v>
      </c>
      <c r="N710">
        <f t="shared" si="107"/>
        <v>1</v>
      </c>
      <c r="O710">
        <f t="shared" si="102"/>
        <v>0</v>
      </c>
      <c r="P710">
        <f t="shared" si="103"/>
        <v>0</v>
      </c>
      <c r="Q710">
        <f t="shared" si="104"/>
        <v>0</v>
      </c>
      <c r="R710">
        <f t="shared" si="105"/>
        <v>0</v>
      </c>
      <c r="S710">
        <f t="shared" si="106"/>
        <v>1</v>
      </c>
    </row>
    <row r="711" spans="1:19" ht="18.600000000000001" customHeight="1" x14ac:dyDescent="0.3">
      <c r="A711" t="s">
        <v>2209</v>
      </c>
      <c r="B711" t="str">
        <f>UPPER(DataAnalyst!B711)</f>
        <v>COPYRIGHT DATA ANALYST</v>
      </c>
      <c r="C711" t="s">
        <v>2154</v>
      </c>
      <c r="E711" t="str">
        <f t="shared" si="99"/>
        <v>Data Analyst</v>
      </c>
      <c r="F711" t="str">
        <f t="shared" si="100"/>
        <v>$11</v>
      </c>
      <c r="G711" t="str">
        <f t="shared" si="101"/>
        <v>$132</v>
      </c>
      <c r="H711" t="str">
        <f>LEFT(DataAnalyst!F613,LEN(DataAnalyst!F613)-3)</f>
        <v xml:space="preserve">Internet Brands, Inc.
</v>
      </c>
      <c r="I711" t="s">
        <v>354</v>
      </c>
      <c r="J711" t="str">
        <f>IF(DataAnalyst!I613=-1,"Unknown",DataAnalyst!I613)</f>
        <v>1001 to 5000 employees</v>
      </c>
      <c r="K711" t="str">
        <f>IF(DataAnalyst!L613=-1,"Unknown",DataAnalyst!L613)</f>
        <v>Internet</v>
      </c>
      <c r="L711" t="str">
        <f>IF(DataAnalyst!N613=-1,"Unknown",DataAnalyst!N613)</f>
        <v>$1 to $2 billion (USD)</v>
      </c>
      <c r="M711" t="b">
        <f>IF(DataAnalyst!P613=-1,FALSE,TRUE)</f>
        <v>0</v>
      </c>
      <c r="N711">
        <f t="shared" si="107"/>
        <v>0</v>
      </c>
      <c r="O711">
        <f t="shared" si="102"/>
        <v>0</v>
      </c>
      <c r="P711">
        <f t="shared" si="103"/>
        <v>0</v>
      </c>
      <c r="Q711">
        <f t="shared" si="104"/>
        <v>0</v>
      </c>
      <c r="R711">
        <f t="shared" si="105"/>
        <v>0</v>
      </c>
      <c r="S711">
        <f t="shared" si="106"/>
        <v>0</v>
      </c>
    </row>
    <row r="712" spans="1:19" ht="18.600000000000001" customHeight="1" x14ac:dyDescent="0.3">
      <c r="A712" t="s">
        <v>2211</v>
      </c>
      <c r="B712" t="str">
        <f>UPPER(DataAnalyst!B712)</f>
        <v>LIMS MASTER DATA ANALYST</v>
      </c>
      <c r="C712" t="s">
        <v>2154</v>
      </c>
      <c r="E712" t="str">
        <f t="shared" si="99"/>
        <v>Data Analyst</v>
      </c>
      <c r="F712" t="str">
        <f t="shared" si="100"/>
        <v>$11</v>
      </c>
      <c r="G712" t="str">
        <f t="shared" si="101"/>
        <v>$132</v>
      </c>
      <c r="H712" t="str">
        <f>LEFT(DataAnalyst!F614,LEN(DataAnalyst!F614)-3)</f>
        <v>ESP Le</v>
      </c>
      <c r="I712" t="s">
        <v>354</v>
      </c>
      <c r="J712" t="str">
        <f>IF(DataAnalyst!I614=-1,"Unknown",DataAnalyst!I614)</f>
        <v>Unknown</v>
      </c>
      <c r="K712" t="str">
        <f>IF(DataAnalyst!L614=-1,"Unknown",DataAnalyst!L614)</f>
        <v>Unknown</v>
      </c>
      <c r="L712" t="str">
        <f>IF(DataAnalyst!N614=-1,"Unknown",DataAnalyst!N614)</f>
        <v>Unknown</v>
      </c>
      <c r="M712" t="b">
        <f>IF(DataAnalyst!P614=-1,FALSE,TRUE)</f>
        <v>0</v>
      </c>
      <c r="N712">
        <f t="shared" si="107"/>
        <v>0</v>
      </c>
      <c r="O712">
        <f t="shared" si="102"/>
        <v>0</v>
      </c>
      <c r="P712">
        <f t="shared" si="103"/>
        <v>0</v>
      </c>
      <c r="Q712">
        <f t="shared" si="104"/>
        <v>0</v>
      </c>
      <c r="R712">
        <f t="shared" si="105"/>
        <v>0</v>
      </c>
      <c r="S712">
        <f t="shared" si="106"/>
        <v>0</v>
      </c>
    </row>
    <row r="713" spans="1:19" ht="18.600000000000001" customHeight="1" x14ac:dyDescent="0.3">
      <c r="A713" t="s">
        <v>2215</v>
      </c>
      <c r="B713" t="str">
        <f>UPPER(DataAnalyst!B713)</f>
        <v>DATA ANALYST *TEMP-HIRE*</v>
      </c>
      <c r="C713" t="s">
        <v>2154</v>
      </c>
      <c r="E713" t="str">
        <f t="shared" si="99"/>
        <v>Data Analyst</v>
      </c>
      <c r="F713" t="str">
        <f t="shared" si="100"/>
        <v>$11</v>
      </c>
      <c r="G713" t="str">
        <f t="shared" si="101"/>
        <v>$132</v>
      </c>
      <c r="H713" t="str">
        <f>LEFT(DataAnalyst!F615,LEN(DataAnalyst!F615)-3)</f>
        <v xml:space="preserve">Kforce
</v>
      </c>
      <c r="I713" t="s">
        <v>354</v>
      </c>
      <c r="J713" t="str">
        <f>IF(DataAnalyst!I615=-1,"Unknown",DataAnalyst!I615)</f>
        <v>10000+ employees</v>
      </c>
      <c r="K713" t="str">
        <f>IF(DataAnalyst!L615=-1,"Unknown",DataAnalyst!L615)</f>
        <v>Staffing &amp; Outsourcing</v>
      </c>
      <c r="L713" t="str">
        <f>IF(DataAnalyst!N615=-1,"Unknown",DataAnalyst!N615)</f>
        <v>$1 to $2 billion (USD)</v>
      </c>
      <c r="M713" t="b">
        <f>IF(DataAnalyst!P615=-1,FALSE,TRUE)</f>
        <v>0</v>
      </c>
      <c r="N713">
        <f t="shared" si="107"/>
        <v>0</v>
      </c>
      <c r="O713">
        <f t="shared" si="102"/>
        <v>0</v>
      </c>
      <c r="P713">
        <f t="shared" si="103"/>
        <v>0</v>
      </c>
      <c r="Q713">
        <f t="shared" si="104"/>
        <v>0</v>
      </c>
      <c r="R713">
        <f t="shared" si="105"/>
        <v>0</v>
      </c>
      <c r="S713">
        <f t="shared" si="106"/>
        <v>1</v>
      </c>
    </row>
    <row r="714" spans="1:19" ht="18.600000000000001" customHeight="1" x14ac:dyDescent="0.3">
      <c r="A714" t="s">
        <v>2220</v>
      </c>
      <c r="B714" t="str">
        <f>UPPER(DataAnalyst!B714)</f>
        <v>QM DATA ANALYST II, WHITTIER, FULL TIME DAYS</v>
      </c>
      <c r="C714" t="s">
        <v>2154</v>
      </c>
      <c r="E714" t="str">
        <f t="shared" si="99"/>
        <v>Data Analyst</v>
      </c>
      <c r="F714" t="str">
        <f t="shared" si="100"/>
        <v>$11</v>
      </c>
      <c r="G714" t="str">
        <f t="shared" si="101"/>
        <v>$132</v>
      </c>
      <c r="H714" t="str">
        <f>LEFT(DataAnalyst!F616,LEN(DataAnalyst!F616)-3)</f>
        <v xml:space="preserve">Apollo Medical Holdings, Inc.
</v>
      </c>
      <c r="I714" t="s">
        <v>1945</v>
      </c>
      <c r="J714" t="str">
        <f>IF(DataAnalyst!I616=-1,"Unknown",DataAnalyst!I616)</f>
        <v>1 to 50 employees</v>
      </c>
      <c r="K714" t="str">
        <f>IF(DataAnalyst!L616=-1,"Unknown",DataAnalyst!L616)</f>
        <v>Unknown</v>
      </c>
      <c r="L714" t="str">
        <f>IF(DataAnalyst!N616=-1,"Unknown",DataAnalyst!N616)</f>
        <v>Less than $1 million (USD)</v>
      </c>
      <c r="M714" t="b">
        <f>IF(DataAnalyst!P616=-1,FALSE,TRUE)</f>
        <v>0</v>
      </c>
      <c r="N714">
        <f t="shared" si="107"/>
        <v>1</v>
      </c>
      <c r="O714">
        <f t="shared" si="102"/>
        <v>0</v>
      </c>
      <c r="P714">
        <f t="shared" si="103"/>
        <v>0</v>
      </c>
      <c r="Q714">
        <f t="shared" si="104"/>
        <v>0</v>
      </c>
      <c r="R714">
        <f t="shared" si="105"/>
        <v>0</v>
      </c>
      <c r="S714">
        <f t="shared" si="106"/>
        <v>1</v>
      </c>
    </row>
    <row r="715" spans="1:19" ht="18.600000000000001" customHeight="1" x14ac:dyDescent="0.3">
      <c r="A715" t="s">
        <v>2225</v>
      </c>
      <c r="B715" t="str">
        <f>UPPER(DataAnalyst!B715)</f>
        <v>RADAR TELEMETRY DATA ANALYST - RT</v>
      </c>
      <c r="C715" t="s">
        <v>2154</v>
      </c>
      <c r="E715" t="str">
        <f t="shared" si="99"/>
        <v>Data Analyst</v>
      </c>
      <c r="F715" t="str">
        <f t="shared" si="100"/>
        <v>$11</v>
      </c>
      <c r="G715" t="str">
        <f t="shared" si="101"/>
        <v>$132</v>
      </c>
      <c r="H715" t="str">
        <f>LEFT(DataAnalyst!F617,LEN(DataAnalyst!F617)-3)</f>
        <v xml:space="preserve">Turner Broadcasting
</v>
      </c>
      <c r="I715" t="s">
        <v>245</v>
      </c>
      <c r="J715" t="str">
        <f>IF(DataAnalyst!I617=-1,"Unknown",DataAnalyst!I617)</f>
        <v>10000+ employees</v>
      </c>
      <c r="K715" t="str">
        <f>IF(DataAnalyst!L617=-1,"Unknown",DataAnalyst!L617)</f>
        <v>TV Broadcast &amp; Cable Networks</v>
      </c>
      <c r="L715" t="str">
        <f>IF(DataAnalyst!N617=-1,"Unknown",DataAnalyst!N617)</f>
        <v>$10+ billion (USD)</v>
      </c>
      <c r="M715" t="b">
        <f>IF(DataAnalyst!P617=-1,FALSE,TRUE)</f>
        <v>0</v>
      </c>
      <c r="N715">
        <f t="shared" si="107"/>
        <v>0</v>
      </c>
      <c r="O715">
        <f t="shared" si="102"/>
        <v>0</v>
      </c>
      <c r="P715">
        <f t="shared" si="103"/>
        <v>0</v>
      </c>
      <c r="Q715">
        <f t="shared" si="104"/>
        <v>0</v>
      </c>
      <c r="R715">
        <f t="shared" si="105"/>
        <v>0</v>
      </c>
      <c r="S715">
        <f t="shared" si="106"/>
        <v>0</v>
      </c>
    </row>
    <row r="716" spans="1:19" ht="18.600000000000001" customHeight="1" x14ac:dyDescent="0.3">
      <c r="A716" t="s">
        <v>2228</v>
      </c>
      <c r="B716" t="str">
        <f>UPPER(DataAnalyst!B716)</f>
        <v>SR. DATA ANALYST Â€” US SAFETY</v>
      </c>
      <c r="C716" t="s">
        <v>2154</v>
      </c>
      <c r="E716" t="str">
        <f t="shared" si="99"/>
        <v>Data Analyst</v>
      </c>
      <c r="F716" t="str">
        <f t="shared" si="100"/>
        <v>$11</v>
      </c>
      <c r="G716" t="str">
        <f t="shared" si="101"/>
        <v>$132</v>
      </c>
      <c r="H716" t="str">
        <f>LEFT(DataAnalyst!F618,LEN(DataAnalyst!F618)-3)</f>
        <v xml:space="preserve">Molina Healthcare
</v>
      </c>
      <c r="I716" t="s">
        <v>1838</v>
      </c>
      <c r="J716" t="str">
        <f>IF(DataAnalyst!I618=-1,"Unknown",DataAnalyst!I618)</f>
        <v>10000+ employees</v>
      </c>
      <c r="K716" t="str">
        <f>IF(DataAnalyst!L618=-1,"Unknown",DataAnalyst!L618)</f>
        <v>Insurance Carriers</v>
      </c>
      <c r="L716" t="str">
        <f>IF(DataAnalyst!N618=-1,"Unknown",DataAnalyst!N618)</f>
        <v>$10+ billion (USD)</v>
      </c>
      <c r="M716" t="b">
        <f>IF(DataAnalyst!P618=-1,FALSE,TRUE)</f>
        <v>0</v>
      </c>
      <c r="N716">
        <f t="shared" si="107"/>
        <v>1</v>
      </c>
      <c r="O716">
        <f t="shared" si="102"/>
        <v>1</v>
      </c>
      <c r="P716">
        <f t="shared" si="103"/>
        <v>0</v>
      </c>
      <c r="Q716">
        <f t="shared" si="104"/>
        <v>1</v>
      </c>
      <c r="R716">
        <f t="shared" si="105"/>
        <v>0</v>
      </c>
      <c r="S716">
        <f t="shared" si="106"/>
        <v>0</v>
      </c>
    </row>
    <row r="717" spans="1:19" ht="18.600000000000001" customHeight="1" x14ac:dyDescent="0.3">
      <c r="A717" t="s">
        <v>2230</v>
      </c>
      <c r="B717" t="str">
        <f>UPPER(DataAnalyst!B717)</f>
        <v>DATA ANALYST - MARKETING ANALYTICS</v>
      </c>
      <c r="C717" t="s">
        <v>2154</v>
      </c>
      <c r="E717" t="str">
        <f t="shared" si="99"/>
        <v>Data Analyst</v>
      </c>
      <c r="F717" t="str">
        <f t="shared" si="100"/>
        <v>$11</v>
      </c>
      <c r="G717" t="str">
        <f t="shared" si="101"/>
        <v>$132</v>
      </c>
      <c r="H717" t="str">
        <f>LEFT(DataAnalyst!F620,LEN(DataAnalyst!F620)-3)</f>
        <v xml:space="preserve">Genuent
</v>
      </c>
      <c r="I717" t="s">
        <v>354</v>
      </c>
      <c r="J717" t="str">
        <f>IF(DataAnalyst!I620=-1,"Unknown",DataAnalyst!I620)</f>
        <v>201 to 500 employees</v>
      </c>
      <c r="K717" t="str">
        <f>IF(DataAnalyst!L620=-1,"Unknown",DataAnalyst!L620)</f>
        <v>Staffing &amp; Outsourcing</v>
      </c>
      <c r="L717" t="str">
        <f>IF(DataAnalyst!N620=-1,"Unknown",DataAnalyst!N620)</f>
        <v>$100 to $500 million (USD)</v>
      </c>
      <c r="M717" t="b">
        <f>IF(DataAnalyst!P620=-1,FALSE,TRUE)</f>
        <v>0</v>
      </c>
      <c r="N717">
        <f t="shared" si="107"/>
        <v>0</v>
      </c>
      <c r="O717">
        <f t="shared" si="102"/>
        <v>0</v>
      </c>
      <c r="P717">
        <f t="shared" si="103"/>
        <v>0</v>
      </c>
      <c r="Q717">
        <f t="shared" si="104"/>
        <v>0</v>
      </c>
      <c r="R717">
        <f t="shared" si="105"/>
        <v>0</v>
      </c>
      <c r="S717">
        <f t="shared" si="106"/>
        <v>1</v>
      </c>
    </row>
    <row r="718" spans="1:19" ht="18.600000000000001" customHeight="1" x14ac:dyDescent="0.3">
      <c r="A718" t="s">
        <v>2233</v>
      </c>
      <c r="B718" t="str">
        <f>UPPER(DataAnalyst!B718)</f>
        <v>RADAR TELEMETRY DATA ANALYST</v>
      </c>
      <c r="C718" t="s">
        <v>2232</v>
      </c>
      <c r="E718" t="str">
        <f t="shared" si="99"/>
        <v>Data Analyst</v>
      </c>
      <c r="F718" t="str">
        <f t="shared" si="100"/>
        <v>$42</v>
      </c>
      <c r="G718" t="str">
        <f t="shared" si="101"/>
        <v>$63</v>
      </c>
      <c r="H718" t="str">
        <f>LEFT(DataAnalyst!F621,LEN(DataAnalyst!F621)-3)</f>
        <v xml:space="preserve">IBM
</v>
      </c>
      <c r="I718" t="s">
        <v>354</v>
      </c>
      <c r="J718" t="str">
        <f>IF(DataAnalyst!I621=-1,"Unknown",DataAnalyst!I621)</f>
        <v>10000+ employees</v>
      </c>
      <c r="K718" t="str">
        <f>IF(DataAnalyst!L621=-1,"Unknown",DataAnalyst!L621)</f>
        <v>IT Services</v>
      </c>
      <c r="L718" t="str">
        <f>IF(DataAnalyst!N621=-1,"Unknown",DataAnalyst!N621)</f>
        <v>$10+ billion (USD)</v>
      </c>
      <c r="M718" t="b">
        <f>IF(DataAnalyst!P621=-1,FALSE,TRUE)</f>
        <v>0</v>
      </c>
      <c r="N718">
        <f t="shared" si="107"/>
        <v>0</v>
      </c>
      <c r="O718">
        <f t="shared" si="102"/>
        <v>0</v>
      </c>
      <c r="P718">
        <f t="shared" si="103"/>
        <v>0</v>
      </c>
      <c r="Q718">
        <f t="shared" si="104"/>
        <v>0</v>
      </c>
      <c r="R718">
        <f t="shared" si="105"/>
        <v>0</v>
      </c>
      <c r="S718">
        <f t="shared" si="106"/>
        <v>0</v>
      </c>
    </row>
    <row r="719" spans="1:19" ht="18.600000000000001" customHeight="1" x14ac:dyDescent="0.3">
      <c r="A719" t="s">
        <v>2235</v>
      </c>
      <c r="B719" t="str">
        <f>UPPER(DataAnalyst!B719)</f>
        <v>RADAR TELEMETRY DATA ANALYST</v>
      </c>
      <c r="C719" t="s">
        <v>2232</v>
      </c>
      <c r="E719" t="str">
        <f t="shared" si="99"/>
        <v>Data Analyst</v>
      </c>
      <c r="F719" t="str">
        <f t="shared" si="100"/>
        <v>$42</v>
      </c>
      <c r="G719" t="str">
        <f t="shared" si="101"/>
        <v>$63</v>
      </c>
      <c r="H719" t="str">
        <f>LEFT(DataAnalyst!F622,LEN(DataAnalyst!F622)-3)</f>
        <v xml:space="preserve">The Wonderful Company LLC
</v>
      </c>
      <c r="I719" t="s">
        <v>354</v>
      </c>
      <c r="J719" t="str">
        <f>IF(DataAnalyst!I622=-1,"Unknown",DataAnalyst!I622)</f>
        <v>5001 to 10000 employees</v>
      </c>
      <c r="K719" t="str">
        <f>IF(DataAnalyst!L622=-1,"Unknown",DataAnalyst!L622)</f>
        <v>Consumer Products Manufacturing</v>
      </c>
      <c r="L719" t="str">
        <f>IF(DataAnalyst!N622=-1,"Unknown",DataAnalyst!N622)</f>
        <v>$2 to $5 billion (USD)</v>
      </c>
      <c r="M719" t="b">
        <f>IF(DataAnalyst!P622=-1,FALSE,TRUE)</f>
        <v>0</v>
      </c>
      <c r="N719">
        <f t="shared" si="107"/>
        <v>0</v>
      </c>
      <c r="O719">
        <f t="shared" si="102"/>
        <v>0</v>
      </c>
      <c r="P719">
        <f t="shared" si="103"/>
        <v>0</v>
      </c>
      <c r="Q719">
        <f t="shared" si="104"/>
        <v>0</v>
      </c>
      <c r="R719">
        <f t="shared" si="105"/>
        <v>0</v>
      </c>
      <c r="S719">
        <f t="shared" si="106"/>
        <v>0</v>
      </c>
    </row>
    <row r="720" spans="1:19" ht="18.600000000000001" customHeight="1" x14ac:dyDescent="0.3">
      <c r="A720" t="s">
        <v>2236</v>
      </c>
      <c r="B720" t="str">
        <f>UPPER(DataAnalyst!B720)</f>
        <v>SENIOR HEALTHCARE DATA ANALYST</v>
      </c>
      <c r="C720" t="s">
        <v>2232</v>
      </c>
      <c r="E720" t="str">
        <f t="shared" si="99"/>
        <v>Data Analyst</v>
      </c>
      <c r="F720" t="str">
        <f t="shared" si="100"/>
        <v>$42</v>
      </c>
      <c r="G720" t="str">
        <f t="shared" si="101"/>
        <v>$63</v>
      </c>
      <c r="H720" t="str">
        <f>LEFT(DataAnalyst!F623,LEN(DataAnalyst!F623)-3)</f>
        <v xml:space="preserve">Akraya Inc.
</v>
      </c>
      <c r="I720" t="s">
        <v>354</v>
      </c>
      <c r="J720" t="str">
        <f>IF(DataAnalyst!I623=-1,"Unknown",DataAnalyst!I623)</f>
        <v>51 to 200 employees</v>
      </c>
      <c r="K720" t="str">
        <f>IF(DataAnalyst!L623=-1,"Unknown",DataAnalyst!L623)</f>
        <v>Staffing &amp; Outsourcing</v>
      </c>
      <c r="L720" t="str">
        <f>IF(DataAnalyst!N623=-1,"Unknown",DataAnalyst!N623)</f>
        <v>$25 to $50 million (USD)</v>
      </c>
      <c r="M720" t="b">
        <f>IF(DataAnalyst!P623=-1,FALSE,TRUE)</f>
        <v>0</v>
      </c>
      <c r="N720">
        <f t="shared" si="107"/>
        <v>1</v>
      </c>
      <c r="O720">
        <f t="shared" si="102"/>
        <v>0</v>
      </c>
      <c r="P720">
        <f t="shared" si="103"/>
        <v>0</v>
      </c>
      <c r="Q720">
        <f t="shared" si="104"/>
        <v>0</v>
      </c>
      <c r="R720">
        <f t="shared" si="105"/>
        <v>0</v>
      </c>
      <c r="S720">
        <f t="shared" si="106"/>
        <v>1</v>
      </c>
    </row>
    <row r="721" spans="1:19" ht="18.600000000000001" customHeight="1" x14ac:dyDescent="0.3">
      <c r="A721" t="s">
        <v>2239</v>
      </c>
      <c r="B721" t="str">
        <f>UPPER(DataAnalyst!B721)</f>
        <v>RADAR TELEMETRY DATA ANALYST</v>
      </c>
      <c r="C721" t="s">
        <v>2232</v>
      </c>
      <c r="E721" t="str">
        <f t="shared" si="99"/>
        <v>Data Analyst</v>
      </c>
      <c r="F721" t="str">
        <f t="shared" si="100"/>
        <v>$42</v>
      </c>
      <c r="G721" t="str">
        <f t="shared" si="101"/>
        <v>$63</v>
      </c>
      <c r="H721" t="str">
        <f>LEFT(DataAnalyst!F624,LEN(DataAnalyst!F624)-3)</f>
        <v>Catasys Hea</v>
      </c>
      <c r="I721" t="s">
        <v>217</v>
      </c>
      <c r="J721" t="str">
        <f>IF(DataAnalyst!I624=-1,"Unknown",DataAnalyst!I624)</f>
        <v>Unknown</v>
      </c>
      <c r="K721" t="str">
        <f>IF(DataAnalyst!L624=-1,"Unknown",DataAnalyst!L624)</f>
        <v>Unknown</v>
      </c>
      <c r="L721" t="str">
        <f>IF(DataAnalyst!N624=-1,"Unknown",DataAnalyst!N624)</f>
        <v>Unknown</v>
      </c>
      <c r="M721" t="b">
        <f>IF(DataAnalyst!P624=-1,FALSE,TRUE)</f>
        <v>0</v>
      </c>
      <c r="N721">
        <f t="shared" si="107"/>
        <v>0</v>
      </c>
      <c r="O721">
        <f t="shared" si="102"/>
        <v>0</v>
      </c>
      <c r="P721">
        <f t="shared" si="103"/>
        <v>0</v>
      </c>
      <c r="Q721">
        <f t="shared" si="104"/>
        <v>0</v>
      </c>
      <c r="R721">
        <f t="shared" si="105"/>
        <v>0</v>
      </c>
      <c r="S721">
        <f t="shared" si="106"/>
        <v>0</v>
      </c>
    </row>
    <row r="722" spans="1:19" ht="18.600000000000001" customHeight="1" x14ac:dyDescent="0.3">
      <c r="A722" t="s">
        <v>2242</v>
      </c>
      <c r="B722" t="str">
        <f>UPPER(DataAnalyst!B722)</f>
        <v>DATA ANALYST</v>
      </c>
      <c r="C722" t="s">
        <v>2241</v>
      </c>
      <c r="E722" t="str">
        <f t="shared" si="99"/>
        <v>Data Analyst</v>
      </c>
      <c r="F722" t="str">
        <f t="shared" si="100"/>
        <v>$60</v>
      </c>
      <c r="G722" t="str">
        <f t="shared" si="101"/>
        <v>$66</v>
      </c>
      <c r="H722" t="str">
        <f>LEFT(DataAnalyst!F625,LEN(DataAnalyst!F625)-3)</f>
        <v xml:space="preserve">TikTok
</v>
      </c>
      <c r="I722" t="s">
        <v>354</v>
      </c>
      <c r="J722" t="str">
        <f>IF(DataAnalyst!I625=-1,"Unknown",DataAnalyst!I625)</f>
        <v>1001 to 5000 employees</v>
      </c>
      <c r="K722" t="str">
        <f>IF(DataAnalyst!L625=-1,"Unknown",DataAnalyst!L625)</f>
        <v>Internet</v>
      </c>
      <c r="L722" t="str">
        <f>IF(DataAnalyst!N625=-1,"Unknown",DataAnalyst!N625)</f>
        <v>Unknown / Non-Applicable</v>
      </c>
      <c r="M722" t="b">
        <f>IF(DataAnalyst!P625=-1,FALSE,TRUE)</f>
        <v>0</v>
      </c>
      <c r="N722">
        <f t="shared" si="107"/>
        <v>1</v>
      </c>
      <c r="O722">
        <f t="shared" si="102"/>
        <v>1</v>
      </c>
      <c r="P722">
        <f t="shared" si="103"/>
        <v>0</v>
      </c>
      <c r="Q722">
        <f t="shared" si="104"/>
        <v>1</v>
      </c>
      <c r="R722">
        <f t="shared" si="105"/>
        <v>1</v>
      </c>
      <c r="S722">
        <f t="shared" si="106"/>
        <v>1</v>
      </c>
    </row>
    <row r="723" spans="1:19" ht="18.600000000000001" customHeight="1" x14ac:dyDescent="0.3">
      <c r="A723" t="s">
        <v>2246</v>
      </c>
      <c r="B723" t="str">
        <f>UPPER(DataAnalyst!B723)</f>
        <v>DATA ANALYST</v>
      </c>
      <c r="C723" t="s">
        <v>2241</v>
      </c>
      <c r="E723" t="str">
        <f t="shared" si="99"/>
        <v>Data Analyst</v>
      </c>
      <c r="F723" t="str">
        <f t="shared" si="100"/>
        <v>$60</v>
      </c>
      <c r="G723" t="str">
        <f t="shared" si="101"/>
        <v>$66</v>
      </c>
      <c r="H723" t="str">
        <f>LEFT(DataAnalyst!F626,LEN(DataAnalyst!F626)-3)</f>
        <v xml:space="preserve">MotorTrend Group
</v>
      </c>
      <c r="I723" t="s">
        <v>1651</v>
      </c>
      <c r="J723" t="str">
        <f>IF(DataAnalyst!I626=-1,"Unknown",DataAnalyst!I626)</f>
        <v>501 to 1000 employees</v>
      </c>
      <c r="K723" t="str">
        <f>IF(DataAnalyst!L626=-1,"Unknown",DataAnalyst!L626)</f>
        <v>TV Broadcast &amp; Cable Networks</v>
      </c>
      <c r="L723" t="str">
        <f>IF(DataAnalyst!N626=-1,"Unknown",DataAnalyst!N626)</f>
        <v>Unknown / Non-Applicable</v>
      </c>
      <c r="M723" t="b">
        <f>IF(DataAnalyst!P626=-1,FALSE,TRUE)</f>
        <v>0</v>
      </c>
      <c r="N723">
        <f t="shared" si="107"/>
        <v>1</v>
      </c>
      <c r="O723">
        <f t="shared" si="102"/>
        <v>0</v>
      </c>
      <c r="P723">
        <f t="shared" si="103"/>
        <v>0</v>
      </c>
      <c r="Q723">
        <f t="shared" si="104"/>
        <v>1</v>
      </c>
      <c r="R723">
        <f t="shared" si="105"/>
        <v>0</v>
      </c>
      <c r="S723">
        <f t="shared" si="106"/>
        <v>1</v>
      </c>
    </row>
    <row r="724" spans="1:19" ht="18.600000000000001" customHeight="1" x14ac:dyDescent="0.3">
      <c r="A724" t="s">
        <v>2248</v>
      </c>
      <c r="B724" t="str">
        <f>UPPER(DataAnalyst!B724)</f>
        <v>DATA ANALYST</v>
      </c>
      <c r="C724" t="s">
        <v>2241</v>
      </c>
      <c r="E724" t="str">
        <f t="shared" si="99"/>
        <v>Data Analyst</v>
      </c>
      <c r="F724" t="str">
        <f t="shared" si="100"/>
        <v>$60</v>
      </c>
      <c r="G724" t="str">
        <f t="shared" si="101"/>
        <v>$66</v>
      </c>
      <c r="H724" t="str">
        <f>LEFT(DataAnalyst!F627,LEN(DataAnalyst!F627)-3)</f>
        <v xml:space="preserve">Mercury Insurance Group
</v>
      </c>
      <c r="I724" t="s">
        <v>1974</v>
      </c>
      <c r="J724" t="str">
        <f>IF(DataAnalyst!I627=-1,"Unknown",DataAnalyst!I627)</f>
        <v>1001 to 5000 employees</v>
      </c>
      <c r="K724" t="str">
        <f>IF(DataAnalyst!L627=-1,"Unknown",DataAnalyst!L627)</f>
        <v>Insurance Carriers</v>
      </c>
      <c r="L724" t="str">
        <f>IF(DataAnalyst!N627=-1,"Unknown",DataAnalyst!N627)</f>
        <v>$2 to $5 billion (USD)</v>
      </c>
      <c r="M724" t="b">
        <f>IF(DataAnalyst!P627=-1,FALSE,TRUE)</f>
        <v>0</v>
      </c>
      <c r="N724">
        <f t="shared" si="107"/>
        <v>1</v>
      </c>
      <c r="O724">
        <f t="shared" si="102"/>
        <v>0</v>
      </c>
      <c r="P724">
        <f t="shared" si="103"/>
        <v>0</v>
      </c>
      <c r="Q724">
        <f t="shared" si="104"/>
        <v>0</v>
      </c>
      <c r="R724">
        <f t="shared" si="105"/>
        <v>0</v>
      </c>
      <c r="S724">
        <f t="shared" si="106"/>
        <v>0</v>
      </c>
    </row>
    <row r="725" spans="1:19" ht="18.600000000000001" customHeight="1" x14ac:dyDescent="0.3">
      <c r="A725" t="s">
        <v>2252</v>
      </c>
      <c r="B725" t="str">
        <f>UPPER(DataAnalyst!B725)</f>
        <v>DATA TRANSFORMATION ANALYST</v>
      </c>
      <c r="C725" t="s">
        <v>2241</v>
      </c>
      <c r="E725" t="str">
        <f t="shared" si="99"/>
        <v>Data Analyst</v>
      </c>
      <c r="F725" t="str">
        <f t="shared" si="100"/>
        <v>$60</v>
      </c>
      <c r="G725" t="str">
        <f t="shared" si="101"/>
        <v>$66</v>
      </c>
      <c r="H725" t="str">
        <f>LEFT(DataAnalyst!F628,LEN(DataAnalyst!F628)-3)</f>
        <v xml:space="preserve">Molina Healthcare
</v>
      </c>
      <c r="I725" t="s">
        <v>1838</v>
      </c>
      <c r="J725" t="str">
        <f>IF(DataAnalyst!I628=-1,"Unknown",DataAnalyst!I628)</f>
        <v>10000+ employees</v>
      </c>
      <c r="K725" t="str">
        <f>IF(DataAnalyst!L628=-1,"Unknown",DataAnalyst!L628)</f>
        <v>Insurance Carriers</v>
      </c>
      <c r="L725" t="str">
        <f>IF(DataAnalyst!N628=-1,"Unknown",DataAnalyst!N628)</f>
        <v>$10+ billion (USD)</v>
      </c>
      <c r="M725" t="b">
        <f>IF(DataAnalyst!P628=-1,FALSE,TRUE)</f>
        <v>0</v>
      </c>
      <c r="N725">
        <f t="shared" si="107"/>
        <v>1</v>
      </c>
      <c r="O725">
        <f t="shared" si="102"/>
        <v>0</v>
      </c>
      <c r="P725">
        <f t="shared" si="103"/>
        <v>0</v>
      </c>
      <c r="Q725">
        <f t="shared" si="104"/>
        <v>0</v>
      </c>
      <c r="R725">
        <f t="shared" si="105"/>
        <v>0</v>
      </c>
      <c r="S725">
        <f t="shared" si="106"/>
        <v>0</v>
      </c>
    </row>
    <row r="726" spans="1:19" ht="18.600000000000001" customHeight="1" x14ac:dyDescent="0.3">
      <c r="A726" t="s">
        <v>2255</v>
      </c>
      <c r="B726" t="str">
        <f>UPPER(DataAnalyst!B726)</f>
        <v>DATA ANALYST</v>
      </c>
      <c r="C726" t="s">
        <v>2241</v>
      </c>
      <c r="E726" t="str">
        <f t="shared" si="99"/>
        <v>Data Analyst</v>
      </c>
      <c r="F726" t="str">
        <f t="shared" si="100"/>
        <v>$60</v>
      </c>
      <c r="G726" t="str">
        <f t="shared" si="101"/>
        <v>$66</v>
      </c>
      <c r="H726" t="str">
        <f>LEFT(DataAnalyst!F629,LEN(DataAnalyst!F629)-3)</f>
        <v>Endpoint Clos</v>
      </c>
      <c r="I726" t="s">
        <v>1651</v>
      </c>
      <c r="J726" t="str">
        <f>IF(DataAnalyst!I629=-1,"Unknown",DataAnalyst!I629)</f>
        <v>1 to 50 employees</v>
      </c>
      <c r="K726" t="str">
        <f>IF(DataAnalyst!L629=-1,"Unknown",DataAnalyst!L629)</f>
        <v>Unknown</v>
      </c>
      <c r="L726" t="str">
        <f>IF(DataAnalyst!N629=-1,"Unknown",DataAnalyst!N629)</f>
        <v>Unknown / Non-Applicable</v>
      </c>
      <c r="M726" t="b">
        <f>IF(DataAnalyst!P629=-1,FALSE,TRUE)</f>
        <v>0</v>
      </c>
      <c r="N726">
        <f t="shared" si="107"/>
        <v>1</v>
      </c>
      <c r="O726">
        <f t="shared" si="102"/>
        <v>1</v>
      </c>
      <c r="P726">
        <f t="shared" si="103"/>
        <v>0</v>
      </c>
      <c r="Q726">
        <f t="shared" si="104"/>
        <v>1</v>
      </c>
      <c r="R726">
        <f t="shared" si="105"/>
        <v>0</v>
      </c>
      <c r="S726">
        <f t="shared" si="106"/>
        <v>1</v>
      </c>
    </row>
    <row r="727" spans="1:19" ht="18.600000000000001" customHeight="1" x14ac:dyDescent="0.3">
      <c r="A727" t="s">
        <v>2258</v>
      </c>
      <c r="B727" t="str">
        <f>UPPER(DataAnalyst!B727)</f>
        <v>JR. DATA ANALYST</v>
      </c>
      <c r="C727" t="s">
        <v>2241</v>
      </c>
      <c r="E727" t="str">
        <f t="shared" si="99"/>
        <v>Data Analyst</v>
      </c>
      <c r="F727" t="str">
        <f t="shared" si="100"/>
        <v>$60</v>
      </c>
      <c r="G727" t="str">
        <f t="shared" si="101"/>
        <v>$66</v>
      </c>
      <c r="H727" t="str">
        <f>LEFT(DataAnalyst!F630,LEN(DataAnalyst!F630)-3)</f>
        <v xml:space="preserve">Tripalink
</v>
      </c>
      <c r="I727" t="s">
        <v>354</v>
      </c>
      <c r="J727" t="str">
        <f>IF(DataAnalyst!I630=-1,"Unknown",DataAnalyst!I630)</f>
        <v>1 to 50 employees</v>
      </c>
      <c r="K727" t="str">
        <f>IF(DataAnalyst!L630=-1,"Unknown",DataAnalyst!L630)</f>
        <v>Real Estate</v>
      </c>
      <c r="L727" t="str">
        <f>IF(DataAnalyst!N630=-1,"Unknown",DataAnalyst!N630)</f>
        <v>Unknown / Non-Applicable</v>
      </c>
      <c r="M727" t="b">
        <f>IF(DataAnalyst!P630=-1,FALSE,TRUE)</f>
        <v>0</v>
      </c>
      <c r="N727">
        <f t="shared" si="107"/>
        <v>1</v>
      </c>
      <c r="O727">
        <f t="shared" si="102"/>
        <v>0</v>
      </c>
      <c r="P727">
        <f t="shared" si="103"/>
        <v>0</v>
      </c>
      <c r="Q727">
        <f t="shared" si="104"/>
        <v>0</v>
      </c>
      <c r="R727">
        <f t="shared" si="105"/>
        <v>0</v>
      </c>
      <c r="S727">
        <f t="shared" si="106"/>
        <v>1</v>
      </c>
    </row>
    <row r="728" spans="1:19" ht="18.600000000000001" customHeight="1" x14ac:dyDescent="0.3">
      <c r="A728" t="s">
        <v>2263</v>
      </c>
      <c r="B728" t="str">
        <f>UPPER(DataAnalyst!B728)</f>
        <v>URGENT NEED - DATA ANALYST</v>
      </c>
      <c r="C728" t="s">
        <v>2241</v>
      </c>
      <c r="E728" t="str">
        <f t="shared" si="99"/>
        <v>Data Analyst</v>
      </c>
      <c r="F728" t="str">
        <f t="shared" si="100"/>
        <v>$60</v>
      </c>
      <c r="G728" t="str">
        <f t="shared" si="101"/>
        <v>$66</v>
      </c>
      <c r="H728" t="str">
        <f>LEFT(DataAnalyst!F631,LEN(DataAnalyst!F631)-3)</f>
        <v>Ottimo Resour</v>
      </c>
      <c r="I728" t="s">
        <v>1986</v>
      </c>
      <c r="J728" t="str">
        <f>IF(DataAnalyst!I631=-1,"Unknown",DataAnalyst!I631)</f>
        <v>Unknown</v>
      </c>
      <c r="K728" t="str">
        <f>IF(DataAnalyst!L631=-1,"Unknown",DataAnalyst!L631)</f>
        <v>Unknown</v>
      </c>
      <c r="L728" t="str">
        <f>IF(DataAnalyst!N631=-1,"Unknown",DataAnalyst!N631)</f>
        <v>Unknown / Non-Applicable</v>
      </c>
      <c r="M728" t="b">
        <f>IF(DataAnalyst!P631=-1,FALSE,TRUE)</f>
        <v>0</v>
      </c>
      <c r="N728">
        <f t="shared" si="107"/>
        <v>1</v>
      </c>
      <c r="O728">
        <f t="shared" si="102"/>
        <v>1</v>
      </c>
      <c r="P728">
        <f t="shared" si="103"/>
        <v>1</v>
      </c>
      <c r="Q728">
        <f t="shared" si="104"/>
        <v>1</v>
      </c>
      <c r="R728">
        <f t="shared" si="105"/>
        <v>0</v>
      </c>
      <c r="S728">
        <f t="shared" si="106"/>
        <v>1</v>
      </c>
    </row>
    <row r="729" spans="1:19" ht="18.600000000000001" customHeight="1" x14ac:dyDescent="0.3">
      <c r="A729" t="s">
        <v>2264</v>
      </c>
      <c r="B729" t="str">
        <f>UPPER(DataAnalyst!B729)</f>
        <v>DATA ANALYST</v>
      </c>
      <c r="C729" t="s">
        <v>2241</v>
      </c>
      <c r="E729" t="str">
        <f t="shared" ref="E729:E792" si="108">IF(COUNTIF(B729, "*BU*"), "Business Analyst", "Data Analyst")</f>
        <v>Data Analyst</v>
      </c>
      <c r="F729" t="str">
        <f t="shared" si="100"/>
        <v>$60</v>
      </c>
      <c r="G729" t="str">
        <f t="shared" si="101"/>
        <v>$66</v>
      </c>
      <c r="H729" t="str">
        <f>LEFT(DataAnalyst!F632,LEN(DataAnalyst!F632)-3)</f>
        <v xml:space="preserve">Ajilon
</v>
      </c>
      <c r="I729" t="s">
        <v>1990</v>
      </c>
      <c r="J729" t="str">
        <f>IF(DataAnalyst!I632=-1,"Unknown",DataAnalyst!I632)</f>
        <v>1001 to 5000 employees</v>
      </c>
      <c r="K729" t="str">
        <f>IF(DataAnalyst!L632=-1,"Unknown",DataAnalyst!L632)</f>
        <v>Staffing &amp; Outsourcing</v>
      </c>
      <c r="L729" t="str">
        <f>IF(DataAnalyst!N632=-1,"Unknown",DataAnalyst!N632)</f>
        <v>$100 to $500 million (USD)</v>
      </c>
      <c r="M729" t="b">
        <f>IF(DataAnalyst!P632=-1,FALSE,TRUE)</f>
        <v>0</v>
      </c>
      <c r="N729">
        <f t="shared" si="107"/>
        <v>1</v>
      </c>
      <c r="O729">
        <f t="shared" si="102"/>
        <v>0</v>
      </c>
      <c r="P729">
        <f t="shared" si="103"/>
        <v>0</v>
      </c>
      <c r="Q729">
        <f t="shared" si="104"/>
        <v>1</v>
      </c>
      <c r="R729">
        <f t="shared" si="105"/>
        <v>0</v>
      </c>
      <c r="S729">
        <f t="shared" si="106"/>
        <v>0</v>
      </c>
    </row>
    <row r="730" spans="1:19" ht="18.600000000000001" customHeight="1" x14ac:dyDescent="0.3">
      <c r="A730" t="s">
        <v>2266</v>
      </c>
      <c r="B730" t="str">
        <f>UPPER(DataAnalyst!B730)</f>
        <v>BUSINESS SYSTEMS &amp; DATA ANALYST</v>
      </c>
      <c r="C730" t="s">
        <v>2241</v>
      </c>
      <c r="E730" t="str">
        <f t="shared" si="108"/>
        <v>Business Analyst</v>
      </c>
      <c r="F730" t="str">
        <f t="shared" si="100"/>
        <v>$60</v>
      </c>
      <c r="G730" t="str">
        <f t="shared" si="101"/>
        <v>$66</v>
      </c>
      <c r="H730" t="str">
        <f>LEFT(DataAnalyst!F633,LEN(DataAnalyst!F633)-3)</f>
        <v xml:space="preserve">WB Technology
</v>
      </c>
      <c r="I730" t="s">
        <v>245</v>
      </c>
      <c r="J730" t="str">
        <f>IF(DataAnalyst!I633=-1,"Unknown",DataAnalyst!I633)</f>
        <v>Unknown</v>
      </c>
      <c r="K730" t="str">
        <f>IF(DataAnalyst!L633=-1,"Unknown",DataAnalyst!L633)</f>
        <v>Unknown</v>
      </c>
      <c r="L730" t="str">
        <f>IF(DataAnalyst!N633=-1,"Unknown",DataAnalyst!N633)</f>
        <v>Unknown / Non-Applicable</v>
      </c>
      <c r="M730" t="b">
        <f>IF(DataAnalyst!P633=-1,FALSE,TRUE)</f>
        <v>0</v>
      </c>
      <c r="N730">
        <f t="shared" si="107"/>
        <v>1</v>
      </c>
      <c r="O730">
        <f t="shared" si="102"/>
        <v>0</v>
      </c>
      <c r="P730">
        <f t="shared" si="103"/>
        <v>0</v>
      </c>
      <c r="Q730">
        <f t="shared" si="104"/>
        <v>0</v>
      </c>
      <c r="R730">
        <f t="shared" si="105"/>
        <v>0</v>
      </c>
      <c r="S730">
        <f t="shared" si="106"/>
        <v>0</v>
      </c>
    </row>
    <row r="731" spans="1:19" ht="18.600000000000001" customHeight="1" x14ac:dyDescent="0.3">
      <c r="A731" t="s">
        <v>2270</v>
      </c>
      <c r="B731" t="str">
        <f>UPPER(DataAnalyst!B731)</f>
        <v>HEALTHCARE DATA ANALYST - REMOTE</v>
      </c>
      <c r="C731" t="s">
        <v>2241</v>
      </c>
      <c r="E731" t="str">
        <f t="shared" si="108"/>
        <v>Data Analyst</v>
      </c>
      <c r="F731" t="str">
        <f t="shared" si="100"/>
        <v>$60</v>
      </c>
      <c r="G731" t="str">
        <f t="shared" si="101"/>
        <v>$66</v>
      </c>
      <c r="H731" t="str">
        <f>LEFT(DataAnalyst!F634,LEN(DataAnalyst!F634)-3)</f>
        <v xml:space="preserve">Prosum
</v>
      </c>
      <c r="I731" t="s">
        <v>354</v>
      </c>
      <c r="J731" t="str">
        <f>IF(DataAnalyst!I634=-1,"Unknown",DataAnalyst!I634)</f>
        <v>201 to 500 employees</v>
      </c>
      <c r="K731" t="str">
        <f>IF(DataAnalyst!L634=-1,"Unknown",DataAnalyst!L634)</f>
        <v>IT Services</v>
      </c>
      <c r="L731" t="str">
        <f>IF(DataAnalyst!N634=-1,"Unknown",DataAnalyst!N634)</f>
        <v>$25 to $50 million (USD)</v>
      </c>
      <c r="M731" t="b">
        <f>IF(DataAnalyst!P634=-1,FALSE,TRUE)</f>
        <v>0</v>
      </c>
      <c r="N731">
        <f t="shared" si="107"/>
        <v>1</v>
      </c>
      <c r="O731">
        <f t="shared" si="102"/>
        <v>0</v>
      </c>
      <c r="P731">
        <f t="shared" si="103"/>
        <v>0</v>
      </c>
      <c r="Q731">
        <f t="shared" si="104"/>
        <v>0</v>
      </c>
      <c r="R731">
        <f t="shared" si="105"/>
        <v>0</v>
      </c>
      <c r="S731">
        <f t="shared" si="106"/>
        <v>0</v>
      </c>
    </row>
    <row r="732" spans="1:19" ht="18.600000000000001" customHeight="1" x14ac:dyDescent="0.3">
      <c r="A732" t="s">
        <v>2273</v>
      </c>
      <c r="B732" t="str">
        <f>UPPER(DataAnalyst!B732)</f>
        <v>JUNIOR DATA ANALYST</v>
      </c>
      <c r="C732" t="s">
        <v>2241</v>
      </c>
      <c r="E732" t="str">
        <f t="shared" si="108"/>
        <v>Data Analyst</v>
      </c>
      <c r="F732" t="str">
        <f t="shared" si="100"/>
        <v>$60</v>
      </c>
      <c r="G732" t="str">
        <f t="shared" si="101"/>
        <v>$66</v>
      </c>
      <c r="H732" t="str">
        <f>LEFT(DataAnalyst!F636,LEN(DataAnalyst!F636)-3)</f>
        <v xml:space="preserve">Saicon Consultants Inc
</v>
      </c>
      <c r="I732" t="s">
        <v>245</v>
      </c>
      <c r="J732" t="str">
        <f>IF(DataAnalyst!I636=-1,"Unknown",DataAnalyst!I636)</f>
        <v>201 to 500 employees</v>
      </c>
      <c r="K732" t="str">
        <f>IF(DataAnalyst!L636=-1,"Unknown",DataAnalyst!L636)</f>
        <v>Computer Hardware &amp; Software</v>
      </c>
      <c r="L732" t="str">
        <f>IF(DataAnalyst!N636=-1,"Unknown",DataAnalyst!N636)</f>
        <v>$25 to $50 million (USD)</v>
      </c>
      <c r="M732" t="b">
        <f>IF(DataAnalyst!P636=-1,FALSE,TRUE)</f>
        <v>0</v>
      </c>
      <c r="N732">
        <f t="shared" si="107"/>
        <v>0</v>
      </c>
      <c r="O732">
        <f t="shared" si="102"/>
        <v>0</v>
      </c>
      <c r="P732">
        <f t="shared" si="103"/>
        <v>0</v>
      </c>
      <c r="Q732">
        <f t="shared" si="104"/>
        <v>0</v>
      </c>
      <c r="R732">
        <f t="shared" si="105"/>
        <v>0</v>
      </c>
      <c r="S732">
        <f t="shared" si="106"/>
        <v>1</v>
      </c>
    </row>
    <row r="733" spans="1:19" ht="18.600000000000001" customHeight="1" x14ac:dyDescent="0.3">
      <c r="A733" t="s">
        <v>2279</v>
      </c>
      <c r="B733" t="str">
        <f>UPPER(DataAnalyst!B733)</f>
        <v>DATA ANALYST</v>
      </c>
      <c r="C733" t="s">
        <v>2241</v>
      </c>
      <c r="E733" t="str">
        <f t="shared" si="108"/>
        <v>Data Analyst</v>
      </c>
      <c r="F733" t="str">
        <f t="shared" si="100"/>
        <v>$60</v>
      </c>
      <c r="G733" t="str">
        <f t="shared" si="101"/>
        <v>$66</v>
      </c>
      <c r="H733" t="str">
        <f>LEFT(DataAnalyst!F637,LEN(DataAnalyst!F637)-3)</f>
        <v>Recruiting Resources, I</v>
      </c>
      <c r="I733" t="s">
        <v>1651</v>
      </c>
      <c r="J733" t="str">
        <f>IF(DataAnalyst!I637=-1,"Unknown",DataAnalyst!I637)</f>
        <v>1 to 50 employees</v>
      </c>
      <c r="K733" t="str">
        <f>IF(DataAnalyst!L637=-1,"Unknown",DataAnalyst!L637)</f>
        <v>Unknown</v>
      </c>
      <c r="L733" t="str">
        <f>IF(DataAnalyst!N637=-1,"Unknown",DataAnalyst!N637)</f>
        <v>Unknown / Non-Applicable</v>
      </c>
      <c r="M733" t="b">
        <f>IF(DataAnalyst!P637=-1,FALSE,TRUE)</f>
        <v>0</v>
      </c>
      <c r="N733">
        <f t="shared" si="107"/>
        <v>0</v>
      </c>
      <c r="O733">
        <f t="shared" si="102"/>
        <v>0</v>
      </c>
      <c r="P733">
        <f t="shared" si="103"/>
        <v>1</v>
      </c>
      <c r="Q733">
        <f t="shared" si="104"/>
        <v>0</v>
      </c>
      <c r="R733">
        <f t="shared" si="105"/>
        <v>0</v>
      </c>
      <c r="S733">
        <f t="shared" si="106"/>
        <v>1</v>
      </c>
    </row>
    <row r="734" spans="1:19" ht="18.600000000000001" customHeight="1" x14ac:dyDescent="0.3">
      <c r="A734" t="s">
        <v>2281</v>
      </c>
      <c r="B734" t="str">
        <f>UPPER(DataAnalyst!B734)</f>
        <v>PRODUCT DATA ANALYST</v>
      </c>
      <c r="C734" t="s">
        <v>2241</v>
      </c>
      <c r="E734" t="str">
        <f t="shared" si="108"/>
        <v>Data Analyst</v>
      </c>
      <c r="F734" t="str">
        <f t="shared" si="100"/>
        <v>$60</v>
      </c>
      <c r="G734" t="str">
        <f t="shared" si="101"/>
        <v>$66</v>
      </c>
      <c r="H734" t="str">
        <f>LEFT(DataAnalyst!F638,LEN(DataAnalyst!F638)-3)</f>
        <v xml:space="preserve">Prime MSO, LLC.
</v>
      </c>
      <c r="I734" t="s">
        <v>1705</v>
      </c>
      <c r="J734" t="str">
        <f>IF(DataAnalyst!I638=-1,"Unknown",DataAnalyst!I638)</f>
        <v>1 to 50 employees</v>
      </c>
      <c r="K734" t="str">
        <f>IF(DataAnalyst!L638=-1,"Unknown",DataAnalyst!L638)</f>
        <v>Health Care Services &amp; Hospitals</v>
      </c>
      <c r="L734" t="str">
        <f>IF(DataAnalyst!N638=-1,"Unknown",DataAnalyst!N638)</f>
        <v>$1 to $5 million (USD)</v>
      </c>
      <c r="M734" t="b">
        <f>IF(DataAnalyst!P638=-1,FALSE,TRUE)</f>
        <v>0</v>
      </c>
      <c r="N734">
        <f t="shared" si="107"/>
        <v>0</v>
      </c>
      <c r="O734">
        <f t="shared" si="102"/>
        <v>0</v>
      </c>
      <c r="P734">
        <f t="shared" si="103"/>
        <v>0</v>
      </c>
      <c r="Q734">
        <f t="shared" si="104"/>
        <v>1</v>
      </c>
      <c r="R734">
        <f t="shared" si="105"/>
        <v>1</v>
      </c>
      <c r="S734">
        <f t="shared" si="106"/>
        <v>0</v>
      </c>
    </row>
    <row r="735" spans="1:19" ht="18.600000000000001" customHeight="1" x14ac:dyDescent="0.3">
      <c r="A735" t="s">
        <v>2284</v>
      </c>
      <c r="B735" t="str">
        <f>UPPER(DataAnalyst!B735)</f>
        <v>ENTRY LEVEL / JR. DATA ANALYST</v>
      </c>
      <c r="C735" t="s">
        <v>2241</v>
      </c>
      <c r="E735" t="str">
        <f t="shared" si="108"/>
        <v>Data Analyst</v>
      </c>
      <c r="F735" t="str">
        <f t="shared" si="100"/>
        <v>$60</v>
      </c>
      <c r="G735" t="str">
        <f t="shared" si="101"/>
        <v>$66</v>
      </c>
      <c r="H735" t="str">
        <f>LEFT(DataAnalyst!F640,LEN(DataAnalyst!F640)-3)</f>
        <v xml:space="preserve">Axelon Services Corporation
</v>
      </c>
      <c r="I735" t="s">
        <v>1755</v>
      </c>
      <c r="J735" t="str">
        <f>IF(DataAnalyst!I640=-1,"Unknown",DataAnalyst!I640)</f>
        <v>501 to 1000 employees</v>
      </c>
      <c r="K735" t="str">
        <f>IF(DataAnalyst!L640=-1,"Unknown",DataAnalyst!L640)</f>
        <v>Staffing &amp; Outsourcing</v>
      </c>
      <c r="L735" t="str">
        <f>IF(DataAnalyst!N640=-1,"Unknown",DataAnalyst!N640)</f>
        <v>$100 to $500 million (USD)</v>
      </c>
      <c r="M735" t="b">
        <f>IF(DataAnalyst!P640=-1,FALSE,TRUE)</f>
        <v>0</v>
      </c>
      <c r="N735">
        <f t="shared" si="107"/>
        <v>1</v>
      </c>
      <c r="O735">
        <f t="shared" si="102"/>
        <v>0</v>
      </c>
      <c r="P735">
        <f t="shared" si="103"/>
        <v>0</v>
      </c>
      <c r="Q735">
        <f t="shared" si="104"/>
        <v>0</v>
      </c>
      <c r="R735">
        <f t="shared" si="105"/>
        <v>0</v>
      </c>
      <c r="S735">
        <f t="shared" si="106"/>
        <v>1</v>
      </c>
    </row>
    <row r="736" spans="1:19" ht="18.600000000000001" customHeight="1" x14ac:dyDescent="0.3">
      <c r="A736" t="s">
        <v>2288</v>
      </c>
      <c r="B736" t="str">
        <f>UPPER(DataAnalyst!B736)</f>
        <v>DATA ANALYST (JUNIOR)</v>
      </c>
      <c r="C736" t="s">
        <v>2241</v>
      </c>
      <c r="E736" t="str">
        <f t="shared" si="108"/>
        <v>Data Analyst</v>
      </c>
      <c r="F736" t="str">
        <f t="shared" si="100"/>
        <v>$60</v>
      </c>
      <c r="G736" t="str">
        <f t="shared" si="101"/>
        <v>$66</v>
      </c>
      <c r="H736" t="str">
        <f>LEFT(DataAnalyst!F641,LEN(DataAnalyst!F641)-3)</f>
        <v xml:space="preserve">City National Corporation
</v>
      </c>
      <c r="I736" t="s">
        <v>354</v>
      </c>
      <c r="J736" t="str">
        <f>IF(DataAnalyst!I641=-1,"Unknown",DataAnalyst!I641)</f>
        <v>1001 to 5000 employees</v>
      </c>
      <c r="K736" t="str">
        <f>IF(DataAnalyst!L641=-1,"Unknown",DataAnalyst!L641)</f>
        <v>Banks &amp; Credit Unions</v>
      </c>
      <c r="L736" t="str">
        <f>IF(DataAnalyst!N641=-1,"Unknown",DataAnalyst!N641)</f>
        <v>Unknown / Non-Applicable</v>
      </c>
      <c r="M736" t="b">
        <f>IF(DataAnalyst!P641=-1,FALSE,TRUE)</f>
        <v>0</v>
      </c>
      <c r="N736">
        <f t="shared" si="107"/>
        <v>1</v>
      </c>
      <c r="O736">
        <f t="shared" si="102"/>
        <v>0</v>
      </c>
      <c r="P736">
        <f t="shared" si="103"/>
        <v>0</v>
      </c>
      <c r="Q736">
        <f t="shared" si="104"/>
        <v>0</v>
      </c>
      <c r="R736">
        <f t="shared" si="105"/>
        <v>0</v>
      </c>
      <c r="S736">
        <f t="shared" si="106"/>
        <v>1</v>
      </c>
    </row>
    <row r="737" spans="1:19" ht="18.600000000000001" customHeight="1" x14ac:dyDescent="0.3">
      <c r="A737" t="s">
        <v>2290</v>
      </c>
      <c r="B737" t="str">
        <f>UPPER(DataAnalyst!B737)</f>
        <v>DATA ANALYST</v>
      </c>
      <c r="C737" t="s">
        <v>2241</v>
      </c>
      <c r="E737" t="str">
        <f t="shared" si="108"/>
        <v>Data Analyst</v>
      </c>
      <c r="F737" t="str">
        <f t="shared" si="100"/>
        <v>$60</v>
      </c>
      <c r="G737" t="str">
        <f t="shared" si="101"/>
        <v>$66</v>
      </c>
      <c r="H737" t="str">
        <f>LEFT(DataAnalyst!F642,LEN(DataAnalyst!F642)-3)</f>
        <v xml:space="preserve">Pddn
</v>
      </c>
      <c r="I737" t="s">
        <v>1755</v>
      </c>
      <c r="J737" t="str">
        <f>IF(DataAnalyst!I642=-1,"Unknown",DataAnalyst!I642)</f>
        <v>51 to 200 employees</v>
      </c>
      <c r="K737" t="str">
        <f>IF(DataAnalyst!L642=-1,"Unknown",DataAnalyst!L642)</f>
        <v>Health, Beauty, &amp; Fitness</v>
      </c>
      <c r="L737" t="str">
        <f>IF(DataAnalyst!N642=-1,"Unknown",DataAnalyst!N642)</f>
        <v>Less than $1 million (USD)</v>
      </c>
      <c r="M737" t="b">
        <f>IF(DataAnalyst!P642=-1,FALSE,TRUE)</f>
        <v>0</v>
      </c>
      <c r="N737">
        <f t="shared" si="107"/>
        <v>1</v>
      </c>
      <c r="O737">
        <f t="shared" si="102"/>
        <v>0</v>
      </c>
      <c r="P737">
        <f t="shared" si="103"/>
        <v>0</v>
      </c>
      <c r="Q737">
        <f t="shared" si="104"/>
        <v>0</v>
      </c>
      <c r="R737">
        <f t="shared" si="105"/>
        <v>0</v>
      </c>
      <c r="S737">
        <f t="shared" si="106"/>
        <v>0</v>
      </c>
    </row>
    <row r="738" spans="1:19" ht="18.600000000000001" customHeight="1" x14ac:dyDescent="0.3">
      <c r="A738" t="s">
        <v>2292</v>
      </c>
      <c r="B738" t="str">
        <f>UPPER(DataAnalyst!B738)</f>
        <v>ASSOCIATE MARKETING DATA ANALYST</v>
      </c>
      <c r="C738" t="s">
        <v>2241</v>
      </c>
      <c r="E738" t="str">
        <f t="shared" si="108"/>
        <v>Data Analyst</v>
      </c>
      <c r="F738" t="str">
        <f t="shared" si="100"/>
        <v>$60</v>
      </c>
      <c r="G738" t="str">
        <f t="shared" si="101"/>
        <v>$66</v>
      </c>
      <c r="H738" t="str">
        <f>LEFT(DataAnalyst!F643,LEN(DataAnalyst!F643)-3)</f>
        <v xml:space="preserve">Northrop Grumman
</v>
      </c>
      <c r="I738" t="s">
        <v>1990</v>
      </c>
      <c r="J738" t="str">
        <f>IF(DataAnalyst!I643=-1,"Unknown",DataAnalyst!I643)</f>
        <v>10000+ employees</v>
      </c>
      <c r="K738" t="str">
        <f>IF(DataAnalyst!L643=-1,"Unknown",DataAnalyst!L643)</f>
        <v>Aerospace &amp; Defense</v>
      </c>
      <c r="L738" t="str">
        <f>IF(DataAnalyst!N643=-1,"Unknown",DataAnalyst!N643)</f>
        <v>$10+ billion (USD)</v>
      </c>
      <c r="M738" t="b">
        <f>IF(DataAnalyst!P643=-1,FALSE,TRUE)</f>
        <v>0</v>
      </c>
      <c r="N738">
        <f t="shared" si="107"/>
        <v>0</v>
      </c>
      <c r="O738">
        <f t="shared" si="102"/>
        <v>0</v>
      </c>
      <c r="P738">
        <f t="shared" si="103"/>
        <v>0</v>
      </c>
      <c r="Q738">
        <f t="shared" si="104"/>
        <v>0</v>
      </c>
      <c r="R738">
        <f t="shared" si="105"/>
        <v>0</v>
      </c>
      <c r="S738">
        <f t="shared" si="106"/>
        <v>1</v>
      </c>
    </row>
    <row r="739" spans="1:19" ht="18.600000000000001" customHeight="1" x14ac:dyDescent="0.3">
      <c r="A739" t="s">
        <v>2298</v>
      </c>
      <c r="B739" t="str">
        <f>UPPER(DataAnalyst!B739)</f>
        <v>OUTSIGHTS DATA ANALYST</v>
      </c>
      <c r="C739" t="s">
        <v>2241</v>
      </c>
      <c r="E739" t="str">
        <f t="shared" si="108"/>
        <v>Data Analyst</v>
      </c>
      <c r="F739" t="str">
        <f t="shared" si="100"/>
        <v>$60</v>
      </c>
      <c r="G739" t="str">
        <f t="shared" si="101"/>
        <v>$66</v>
      </c>
      <c r="H739" t="str">
        <f>LEFT(DataAnalyst!F644,LEN(DataAnalyst!F644)-3)</f>
        <v xml:space="preserve">ConsultNet, LLC
</v>
      </c>
      <c r="I739" t="s">
        <v>245</v>
      </c>
      <c r="J739" t="str">
        <f>IF(DataAnalyst!I644=-1,"Unknown",DataAnalyst!I644)</f>
        <v>201 to 500 employees</v>
      </c>
      <c r="K739" t="str">
        <f>IF(DataAnalyst!L644=-1,"Unknown",DataAnalyst!L644)</f>
        <v>Staffing &amp; Outsourcing</v>
      </c>
      <c r="L739" t="str">
        <f>IF(DataAnalyst!N644=-1,"Unknown",DataAnalyst!N644)</f>
        <v>$50 to $100 million (USD)</v>
      </c>
      <c r="M739" t="b">
        <f>IF(DataAnalyst!P644=-1,FALSE,TRUE)</f>
        <v>0</v>
      </c>
      <c r="N739">
        <f t="shared" si="107"/>
        <v>1</v>
      </c>
      <c r="O739">
        <f t="shared" si="102"/>
        <v>1</v>
      </c>
      <c r="P739">
        <f t="shared" si="103"/>
        <v>0</v>
      </c>
      <c r="Q739">
        <f t="shared" si="104"/>
        <v>0</v>
      </c>
      <c r="R739">
        <f t="shared" si="105"/>
        <v>0</v>
      </c>
      <c r="S739">
        <f t="shared" si="106"/>
        <v>1</v>
      </c>
    </row>
    <row r="740" spans="1:19" ht="18.600000000000001" customHeight="1" x14ac:dyDescent="0.3">
      <c r="A740" t="s">
        <v>2300</v>
      </c>
      <c r="B740" t="str">
        <f>UPPER(DataAnalyst!B740)</f>
        <v>BUSINESS DATA ANALYST</v>
      </c>
      <c r="C740" t="s">
        <v>2241</v>
      </c>
      <c r="E740" t="str">
        <f t="shared" si="108"/>
        <v>Business Analyst</v>
      </c>
      <c r="F740" t="str">
        <f t="shared" si="100"/>
        <v>$60</v>
      </c>
      <c r="G740" t="str">
        <f t="shared" si="101"/>
        <v>$66</v>
      </c>
      <c r="H740" t="str">
        <f>LEFT(DataAnalyst!F645,LEN(DataAnalyst!F645)-3)</f>
        <v xml:space="preserve">Aviana Global Technologies, Inc
</v>
      </c>
      <c r="I740" t="s">
        <v>354</v>
      </c>
      <c r="J740" t="str">
        <f>IF(DataAnalyst!I645=-1,"Unknown",DataAnalyst!I645)</f>
        <v>1 to 50 employees</v>
      </c>
      <c r="K740" t="str">
        <f>IF(DataAnalyst!L645=-1,"Unknown",DataAnalyst!L645)</f>
        <v>IT Services</v>
      </c>
      <c r="L740" t="str">
        <f>IF(DataAnalyst!N645=-1,"Unknown",DataAnalyst!N645)</f>
        <v>$10 to $25 million (USD)</v>
      </c>
      <c r="M740" t="b">
        <f>IF(DataAnalyst!P645=-1,FALSE,TRUE)</f>
        <v>0</v>
      </c>
      <c r="N740">
        <f t="shared" si="107"/>
        <v>0</v>
      </c>
      <c r="O740">
        <f t="shared" si="102"/>
        <v>0</v>
      </c>
      <c r="P740">
        <f t="shared" si="103"/>
        <v>0</v>
      </c>
      <c r="Q740">
        <f t="shared" si="104"/>
        <v>1</v>
      </c>
      <c r="R740">
        <f t="shared" si="105"/>
        <v>0</v>
      </c>
      <c r="S740">
        <f t="shared" si="106"/>
        <v>1</v>
      </c>
    </row>
    <row r="741" spans="1:19" ht="18.600000000000001" customHeight="1" x14ac:dyDescent="0.3">
      <c r="A741" t="s">
        <v>2302</v>
      </c>
      <c r="B741" t="str">
        <f>UPPER(DataAnalyst!B741)</f>
        <v>DATA ANALYST</v>
      </c>
      <c r="C741" t="s">
        <v>2241</v>
      </c>
      <c r="E741" t="str">
        <f t="shared" si="108"/>
        <v>Data Analyst</v>
      </c>
      <c r="F741" t="str">
        <f t="shared" si="100"/>
        <v>$60</v>
      </c>
      <c r="G741" t="str">
        <f t="shared" si="101"/>
        <v>$66</v>
      </c>
      <c r="H741" t="str">
        <f>LEFT(DataAnalyst!F646,LEN(DataAnalyst!F646)-3)</f>
        <v xml:space="preserve">Jam City
</v>
      </c>
      <c r="I741" t="s">
        <v>1681</v>
      </c>
      <c r="J741" t="str">
        <f>IF(DataAnalyst!I646=-1,"Unknown",DataAnalyst!I646)</f>
        <v>501 to 1000 employees</v>
      </c>
      <c r="K741" t="str">
        <f>IF(DataAnalyst!L646=-1,"Unknown",DataAnalyst!L646)</f>
        <v>Video Games</v>
      </c>
      <c r="L741" t="str">
        <f>IF(DataAnalyst!N646=-1,"Unknown",DataAnalyst!N646)</f>
        <v>Unknown / Non-Applicable</v>
      </c>
      <c r="M741" t="b">
        <f>IF(DataAnalyst!P646=-1,FALSE,TRUE)</f>
        <v>0</v>
      </c>
      <c r="N741">
        <f t="shared" si="107"/>
        <v>1</v>
      </c>
      <c r="O741">
        <f t="shared" si="102"/>
        <v>0</v>
      </c>
      <c r="P741">
        <f t="shared" si="103"/>
        <v>0</v>
      </c>
      <c r="Q741">
        <f t="shared" si="104"/>
        <v>1</v>
      </c>
      <c r="R741">
        <f t="shared" si="105"/>
        <v>0</v>
      </c>
      <c r="S741">
        <f t="shared" si="106"/>
        <v>0</v>
      </c>
    </row>
    <row r="742" spans="1:19" ht="18.600000000000001" customHeight="1" x14ac:dyDescent="0.3">
      <c r="A742" t="s">
        <v>2305</v>
      </c>
      <c r="B742" t="str">
        <f>UPPER(DataAnalyst!B742)</f>
        <v>DATA ANALYST</v>
      </c>
      <c r="C742" t="s">
        <v>2241</v>
      </c>
      <c r="E742" t="str">
        <f t="shared" si="108"/>
        <v>Data Analyst</v>
      </c>
      <c r="F742" t="str">
        <f t="shared" si="100"/>
        <v>$60</v>
      </c>
      <c r="G742" t="str">
        <f t="shared" si="101"/>
        <v>$66</v>
      </c>
      <c r="H742" t="str">
        <f>LEFT(DataAnalyst!F647,LEN(DataAnalyst!F647)-3)</f>
        <v xml:space="preserve">Apple
</v>
      </c>
      <c r="I742" t="s">
        <v>1681</v>
      </c>
      <c r="J742" t="str">
        <f>IF(DataAnalyst!I647=-1,"Unknown",DataAnalyst!I647)</f>
        <v>10000+ employees</v>
      </c>
      <c r="K742" t="str">
        <f>IF(DataAnalyst!L647=-1,"Unknown",DataAnalyst!L647)</f>
        <v>Computer Hardware &amp; Software</v>
      </c>
      <c r="L742" t="str">
        <f>IF(DataAnalyst!N647=-1,"Unknown",DataAnalyst!N647)</f>
        <v>$10+ billion (USD)</v>
      </c>
      <c r="M742" t="b">
        <f>IF(DataAnalyst!P647=-1,FALSE,TRUE)</f>
        <v>0</v>
      </c>
      <c r="N742">
        <f t="shared" si="107"/>
        <v>1</v>
      </c>
      <c r="O742">
        <f t="shared" si="102"/>
        <v>0</v>
      </c>
      <c r="P742">
        <f t="shared" si="103"/>
        <v>0</v>
      </c>
      <c r="Q742">
        <f t="shared" si="104"/>
        <v>0</v>
      </c>
      <c r="R742">
        <f t="shared" si="105"/>
        <v>0</v>
      </c>
      <c r="S742">
        <f t="shared" si="106"/>
        <v>0</v>
      </c>
    </row>
    <row r="743" spans="1:19" ht="18.600000000000001" customHeight="1" x14ac:dyDescent="0.3">
      <c r="A743" t="s">
        <v>2308</v>
      </c>
      <c r="B743" t="str">
        <f>UPPER(DataAnalyst!B743)</f>
        <v>DATA ANALYST</v>
      </c>
      <c r="C743" t="s">
        <v>2241</v>
      </c>
      <c r="E743" t="str">
        <f t="shared" si="108"/>
        <v>Data Analyst</v>
      </c>
      <c r="F743" t="str">
        <f t="shared" si="100"/>
        <v>$60</v>
      </c>
      <c r="G743" t="str">
        <f t="shared" si="101"/>
        <v>$66</v>
      </c>
      <c r="H743" t="str">
        <f>LEFT(DataAnalyst!F648,LEN(DataAnalyst!F648)-3)</f>
        <v xml:space="preserve">EMINENT, INC.
</v>
      </c>
      <c r="I743" t="s">
        <v>1771</v>
      </c>
      <c r="J743" t="str">
        <f>IF(DataAnalyst!I648=-1,"Unknown",DataAnalyst!I648)</f>
        <v>1 to 50 employees</v>
      </c>
      <c r="K743" t="str">
        <f>IF(DataAnalyst!L648=-1,"Unknown",DataAnalyst!L648)</f>
        <v>IT Services</v>
      </c>
      <c r="L743" t="str">
        <f>IF(DataAnalyst!N648=-1,"Unknown",DataAnalyst!N648)</f>
        <v>$1 to $5 million (USD)</v>
      </c>
      <c r="M743" t="b">
        <f>IF(DataAnalyst!P648=-1,FALSE,TRUE)</f>
        <v>0</v>
      </c>
      <c r="N743">
        <f t="shared" si="107"/>
        <v>1</v>
      </c>
      <c r="O743">
        <f t="shared" si="102"/>
        <v>1</v>
      </c>
      <c r="P743">
        <f t="shared" si="103"/>
        <v>1</v>
      </c>
      <c r="Q743">
        <f t="shared" si="104"/>
        <v>1</v>
      </c>
      <c r="R743">
        <f t="shared" si="105"/>
        <v>0</v>
      </c>
      <c r="S743">
        <f t="shared" si="106"/>
        <v>0</v>
      </c>
    </row>
    <row r="744" spans="1:19" ht="18.600000000000001" customHeight="1" x14ac:dyDescent="0.3">
      <c r="A744" t="s">
        <v>2312</v>
      </c>
      <c r="B744" t="str">
        <f>UPPER(DataAnalyst!B744)</f>
        <v>DATA ANALYST - EXCEL</v>
      </c>
      <c r="C744" t="s">
        <v>2241</v>
      </c>
      <c r="E744" t="str">
        <f t="shared" si="108"/>
        <v>Data Analyst</v>
      </c>
      <c r="F744" t="str">
        <f t="shared" si="100"/>
        <v>$60</v>
      </c>
      <c r="G744" t="str">
        <f t="shared" si="101"/>
        <v>$66</v>
      </c>
      <c r="H744" t="str">
        <f>LEFT(DataAnalyst!F649,LEN(DataAnalyst!F649)-3)</f>
        <v xml:space="preserve">WB Technology
</v>
      </c>
      <c r="I744" t="s">
        <v>245</v>
      </c>
      <c r="J744" t="str">
        <f>IF(DataAnalyst!I649=-1,"Unknown",DataAnalyst!I649)</f>
        <v>Unknown</v>
      </c>
      <c r="K744" t="str">
        <f>IF(DataAnalyst!L649=-1,"Unknown",DataAnalyst!L649)</f>
        <v>Unknown</v>
      </c>
      <c r="L744" t="str">
        <f>IF(DataAnalyst!N649=-1,"Unknown",DataAnalyst!N649)</f>
        <v>Unknown / Non-Applicable</v>
      </c>
      <c r="M744" t="b">
        <f>IF(DataAnalyst!P649=-1,FALSE,TRUE)</f>
        <v>0</v>
      </c>
      <c r="N744">
        <f t="shared" si="107"/>
        <v>1</v>
      </c>
      <c r="O744">
        <f t="shared" si="102"/>
        <v>0</v>
      </c>
      <c r="P744">
        <f t="shared" si="103"/>
        <v>0</v>
      </c>
      <c r="Q744">
        <f t="shared" si="104"/>
        <v>0</v>
      </c>
      <c r="R744">
        <f t="shared" si="105"/>
        <v>0</v>
      </c>
      <c r="S744">
        <f t="shared" si="106"/>
        <v>1</v>
      </c>
    </row>
    <row r="745" spans="1:19" ht="18.600000000000001" customHeight="1" x14ac:dyDescent="0.3">
      <c r="A745" t="s">
        <v>2313</v>
      </c>
      <c r="B745" t="str">
        <f>UPPER(DataAnalyst!B745)</f>
        <v>ASSOCIATE MARKETING DATA ANALYST</v>
      </c>
      <c r="C745" t="s">
        <v>2241</v>
      </c>
      <c r="E745" t="str">
        <f t="shared" si="108"/>
        <v>Data Analyst</v>
      </c>
      <c r="F745" t="str">
        <f t="shared" si="100"/>
        <v>$60</v>
      </c>
      <c r="G745" t="str">
        <f t="shared" si="101"/>
        <v>$66</v>
      </c>
      <c r="H745" t="str">
        <f>LEFT(DataAnalyst!F650,LEN(DataAnalyst!F650)-3)</f>
        <v xml:space="preserve">Dollar Shave Club
</v>
      </c>
      <c r="I745" t="s">
        <v>136</v>
      </c>
      <c r="J745" t="str">
        <f>IF(DataAnalyst!I650=-1,"Unknown",DataAnalyst!I650)</f>
        <v>201 to 500 employees</v>
      </c>
      <c r="K745" t="str">
        <f>IF(DataAnalyst!L650=-1,"Unknown",DataAnalyst!L650)</f>
        <v>Beauty &amp; Personal Accessories Stores</v>
      </c>
      <c r="L745" t="str">
        <f>IF(DataAnalyst!N650=-1,"Unknown",DataAnalyst!N650)</f>
        <v>Unknown / Non-Applicable</v>
      </c>
      <c r="M745" t="b">
        <f>IF(DataAnalyst!P650=-1,FALSE,TRUE)</f>
        <v>0</v>
      </c>
      <c r="N745">
        <f t="shared" si="107"/>
        <v>0</v>
      </c>
      <c r="O745">
        <f t="shared" si="102"/>
        <v>0</v>
      </c>
      <c r="P745">
        <f t="shared" si="103"/>
        <v>0</v>
      </c>
      <c r="Q745">
        <f t="shared" si="104"/>
        <v>0</v>
      </c>
      <c r="R745">
        <f t="shared" si="105"/>
        <v>0</v>
      </c>
      <c r="S745">
        <f t="shared" si="106"/>
        <v>1</v>
      </c>
    </row>
    <row r="746" spans="1:19" ht="18.600000000000001" customHeight="1" x14ac:dyDescent="0.3">
      <c r="A746" t="s">
        <v>2317</v>
      </c>
      <c r="B746" t="str">
        <f>UPPER(DataAnalyst!B746)</f>
        <v>DATA ANALYST</v>
      </c>
      <c r="C746" t="s">
        <v>2241</v>
      </c>
      <c r="E746" t="str">
        <f t="shared" si="108"/>
        <v>Data Analyst</v>
      </c>
      <c r="F746" t="str">
        <f t="shared" si="100"/>
        <v>$60</v>
      </c>
      <c r="G746" t="str">
        <f t="shared" si="101"/>
        <v>$66</v>
      </c>
      <c r="H746" t="str">
        <f>LEFT(DataAnalyst!F651,LEN(DataAnalyst!F651)-3)</f>
        <v xml:space="preserve">Leo Tech, LLC
</v>
      </c>
      <c r="I746" t="s">
        <v>1838</v>
      </c>
      <c r="J746" t="str">
        <f>IF(DataAnalyst!I651=-1,"Unknown",DataAnalyst!I651)</f>
        <v>51 to 200 employees</v>
      </c>
      <c r="K746" t="str">
        <f>IF(DataAnalyst!L651=-1,"Unknown",DataAnalyst!L651)</f>
        <v>Unknown</v>
      </c>
      <c r="L746" t="str">
        <f>IF(DataAnalyst!N651=-1,"Unknown",DataAnalyst!N651)</f>
        <v>Unknown / Non-Applicable</v>
      </c>
      <c r="M746" t="b">
        <f>IF(DataAnalyst!P651=-1,FALSE,TRUE)</f>
        <v>0</v>
      </c>
      <c r="N746">
        <f t="shared" si="107"/>
        <v>0</v>
      </c>
      <c r="O746">
        <f t="shared" si="102"/>
        <v>0</v>
      </c>
      <c r="P746">
        <f t="shared" si="103"/>
        <v>0</v>
      </c>
      <c r="Q746">
        <f t="shared" si="104"/>
        <v>0</v>
      </c>
      <c r="R746">
        <f t="shared" si="105"/>
        <v>0</v>
      </c>
      <c r="S746">
        <f t="shared" si="106"/>
        <v>1</v>
      </c>
    </row>
    <row r="747" spans="1:19" ht="18.600000000000001" customHeight="1" x14ac:dyDescent="0.3">
      <c r="A747" t="s">
        <v>2320</v>
      </c>
      <c r="B747" t="str">
        <f>UPPER(DataAnalyst!B747)</f>
        <v>DATA INTEGRITY ANALYST</v>
      </c>
      <c r="C747" t="s">
        <v>2241</v>
      </c>
      <c r="E747" t="str">
        <f t="shared" si="108"/>
        <v>Data Analyst</v>
      </c>
      <c r="F747" t="str">
        <f t="shared" si="100"/>
        <v>$60</v>
      </c>
      <c r="G747" t="str">
        <f t="shared" si="101"/>
        <v>$66</v>
      </c>
      <c r="H747" t="str">
        <f>LEFT(DataAnalyst!F652,LEN(DataAnalyst!F652)-3)</f>
        <v xml:space="preserve">TikTok
</v>
      </c>
      <c r="I747" t="s">
        <v>1681</v>
      </c>
      <c r="J747" t="str">
        <f>IF(DataAnalyst!I652=-1,"Unknown",DataAnalyst!I652)</f>
        <v>1001 to 5000 employees</v>
      </c>
      <c r="K747" t="str">
        <f>IF(DataAnalyst!L652=-1,"Unknown",DataAnalyst!L652)</f>
        <v>Internet</v>
      </c>
      <c r="L747" t="str">
        <f>IF(DataAnalyst!N652=-1,"Unknown",DataAnalyst!N652)</f>
        <v>Unknown / Non-Applicable</v>
      </c>
      <c r="M747" t="b">
        <f>IF(DataAnalyst!P652=-1,FALSE,TRUE)</f>
        <v>0</v>
      </c>
      <c r="N747">
        <f t="shared" si="107"/>
        <v>0</v>
      </c>
      <c r="O747">
        <f t="shared" si="102"/>
        <v>0</v>
      </c>
      <c r="P747">
        <f t="shared" si="103"/>
        <v>0</v>
      </c>
      <c r="Q747">
        <f t="shared" si="104"/>
        <v>0</v>
      </c>
      <c r="R747">
        <f t="shared" si="105"/>
        <v>0</v>
      </c>
      <c r="S747">
        <f t="shared" si="106"/>
        <v>1</v>
      </c>
    </row>
    <row r="748" spans="1:19" ht="18.600000000000001" customHeight="1" x14ac:dyDescent="0.3">
      <c r="A748" t="s">
        <v>2322</v>
      </c>
      <c r="B748" t="str">
        <f>UPPER(DataAnalyst!B748)</f>
        <v>DATA INTEGRITY ANALYST</v>
      </c>
      <c r="C748" t="s">
        <v>2241</v>
      </c>
      <c r="E748" t="str">
        <f t="shared" si="108"/>
        <v>Data Analyst</v>
      </c>
      <c r="F748" t="str">
        <f t="shared" si="100"/>
        <v>$60</v>
      </c>
      <c r="G748" t="str">
        <f t="shared" si="101"/>
        <v>$66</v>
      </c>
      <c r="H748" t="str">
        <f>LEFT(DataAnalyst!F653,LEN(DataAnalyst!F653)-3)</f>
        <v>Recargo, Inc., makers of PlugSh</v>
      </c>
      <c r="I748" t="s">
        <v>1651</v>
      </c>
      <c r="J748" t="str">
        <f>IF(DataAnalyst!I653=-1,"Unknown",DataAnalyst!I653)</f>
        <v>Unknown</v>
      </c>
      <c r="K748" t="str">
        <f>IF(DataAnalyst!L653=-1,"Unknown",DataAnalyst!L653)</f>
        <v>Unknown</v>
      </c>
      <c r="L748" t="str">
        <f>IF(DataAnalyst!N653=-1,"Unknown",DataAnalyst!N653)</f>
        <v>Unknown</v>
      </c>
      <c r="M748" t="b">
        <f>IF(DataAnalyst!P653=-1,FALSE,TRUE)</f>
        <v>0</v>
      </c>
      <c r="N748">
        <f t="shared" si="107"/>
        <v>0</v>
      </c>
      <c r="O748">
        <f t="shared" si="102"/>
        <v>0</v>
      </c>
      <c r="P748">
        <f t="shared" si="103"/>
        <v>0</v>
      </c>
      <c r="Q748">
        <f t="shared" si="104"/>
        <v>0</v>
      </c>
      <c r="R748">
        <f t="shared" si="105"/>
        <v>0</v>
      </c>
      <c r="S748">
        <f t="shared" si="106"/>
        <v>1</v>
      </c>
    </row>
    <row r="749" spans="1:19" ht="18.600000000000001" customHeight="1" x14ac:dyDescent="0.3">
      <c r="A749" t="s">
        <v>2327</v>
      </c>
      <c r="B749" t="str">
        <f>UPPER(DataAnalyst!B749)</f>
        <v>DATA ANALYST - INTELLISCRIPT</v>
      </c>
      <c r="C749" t="s">
        <v>2241</v>
      </c>
      <c r="E749" t="str">
        <f t="shared" si="108"/>
        <v>Data Analyst</v>
      </c>
      <c r="F749" t="str">
        <f t="shared" si="100"/>
        <v>$60</v>
      </c>
      <c r="G749" t="str">
        <f t="shared" si="101"/>
        <v>$66</v>
      </c>
      <c r="H749" t="str">
        <f>LEFT(DataAnalyst!F654,LEN(DataAnalyst!F654)-3)</f>
        <v>Easyfind Comp</v>
      </c>
      <c r="I749" t="s">
        <v>2058</v>
      </c>
      <c r="J749" t="str">
        <f>IF(DataAnalyst!I654=-1,"Unknown",DataAnalyst!I654)</f>
        <v>1 to 50 employees</v>
      </c>
      <c r="K749" t="str">
        <f>IF(DataAnalyst!L654=-1,"Unknown",DataAnalyst!L654)</f>
        <v>Unknown</v>
      </c>
      <c r="L749" t="str">
        <f>IF(DataAnalyst!N654=-1,"Unknown",DataAnalyst!N654)</f>
        <v>Unknown / Non-Applicable</v>
      </c>
      <c r="M749" t="b">
        <f>IF(DataAnalyst!P654=-1,FALSE,TRUE)</f>
        <v>0</v>
      </c>
      <c r="N749">
        <f t="shared" si="107"/>
        <v>1</v>
      </c>
      <c r="O749">
        <f t="shared" si="102"/>
        <v>0</v>
      </c>
      <c r="P749">
        <f t="shared" si="103"/>
        <v>0</v>
      </c>
      <c r="Q749">
        <f t="shared" si="104"/>
        <v>0</v>
      </c>
      <c r="R749">
        <f t="shared" si="105"/>
        <v>1</v>
      </c>
      <c r="S749">
        <f t="shared" si="106"/>
        <v>1</v>
      </c>
    </row>
    <row r="750" spans="1:19" ht="18.600000000000001" customHeight="1" x14ac:dyDescent="0.3">
      <c r="A750" t="s">
        <v>2329</v>
      </c>
      <c r="B750" t="str">
        <f>UPPER(DataAnalyst!B750)</f>
        <v>DATA ANALYST</v>
      </c>
      <c r="C750" t="s">
        <v>2241</v>
      </c>
      <c r="E750" t="str">
        <f t="shared" si="108"/>
        <v>Data Analyst</v>
      </c>
      <c r="F750" t="str">
        <f t="shared" si="100"/>
        <v>$60</v>
      </c>
      <c r="G750" t="str">
        <f t="shared" si="101"/>
        <v>$66</v>
      </c>
      <c r="H750" t="str">
        <f>LEFT(DataAnalyst!F655,LEN(DataAnalyst!F655)-3)</f>
        <v xml:space="preserve">City National Bank
</v>
      </c>
      <c r="I750" t="s">
        <v>1828</v>
      </c>
      <c r="J750" t="str">
        <f>IF(DataAnalyst!I655=-1,"Unknown",DataAnalyst!I655)</f>
        <v>1001 to 5000 employees</v>
      </c>
      <c r="K750" t="str">
        <f>IF(DataAnalyst!L655=-1,"Unknown",DataAnalyst!L655)</f>
        <v>Banks &amp; Credit Unions</v>
      </c>
      <c r="L750" t="str">
        <f>IF(DataAnalyst!N655=-1,"Unknown",DataAnalyst!N655)</f>
        <v>Unknown / Non-Applicable</v>
      </c>
      <c r="M750" t="b">
        <f>IF(DataAnalyst!P655=-1,FALSE,TRUE)</f>
        <v>0</v>
      </c>
      <c r="N750">
        <f t="shared" si="107"/>
        <v>1</v>
      </c>
      <c r="O750">
        <f t="shared" si="102"/>
        <v>1</v>
      </c>
      <c r="P750">
        <f t="shared" si="103"/>
        <v>1</v>
      </c>
      <c r="Q750">
        <f t="shared" si="104"/>
        <v>1</v>
      </c>
      <c r="R750">
        <f t="shared" si="105"/>
        <v>0</v>
      </c>
      <c r="S750">
        <f t="shared" si="106"/>
        <v>0</v>
      </c>
    </row>
    <row r="751" spans="1:19" ht="18.600000000000001" customHeight="1" x14ac:dyDescent="0.3">
      <c r="A751" t="s">
        <v>2333</v>
      </c>
      <c r="B751" t="str">
        <f>UPPER(DataAnalyst!B751)</f>
        <v>REPORTING AND DATA ANALYST - (NORTH AMERICAN COLLECTIONS ANALYTICS FOR DATA AND ANALYTICS)</v>
      </c>
      <c r="C751" t="s">
        <v>2241</v>
      </c>
      <c r="E751" t="str">
        <f t="shared" si="108"/>
        <v>Data Analyst</v>
      </c>
      <c r="F751" t="str">
        <f t="shared" si="100"/>
        <v>$60</v>
      </c>
      <c r="G751" t="str">
        <f t="shared" si="101"/>
        <v>$66</v>
      </c>
      <c r="H751" t="str">
        <f>LEFT(DataAnalyst!F656,LEN(DataAnalyst!F656)-3)</f>
        <v xml:space="preserve">U.S. Auto Parts Network, Inc.
</v>
      </c>
      <c r="I751" t="s">
        <v>2065</v>
      </c>
      <c r="J751" t="str">
        <f>IF(DataAnalyst!I656=-1,"Unknown",DataAnalyst!I656)</f>
        <v>1001 to 5000 employees</v>
      </c>
      <c r="K751" t="str">
        <f>IF(DataAnalyst!L656=-1,"Unknown",DataAnalyst!L656)</f>
        <v>Automotive Parts &amp; Accessories Stores</v>
      </c>
      <c r="L751" t="str">
        <f>IF(DataAnalyst!N656=-1,"Unknown",DataAnalyst!N656)</f>
        <v>$100 to $500 million (USD)</v>
      </c>
      <c r="M751" t="b">
        <f>IF(DataAnalyst!P656=-1,FALSE,TRUE)</f>
        <v>0</v>
      </c>
      <c r="N751">
        <f t="shared" si="107"/>
        <v>0</v>
      </c>
      <c r="O751">
        <f t="shared" si="102"/>
        <v>1</v>
      </c>
      <c r="P751">
        <f t="shared" si="103"/>
        <v>1</v>
      </c>
      <c r="Q751">
        <f t="shared" si="104"/>
        <v>0</v>
      </c>
      <c r="R751">
        <f t="shared" si="105"/>
        <v>0</v>
      </c>
      <c r="S751">
        <f t="shared" si="106"/>
        <v>1</v>
      </c>
    </row>
    <row r="752" spans="1:19" ht="18.600000000000001" customHeight="1" x14ac:dyDescent="0.3">
      <c r="A752" t="s">
        <v>2335</v>
      </c>
      <c r="B752" t="str">
        <f>UPPER(DataAnalyst!B752)</f>
        <v>DATA ANALYST</v>
      </c>
      <c r="C752" t="s">
        <v>2334</v>
      </c>
      <c r="E752" t="str">
        <f t="shared" si="108"/>
        <v>Data Analyst</v>
      </c>
      <c r="F752" t="str">
        <f t="shared" si="100"/>
        <v>$73</v>
      </c>
      <c r="G752" t="str">
        <f t="shared" si="101"/>
        <v>$82</v>
      </c>
      <c r="H752" t="str">
        <f>LEFT(DataAnalyst!F657,LEN(DataAnalyst!F657)-3)</f>
        <v xml:space="preserve">MyLife.com
</v>
      </c>
      <c r="I752" t="s">
        <v>354</v>
      </c>
      <c r="J752" t="str">
        <f>IF(DataAnalyst!I657=-1,"Unknown",DataAnalyst!I657)</f>
        <v>1 to 50 employees</v>
      </c>
      <c r="K752" t="str">
        <f>IF(DataAnalyst!L657=-1,"Unknown",DataAnalyst!L657)</f>
        <v>Internet</v>
      </c>
      <c r="L752" t="str">
        <f>IF(DataAnalyst!N657=-1,"Unknown",DataAnalyst!N657)</f>
        <v>$10 to $25 million (USD)</v>
      </c>
      <c r="M752" t="b">
        <f>IF(DataAnalyst!P657=-1,FALSE,TRUE)</f>
        <v>0</v>
      </c>
      <c r="N752">
        <f t="shared" si="107"/>
        <v>0</v>
      </c>
      <c r="O752">
        <f t="shared" si="102"/>
        <v>1</v>
      </c>
      <c r="P752">
        <f t="shared" si="103"/>
        <v>0</v>
      </c>
      <c r="Q752">
        <f t="shared" si="104"/>
        <v>0</v>
      </c>
      <c r="R752">
        <f t="shared" si="105"/>
        <v>0</v>
      </c>
      <c r="S752">
        <f t="shared" si="106"/>
        <v>1</v>
      </c>
    </row>
    <row r="753" spans="1:19" ht="18.600000000000001" customHeight="1" x14ac:dyDescent="0.3">
      <c r="A753" t="s">
        <v>2339</v>
      </c>
      <c r="B753" t="str">
        <f>UPPER(DataAnalyst!B753)</f>
        <v>LEAD DATA ANALYST</v>
      </c>
      <c r="C753" t="s">
        <v>2334</v>
      </c>
      <c r="E753" t="str">
        <f t="shared" si="108"/>
        <v>Data Analyst</v>
      </c>
      <c r="F753" t="str">
        <f t="shared" si="100"/>
        <v>$73</v>
      </c>
      <c r="G753" t="str">
        <f t="shared" si="101"/>
        <v>$82</v>
      </c>
      <c r="H753" t="str">
        <f>LEFT(DataAnalyst!F658,LEN(DataAnalyst!F658)-3)</f>
        <v xml:space="preserve">Center for Family Health and Education
</v>
      </c>
      <c r="I753" t="s">
        <v>2074</v>
      </c>
      <c r="J753" t="str">
        <f>IF(DataAnalyst!I658=-1,"Unknown",DataAnalyst!I658)</f>
        <v>1 to 50 employees</v>
      </c>
      <c r="K753" t="str">
        <f>IF(DataAnalyst!L658=-1,"Unknown",DataAnalyst!L658)</f>
        <v>Unknown</v>
      </c>
      <c r="L753" t="str">
        <f>IF(DataAnalyst!N658=-1,"Unknown",DataAnalyst!N658)</f>
        <v>Unknown / Non-Applicable</v>
      </c>
      <c r="M753" t="b">
        <f>IF(DataAnalyst!P658=-1,FALSE,TRUE)</f>
        <v>0</v>
      </c>
      <c r="N753">
        <f t="shared" si="107"/>
        <v>1</v>
      </c>
      <c r="O753">
        <f t="shared" si="102"/>
        <v>1</v>
      </c>
      <c r="P753">
        <f t="shared" si="103"/>
        <v>0</v>
      </c>
      <c r="Q753">
        <f t="shared" si="104"/>
        <v>1</v>
      </c>
      <c r="R753">
        <f t="shared" si="105"/>
        <v>1</v>
      </c>
      <c r="S753">
        <f t="shared" si="106"/>
        <v>1</v>
      </c>
    </row>
    <row r="754" spans="1:19" ht="18.600000000000001" customHeight="1" x14ac:dyDescent="0.3">
      <c r="A754" t="s">
        <v>2342</v>
      </c>
      <c r="B754" t="str">
        <f>UPPER(DataAnalyst!B754)</f>
        <v>MANUFACTURING DATA ANALYST</v>
      </c>
      <c r="C754" t="s">
        <v>2334</v>
      </c>
      <c r="E754" t="str">
        <f t="shared" si="108"/>
        <v>Data Analyst</v>
      </c>
      <c r="F754" t="str">
        <f t="shared" si="100"/>
        <v>$73</v>
      </c>
      <c r="G754" t="str">
        <f t="shared" si="101"/>
        <v>$82</v>
      </c>
      <c r="H754" t="str">
        <f>LEFT(DataAnalyst!F659,LEN(DataAnalyst!F659)-3)</f>
        <v xml:space="preserve">Molina Healthcare
</v>
      </c>
      <c r="I754" t="s">
        <v>1838</v>
      </c>
      <c r="J754" t="str">
        <f>IF(DataAnalyst!I659=-1,"Unknown",DataAnalyst!I659)</f>
        <v>10000+ employees</v>
      </c>
      <c r="K754" t="str">
        <f>IF(DataAnalyst!L659=-1,"Unknown",DataAnalyst!L659)</f>
        <v>Insurance Carriers</v>
      </c>
      <c r="L754" t="str">
        <f>IF(DataAnalyst!N659=-1,"Unknown",DataAnalyst!N659)</f>
        <v>$10+ billion (USD)</v>
      </c>
      <c r="M754" t="b">
        <f>IF(DataAnalyst!P659=-1,FALSE,TRUE)</f>
        <v>0</v>
      </c>
      <c r="N754">
        <f t="shared" si="107"/>
        <v>0</v>
      </c>
      <c r="O754">
        <f t="shared" si="102"/>
        <v>0</v>
      </c>
      <c r="P754">
        <f t="shared" si="103"/>
        <v>0</v>
      </c>
      <c r="Q754">
        <f t="shared" si="104"/>
        <v>0</v>
      </c>
      <c r="R754">
        <f t="shared" si="105"/>
        <v>0</v>
      </c>
      <c r="S754">
        <f t="shared" si="106"/>
        <v>1</v>
      </c>
    </row>
    <row r="755" spans="1:19" ht="18.600000000000001" customHeight="1" x14ac:dyDescent="0.3">
      <c r="A755" t="s">
        <v>2345</v>
      </c>
      <c r="B755" t="str">
        <f>UPPER(DataAnalyst!B755)</f>
        <v>DATA ANALYST</v>
      </c>
      <c r="C755" t="s">
        <v>2334</v>
      </c>
      <c r="E755" t="str">
        <f t="shared" si="108"/>
        <v>Data Analyst</v>
      </c>
      <c r="F755" t="str">
        <f t="shared" si="100"/>
        <v>$73</v>
      </c>
      <c r="G755" t="str">
        <f t="shared" si="101"/>
        <v>$82</v>
      </c>
      <c r="H755" t="str">
        <f>LEFT(DataAnalyst!F660,LEN(DataAnalyst!F660)-3)</f>
        <v xml:space="preserve">DISQO
</v>
      </c>
      <c r="I755" t="s">
        <v>1705</v>
      </c>
      <c r="J755" t="str">
        <f>IF(DataAnalyst!I660=-1,"Unknown",DataAnalyst!I660)</f>
        <v>51 to 200 employees</v>
      </c>
      <c r="K755" t="str">
        <f>IF(DataAnalyst!L660=-1,"Unknown",DataAnalyst!L660)</f>
        <v>Research &amp; Development</v>
      </c>
      <c r="L755" t="str">
        <f>IF(DataAnalyst!N660=-1,"Unknown",DataAnalyst!N660)</f>
        <v>Unknown / Non-Applicable</v>
      </c>
      <c r="M755" t="b">
        <f>IF(DataAnalyst!P660=-1,FALSE,TRUE)</f>
        <v>0</v>
      </c>
      <c r="N755">
        <f t="shared" si="107"/>
        <v>1</v>
      </c>
      <c r="O755">
        <f t="shared" si="102"/>
        <v>1</v>
      </c>
      <c r="P755">
        <f t="shared" si="103"/>
        <v>1</v>
      </c>
      <c r="Q755">
        <f t="shared" si="104"/>
        <v>1</v>
      </c>
      <c r="R755">
        <f t="shared" si="105"/>
        <v>0</v>
      </c>
      <c r="S755">
        <f t="shared" si="106"/>
        <v>1</v>
      </c>
    </row>
    <row r="756" spans="1:19" ht="18.600000000000001" customHeight="1" x14ac:dyDescent="0.3">
      <c r="A756" t="s">
        <v>2347</v>
      </c>
      <c r="B756" t="str">
        <f>UPPER(DataAnalyst!B756)</f>
        <v>DATA ANALYST</v>
      </c>
      <c r="C756" t="s">
        <v>2334</v>
      </c>
      <c r="E756" t="str">
        <f t="shared" si="108"/>
        <v>Data Analyst</v>
      </c>
      <c r="F756" t="str">
        <f t="shared" si="100"/>
        <v>$73</v>
      </c>
      <c r="G756" t="str">
        <f t="shared" si="101"/>
        <v>$82</v>
      </c>
      <c r="H756" t="str">
        <f>LEFT(DataAnalyst!F661,LEN(DataAnalyst!F661)-3)</f>
        <v xml:space="preserve">Dot </v>
      </c>
      <c r="I756" t="s">
        <v>1705</v>
      </c>
      <c r="J756" t="str">
        <f>IF(DataAnalyst!I661=-1,"Unknown",DataAnalyst!I661)</f>
        <v>Unknown</v>
      </c>
      <c r="K756" t="str">
        <f>IF(DataAnalyst!L661=-1,"Unknown",DataAnalyst!L661)</f>
        <v>Unknown</v>
      </c>
      <c r="L756" t="str">
        <f>IF(DataAnalyst!N661=-1,"Unknown",DataAnalyst!N661)</f>
        <v>Unknown</v>
      </c>
      <c r="M756" t="b">
        <f>IF(DataAnalyst!P661=-1,FALSE,TRUE)</f>
        <v>0</v>
      </c>
      <c r="N756">
        <f t="shared" si="107"/>
        <v>0</v>
      </c>
      <c r="O756">
        <f t="shared" si="102"/>
        <v>1</v>
      </c>
      <c r="P756">
        <f t="shared" si="103"/>
        <v>0</v>
      </c>
      <c r="Q756">
        <f t="shared" si="104"/>
        <v>0</v>
      </c>
      <c r="R756">
        <f t="shared" si="105"/>
        <v>0</v>
      </c>
      <c r="S756">
        <f t="shared" si="106"/>
        <v>1</v>
      </c>
    </row>
    <row r="757" spans="1:19" ht="18.600000000000001" customHeight="1" x14ac:dyDescent="0.3">
      <c r="A757" t="s">
        <v>2349</v>
      </c>
      <c r="B757" t="str">
        <f>UPPER(DataAnalyst!B757)</f>
        <v>DATA ANALYST</v>
      </c>
      <c r="C757" t="s">
        <v>2334</v>
      </c>
      <c r="E757" t="str">
        <f t="shared" si="108"/>
        <v>Data Analyst</v>
      </c>
      <c r="F757" t="str">
        <f t="shared" si="100"/>
        <v>$73</v>
      </c>
      <c r="G757" t="str">
        <f t="shared" si="101"/>
        <v>$82</v>
      </c>
      <c r="H757" t="str">
        <f>LEFT(DataAnalyst!F662,LEN(DataAnalyst!F662)-3)</f>
        <v>BBCN B</v>
      </c>
      <c r="I757" t="s">
        <v>354</v>
      </c>
      <c r="J757" t="str">
        <f>IF(DataAnalyst!I662=-1,"Unknown",DataAnalyst!I662)</f>
        <v>Unknown</v>
      </c>
      <c r="K757" t="str">
        <f>IF(DataAnalyst!L662=-1,"Unknown",DataAnalyst!L662)</f>
        <v>Unknown</v>
      </c>
      <c r="L757" t="str">
        <f>IF(DataAnalyst!N662=-1,"Unknown",DataAnalyst!N662)</f>
        <v>Unknown</v>
      </c>
      <c r="M757" t="b">
        <f>IF(DataAnalyst!P662=-1,FALSE,TRUE)</f>
        <v>0</v>
      </c>
      <c r="N757">
        <f t="shared" si="107"/>
        <v>0</v>
      </c>
      <c r="O757">
        <f t="shared" si="102"/>
        <v>0</v>
      </c>
      <c r="P757">
        <f t="shared" si="103"/>
        <v>0</v>
      </c>
      <c r="Q757">
        <f t="shared" si="104"/>
        <v>0</v>
      </c>
      <c r="R757">
        <f t="shared" si="105"/>
        <v>0</v>
      </c>
      <c r="S757">
        <f t="shared" si="106"/>
        <v>1</v>
      </c>
    </row>
    <row r="758" spans="1:19" ht="18.600000000000001" customHeight="1" x14ac:dyDescent="0.3">
      <c r="A758" t="s">
        <v>2353</v>
      </c>
      <c r="B758" t="str">
        <f>UPPER(DataAnalyst!B758)</f>
        <v>DATA ANALYST INTERN</v>
      </c>
      <c r="C758" t="s">
        <v>2334</v>
      </c>
      <c r="E758" t="str">
        <f t="shared" si="108"/>
        <v>Data Analyst</v>
      </c>
      <c r="F758" t="str">
        <f t="shared" si="100"/>
        <v>$73</v>
      </c>
      <c r="G758" t="str">
        <f t="shared" si="101"/>
        <v>$82</v>
      </c>
      <c r="H758" t="str">
        <f>LEFT(DataAnalyst!F663,LEN(DataAnalyst!F663)-3)</f>
        <v>Launch Infot</v>
      </c>
      <c r="I758" t="s">
        <v>2088</v>
      </c>
      <c r="J758" t="str">
        <f>IF(DataAnalyst!I663=-1,"Unknown",DataAnalyst!I663)</f>
        <v>Unknown</v>
      </c>
      <c r="K758" t="str">
        <f>IF(DataAnalyst!L663=-1,"Unknown",DataAnalyst!L663)</f>
        <v>Unknown</v>
      </c>
      <c r="L758" t="str">
        <f>IF(DataAnalyst!N663=-1,"Unknown",DataAnalyst!N663)</f>
        <v>Unknown</v>
      </c>
      <c r="M758" t="b">
        <f>IF(DataAnalyst!P663=-1,FALSE,TRUE)</f>
        <v>0</v>
      </c>
      <c r="N758">
        <f t="shared" si="107"/>
        <v>0</v>
      </c>
      <c r="O758">
        <f t="shared" si="102"/>
        <v>0</v>
      </c>
      <c r="P758">
        <f t="shared" si="103"/>
        <v>0</v>
      </c>
      <c r="Q758">
        <f t="shared" si="104"/>
        <v>0</v>
      </c>
      <c r="R758">
        <f t="shared" si="105"/>
        <v>0</v>
      </c>
      <c r="S758">
        <f t="shared" si="106"/>
        <v>0</v>
      </c>
    </row>
    <row r="759" spans="1:19" ht="18.600000000000001" customHeight="1" x14ac:dyDescent="0.3">
      <c r="A759" t="s">
        <v>2355</v>
      </c>
      <c r="B759" t="str">
        <f>UPPER(DataAnalyst!B759)</f>
        <v>SENIOR DATA ANALYST</v>
      </c>
      <c r="C759" t="s">
        <v>2334</v>
      </c>
      <c r="E759" t="str">
        <f t="shared" si="108"/>
        <v>Data Analyst</v>
      </c>
      <c r="F759" t="str">
        <f t="shared" si="100"/>
        <v>$73</v>
      </c>
      <c r="G759" t="str">
        <f t="shared" si="101"/>
        <v>$82</v>
      </c>
      <c r="H759" t="str">
        <f>LEFT(DataAnalyst!F664,LEN(DataAnalyst!F664)-3)</f>
        <v xml:space="preserve">Tech Air
</v>
      </c>
      <c r="I759" t="s">
        <v>1838</v>
      </c>
      <c r="J759" t="str">
        <f>IF(DataAnalyst!I664=-1,"Unknown",DataAnalyst!I664)</f>
        <v>201 to 500 employees</v>
      </c>
      <c r="K759" t="str">
        <f>IF(DataAnalyst!L664=-1,"Unknown",DataAnalyst!L664)</f>
        <v>Industrial Manufacturing</v>
      </c>
      <c r="L759" t="str">
        <f>IF(DataAnalyst!N664=-1,"Unknown",DataAnalyst!N664)</f>
        <v>$100 to $500 million (USD)</v>
      </c>
      <c r="M759" t="b">
        <f>IF(DataAnalyst!P664=-1,FALSE,TRUE)</f>
        <v>0</v>
      </c>
      <c r="N759">
        <f t="shared" si="107"/>
        <v>1</v>
      </c>
      <c r="O759">
        <f t="shared" si="102"/>
        <v>1</v>
      </c>
      <c r="P759">
        <f t="shared" si="103"/>
        <v>1</v>
      </c>
      <c r="Q759">
        <f t="shared" si="104"/>
        <v>0</v>
      </c>
      <c r="R759">
        <f t="shared" si="105"/>
        <v>0</v>
      </c>
      <c r="S759">
        <f t="shared" si="106"/>
        <v>1</v>
      </c>
    </row>
    <row r="760" spans="1:19" ht="18.600000000000001" customHeight="1" x14ac:dyDescent="0.3">
      <c r="A760" t="s">
        <v>2358</v>
      </c>
      <c r="B760" t="str">
        <f>UPPER(DataAnalyst!B760)</f>
        <v>DATA ANALYST</v>
      </c>
      <c r="C760" t="s">
        <v>2334</v>
      </c>
      <c r="E760" t="str">
        <f t="shared" si="108"/>
        <v>Data Analyst</v>
      </c>
      <c r="F760" t="str">
        <f t="shared" si="100"/>
        <v>$73</v>
      </c>
      <c r="G760" t="str">
        <f t="shared" si="101"/>
        <v>$82</v>
      </c>
      <c r="H760" t="str">
        <f>LEFT(DataAnalyst!F665,LEN(DataAnalyst!F665)-3)</f>
        <v xml:space="preserve">Network Medical Management Inc
</v>
      </c>
      <c r="I760" t="s">
        <v>1945</v>
      </c>
      <c r="J760" t="str">
        <f>IF(DataAnalyst!I665=-1,"Unknown",DataAnalyst!I665)</f>
        <v>501 to 1000 employees</v>
      </c>
      <c r="K760" t="str">
        <f>IF(DataAnalyst!L665=-1,"Unknown",DataAnalyst!L665)</f>
        <v>Health Care Services &amp; Hospitals</v>
      </c>
      <c r="L760" t="str">
        <f>IF(DataAnalyst!N665=-1,"Unknown",DataAnalyst!N665)</f>
        <v>Unknown / Non-Applicable</v>
      </c>
      <c r="M760" t="b">
        <f>IF(DataAnalyst!P665=-1,FALSE,TRUE)</f>
        <v>0</v>
      </c>
      <c r="N760">
        <f t="shared" si="107"/>
        <v>1</v>
      </c>
      <c r="O760">
        <f t="shared" si="102"/>
        <v>0</v>
      </c>
      <c r="P760">
        <f t="shared" si="103"/>
        <v>0</v>
      </c>
      <c r="Q760">
        <f t="shared" si="104"/>
        <v>0</v>
      </c>
      <c r="R760">
        <f t="shared" si="105"/>
        <v>0</v>
      </c>
      <c r="S760">
        <f t="shared" si="106"/>
        <v>1</v>
      </c>
    </row>
    <row r="761" spans="1:19" ht="18.600000000000001" customHeight="1" x14ac:dyDescent="0.3">
      <c r="A761" t="s">
        <v>2361</v>
      </c>
      <c r="B761" t="str">
        <f>UPPER(DataAnalyst!B761)</f>
        <v>JUNIOR DATA ANALYST</v>
      </c>
      <c r="C761" t="s">
        <v>2334</v>
      </c>
      <c r="E761" t="str">
        <f t="shared" si="108"/>
        <v>Data Analyst</v>
      </c>
      <c r="F761" t="str">
        <f t="shared" si="100"/>
        <v>$73</v>
      </c>
      <c r="G761" t="str">
        <f t="shared" si="101"/>
        <v>$82</v>
      </c>
      <c r="H761" t="str">
        <f>LEFT(DataAnalyst!F666,LEN(DataAnalyst!F666)-3)</f>
        <v xml:space="preserve">Midcom
</v>
      </c>
      <c r="I761" t="s">
        <v>2098</v>
      </c>
      <c r="J761" t="str">
        <f>IF(DataAnalyst!I666=-1,"Unknown",DataAnalyst!I666)</f>
        <v>51 to 200 employees</v>
      </c>
      <c r="K761" t="str">
        <f>IF(DataAnalyst!L666=-1,"Unknown",DataAnalyst!L666)</f>
        <v>Consulting</v>
      </c>
      <c r="L761" t="str">
        <f>IF(DataAnalyst!N666=-1,"Unknown",DataAnalyst!N666)</f>
        <v>$10 to $25 million (USD)</v>
      </c>
      <c r="M761" t="b">
        <f>IF(DataAnalyst!P666=-1,FALSE,TRUE)</f>
        <v>0</v>
      </c>
      <c r="N761">
        <f t="shared" si="107"/>
        <v>1</v>
      </c>
      <c r="O761">
        <f t="shared" si="102"/>
        <v>0</v>
      </c>
      <c r="P761">
        <f t="shared" si="103"/>
        <v>0</v>
      </c>
      <c r="Q761">
        <f t="shared" si="104"/>
        <v>0</v>
      </c>
      <c r="R761">
        <f t="shared" si="105"/>
        <v>0</v>
      </c>
      <c r="S761">
        <f t="shared" si="106"/>
        <v>1</v>
      </c>
    </row>
    <row r="762" spans="1:19" ht="18.600000000000001" customHeight="1" x14ac:dyDescent="0.3">
      <c r="A762" t="s">
        <v>2362</v>
      </c>
      <c r="B762" t="str">
        <f>UPPER(DataAnalyst!B762)</f>
        <v>SENIOR DATA ANALYST</v>
      </c>
      <c r="C762" t="s">
        <v>2334</v>
      </c>
      <c r="E762" t="str">
        <f t="shared" si="108"/>
        <v>Data Analyst</v>
      </c>
      <c r="F762" t="str">
        <f t="shared" si="100"/>
        <v>$73</v>
      </c>
      <c r="G762" t="str">
        <f t="shared" si="101"/>
        <v>$82</v>
      </c>
      <c r="H762" t="str">
        <f>LEFT(DataAnalyst!F668,LEN(DataAnalyst!F668)-3)</f>
        <v xml:space="preserve">Login Consulting Services
</v>
      </c>
      <c r="I762" t="s">
        <v>1651</v>
      </c>
      <c r="J762" t="str">
        <f>IF(DataAnalyst!I668=-1,"Unknown",DataAnalyst!I668)</f>
        <v>51 to 200 employees</v>
      </c>
      <c r="K762" t="str">
        <f>IF(DataAnalyst!L668=-1,"Unknown",DataAnalyst!L668)</f>
        <v>Consulting</v>
      </c>
      <c r="L762" t="str">
        <f>IF(DataAnalyst!N668=-1,"Unknown",DataAnalyst!N668)</f>
        <v>$5 to $10 million (USD)</v>
      </c>
      <c r="M762" t="b">
        <f>IF(DataAnalyst!P668=-1,FALSE,TRUE)</f>
        <v>0</v>
      </c>
      <c r="N762">
        <f t="shared" si="107"/>
        <v>1</v>
      </c>
      <c r="O762">
        <f t="shared" si="102"/>
        <v>1</v>
      </c>
      <c r="P762">
        <f t="shared" si="103"/>
        <v>0</v>
      </c>
      <c r="Q762">
        <f t="shared" si="104"/>
        <v>0</v>
      </c>
      <c r="R762">
        <f t="shared" si="105"/>
        <v>0</v>
      </c>
      <c r="S762">
        <f t="shared" si="106"/>
        <v>1</v>
      </c>
    </row>
    <row r="763" spans="1:19" ht="18.600000000000001" customHeight="1" x14ac:dyDescent="0.3">
      <c r="A763" t="s">
        <v>2365</v>
      </c>
      <c r="B763" t="str">
        <f>UPPER(DataAnalyst!B763)</f>
        <v>DATA ANALYST</v>
      </c>
      <c r="C763" t="s">
        <v>2334</v>
      </c>
      <c r="E763" t="str">
        <f t="shared" si="108"/>
        <v>Data Analyst</v>
      </c>
      <c r="F763" t="str">
        <f t="shared" si="100"/>
        <v>$73</v>
      </c>
      <c r="G763" t="str">
        <f t="shared" si="101"/>
        <v>$82</v>
      </c>
      <c r="H763" t="str">
        <f>LEFT(DataAnalyst!F669,LEN(DataAnalyst!F669)-3)</f>
        <v xml:space="preserve">Unilever
</v>
      </c>
      <c r="I763" t="s">
        <v>136</v>
      </c>
      <c r="J763" t="str">
        <f>IF(DataAnalyst!I669=-1,"Unknown",DataAnalyst!I669)</f>
        <v>10000+ employees</v>
      </c>
      <c r="K763" t="str">
        <f>IF(DataAnalyst!L669=-1,"Unknown",DataAnalyst!L669)</f>
        <v>Consumer Products Manufacturing</v>
      </c>
      <c r="L763" t="str">
        <f>IF(DataAnalyst!N669=-1,"Unknown",DataAnalyst!N669)</f>
        <v>$10+ billion (USD)</v>
      </c>
      <c r="M763" t="b">
        <f>IF(DataAnalyst!P669=-1,FALSE,TRUE)</f>
        <v>0</v>
      </c>
      <c r="N763">
        <f t="shared" si="107"/>
        <v>1</v>
      </c>
      <c r="O763">
        <f t="shared" si="102"/>
        <v>0</v>
      </c>
      <c r="P763">
        <f t="shared" si="103"/>
        <v>0</v>
      </c>
      <c r="Q763">
        <f t="shared" si="104"/>
        <v>0</v>
      </c>
      <c r="R763">
        <f t="shared" si="105"/>
        <v>0</v>
      </c>
      <c r="S763">
        <f t="shared" si="106"/>
        <v>1</v>
      </c>
    </row>
    <row r="764" spans="1:19" ht="18.600000000000001" customHeight="1" x14ac:dyDescent="0.3">
      <c r="A764" t="s">
        <v>2367</v>
      </c>
      <c r="B764" t="str">
        <f>UPPER(DataAnalyst!B764)</f>
        <v>PUBLIC HEALTH DATA VISUALIZATION ANALYST</v>
      </c>
      <c r="C764" t="s">
        <v>2334</v>
      </c>
      <c r="E764" t="str">
        <f t="shared" si="108"/>
        <v>Data Analyst</v>
      </c>
      <c r="F764" t="str">
        <f t="shared" si="100"/>
        <v>$73</v>
      </c>
      <c r="G764" t="str">
        <f t="shared" si="101"/>
        <v>$82</v>
      </c>
      <c r="H764" t="str">
        <f>LEFT(DataAnalyst!F670,LEN(DataAnalyst!F670)-3)</f>
        <v xml:space="preserve">Blue Shield of California
</v>
      </c>
      <c r="I764" t="s">
        <v>1990</v>
      </c>
      <c r="J764" t="str">
        <f>IF(DataAnalyst!I670=-1,"Unknown",DataAnalyst!I670)</f>
        <v>5001 to 10000 employees</v>
      </c>
      <c r="K764" t="str">
        <f>IF(DataAnalyst!L670=-1,"Unknown",DataAnalyst!L670)</f>
        <v>Insurance Carriers</v>
      </c>
      <c r="L764" t="str">
        <f>IF(DataAnalyst!N670=-1,"Unknown",DataAnalyst!N670)</f>
        <v>$10+ billion (USD)</v>
      </c>
      <c r="M764" t="b">
        <f>IF(DataAnalyst!P670=-1,FALSE,TRUE)</f>
        <v>0</v>
      </c>
      <c r="N764">
        <f t="shared" si="107"/>
        <v>1</v>
      </c>
      <c r="O764">
        <f t="shared" si="102"/>
        <v>1</v>
      </c>
      <c r="P764">
        <f t="shared" si="103"/>
        <v>0</v>
      </c>
      <c r="Q764">
        <f t="shared" si="104"/>
        <v>0</v>
      </c>
      <c r="R764">
        <f t="shared" si="105"/>
        <v>2</v>
      </c>
      <c r="S764">
        <f t="shared" si="106"/>
        <v>0</v>
      </c>
    </row>
    <row r="765" spans="1:19" ht="18.600000000000001" customHeight="1" x14ac:dyDescent="0.3">
      <c r="A765" t="s">
        <v>2371</v>
      </c>
      <c r="B765" t="str">
        <f>UPPER(DataAnalyst!B765)</f>
        <v>DATA OPERATIONS ANALYST</v>
      </c>
      <c r="C765" t="s">
        <v>2334</v>
      </c>
      <c r="E765" t="str">
        <f t="shared" si="108"/>
        <v>Data Analyst</v>
      </c>
      <c r="F765" t="str">
        <f t="shared" si="100"/>
        <v>$73</v>
      </c>
      <c r="G765" t="str">
        <f t="shared" si="101"/>
        <v>$82</v>
      </c>
      <c r="H765" t="str">
        <f>LEFT(DataAnalyst!F671,LEN(DataAnalyst!F671)-3)</f>
        <v>Clear Technology Consult</v>
      </c>
      <c r="I765" t="s">
        <v>1705</v>
      </c>
      <c r="J765" t="str">
        <f>IF(DataAnalyst!I671=-1,"Unknown",DataAnalyst!I671)</f>
        <v>Unknown</v>
      </c>
      <c r="K765" t="str">
        <f>IF(DataAnalyst!L671=-1,"Unknown",DataAnalyst!L671)</f>
        <v>Unknown</v>
      </c>
      <c r="L765" t="str">
        <f>IF(DataAnalyst!N671=-1,"Unknown",DataAnalyst!N671)</f>
        <v>Unknown</v>
      </c>
      <c r="M765" t="b">
        <f>IF(DataAnalyst!P671=-1,FALSE,TRUE)</f>
        <v>0</v>
      </c>
      <c r="N765">
        <f t="shared" si="107"/>
        <v>1</v>
      </c>
      <c r="O765">
        <f t="shared" si="102"/>
        <v>1</v>
      </c>
      <c r="P765">
        <f t="shared" si="103"/>
        <v>0</v>
      </c>
      <c r="Q765">
        <f t="shared" si="104"/>
        <v>0</v>
      </c>
      <c r="R765">
        <f t="shared" si="105"/>
        <v>0</v>
      </c>
      <c r="S765">
        <f t="shared" si="106"/>
        <v>1</v>
      </c>
    </row>
    <row r="766" spans="1:19" ht="18.600000000000001" customHeight="1" x14ac:dyDescent="0.3">
      <c r="A766" t="s">
        <v>2374</v>
      </c>
      <c r="B766" t="str">
        <f>UPPER(DataAnalyst!B766)</f>
        <v>DATA ANALYST</v>
      </c>
      <c r="C766" t="s">
        <v>2334</v>
      </c>
      <c r="E766" t="str">
        <f t="shared" si="108"/>
        <v>Data Analyst</v>
      </c>
      <c r="F766" t="str">
        <f t="shared" si="100"/>
        <v>$73</v>
      </c>
      <c r="G766" t="str">
        <f t="shared" si="101"/>
        <v>$82</v>
      </c>
      <c r="H766" t="str">
        <f>LEFT(DataAnalyst!F672,LEN(DataAnalyst!F672)-3)</f>
        <v xml:space="preserve">Airgas
</v>
      </c>
      <c r="I766" t="s">
        <v>1838</v>
      </c>
      <c r="J766" t="str">
        <f>IF(DataAnalyst!I672=-1,"Unknown",DataAnalyst!I672)</f>
        <v>10000+ employees</v>
      </c>
      <c r="K766" t="str">
        <f>IF(DataAnalyst!L672=-1,"Unknown",DataAnalyst!L672)</f>
        <v>Chemical Manufacturing</v>
      </c>
      <c r="L766" t="str">
        <f>IF(DataAnalyst!N672=-1,"Unknown",DataAnalyst!N672)</f>
        <v>$5 to $10 billion (USD)</v>
      </c>
      <c r="M766" t="b">
        <f>IF(DataAnalyst!P672=-1,FALSE,TRUE)</f>
        <v>0</v>
      </c>
      <c r="N766">
        <f t="shared" si="107"/>
        <v>1</v>
      </c>
      <c r="O766">
        <f t="shared" si="102"/>
        <v>1</v>
      </c>
      <c r="P766">
        <f t="shared" si="103"/>
        <v>0</v>
      </c>
      <c r="Q766">
        <f t="shared" si="104"/>
        <v>1</v>
      </c>
      <c r="R766">
        <f t="shared" si="105"/>
        <v>0</v>
      </c>
      <c r="S766">
        <f t="shared" si="106"/>
        <v>1</v>
      </c>
    </row>
    <row r="767" spans="1:19" ht="18.600000000000001" customHeight="1" x14ac:dyDescent="0.3">
      <c r="A767" t="s">
        <v>2376</v>
      </c>
      <c r="B767" t="str">
        <f>UPPER(DataAnalyst!B767)</f>
        <v>DATA QUALITY ANALYST</v>
      </c>
      <c r="C767" t="s">
        <v>2334</v>
      </c>
      <c r="E767" t="str">
        <f t="shared" si="108"/>
        <v>Data Analyst</v>
      </c>
      <c r="F767" t="str">
        <f t="shared" si="100"/>
        <v>$73</v>
      </c>
      <c r="G767" t="str">
        <f t="shared" si="101"/>
        <v>$82</v>
      </c>
      <c r="H767" t="str">
        <f>LEFT(DataAnalyst!F673,LEN(DataAnalyst!F673)-3)</f>
        <v xml:space="preserve">Apollo Global Management
</v>
      </c>
      <c r="I767" t="s">
        <v>1651</v>
      </c>
      <c r="J767" t="str">
        <f>IF(DataAnalyst!I673=-1,"Unknown",DataAnalyst!I673)</f>
        <v>1001 to 5000 employees</v>
      </c>
      <c r="K767" t="str">
        <f>IF(DataAnalyst!L673=-1,"Unknown",DataAnalyst!L673)</f>
        <v>Venture Capital &amp; Private Equity</v>
      </c>
      <c r="L767" t="str">
        <f>IF(DataAnalyst!N673=-1,"Unknown",DataAnalyst!N673)</f>
        <v>$1 to $2 billion (USD)</v>
      </c>
      <c r="M767" t="b">
        <f>IF(DataAnalyst!P673=-1,FALSE,TRUE)</f>
        <v>0</v>
      </c>
      <c r="N767">
        <f t="shared" si="107"/>
        <v>0</v>
      </c>
      <c r="O767">
        <f t="shared" si="102"/>
        <v>0</v>
      </c>
      <c r="P767">
        <f t="shared" si="103"/>
        <v>0</v>
      </c>
      <c r="Q767">
        <f t="shared" si="104"/>
        <v>0</v>
      </c>
      <c r="R767">
        <f t="shared" si="105"/>
        <v>0</v>
      </c>
      <c r="S767">
        <f t="shared" si="106"/>
        <v>1</v>
      </c>
    </row>
    <row r="768" spans="1:19" ht="18.600000000000001" customHeight="1" x14ac:dyDescent="0.3">
      <c r="A768" t="s">
        <v>2378</v>
      </c>
      <c r="B768" t="str">
        <f>UPPER(DataAnalyst!B768)</f>
        <v>MARKETING DATA ANALYST</v>
      </c>
      <c r="C768" t="s">
        <v>2334</v>
      </c>
      <c r="E768" t="str">
        <f t="shared" si="108"/>
        <v>Data Analyst</v>
      </c>
      <c r="F768" t="str">
        <f t="shared" si="100"/>
        <v>$73</v>
      </c>
      <c r="G768" t="str">
        <f t="shared" si="101"/>
        <v>$82</v>
      </c>
      <c r="H768" t="str">
        <f>LEFT(DataAnalyst!F674,LEN(DataAnalyst!F674)-3)</f>
        <v xml:space="preserve">Revolve
</v>
      </c>
      <c r="I768" t="s">
        <v>1771</v>
      </c>
      <c r="J768" t="str">
        <f>IF(DataAnalyst!I674=-1,"Unknown",DataAnalyst!I674)</f>
        <v>201 to 500 employees</v>
      </c>
      <c r="K768" t="str">
        <f>IF(DataAnalyst!L674=-1,"Unknown",DataAnalyst!L674)</f>
        <v>Department, Clothing, &amp; Shoe Stores</v>
      </c>
      <c r="L768" t="str">
        <f>IF(DataAnalyst!N674=-1,"Unknown",DataAnalyst!N674)</f>
        <v>Unknown / Non-Applicable</v>
      </c>
      <c r="M768" t="b">
        <f>IF(DataAnalyst!P674=-1,FALSE,TRUE)</f>
        <v>0</v>
      </c>
      <c r="N768">
        <f t="shared" si="107"/>
        <v>1</v>
      </c>
      <c r="O768">
        <f t="shared" si="102"/>
        <v>0</v>
      </c>
      <c r="P768">
        <f t="shared" si="103"/>
        <v>0</v>
      </c>
      <c r="Q768">
        <f t="shared" si="104"/>
        <v>0</v>
      </c>
      <c r="R768">
        <f t="shared" si="105"/>
        <v>0</v>
      </c>
      <c r="S768">
        <f t="shared" si="106"/>
        <v>1</v>
      </c>
    </row>
    <row r="769" spans="1:19" ht="18.600000000000001" customHeight="1" x14ac:dyDescent="0.3">
      <c r="A769" t="s">
        <v>2380</v>
      </c>
      <c r="B769" t="str">
        <f>UPPER(DataAnalyst!B769)</f>
        <v>SENIOR DATA ANALYST</v>
      </c>
      <c r="C769" t="s">
        <v>2334</v>
      </c>
      <c r="E769" t="str">
        <f t="shared" si="108"/>
        <v>Data Analyst</v>
      </c>
      <c r="F769" t="str">
        <f t="shared" si="100"/>
        <v>$73</v>
      </c>
      <c r="G769" t="str">
        <f t="shared" si="101"/>
        <v>$82</v>
      </c>
      <c r="H769" t="str">
        <f>LEFT(DataAnalyst!F675,LEN(DataAnalyst!F675)-3)</f>
        <v xml:space="preserve">Georgia IT Inc.
</v>
      </c>
      <c r="I769" t="s">
        <v>1771</v>
      </c>
      <c r="J769" t="str">
        <f>IF(DataAnalyst!I675=-1,"Unknown",DataAnalyst!I675)</f>
        <v>1 to 50 employees</v>
      </c>
      <c r="K769" t="str">
        <f>IF(DataAnalyst!L675=-1,"Unknown",DataAnalyst!L675)</f>
        <v>Unknown</v>
      </c>
      <c r="L769" t="str">
        <f>IF(DataAnalyst!N675=-1,"Unknown",DataAnalyst!N675)</f>
        <v>Less than $1 million (USD)</v>
      </c>
      <c r="M769" t="b">
        <f>IF(DataAnalyst!P675=-1,FALSE,TRUE)</f>
        <v>0</v>
      </c>
      <c r="N769">
        <f t="shared" si="107"/>
        <v>0</v>
      </c>
      <c r="O769">
        <f t="shared" si="102"/>
        <v>0</v>
      </c>
      <c r="P769">
        <f t="shared" si="103"/>
        <v>0</v>
      </c>
      <c r="Q769">
        <f t="shared" si="104"/>
        <v>0</v>
      </c>
      <c r="R769">
        <f t="shared" si="105"/>
        <v>0</v>
      </c>
      <c r="S769">
        <f t="shared" si="106"/>
        <v>1</v>
      </c>
    </row>
    <row r="770" spans="1:19" ht="18.600000000000001" customHeight="1" x14ac:dyDescent="0.3">
      <c r="A770" t="s">
        <v>2382</v>
      </c>
      <c r="B770" t="str">
        <f>UPPER(DataAnalyst!B770)</f>
        <v>DATA ANALYST</v>
      </c>
      <c r="C770" t="s">
        <v>2334</v>
      </c>
      <c r="E770" t="str">
        <f t="shared" si="108"/>
        <v>Data Analyst</v>
      </c>
      <c r="F770" t="str">
        <f t="shared" ref="F770:F833" si="109">LEFT(C770,3)</f>
        <v>$73</v>
      </c>
      <c r="G770" t="str">
        <f t="shared" ref="G770:G833" si="110">MID(C770,FIND("-",C770)+1,FIND("(",C770)-FIND("-",C770)-3)</f>
        <v>$82</v>
      </c>
      <c r="H770" t="str">
        <f>LEFT(DataAnalyst!F676,LEN(DataAnalyst!F676)-3)</f>
        <v>Recargo, Inc., makers of PlugSh</v>
      </c>
      <c r="I770" t="s">
        <v>1651</v>
      </c>
      <c r="J770" t="str">
        <f>IF(DataAnalyst!I676=-1,"Unknown",DataAnalyst!I676)</f>
        <v>Unknown</v>
      </c>
      <c r="K770" t="str">
        <f>IF(DataAnalyst!L676=-1,"Unknown",DataAnalyst!L676)</f>
        <v>Unknown</v>
      </c>
      <c r="L770" t="str">
        <f>IF(DataAnalyst!N676=-1,"Unknown",DataAnalyst!N676)</f>
        <v>Unknown</v>
      </c>
      <c r="M770" t="b">
        <f>IF(DataAnalyst!P676=-1,FALSE,TRUE)</f>
        <v>0</v>
      </c>
      <c r="N770">
        <f t="shared" si="107"/>
        <v>0</v>
      </c>
      <c r="O770">
        <f t="shared" si="102"/>
        <v>1</v>
      </c>
      <c r="P770">
        <f t="shared" si="103"/>
        <v>0</v>
      </c>
      <c r="Q770">
        <f t="shared" si="104"/>
        <v>0</v>
      </c>
      <c r="R770">
        <f t="shared" si="105"/>
        <v>0</v>
      </c>
      <c r="S770">
        <f t="shared" si="106"/>
        <v>0</v>
      </c>
    </row>
    <row r="771" spans="1:19" ht="18.600000000000001" customHeight="1" x14ac:dyDescent="0.3">
      <c r="A771" t="s">
        <v>2383</v>
      </c>
      <c r="B771" t="str">
        <f>UPPER(DataAnalyst!B771)</f>
        <v>DATA ANALYST</v>
      </c>
      <c r="C771" t="s">
        <v>2334</v>
      </c>
      <c r="E771" t="str">
        <f t="shared" si="108"/>
        <v>Data Analyst</v>
      </c>
      <c r="F771" t="str">
        <f t="shared" si="109"/>
        <v>$73</v>
      </c>
      <c r="G771" t="str">
        <f t="shared" si="110"/>
        <v>$82</v>
      </c>
      <c r="H771" t="str">
        <f>LEFT(DataAnalyst!F677,LEN(DataAnalyst!F677)-3)</f>
        <v xml:space="preserve">Bank Of Hope
</v>
      </c>
      <c r="I771" t="s">
        <v>354</v>
      </c>
      <c r="J771" t="str">
        <f>IF(DataAnalyst!I677=-1,"Unknown",DataAnalyst!I677)</f>
        <v>201 to 500 employees</v>
      </c>
      <c r="K771" t="str">
        <f>IF(DataAnalyst!L677=-1,"Unknown",DataAnalyst!L677)</f>
        <v>Unknown</v>
      </c>
      <c r="L771" t="str">
        <f>IF(DataAnalyst!N677=-1,"Unknown",DataAnalyst!N677)</f>
        <v>$100 to $500 million (USD)</v>
      </c>
      <c r="M771" t="b">
        <f>IF(DataAnalyst!P677=-1,FALSE,TRUE)</f>
        <v>0</v>
      </c>
      <c r="N771">
        <f t="shared" si="107"/>
        <v>1</v>
      </c>
      <c r="O771">
        <f t="shared" ref="O771:O834" si="111">COUNTIF($A771,"*Python*")</f>
        <v>0</v>
      </c>
      <c r="P771">
        <f t="shared" ref="P771:P834" si="112">COUNTIF($A771,"* R *")</f>
        <v>0</v>
      </c>
      <c r="Q771">
        <f t="shared" ref="Q771:Q834" si="113">COUNTIF($A771,"*Tableau*")</f>
        <v>0</v>
      </c>
      <c r="R771">
        <f t="shared" ref="R771:R834" si="114">COUNTIF($A771,"*Power BI*")+COUNTIF($A771,"*PowerBI*")</f>
        <v>0</v>
      </c>
      <c r="S771">
        <f t="shared" ref="S771:S834" si="115">+COUNTIF($A771,"*Excel*")</f>
        <v>1</v>
      </c>
    </row>
    <row r="772" spans="1:19" ht="18.600000000000001" customHeight="1" x14ac:dyDescent="0.3">
      <c r="A772" t="s">
        <v>2385</v>
      </c>
      <c r="B772" t="str">
        <f>UPPER(DataAnalyst!B772)</f>
        <v>PROVIDER ANALYTICS DATA ANALYST</v>
      </c>
      <c r="C772" t="s">
        <v>2334</v>
      </c>
      <c r="E772" t="str">
        <f t="shared" si="108"/>
        <v>Data Analyst</v>
      </c>
      <c r="F772" t="str">
        <f t="shared" si="109"/>
        <v>$73</v>
      </c>
      <c r="G772" t="str">
        <f t="shared" si="110"/>
        <v>$82</v>
      </c>
      <c r="H772" t="str">
        <f>LEFT(DataAnalyst!F678,LEN(DataAnalyst!F678)-3)</f>
        <v xml:space="preserve">KIPP SoCal Public Schools
</v>
      </c>
      <c r="I772" t="s">
        <v>354</v>
      </c>
      <c r="J772" t="str">
        <f>IF(DataAnalyst!I678=-1,"Unknown",DataAnalyst!I678)</f>
        <v>1001 to 5000 employees</v>
      </c>
      <c r="K772" t="str">
        <f>IF(DataAnalyst!L678=-1,"Unknown",DataAnalyst!L678)</f>
        <v>K-12 Education</v>
      </c>
      <c r="L772" t="str">
        <f>IF(DataAnalyst!N678=-1,"Unknown",DataAnalyst!N678)</f>
        <v>$50 to $100 million (USD)</v>
      </c>
      <c r="M772" t="b">
        <f>IF(DataAnalyst!P678=-1,FALSE,TRUE)</f>
        <v>0</v>
      </c>
      <c r="N772">
        <f t="shared" ref="N772:N835" si="116">COUNTIF($A772,"*SQL*")</f>
        <v>1</v>
      </c>
      <c r="O772">
        <f t="shared" si="111"/>
        <v>1</v>
      </c>
      <c r="P772">
        <f t="shared" si="112"/>
        <v>1</v>
      </c>
      <c r="Q772">
        <f t="shared" si="113"/>
        <v>1</v>
      </c>
      <c r="R772">
        <f t="shared" si="114"/>
        <v>0</v>
      </c>
      <c r="S772">
        <f t="shared" si="115"/>
        <v>1</v>
      </c>
    </row>
    <row r="773" spans="1:19" ht="18.600000000000001" customHeight="1" x14ac:dyDescent="0.3">
      <c r="A773" t="s">
        <v>2387</v>
      </c>
      <c r="B773" t="str">
        <f>UPPER(DataAnalyst!B773)</f>
        <v>CSI DATA ANALYST</v>
      </c>
      <c r="C773" t="s">
        <v>2334</v>
      </c>
      <c r="E773" t="str">
        <f t="shared" si="108"/>
        <v>Data Analyst</v>
      </c>
      <c r="F773" t="str">
        <f t="shared" si="109"/>
        <v>$73</v>
      </c>
      <c r="G773" t="str">
        <f t="shared" si="110"/>
        <v>$82</v>
      </c>
      <c r="H773" t="str">
        <f>LEFT(DataAnalyst!F679,LEN(DataAnalyst!F679)-3)</f>
        <v xml:space="preserve">Genuent
</v>
      </c>
      <c r="I773" t="s">
        <v>1705</v>
      </c>
      <c r="J773" t="str">
        <f>IF(DataAnalyst!I679=-1,"Unknown",DataAnalyst!I679)</f>
        <v>201 to 500 employees</v>
      </c>
      <c r="K773" t="str">
        <f>IF(DataAnalyst!L679=-1,"Unknown",DataAnalyst!L679)</f>
        <v>Staffing &amp; Outsourcing</v>
      </c>
      <c r="L773" t="str">
        <f>IF(DataAnalyst!N679=-1,"Unknown",DataAnalyst!N679)</f>
        <v>$100 to $500 million (USD)</v>
      </c>
      <c r="M773" t="b">
        <f>IF(DataAnalyst!P679=-1,FALSE,TRUE)</f>
        <v>0</v>
      </c>
      <c r="N773">
        <f t="shared" si="116"/>
        <v>1</v>
      </c>
      <c r="O773">
        <f t="shared" si="111"/>
        <v>0</v>
      </c>
      <c r="P773">
        <f t="shared" si="112"/>
        <v>0</v>
      </c>
      <c r="Q773">
        <f t="shared" si="113"/>
        <v>0</v>
      </c>
      <c r="R773">
        <f t="shared" si="114"/>
        <v>0</v>
      </c>
      <c r="S773">
        <f t="shared" si="115"/>
        <v>1</v>
      </c>
    </row>
    <row r="774" spans="1:19" ht="18.600000000000001" customHeight="1" x14ac:dyDescent="0.3">
      <c r="A774" t="s">
        <v>2388</v>
      </c>
      <c r="B774" t="str">
        <f>UPPER(DataAnalyst!B774)</f>
        <v>OUTSIGHTS DATA ANALYST</v>
      </c>
      <c r="C774" t="s">
        <v>2334</v>
      </c>
      <c r="E774" t="str">
        <f t="shared" si="108"/>
        <v>Data Analyst</v>
      </c>
      <c r="F774" t="str">
        <f t="shared" si="109"/>
        <v>$73</v>
      </c>
      <c r="G774" t="str">
        <f t="shared" si="110"/>
        <v>$82</v>
      </c>
      <c r="H774" t="str">
        <f>LEFT(DataAnalyst!F680,LEN(DataAnalyst!F680)-3)</f>
        <v xml:space="preserve">Apollo Global Management
</v>
      </c>
      <c r="I774" t="s">
        <v>1651</v>
      </c>
      <c r="J774" t="str">
        <f>IF(DataAnalyst!I680=-1,"Unknown",DataAnalyst!I680)</f>
        <v>1001 to 5000 employees</v>
      </c>
      <c r="K774" t="str">
        <f>IF(DataAnalyst!L680=-1,"Unknown",DataAnalyst!L680)</f>
        <v>Venture Capital &amp; Private Equity</v>
      </c>
      <c r="L774" t="str">
        <f>IF(DataAnalyst!N680=-1,"Unknown",DataAnalyst!N680)</f>
        <v>$1 to $2 billion (USD)</v>
      </c>
      <c r="M774" t="b">
        <f>IF(DataAnalyst!P680=-1,FALSE,TRUE)</f>
        <v>0</v>
      </c>
      <c r="N774">
        <f t="shared" si="116"/>
        <v>1</v>
      </c>
      <c r="O774">
        <f t="shared" si="111"/>
        <v>1</v>
      </c>
      <c r="P774">
        <f t="shared" si="112"/>
        <v>0</v>
      </c>
      <c r="Q774">
        <f t="shared" si="113"/>
        <v>0</v>
      </c>
      <c r="R774">
        <f t="shared" si="114"/>
        <v>0</v>
      </c>
      <c r="S774">
        <f t="shared" si="115"/>
        <v>1</v>
      </c>
    </row>
    <row r="775" spans="1:19" ht="18.600000000000001" customHeight="1" x14ac:dyDescent="0.3">
      <c r="A775" t="s">
        <v>2390</v>
      </c>
      <c r="B775" t="str">
        <f>UPPER(DataAnalyst!B775)</f>
        <v>DATA ANALYST</v>
      </c>
      <c r="C775" t="s">
        <v>2334</v>
      </c>
      <c r="E775" t="str">
        <f t="shared" si="108"/>
        <v>Data Analyst</v>
      </c>
      <c r="F775" t="str">
        <f t="shared" si="109"/>
        <v>$73</v>
      </c>
      <c r="G775" t="str">
        <f t="shared" si="110"/>
        <v>$82</v>
      </c>
      <c r="H775" t="str">
        <f>LEFT(DataAnalyst!F681,LEN(DataAnalyst!F681)-3)</f>
        <v xml:space="preserve">SAG-AFTRA Health Plan and SAG-Producers Pension Plan
</v>
      </c>
      <c r="I775" t="s">
        <v>245</v>
      </c>
      <c r="J775" t="str">
        <f>IF(DataAnalyst!I681=-1,"Unknown",DataAnalyst!I681)</f>
        <v>Unknown</v>
      </c>
      <c r="K775" t="str">
        <f>IF(DataAnalyst!L681=-1,"Unknown",DataAnalyst!L681)</f>
        <v>Unknown</v>
      </c>
      <c r="L775" t="str">
        <f>IF(DataAnalyst!N681=-1,"Unknown",DataAnalyst!N681)</f>
        <v>Unknown / Non-Applicable</v>
      </c>
      <c r="M775" t="b">
        <f>IF(DataAnalyst!P681=-1,FALSE,TRUE)</f>
        <v>0</v>
      </c>
      <c r="N775">
        <f t="shared" si="116"/>
        <v>0</v>
      </c>
      <c r="O775">
        <f t="shared" si="111"/>
        <v>0</v>
      </c>
      <c r="P775">
        <f t="shared" si="112"/>
        <v>0</v>
      </c>
      <c r="Q775">
        <f t="shared" si="113"/>
        <v>0</v>
      </c>
      <c r="R775">
        <f t="shared" si="114"/>
        <v>0</v>
      </c>
      <c r="S775">
        <f t="shared" si="115"/>
        <v>1</v>
      </c>
    </row>
    <row r="776" spans="1:19" ht="18.600000000000001" customHeight="1" x14ac:dyDescent="0.3">
      <c r="A776" t="s">
        <v>2392</v>
      </c>
      <c r="B776" t="str">
        <f>UPPER(DataAnalyst!B776)</f>
        <v>PROVIDER ANALYTICS DATA ANALYST</v>
      </c>
      <c r="C776" t="s">
        <v>2334</v>
      </c>
      <c r="E776" t="str">
        <f t="shared" si="108"/>
        <v>Data Analyst</v>
      </c>
      <c r="F776" t="str">
        <f t="shared" si="109"/>
        <v>$73</v>
      </c>
      <c r="G776" t="str">
        <f t="shared" si="110"/>
        <v>$82</v>
      </c>
      <c r="H776" t="str">
        <f>LEFT(DataAnalyst!F682,LEN(DataAnalyst!F682)-3)</f>
        <v xml:space="preserve">SCAN Health Plan
</v>
      </c>
      <c r="I776" t="s">
        <v>1838</v>
      </c>
      <c r="J776" t="str">
        <f>IF(DataAnalyst!I682=-1,"Unknown",DataAnalyst!I682)</f>
        <v>501 to 1000 employees</v>
      </c>
      <c r="K776" t="str">
        <f>IF(DataAnalyst!L682=-1,"Unknown",DataAnalyst!L682)</f>
        <v>Insurance Carriers</v>
      </c>
      <c r="L776" t="str">
        <f>IF(DataAnalyst!N682=-1,"Unknown",DataAnalyst!N682)</f>
        <v>$2 to $5 billion (USD)</v>
      </c>
      <c r="M776" t="b">
        <f>IF(DataAnalyst!P682=-1,FALSE,TRUE)</f>
        <v>0</v>
      </c>
      <c r="N776">
        <f t="shared" si="116"/>
        <v>1</v>
      </c>
      <c r="O776">
        <f t="shared" si="111"/>
        <v>1</v>
      </c>
      <c r="P776">
        <f t="shared" si="112"/>
        <v>1</v>
      </c>
      <c r="Q776">
        <f t="shared" si="113"/>
        <v>1</v>
      </c>
      <c r="R776">
        <f t="shared" si="114"/>
        <v>0</v>
      </c>
      <c r="S776">
        <f t="shared" si="115"/>
        <v>1</v>
      </c>
    </row>
    <row r="777" spans="1:19" ht="18.600000000000001" customHeight="1" x14ac:dyDescent="0.3">
      <c r="A777" t="s">
        <v>2393</v>
      </c>
      <c r="B777" t="str">
        <f>UPPER(DataAnalyst!B777)</f>
        <v>SENIOR DATA ANALYST</v>
      </c>
      <c r="C777" t="s">
        <v>2334</v>
      </c>
      <c r="E777" t="str">
        <f t="shared" si="108"/>
        <v>Data Analyst</v>
      </c>
      <c r="F777" t="str">
        <f t="shared" si="109"/>
        <v>$73</v>
      </c>
      <c r="G777" t="str">
        <f t="shared" si="110"/>
        <v>$82</v>
      </c>
      <c r="H777" t="str">
        <f>LEFT(DataAnalyst!F683,LEN(DataAnalyst!F683)-3)</f>
        <v xml:space="preserve">PlayQ
</v>
      </c>
      <c r="I777" t="s">
        <v>217</v>
      </c>
      <c r="J777" t="str">
        <f>IF(DataAnalyst!I683=-1,"Unknown",DataAnalyst!I683)</f>
        <v>51 to 200 employees</v>
      </c>
      <c r="K777" t="str">
        <f>IF(DataAnalyst!L683=-1,"Unknown",DataAnalyst!L683)</f>
        <v>Video Games</v>
      </c>
      <c r="L777" t="str">
        <f>IF(DataAnalyst!N683=-1,"Unknown",DataAnalyst!N683)</f>
        <v>Unknown / Non-Applicable</v>
      </c>
      <c r="M777" t="b">
        <f>IF(DataAnalyst!P683=-1,FALSE,TRUE)</f>
        <v>0</v>
      </c>
      <c r="N777">
        <f t="shared" si="116"/>
        <v>1</v>
      </c>
      <c r="O777">
        <f t="shared" si="111"/>
        <v>1</v>
      </c>
      <c r="P777">
        <f t="shared" si="112"/>
        <v>0</v>
      </c>
      <c r="Q777">
        <f t="shared" si="113"/>
        <v>1</v>
      </c>
      <c r="R777">
        <f t="shared" si="114"/>
        <v>0</v>
      </c>
      <c r="S777">
        <f t="shared" si="115"/>
        <v>1</v>
      </c>
    </row>
    <row r="778" spans="1:19" ht="18.600000000000001" customHeight="1" x14ac:dyDescent="0.3">
      <c r="A778" t="s">
        <v>2396</v>
      </c>
      <c r="B778" t="str">
        <f>UPPER(DataAnalyst!B778)</f>
        <v>DATA GOVERNANCE ANALYST</v>
      </c>
      <c r="C778" t="s">
        <v>2334</v>
      </c>
      <c r="E778" t="str">
        <f t="shared" si="108"/>
        <v>Data Analyst</v>
      </c>
      <c r="F778" t="str">
        <f t="shared" si="109"/>
        <v>$73</v>
      </c>
      <c r="G778" t="str">
        <f t="shared" si="110"/>
        <v>$82</v>
      </c>
      <c r="H778" t="str">
        <f>LEFT(DataAnalyst!F684,LEN(DataAnalyst!F684)-3)</f>
        <v xml:space="preserve">Molina Healthcare
</v>
      </c>
      <c r="I778" t="s">
        <v>1838</v>
      </c>
      <c r="J778" t="str">
        <f>IF(DataAnalyst!I684=-1,"Unknown",DataAnalyst!I684)</f>
        <v>10000+ employees</v>
      </c>
      <c r="K778" t="str">
        <f>IF(DataAnalyst!L684=-1,"Unknown",DataAnalyst!L684)</f>
        <v>Insurance Carriers</v>
      </c>
      <c r="L778" t="str">
        <f>IF(DataAnalyst!N684=-1,"Unknown",DataAnalyst!N684)</f>
        <v>$10+ billion (USD)</v>
      </c>
      <c r="M778" t="b">
        <f>IF(DataAnalyst!P684=-1,FALSE,TRUE)</f>
        <v>0</v>
      </c>
      <c r="N778">
        <f t="shared" si="116"/>
        <v>0</v>
      </c>
      <c r="O778">
        <f t="shared" si="111"/>
        <v>0</v>
      </c>
      <c r="P778">
        <f t="shared" si="112"/>
        <v>0</v>
      </c>
      <c r="Q778">
        <f t="shared" si="113"/>
        <v>0</v>
      </c>
      <c r="R778">
        <f t="shared" si="114"/>
        <v>0</v>
      </c>
      <c r="S778">
        <f t="shared" si="115"/>
        <v>1</v>
      </c>
    </row>
    <row r="779" spans="1:19" ht="18.600000000000001" customHeight="1" x14ac:dyDescent="0.3">
      <c r="A779" t="s">
        <v>2397</v>
      </c>
      <c r="B779" t="str">
        <f>UPPER(DataAnalyst!B779)</f>
        <v>SENIOR DATA ANALYST</v>
      </c>
      <c r="C779" t="s">
        <v>2334</v>
      </c>
      <c r="E779" t="str">
        <f t="shared" si="108"/>
        <v>Data Analyst</v>
      </c>
      <c r="F779" t="str">
        <f t="shared" si="109"/>
        <v>$73</v>
      </c>
      <c r="G779" t="str">
        <f t="shared" si="110"/>
        <v>$82</v>
      </c>
      <c r="H779" t="str">
        <f>LEFT(DataAnalyst!F685,LEN(DataAnalyst!F685)-3)</f>
        <v xml:space="preserve">NetSource, Inc.
</v>
      </c>
      <c r="I779" t="s">
        <v>354</v>
      </c>
      <c r="J779" t="str">
        <f>IF(DataAnalyst!I685=-1,"Unknown",DataAnalyst!I685)</f>
        <v>51 to 200 employees</v>
      </c>
      <c r="K779" t="str">
        <f>IF(DataAnalyst!L685=-1,"Unknown",DataAnalyst!L685)</f>
        <v>Consumer Products Manufacturing</v>
      </c>
      <c r="L779" t="str">
        <f>IF(DataAnalyst!N685=-1,"Unknown",DataAnalyst!N685)</f>
        <v>$10 to $25 million (USD)</v>
      </c>
      <c r="M779" t="b">
        <f>IF(DataAnalyst!P685=-1,FALSE,TRUE)</f>
        <v>0</v>
      </c>
      <c r="N779">
        <f t="shared" si="116"/>
        <v>0</v>
      </c>
      <c r="O779">
        <f t="shared" si="111"/>
        <v>0</v>
      </c>
      <c r="P779">
        <f t="shared" si="112"/>
        <v>0</v>
      </c>
      <c r="Q779">
        <f t="shared" si="113"/>
        <v>0</v>
      </c>
      <c r="R779">
        <f t="shared" si="114"/>
        <v>0</v>
      </c>
      <c r="S779">
        <f t="shared" si="115"/>
        <v>1</v>
      </c>
    </row>
    <row r="780" spans="1:19" ht="18.600000000000001" customHeight="1" x14ac:dyDescent="0.3">
      <c r="A780" t="s">
        <v>2401</v>
      </c>
      <c r="B780" t="str">
        <f>UPPER(DataAnalyst!B780)</f>
        <v>SENIOR DATA ANALYST, BUSINESS INTELLIGENCE</v>
      </c>
      <c r="C780" t="s">
        <v>2334</v>
      </c>
      <c r="E780" t="str">
        <f t="shared" si="108"/>
        <v>Business Analyst</v>
      </c>
      <c r="F780" t="str">
        <f t="shared" si="109"/>
        <v>$73</v>
      </c>
      <c r="G780" t="str">
        <f t="shared" si="110"/>
        <v>$82</v>
      </c>
      <c r="H780" t="str">
        <f>LEFT(DataAnalyst!F686,LEN(DataAnalyst!F686)-3)</f>
        <v xml:space="preserve">Quinn Group, Inc.
</v>
      </c>
      <c r="I780" t="s">
        <v>1482</v>
      </c>
      <c r="J780" t="str">
        <f>IF(DataAnalyst!I686=-1,"Unknown",DataAnalyst!I686)</f>
        <v>501 to 1000 employees</v>
      </c>
      <c r="K780" t="str">
        <f>IF(DataAnalyst!L686=-1,"Unknown",DataAnalyst!L686)</f>
        <v>Commercial Equipment Repair &amp; Maintenance</v>
      </c>
      <c r="L780" t="str">
        <f>IF(DataAnalyst!N686=-1,"Unknown",DataAnalyst!N686)</f>
        <v>Unknown / Non-Applicable</v>
      </c>
      <c r="M780" t="b">
        <f>IF(DataAnalyst!P686=-1,FALSE,TRUE)</f>
        <v>0</v>
      </c>
      <c r="N780">
        <f t="shared" si="116"/>
        <v>1</v>
      </c>
      <c r="O780">
        <f t="shared" si="111"/>
        <v>1</v>
      </c>
      <c r="P780">
        <f t="shared" si="112"/>
        <v>0</v>
      </c>
      <c r="Q780">
        <f t="shared" si="113"/>
        <v>1</v>
      </c>
      <c r="R780">
        <f t="shared" si="114"/>
        <v>0</v>
      </c>
      <c r="S780">
        <f t="shared" si="115"/>
        <v>0</v>
      </c>
    </row>
    <row r="781" spans="1:19" ht="18.600000000000001" customHeight="1" x14ac:dyDescent="0.3">
      <c r="A781" t="s">
        <v>2405</v>
      </c>
      <c r="B781" t="str">
        <f>UPPER(DataAnalyst!B781)</f>
        <v>DATA ANALYST</v>
      </c>
      <c r="C781" t="s">
        <v>2404</v>
      </c>
      <c r="E781" t="str">
        <f t="shared" si="108"/>
        <v>Data Analyst</v>
      </c>
      <c r="F781" t="str">
        <f t="shared" si="109"/>
        <v>$67</v>
      </c>
      <c r="G781" t="str">
        <f t="shared" si="110"/>
        <v>$92</v>
      </c>
      <c r="H781" t="str">
        <f>LEFT(DataAnalyst!F687,LEN(DataAnalyst!F687)-3)</f>
        <v>zz-Tarzana Treatment Centers, I</v>
      </c>
      <c r="I781" t="s">
        <v>1869</v>
      </c>
      <c r="J781" t="str">
        <f>IF(DataAnalyst!I687=-1,"Unknown",DataAnalyst!I687)</f>
        <v>Unknown</v>
      </c>
      <c r="K781" t="str">
        <f>IF(DataAnalyst!L687=-1,"Unknown",DataAnalyst!L687)</f>
        <v>Unknown</v>
      </c>
      <c r="L781" t="str">
        <f>IF(DataAnalyst!N687=-1,"Unknown",DataAnalyst!N687)</f>
        <v>Unknown</v>
      </c>
      <c r="M781" t="b">
        <f>IF(DataAnalyst!P687=-1,FALSE,TRUE)</f>
        <v>0</v>
      </c>
      <c r="N781">
        <f t="shared" si="116"/>
        <v>0</v>
      </c>
      <c r="O781">
        <f t="shared" si="111"/>
        <v>0</v>
      </c>
      <c r="P781">
        <f t="shared" si="112"/>
        <v>0</v>
      </c>
      <c r="Q781">
        <f t="shared" si="113"/>
        <v>0</v>
      </c>
      <c r="R781">
        <f t="shared" si="114"/>
        <v>0</v>
      </c>
      <c r="S781">
        <f t="shared" si="115"/>
        <v>1</v>
      </c>
    </row>
    <row r="782" spans="1:19" ht="18.600000000000001" customHeight="1" x14ac:dyDescent="0.3">
      <c r="A782" t="s">
        <v>2409</v>
      </c>
      <c r="B782" t="str">
        <f>UPPER(DataAnalyst!B782)</f>
        <v>DATA ANALYST</v>
      </c>
      <c r="C782" t="s">
        <v>2404</v>
      </c>
      <c r="E782" t="str">
        <f t="shared" si="108"/>
        <v>Data Analyst</v>
      </c>
      <c r="F782" t="str">
        <f t="shared" si="109"/>
        <v>$67</v>
      </c>
      <c r="G782" t="str">
        <f t="shared" si="110"/>
        <v>$92</v>
      </c>
      <c r="H782" t="str">
        <f>LEFT(DataAnalyst!F688,LEN(DataAnalyst!F688)-3)</f>
        <v>Recruiting Resources, I</v>
      </c>
      <c r="I782" t="s">
        <v>1651</v>
      </c>
      <c r="J782" t="str">
        <f>IF(DataAnalyst!I688=-1,"Unknown",DataAnalyst!I688)</f>
        <v>1 to 50 employees</v>
      </c>
      <c r="K782" t="str">
        <f>IF(DataAnalyst!L688=-1,"Unknown",DataAnalyst!L688)</f>
        <v>Unknown</v>
      </c>
      <c r="L782" t="str">
        <f>IF(DataAnalyst!N688=-1,"Unknown",DataAnalyst!N688)</f>
        <v>Unknown / Non-Applicable</v>
      </c>
      <c r="M782" t="b">
        <f>IF(DataAnalyst!P688=-1,FALSE,TRUE)</f>
        <v>0</v>
      </c>
      <c r="N782">
        <f t="shared" si="116"/>
        <v>1</v>
      </c>
      <c r="O782">
        <f t="shared" si="111"/>
        <v>0</v>
      </c>
      <c r="P782">
        <f t="shared" si="112"/>
        <v>0</v>
      </c>
      <c r="Q782">
        <f t="shared" si="113"/>
        <v>0</v>
      </c>
      <c r="R782">
        <f t="shared" si="114"/>
        <v>0</v>
      </c>
      <c r="S782">
        <f t="shared" si="115"/>
        <v>0</v>
      </c>
    </row>
    <row r="783" spans="1:19" ht="18.600000000000001" customHeight="1" x14ac:dyDescent="0.3">
      <c r="A783" t="s">
        <v>2411</v>
      </c>
      <c r="B783" t="str">
        <f>UPPER(DataAnalyst!B783)</f>
        <v>DATA ANALYST - RUSH INFECTIOUS DISEASES</v>
      </c>
      <c r="C783" t="s">
        <v>2404</v>
      </c>
      <c r="E783" t="str">
        <f t="shared" si="108"/>
        <v>Data Analyst</v>
      </c>
      <c r="F783" t="str">
        <f t="shared" si="109"/>
        <v>$67</v>
      </c>
      <c r="G783" t="str">
        <f t="shared" si="110"/>
        <v>$92</v>
      </c>
      <c r="H783" t="str">
        <f>LEFT(DataAnalyst!F689,LEN(DataAnalyst!F689)-3)</f>
        <v xml:space="preserve">Pacific Clinics
</v>
      </c>
      <c r="I783" t="s">
        <v>2058</v>
      </c>
      <c r="J783" t="str">
        <f>IF(DataAnalyst!I689=-1,"Unknown",DataAnalyst!I689)</f>
        <v>501 to 1000 employees</v>
      </c>
      <c r="K783" t="str">
        <f>IF(DataAnalyst!L689=-1,"Unknown",DataAnalyst!L689)</f>
        <v>Health Care Services &amp; Hospitals</v>
      </c>
      <c r="L783" t="str">
        <f>IF(DataAnalyst!N689=-1,"Unknown",DataAnalyst!N689)</f>
        <v>$50 to $100 million (USD)</v>
      </c>
      <c r="M783" t="b">
        <f>IF(DataAnalyst!P689=-1,FALSE,TRUE)</f>
        <v>0</v>
      </c>
      <c r="N783">
        <f t="shared" si="116"/>
        <v>1</v>
      </c>
      <c r="O783">
        <f t="shared" si="111"/>
        <v>0</v>
      </c>
      <c r="P783">
        <f t="shared" si="112"/>
        <v>0</v>
      </c>
      <c r="Q783">
        <f t="shared" si="113"/>
        <v>0</v>
      </c>
      <c r="R783">
        <f t="shared" si="114"/>
        <v>0</v>
      </c>
      <c r="S783">
        <f t="shared" si="115"/>
        <v>0</v>
      </c>
    </row>
    <row r="784" spans="1:19" ht="18.600000000000001" customHeight="1" x14ac:dyDescent="0.3">
      <c r="A784" t="s">
        <v>2413</v>
      </c>
      <c r="B784" t="str">
        <f>UPPER(DataAnalyst!B784)</f>
        <v>DATA ANALYST</v>
      </c>
      <c r="C784" t="s">
        <v>2404</v>
      </c>
      <c r="E784" t="str">
        <f t="shared" si="108"/>
        <v>Data Analyst</v>
      </c>
      <c r="F784" t="str">
        <f t="shared" si="109"/>
        <v>$67</v>
      </c>
      <c r="G784" t="str">
        <f t="shared" si="110"/>
        <v>$92</v>
      </c>
      <c r="H784" t="str">
        <f>LEFT(DataAnalyst!F690,LEN(DataAnalyst!F690)-3)</f>
        <v xml:space="preserve">Quinn Group
</v>
      </c>
      <c r="I784" t="s">
        <v>1482</v>
      </c>
      <c r="J784" t="str">
        <f>IF(DataAnalyst!I690=-1,"Unknown",DataAnalyst!I690)</f>
        <v>51 to 200 employees</v>
      </c>
      <c r="K784" t="str">
        <f>IF(DataAnalyst!L690=-1,"Unknown",DataAnalyst!L690)</f>
        <v>Unknown</v>
      </c>
      <c r="L784" t="str">
        <f>IF(DataAnalyst!N690=-1,"Unknown",DataAnalyst!N690)</f>
        <v>Unknown / Non-Applicable</v>
      </c>
      <c r="M784" t="b">
        <f>IF(DataAnalyst!P690=-1,FALSE,TRUE)</f>
        <v>0</v>
      </c>
      <c r="N784">
        <f t="shared" si="116"/>
        <v>0</v>
      </c>
      <c r="O784">
        <f t="shared" si="111"/>
        <v>0</v>
      </c>
      <c r="P784">
        <f t="shared" si="112"/>
        <v>0</v>
      </c>
      <c r="Q784">
        <f t="shared" si="113"/>
        <v>0</v>
      </c>
      <c r="R784">
        <f t="shared" si="114"/>
        <v>0</v>
      </c>
      <c r="S784">
        <f t="shared" si="115"/>
        <v>0</v>
      </c>
    </row>
    <row r="785" spans="1:19" ht="18.600000000000001" customHeight="1" x14ac:dyDescent="0.3">
      <c r="A785" t="s">
        <v>2417</v>
      </c>
      <c r="B785" t="str">
        <f>UPPER(DataAnalyst!B785)</f>
        <v>FAIR LENDING DATA ANALYST</v>
      </c>
      <c r="C785" t="s">
        <v>2404</v>
      </c>
      <c r="E785" t="str">
        <f t="shared" si="108"/>
        <v>Data Analyst</v>
      </c>
      <c r="F785" t="str">
        <f t="shared" si="109"/>
        <v>$67</v>
      </c>
      <c r="G785" t="str">
        <f t="shared" si="110"/>
        <v>$92</v>
      </c>
      <c r="H785" t="str">
        <f>LEFT(DataAnalyst!F691,LEN(DataAnalyst!F691)-3)</f>
        <v>DT Professional Servi</v>
      </c>
      <c r="I785" t="s">
        <v>354</v>
      </c>
      <c r="J785" t="str">
        <f>IF(DataAnalyst!I691=-1,"Unknown",DataAnalyst!I691)</f>
        <v>1 to 50 employees</v>
      </c>
      <c r="K785" t="str">
        <f>IF(DataAnalyst!L691=-1,"Unknown",DataAnalyst!L691)</f>
        <v>Unknown</v>
      </c>
      <c r="L785" t="str">
        <f>IF(DataAnalyst!N691=-1,"Unknown",DataAnalyst!N691)</f>
        <v>Less than $1 million (USD)</v>
      </c>
      <c r="M785" t="b">
        <f>IF(DataAnalyst!P691=-1,FALSE,TRUE)</f>
        <v>0</v>
      </c>
      <c r="N785">
        <f t="shared" si="116"/>
        <v>0</v>
      </c>
      <c r="O785">
        <f t="shared" si="111"/>
        <v>0</v>
      </c>
      <c r="P785">
        <f t="shared" si="112"/>
        <v>0</v>
      </c>
      <c r="Q785">
        <f t="shared" si="113"/>
        <v>1</v>
      </c>
      <c r="R785">
        <f t="shared" si="114"/>
        <v>0</v>
      </c>
      <c r="S785">
        <f t="shared" si="115"/>
        <v>1</v>
      </c>
    </row>
    <row r="786" spans="1:19" ht="18.600000000000001" customHeight="1" x14ac:dyDescent="0.3">
      <c r="A786" t="s">
        <v>2419</v>
      </c>
      <c r="B786" t="str">
        <f>UPPER(DataAnalyst!B786)</f>
        <v>DATA ANALYST</v>
      </c>
      <c r="C786" t="s">
        <v>2404</v>
      </c>
      <c r="E786" t="str">
        <f t="shared" si="108"/>
        <v>Data Analyst</v>
      </c>
      <c r="F786" t="str">
        <f t="shared" si="109"/>
        <v>$67</v>
      </c>
      <c r="G786" t="str">
        <f t="shared" si="110"/>
        <v>$92</v>
      </c>
      <c r="H786" t="str">
        <f>LEFT(DataAnalyst!F693,LEN(DataAnalyst!F693)-3)</f>
        <v xml:space="preserve">LaBine &amp; Associates
</v>
      </c>
      <c r="I786" t="s">
        <v>217</v>
      </c>
      <c r="J786" t="str">
        <f>IF(DataAnalyst!I693=-1,"Unknown",DataAnalyst!I693)</f>
        <v>1 to 50 employees</v>
      </c>
      <c r="K786" t="str">
        <f>IF(DataAnalyst!L693=-1,"Unknown",DataAnalyst!L693)</f>
        <v>Staffing &amp; Outsourcing</v>
      </c>
      <c r="L786" t="str">
        <f>IF(DataAnalyst!N693=-1,"Unknown",DataAnalyst!N693)</f>
        <v>Unknown / Non-Applicable</v>
      </c>
      <c r="M786" t="b">
        <f>IF(DataAnalyst!P693=-1,FALSE,TRUE)</f>
        <v>0</v>
      </c>
      <c r="N786">
        <f t="shared" si="116"/>
        <v>0</v>
      </c>
      <c r="O786">
        <f t="shared" si="111"/>
        <v>0</v>
      </c>
      <c r="P786">
        <f t="shared" si="112"/>
        <v>0</v>
      </c>
      <c r="Q786">
        <f t="shared" si="113"/>
        <v>0</v>
      </c>
      <c r="R786">
        <f t="shared" si="114"/>
        <v>0</v>
      </c>
      <c r="S786">
        <f t="shared" si="115"/>
        <v>0</v>
      </c>
    </row>
    <row r="787" spans="1:19" ht="18.600000000000001" customHeight="1" x14ac:dyDescent="0.3">
      <c r="A787" t="s">
        <v>2421</v>
      </c>
      <c r="B787" t="str">
        <f>UPPER(DataAnalyst!B787)</f>
        <v>SENIOR RESEARCH DATA ANALYST</v>
      </c>
      <c r="C787" t="s">
        <v>2404</v>
      </c>
      <c r="E787" t="str">
        <f t="shared" si="108"/>
        <v>Data Analyst</v>
      </c>
      <c r="F787" t="str">
        <f t="shared" si="109"/>
        <v>$67</v>
      </c>
      <c r="G787" t="str">
        <f t="shared" si="110"/>
        <v>$92</v>
      </c>
      <c r="H787" t="str">
        <f>LEFT(DataAnalyst!F694,LEN(DataAnalyst!F694)-3)</f>
        <v xml:space="preserve">Quinn Company CAT
</v>
      </c>
      <c r="I787" t="s">
        <v>1482</v>
      </c>
      <c r="J787" t="str">
        <f>IF(DataAnalyst!I694=-1,"Unknown",DataAnalyst!I694)</f>
        <v>501 to 1000 employees</v>
      </c>
      <c r="K787" t="str">
        <f>IF(DataAnalyst!L694=-1,"Unknown",DataAnalyst!L694)</f>
        <v>Commercial Equipment Repair &amp; Maintenance</v>
      </c>
      <c r="L787" t="str">
        <f>IF(DataAnalyst!N694=-1,"Unknown",DataAnalyst!N694)</f>
        <v>Unknown / Non-Applicable</v>
      </c>
      <c r="M787" t="b">
        <f>IF(DataAnalyst!P694=-1,FALSE,TRUE)</f>
        <v>0</v>
      </c>
      <c r="N787">
        <f t="shared" si="116"/>
        <v>0</v>
      </c>
      <c r="O787">
        <f t="shared" si="111"/>
        <v>0</v>
      </c>
      <c r="P787">
        <f t="shared" si="112"/>
        <v>1</v>
      </c>
      <c r="Q787">
        <f t="shared" si="113"/>
        <v>0</v>
      </c>
      <c r="R787">
        <f t="shared" si="114"/>
        <v>0</v>
      </c>
      <c r="S787">
        <f t="shared" si="115"/>
        <v>1</v>
      </c>
    </row>
    <row r="788" spans="1:19" ht="18.600000000000001" customHeight="1" x14ac:dyDescent="0.3">
      <c r="A788" t="s">
        <v>2422</v>
      </c>
      <c r="B788" t="str">
        <f>UPPER(DataAnalyst!B788)</f>
        <v>DATA ANALYST</v>
      </c>
      <c r="C788" t="s">
        <v>2404</v>
      </c>
      <c r="E788" t="str">
        <f t="shared" si="108"/>
        <v>Data Analyst</v>
      </c>
      <c r="F788" t="str">
        <f t="shared" si="109"/>
        <v>$67</v>
      </c>
      <c r="G788" t="str">
        <f t="shared" si="110"/>
        <v>$92</v>
      </c>
      <c r="H788" t="str">
        <f>LEFT(DataAnalyst!F696,LEN(DataAnalyst!F696)-3)</f>
        <v xml:space="preserve">WB Technology
</v>
      </c>
      <c r="I788" t="s">
        <v>245</v>
      </c>
      <c r="J788" t="str">
        <f>IF(DataAnalyst!I696=-1,"Unknown",DataAnalyst!I696)</f>
        <v>Unknown</v>
      </c>
      <c r="K788" t="str">
        <f>IF(DataAnalyst!L696=-1,"Unknown",DataAnalyst!L696)</f>
        <v>Unknown</v>
      </c>
      <c r="L788" t="str">
        <f>IF(DataAnalyst!N696=-1,"Unknown",DataAnalyst!N696)</f>
        <v>Unknown / Non-Applicable</v>
      </c>
      <c r="M788" t="b">
        <f>IF(DataAnalyst!P696=-1,FALSE,TRUE)</f>
        <v>0</v>
      </c>
      <c r="N788">
        <f t="shared" si="116"/>
        <v>0</v>
      </c>
      <c r="O788">
        <f t="shared" si="111"/>
        <v>0</v>
      </c>
      <c r="P788">
        <f t="shared" si="112"/>
        <v>0</v>
      </c>
      <c r="Q788">
        <f t="shared" si="113"/>
        <v>0</v>
      </c>
      <c r="R788">
        <f t="shared" si="114"/>
        <v>0</v>
      </c>
      <c r="S788">
        <f t="shared" si="115"/>
        <v>1</v>
      </c>
    </row>
    <row r="789" spans="1:19" ht="18.600000000000001" customHeight="1" x14ac:dyDescent="0.3">
      <c r="A789" t="s">
        <v>2425</v>
      </c>
      <c r="B789" t="str">
        <f>UPPER(DataAnalyst!B789)</f>
        <v>DATA ANALYST</v>
      </c>
      <c r="C789" t="s">
        <v>2404</v>
      </c>
      <c r="E789" t="str">
        <f t="shared" si="108"/>
        <v>Data Analyst</v>
      </c>
      <c r="F789" t="str">
        <f t="shared" si="109"/>
        <v>$67</v>
      </c>
      <c r="G789" t="str">
        <f t="shared" si="110"/>
        <v>$92</v>
      </c>
      <c r="H789" t="str">
        <f>LEFT(DataAnalyst!F697,LEN(DataAnalyst!F697)-3)</f>
        <v xml:space="preserve">SCAN Health Plan
</v>
      </c>
      <c r="I789" t="s">
        <v>1838</v>
      </c>
      <c r="J789" t="str">
        <f>IF(DataAnalyst!I697=-1,"Unknown",DataAnalyst!I697)</f>
        <v>501 to 1000 employees</v>
      </c>
      <c r="K789" t="str">
        <f>IF(DataAnalyst!L697=-1,"Unknown",DataAnalyst!L697)</f>
        <v>Insurance Carriers</v>
      </c>
      <c r="L789" t="str">
        <f>IF(DataAnalyst!N697=-1,"Unknown",DataAnalyst!N697)</f>
        <v>$2 to $5 billion (USD)</v>
      </c>
      <c r="M789" t="b">
        <f>IF(DataAnalyst!P697=-1,FALSE,TRUE)</f>
        <v>0</v>
      </c>
      <c r="N789">
        <f t="shared" si="116"/>
        <v>0</v>
      </c>
      <c r="O789">
        <f t="shared" si="111"/>
        <v>0</v>
      </c>
      <c r="P789">
        <f t="shared" si="112"/>
        <v>0</v>
      </c>
      <c r="Q789">
        <f t="shared" si="113"/>
        <v>0</v>
      </c>
      <c r="R789">
        <f t="shared" si="114"/>
        <v>0</v>
      </c>
      <c r="S789">
        <f t="shared" si="115"/>
        <v>1</v>
      </c>
    </row>
    <row r="790" spans="1:19" ht="18.600000000000001" customHeight="1" x14ac:dyDescent="0.3">
      <c r="A790" t="s">
        <v>2429</v>
      </c>
      <c r="B790" t="str">
        <f>UPPER(DataAnalyst!B790)</f>
        <v>DATA MANAGEMENT ANALYST</v>
      </c>
      <c r="C790" t="s">
        <v>2404</v>
      </c>
      <c r="E790" t="str">
        <f t="shared" si="108"/>
        <v>Data Analyst</v>
      </c>
      <c r="F790" t="str">
        <f t="shared" si="109"/>
        <v>$67</v>
      </c>
      <c r="G790" t="str">
        <f t="shared" si="110"/>
        <v>$92</v>
      </c>
      <c r="H790" t="str">
        <f>LEFT(DataAnalyst!F698,LEN(DataAnalyst!F698)-3)</f>
        <v xml:space="preserve">AppleOne
</v>
      </c>
      <c r="I790" t="s">
        <v>1990</v>
      </c>
      <c r="J790" t="str">
        <f>IF(DataAnalyst!I698=-1,"Unknown",DataAnalyst!I698)</f>
        <v>1001 to 5000 employees</v>
      </c>
      <c r="K790" t="str">
        <f>IF(DataAnalyst!L698=-1,"Unknown",DataAnalyst!L698)</f>
        <v>Staffing &amp; Outsourcing</v>
      </c>
      <c r="L790" t="str">
        <f>IF(DataAnalyst!N698=-1,"Unknown",DataAnalyst!N698)</f>
        <v>$1 to $2 billion (USD)</v>
      </c>
      <c r="M790" t="b">
        <f>IF(DataAnalyst!P698=-1,FALSE,TRUE)</f>
        <v>0</v>
      </c>
      <c r="N790">
        <f t="shared" si="116"/>
        <v>1</v>
      </c>
      <c r="O790">
        <f t="shared" si="111"/>
        <v>0</v>
      </c>
      <c r="P790">
        <f t="shared" si="112"/>
        <v>0</v>
      </c>
      <c r="Q790">
        <f t="shared" si="113"/>
        <v>0</v>
      </c>
      <c r="R790">
        <f t="shared" si="114"/>
        <v>0</v>
      </c>
      <c r="S790">
        <f t="shared" si="115"/>
        <v>1</v>
      </c>
    </row>
    <row r="791" spans="1:19" ht="18.600000000000001" customHeight="1" x14ac:dyDescent="0.3">
      <c r="A791" t="s">
        <v>2431</v>
      </c>
      <c r="B791" t="str">
        <f>UPPER(DataAnalyst!B791)</f>
        <v>DATA OPERATIONS ANALYST</v>
      </c>
      <c r="C791" t="s">
        <v>2404</v>
      </c>
      <c r="E791" t="str">
        <f t="shared" si="108"/>
        <v>Data Analyst</v>
      </c>
      <c r="F791" t="str">
        <f t="shared" si="109"/>
        <v>$67</v>
      </c>
      <c r="G791" t="str">
        <f t="shared" si="110"/>
        <v>$92</v>
      </c>
      <c r="H791" t="str">
        <f>LEFT(DataAnalyst!F699,LEN(DataAnalyst!F699)-3)</f>
        <v xml:space="preserve">Login Consulting Services
</v>
      </c>
      <c r="I791" t="s">
        <v>1651</v>
      </c>
      <c r="J791" t="str">
        <f>IF(DataAnalyst!I699=-1,"Unknown",DataAnalyst!I699)</f>
        <v>51 to 200 employees</v>
      </c>
      <c r="K791" t="str">
        <f>IF(DataAnalyst!L699=-1,"Unknown",DataAnalyst!L699)</f>
        <v>Consulting</v>
      </c>
      <c r="L791" t="str">
        <f>IF(DataAnalyst!N699=-1,"Unknown",DataAnalyst!N699)</f>
        <v>$5 to $10 million (USD)</v>
      </c>
      <c r="M791" t="b">
        <f>IF(DataAnalyst!P699=-1,FALSE,TRUE)</f>
        <v>0</v>
      </c>
      <c r="N791">
        <f t="shared" si="116"/>
        <v>1</v>
      </c>
      <c r="O791">
        <f t="shared" si="111"/>
        <v>1</v>
      </c>
      <c r="P791">
        <f t="shared" si="112"/>
        <v>0</v>
      </c>
      <c r="Q791">
        <f t="shared" si="113"/>
        <v>0</v>
      </c>
      <c r="R791">
        <f t="shared" si="114"/>
        <v>0</v>
      </c>
      <c r="S791">
        <f t="shared" si="115"/>
        <v>1</v>
      </c>
    </row>
    <row r="792" spans="1:19" ht="18.600000000000001" customHeight="1" x14ac:dyDescent="0.3">
      <c r="A792" t="s">
        <v>2434</v>
      </c>
      <c r="B792" t="str">
        <f>UPPER(DataAnalyst!B792)</f>
        <v>DATA ANALYST</v>
      </c>
      <c r="C792" t="s">
        <v>2404</v>
      </c>
      <c r="E792" t="str">
        <f t="shared" si="108"/>
        <v>Data Analyst</v>
      </c>
      <c r="F792" t="str">
        <f t="shared" si="109"/>
        <v>$67</v>
      </c>
      <c r="G792" t="str">
        <f t="shared" si="110"/>
        <v>$92</v>
      </c>
      <c r="H792" t="str">
        <f>LEFT(DataAnalyst!F700,LEN(DataAnalyst!F700)-3)</f>
        <v>Shapestone I</v>
      </c>
      <c r="I792" t="s">
        <v>245</v>
      </c>
      <c r="J792" t="str">
        <f>IF(DataAnalyst!I700=-1,"Unknown",DataAnalyst!I700)</f>
        <v>Unknown</v>
      </c>
      <c r="K792" t="str">
        <f>IF(DataAnalyst!L700=-1,"Unknown",DataAnalyst!L700)</f>
        <v>Unknown</v>
      </c>
      <c r="L792" t="str">
        <f>IF(DataAnalyst!N700=-1,"Unknown",DataAnalyst!N700)</f>
        <v>Unknown</v>
      </c>
      <c r="M792" t="b">
        <f>IF(DataAnalyst!P700=-1,FALSE,TRUE)</f>
        <v>0</v>
      </c>
      <c r="N792">
        <f t="shared" si="116"/>
        <v>0</v>
      </c>
      <c r="O792">
        <f t="shared" si="111"/>
        <v>0</v>
      </c>
      <c r="P792">
        <f t="shared" si="112"/>
        <v>0</v>
      </c>
      <c r="Q792">
        <f t="shared" si="113"/>
        <v>0</v>
      </c>
      <c r="R792">
        <f t="shared" si="114"/>
        <v>0</v>
      </c>
      <c r="S792">
        <f t="shared" si="115"/>
        <v>1</v>
      </c>
    </row>
    <row r="793" spans="1:19" ht="18.600000000000001" customHeight="1" x14ac:dyDescent="0.3">
      <c r="A793" t="s">
        <v>2436</v>
      </c>
      <c r="B793" t="str">
        <f>UPPER(DataAnalyst!B793)</f>
        <v>DATA ANALYST, OPERATIONS ENGINEERING</v>
      </c>
      <c r="C793" t="s">
        <v>2404</v>
      </c>
      <c r="E793" t="str">
        <f t="shared" ref="E793:E856" si="117">IF(COUNTIF(B793, "*BU*"), "Business Analyst", "Data Analyst")</f>
        <v>Data Analyst</v>
      </c>
      <c r="F793" t="str">
        <f t="shared" si="109"/>
        <v>$67</v>
      </c>
      <c r="G793" t="str">
        <f t="shared" si="110"/>
        <v>$92</v>
      </c>
      <c r="H793" t="str">
        <f>LEFT(DataAnalyst!F701,LEN(DataAnalyst!F701)-3)</f>
        <v xml:space="preserve">Lorven Technologies Inc
</v>
      </c>
      <c r="I793" t="s">
        <v>2058</v>
      </c>
      <c r="J793" t="str">
        <f>IF(DataAnalyst!I701=-1,"Unknown",DataAnalyst!I701)</f>
        <v>1 to 50 employees</v>
      </c>
      <c r="K793" t="str">
        <f>IF(DataAnalyst!L701=-1,"Unknown",DataAnalyst!L701)</f>
        <v>Accounting</v>
      </c>
      <c r="L793" t="str">
        <f>IF(DataAnalyst!N701=-1,"Unknown",DataAnalyst!N701)</f>
        <v>Less than $1 million (USD)</v>
      </c>
      <c r="M793" t="b">
        <f>IF(DataAnalyst!P701=-1,FALSE,TRUE)</f>
        <v>0</v>
      </c>
      <c r="N793">
        <f t="shared" si="116"/>
        <v>1</v>
      </c>
      <c r="O793">
        <f t="shared" si="111"/>
        <v>1</v>
      </c>
      <c r="P793">
        <f t="shared" si="112"/>
        <v>1</v>
      </c>
      <c r="Q793">
        <f t="shared" si="113"/>
        <v>0</v>
      </c>
      <c r="R793">
        <f t="shared" si="114"/>
        <v>0</v>
      </c>
      <c r="S793">
        <f t="shared" si="115"/>
        <v>0</v>
      </c>
    </row>
    <row r="794" spans="1:19" ht="18.600000000000001" customHeight="1" x14ac:dyDescent="0.3">
      <c r="A794" t="s">
        <v>2439</v>
      </c>
      <c r="B794" t="str">
        <f>UPPER(DataAnalyst!B794)</f>
        <v>DATA ANALYST, TAX (AFFORDABLE CARE ACT) (ACA) (MANAGER) (MULTIPLE POSITIONS)</v>
      </c>
      <c r="C794" t="s">
        <v>2404</v>
      </c>
      <c r="E794" t="str">
        <f t="shared" si="117"/>
        <v>Data Analyst</v>
      </c>
      <c r="F794" t="str">
        <f t="shared" si="109"/>
        <v>$67</v>
      </c>
      <c r="G794" t="str">
        <f t="shared" si="110"/>
        <v>$92</v>
      </c>
      <c r="H794" t="str">
        <f>LEFT(DataAnalyst!F702,LEN(DataAnalyst!F702)-3)</f>
        <v xml:space="preserve">Blue Shield of California
</v>
      </c>
      <c r="I794" t="s">
        <v>1990</v>
      </c>
      <c r="J794" t="str">
        <f>IF(DataAnalyst!I702=-1,"Unknown",DataAnalyst!I702)</f>
        <v>5001 to 10000 employees</v>
      </c>
      <c r="K794" t="str">
        <f>IF(DataAnalyst!L702=-1,"Unknown",DataAnalyst!L702)</f>
        <v>Insurance Carriers</v>
      </c>
      <c r="L794" t="str">
        <f>IF(DataAnalyst!N702=-1,"Unknown",DataAnalyst!N702)</f>
        <v>$10+ billion (USD)</v>
      </c>
      <c r="M794" t="b">
        <f>IF(DataAnalyst!P702=-1,FALSE,TRUE)</f>
        <v>0</v>
      </c>
      <c r="N794">
        <f t="shared" si="116"/>
        <v>1</v>
      </c>
      <c r="O794">
        <f t="shared" si="111"/>
        <v>0</v>
      </c>
      <c r="P794">
        <f t="shared" si="112"/>
        <v>0</v>
      </c>
      <c r="Q794">
        <f t="shared" si="113"/>
        <v>0</v>
      </c>
      <c r="R794">
        <f t="shared" si="114"/>
        <v>0</v>
      </c>
      <c r="S794">
        <f t="shared" si="115"/>
        <v>1</v>
      </c>
    </row>
    <row r="795" spans="1:19" ht="18.600000000000001" customHeight="1" x14ac:dyDescent="0.3">
      <c r="A795" t="s">
        <v>2442</v>
      </c>
      <c r="B795" t="str">
        <f>UPPER(DataAnalyst!B795)</f>
        <v>BUSINESS ANALYST / DATA ANALYST</v>
      </c>
      <c r="C795" t="s">
        <v>2404</v>
      </c>
      <c r="E795" t="str">
        <f t="shared" si="117"/>
        <v>Business Analyst</v>
      </c>
      <c r="F795" t="str">
        <f t="shared" si="109"/>
        <v>$67</v>
      </c>
      <c r="G795" t="str">
        <f t="shared" si="110"/>
        <v>$92</v>
      </c>
      <c r="H795" t="str">
        <f>LEFT(DataAnalyst!F703,LEN(DataAnalyst!F703)-3)</f>
        <v>SCAN Healthp</v>
      </c>
      <c r="I795" t="s">
        <v>1838</v>
      </c>
      <c r="J795" t="str">
        <f>IF(DataAnalyst!I703=-1,"Unknown",DataAnalyst!I703)</f>
        <v>Unknown</v>
      </c>
      <c r="K795" t="str">
        <f>IF(DataAnalyst!L703=-1,"Unknown",DataAnalyst!L703)</f>
        <v>Unknown</v>
      </c>
      <c r="L795" t="str">
        <f>IF(DataAnalyst!N703=-1,"Unknown",DataAnalyst!N703)</f>
        <v>Unknown</v>
      </c>
      <c r="M795" t="b">
        <f>IF(DataAnalyst!P703=-1,FALSE,TRUE)</f>
        <v>0</v>
      </c>
      <c r="N795">
        <f t="shared" si="116"/>
        <v>1</v>
      </c>
      <c r="O795">
        <f t="shared" si="111"/>
        <v>1</v>
      </c>
      <c r="P795">
        <f t="shared" si="112"/>
        <v>0</v>
      </c>
      <c r="Q795">
        <f t="shared" si="113"/>
        <v>1</v>
      </c>
      <c r="R795">
        <f t="shared" si="114"/>
        <v>1</v>
      </c>
      <c r="S795">
        <f t="shared" si="115"/>
        <v>0</v>
      </c>
    </row>
    <row r="796" spans="1:19" ht="18.600000000000001" customHeight="1" x14ac:dyDescent="0.3">
      <c r="A796" t="s">
        <v>2445</v>
      </c>
      <c r="B796" t="str">
        <f>UPPER(DataAnalyst!B796)</f>
        <v>MASTER DATA ANALYST</v>
      </c>
      <c r="C796" t="s">
        <v>2404</v>
      </c>
      <c r="E796" t="str">
        <f t="shared" si="117"/>
        <v>Data Analyst</v>
      </c>
      <c r="F796" t="str">
        <f t="shared" si="109"/>
        <v>$67</v>
      </c>
      <c r="G796" t="str">
        <f t="shared" si="110"/>
        <v>$92</v>
      </c>
      <c r="H796" t="str">
        <f>LEFT(DataAnalyst!F704,LEN(DataAnalyst!F704)-3)</f>
        <v xml:space="preserve">Information Technology Partners
</v>
      </c>
      <c r="I796" t="s">
        <v>245</v>
      </c>
      <c r="J796" t="str">
        <f>IF(DataAnalyst!I704=-1,"Unknown",DataAnalyst!I704)</f>
        <v>51 to 200 employees</v>
      </c>
      <c r="K796" t="str">
        <f>IF(DataAnalyst!L704=-1,"Unknown",DataAnalyst!L704)</f>
        <v>IT Services</v>
      </c>
      <c r="L796" t="str">
        <f>IF(DataAnalyst!N704=-1,"Unknown",DataAnalyst!N704)</f>
        <v>$10 to $25 million (USD)</v>
      </c>
      <c r="M796" t="b">
        <f>IF(DataAnalyst!P704=-1,FALSE,TRUE)</f>
        <v>0</v>
      </c>
      <c r="N796">
        <f t="shared" si="116"/>
        <v>0</v>
      </c>
      <c r="O796">
        <f t="shared" si="111"/>
        <v>0</v>
      </c>
      <c r="P796">
        <f t="shared" si="112"/>
        <v>0</v>
      </c>
      <c r="Q796">
        <f t="shared" si="113"/>
        <v>0</v>
      </c>
      <c r="R796">
        <f t="shared" si="114"/>
        <v>0</v>
      </c>
      <c r="S796">
        <f t="shared" si="115"/>
        <v>1</v>
      </c>
    </row>
    <row r="797" spans="1:19" ht="18.600000000000001" customHeight="1" x14ac:dyDescent="0.3">
      <c r="A797" t="s">
        <v>2448</v>
      </c>
      <c r="B797" t="str">
        <f>UPPER(DataAnalyst!B797)</f>
        <v>BI DATA ANALYST</v>
      </c>
      <c r="C797" t="s">
        <v>2404</v>
      </c>
      <c r="E797" t="str">
        <f t="shared" si="117"/>
        <v>Data Analyst</v>
      </c>
      <c r="F797" t="str">
        <f t="shared" si="109"/>
        <v>$67</v>
      </c>
      <c r="G797" t="str">
        <f t="shared" si="110"/>
        <v>$92</v>
      </c>
      <c r="H797" t="str">
        <f>LEFT(DataAnalyst!F705,LEN(DataAnalyst!F705)-3)</f>
        <v xml:space="preserve">Warner Bros. Entertainment
</v>
      </c>
      <c r="I797" t="s">
        <v>245</v>
      </c>
      <c r="J797" t="str">
        <f>IF(DataAnalyst!I705=-1,"Unknown",DataAnalyst!I705)</f>
        <v>5001 to 10000 employees</v>
      </c>
      <c r="K797" t="str">
        <f>IF(DataAnalyst!L705=-1,"Unknown",DataAnalyst!L705)</f>
        <v>Motion Picture Production &amp; Distribution</v>
      </c>
      <c r="L797" t="str">
        <f>IF(DataAnalyst!N705=-1,"Unknown",DataAnalyst!N705)</f>
        <v>$10+ billion (USD)</v>
      </c>
      <c r="M797" t="b">
        <f>IF(DataAnalyst!P705=-1,FALSE,TRUE)</f>
        <v>0</v>
      </c>
      <c r="N797">
        <f t="shared" si="116"/>
        <v>1</v>
      </c>
      <c r="O797">
        <f t="shared" si="111"/>
        <v>0</v>
      </c>
      <c r="P797">
        <f t="shared" si="112"/>
        <v>0</v>
      </c>
      <c r="Q797">
        <f t="shared" si="113"/>
        <v>0</v>
      </c>
      <c r="R797">
        <f t="shared" si="114"/>
        <v>1</v>
      </c>
      <c r="S797">
        <f t="shared" si="115"/>
        <v>0</v>
      </c>
    </row>
    <row r="798" spans="1:19" ht="18.600000000000001" customHeight="1" x14ac:dyDescent="0.3">
      <c r="A798" t="s">
        <v>2450</v>
      </c>
      <c r="B798" t="str">
        <f>UPPER(DataAnalyst!B798)</f>
        <v>DATA QUALITY ANALYST</v>
      </c>
      <c r="C798" t="s">
        <v>2404</v>
      </c>
      <c r="E798" t="str">
        <f t="shared" si="117"/>
        <v>Data Analyst</v>
      </c>
      <c r="F798" t="str">
        <f t="shared" si="109"/>
        <v>$67</v>
      </c>
      <c r="G798" t="str">
        <f t="shared" si="110"/>
        <v>$92</v>
      </c>
      <c r="H798" t="str">
        <f>LEFT(DataAnalyst!F706,LEN(DataAnalyst!F706)-3)</f>
        <v xml:space="preserve">Providence Health &amp; Services
</v>
      </c>
      <c r="I798" t="s">
        <v>1670</v>
      </c>
      <c r="J798" t="str">
        <f>IF(DataAnalyst!I706=-1,"Unknown",DataAnalyst!I706)</f>
        <v>10000+ employees</v>
      </c>
      <c r="K798" t="str">
        <f>IF(DataAnalyst!L706=-1,"Unknown",DataAnalyst!L706)</f>
        <v>Health Care Services &amp; Hospitals</v>
      </c>
      <c r="L798" t="str">
        <f>IF(DataAnalyst!N706=-1,"Unknown",DataAnalyst!N706)</f>
        <v>$100 to $500 million (USD)</v>
      </c>
      <c r="M798" t="b">
        <f>IF(DataAnalyst!P706=-1,FALSE,TRUE)</f>
        <v>0</v>
      </c>
      <c r="N798">
        <f t="shared" si="116"/>
        <v>1</v>
      </c>
      <c r="O798">
        <f t="shared" si="111"/>
        <v>0</v>
      </c>
      <c r="P798">
        <f t="shared" si="112"/>
        <v>0</v>
      </c>
      <c r="Q798">
        <f t="shared" si="113"/>
        <v>1</v>
      </c>
      <c r="R798">
        <f t="shared" si="114"/>
        <v>1</v>
      </c>
      <c r="S798">
        <f t="shared" si="115"/>
        <v>1</v>
      </c>
    </row>
    <row r="799" spans="1:19" ht="18.600000000000001" customHeight="1" x14ac:dyDescent="0.3">
      <c r="A799" t="s">
        <v>2453</v>
      </c>
      <c r="B799" t="str">
        <f>UPPER(DataAnalyst!B799)</f>
        <v>SENIOR DATA ANALYST</v>
      </c>
      <c r="C799" t="s">
        <v>2404</v>
      </c>
      <c r="E799" t="str">
        <f t="shared" si="117"/>
        <v>Data Analyst</v>
      </c>
      <c r="F799" t="str">
        <f t="shared" si="109"/>
        <v>$67</v>
      </c>
      <c r="G799" t="str">
        <f t="shared" si="110"/>
        <v>$92</v>
      </c>
      <c r="H799" t="str">
        <f>LEFT(DataAnalyst!F707,LEN(DataAnalyst!F707)-3)</f>
        <v xml:space="preserve">Molina Healthcare
</v>
      </c>
      <c r="I799" t="s">
        <v>1838</v>
      </c>
      <c r="J799" t="str">
        <f>IF(DataAnalyst!I707=-1,"Unknown",DataAnalyst!I707)</f>
        <v>10000+ employees</v>
      </c>
      <c r="K799" t="str">
        <f>IF(DataAnalyst!L707=-1,"Unknown",DataAnalyst!L707)</f>
        <v>Insurance Carriers</v>
      </c>
      <c r="L799" t="str">
        <f>IF(DataAnalyst!N707=-1,"Unknown",DataAnalyst!N707)</f>
        <v>$10+ billion (USD)</v>
      </c>
      <c r="M799" t="b">
        <f>IF(DataAnalyst!P707=-1,FALSE,TRUE)</f>
        <v>0</v>
      </c>
      <c r="N799">
        <f t="shared" si="116"/>
        <v>1</v>
      </c>
      <c r="O799">
        <f t="shared" si="111"/>
        <v>1</v>
      </c>
      <c r="P799">
        <f t="shared" si="112"/>
        <v>0</v>
      </c>
      <c r="Q799">
        <f t="shared" si="113"/>
        <v>1</v>
      </c>
      <c r="R799">
        <f t="shared" si="114"/>
        <v>0</v>
      </c>
      <c r="S799">
        <f t="shared" si="115"/>
        <v>1</v>
      </c>
    </row>
    <row r="800" spans="1:19" ht="18.600000000000001" customHeight="1" x14ac:dyDescent="0.3">
      <c r="A800" t="s">
        <v>2456</v>
      </c>
      <c r="B800" t="str">
        <f>UPPER(DataAnalyst!B800)</f>
        <v>SR. DATA ANALYST</v>
      </c>
      <c r="C800" t="s">
        <v>2404</v>
      </c>
      <c r="E800" t="str">
        <f t="shared" si="117"/>
        <v>Data Analyst</v>
      </c>
      <c r="F800" t="str">
        <f t="shared" si="109"/>
        <v>$67</v>
      </c>
      <c r="G800" t="str">
        <f t="shared" si="110"/>
        <v>$92</v>
      </c>
      <c r="H800" t="str">
        <f>LEFT(DataAnalyst!F708,LEN(DataAnalyst!F708)-3)</f>
        <v xml:space="preserve">Molina Healthcare
</v>
      </c>
      <c r="I800" t="s">
        <v>1838</v>
      </c>
      <c r="J800" t="str">
        <f>IF(DataAnalyst!I708=-1,"Unknown",DataAnalyst!I708)</f>
        <v>10000+ employees</v>
      </c>
      <c r="K800" t="str">
        <f>IF(DataAnalyst!L708=-1,"Unknown",DataAnalyst!L708)</f>
        <v>Insurance Carriers</v>
      </c>
      <c r="L800" t="str">
        <f>IF(DataAnalyst!N708=-1,"Unknown",DataAnalyst!N708)</f>
        <v>$10+ billion (USD)</v>
      </c>
      <c r="M800" t="b">
        <f>IF(DataAnalyst!P708=-1,FALSE,TRUE)</f>
        <v>0</v>
      </c>
      <c r="N800">
        <f t="shared" si="116"/>
        <v>1</v>
      </c>
      <c r="O800">
        <f t="shared" si="111"/>
        <v>0</v>
      </c>
      <c r="P800">
        <f t="shared" si="112"/>
        <v>0</v>
      </c>
      <c r="Q800">
        <f t="shared" si="113"/>
        <v>1</v>
      </c>
      <c r="R800">
        <f t="shared" si="114"/>
        <v>0</v>
      </c>
      <c r="S800">
        <f t="shared" si="115"/>
        <v>0</v>
      </c>
    </row>
    <row r="801" spans="1:19" ht="18.600000000000001" customHeight="1" x14ac:dyDescent="0.3">
      <c r="A801" t="s">
        <v>2458</v>
      </c>
      <c r="B801" t="str">
        <f>UPPER(DataAnalyst!B801)</f>
        <v>TABLEAU DEVELOPER/DATA ANALYST</v>
      </c>
      <c r="C801" t="s">
        <v>2404</v>
      </c>
      <c r="E801" t="str">
        <f t="shared" si="117"/>
        <v>Data Analyst</v>
      </c>
      <c r="F801" t="str">
        <f t="shared" si="109"/>
        <v>$67</v>
      </c>
      <c r="G801" t="str">
        <f t="shared" si="110"/>
        <v>$92</v>
      </c>
      <c r="H801" t="str">
        <f>LEFT(DataAnalyst!F709,LEN(DataAnalyst!F709)-3)</f>
        <v xml:space="preserve">To Help Everyone Health &amp; Wellness Centers
</v>
      </c>
      <c r="I801" t="s">
        <v>354</v>
      </c>
      <c r="J801" t="str">
        <f>IF(DataAnalyst!I709=-1,"Unknown",DataAnalyst!I709)</f>
        <v>201 to 500 employees</v>
      </c>
      <c r="K801" t="str">
        <f>IF(DataAnalyst!L709=-1,"Unknown",DataAnalyst!L709)</f>
        <v>Unknown</v>
      </c>
      <c r="L801" t="str">
        <f>IF(DataAnalyst!N709=-1,"Unknown",DataAnalyst!N709)</f>
        <v>Unknown / Non-Applicable</v>
      </c>
      <c r="M801" t="b">
        <f>IF(DataAnalyst!P709=-1,FALSE,TRUE)</f>
        <v>0</v>
      </c>
      <c r="N801">
        <f t="shared" si="116"/>
        <v>1</v>
      </c>
      <c r="O801">
        <f t="shared" si="111"/>
        <v>1</v>
      </c>
      <c r="P801">
        <f t="shared" si="112"/>
        <v>1</v>
      </c>
      <c r="Q801">
        <f t="shared" si="113"/>
        <v>1</v>
      </c>
      <c r="R801">
        <f t="shared" si="114"/>
        <v>0</v>
      </c>
      <c r="S801">
        <f t="shared" si="115"/>
        <v>0</v>
      </c>
    </row>
    <row r="802" spans="1:19" ht="18.600000000000001" customHeight="1" x14ac:dyDescent="0.3">
      <c r="A802" t="s">
        <v>2461</v>
      </c>
      <c r="B802" t="str">
        <f>UPPER(DataAnalyst!B802)</f>
        <v>DATA ANALYST</v>
      </c>
      <c r="C802" t="s">
        <v>2404</v>
      </c>
      <c r="E802" t="str">
        <f t="shared" si="117"/>
        <v>Data Analyst</v>
      </c>
      <c r="F802" t="str">
        <f t="shared" si="109"/>
        <v>$67</v>
      </c>
      <c r="G802" t="str">
        <f t="shared" si="110"/>
        <v>$92</v>
      </c>
      <c r="H802" t="str">
        <f>LEFT(DataAnalyst!F710,LEN(DataAnalyst!F710)-3)</f>
        <v xml:space="preserve">Turner Broadcasting
</v>
      </c>
      <c r="I802" t="s">
        <v>245</v>
      </c>
      <c r="J802" t="str">
        <f>IF(DataAnalyst!I710=-1,"Unknown",DataAnalyst!I710)</f>
        <v>10000+ employees</v>
      </c>
      <c r="K802" t="str">
        <f>IF(DataAnalyst!L710=-1,"Unknown",DataAnalyst!L710)</f>
        <v>TV Broadcast &amp; Cable Networks</v>
      </c>
      <c r="L802" t="str">
        <f>IF(DataAnalyst!N710=-1,"Unknown",DataAnalyst!N710)</f>
        <v>$10+ billion (USD)</v>
      </c>
      <c r="M802" t="b">
        <f>IF(DataAnalyst!P710=-1,FALSE,TRUE)</f>
        <v>0</v>
      </c>
      <c r="N802">
        <f t="shared" si="116"/>
        <v>0</v>
      </c>
      <c r="O802">
        <f t="shared" si="111"/>
        <v>0</v>
      </c>
      <c r="P802">
        <f t="shared" si="112"/>
        <v>0</v>
      </c>
      <c r="Q802">
        <f t="shared" si="113"/>
        <v>0</v>
      </c>
      <c r="R802">
        <f t="shared" si="114"/>
        <v>0</v>
      </c>
      <c r="S802">
        <f t="shared" si="115"/>
        <v>1</v>
      </c>
    </row>
    <row r="803" spans="1:19" ht="18.600000000000001" customHeight="1" x14ac:dyDescent="0.3">
      <c r="A803" t="s">
        <v>2463</v>
      </c>
      <c r="B803" t="str">
        <f>UPPER(DataAnalyst!B803)</f>
        <v>DATA ANALYST</v>
      </c>
      <c r="C803" t="s">
        <v>2404</v>
      </c>
      <c r="E803" t="str">
        <f t="shared" si="117"/>
        <v>Data Analyst</v>
      </c>
      <c r="F803" t="str">
        <f t="shared" si="109"/>
        <v>$67</v>
      </c>
      <c r="G803" t="str">
        <f t="shared" si="110"/>
        <v>$92</v>
      </c>
      <c r="H803" t="str">
        <f>LEFT(DataAnalyst!F711,LEN(DataAnalyst!F711)-3)</f>
        <v xml:space="preserve">AppleOne
</v>
      </c>
      <c r="I803" t="s">
        <v>1990</v>
      </c>
      <c r="J803" t="str">
        <f>IF(DataAnalyst!I711=-1,"Unknown",DataAnalyst!I711)</f>
        <v>1001 to 5000 employees</v>
      </c>
      <c r="K803" t="str">
        <f>IF(DataAnalyst!L711=-1,"Unknown",DataAnalyst!L711)</f>
        <v>Staffing &amp; Outsourcing</v>
      </c>
      <c r="L803" t="str">
        <f>IF(DataAnalyst!N711=-1,"Unknown",DataAnalyst!N711)</f>
        <v>$1 to $2 billion (USD)</v>
      </c>
      <c r="M803" t="b">
        <f>IF(DataAnalyst!P711=-1,FALSE,TRUE)</f>
        <v>0</v>
      </c>
      <c r="N803">
        <f t="shared" si="116"/>
        <v>1</v>
      </c>
      <c r="O803">
        <f t="shared" si="111"/>
        <v>0</v>
      </c>
      <c r="P803">
        <f t="shared" si="112"/>
        <v>0</v>
      </c>
      <c r="Q803">
        <f t="shared" si="113"/>
        <v>0</v>
      </c>
      <c r="R803">
        <f t="shared" si="114"/>
        <v>0</v>
      </c>
      <c r="S803">
        <f t="shared" si="115"/>
        <v>0</v>
      </c>
    </row>
    <row r="804" spans="1:19" ht="18.600000000000001" customHeight="1" x14ac:dyDescent="0.3">
      <c r="A804" t="s">
        <v>2467</v>
      </c>
      <c r="B804" t="str">
        <f>UPPER(DataAnalyst!B804)</f>
        <v>DATA ANALYST Â€“ LEVEL II</v>
      </c>
      <c r="C804" t="s">
        <v>2404</v>
      </c>
      <c r="E804" t="str">
        <f t="shared" si="117"/>
        <v>Data Analyst</v>
      </c>
      <c r="F804" t="str">
        <f t="shared" si="109"/>
        <v>$67</v>
      </c>
      <c r="G804" t="str">
        <f t="shared" si="110"/>
        <v>$92</v>
      </c>
      <c r="H804" t="str">
        <f>LEFT(DataAnalyst!F712,LEN(DataAnalyst!F712)-3)</f>
        <v xml:space="preserve">USDM Life Sciences
</v>
      </c>
      <c r="I804" t="s">
        <v>217</v>
      </c>
      <c r="J804" t="str">
        <f>IF(DataAnalyst!I712=-1,"Unknown",DataAnalyst!I712)</f>
        <v>201 to 500 employees</v>
      </c>
      <c r="K804" t="str">
        <f>IF(DataAnalyst!L712=-1,"Unknown",DataAnalyst!L712)</f>
        <v>Consulting</v>
      </c>
      <c r="L804" t="str">
        <f>IF(DataAnalyst!N712=-1,"Unknown",DataAnalyst!N712)</f>
        <v>Unknown / Non-Applicable</v>
      </c>
      <c r="M804" t="b">
        <f>IF(DataAnalyst!P712=-1,FALSE,TRUE)</f>
        <v>0</v>
      </c>
      <c r="N804">
        <f t="shared" si="116"/>
        <v>1</v>
      </c>
      <c r="O804">
        <f t="shared" si="111"/>
        <v>1</v>
      </c>
      <c r="P804">
        <f t="shared" si="112"/>
        <v>0</v>
      </c>
      <c r="Q804">
        <f t="shared" si="113"/>
        <v>0</v>
      </c>
      <c r="R804">
        <f t="shared" si="114"/>
        <v>0</v>
      </c>
      <c r="S804">
        <f t="shared" si="115"/>
        <v>0</v>
      </c>
    </row>
    <row r="805" spans="1:19" ht="18.600000000000001" customHeight="1" x14ac:dyDescent="0.3">
      <c r="A805" t="s">
        <v>2469</v>
      </c>
      <c r="B805" t="str">
        <f>UPPER(DataAnalyst!B805)</f>
        <v>REPORTING AND DATA ANALYST - (NORTH AMERICAN COLLECTIONS ANALYTICS FOR DATA AND ANALYTICS)</v>
      </c>
      <c r="C805" t="s">
        <v>2404</v>
      </c>
      <c r="E805" t="str">
        <f t="shared" si="117"/>
        <v>Data Analyst</v>
      </c>
      <c r="F805" t="str">
        <f t="shared" si="109"/>
        <v>$67</v>
      </c>
      <c r="G805" t="str">
        <f t="shared" si="110"/>
        <v>$92</v>
      </c>
      <c r="H805" t="str">
        <f>LEFT(DataAnalyst!F713,LEN(DataAnalyst!F713)-3)</f>
        <v xml:space="preserve">SkillsetGroup - Professional Staffing Solutions
</v>
      </c>
      <c r="I805" t="s">
        <v>2217</v>
      </c>
      <c r="J805" t="str">
        <f>IF(DataAnalyst!I713=-1,"Unknown",DataAnalyst!I713)</f>
        <v>1 to 50 employees</v>
      </c>
      <c r="K805" t="str">
        <f>IF(DataAnalyst!L713=-1,"Unknown",DataAnalyst!L713)</f>
        <v>Staffing &amp; Outsourcing</v>
      </c>
      <c r="L805" t="str">
        <f>IF(DataAnalyst!N713=-1,"Unknown",DataAnalyst!N713)</f>
        <v>Unknown / Non-Applicable</v>
      </c>
      <c r="M805" t="b">
        <f>IF(DataAnalyst!P713=-1,FALSE,TRUE)</f>
        <v>0</v>
      </c>
      <c r="N805">
        <f t="shared" si="116"/>
        <v>0</v>
      </c>
      <c r="O805">
        <f t="shared" si="111"/>
        <v>1</v>
      </c>
      <c r="P805">
        <f t="shared" si="112"/>
        <v>1</v>
      </c>
      <c r="Q805">
        <f t="shared" si="113"/>
        <v>0</v>
      </c>
      <c r="R805">
        <f t="shared" si="114"/>
        <v>0</v>
      </c>
      <c r="S805">
        <f t="shared" si="115"/>
        <v>1</v>
      </c>
    </row>
    <row r="806" spans="1:19" ht="18.600000000000001" customHeight="1" x14ac:dyDescent="0.3">
      <c r="A806" t="s">
        <v>2470</v>
      </c>
      <c r="B806" t="str">
        <f>UPPER(DataAnalyst!B806)</f>
        <v>SENIOR DATA ANALYST</v>
      </c>
      <c r="C806" t="s">
        <v>2404</v>
      </c>
      <c r="E806" t="str">
        <f t="shared" si="117"/>
        <v>Data Analyst</v>
      </c>
      <c r="F806" t="str">
        <f t="shared" si="109"/>
        <v>$67</v>
      </c>
      <c r="G806" t="str">
        <f t="shared" si="110"/>
        <v>$92</v>
      </c>
      <c r="H806" t="str">
        <f>LEFT(DataAnalyst!F714,LEN(DataAnalyst!F714)-3)</f>
        <v xml:space="preserve">PIH Health
</v>
      </c>
      <c r="I806" t="s">
        <v>2222</v>
      </c>
      <c r="J806" t="str">
        <f>IF(DataAnalyst!I714=-1,"Unknown",DataAnalyst!I714)</f>
        <v>5001 to 10000 employees</v>
      </c>
      <c r="K806" t="str">
        <f>IF(DataAnalyst!L714=-1,"Unknown",DataAnalyst!L714)</f>
        <v>Health Care Services &amp; Hospitals</v>
      </c>
      <c r="L806" t="str">
        <f>IF(DataAnalyst!N714=-1,"Unknown",DataAnalyst!N714)</f>
        <v>$1 to $2 billion (USD)</v>
      </c>
      <c r="M806" t="b">
        <f>IF(DataAnalyst!P714=-1,FALSE,TRUE)</f>
        <v>0</v>
      </c>
      <c r="N806">
        <f t="shared" si="116"/>
        <v>0</v>
      </c>
      <c r="O806">
        <f t="shared" si="111"/>
        <v>0</v>
      </c>
      <c r="P806">
        <f t="shared" si="112"/>
        <v>0</v>
      </c>
      <c r="Q806">
        <f t="shared" si="113"/>
        <v>1</v>
      </c>
      <c r="R806">
        <f t="shared" si="114"/>
        <v>1</v>
      </c>
      <c r="S806">
        <f t="shared" si="115"/>
        <v>1</v>
      </c>
    </row>
    <row r="807" spans="1:19" ht="18.600000000000001" customHeight="1" x14ac:dyDescent="0.3">
      <c r="A807" t="s">
        <v>2472</v>
      </c>
      <c r="B807" t="str">
        <f>UPPER(DataAnalyst!B807)</f>
        <v>DATA ANALYST</v>
      </c>
      <c r="C807" t="s">
        <v>2404</v>
      </c>
      <c r="E807" t="str">
        <f t="shared" si="117"/>
        <v>Data Analyst</v>
      </c>
      <c r="F807" t="str">
        <f t="shared" si="109"/>
        <v>$67</v>
      </c>
      <c r="G807" t="str">
        <f t="shared" si="110"/>
        <v>$92</v>
      </c>
      <c r="H807" t="str">
        <f>LEFT(DataAnalyst!F715,LEN(DataAnalyst!F715)-3)</f>
        <v>KLM Care</v>
      </c>
      <c r="I807" t="s">
        <v>1809</v>
      </c>
      <c r="J807" t="str">
        <f>IF(DataAnalyst!I715=-1,"Unknown",DataAnalyst!I715)</f>
        <v>Unknown</v>
      </c>
      <c r="K807" t="str">
        <f>IF(DataAnalyst!L715=-1,"Unknown",DataAnalyst!L715)</f>
        <v>Unknown</v>
      </c>
      <c r="L807" t="str">
        <f>IF(DataAnalyst!N715=-1,"Unknown",DataAnalyst!N715)</f>
        <v>Unknown</v>
      </c>
      <c r="M807" t="b">
        <f>IF(DataAnalyst!P715=-1,FALSE,TRUE)</f>
        <v>0</v>
      </c>
      <c r="N807">
        <f t="shared" si="116"/>
        <v>1</v>
      </c>
      <c r="O807">
        <f t="shared" si="111"/>
        <v>1</v>
      </c>
      <c r="P807">
        <f t="shared" si="112"/>
        <v>0</v>
      </c>
      <c r="Q807">
        <f t="shared" si="113"/>
        <v>0</v>
      </c>
      <c r="R807">
        <f t="shared" si="114"/>
        <v>0</v>
      </c>
      <c r="S807">
        <f t="shared" si="115"/>
        <v>1</v>
      </c>
    </row>
    <row r="808" spans="1:19" ht="18.600000000000001" customHeight="1" x14ac:dyDescent="0.3">
      <c r="A808" t="s">
        <v>2476</v>
      </c>
      <c r="B808" t="str">
        <f>UPPER(DataAnalyst!B808)</f>
        <v>SENIOR TRADING SYSTEMS DATA ANALYST (CHICAGO OR NY)</v>
      </c>
      <c r="C808" t="s">
        <v>2404</v>
      </c>
      <c r="E808" t="str">
        <f t="shared" si="117"/>
        <v>Data Analyst</v>
      </c>
      <c r="F808" t="str">
        <f t="shared" si="109"/>
        <v>$67</v>
      </c>
      <c r="G808" t="str">
        <f t="shared" si="110"/>
        <v>$92</v>
      </c>
      <c r="H808" t="str">
        <f>LEFT(DataAnalyst!F716,LEN(DataAnalyst!F716)-3)</f>
        <v xml:space="preserve">TikTok
</v>
      </c>
      <c r="I808" t="s">
        <v>354</v>
      </c>
      <c r="J808" t="str">
        <f>IF(DataAnalyst!I716=-1,"Unknown",DataAnalyst!I716)</f>
        <v>1001 to 5000 employees</v>
      </c>
      <c r="K808" t="str">
        <f>IF(DataAnalyst!L716=-1,"Unknown",DataAnalyst!L716)</f>
        <v>Internet</v>
      </c>
      <c r="L808" t="str">
        <f>IF(DataAnalyst!N716=-1,"Unknown",DataAnalyst!N716)</f>
        <v>Unknown / Non-Applicable</v>
      </c>
      <c r="M808" t="b">
        <f>IF(DataAnalyst!P716=-1,FALSE,TRUE)</f>
        <v>0</v>
      </c>
      <c r="N808">
        <f t="shared" si="116"/>
        <v>1</v>
      </c>
      <c r="O808">
        <f t="shared" si="111"/>
        <v>1</v>
      </c>
      <c r="P808">
        <f t="shared" si="112"/>
        <v>0</v>
      </c>
      <c r="Q808">
        <f t="shared" si="113"/>
        <v>0</v>
      </c>
      <c r="R808">
        <f t="shared" si="114"/>
        <v>0</v>
      </c>
      <c r="S808">
        <f t="shared" si="115"/>
        <v>1</v>
      </c>
    </row>
    <row r="809" spans="1:19" ht="18.600000000000001" customHeight="1" x14ac:dyDescent="0.3">
      <c r="A809" t="s">
        <v>2480</v>
      </c>
      <c r="B809" t="str">
        <f>UPPER(DataAnalyst!B809)</f>
        <v>DATA ANALYST/PROGRAMMER</v>
      </c>
      <c r="C809" t="s">
        <v>2404</v>
      </c>
      <c r="E809" t="str">
        <f t="shared" si="117"/>
        <v>Data Analyst</v>
      </c>
      <c r="F809" t="str">
        <f t="shared" si="109"/>
        <v>$67</v>
      </c>
      <c r="G809" t="str">
        <f t="shared" si="110"/>
        <v>$92</v>
      </c>
      <c r="H809" t="str">
        <f>LEFT(DataAnalyst!F717,LEN(DataAnalyst!F717)-3)</f>
        <v xml:space="preserve">Mercury Insurance Group
</v>
      </c>
      <c r="I809" t="s">
        <v>1974</v>
      </c>
      <c r="J809" t="str">
        <f>IF(DataAnalyst!I717=-1,"Unknown",DataAnalyst!I717)</f>
        <v>1001 to 5000 employees</v>
      </c>
      <c r="K809" t="str">
        <f>IF(DataAnalyst!L717=-1,"Unknown",DataAnalyst!L717)</f>
        <v>Insurance Carriers</v>
      </c>
      <c r="L809" t="str">
        <f>IF(DataAnalyst!N717=-1,"Unknown",DataAnalyst!N717)</f>
        <v>$2 to $5 billion (USD)</v>
      </c>
      <c r="M809" t="b">
        <f>IF(DataAnalyst!P717=-1,FALSE,TRUE)</f>
        <v>0</v>
      </c>
      <c r="N809">
        <f t="shared" si="116"/>
        <v>1</v>
      </c>
      <c r="O809">
        <f t="shared" si="111"/>
        <v>0</v>
      </c>
      <c r="P809">
        <f t="shared" si="112"/>
        <v>0</v>
      </c>
      <c r="Q809">
        <f t="shared" si="113"/>
        <v>0</v>
      </c>
      <c r="R809">
        <f t="shared" si="114"/>
        <v>0</v>
      </c>
      <c r="S809">
        <f t="shared" si="115"/>
        <v>1</v>
      </c>
    </row>
    <row r="810" spans="1:19" ht="18.600000000000001" customHeight="1" x14ac:dyDescent="0.3">
      <c r="A810" t="s">
        <v>2484</v>
      </c>
      <c r="B810" t="str">
        <f>UPPER(DataAnalyst!B810)</f>
        <v>DATA SERVICES BUSINESS ANALYST 2</v>
      </c>
      <c r="C810" t="s">
        <v>2483</v>
      </c>
      <c r="E810" t="str">
        <f t="shared" si="117"/>
        <v>Business Analyst</v>
      </c>
      <c r="F810" t="str">
        <f t="shared" si="109"/>
        <v>$42</v>
      </c>
      <c r="G810" t="str">
        <f t="shared" si="110"/>
        <v>$76</v>
      </c>
      <c r="H810" t="str">
        <f>LEFT(DataAnalyst!F718,LEN(DataAnalyst!F718)-3)</f>
        <v>TopTalentFe</v>
      </c>
      <c r="I810" t="s">
        <v>1809</v>
      </c>
      <c r="J810" t="str">
        <f>IF(DataAnalyst!I718=-1,"Unknown",DataAnalyst!I718)</f>
        <v>Unknown</v>
      </c>
      <c r="K810" t="str">
        <f>IF(DataAnalyst!L718=-1,"Unknown",DataAnalyst!L718)</f>
        <v>Unknown</v>
      </c>
      <c r="L810" t="str">
        <f>IF(DataAnalyst!N718=-1,"Unknown",DataAnalyst!N718)</f>
        <v>Unknown</v>
      </c>
      <c r="M810" t="b">
        <f>IF(DataAnalyst!P718=-1,FALSE,TRUE)</f>
        <v>0</v>
      </c>
      <c r="N810">
        <f t="shared" si="116"/>
        <v>1</v>
      </c>
      <c r="O810">
        <f t="shared" si="111"/>
        <v>0</v>
      </c>
      <c r="P810">
        <f t="shared" si="112"/>
        <v>0</v>
      </c>
      <c r="Q810">
        <f t="shared" si="113"/>
        <v>0</v>
      </c>
      <c r="R810">
        <f t="shared" si="114"/>
        <v>0</v>
      </c>
      <c r="S810">
        <f t="shared" si="115"/>
        <v>1</v>
      </c>
    </row>
    <row r="811" spans="1:19" ht="18.600000000000001" customHeight="1" x14ac:dyDescent="0.3">
      <c r="A811" t="s">
        <v>2487</v>
      </c>
      <c r="B811" t="str">
        <f>UPPER(DataAnalyst!B811)</f>
        <v>DATA ANALYST</v>
      </c>
      <c r="C811" t="s">
        <v>2483</v>
      </c>
      <c r="E811" t="str">
        <f t="shared" si="117"/>
        <v>Data Analyst</v>
      </c>
      <c r="F811" t="str">
        <f t="shared" si="109"/>
        <v>$42</v>
      </c>
      <c r="G811" t="str">
        <f t="shared" si="110"/>
        <v>$76</v>
      </c>
      <c r="H811" t="str">
        <f>LEFT(DataAnalyst!F719,LEN(DataAnalyst!F719)-3)</f>
        <v xml:space="preserve">Stark HR Consulting </v>
      </c>
      <c r="I811" t="s">
        <v>1809</v>
      </c>
      <c r="J811" t="str">
        <f>IF(DataAnalyst!I719=-1,"Unknown",DataAnalyst!I719)</f>
        <v>Unknown</v>
      </c>
      <c r="K811" t="str">
        <f>IF(DataAnalyst!L719=-1,"Unknown",DataAnalyst!L719)</f>
        <v>Unknown</v>
      </c>
      <c r="L811" t="str">
        <f>IF(DataAnalyst!N719=-1,"Unknown",DataAnalyst!N719)</f>
        <v>Unknown</v>
      </c>
      <c r="M811" t="b">
        <f>IF(DataAnalyst!P719=-1,FALSE,TRUE)</f>
        <v>0</v>
      </c>
      <c r="N811">
        <f t="shared" si="116"/>
        <v>1</v>
      </c>
      <c r="O811">
        <f t="shared" si="111"/>
        <v>0</v>
      </c>
      <c r="P811">
        <f t="shared" si="112"/>
        <v>0</v>
      </c>
      <c r="Q811">
        <f t="shared" si="113"/>
        <v>0</v>
      </c>
      <c r="R811">
        <f t="shared" si="114"/>
        <v>0</v>
      </c>
      <c r="S811">
        <f t="shared" si="115"/>
        <v>1</v>
      </c>
    </row>
    <row r="812" spans="1:19" ht="18.600000000000001" customHeight="1" x14ac:dyDescent="0.3">
      <c r="A812" t="s">
        <v>2489</v>
      </c>
      <c r="B812" t="str">
        <f>UPPER(DataAnalyst!B812)</f>
        <v>CALL CENTER DATA ANALYST</v>
      </c>
      <c r="C812" t="s">
        <v>2483</v>
      </c>
      <c r="E812" t="str">
        <f t="shared" si="117"/>
        <v>Data Analyst</v>
      </c>
      <c r="F812" t="str">
        <f t="shared" si="109"/>
        <v>$42</v>
      </c>
      <c r="G812" t="str">
        <f t="shared" si="110"/>
        <v>$76</v>
      </c>
      <c r="H812" t="str">
        <f>LEFT(DataAnalyst!F720,LEN(DataAnalyst!F720)-3)</f>
        <v>AlphaProTemps, A.P.R., I</v>
      </c>
      <c r="I812" t="s">
        <v>2238</v>
      </c>
      <c r="J812" t="str">
        <f>IF(DataAnalyst!I720=-1,"Unknown",DataAnalyst!I720)</f>
        <v>Unknown</v>
      </c>
      <c r="K812" t="str">
        <f>IF(DataAnalyst!L720=-1,"Unknown",DataAnalyst!L720)</f>
        <v>Unknown</v>
      </c>
      <c r="L812" t="str">
        <f>IF(DataAnalyst!N720=-1,"Unknown",DataAnalyst!N720)</f>
        <v>Unknown</v>
      </c>
      <c r="M812" t="b">
        <f>IF(DataAnalyst!P720=-1,FALSE,TRUE)</f>
        <v>0</v>
      </c>
      <c r="N812">
        <f t="shared" si="116"/>
        <v>0</v>
      </c>
      <c r="O812">
        <f t="shared" si="111"/>
        <v>0</v>
      </c>
      <c r="P812">
        <f t="shared" si="112"/>
        <v>0</v>
      </c>
      <c r="Q812">
        <f t="shared" si="113"/>
        <v>0</v>
      </c>
      <c r="R812">
        <f t="shared" si="114"/>
        <v>0</v>
      </c>
      <c r="S812">
        <f t="shared" si="115"/>
        <v>1</v>
      </c>
    </row>
    <row r="813" spans="1:19" ht="18.600000000000001" customHeight="1" x14ac:dyDescent="0.3">
      <c r="A813" t="s">
        <v>2492</v>
      </c>
      <c r="B813" t="str">
        <f>UPPER(DataAnalyst!B813)</f>
        <v>DATA ANALYST - 20</v>
      </c>
      <c r="C813" t="s">
        <v>2483</v>
      </c>
      <c r="E813" t="str">
        <f t="shared" si="117"/>
        <v>Data Analyst</v>
      </c>
      <c r="F813" t="str">
        <f t="shared" si="109"/>
        <v>$42</v>
      </c>
      <c r="G813" t="str">
        <f t="shared" si="110"/>
        <v>$76</v>
      </c>
      <c r="H813" t="str">
        <f>LEFT(DataAnalyst!F721,LEN(DataAnalyst!F721)-3)</f>
        <v>Devotion Business Soluti</v>
      </c>
      <c r="I813" t="s">
        <v>1809</v>
      </c>
      <c r="J813" t="str">
        <f>IF(DataAnalyst!I721=-1,"Unknown",DataAnalyst!I721)</f>
        <v>Unknown</v>
      </c>
      <c r="K813" t="str">
        <f>IF(DataAnalyst!L721=-1,"Unknown",DataAnalyst!L721)</f>
        <v>Unknown</v>
      </c>
      <c r="L813" t="str">
        <f>IF(DataAnalyst!N721=-1,"Unknown",DataAnalyst!N721)</f>
        <v>Unknown</v>
      </c>
      <c r="M813" t="b">
        <f>IF(DataAnalyst!P721=-1,FALSE,TRUE)</f>
        <v>0</v>
      </c>
      <c r="N813">
        <f t="shared" si="116"/>
        <v>1</v>
      </c>
      <c r="O813">
        <f t="shared" si="111"/>
        <v>0</v>
      </c>
      <c r="P813">
        <f t="shared" si="112"/>
        <v>0</v>
      </c>
      <c r="Q813">
        <f t="shared" si="113"/>
        <v>0</v>
      </c>
      <c r="R813">
        <f t="shared" si="114"/>
        <v>0</v>
      </c>
      <c r="S813">
        <f t="shared" si="115"/>
        <v>0</v>
      </c>
    </row>
    <row r="814" spans="1:19" ht="18.600000000000001" customHeight="1" x14ac:dyDescent="0.3">
      <c r="A814" t="s">
        <v>2494</v>
      </c>
      <c r="B814" t="str">
        <f>UPPER(DataAnalyst!B814)</f>
        <v>DATA GOVERNANCE ANALYST</v>
      </c>
      <c r="C814" t="s">
        <v>2483</v>
      </c>
      <c r="E814" t="str">
        <f t="shared" si="117"/>
        <v>Data Analyst</v>
      </c>
      <c r="F814" t="str">
        <f t="shared" si="109"/>
        <v>$42</v>
      </c>
      <c r="G814" t="str">
        <f t="shared" si="110"/>
        <v>$76</v>
      </c>
      <c r="H814" t="str">
        <f>LEFT(DataAnalyst!F722,LEN(DataAnalyst!F722)-3)</f>
        <v xml:space="preserve">Wintrust Financial
</v>
      </c>
      <c r="I814" t="s">
        <v>252</v>
      </c>
      <c r="J814" t="str">
        <f>IF(DataAnalyst!I722=-1,"Unknown",DataAnalyst!I722)</f>
        <v>1001 to 5000 employees</v>
      </c>
      <c r="K814" t="str">
        <f>IF(DataAnalyst!L722=-1,"Unknown",DataAnalyst!L722)</f>
        <v>Banks &amp; Credit Unions</v>
      </c>
      <c r="L814" t="str">
        <f>IF(DataAnalyst!N722=-1,"Unknown",DataAnalyst!N722)</f>
        <v>$500 million to $1 billion (USD)</v>
      </c>
      <c r="M814" t="b">
        <f>IF(DataAnalyst!P722=-1,FALSE,TRUE)</f>
        <v>0</v>
      </c>
      <c r="N814">
        <f t="shared" si="116"/>
        <v>0</v>
      </c>
      <c r="O814">
        <f t="shared" si="111"/>
        <v>0</v>
      </c>
      <c r="P814">
        <f t="shared" si="112"/>
        <v>0</v>
      </c>
      <c r="Q814">
        <f t="shared" si="113"/>
        <v>0</v>
      </c>
      <c r="R814">
        <f t="shared" si="114"/>
        <v>0</v>
      </c>
      <c r="S814">
        <f t="shared" si="115"/>
        <v>0</v>
      </c>
    </row>
    <row r="815" spans="1:19" ht="18.600000000000001" customHeight="1" x14ac:dyDescent="0.3">
      <c r="A815" t="s">
        <v>2496</v>
      </c>
      <c r="B815" t="str">
        <f>UPPER(DataAnalyst!B815)</f>
        <v>DATA ANALYST</v>
      </c>
      <c r="C815" t="s">
        <v>2483</v>
      </c>
      <c r="E815" t="str">
        <f t="shared" si="117"/>
        <v>Data Analyst</v>
      </c>
      <c r="F815" t="str">
        <f t="shared" si="109"/>
        <v>$42</v>
      </c>
      <c r="G815" t="str">
        <f t="shared" si="110"/>
        <v>$76</v>
      </c>
      <c r="H815" t="str">
        <f>LEFT(DataAnalyst!F723,LEN(DataAnalyst!F723)-3)</f>
        <v xml:space="preserve">NCSA - Next College Student Athlete
</v>
      </c>
      <c r="I815" t="s">
        <v>252</v>
      </c>
      <c r="J815" t="str">
        <f>IF(DataAnalyst!I723=-1,"Unknown",DataAnalyst!I723)</f>
        <v>501 to 1000 employees</v>
      </c>
      <c r="K815" t="str">
        <f>IF(DataAnalyst!L723=-1,"Unknown",DataAnalyst!L723)</f>
        <v>Sports &amp; Recreation</v>
      </c>
      <c r="L815" t="str">
        <f>IF(DataAnalyst!N723=-1,"Unknown",DataAnalyst!N723)</f>
        <v>Unknown / Non-Applicable</v>
      </c>
      <c r="M815" t="b">
        <f>IF(DataAnalyst!P723=-1,FALSE,TRUE)</f>
        <v>0</v>
      </c>
      <c r="N815">
        <f t="shared" si="116"/>
        <v>1</v>
      </c>
      <c r="O815">
        <f t="shared" si="111"/>
        <v>0</v>
      </c>
      <c r="P815">
        <f t="shared" si="112"/>
        <v>0</v>
      </c>
      <c r="Q815">
        <f t="shared" si="113"/>
        <v>0</v>
      </c>
      <c r="R815">
        <f t="shared" si="114"/>
        <v>0</v>
      </c>
      <c r="S815">
        <f t="shared" si="115"/>
        <v>1</v>
      </c>
    </row>
    <row r="816" spans="1:19" ht="18.600000000000001" customHeight="1" x14ac:dyDescent="0.3">
      <c r="A816" t="s">
        <v>2500</v>
      </c>
      <c r="B816" t="str">
        <f>UPPER(DataAnalyst!B816)</f>
        <v>SENIOR GLOBAL DATA ANALYST / POWER BI DASHBOARD DEVELOPER</v>
      </c>
      <c r="C816" t="s">
        <v>2483</v>
      </c>
      <c r="E816" t="str">
        <f t="shared" si="117"/>
        <v>Data Analyst</v>
      </c>
      <c r="F816" t="str">
        <f t="shared" si="109"/>
        <v>$42</v>
      </c>
      <c r="G816" t="str">
        <f t="shared" si="110"/>
        <v>$76</v>
      </c>
      <c r="H816" t="str">
        <f>LEFT(DataAnalyst!F724,LEN(DataAnalyst!F724)-3)</f>
        <v xml:space="preserve">Riskonnect
</v>
      </c>
      <c r="I816" t="s">
        <v>252</v>
      </c>
      <c r="J816" t="str">
        <f>IF(DataAnalyst!I724=-1,"Unknown",DataAnalyst!I724)</f>
        <v>201 to 500 employees</v>
      </c>
      <c r="K816" t="str">
        <f>IF(DataAnalyst!L724=-1,"Unknown",DataAnalyst!L724)</f>
        <v>Enterprise Software &amp; Network Solutions</v>
      </c>
      <c r="L816" t="str">
        <f>IF(DataAnalyst!N724=-1,"Unknown",DataAnalyst!N724)</f>
        <v>$100 to $500 million (USD)</v>
      </c>
      <c r="M816" t="b">
        <f>IF(DataAnalyst!P724=-1,FALSE,TRUE)</f>
        <v>0</v>
      </c>
      <c r="N816">
        <f t="shared" si="116"/>
        <v>1</v>
      </c>
      <c r="O816">
        <f t="shared" si="111"/>
        <v>0</v>
      </c>
      <c r="P816">
        <f t="shared" si="112"/>
        <v>0</v>
      </c>
      <c r="Q816">
        <f t="shared" si="113"/>
        <v>1</v>
      </c>
      <c r="R816">
        <f t="shared" si="114"/>
        <v>1</v>
      </c>
      <c r="S816">
        <f t="shared" si="115"/>
        <v>0</v>
      </c>
    </row>
    <row r="817" spans="1:19" ht="18.600000000000001" customHeight="1" x14ac:dyDescent="0.3">
      <c r="A817" t="s">
        <v>2502</v>
      </c>
      <c r="B817" t="str">
        <f>UPPER(DataAnalyst!B817)</f>
        <v>DATA ANALYST</v>
      </c>
      <c r="C817" t="s">
        <v>2483</v>
      </c>
      <c r="E817" t="str">
        <f t="shared" si="117"/>
        <v>Data Analyst</v>
      </c>
      <c r="F817" t="str">
        <f t="shared" si="109"/>
        <v>$42</v>
      </c>
      <c r="G817" t="str">
        <f t="shared" si="110"/>
        <v>$76</v>
      </c>
      <c r="H817" t="str">
        <f>LEFT(DataAnalyst!F725,LEN(DataAnalyst!F725)-3)</f>
        <v xml:space="preserve">Centric Consulting
</v>
      </c>
      <c r="I817" t="s">
        <v>252</v>
      </c>
      <c r="J817" t="str">
        <f>IF(DataAnalyst!I725=-1,"Unknown",DataAnalyst!I725)</f>
        <v>501 to 1000 employees</v>
      </c>
      <c r="K817" t="str">
        <f>IF(DataAnalyst!L725=-1,"Unknown",DataAnalyst!L725)</f>
        <v>Consulting</v>
      </c>
      <c r="L817" t="str">
        <f>IF(DataAnalyst!N725=-1,"Unknown",DataAnalyst!N725)</f>
        <v>$100 to $500 million (USD)</v>
      </c>
      <c r="M817" t="b">
        <f>IF(DataAnalyst!P725=-1,FALSE,TRUE)</f>
        <v>0</v>
      </c>
      <c r="N817">
        <f t="shared" si="116"/>
        <v>1</v>
      </c>
      <c r="O817">
        <f t="shared" si="111"/>
        <v>0</v>
      </c>
      <c r="P817">
        <f t="shared" si="112"/>
        <v>0</v>
      </c>
      <c r="Q817">
        <f t="shared" si="113"/>
        <v>0</v>
      </c>
      <c r="R817">
        <f t="shared" si="114"/>
        <v>0</v>
      </c>
      <c r="S817">
        <f t="shared" si="115"/>
        <v>1</v>
      </c>
    </row>
    <row r="818" spans="1:19" ht="18.600000000000001" customHeight="1" x14ac:dyDescent="0.3">
      <c r="A818" t="s">
        <v>2504</v>
      </c>
      <c r="B818" t="str">
        <f>UPPER(DataAnalyst!B818)</f>
        <v>DATA ANALYST, TAX (AFFORDABLE CARE ACT) (ACA) (MANAGER) (MULTIPLE POSITIONS)</v>
      </c>
      <c r="C818" t="s">
        <v>2483</v>
      </c>
      <c r="E818" t="str">
        <f t="shared" si="117"/>
        <v>Data Analyst</v>
      </c>
      <c r="F818" t="str">
        <f t="shared" si="109"/>
        <v>$42</v>
      </c>
      <c r="G818" t="str">
        <f t="shared" si="110"/>
        <v>$76</v>
      </c>
      <c r="H818" t="str">
        <f>LEFT(DataAnalyst!F726,LEN(DataAnalyst!F726)-3)</f>
        <v xml:space="preserve">GoHealth
</v>
      </c>
      <c r="I818" t="s">
        <v>252</v>
      </c>
      <c r="J818" t="str">
        <f>IF(DataAnalyst!I726=-1,"Unknown",DataAnalyst!I726)</f>
        <v>501 to 1000 employees</v>
      </c>
      <c r="K818" t="str">
        <f>IF(DataAnalyst!L726=-1,"Unknown",DataAnalyst!L726)</f>
        <v>Health Care Services &amp; Hospitals</v>
      </c>
      <c r="L818" t="str">
        <f>IF(DataAnalyst!N726=-1,"Unknown",DataAnalyst!N726)</f>
        <v>Unknown / Non-Applicable</v>
      </c>
      <c r="M818" t="b">
        <f>IF(DataAnalyst!P726=-1,FALSE,TRUE)</f>
        <v>1</v>
      </c>
      <c r="N818">
        <f t="shared" si="116"/>
        <v>1</v>
      </c>
      <c r="O818">
        <f t="shared" si="111"/>
        <v>0</v>
      </c>
      <c r="P818">
        <f t="shared" si="112"/>
        <v>0</v>
      </c>
      <c r="Q818">
        <f t="shared" si="113"/>
        <v>0</v>
      </c>
      <c r="R818">
        <f t="shared" si="114"/>
        <v>0</v>
      </c>
      <c r="S818">
        <f t="shared" si="115"/>
        <v>1</v>
      </c>
    </row>
    <row r="819" spans="1:19" ht="18.600000000000001" customHeight="1" x14ac:dyDescent="0.3">
      <c r="A819" t="s">
        <v>2507</v>
      </c>
      <c r="B819" t="str">
        <f>UPPER(DataAnalyst!B819)</f>
        <v>LOGISTICS DATA ANALYST</v>
      </c>
      <c r="C819" t="s">
        <v>2483</v>
      </c>
      <c r="E819" t="str">
        <f t="shared" si="117"/>
        <v>Data Analyst</v>
      </c>
      <c r="F819" t="str">
        <f t="shared" si="109"/>
        <v>$42</v>
      </c>
      <c r="G819" t="str">
        <f t="shared" si="110"/>
        <v>$76</v>
      </c>
      <c r="H819" t="str">
        <f>LEFT(DataAnalyst!F727,LEN(DataAnalyst!F727)-3)</f>
        <v xml:space="preserve">Kelly
</v>
      </c>
      <c r="I819" t="s">
        <v>2260</v>
      </c>
      <c r="J819" t="str">
        <f>IF(DataAnalyst!I727=-1,"Unknown",DataAnalyst!I727)</f>
        <v>5001 to 10000 employees</v>
      </c>
      <c r="K819" t="str">
        <f>IF(DataAnalyst!L727=-1,"Unknown",DataAnalyst!L727)</f>
        <v>Staffing &amp; Outsourcing</v>
      </c>
      <c r="L819" t="str">
        <f>IF(DataAnalyst!N727=-1,"Unknown",DataAnalyst!N727)</f>
        <v>$5 to $10 billion (USD)</v>
      </c>
      <c r="M819" t="b">
        <f>IF(DataAnalyst!P727=-1,FALSE,TRUE)</f>
        <v>0</v>
      </c>
      <c r="N819">
        <f t="shared" si="116"/>
        <v>1</v>
      </c>
      <c r="O819">
        <f t="shared" si="111"/>
        <v>0</v>
      </c>
      <c r="P819">
        <f t="shared" si="112"/>
        <v>0</v>
      </c>
      <c r="Q819">
        <f t="shared" si="113"/>
        <v>1</v>
      </c>
      <c r="R819">
        <f t="shared" si="114"/>
        <v>1</v>
      </c>
      <c r="S819">
        <f t="shared" si="115"/>
        <v>1</v>
      </c>
    </row>
    <row r="820" spans="1:19" ht="18.600000000000001" customHeight="1" x14ac:dyDescent="0.3">
      <c r="A820" t="s">
        <v>2511</v>
      </c>
      <c r="B820" t="str">
        <f>UPPER(DataAnalyst!B820)</f>
        <v>DATA PRODUCTION ANALYST</v>
      </c>
      <c r="C820" t="s">
        <v>2483</v>
      </c>
      <c r="E820" t="str">
        <f t="shared" si="117"/>
        <v>Data Analyst</v>
      </c>
      <c r="F820" t="str">
        <f t="shared" si="109"/>
        <v>$42</v>
      </c>
      <c r="G820" t="str">
        <f t="shared" si="110"/>
        <v>$76</v>
      </c>
      <c r="H820" t="str">
        <f>LEFT(DataAnalyst!F728,LEN(DataAnalyst!F728)-3)</f>
        <v xml:space="preserve">Kelly
</v>
      </c>
      <c r="I820" t="s">
        <v>252</v>
      </c>
      <c r="J820" t="str">
        <f>IF(DataAnalyst!I728=-1,"Unknown",DataAnalyst!I728)</f>
        <v>5001 to 10000 employees</v>
      </c>
      <c r="K820" t="str">
        <f>IF(DataAnalyst!L728=-1,"Unknown",DataAnalyst!L728)</f>
        <v>Staffing &amp; Outsourcing</v>
      </c>
      <c r="L820" t="str">
        <f>IF(DataAnalyst!N728=-1,"Unknown",DataAnalyst!N728)</f>
        <v>$5 to $10 billion (USD)</v>
      </c>
      <c r="M820" t="b">
        <f>IF(DataAnalyst!P728=-1,FALSE,TRUE)</f>
        <v>0</v>
      </c>
      <c r="N820">
        <f t="shared" si="116"/>
        <v>1</v>
      </c>
      <c r="O820">
        <f t="shared" si="111"/>
        <v>1</v>
      </c>
      <c r="P820">
        <f t="shared" si="112"/>
        <v>0</v>
      </c>
      <c r="Q820">
        <f t="shared" si="113"/>
        <v>0</v>
      </c>
      <c r="R820">
        <f t="shared" si="114"/>
        <v>0</v>
      </c>
      <c r="S820">
        <f t="shared" si="115"/>
        <v>1</v>
      </c>
    </row>
    <row r="821" spans="1:19" ht="18.600000000000001" customHeight="1" x14ac:dyDescent="0.3">
      <c r="A821" t="s">
        <v>2513</v>
      </c>
      <c r="B821" t="str">
        <f>UPPER(DataAnalyst!B821)</f>
        <v>SENIOR DATA ANALYST</v>
      </c>
      <c r="C821" t="s">
        <v>2483</v>
      </c>
      <c r="E821" t="str">
        <f t="shared" si="117"/>
        <v>Data Analyst</v>
      </c>
      <c r="F821" t="str">
        <f t="shared" si="109"/>
        <v>$42</v>
      </c>
      <c r="G821" t="str">
        <f t="shared" si="110"/>
        <v>$76</v>
      </c>
      <c r="H821" t="str">
        <f>LEFT(DataAnalyst!F729,LEN(DataAnalyst!F729)-3)</f>
        <v xml:space="preserve">Undertone
</v>
      </c>
      <c r="I821" t="s">
        <v>252</v>
      </c>
      <c r="J821" t="str">
        <f>IF(DataAnalyst!I729=-1,"Unknown",DataAnalyst!I729)</f>
        <v>201 to 500 employees</v>
      </c>
      <c r="K821" t="str">
        <f>IF(DataAnalyst!L729=-1,"Unknown",DataAnalyst!L729)</f>
        <v>Advertising &amp; Marketing</v>
      </c>
      <c r="L821" t="str">
        <f>IF(DataAnalyst!N729=-1,"Unknown",DataAnalyst!N729)</f>
        <v>Unknown / Non-Applicable</v>
      </c>
      <c r="M821" t="b">
        <f>IF(DataAnalyst!P729=-1,FALSE,TRUE)</f>
        <v>1</v>
      </c>
      <c r="N821">
        <f t="shared" si="116"/>
        <v>1</v>
      </c>
      <c r="O821">
        <f t="shared" si="111"/>
        <v>1</v>
      </c>
      <c r="P821">
        <f t="shared" si="112"/>
        <v>1</v>
      </c>
      <c r="Q821">
        <f t="shared" si="113"/>
        <v>0</v>
      </c>
      <c r="R821">
        <f t="shared" si="114"/>
        <v>0</v>
      </c>
      <c r="S821">
        <f t="shared" si="115"/>
        <v>1</v>
      </c>
    </row>
    <row r="822" spans="1:19" ht="18.600000000000001" customHeight="1" x14ac:dyDescent="0.3">
      <c r="A822" t="s">
        <v>2515</v>
      </c>
      <c r="B822" t="str">
        <f>UPPER(DataAnalyst!B822)</f>
        <v>SAS DATA ANALYST</v>
      </c>
      <c r="C822" t="s">
        <v>2483</v>
      </c>
      <c r="E822" t="str">
        <f t="shared" si="117"/>
        <v>Data Analyst</v>
      </c>
      <c r="F822" t="str">
        <f t="shared" si="109"/>
        <v>$42</v>
      </c>
      <c r="G822" t="str">
        <f t="shared" si="110"/>
        <v>$76</v>
      </c>
      <c r="H822" t="str">
        <f>LEFT(DataAnalyst!F731,LEN(DataAnalyst!F731)-3)</f>
        <v xml:space="preserve">Allscripts
</v>
      </c>
      <c r="I822" t="s">
        <v>252</v>
      </c>
      <c r="J822" t="str">
        <f>IF(DataAnalyst!I731=-1,"Unknown",DataAnalyst!I731)</f>
        <v>5001 to 10000 employees</v>
      </c>
      <c r="K822" t="str">
        <f>IF(DataAnalyst!L731=-1,"Unknown",DataAnalyst!L731)</f>
        <v>Computer Hardware &amp; Software</v>
      </c>
      <c r="L822" t="str">
        <f>IF(DataAnalyst!N731=-1,"Unknown",DataAnalyst!N731)</f>
        <v>$1 to $2 billion (USD)</v>
      </c>
      <c r="M822" t="b">
        <f>IF(DataAnalyst!P731=-1,FALSE,TRUE)</f>
        <v>0</v>
      </c>
      <c r="N822">
        <f t="shared" si="116"/>
        <v>1</v>
      </c>
      <c r="O822">
        <f t="shared" si="111"/>
        <v>0</v>
      </c>
      <c r="P822">
        <f t="shared" si="112"/>
        <v>0</v>
      </c>
      <c r="Q822">
        <f t="shared" si="113"/>
        <v>0</v>
      </c>
      <c r="R822">
        <f t="shared" si="114"/>
        <v>0</v>
      </c>
      <c r="S822">
        <f t="shared" si="115"/>
        <v>1</v>
      </c>
    </row>
    <row r="823" spans="1:19" ht="18.600000000000001" customHeight="1" x14ac:dyDescent="0.3">
      <c r="A823" t="s">
        <v>2516</v>
      </c>
      <c r="B823" t="str">
        <f>UPPER(DataAnalyst!B823)</f>
        <v>DATA ANALYST</v>
      </c>
      <c r="C823" t="s">
        <v>2483</v>
      </c>
      <c r="E823" t="str">
        <f t="shared" si="117"/>
        <v>Data Analyst</v>
      </c>
      <c r="F823" t="str">
        <f t="shared" si="109"/>
        <v>$42</v>
      </c>
      <c r="G823" t="str">
        <f t="shared" si="110"/>
        <v>$76</v>
      </c>
      <c r="H823" t="str">
        <f>LEFT(DataAnalyst!F732,LEN(DataAnalyst!F732)-3)</f>
        <v xml:space="preserve">Circle Logistics
</v>
      </c>
      <c r="I823" t="s">
        <v>252</v>
      </c>
      <c r="J823" t="str">
        <f>IF(DataAnalyst!I732=-1,"Unknown",DataAnalyst!I732)</f>
        <v>201 to 500 employees</v>
      </c>
      <c r="K823" t="str">
        <f>IF(DataAnalyst!L732=-1,"Unknown",DataAnalyst!L732)</f>
        <v>Transportation Management</v>
      </c>
      <c r="L823" t="str">
        <f>IF(DataAnalyst!N732=-1,"Unknown",DataAnalyst!N732)</f>
        <v>$100 to $500 million (USD)</v>
      </c>
      <c r="M823" t="b">
        <f>IF(DataAnalyst!P732=-1,FALSE,TRUE)</f>
        <v>0</v>
      </c>
      <c r="N823">
        <f t="shared" si="116"/>
        <v>1</v>
      </c>
      <c r="O823">
        <f t="shared" si="111"/>
        <v>0</v>
      </c>
      <c r="P823">
        <f t="shared" si="112"/>
        <v>0</v>
      </c>
      <c r="Q823">
        <f t="shared" si="113"/>
        <v>1</v>
      </c>
      <c r="R823">
        <f t="shared" si="114"/>
        <v>0</v>
      </c>
      <c r="S823">
        <f t="shared" si="115"/>
        <v>1</v>
      </c>
    </row>
    <row r="824" spans="1:19" ht="18.600000000000001" customHeight="1" x14ac:dyDescent="0.3">
      <c r="A824" t="s">
        <v>2519</v>
      </c>
      <c r="B824" t="str">
        <f>UPPER(DataAnalyst!B824)</f>
        <v>MANUFACTURING DATA ANALYST - WOODRIDGE, IL</v>
      </c>
      <c r="C824" t="s">
        <v>2483</v>
      </c>
      <c r="E824" t="str">
        <f t="shared" si="117"/>
        <v>Data Analyst</v>
      </c>
      <c r="F824" t="str">
        <f t="shared" si="109"/>
        <v>$42</v>
      </c>
      <c r="G824" t="str">
        <f t="shared" si="110"/>
        <v>$76</v>
      </c>
      <c r="H824" t="str">
        <f>LEFT(DataAnalyst!F733,LEN(DataAnalyst!F733)-3)</f>
        <v xml:space="preserve">University of Chicago
</v>
      </c>
      <c r="I824" t="s">
        <v>252</v>
      </c>
      <c r="J824" t="str">
        <f>IF(DataAnalyst!I733=-1,"Unknown",DataAnalyst!I733)</f>
        <v>10000+ employees</v>
      </c>
      <c r="K824" t="str">
        <f>IF(DataAnalyst!L733=-1,"Unknown",DataAnalyst!L733)</f>
        <v>Colleges &amp; Universities</v>
      </c>
      <c r="L824" t="str">
        <f>IF(DataAnalyst!N733=-1,"Unknown",DataAnalyst!N733)</f>
        <v>$2 to $5 billion (USD)</v>
      </c>
      <c r="M824" t="b">
        <f>IF(DataAnalyst!P733=-1,FALSE,TRUE)</f>
        <v>0</v>
      </c>
      <c r="N824">
        <f t="shared" si="116"/>
        <v>0</v>
      </c>
      <c r="O824">
        <f t="shared" si="111"/>
        <v>0</v>
      </c>
      <c r="P824">
        <f t="shared" si="112"/>
        <v>0</v>
      </c>
      <c r="Q824">
        <f t="shared" si="113"/>
        <v>0</v>
      </c>
      <c r="R824">
        <f t="shared" si="114"/>
        <v>0</v>
      </c>
      <c r="S824">
        <f t="shared" si="115"/>
        <v>1</v>
      </c>
    </row>
    <row r="825" spans="1:19" ht="18.600000000000001" customHeight="1" x14ac:dyDescent="0.3">
      <c r="A825" t="s">
        <v>2521</v>
      </c>
      <c r="B825" t="str">
        <f>UPPER(DataAnalyst!B825)</f>
        <v>SENIOR DATA ANALYST</v>
      </c>
      <c r="C825" t="s">
        <v>2483</v>
      </c>
      <c r="E825" t="str">
        <f t="shared" si="117"/>
        <v>Data Analyst</v>
      </c>
      <c r="F825" t="str">
        <f t="shared" si="109"/>
        <v>$42</v>
      </c>
      <c r="G825" t="str">
        <f t="shared" si="110"/>
        <v>$76</v>
      </c>
      <c r="H825" t="str">
        <f>LEFT(DataAnalyst!F734,LEN(DataAnalyst!F734)-3)</f>
        <v xml:space="preserve">Mondo
</v>
      </c>
      <c r="I825" t="s">
        <v>252</v>
      </c>
      <c r="J825" t="str">
        <f>IF(DataAnalyst!I734=-1,"Unknown",DataAnalyst!I734)</f>
        <v>51 to 200 employees</v>
      </c>
      <c r="K825" t="str">
        <f>IF(DataAnalyst!L734=-1,"Unknown",DataAnalyst!L734)</f>
        <v>Staffing &amp; Outsourcing</v>
      </c>
      <c r="L825" t="str">
        <f>IF(DataAnalyst!N734=-1,"Unknown",DataAnalyst!N734)</f>
        <v>$100 to $500 million (USD)</v>
      </c>
      <c r="M825" t="b">
        <f>IF(DataAnalyst!P734=-1,FALSE,TRUE)</f>
        <v>0</v>
      </c>
      <c r="N825">
        <f t="shared" si="116"/>
        <v>0</v>
      </c>
      <c r="O825">
        <f t="shared" si="111"/>
        <v>0</v>
      </c>
      <c r="P825">
        <f t="shared" si="112"/>
        <v>0</v>
      </c>
      <c r="Q825">
        <f t="shared" si="113"/>
        <v>0</v>
      </c>
      <c r="R825">
        <f t="shared" si="114"/>
        <v>0</v>
      </c>
      <c r="S825">
        <f t="shared" si="115"/>
        <v>1</v>
      </c>
    </row>
    <row r="826" spans="1:19" ht="18.600000000000001" customHeight="1" x14ac:dyDescent="0.3">
      <c r="A826" t="s">
        <v>2523</v>
      </c>
      <c r="B826" t="str">
        <f>UPPER(DataAnalyst!B826)</f>
        <v>LOGISTICS DATA ANALYST</v>
      </c>
      <c r="C826" t="s">
        <v>2483</v>
      </c>
      <c r="E826" t="str">
        <f t="shared" si="117"/>
        <v>Data Analyst</v>
      </c>
      <c r="F826" t="str">
        <f t="shared" si="109"/>
        <v>$42</v>
      </c>
      <c r="G826" t="str">
        <f t="shared" si="110"/>
        <v>$76</v>
      </c>
      <c r="H826" t="str">
        <f>LEFT(DataAnalyst!F735,LEN(DataAnalyst!F735)-3)</f>
        <v>Kesar</v>
      </c>
      <c r="I826" t="s">
        <v>252</v>
      </c>
      <c r="J826" t="str">
        <f>IF(DataAnalyst!I735=-1,"Unknown",DataAnalyst!I735)</f>
        <v>1 to 50 employees</v>
      </c>
      <c r="K826" t="str">
        <f>IF(DataAnalyst!L735=-1,"Unknown",DataAnalyst!L735)</f>
        <v>Unknown</v>
      </c>
      <c r="L826" t="str">
        <f>IF(DataAnalyst!N735=-1,"Unknown",DataAnalyst!N735)</f>
        <v>Unknown / Non-Applicable</v>
      </c>
      <c r="M826" t="b">
        <f>IF(DataAnalyst!P735=-1,FALSE,TRUE)</f>
        <v>0</v>
      </c>
      <c r="N826">
        <f t="shared" si="116"/>
        <v>1</v>
      </c>
      <c r="O826">
        <f t="shared" si="111"/>
        <v>0</v>
      </c>
      <c r="P826">
        <f t="shared" si="112"/>
        <v>0</v>
      </c>
      <c r="Q826">
        <f t="shared" si="113"/>
        <v>1</v>
      </c>
      <c r="R826">
        <f t="shared" si="114"/>
        <v>1</v>
      </c>
      <c r="S826">
        <f t="shared" si="115"/>
        <v>1</v>
      </c>
    </row>
    <row r="827" spans="1:19" ht="18.600000000000001" customHeight="1" x14ac:dyDescent="0.3">
      <c r="A827" t="s">
        <v>2528</v>
      </c>
      <c r="B827" t="str">
        <f>UPPER(DataAnalyst!B827)</f>
        <v>VISITING UNDERGRADUATE AFFAIRS DATA ANALYST - OFFICE OF THE VICE PROVOST FOR UNDERGRADUATE AFFAIRS &amp; ACADEMIC PROGRAMS</v>
      </c>
      <c r="C827" t="s">
        <v>2483</v>
      </c>
      <c r="E827" t="str">
        <f t="shared" si="117"/>
        <v>Data Analyst</v>
      </c>
      <c r="F827" t="str">
        <f t="shared" si="109"/>
        <v>$42</v>
      </c>
      <c r="G827" t="str">
        <f t="shared" si="110"/>
        <v>$76</v>
      </c>
      <c r="H827" t="str">
        <f>LEFT(DataAnalyst!F736,LEN(DataAnalyst!F736)-3)</f>
        <v xml:space="preserve">Swoon
</v>
      </c>
      <c r="I827" t="s">
        <v>2260</v>
      </c>
      <c r="J827" t="str">
        <f>IF(DataAnalyst!I736=-1,"Unknown",DataAnalyst!I736)</f>
        <v>201 to 500 employees</v>
      </c>
      <c r="K827" t="str">
        <f>IF(DataAnalyst!L736=-1,"Unknown",DataAnalyst!L736)</f>
        <v>Staffing &amp; Outsourcing</v>
      </c>
      <c r="L827" t="str">
        <f>IF(DataAnalyst!N736=-1,"Unknown",DataAnalyst!N736)</f>
        <v>$50 to $100 million (USD)</v>
      </c>
      <c r="M827" t="b">
        <f>IF(DataAnalyst!P736=-1,FALSE,TRUE)</f>
        <v>0</v>
      </c>
      <c r="N827">
        <f t="shared" si="116"/>
        <v>0</v>
      </c>
      <c r="O827">
        <f t="shared" si="111"/>
        <v>0</v>
      </c>
      <c r="P827">
        <f t="shared" si="112"/>
        <v>0</v>
      </c>
      <c r="Q827">
        <f t="shared" si="113"/>
        <v>0</v>
      </c>
      <c r="R827">
        <f t="shared" si="114"/>
        <v>0</v>
      </c>
      <c r="S827">
        <f t="shared" si="115"/>
        <v>0</v>
      </c>
    </row>
    <row r="828" spans="1:19" ht="18.600000000000001" customHeight="1" x14ac:dyDescent="0.3">
      <c r="A828" t="s">
        <v>2531</v>
      </c>
      <c r="B828" t="str">
        <f>UPPER(DataAnalyst!B828)</f>
        <v>CONTRACT ANALYST - ENTERPRISE MARKET DATA</v>
      </c>
      <c r="C828" t="s">
        <v>2483</v>
      </c>
      <c r="E828" t="str">
        <f t="shared" si="117"/>
        <v>Data Analyst</v>
      </c>
      <c r="F828" t="str">
        <f t="shared" si="109"/>
        <v>$42</v>
      </c>
      <c r="G828" t="str">
        <f t="shared" si="110"/>
        <v>$76</v>
      </c>
      <c r="H828" t="str">
        <f>LEFT(DataAnalyst!F737,LEN(DataAnalyst!F737)-3)</f>
        <v xml:space="preserve">Swoon
</v>
      </c>
      <c r="I828" t="s">
        <v>2260</v>
      </c>
      <c r="J828" t="str">
        <f>IF(DataAnalyst!I737=-1,"Unknown",DataAnalyst!I737)</f>
        <v>201 to 500 employees</v>
      </c>
      <c r="K828" t="str">
        <f>IF(DataAnalyst!L737=-1,"Unknown",DataAnalyst!L737)</f>
        <v>Staffing &amp; Outsourcing</v>
      </c>
      <c r="L828" t="str">
        <f>IF(DataAnalyst!N737=-1,"Unknown",DataAnalyst!N737)</f>
        <v>$50 to $100 million (USD)</v>
      </c>
      <c r="M828" t="b">
        <f>IF(DataAnalyst!P737=-1,FALSE,TRUE)</f>
        <v>0</v>
      </c>
      <c r="N828">
        <f t="shared" si="116"/>
        <v>0</v>
      </c>
      <c r="O828">
        <f t="shared" si="111"/>
        <v>0</v>
      </c>
      <c r="P828">
        <f t="shared" si="112"/>
        <v>0</v>
      </c>
      <c r="Q828">
        <f t="shared" si="113"/>
        <v>0</v>
      </c>
      <c r="R828">
        <f t="shared" si="114"/>
        <v>0</v>
      </c>
      <c r="S828">
        <f t="shared" si="115"/>
        <v>1</v>
      </c>
    </row>
    <row r="829" spans="1:19" ht="18.600000000000001" customHeight="1" x14ac:dyDescent="0.3">
      <c r="A829" t="s">
        <v>2534</v>
      </c>
      <c r="B829" t="str">
        <f>UPPER(DataAnalyst!B829)</f>
        <v>MARKETING DATA ANALYST - CPG</v>
      </c>
      <c r="C829" t="s">
        <v>2483</v>
      </c>
      <c r="E829" t="str">
        <f t="shared" si="117"/>
        <v>Data Analyst</v>
      </c>
      <c r="F829" t="str">
        <f t="shared" si="109"/>
        <v>$42</v>
      </c>
      <c r="G829" t="str">
        <f t="shared" si="110"/>
        <v>$76</v>
      </c>
      <c r="H829" t="str">
        <f>LEFT(DataAnalyst!F738,LEN(DataAnalyst!F738)-3)</f>
        <v xml:space="preserve">Bosch Group
</v>
      </c>
      <c r="I829" t="s">
        <v>2294</v>
      </c>
      <c r="J829" t="str">
        <f>IF(DataAnalyst!I738=-1,"Unknown",DataAnalyst!I738)</f>
        <v>10000+ employees</v>
      </c>
      <c r="K829" t="str">
        <f>IF(DataAnalyst!L738=-1,"Unknown",DataAnalyst!L738)</f>
        <v>Miscellaneous Manufacturing</v>
      </c>
      <c r="L829" t="str">
        <f>IF(DataAnalyst!N738=-1,"Unknown",DataAnalyst!N738)</f>
        <v>$10+ billion (USD)</v>
      </c>
      <c r="M829" t="b">
        <f>IF(DataAnalyst!P738=-1,FALSE,TRUE)</f>
        <v>0</v>
      </c>
      <c r="N829">
        <f t="shared" si="116"/>
        <v>1</v>
      </c>
      <c r="O829">
        <f t="shared" si="111"/>
        <v>0</v>
      </c>
      <c r="P829">
        <f t="shared" si="112"/>
        <v>0</v>
      </c>
      <c r="Q829">
        <f t="shared" si="113"/>
        <v>1</v>
      </c>
      <c r="R829">
        <f t="shared" si="114"/>
        <v>0</v>
      </c>
      <c r="S829">
        <f t="shared" si="115"/>
        <v>1</v>
      </c>
    </row>
    <row r="830" spans="1:19" ht="18.600000000000001" customHeight="1" x14ac:dyDescent="0.3">
      <c r="A830" t="s">
        <v>2536</v>
      </c>
      <c r="B830" t="str">
        <f>UPPER(DataAnalyst!B830)</f>
        <v>SENIOR DATA ANALYST</v>
      </c>
      <c r="C830" t="s">
        <v>2483</v>
      </c>
      <c r="E830" t="str">
        <f t="shared" si="117"/>
        <v>Data Analyst</v>
      </c>
      <c r="F830" t="str">
        <f t="shared" si="109"/>
        <v>$42</v>
      </c>
      <c r="G830" t="str">
        <f t="shared" si="110"/>
        <v>$76</v>
      </c>
      <c r="H830" t="str">
        <f>LEFT(DataAnalyst!F739,LEN(DataAnalyst!F739)-3)</f>
        <v xml:space="preserve">Tempus
</v>
      </c>
      <c r="I830" t="s">
        <v>252</v>
      </c>
      <c r="J830" t="str">
        <f>IF(DataAnalyst!I739=-1,"Unknown",DataAnalyst!I739)</f>
        <v>51 to 200 employees</v>
      </c>
      <c r="K830" t="str">
        <f>IF(DataAnalyst!L739=-1,"Unknown",DataAnalyst!L739)</f>
        <v>Financial Transaction Processing</v>
      </c>
      <c r="L830" t="str">
        <f>IF(DataAnalyst!N739=-1,"Unknown",DataAnalyst!N739)</f>
        <v>$1 to $2 billion (USD)</v>
      </c>
      <c r="M830" t="b">
        <f>IF(DataAnalyst!P739=-1,FALSE,TRUE)</f>
        <v>0</v>
      </c>
      <c r="N830">
        <f t="shared" si="116"/>
        <v>1</v>
      </c>
      <c r="O830">
        <f t="shared" si="111"/>
        <v>0</v>
      </c>
      <c r="P830">
        <f t="shared" si="112"/>
        <v>0</v>
      </c>
      <c r="Q830">
        <f t="shared" si="113"/>
        <v>1</v>
      </c>
      <c r="R830">
        <f t="shared" si="114"/>
        <v>0</v>
      </c>
      <c r="S830">
        <f t="shared" si="115"/>
        <v>0</v>
      </c>
    </row>
    <row r="831" spans="1:19" ht="18.600000000000001" customHeight="1" x14ac:dyDescent="0.3">
      <c r="A831" t="s">
        <v>2539</v>
      </c>
      <c r="B831" t="str">
        <f>UPPER(DataAnalyst!B831)</f>
        <v>IT RISK AND COMPLIANCE DATA REPORTING ANALYST</v>
      </c>
      <c r="C831" t="s">
        <v>2483</v>
      </c>
      <c r="E831" t="str">
        <f t="shared" si="117"/>
        <v>Data Analyst</v>
      </c>
      <c r="F831" t="str">
        <f t="shared" si="109"/>
        <v>$42</v>
      </c>
      <c r="G831" t="str">
        <f t="shared" si="110"/>
        <v>$76</v>
      </c>
      <c r="H831" t="str">
        <f>LEFT(DataAnalyst!F741,LEN(DataAnalyst!F741)-3)</f>
        <v xml:space="preserve">CRS Group
</v>
      </c>
      <c r="I831" t="s">
        <v>252</v>
      </c>
      <c r="J831" t="str">
        <f>IF(DataAnalyst!I741=-1,"Unknown",DataAnalyst!I741)</f>
        <v>51 to 200 employees</v>
      </c>
      <c r="K831" t="str">
        <f>IF(DataAnalyst!L741=-1,"Unknown",DataAnalyst!L741)</f>
        <v>Staffing &amp; Outsourcing</v>
      </c>
      <c r="L831" t="str">
        <f>IF(DataAnalyst!N741=-1,"Unknown",DataAnalyst!N741)</f>
        <v>$10 to $25 million (USD)</v>
      </c>
      <c r="M831" t="b">
        <f>IF(DataAnalyst!P741=-1,FALSE,TRUE)</f>
        <v>0</v>
      </c>
      <c r="N831">
        <f t="shared" si="116"/>
        <v>1</v>
      </c>
      <c r="O831">
        <f t="shared" si="111"/>
        <v>0</v>
      </c>
      <c r="P831">
        <f t="shared" si="112"/>
        <v>0</v>
      </c>
      <c r="Q831">
        <f t="shared" si="113"/>
        <v>1</v>
      </c>
      <c r="R831">
        <f t="shared" si="114"/>
        <v>0</v>
      </c>
      <c r="S831">
        <f t="shared" si="115"/>
        <v>1</v>
      </c>
    </row>
    <row r="832" spans="1:19" ht="18.600000000000001" customHeight="1" x14ac:dyDescent="0.3">
      <c r="A832" t="s">
        <v>2541</v>
      </c>
      <c r="B832" t="str">
        <f>UPPER(DataAnalyst!B832)</f>
        <v>DATA ANALYST / BUSINESS LEAD GENERATION SPECIALIST [PART-TIME]</v>
      </c>
      <c r="C832" t="s">
        <v>2483</v>
      </c>
      <c r="E832" t="str">
        <f t="shared" si="117"/>
        <v>Business Analyst</v>
      </c>
      <c r="F832" t="str">
        <f t="shared" si="109"/>
        <v>$42</v>
      </c>
      <c r="G832" t="str">
        <f t="shared" si="110"/>
        <v>$76</v>
      </c>
      <c r="H832" t="str">
        <f>LEFT(DataAnalyst!F742,LEN(DataAnalyst!F742)-3)</f>
        <v xml:space="preserve">Peterson Technology Partners
</v>
      </c>
      <c r="I832" t="s">
        <v>252</v>
      </c>
      <c r="J832" t="str">
        <f>IF(DataAnalyst!I742=-1,"Unknown",DataAnalyst!I742)</f>
        <v>201 to 500 employees</v>
      </c>
      <c r="K832" t="str">
        <f>IF(DataAnalyst!L742=-1,"Unknown",DataAnalyst!L742)</f>
        <v>Computer Hardware &amp; Software</v>
      </c>
      <c r="L832" t="str">
        <f>IF(DataAnalyst!N742=-1,"Unknown",DataAnalyst!N742)</f>
        <v>$25 to $50 million (USD)</v>
      </c>
      <c r="M832" t="b">
        <f>IF(DataAnalyst!P742=-1,FALSE,TRUE)</f>
        <v>0</v>
      </c>
      <c r="N832">
        <f t="shared" si="116"/>
        <v>0</v>
      </c>
      <c r="O832">
        <f t="shared" si="111"/>
        <v>0</v>
      </c>
      <c r="P832">
        <f t="shared" si="112"/>
        <v>0</v>
      </c>
      <c r="Q832">
        <f t="shared" si="113"/>
        <v>0</v>
      </c>
      <c r="R832">
        <f t="shared" si="114"/>
        <v>0</v>
      </c>
      <c r="S832">
        <f t="shared" si="115"/>
        <v>1</v>
      </c>
    </row>
    <row r="833" spans="1:19" ht="18.600000000000001" customHeight="1" x14ac:dyDescent="0.3">
      <c r="A833" t="s">
        <v>2544</v>
      </c>
      <c r="B833" t="str">
        <f>UPPER(DataAnalyst!B833)</f>
        <v>JPSC-5704 - DATA ANALYST</v>
      </c>
      <c r="C833" t="s">
        <v>2483</v>
      </c>
      <c r="E833" t="str">
        <f t="shared" si="117"/>
        <v>Data Analyst</v>
      </c>
      <c r="F833" t="str">
        <f t="shared" si="109"/>
        <v>$42</v>
      </c>
      <c r="G833" t="str">
        <f t="shared" si="110"/>
        <v>$76</v>
      </c>
      <c r="H833" t="str">
        <f>LEFT(DataAnalyst!F743,LEN(DataAnalyst!F743)-3)</f>
        <v xml:space="preserve">BMO
</v>
      </c>
      <c r="I833" t="s">
        <v>252</v>
      </c>
      <c r="J833" t="str">
        <f>IF(DataAnalyst!I743=-1,"Unknown",DataAnalyst!I743)</f>
        <v>10000+ employees</v>
      </c>
      <c r="K833" t="str">
        <f>IF(DataAnalyst!L743=-1,"Unknown",DataAnalyst!L743)</f>
        <v>Banks &amp; Credit Unions</v>
      </c>
      <c r="L833" t="str">
        <f>IF(DataAnalyst!N743=-1,"Unknown",DataAnalyst!N743)</f>
        <v>$2 to $5 billion (USD)</v>
      </c>
      <c r="M833" t="b">
        <f>IF(DataAnalyst!P743=-1,FALSE,TRUE)</f>
        <v>0</v>
      </c>
      <c r="N833">
        <f t="shared" si="116"/>
        <v>1</v>
      </c>
      <c r="O833">
        <f t="shared" si="111"/>
        <v>0</v>
      </c>
      <c r="P833">
        <f t="shared" si="112"/>
        <v>0</v>
      </c>
      <c r="Q833">
        <f t="shared" si="113"/>
        <v>1</v>
      </c>
      <c r="R833">
        <f t="shared" si="114"/>
        <v>0</v>
      </c>
      <c r="S833">
        <f t="shared" si="115"/>
        <v>0</v>
      </c>
    </row>
    <row r="834" spans="1:19" ht="18.600000000000001" customHeight="1" x14ac:dyDescent="0.3">
      <c r="A834" t="s">
        <v>2546</v>
      </c>
      <c r="B834" t="str">
        <f>UPPER(DataAnalyst!B834)</f>
        <v>WORKFORCE DATA ANALYST</v>
      </c>
      <c r="C834" t="s">
        <v>2483</v>
      </c>
      <c r="E834" t="str">
        <f t="shared" si="117"/>
        <v>Data Analyst</v>
      </c>
      <c r="F834" t="str">
        <f t="shared" ref="F834:F897" si="118">LEFT(C834,3)</f>
        <v>$42</v>
      </c>
      <c r="G834" t="str">
        <f t="shared" ref="G834:G897" si="119">MID(C834,FIND("-",C834)+1,FIND("(",C834)-FIND("-",C834)-3)</f>
        <v>$76</v>
      </c>
      <c r="H834" t="str">
        <f>LEFT(DataAnalyst!F744,LEN(DataAnalyst!F744)-3)</f>
        <v xml:space="preserve">AppleOne
</v>
      </c>
      <c r="I834" t="s">
        <v>2260</v>
      </c>
      <c r="J834" t="str">
        <f>IF(DataAnalyst!I744=-1,"Unknown",DataAnalyst!I744)</f>
        <v>1001 to 5000 employees</v>
      </c>
      <c r="K834" t="str">
        <f>IF(DataAnalyst!L744=-1,"Unknown",DataAnalyst!L744)</f>
        <v>Staffing &amp; Outsourcing</v>
      </c>
      <c r="L834" t="str">
        <f>IF(DataAnalyst!N744=-1,"Unknown",DataAnalyst!N744)</f>
        <v>$1 to $2 billion (USD)</v>
      </c>
      <c r="M834" t="b">
        <f>IF(DataAnalyst!P744=-1,FALSE,TRUE)</f>
        <v>0</v>
      </c>
      <c r="N834">
        <f t="shared" si="116"/>
        <v>1</v>
      </c>
      <c r="O834">
        <f t="shared" si="111"/>
        <v>1</v>
      </c>
      <c r="P834">
        <f t="shared" si="112"/>
        <v>1</v>
      </c>
      <c r="Q834">
        <f t="shared" si="113"/>
        <v>0</v>
      </c>
      <c r="R834">
        <f t="shared" si="114"/>
        <v>0</v>
      </c>
      <c r="S834">
        <f t="shared" si="115"/>
        <v>1</v>
      </c>
    </row>
    <row r="835" spans="1:19" ht="18.600000000000001" customHeight="1" x14ac:dyDescent="0.3">
      <c r="A835" t="s">
        <v>2547</v>
      </c>
      <c r="B835" t="str">
        <f>UPPER(DataAnalyst!B835)</f>
        <v>DATA ANALYST JUNIOR</v>
      </c>
      <c r="C835" t="s">
        <v>2483</v>
      </c>
      <c r="E835" t="str">
        <f t="shared" si="117"/>
        <v>Data Analyst</v>
      </c>
      <c r="F835" t="str">
        <f t="shared" si="118"/>
        <v>$42</v>
      </c>
      <c r="G835" t="str">
        <f t="shared" si="119"/>
        <v>$76</v>
      </c>
      <c r="H835" t="str">
        <f>LEFT(DataAnalyst!F745,LEN(DataAnalyst!F745)-3)</f>
        <v xml:space="preserve">Robert Bosch Tool Corporation
</v>
      </c>
      <c r="I835" t="s">
        <v>2294</v>
      </c>
      <c r="J835" t="str">
        <f>IF(DataAnalyst!I745=-1,"Unknown",DataAnalyst!I745)</f>
        <v>1001 to 5000 employees</v>
      </c>
      <c r="K835" t="str">
        <f>IF(DataAnalyst!L745=-1,"Unknown",DataAnalyst!L745)</f>
        <v>Consumer Products Manufacturing</v>
      </c>
      <c r="L835" t="str">
        <f>IF(DataAnalyst!N745=-1,"Unknown",DataAnalyst!N745)</f>
        <v>$500 million to $1 billion (USD)</v>
      </c>
      <c r="M835" t="b">
        <f>IF(DataAnalyst!P745=-1,FALSE,TRUE)</f>
        <v>0</v>
      </c>
      <c r="N835">
        <f t="shared" si="116"/>
        <v>1</v>
      </c>
      <c r="O835">
        <f t="shared" ref="O835:O898" si="120">COUNTIF($A835,"*Python*")</f>
        <v>0</v>
      </c>
      <c r="P835">
        <f t="shared" ref="P835:P898" si="121">COUNTIF($A835,"* R *")</f>
        <v>0</v>
      </c>
      <c r="Q835">
        <f t="shared" ref="Q835:Q898" si="122">COUNTIF($A835,"*Tableau*")</f>
        <v>0</v>
      </c>
      <c r="R835">
        <f t="shared" ref="R835:R898" si="123">COUNTIF($A835,"*Power BI*")+COUNTIF($A835,"*PowerBI*")</f>
        <v>0</v>
      </c>
      <c r="S835">
        <f t="shared" ref="S835:S898" si="124">+COUNTIF($A835,"*Excel*")</f>
        <v>1</v>
      </c>
    </row>
    <row r="836" spans="1:19" ht="18.600000000000001" customHeight="1" x14ac:dyDescent="0.3">
      <c r="A836" t="s">
        <v>2548</v>
      </c>
      <c r="B836" t="str">
        <f>UPPER(DataAnalyst!B836)</f>
        <v>SENIOR DATA ANALYST</v>
      </c>
      <c r="C836" t="s">
        <v>2483</v>
      </c>
      <c r="E836" t="str">
        <f t="shared" si="117"/>
        <v>Data Analyst</v>
      </c>
      <c r="F836" t="str">
        <f t="shared" si="118"/>
        <v>$42</v>
      </c>
      <c r="G836" t="str">
        <f t="shared" si="119"/>
        <v>$76</v>
      </c>
      <c r="H836" t="str">
        <f>LEFT(DataAnalyst!F746,LEN(DataAnalyst!F746)-3)</f>
        <v xml:space="preserve">Chicago Public Schools
</v>
      </c>
      <c r="I836" t="s">
        <v>252</v>
      </c>
      <c r="J836" t="str">
        <f>IF(DataAnalyst!I746=-1,"Unknown",DataAnalyst!I746)</f>
        <v>10000+ employees</v>
      </c>
      <c r="K836" t="str">
        <f>IF(DataAnalyst!L746=-1,"Unknown",DataAnalyst!L746)</f>
        <v>K-12 Education</v>
      </c>
      <c r="L836" t="str">
        <f>IF(DataAnalyst!N746=-1,"Unknown",DataAnalyst!N746)</f>
        <v>Unknown / Non-Applicable</v>
      </c>
      <c r="M836" t="b">
        <f>IF(DataAnalyst!P746=-1,FALSE,TRUE)</f>
        <v>0</v>
      </c>
      <c r="N836">
        <f t="shared" ref="N836:N899" si="125">COUNTIF($A836,"*SQL*")</f>
        <v>1</v>
      </c>
      <c r="O836">
        <f t="shared" si="120"/>
        <v>0</v>
      </c>
      <c r="P836">
        <f t="shared" si="121"/>
        <v>0</v>
      </c>
      <c r="Q836">
        <f t="shared" si="122"/>
        <v>0</v>
      </c>
      <c r="R836">
        <f t="shared" si="123"/>
        <v>0</v>
      </c>
      <c r="S836">
        <f t="shared" si="124"/>
        <v>1</v>
      </c>
    </row>
    <row r="837" spans="1:19" ht="18.600000000000001" customHeight="1" x14ac:dyDescent="0.3">
      <c r="A837" t="s">
        <v>2550</v>
      </c>
      <c r="B837" t="str">
        <f>UPPER(DataAnalyst!B837)</f>
        <v>SENIOR TRADING SYSTEMS DATA ANALYST (CHICAGO OR NY)</v>
      </c>
      <c r="C837" t="s">
        <v>2483</v>
      </c>
      <c r="E837" t="str">
        <f t="shared" si="117"/>
        <v>Data Analyst</v>
      </c>
      <c r="F837" t="str">
        <f t="shared" si="118"/>
        <v>$42</v>
      </c>
      <c r="G837" t="str">
        <f t="shared" si="119"/>
        <v>$76</v>
      </c>
      <c r="H837" t="str">
        <f>LEFT(DataAnalyst!F747,LEN(DataAnalyst!F747)-3)</f>
        <v xml:space="preserve">Chicago
</v>
      </c>
      <c r="I837" t="s">
        <v>252</v>
      </c>
      <c r="J837" t="str">
        <f>IF(DataAnalyst!I747=-1,"Unknown",DataAnalyst!I747)</f>
        <v>10000+ employees</v>
      </c>
      <c r="K837" t="str">
        <f>IF(DataAnalyst!L747=-1,"Unknown",DataAnalyst!L747)</f>
        <v>Municipal Governments</v>
      </c>
      <c r="L837" t="str">
        <f>IF(DataAnalyst!N747=-1,"Unknown",DataAnalyst!N747)</f>
        <v>Unknown / Non-Applicable</v>
      </c>
      <c r="M837" t="b">
        <f>IF(DataAnalyst!P747=-1,FALSE,TRUE)</f>
        <v>0</v>
      </c>
      <c r="N837">
        <f t="shared" si="125"/>
        <v>1</v>
      </c>
      <c r="O837">
        <f t="shared" si="120"/>
        <v>1</v>
      </c>
      <c r="P837">
        <f t="shared" si="121"/>
        <v>0</v>
      </c>
      <c r="Q837">
        <f t="shared" si="122"/>
        <v>0</v>
      </c>
      <c r="R837">
        <f t="shared" si="123"/>
        <v>0</v>
      </c>
      <c r="S837">
        <f t="shared" si="124"/>
        <v>1</v>
      </c>
    </row>
    <row r="838" spans="1:19" ht="18.600000000000001" customHeight="1" x14ac:dyDescent="0.3">
      <c r="A838" t="s">
        <v>2553</v>
      </c>
      <c r="B838" t="str">
        <f>UPPER(DataAnalyst!B838)</f>
        <v>DATA ANALYST-IT III</v>
      </c>
      <c r="C838" t="s">
        <v>2483</v>
      </c>
      <c r="E838" t="str">
        <f t="shared" si="117"/>
        <v>Data Analyst</v>
      </c>
      <c r="F838" t="str">
        <f t="shared" si="118"/>
        <v>$42</v>
      </c>
      <c r="G838" t="str">
        <f t="shared" si="119"/>
        <v>$76</v>
      </c>
      <c r="H838" t="str">
        <f>LEFT(DataAnalyst!F748,LEN(DataAnalyst!F748)-3)</f>
        <v xml:space="preserve">Guggenheim Partners
</v>
      </c>
      <c r="I838" t="s">
        <v>252</v>
      </c>
      <c r="J838" t="str">
        <f>IF(DataAnalyst!I748=-1,"Unknown",DataAnalyst!I748)</f>
        <v>1001 to 5000 employees</v>
      </c>
      <c r="K838" t="str">
        <f>IF(DataAnalyst!L748=-1,"Unknown",DataAnalyst!L748)</f>
        <v>Investment Banking &amp; Asset Management</v>
      </c>
      <c r="L838" t="str">
        <f>IF(DataAnalyst!N748=-1,"Unknown",DataAnalyst!N748)</f>
        <v>Unknown / Non-Applicable</v>
      </c>
      <c r="M838" t="b">
        <f>IF(DataAnalyst!P748=-1,FALSE,TRUE)</f>
        <v>0</v>
      </c>
      <c r="N838">
        <f t="shared" si="125"/>
        <v>1</v>
      </c>
      <c r="O838">
        <f t="shared" si="120"/>
        <v>1</v>
      </c>
      <c r="P838">
        <f t="shared" si="121"/>
        <v>0</v>
      </c>
      <c r="Q838">
        <f t="shared" si="122"/>
        <v>1</v>
      </c>
      <c r="R838">
        <f t="shared" si="123"/>
        <v>0</v>
      </c>
      <c r="S838">
        <f t="shared" si="124"/>
        <v>1</v>
      </c>
    </row>
    <row r="839" spans="1:19" ht="18.600000000000001" customHeight="1" x14ac:dyDescent="0.3">
      <c r="A839" t="s">
        <v>2555</v>
      </c>
      <c r="B839" t="str">
        <f>UPPER(DataAnalyst!B839)</f>
        <v>SR ANALYST, DISTRIB DATA ENG</v>
      </c>
      <c r="C839" t="s">
        <v>2483</v>
      </c>
      <c r="E839" t="str">
        <f t="shared" si="117"/>
        <v>Data Analyst</v>
      </c>
      <c r="F839" t="str">
        <f t="shared" si="118"/>
        <v>$42</v>
      </c>
      <c r="G839" t="str">
        <f t="shared" si="119"/>
        <v>$76</v>
      </c>
      <c r="H839" t="str">
        <f>LEFT(DataAnalyst!F750,LEN(DataAnalyst!F750)-3)</f>
        <v xml:space="preserve">BMO Financial Group
</v>
      </c>
      <c r="I839" t="s">
        <v>252</v>
      </c>
      <c r="J839" t="str">
        <f>IF(DataAnalyst!I750=-1,"Unknown",DataAnalyst!I750)</f>
        <v>10000+ employees</v>
      </c>
      <c r="K839" t="str">
        <f>IF(DataAnalyst!L750=-1,"Unknown",DataAnalyst!L750)</f>
        <v>Banks &amp; Credit Unions</v>
      </c>
      <c r="L839" t="str">
        <f>IF(DataAnalyst!N750=-1,"Unknown",DataAnalyst!N750)</f>
        <v>$10+ billion (USD)</v>
      </c>
      <c r="M839" t="b">
        <f>IF(DataAnalyst!P750=-1,FALSE,TRUE)</f>
        <v>0</v>
      </c>
      <c r="N839">
        <f t="shared" si="125"/>
        <v>1</v>
      </c>
      <c r="O839">
        <f t="shared" si="120"/>
        <v>1</v>
      </c>
      <c r="P839">
        <f t="shared" si="121"/>
        <v>0</v>
      </c>
      <c r="Q839">
        <f t="shared" si="122"/>
        <v>1</v>
      </c>
      <c r="R839">
        <f t="shared" si="123"/>
        <v>0</v>
      </c>
      <c r="S839">
        <f t="shared" si="124"/>
        <v>0</v>
      </c>
    </row>
    <row r="840" spans="1:19" ht="18.600000000000001" customHeight="1" x14ac:dyDescent="0.3">
      <c r="A840" t="s">
        <v>2559</v>
      </c>
      <c r="B840" t="str">
        <f>UPPER(DataAnalyst!B840)</f>
        <v>DATA ANALYST (SUPPLY CHAIN) - MAY RESIDE ANYWHERE IN THE US - UP TO 100% TRAVEL</v>
      </c>
      <c r="C840" t="s">
        <v>2558</v>
      </c>
      <c r="E840" t="str">
        <f t="shared" si="117"/>
        <v>Data Analyst</v>
      </c>
      <c r="F840" t="str">
        <f t="shared" si="118"/>
        <v>$97</v>
      </c>
      <c r="G840" t="str">
        <f t="shared" si="119"/>
        <v>$129</v>
      </c>
      <c r="H840" t="str">
        <f>LEFT(DataAnalyst!F751,LEN(DataAnalyst!F751)-3)</f>
        <v xml:space="preserve">BMO
</v>
      </c>
      <c r="I840" t="s">
        <v>252</v>
      </c>
      <c r="J840" t="str">
        <f>IF(DataAnalyst!I751=-1,"Unknown",DataAnalyst!I751)</f>
        <v>10000+ employees</v>
      </c>
      <c r="K840" t="str">
        <f>IF(DataAnalyst!L751=-1,"Unknown",DataAnalyst!L751)</f>
        <v>Banks &amp; Credit Unions</v>
      </c>
      <c r="L840" t="str">
        <f>IF(DataAnalyst!N751=-1,"Unknown",DataAnalyst!N751)</f>
        <v>$2 to $5 billion (USD)</v>
      </c>
      <c r="M840" t="b">
        <f>IF(DataAnalyst!P751=-1,FALSE,TRUE)</f>
        <v>0</v>
      </c>
      <c r="N840">
        <f t="shared" si="125"/>
        <v>0</v>
      </c>
      <c r="O840">
        <f t="shared" si="120"/>
        <v>1</v>
      </c>
      <c r="P840">
        <f t="shared" si="121"/>
        <v>0</v>
      </c>
      <c r="Q840">
        <f t="shared" si="122"/>
        <v>1</v>
      </c>
      <c r="R840">
        <f t="shared" si="123"/>
        <v>1</v>
      </c>
      <c r="S840">
        <f t="shared" si="124"/>
        <v>1</v>
      </c>
    </row>
    <row r="841" spans="1:19" ht="18.600000000000001" customHeight="1" x14ac:dyDescent="0.3">
      <c r="A841" t="s">
        <v>2563</v>
      </c>
      <c r="B841" t="str">
        <f>UPPER(DataAnalyst!B841)</f>
        <v>SAS DATA ANALYST/REPORTS WRITER</v>
      </c>
      <c r="C841" t="s">
        <v>2558</v>
      </c>
      <c r="E841" t="str">
        <f t="shared" si="117"/>
        <v>Data Analyst</v>
      </c>
      <c r="F841" t="str">
        <f t="shared" si="118"/>
        <v>$97</v>
      </c>
      <c r="G841" t="str">
        <f t="shared" si="119"/>
        <v>$129</v>
      </c>
      <c r="H841" t="str">
        <f>LEFT(DataAnalyst!F752,LEN(DataAnalyst!F752)-3)</f>
        <v xml:space="preserve">UST Global
</v>
      </c>
      <c r="I841" t="s">
        <v>252</v>
      </c>
      <c r="J841" t="str">
        <f>IF(DataAnalyst!I752=-1,"Unknown",DataAnalyst!I752)</f>
        <v>10000+ employees</v>
      </c>
      <c r="K841" t="str">
        <f>IF(DataAnalyst!L752=-1,"Unknown",DataAnalyst!L752)</f>
        <v>IT Services</v>
      </c>
      <c r="L841" t="str">
        <f>IF(DataAnalyst!N752=-1,"Unknown",DataAnalyst!N752)</f>
        <v>$1 to $2 billion (USD)</v>
      </c>
      <c r="M841" t="b">
        <f>IF(DataAnalyst!P752=-1,FALSE,TRUE)</f>
        <v>0</v>
      </c>
      <c r="N841">
        <f t="shared" si="125"/>
        <v>0</v>
      </c>
      <c r="O841">
        <f t="shared" si="120"/>
        <v>0</v>
      </c>
      <c r="P841">
        <f t="shared" si="121"/>
        <v>0</v>
      </c>
      <c r="Q841">
        <f t="shared" si="122"/>
        <v>0</v>
      </c>
      <c r="R841">
        <f t="shared" si="123"/>
        <v>0</v>
      </c>
      <c r="S841">
        <f t="shared" si="124"/>
        <v>0</v>
      </c>
    </row>
    <row r="842" spans="1:19" ht="18.600000000000001" customHeight="1" x14ac:dyDescent="0.3">
      <c r="A842" t="s">
        <v>2567</v>
      </c>
      <c r="B842" t="str">
        <f>UPPER(DataAnalyst!B842)</f>
        <v>DATA SCIENTIST - SR. ANALYST</v>
      </c>
      <c r="C842" t="s">
        <v>2558</v>
      </c>
      <c r="E842" t="str">
        <f t="shared" si="117"/>
        <v>Data Analyst</v>
      </c>
      <c r="F842" t="str">
        <f t="shared" si="118"/>
        <v>$97</v>
      </c>
      <c r="G842" t="str">
        <f t="shared" si="119"/>
        <v>$129</v>
      </c>
      <c r="H842" t="str">
        <f>LEFT(DataAnalyst!F753,LEN(DataAnalyst!F753)-3)</f>
        <v xml:space="preserve">First Stop Health
</v>
      </c>
      <c r="I842" t="s">
        <v>252</v>
      </c>
      <c r="J842" t="str">
        <f>IF(DataAnalyst!I753=-1,"Unknown",DataAnalyst!I753)</f>
        <v>1 to 50 employees</v>
      </c>
      <c r="K842" t="str">
        <f>IF(DataAnalyst!L753=-1,"Unknown",DataAnalyst!L753)</f>
        <v>Health Care Services &amp; Hospitals</v>
      </c>
      <c r="L842" t="str">
        <f>IF(DataAnalyst!N753=-1,"Unknown",DataAnalyst!N753)</f>
        <v>Unknown / Non-Applicable</v>
      </c>
      <c r="M842" t="b">
        <f>IF(DataAnalyst!P753=-1,FALSE,TRUE)</f>
        <v>0</v>
      </c>
      <c r="N842">
        <f t="shared" si="125"/>
        <v>0</v>
      </c>
      <c r="O842">
        <f t="shared" si="120"/>
        <v>1</v>
      </c>
      <c r="P842">
        <f t="shared" si="121"/>
        <v>0</v>
      </c>
      <c r="Q842">
        <f t="shared" si="122"/>
        <v>0</v>
      </c>
      <c r="R842">
        <f t="shared" si="123"/>
        <v>0</v>
      </c>
      <c r="S842">
        <f t="shared" si="124"/>
        <v>0</v>
      </c>
    </row>
    <row r="843" spans="1:19" ht="18.600000000000001" customHeight="1" x14ac:dyDescent="0.3">
      <c r="A843" t="s">
        <v>2570</v>
      </c>
      <c r="B843" t="str">
        <f>UPPER(DataAnalyst!B843)</f>
        <v>CLINICAL PRACTICE DATA ANALYST SPECIALIST (CLINICAL RESEARCH DATA MANAGER) - MILE SQUARE MAIN</v>
      </c>
      <c r="C843" t="s">
        <v>2558</v>
      </c>
      <c r="E843" t="str">
        <f t="shared" si="117"/>
        <v>Data Analyst</v>
      </c>
      <c r="F843" t="str">
        <f t="shared" si="118"/>
        <v>$97</v>
      </c>
      <c r="G843" t="str">
        <f t="shared" si="119"/>
        <v>$129</v>
      </c>
      <c r="H843" t="str">
        <f>LEFT(DataAnalyst!F754,LEN(DataAnalyst!F754)-3)</f>
        <v xml:space="preserve">MeadWestVaco
</v>
      </c>
      <c r="I843" t="s">
        <v>497</v>
      </c>
      <c r="J843" t="str">
        <f>IF(DataAnalyst!I754=-1,"Unknown",DataAnalyst!I754)</f>
        <v>10000+ employees</v>
      </c>
      <c r="K843" t="str">
        <f>IF(DataAnalyst!L754=-1,"Unknown",DataAnalyst!L754)</f>
        <v>Miscellaneous Manufacturing</v>
      </c>
      <c r="L843" t="str">
        <f>IF(DataAnalyst!N754=-1,"Unknown",DataAnalyst!N754)</f>
        <v>$10+ billion (USD)</v>
      </c>
      <c r="M843" t="b">
        <f>IF(DataAnalyst!P754=-1,FALSE,TRUE)</f>
        <v>0</v>
      </c>
      <c r="N843">
        <f t="shared" si="125"/>
        <v>1</v>
      </c>
      <c r="O843">
        <f t="shared" si="120"/>
        <v>1</v>
      </c>
      <c r="P843">
        <f t="shared" si="121"/>
        <v>1</v>
      </c>
      <c r="Q843">
        <f t="shared" si="122"/>
        <v>0</v>
      </c>
      <c r="R843">
        <f t="shared" si="123"/>
        <v>0</v>
      </c>
      <c r="S843">
        <f t="shared" si="124"/>
        <v>1</v>
      </c>
    </row>
    <row r="844" spans="1:19" ht="18.600000000000001" customHeight="1" x14ac:dyDescent="0.3">
      <c r="A844" t="s">
        <v>2573</v>
      </c>
      <c r="B844" t="str">
        <f>UPPER(DataAnalyst!B844)</f>
        <v>QA ANALYST - DATA BASE EXP</v>
      </c>
      <c r="C844" t="s">
        <v>2558</v>
      </c>
      <c r="E844" t="str">
        <f t="shared" si="117"/>
        <v>Data Analyst</v>
      </c>
      <c r="F844" t="str">
        <f t="shared" si="118"/>
        <v>$97</v>
      </c>
      <c r="G844" t="str">
        <f t="shared" si="119"/>
        <v>$129</v>
      </c>
      <c r="H844" t="str">
        <f>LEFT(DataAnalyst!F755,LEN(DataAnalyst!F755)-3)</f>
        <v xml:space="preserve">Care Advisors Inc
</v>
      </c>
      <c r="I844" t="s">
        <v>252</v>
      </c>
      <c r="J844" t="str">
        <f>IF(DataAnalyst!I755=-1,"Unknown",DataAnalyst!I755)</f>
        <v>1 to 50 employees</v>
      </c>
      <c r="K844" t="str">
        <f>IF(DataAnalyst!L755=-1,"Unknown",DataAnalyst!L755)</f>
        <v>Computer Hardware &amp; Software</v>
      </c>
      <c r="L844" t="str">
        <f>IF(DataAnalyst!N755=-1,"Unknown",DataAnalyst!N755)</f>
        <v>Unknown / Non-Applicable</v>
      </c>
      <c r="M844" t="b">
        <f>IF(DataAnalyst!P755=-1,FALSE,TRUE)</f>
        <v>0</v>
      </c>
      <c r="N844">
        <f t="shared" si="125"/>
        <v>1</v>
      </c>
      <c r="O844">
        <f t="shared" si="120"/>
        <v>1</v>
      </c>
      <c r="P844">
        <f t="shared" si="121"/>
        <v>0</v>
      </c>
      <c r="Q844">
        <f t="shared" si="122"/>
        <v>0</v>
      </c>
      <c r="R844">
        <f t="shared" si="123"/>
        <v>0</v>
      </c>
      <c r="S844">
        <f t="shared" si="124"/>
        <v>0</v>
      </c>
    </row>
    <row r="845" spans="1:19" ht="18.600000000000001" customHeight="1" x14ac:dyDescent="0.3">
      <c r="A845" t="s">
        <v>2577</v>
      </c>
      <c r="B845" t="str">
        <f>UPPER(DataAnalyst!B845)</f>
        <v>PHILANTHROPY OPERATIONS ASSOCIATE - DATA ANALYST</v>
      </c>
      <c r="C845" t="s">
        <v>2558</v>
      </c>
      <c r="E845" t="str">
        <f t="shared" si="117"/>
        <v>Data Analyst</v>
      </c>
      <c r="F845" t="str">
        <f t="shared" si="118"/>
        <v>$97</v>
      </c>
      <c r="G845" t="str">
        <f t="shared" si="119"/>
        <v>$129</v>
      </c>
      <c r="H845" t="str">
        <f>LEFT(DataAnalyst!F756,LEN(DataAnalyst!F756)-3)</f>
        <v xml:space="preserve">Ann &amp; Robert H. Lurie Children's Hospital of Chicago
</v>
      </c>
      <c r="I845" t="s">
        <v>252</v>
      </c>
      <c r="J845" t="str">
        <f>IF(DataAnalyst!I756=-1,"Unknown",DataAnalyst!I756)</f>
        <v>1001 to 5000 employees</v>
      </c>
      <c r="K845" t="str">
        <f>IF(DataAnalyst!L756=-1,"Unknown",DataAnalyst!L756)</f>
        <v>Health Care Services &amp; Hospitals</v>
      </c>
      <c r="L845" t="str">
        <f>IF(DataAnalyst!N756=-1,"Unknown",DataAnalyst!N756)</f>
        <v>$500 million to $1 billion (USD)</v>
      </c>
      <c r="M845" t="b">
        <f>IF(DataAnalyst!P756=-1,FALSE,TRUE)</f>
        <v>0</v>
      </c>
      <c r="N845">
        <f t="shared" si="125"/>
        <v>0</v>
      </c>
      <c r="O845">
        <f t="shared" si="120"/>
        <v>0</v>
      </c>
      <c r="P845">
        <f t="shared" si="121"/>
        <v>0</v>
      </c>
      <c r="Q845">
        <f t="shared" si="122"/>
        <v>0</v>
      </c>
      <c r="R845">
        <f t="shared" si="123"/>
        <v>0</v>
      </c>
      <c r="S845">
        <f t="shared" si="124"/>
        <v>1</v>
      </c>
    </row>
    <row r="846" spans="1:19" ht="18.600000000000001" customHeight="1" x14ac:dyDescent="0.3">
      <c r="A846" t="s">
        <v>2583</v>
      </c>
      <c r="B846" t="str">
        <f>UPPER(DataAnalyst!B846)</f>
        <v>FINANCIAL SYSTEMS LEAD DATA AND REPORTING ANALYST</v>
      </c>
      <c r="C846" t="s">
        <v>2558</v>
      </c>
      <c r="E846" t="str">
        <f t="shared" si="117"/>
        <v>Data Analyst</v>
      </c>
      <c r="F846" t="str">
        <f t="shared" si="118"/>
        <v>$97</v>
      </c>
      <c r="G846" t="str">
        <f t="shared" si="119"/>
        <v>$129</v>
      </c>
      <c r="H846" t="str">
        <f>LEFT(DataAnalyst!F757,LEN(DataAnalyst!F757)-3)</f>
        <v xml:space="preserve">TEKsystems, Inc
</v>
      </c>
      <c r="I846" t="s">
        <v>252</v>
      </c>
      <c r="J846" t="str">
        <f>IF(DataAnalyst!I757=-1,"Unknown",DataAnalyst!I757)</f>
        <v>1001 to 5000 employees</v>
      </c>
      <c r="K846" t="str">
        <f>IF(DataAnalyst!L757=-1,"Unknown",DataAnalyst!L757)</f>
        <v>Staffing &amp; Outsourcing</v>
      </c>
      <c r="L846" t="str">
        <f>IF(DataAnalyst!N757=-1,"Unknown",DataAnalyst!N757)</f>
        <v>$2 to $5 billion (USD)</v>
      </c>
      <c r="M846" t="b">
        <f>IF(DataAnalyst!P757=-1,FALSE,TRUE)</f>
        <v>0</v>
      </c>
      <c r="N846">
        <f t="shared" si="125"/>
        <v>0</v>
      </c>
      <c r="O846">
        <f t="shared" si="120"/>
        <v>0</v>
      </c>
      <c r="P846">
        <f t="shared" si="121"/>
        <v>0</v>
      </c>
      <c r="Q846">
        <f t="shared" si="122"/>
        <v>1</v>
      </c>
      <c r="R846">
        <f t="shared" si="123"/>
        <v>0</v>
      </c>
      <c r="S846">
        <f t="shared" si="124"/>
        <v>0</v>
      </c>
    </row>
    <row r="847" spans="1:19" ht="18.600000000000001" customHeight="1" x14ac:dyDescent="0.3">
      <c r="A847" t="s">
        <v>2587</v>
      </c>
      <c r="B847" t="str">
        <f>UPPER(DataAnalyst!B847)</f>
        <v>DATA ENTRY AND COMPLIANCE ANALYST</v>
      </c>
      <c r="C847" t="s">
        <v>2558</v>
      </c>
      <c r="E847" t="str">
        <f t="shared" si="117"/>
        <v>Data Analyst</v>
      </c>
      <c r="F847" t="str">
        <f t="shared" si="118"/>
        <v>$97</v>
      </c>
      <c r="G847" t="str">
        <f t="shared" si="119"/>
        <v>$129</v>
      </c>
      <c r="H847" t="str">
        <f>LEFT(DataAnalyst!F758,LEN(DataAnalyst!F758)-3)</f>
        <v xml:space="preserve">MT Global US </v>
      </c>
      <c r="I847" t="s">
        <v>252</v>
      </c>
      <c r="J847" t="str">
        <f>IF(DataAnalyst!I758=-1,"Unknown",DataAnalyst!I758)</f>
        <v>1 to 50 employees</v>
      </c>
      <c r="K847" t="str">
        <f>IF(DataAnalyst!L758=-1,"Unknown",DataAnalyst!L758)</f>
        <v>Unknown</v>
      </c>
      <c r="L847" t="str">
        <f>IF(DataAnalyst!N758=-1,"Unknown",DataAnalyst!N758)</f>
        <v>Unknown / Non-Applicable</v>
      </c>
      <c r="M847" t="b">
        <f>IF(DataAnalyst!P758=-1,FALSE,TRUE)</f>
        <v>0</v>
      </c>
      <c r="N847">
        <f t="shared" si="125"/>
        <v>0</v>
      </c>
      <c r="O847">
        <f t="shared" si="120"/>
        <v>0</v>
      </c>
      <c r="P847">
        <f t="shared" si="121"/>
        <v>0</v>
      </c>
      <c r="Q847">
        <f t="shared" si="122"/>
        <v>0</v>
      </c>
      <c r="R847">
        <f t="shared" si="123"/>
        <v>0</v>
      </c>
      <c r="S847">
        <f t="shared" si="124"/>
        <v>0</v>
      </c>
    </row>
    <row r="848" spans="1:19" ht="18.600000000000001" customHeight="1" x14ac:dyDescent="0.3">
      <c r="A848" t="s">
        <v>2591</v>
      </c>
      <c r="B848" t="str">
        <f>UPPER(DataAnalyst!B848)</f>
        <v>LEAD DATA ANALYST</v>
      </c>
      <c r="C848" t="s">
        <v>2558</v>
      </c>
      <c r="E848" t="str">
        <f t="shared" si="117"/>
        <v>Data Analyst</v>
      </c>
      <c r="F848" t="str">
        <f t="shared" si="118"/>
        <v>$97</v>
      </c>
      <c r="G848" t="str">
        <f t="shared" si="119"/>
        <v>$129</v>
      </c>
      <c r="H848" t="str">
        <f>LEFT(DataAnalyst!F759,LEN(DataAnalyst!F759)-3)</f>
        <v xml:space="preserve">HNI
</v>
      </c>
      <c r="I848" t="s">
        <v>252</v>
      </c>
      <c r="J848" t="str">
        <f>IF(DataAnalyst!I759=-1,"Unknown",DataAnalyst!I759)</f>
        <v>5001 to 10000 employees</v>
      </c>
      <c r="K848" t="str">
        <f>IF(DataAnalyst!L759=-1,"Unknown",DataAnalyst!L759)</f>
        <v>Consumer Products Manufacturing</v>
      </c>
      <c r="L848" t="str">
        <f>IF(DataAnalyst!N759=-1,"Unknown",DataAnalyst!N759)</f>
        <v>$2 to $5 billion (USD)</v>
      </c>
      <c r="M848" t="b">
        <f>IF(DataAnalyst!P759=-1,FALSE,TRUE)</f>
        <v>0</v>
      </c>
      <c r="N848">
        <f t="shared" si="125"/>
        <v>1</v>
      </c>
      <c r="O848">
        <f t="shared" si="120"/>
        <v>0</v>
      </c>
      <c r="P848">
        <f t="shared" si="121"/>
        <v>0</v>
      </c>
      <c r="Q848">
        <f t="shared" si="122"/>
        <v>1</v>
      </c>
      <c r="R848">
        <f t="shared" si="123"/>
        <v>1</v>
      </c>
      <c r="S848">
        <f t="shared" si="124"/>
        <v>0</v>
      </c>
    </row>
    <row r="849" spans="1:19" ht="18.600000000000001" customHeight="1" x14ac:dyDescent="0.3">
      <c r="A849" t="s">
        <v>2593</v>
      </c>
      <c r="B849" t="str">
        <f>UPPER(DataAnalyst!B849)</f>
        <v>SENIOR DATA ANALYST INFORMATICS</v>
      </c>
      <c r="C849" t="s">
        <v>2558</v>
      </c>
      <c r="E849" t="str">
        <f t="shared" si="117"/>
        <v>Data Analyst</v>
      </c>
      <c r="F849" t="str">
        <f t="shared" si="118"/>
        <v>$97</v>
      </c>
      <c r="G849" t="str">
        <f t="shared" si="119"/>
        <v>$129</v>
      </c>
      <c r="H849" t="str">
        <f>LEFT(DataAnalyst!F760,LEN(DataAnalyst!F760)-3)</f>
        <v xml:space="preserve">SkySource Solutions
</v>
      </c>
      <c r="I849" t="s">
        <v>2260</v>
      </c>
      <c r="J849" t="str">
        <f>IF(DataAnalyst!I760=-1,"Unknown",DataAnalyst!I760)</f>
        <v>1 to 50 employees</v>
      </c>
      <c r="K849" t="str">
        <f>IF(DataAnalyst!L760=-1,"Unknown",DataAnalyst!L760)</f>
        <v>Staffing &amp; Outsourcing</v>
      </c>
      <c r="L849" t="str">
        <f>IF(DataAnalyst!N760=-1,"Unknown",DataAnalyst!N760)</f>
        <v>$5 to $10 million (USD)</v>
      </c>
      <c r="M849" t="b">
        <f>IF(DataAnalyst!P760=-1,FALSE,TRUE)</f>
        <v>0</v>
      </c>
      <c r="N849">
        <f t="shared" si="125"/>
        <v>1</v>
      </c>
      <c r="O849">
        <f t="shared" si="120"/>
        <v>1</v>
      </c>
      <c r="P849">
        <f t="shared" si="121"/>
        <v>0</v>
      </c>
      <c r="Q849">
        <f t="shared" si="122"/>
        <v>0</v>
      </c>
      <c r="R849">
        <f t="shared" si="123"/>
        <v>0</v>
      </c>
      <c r="S849">
        <f t="shared" si="124"/>
        <v>0</v>
      </c>
    </row>
    <row r="850" spans="1:19" ht="18.600000000000001" customHeight="1" x14ac:dyDescent="0.3">
      <c r="A850" t="s">
        <v>2595</v>
      </c>
      <c r="B850" t="str">
        <f>UPPER(DataAnalyst!B850)</f>
        <v>ERP DATA MIGRATION ANALYST IN GLENVIEW, IL AT SIGNODE</v>
      </c>
      <c r="C850" t="s">
        <v>2558</v>
      </c>
      <c r="E850" t="str">
        <f t="shared" si="117"/>
        <v>Data Analyst</v>
      </c>
      <c r="F850" t="str">
        <f t="shared" si="118"/>
        <v>$97</v>
      </c>
      <c r="G850" t="str">
        <f t="shared" si="119"/>
        <v>$129</v>
      </c>
      <c r="H850" t="str">
        <f>LEFT(DataAnalyst!F761,LEN(DataAnalyst!F761)-3)</f>
        <v xml:space="preserve">Staffigo Technical Services, LLC
</v>
      </c>
      <c r="I850" t="s">
        <v>252</v>
      </c>
      <c r="J850" t="str">
        <f>IF(DataAnalyst!I761=-1,"Unknown",DataAnalyst!I761)</f>
        <v>51 to 200 employees</v>
      </c>
      <c r="K850" t="str">
        <f>IF(DataAnalyst!L761=-1,"Unknown",DataAnalyst!L761)</f>
        <v>IT Services</v>
      </c>
      <c r="L850" t="str">
        <f>IF(DataAnalyst!N761=-1,"Unknown",DataAnalyst!N761)</f>
        <v>$50 to $100 million (USD)</v>
      </c>
      <c r="M850" t="b">
        <f>IF(DataAnalyst!P761=-1,FALSE,TRUE)</f>
        <v>0</v>
      </c>
      <c r="N850">
        <f t="shared" si="125"/>
        <v>0</v>
      </c>
      <c r="O850">
        <f t="shared" si="120"/>
        <v>0</v>
      </c>
      <c r="P850">
        <f t="shared" si="121"/>
        <v>0</v>
      </c>
      <c r="Q850">
        <f t="shared" si="122"/>
        <v>0</v>
      </c>
      <c r="R850">
        <f t="shared" si="123"/>
        <v>0</v>
      </c>
      <c r="S850">
        <f t="shared" si="124"/>
        <v>0</v>
      </c>
    </row>
    <row r="851" spans="1:19" ht="18.600000000000001" customHeight="1" x14ac:dyDescent="0.3">
      <c r="A851" t="s">
        <v>2599</v>
      </c>
      <c r="B851" t="str">
        <f>UPPER(DataAnalyst!B851)</f>
        <v>DATA SECURITY ANALYTICS ANALYST</v>
      </c>
      <c r="C851" t="s">
        <v>2558</v>
      </c>
      <c r="E851" t="str">
        <f t="shared" si="117"/>
        <v>Data Analyst</v>
      </c>
      <c r="F851" t="str">
        <f t="shared" si="118"/>
        <v>$97</v>
      </c>
      <c r="G851" t="str">
        <f t="shared" si="119"/>
        <v>$129</v>
      </c>
      <c r="H851" t="str">
        <f>LEFT(DataAnalyst!F762,LEN(DataAnalyst!F762)-3)</f>
        <v xml:space="preserve">Flexport
</v>
      </c>
      <c r="I851" t="s">
        <v>252</v>
      </c>
      <c r="J851" t="str">
        <f>IF(DataAnalyst!I762=-1,"Unknown",DataAnalyst!I762)</f>
        <v>1001 to 5000 employees</v>
      </c>
      <c r="K851" t="str">
        <f>IF(DataAnalyst!L762=-1,"Unknown",DataAnalyst!L762)</f>
        <v>Logistics &amp; Supply Chain</v>
      </c>
      <c r="L851" t="str">
        <f>IF(DataAnalyst!N762=-1,"Unknown",DataAnalyst!N762)</f>
        <v>$500 million to $1 billion (USD)</v>
      </c>
      <c r="M851" t="b">
        <f>IF(DataAnalyst!P762=-1,FALSE,TRUE)</f>
        <v>0</v>
      </c>
      <c r="N851">
        <f t="shared" si="125"/>
        <v>1</v>
      </c>
      <c r="O851">
        <f t="shared" si="120"/>
        <v>1</v>
      </c>
      <c r="P851">
        <f t="shared" si="121"/>
        <v>0</v>
      </c>
      <c r="Q851">
        <f t="shared" si="122"/>
        <v>0</v>
      </c>
      <c r="R851">
        <f t="shared" si="123"/>
        <v>0</v>
      </c>
      <c r="S851">
        <f t="shared" si="124"/>
        <v>0</v>
      </c>
    </row>
    <row r="852" spans="1:19" ht="18.600000000000001" customHeight="1" x14ac:dyDescent="0.3">
      <c r="A852" t="s">
        <v>2601</v>
      </c>
      <c r="B852" t="str">
        <f>UPPER(DataAnalyst!B852)</f>
        <v>CLINICAL PRACTICE DATA ANALYST SPECIALIST (CLINICAL RESEARCH DATA MANAGER) MILE SQUARE MAIN (JOB ID</v>
      </c>
      <c r="C852" t="s">
        <v>2558</v>
      </c>
      <c r="E852" t="str">
        <f t="shared" si="117"/>
        <v>Data Analyst</v>
      </c>
      <c r="F852" t="str">
        <f t="shared" si="118"/>
        <v>$97</v>
      </c>
      <c r="G852" t="str">
        <f t="shared" si="119"/>
        <v>$129</v>
      </c>
      <c r="H852" t="str">
        <f>LEFT(DataAnalyst!F763,LEN(DataAnalyst!F763)-3)</f>
        <v xml:space="preserve">Randstad
</v>
      </c>
      <c r="I852" t="s">
        <v>2260</v>
      </c>
      <c r="J852" t="str">
        <f>IF(DataAnalyst!I763=-1,"Unknown",DataAnalyst!I763)</f>
        <v>1001 to 5000 employees</v>
      </c>
      <c r="K852" t="str">
        <f>IF(DataAnalyst!L763=-1,"Unknown",DataAnalyst!L763)</f>
        <v>Staffing &amp; Outsourcing</v>
      </c>
      <c r="L852" t="str">
        <f>IF(DataAnalyst!N763=-1,"Unknown",DataAnalyst!N763)</f>
        <v>Unknown / Non-Applicable</v>
      </c>
      <c r="M852" t="b">
        <f>IF(DataAnalyst!P763=-1,FALSE,TRUE)</f>
        <v>0</v>
      </c>
      <c r="N852">
        <f t="shared" si="125"/>
        <v>1</v>
      </c>
      <c r="O852">
        <f t="shared" si="120"/>
        <v>1</v>
      </c>
      <c r="P852">
        <f t="shared" si="121"/>
        <v>1</v>
      </c>
      <c r="Q852">
        <f t="shared" si="122"/>
        <v>0</v>
      </c>
      <c r="R852">
        <f t="shared" si="123"/>
        <v>0</v>
      </c>
      <c r="S852">
        <f t="shared" si="124"/>
        <v>1</v>
      </c>
    </row>
    <row r="853" spans="1:19" ht="18.600000000000001" customHeight="1" x14ac:dyDescent="0.3">
      <c r="A853" t="s">
        <v>2605</v>
      </c>
      <c r="B853" t="str">
        <f>UPPER(DataAnalyst!B853)</f>
        <v>DATA ANALYST IV</v>
      </c>
      <c r="C853" t="s">
        <v>2558</v>
      </c>
      <c r="E853" t="str">
        <f t="shared" si="117"/>
        <v>Data Analyst</v>
      </c>
      <c r="F853" t="str">
        <f t="shared" si="118"/>
        <v>$97</v>
      </c>
      <c r="G853" t="str">
        <f t="shared" si="119"/>
        <v>$129</v>
      </c>
      <c r="H853" t="str">
        <f>LEFT(DataAnalyst!F764,LEN(DataAnalyst!F764)-3)</f>
        <v xml:space="preserve">Lantana Consulting Group
</v>
      </c>
      <c r="I853" t="s">
        <v>252</v>
      </c>
      <c r="J853" t="str">
        <f>IF(DataAnalyst!I764=-1,"Unknown",DataAnalyst!I764)</f>
        <v>1 to 50 employees</v>
      </c>
      <c r="K853" t="str">
        <f>IF(DataAnalyst!L764=-1,"Unknown",DataAnalyst!L764)</f>
        <v>Consulting</v>
      </c>
      <c r="L853" t="str">
        <f>IF(DataAnalyst!N764=-1,"Unknown",DataAnalyst!N764)</f>
        <v>Unknown / Non-Applicable</v>
      </c>
      <c r="M853" t="b">
        <f>IF(DataAnalyst!P764=-1,FALSE,TRUE)</f>
        <v>0</v>
      </c>
      <c r="N853">
        <f t="shared" si="125"/>
        <v>1</v>
      </c>
      <c r="O853">
        <f t="shared" si="120"/>
        <v>0</v>
      </c>
      <c r="P853">
        <f t="shared" si="121"/>
        <v>0</v>
      </c>
      <c r="Q853">
        <f t="shared" si="122"/>
        <v>0</v>
      </c>
      <c r="R853">
        <f t="shared" si="123"/>
        <v>0</v>
      </c>
      <c r="S853">
        <f t="shared" si="124"/>
        <v>1</v>
      </c>
    </row>
    <row r="854" spans="1:19" ht="18.600000000000001" customHeight="1" x14ac:dyDescent="0.3">
      <c r="A854" t="s">
        <v>2607</v>
      </c>
      <c r="B854" t="str">
        <f>UPPER(DataAnalyst!B854)</f>
        <v>SR. DATA ANALYST - ANALYTICS, MARKETING, CPG</v>
      </c>
      <c r="C854" t="s">
        <v>2558</v>
      </c>
      <c r="E854" t="str">
        <f t="shared" si="117"/>
        <v>Data Analyst</v>
      </c>
      <c r="F854" t="str">
        <f t="shared" si="118"/>
        <v>$97</v>
      </c>
      <c r="G854" t="str">
        <f t="shared" si="119"/>
        <v>$129</v>
      </c>
      <c r="H854" t="str">
        <f>LEFT(DataAnalyst!F765,LEN(DataAnalyst!F765)-3)</f>
        <v xml:space="preserve">PDI
</v>
      </c>
      <c r="I854" t="s">
        <v>252</v>
      </c>
      <c r="J854" t="str">
        <f>IF(DataAnalyst!I765=-1,"Unknown",DataAnalyst!I765)</f>
        <v>51 to 200 employees</v>
      </c>
      <c r="K854" t="str">
        <f>IF(DataAnalyst!L765=-1,"Unknown",DataAnalyst!L765)</f>
        <v>Unknown</v>
      </c>
      <c r="L854" t="str">
        <f>IF(DataAnalyst!N765=-1,"Unknown",DataAnalyst!N765)</f>
        <v>Less than $1 million (USD)</v>
      </c>
      <c r="M854" t="b">
        <f>IF(DataAnalyst!P765=-1,FALSE,TRUE)</f>
        <v>0</v>
      </c>
      <c r="N854">
        <f t="shared" si="125"/>
        <v>1</v>
      </c>
      <c r="O854">
        <f t="shared" si="120"/>
        <v>0</v>
      </c>
      <c r="P854">
        <f t="shared" si="121"/>
        <v>0</v>
      </c>
      <c r="Q854">
        <f t="shared" si="122"/>
        <v>1</v>
      </c>
      <c r="R854">
        <f t="shared" si="123"/>
        <v>0</v>
      </c>
      <c r="S854">
        <f t="shared" si="124"/>
        <v>1</v>
      </c>
    </row>
    <row r="855" spans="1:19" ht="18.600000000000001" customHeight="1" x14ac:dyDescent="0.3">
      <c r="A855" t="s">
        <v>2610</v>
      </c>
      <c r="B855" t="str">
        <f>UPPER(DataAnalyst!B855)</f>
        <v>SAP DATA MANAGEMENT ANALYST</v>
      </c>
      <c r="C855" t="s">
        <v>2558</v>
      </c>
      <c r="E855" t="str">
        <f t="shared" si="117"/>
        <v>Data Analyst</v>
      </c>
      <c r="F855" t="str">
        <f t="shared" si="118"/>
        <v>$97</v>
      </c>
      <c r="G855" t="str">
        <f t="shared" si="119"/>
        <v>$129</v>
      </c>
      <c r="H855" t="str">
        <f>LEFT(DataAnalyst!F766,LEN(DataAnalyst!F766)-3)</f>
        <v xml:space="preserve">Level Ex, Inc.
</v>
      </c>
      <c r="I855" t="s">
        <v>252</v>
      </c>
      <c r="J855" t="str">
        <f>IF(DataAnalyst!I766=-1,"Unknown",DataAnalyst!I766)</f>
        <v>51 to 200 employees</v>
      </c>
      <c r="K855" t="str">
        <f>IF(DataAnalyst!L766=-1,"Unknown",DataAnalyst!L766)</f>
        <v>Video Games</v>
      </c>
      <c r="L855" t="str">
        <f>IF(DataAnalyst!N766=-1,"Unknown",DataAnalyst!N766)</f>
        <v>Unknown / Non-Applicable</v>
      </c>
      <c r="M855" t="b">
        <f>IF(DataAnalyst!P766=-1,FALSE,TRUE)</f>
        <v>0</v>
      </c>
      <c r="N855">
        <f t="shared" si="125"/>
        <v>0</v>
      </c>
      <c r="O855">
        <f t="shared" si="120"/>
        <v>0</v>
      </c>
      <c r="P855">
        <f t="shared" si="121"/>
        <v>0</v>
      </c>
      <c r="Q855">
        <f t="shared" si="122"/>
        <v>0</v>
      </c>
      <c r="R855">
        <f t="shared" si="123"/>
        <v>0</v>
      </c>
      <c r="S855">
        <f t="shared" si="124"/>
        <v>0</v>
      </c>
    </row>
    <row r="856" spans="1:19" ht="18.600000000000001" customHeight="1" x14ac:dyDescent="0.3">
      <c r="A856" t="s">
        <v>2613</v>
      </c>
      <c r="B856" t="str">
        <f>UPPER(DataAnalyst!B856)</f>
        <v>SENIOR MARKETING DATA ANALYST (REAL ESTATE)</v>
      </c>
      <c r="C856" t="s">
        <v>2558</v>
      </c>
      <c r="E856" t="str">
        <f t="shared" si="117"/>
        <v>Data Analyst</v>
      </c>
      <c r="F856" t="str">
        <f t="shared" si="118"/>
        <v>$97</v>
      </c>
      <c r="G856" t="str">
        <f t="shared" si="119"/>
        <v>$129</v>
      </c>
      <c r="H856" t="str">
        <f>LEFT(DataAnalyst!F767,LEN(DataAnalyst!F767)-3)</f>
        <v xml:space="preserve">Chicago Teachers Pension Fund
</v>
      </c>
      <c r="I856" t="s">
        <v>252</v>
      </c>
      <c r="J856" t="str">
        <f>IF(DataAnalyst!I767=-1,"Unknown",DataAnalyst!I767)</f>
        <v>201 to 500 employees</v>
      </c>
      <c r="K856" t="str">
        <f>IF(DataAnalyst!L767=-1,"Unknown",DataAnalyst!L767)</f>
        <v>Municipal Governments</v>
      </c>
      <c r="L856" t="str">
        <f>IF(DataAnalyst!N767=-1,"Unknown",DataAnalyst!N767)</f>
        <v>Unknown / Non-Applicable</v>
      </c>
      <c r="M856" t="b">
        <f>IF(DataAnalyst!P767=-1,FALSE,TRUE)</f>
        <v>0</v>
      </c>
      <c r="N856">
        <f t="shared" si="125"/>
        <v>0</v>
      </c>
      <c r="O856">
        <f t="shared" si="120"/>
        <v>0</v>
      </c>
      <c r="P856">
        <f t="shared" si="121"/>
        <v>0</v>
      </c>
      <c r="Q856">
        <f t="shared" si="122"/>
        <v>0</v>
      </c>
      <c r="R856">
        <f t="shared" si="123"/>
        <v>0</v>
      </c>
      <c r="S856">
        <f t="shared" si="124"/>
        <v>1</v>
      </c>
    </row>
    <row r="857" spans="1:19" ht="18.600000000000001" customHeight="1" x14ac:dyDescent="0.3">
      <c r="A857" t="s">
        <v>2617</v>
      </c>
      <c r="B857" t="str">
        <f>UPPER(DataAnalyst!B857)</f>
        <v>LOGISTICS DATA ANALYST II</v>
      </c>
      <c r="C857" t="s">
        <v>2558</v>
      </c>
      <c r="E857" t="str">
        <f t="shared" ref="E857:E920" si="126">IF(COUNTIF(B857, "*BU*"), "Business Analyst", "Data Analyst")</f>
        <v>Data Analyst</v>
      </c>
      <c r="F857" t="str">
        <f t="shared" si="118"/>
        <v>$97</v>
      </c>
      <c r="G857" t="str">
        <f t="shared" si="119"/>
        <v>$129</v>
      </c>
      <c r="H857" t="str">
        <f>LEFT(DataAnalyst!F768,LEN(DataAnalyst!F768)-3)</f>
        <v>Show Me Le</v>
      </c>
      <c r="I857" t="s">
        <v>252</v>
      </c>
      <c r="J857" t="str">
        <f>IF(DataAnalyst!I768=-1,"Unknown",DataAnalyst!I768)</f>
        <v>Unknown</v>
      </c>
      <c r="K857" t="str">
        <f>IF(DataAnalyst!L768=-1,"Unknown",DataAnalyst!L768)</f>
        <v>Unknown</v>
      </c>
      <c r="L857" t="str">
        <f>IF(DataAnalyst!N768=-1,"Unknown",DataAnalyst!N768)</f>
        <v>Unknown</v>
      </c>
      <c r="M857" t="b">
        <f>IF(DataAnalyst!P768=-1,FALSE,TRUE)</f>
        <v>0</v>
      </c>
      <c r="N857">
        <f t="shared" si="125"/>
        <v>0</v>
      </c>
      <c r="O857">
        <f t="shared" si="120"/>
        <v>0</v>
      </c>
      <c r="P857">
        <f t="shared" si="121"/>
        <v>0</v>
      </c>
      <c r="Q857">
        <f t="shared" si="122"/>
        <v>0</v>
      </c>
      <c r="R857">
        <f t="shared" si="123"/>
        <v>0</v>
      </c>
      <c r="S857">
        <f t="shared" si="124"/>
        <v>1</v>
      </c>
    </row>
    <row r="858" spans="1:19" ht="18.600000000000001" customHeight="1" x14ac:dyDescent="0.3">
      <c r="A858" t="s">
        <v>2619</v>
      </c>
      <c r="B858" t="str">
        <f>UPPER(DataAnalyst!B858)</f>
        <v>SENIOR ANALYST, DATA ANALYTICS</v>
      </c>
      <c r="C858" t="s">
        <v>2558</v>
      </c>
      <c r="E858" t="str">
        <f t="shared" si="126"/>
        <v>Data Analyst</v>
      </c>
      <c r="F858" t="str">
        <f t="shared" si="118"/>
        <v>$97</v>
      </c>
      <c r="G858" t="str">
        <f t="shared" si="119"/>
        <v>$129</v>
      </c>
      <c r="H858" t="str">
        <f>LEFT(DataAnalyst!F769,LEN(DataAnalyst!F769)-3)</f>
        <v>L</v>
      </c>
      <c r="I858" t="s">
        <v>252</v>
      </c>
      <c r="J858" t="str">
        <f>IF(DataAnalyst!I769=-1,"Unknown",DataAnalyst!I769)</f>
        <v>Unknown</v>
      </c>
      <c r="K858" t="str">
        <f>IF(DataAnalyst!L769=-1,"Unknown",DataAnalyst!L769)</f>
        <v>Unknown</v>
      </c>
      <c r="L858" t="str">
        <f>IF(DataAnalyst!N769=-1,"Unknown",DataAnalyst!N769)</f>
        <v>Unknown / Non-Applicable</v>
      </c>
      <c r="M858" t="b">
        <f>IF(DataAnalyst!P769=-1,FALSE,TRUE)</f>
        <v>0</v>
      </c>
      <c r="N858">
        <f t="shared" si="125"/>
        <v>1</v>
      </c>
      <c r="O858">
        <f t="shared" si="120"/>
        <v>0</v>
      </c>
      <c r="P858">
        <f t="shared" si="121"/>
        <v>0</v>
      </c>
      <c r="Q858">
        <f t="shared" si="122"/>
        <v>0</v>
      </c>
      <c r="R858">
        <f t="shared" si="123"/>
        <v>0</v>
      </c>
      <c r="S858">
        <f t="shared" si="124"/>
        <v>1</v>
      </c>
    </row>
    <row r="859" spans="1:19" ht="18.600000000000001" customHeight="1" x14ac:dyDescent="0.3">
      <c r="A859" t="s">
        <v>2624</v>
      </c>
      <c r="B859" t="str">
        <f>UPPER(DataAnalyst!B859)</f>
        <v>SENIOR DATA ANALYST - INFORMATICS</v>
      </c>
      <c r="C859" t="s">
        <v>2558</v>
      </c>
      <c r="E859" t="str">
        <f t="shared" si="126"/>
        <v>Data Analyst</v>
      </c>
      <c r="F859" t="str">
        <f t="shared" si="118"/>
        <v>$97</v>
      </c>
      <c r="G859" t="str">
        <f t="shared" si="119"/>
        <v>$129</v>
      </c>
      <c r="H859" t="str">
        <f>LEFT(DataAnalyst!F770,LEN(DataAnalyst!F770)-3)</f>
        <v xml:space="preserve">Diverse Lynx
</v>
      </c>
      <c r="I859" t="s">
        <v>252</v>
      </c>
      <c r="J859" t="str">
        <f>IF(DataAnalyst!I770=-1,"Unknown",DataAnalyst!I770)</f>
        <v>501 to 1000 employees</v>
      </c>
      <c r="K859" t="str">
        <f>IF(DataAnalyst!L770=-1,"Unknown",DataAnalyst!L770)</f>
        <v>IT Services</v>
      </c>
      <c r="L859" t="str">
        <f>IF(DataAnalyst!N770=-1,"Unknown",DataAnalyst!N770)</f>
        <v>$100 to $500 million (USD)</v>
      </c>
      <c r="M859" t="b">
        <f>IF(DataAnalyst!P770=-1,FALSE,TRUE)</f>
        <v>0</v>
      </c>
      <c r="N859">
        <f t="shared" si="125"/>
        <v>1</v>
      </c>
      <c r="O859">
        <f t="shared" si="120"/>
        <v>1</v>
      </c>
      <c r="P859">
        <f t="shared" si="121"/>
        <v>0</v>
      </c>
      <c r="Q859">
        <f t="shared" si="122"/>
        <v>0</v>
      </c>
      <c r="R859">
        <f t="shared" si="123"/>
        <v>0</v>
      </c>
      <c r="S859">
        <f t="shared" si="124"/>
        <v>0</v>
      </c>
    </row>
    <row r="860" spans="1:19" ht="18.600000000000001" customHeight="1" x14ac:dyDescent="0.3">
      <c r="A860" t="s">
        <v>2626</v>
      </c>
      <c r="B860" t="str">
        <f>UPPER(DataAnalyst!B860)</f>
        <v>DATA QUALITY ANALYST-PRODUCT CONTENT SPECIALIST</v>
      </c>
      <c r="C860" t="s">
        <v>2558</v>
      </c>
      <c r="E860" t="str">
        <f t="shared" si="126"/>
        <v>Data Analyst</v>
      </c>
      <c r="F860" t="str">
        <f t="shared" si="118"/>
        <v>$97</v>
      </c>
      <c r="G860" t="str">
        <f t="shared" si="119"/>
        <v>$129</v>
      </c>
      <c r="H860" t="str">
        <f>LEFT(DataAnalyst!F771,LEN(DataAnalyst!F771)-3)</f>
        <v xml:space="preserve">Staffigo Technical Services, LLC
</v>
      </c>
      <c r="I860" t="s">
        <v>252</v>
      </c>
      <c r="J860" t="str">
        <f>IF(DataAnalyst!I771=-1,"Unknown",DataAnalyst!I771)</f>
        <v>51 to 200 employees</v>
      </c>
      <c r="K860" t="str">
        <f>IF(DataAnalyst!L771=-1,"Unknown",DataAnalyst!L771)</f>
        <v>IT Services</v>
      </c>
      <c r="L860" t="str">
        <f>IF(DataAnalyst!N771=-1,"Unknown",DataAnalyst!N771)</f>
        <v>$50 to $100 million (USD)</v>
      </c>
      <c r="M860" t="b">
        <f>IF(DataAnalyst!P771=-1,FALSE,TRUE)</f>
        <v>0</v>
      </c>
      <c r="N860">
        <f t="shared" si="125"/>
        <v>1</v>
      </c>
      <c r="O860">
        <f t="shared" si="120"/>
        <v>0</v>
      </c>
      <c r="P860">
        <f t="shared" si="121"/>
        <v>0</v>
      </c>
      <c r="Q860">
        <f t="shared" si="122"/>
        <v>0</v>
      </c>
      <c r="R860">
        <f t="shared" si="123"/>
        <v>0</v>
      </c>
      <c r="S860">
        <f t="shared" si="124"/>
        <v>1</v>
      </c>
    </row>
    <row r="861" spans="1:19" ht="18.600000000000001" customHeight="1" x14ac:dyDescent="0.3">
      <c r="A861" t="s">
        <v>2631</v>
      </c>
      <c r="B861" t="str">
        <f>UPPER(DataAnalyst!B861)</f>
        <v>TECHNICAL WEB DATA COLLECTION ANALYST</v>
      </c>
      <c r="C861" t="s">
        <v>2558</v>
      </c>
      <c r="E861" t="str">
        <f t="shared" si="126"/>
        <v>Data Analyst</v>
      </c>
      <c r="F861" t="str">
        <f t="shared" si="118"/>
        <v>$97</v>
      </c>
      <c r="G861" t="str">
        <f t="shared" si="119"/>
        <v>$129</v>
      </c>
      <c r="H861" t="str">
        <f>LEFT(DataAnalyst!F772,LEN(DataAnalyst!F772)-3)</f>
        <v xml:space="preserve">CRS Group
</v>
      </c>
      <c r="I861" t="s">
        <v>252</v>
      </c>
      <c r="J861" t="str">
        <f>IF(DataAnalyst!I772=-1,"Unknown",DataAnalyst!I772)</f>
        <v>51 to 200 employees</v>
      </c>
      <c r="K861" t="str">
        <f>IF(DataAnalyst!L772=-1,"Unknown",DataAnalyst!L772)</f>
        <v>Staffing &amp; Outsourcing</v>
      </c>
      <c r="L861" t="str">
        <f>IF(DataAnalyst!N772=-1,"Unknown",DataAnalyst!N772)</f>
        <v>$10 to $25 million (USD)</v>
      </c>
      <c r="M861" t="b">
        <f>IF(DataAnalyst!P772=-1,FALSE,TRUE)</f>
        <v>0</v>
      </c>
      <c r="N861">
        <f t="shared" si="125"/>
        <v>1</v>
      </c>
      <c r="O861">
        <f t="shared" si="120"/>
        <v>1</v>
      </c>
      <c r="P861">
        <f t="shared" si="121"/>
        <v>0</v>
      </c>
      <c r="Q861">
        <f t="shared" si="122"/>
        <v>0</v>
      </c>
      <c r="R861">
        <f t="shared" si="123"/>
        <v>0</v>
      </c>
      <c r="S861">
        <f t="shared" si="124"/>
        <v>0</v>
      </c>
    </row>
    <row r="862" spans="1:19" ht="18.600000000000001" customHeight="1" x14ac:dyDescent="0.3">
      <c r="A862" t="s">
        <v>2634</v>
      </c>
      <c r="B862" t="str">
        <f>UPPER(DataAnalyst!B862)</f>
        <v>SR. SALES OPERATIONS &amp; DATA ANALYST</v>
      </c>
      <c r="C862" t="s">
        <v>2558</v>
      </c>
      <c r="E862" t="str">
        <f t="shared" si="126"/>
        <v>Data Analyst</v>
      </c>
      <c r="F862" t="str">
        <f t="shared" si="118"/>
        <v>$97</v>
      </c>
      <c r="G862" t="str">
        <f t="shared" si="119"/>
        <v>$129</v>
      </c>
      <c r="H862" t="str">
        <f>LEFT(DataAnalyst!F773,LEN(DataAnalyst!F773)-3)</f>
        <v xml:space="preserve">Chicago Public Schools
</v>
      </c>
      <c r="I862" t="s">
        <v>252</v>
      </c>
      <c r="J862" t="str">
        <f>IF(DataAnalyst!I773=-1,"Unknown",DataAnalyst!I773)</f>
        <v>10000+ employees</v>
      </c>
      <c r="K862" t="str">
        <f>IF(DataAnalyst!L773=-1,"Unknown",DataAnalyst!L773)</f>
        <v>K-12 Education</v>
      </c>
      <c r="L862" t="str">
        <f>IF(DataAnalyst!N773=-1,"Unknown",DataAnalyst!N773)</f>
        <v>Unknown / Non-Applicable</v>
      </c>
      <c r="M862" t="b">
        <f>IF(DataAnalyst!P773=-1,FALSE,TRUE)</f>
        <v>0</v>
      </c>
      <c r="N862">
        <f t="shared" si="125"/>
        <v>0</v>
      </c>
      <c r="O862">
        <f t="shared" si="120"/>
        <v>0</v>
      </c>
      <c r="P862">
        <f t="shared" si="121"/>
        <v>0</v>
      </c>
      <c r="Q862">
        <f t="shared" si="122"/>
        <v>0</v>
      </c>
      <c r="R862">
        <f t="shared" si="123"/>
        <v>0</v>
      </c>
      <c r="S862">
        <f t="shared" si="124"/>
        <v>1</v>
      </c>
    </row>
    <row r="863" spans="1:19" ht="18.600000000000001" customHeight="1" x14ac:dyDescent="0.3">
      <c r="A863" t="s">
        <v>2637</v>
      </c>
      <c r="B863" t="str">
        <f>UPPER(DataAnalyst!B863)</f>
        <v>SALES DATA ANALYST</v>
      </c>
      <c r="C863" t="s">
        <v>2558</v>
      </c>
      <c r="E863" t="str">
        <f t="shared" si="126"/>
        <v>Data Analyst</v>
      </c>
      <c r="F863" t="str">
        <f t="shared" si="118"/>
        <v>$97</v>
      </c>
      <c r="G863" t="str">
        <f t="shared" si="119"/>
        <v>$129</v>
      </c>
      <c r="H863" t="str">
        <f>LEFT(DataAnalyst!F774,LEN(DataAnalyst!F774)-3)</f>
        <v xml:space="preserve">Tempus Labs
</v>
      </c>
      <c r="I863" t="s">
        <v>252</v>
      </c>
      <c r="J863" t="str">
        <f>IF(DataAnalyst!I774=-1,"Unknown",DataAnalyst!I774)</f>
        <v>501 to 1000 employees</v>
      </c>
      <c r="K863" t="str">
        <f>IF(DataAnalyst!L774=-1,"Unknown",DataAnalyst!L774)</f>
        <v>Biotech &amp; Pharmaceuticals</v>
      </c>
      <c r="L863" t="str">
        <f>IF(DataAnalyst!N774=-1,"Unknown",DataAnalyst!N774)</f>
        <v>Unknown / Non-Applicable</v>
      </c>
      <c r="M863" t="b">
        <f>IF(DataAnalyst!P774=-1,FALSE,TRUE)</f>
        <v>1</v>
      </c>
      <c r="N863">
        <f t="shared" si="125"/>
        <v>0</v>
      </c>
      <c r="O863">
        <f t="shared" si="120"/>
        <v>0</v>
      </c>
      <c r="P863">
        <f t="shared" si="121"/>
        <v>0</v>
      </c>
      <c r="Q863">
        <f t="shared" si="122"/>
        <v>0</v>
      </c>
      <c r="R863">
        <f t="shared" si="123"/>
        <v>0</v>
      </c>
      <c r="S863">
        <f t="shared" si="124"/>
        <v>1</v>
      </c>
    </row>
    <row r="864" spans="1:19" ht="18.600000000000001" customHeight="1" x14ac:dyDescent="0.3">
      <c r="A864" t="s">
        <v>2639</v>
      </c>
      <c r="B864" t="str">
        <f>UPPER(DataAnalyst!B864)</f>
        <v>LEAD DATA ANALYST</v>
      </c>
      <c r="C864" t="s">
        <v>2558</v>
      </c>
      <c r="E864" t="str">
        <f t="shared" si="126"/>
        <v>Data Analyst</v>
      </c>
      <c r="F864" t="str">
        <f t="shared" si="118"/>
        <v>$97</v>
      </c>
      <c r="G864" t="str">
        <f t="shared" si="119"/>
        <v>$129</v>
      </c>
      <c r="H864" t="str">
        <f>LEFT(DataAnalyst!F775,LEN(DataAnalyst!F775)-3)</f>
        <v>TalentD</v>
      </c>
      <c r="I864" t="s">
        <v>252</v>
      </c>
      <c r="J864" t="str">
        <f>IF(DataAnalyst!I775=-1,"Unknown",DataAnalyst!I775)</f>
        <v>1 to 50 employees</v>
      </c>
      <c r="K864" t="str">
        <f>IF(DataAnalyst!L775=-1,"Unknown",DataAnalyst!L775)</f>
        <v>Unknown</v>
      </c>
      <c r="L864" t="str">
        <f>IF(DataAnalyst!N775=-1,"Unknown",DataAnalyst!N775)</f>
        <v>Unknown / Non-Applicable</v>
      </c>
      <c r="M864" t="b">
        <f>IF(DataAnalyst!P775=-1,FALSE,TRUE)</f>
        <v>0</v>
      </c>
      <c r="N864">
        <f t="shared" si="125"/>
        <v>1</v>
      </c>
      <c r="O864">
        <f t="shared" si="120"/>
        <v>0</v>
      </c>
      <c r="P864">
        <f t="shared" si="121"/>
        <v>0</v>
      </c>
      <c r="Q864">
        <f t="shared" si="122"/>
        <v>0</v>
      </c>
      <c r="R864">
        <f t="shared" si="123"/>
        <v>0</v>
      </c>
      <c r="S864">
        <f t="shared" si="124"/>
        <v>1</v>
      </c>
    </row>
    <row r="865" spans="1:19" ht="18.600000000000001" customHeight="1" x14ac:dyDescent="0.3">
      <c r="A865" t="s">
        <v>2641</v>
      </c>
      <c r="B865" t="str">
        <f>UPPER(DataAnalyst!B865)</f>
        <v>SENIOR HEALTHCARE DATA ANALYST</v>
      </c>
      <c r="C865" t="s">
        <v>2558</v>
      </c>
      <c r="E865" t="str">
        <f t="shared" si="126"/>
        <v>Data Analyst</v>
      </c>
      <c r="F865" t="str">
        <f t="shared" si="118"/>
        <v>$97</v>
      </c>
      <c r="G865" t="str">
        <f t="shared" si="119"/>
        <v>$129</v>
      </c>
      <c r="H865" t="str">
        <f>LEFT(DataAnalyst!F776,LEN(DataAnalyst!F776)-3)</f>
        <v xml:space="preserve">VIVA USA INC
</v>
      </c>
      <c r="I865" t="s">
        <v>252</v>
      </c>
      <c r="J865" t="str">
        <f>IF(DataAnalyst!I776=-1,"Unknown",DataAnalyst!I776)</f>
        <v>51 to 200 employees</v>
      </c>
      <c r="K865" t="str">
        <f>IF(DataAnalyst!L776=-1,"Unknown",DataAnalyst!L776)</f>
        <v>IT Services</v>
      </c>
      <c r="L865" t="str">
        <f>IF(DataAnalyst!N776=-1,"Unknown",DataAnalyst!N776)</f>
        <v>$25 to $50 million (USD)</v>
      </c>
      <c r="M865" t="b">
        <f>IF(DataAnalyst!P776=-1,FALSE,TRUE)</f>
        <v>0</v>
      </c>
      <c r="N865">
        <f t="shared" si="125"/>
        <v>1</v>
      </c>
      <c r="O865">
        <f t="shared" si="120"/>
        <v>0</v>
      </c>
      <c r="P865">
        <f t="shared" si="121"/>
        <v>0</v>
      </c>
      <c r="Q865">
        <f t="shared" si="122"/>
        <v>0</v>
      </c>
      <c r="R865">
        <f t="shared" si="123"/>
        <v>0</v>
      </c>
      <c r="S865">
        <f t="shared" si="124"/>
        <v>0</v>
      </c>
    </row>
    <row r="866" spans="1:19" ht="18.600000000000001" customHeight="1" x14ac:dyDescent="0.3">
      <c r="A866" t="s">
        <v>2644</v>
      </c>
      <c r="B866" t="str">
        <f>UPPER(DataAnalyst!B866)</f>
        <v>SENIOR DATA ANALYST</v>
      </c>
      <c r="C866" t="s">
        <v>2558</v>
      </c>
      <c r="E866" t="str">
        <f t="shared" si="126"/>
        <v>Data Analyst</v>
      </c>
      <c r="F866" t="str">
        <f t="shared" si="118"/>
        <v>$97</v>
      </c>
      <c r="G866" t="str">
        <f t="shared" si="119"/>
        <v>$129</v>
      </c>
      <c r="H866" t="str">
        <f>LEFT(DataAnalyst!F777,LEN(DataAnalyst!F777)-3)</f>
        <v xml:space="preserve">360pi
</v>
      </c>
      <c r="I866" t="s">
        <v>252</v>
      </c>
      <c r="J866" t="str">
        <f>IF(DataAnalyst!I777=-1,"Unknown",DataAnalyst!I777)</f>
        <v>1 to 50 employees</v>
      </c>
      <c r="K866" t="str">
        <f>IF(DataAnalyst!L777=-1,"Unknown",DataAnalyst!L777)</f>
        <v>Enterprise Software &amp; Network Solutions</v>
      </c>
      <c r="L866" t="str">
        <f>IF(DataAnalyst!N777=-1,"Unknown",DataAnalyst!N777)</f>
        <v>$1 to $5 million (USD)</v>
      </c>
      <c r="M866" t="b">
        <f>IF(DataAnalyst!P777=-1,FALSE,TRUE)</f>
        <v>0</v>
      </c>
      <c r="N866">
        <f t="shared" si="125"/>
        <v>1</v>
      </c>
      <c r="O866">
        <f t="shared" si="120"/>
        <v>0</v>
      </c>
      <c r="P866">
        <f t="shared" si="121"/>
        <v>0</v>
      </c>
      <c r="Q866">
        <f t="shared" si="122"/>
        <v>0</v>
      </c>
      <c r="R866">
        <f t="shared" si="123"/>
        <v>0</v>
      </c>
      <c r="S866">
        <f t="shared" si="124"/>
        <v>0</v>
      </c>
    </row>
    <row r="867" spans="1:19" ht="18.600000000000001" customHeight="1" x14ac:dyDescent="0.3">
      <c r="A867" t="s">
        <v>2646</v>
      </c>
      <c r="B867" t="str">
        <f>UPPER(DataAnalyst!B867)</f>
        <v>DATA ANALYST (MPI)</v>
      </c>
      <c r="C867" t="s">
        <v>2558</v>
      </c>
      <c r="E867" t="str">
        <f t="shared" si="126"/>
        <v>Data Analyst</v>
      </c>
      <c r="F867" t="str">
        <f t="shared" si="118"/>
        <v>$97</v>
      </c>
      <c r="G867" t="str">
        <f t="shared" si="119"/>
        <v>$129</v>
      </c>
      <c r="H867" t="str">
        <f>LEFT(DataAnalyst!F778,LEN(DataAnalyst!F778)-3)</f>
        <v xml:space="preserve">TEKsystems, Inc
</v>
      </c>
      <c r="I867" t="s">
        <v>252</v>
      </c>
      <c r="J867" t="str">
        <f>IF(DataAnalyst!I778=-1,"Unknown",DataAnalyst!I778)</f>
        <v>1001 to 5000 employees</v>
      </c>
      <c r="K867" t="str">
        <f>IF(DataAnalyst!L778=-1,"Unknown",DataAnalyst!L778)</f>
        <v>Staffing &amp; Outsourcing</v>
      </c>
      <c r="L867" t="str">
        <f>IF(DataAnalyst!N778=-1,"Unknown",DataAnalyst!N778)</f>
        <v>$2 to $5 billion (USD)</v>
      </c>
      <c r="M867" t="b">
        <f>IF(DataAnalyst!P778=-1,FALSE,TRUE)</f>
        <v>0</v>
      </c>
      <c r="N867">
        <f t="shared" si="125"/>
        <v>0</v>
      </c>
      <c r="O867">
        <f t="shared" si="120"/>
        <v>0</v>
      </c>
      <c r="P867">
        <f t="shared" si="121"/>
        <v>0</v>
      </c>
      <c r="Q867">
        <f t="shared" si="122"/>
        <v>1</v>
      </c>
      <c r="R867">
        <f t="shared" si="123"/>
        <v>0</v>
      </c>
      <c r="S867">
        <f t="shared" si="124"/>
        <v>1</v>
      </c>
    </row>
    <row r="868" spans="1:19" ht="18.600000000000001" customHeight="1" x14ac:dyDescent="0.3">
      <c r="A868" t="s">
        <v>2650</v>
      </c>
      <c r="B868" t="str">
        <f>UPPER(DataAnalyst!B868)</f>
        <v>SENIOR DATA ANALYST, SALES</v>
      </c>
      <c r="C868" t="s">
        <v>2558</v>
      </c>
      <c r="E868" t="str">
        <f t="shared" si="126"/>
        <v>Data Analyst</v>
      </c>
      <c r="F868" t="str">
        <f t="shared" si="118"/>
        <v>$97</v>
      </c>
      <c r="G868" t="str">
        <f t="shared" si="119"/>
        <v>$129</v>
      </c>
      <c r="H868" t="str">
        <f>LEFT(DataAnalyst!F779,LEN(DataAnalyst!F779)-3)</f>
        <v xml:space="preserve">Leap
</v>
      </c>
      <c r="I868" t="s">
        <v>252</v>
      </c>
      <c r="J868" t="str">
        <f>IF(DataAnalyst!I779=-1,"Unknown",DataAnalyst!I779)</f>
        <v>51 to 200 employees</v>
      </c>
      <c r="K868" t="str">
        <f>IF(DataAnalyst!L779=-1,"Unknown",DataAnalyst!L779)</f>
        <v>Social Assistance</v>
      </c>
      <c r="L868" t="str">
        <f>IF(DataAnalyst!N779=-1,"Unknown",DataAnalyst!N779)</f>
        <v>Unknown / Non-Applicable</v>
      </c>
      <c r="M868" t="b">
        <f>IF(DataAnalyst!P779=-1,FALSE,TRUE)</f>
        <v>0</v>
      </c>
      <c r="N868">
        <f t="shared" si="125"/>
        <v>1</v>
      </c>
      <c r="O868">
        <f t="shared" si="120"/>
        <v>1</v>
      </c>
      <c r="P868">
        <f t="shared" si="121"/>
        <v>0</v>
      </c>
      <c r="Q868">
        <f t="shared" si="122"/>
        <v>0</v>
      </c>
      <c r="R868">
        <f t="shared" si="123"/>
        <v>0</v>
      </c>
      <c r="S868">
        <f t="shared" si="124"/>
        <v>1</v>
      </c>
    </row>
    <row r="869" spans="1:19" ht="18.600000000000001" customHeight="1" x14ac:dyDescent="0.3">
      <c r="A869" t="s">
        <v>2652</v>
      </c>
      <c r="B869" t="str">
        <f>UPPER(DataAnalyst!B869)</f>
        <v>SR. BI DATA ANALYST / QLIKSENSE</v>
      </c>
      <c r="C869" t="s">
        <v>2558</v>
      </c>
      <c r="E869" t="str">
        <f t="shared" si="126"/>
        <v>Data Analyst</v>
      </c>
      <c r="F869" t="str">
        <f t="shared" si="118"/>
        <v>$97</v>
      </c>
      <c r="G869" t="str">
        <f t="shared" si="119"/>
        <v>$129</v>
      </c>
      <c r="H869" t="str">
        <f>LEFT(DataAnalyst!F781,LEN(DataAnalyst!F781)-3)</f>
        <v>Bartech Gr</v>
      </c>
      <c r="I869" t="s">
        <v>2407</v>
      </c>
      <c r="J869" t="str">
        <f>IF(DataAnalyst!I781=-1,"Unknown",DataAnalyst!I781)</f>
        <v>51 to 200 employees</v>
      </c>
      <c r="K869" t="str">
        <f>IF(DataAnalyst!L781=-1,"Unknown",DataAnalyst!L781)</f>
        <v>Construction</v>
      </c>
      <c r="L869" t="str">
        <f>IF(DataAnalyst!N781=-1,"Unknown",DataAnalyst!N781)</f>
        <v>Unknown / Non-Applicable</v>
      </c>
      <c r="M869" t="b">
        <f>IF(DataAnalyst!P781=-1,FALSE,TRUE)</f>
        <v>0</v>
      </c>
      <c r="N869">
        <f t="shared" si="125"/>
        <v>0</v>
      </c>
      <c r="O869">
        <f t="shared" si="120"/>
        <v>0</v>
      </c>
      <c r="P869">
        <f t="shared" si="121"/>
        <v>0</v>
      </c>
      <c r="Q869">
        <f t="shared" si="122"/>
        <v>0</v>
      </c>
      <c r="R869">
        <f t="shared" si="123"/>
        <v>0</v>
      </c>
      <c r="S869">
        <f t="shared" si="124"/>
        <v>0</v>
      </c>
    </row>
    <row r="870" spans="1:19" ht="18.600000000000001" customHeight="1" x14ac:dyDescent="0.3">
      <c r="A870" t="s">
        <v>2656</v>
      </c>
      <c r="B870" t="str">
        <f>UPPER(DataAnalyst!B870)</f>
        <v>DATA GOVERNANCE AND ANALYTICS ANALYST</v>
      </c>
      <c r="C870" t="s">
        <v>2655</v>
      </c>
      <c r="E870" t="str">
        <f t="shared" si="126"/>
        <v>Data Analyst</v>
      </c>
      <c r="F870" t="str">
        <f t="shared" si="118"/>
        <v>$68</v>
      </c>
      <c r="G870" t="str">
        <f t="shared" si="119"/>
        <v>$87</v>
      </c>
      <c r="H870" t="str">
        <f>LEFT(DataAnalyst!F782,LEN(DataAnalyst!F782)-3)</f>
        <v xml:space="preserve">Lorven Technologies Inc
</v>
      </c>
      <c r="I870" t="s">
        <v>252</v>
      </c>
      <c r="J870" t="str">
        <f>IF(DataAnalyst!I782=-1,"Unknown",DataAnalyst!I782)</f>
        <v>1 to 50 employees</v>
      </c>
      <c r="K870" t="str">
        <f>IF(DataAnalyst!L782=-1,"Unknown",DataAnalyst!L782)</f>
        <v>Accounting</v>
      </c>
      <c r="L870" t="str">
        <f>IF(DataAnalyst!N782=-1,"Unknown",DataAnalyst!N782)</f>
        <v>Less than $1 million (USD)</v>
      </c>
      <c r="M870" t="b">
        <f>IF(DataAnalyst!P782=-1,FALSE,TRUE)</f>
        <v>0</v>
      </c>
      <c r="N870">
        <f t="shared" si="125"/>
        <v>1</v>
      </c>
      <c r="O870">
        <f t="shared" si="120"/>
        <v>0</v>
      </c>
      <c r="P870">
        <f t="shared" si="121"/>
        <v>0</v>
      </c>
      <c r="Q870">
        <f t="shared" si="122"/>
        <v>0</v>
      </c>
      <c r="R870">
        <f t="shared" si="123"/>
        <v>0</v>
      </c>
      <c r="S870">
        <f t="shared" si="124"/>
        <v>1</v>
      </c>
    </row>
    <row r="871" spans="1:19" ht="18.600000000000001" customHeight="1" x14ac:dyDescent="0.3">
      <c r="A871" t="s">
        <v>2658</v>
      </c>
      <c r="B871" t="str">
        <f>UPPER(DataAnalyst!B871)</f>
        <v>R &amp; PYTHON / SR. INFORMATION DATA ANALYST</v>
      </c>
      <c r="C871" t="s">
        <v>2655</v>
      </c>
      <c r="E871" t="str">
        <f t="shared" si="126"/>
        <v>Data Analyst</v>
      </c>
      <c r="F871" t="str">
        <f t="shared" si="118"/>
        <v>$68</v>
      </c>
      <c r="G871" t="str">
        <f t="shared" si="119"/>
        <v>$87</v>
      </c>
      <c r="H871" t="str">
        <f>LEFT(DataAnalyst!F783,LEN(DataAnalyst!F783)-3)</f>
        <v xml:space="preserve">Rush University Medical Center
</v>
      </c>
      <c r="I871" t="s">
        <v>252</v>
      </c>
      <c r="J871" t="str">
        <f>IF(DataAnalyst!I783=-1,"Unknown",DataAnalyst!I783)</f>
        <v>5001 to 10000 employees</v>
      </c>
      <c r="K871" t="str">
        <f>IF(DataAnalyst!L783=-1,"Unknown",DataAnalyst!L783)</f>
        <v>Health Care Services &amp; Hospitals</v>
      </c>
      <c r="L871" t="str">
        <f>IF(DataAnalyst!N783=-1,"Unknown",DataAnalyst!N783)</f>
        <v>$1 to $2 billion (USD)</v>
      </c>
      <c r="M871" t="b">
        <f>IF(DataAnalyst!P783=-1,FALSE,TRUE)</f>
        <v>0</v>
      </c>
      <c r="N871">
        <f t="shared" si="125"/>
        <v>1</v>
      </c>
      <c r="O871">
        <f t="shared" si="120"/>
        <v>1</v>
      </c>
      <c r="P871">
        <f t="shared" si="121"/>
        <v>1</v>
      </c>
      <c r="Q871">
        <f t="shared" si="122"/>
        <v>0</v>
      </c>
      <c r="R871">
        <f t="shared" si="123"/>
        <v>0</v>
      </c>
      <c r="S871">
        <f t="shared" si="124"/>
        <v>0</v>
      </c>
    </row>
    <row r="872" spans="1:19" ht="18.600000000000001" customHeight="1" x14ac:dyDescent="0.3">
      <c r="A872" t="s">
        <v>2659</v>
      </c>
      <c r="B872" t="str">
        <f>UPPER(DataAnalyst!B872)</f>
        <v>CLINICAL PRACTICE DATA ANALYST SPECIALIST (CLINICAL RESEARCH DATA MANAGER) - MILE SQUARE MAIN</v>
      </c>
      <c r="C872" t="s">
        <v>2655</v>
      </c>
      <c r="E872" t="str">
        <f t="shared" si="126"/>
        <v>Data Analyst</v>
      </c>
      <c r="F872" t="str">
        <f t="shared" si="118"/>
        <v>$68</v>
      </c>
      <c r="G872" t="str">
        <f t="shared" si="119"/>
        <v>$87</v>
      </c>
      <c r="H872" t="str">
        <f>LEFT(DataAnalyst!F784,LEN(DataAnalyst!F784)-3)</f>
        <v xml:space="preserve">TechUSA
</v>
      </c>
      <c r="I872" t="s">
        <v>252</v>
      </c>
      <c r="J872" t="str">
        <f>IF(DataAnalyst!I784=-1,"Unknown",DataAnalyst!I784)</f>
        <v>1001 to 5000 employees</v>
      </c>
      <c r="K872" t="str">
        <f>IF(DataAnalyst!L784=-1,"Unknown",DataAnalyst!L784)</f>
        <v>Staffing &amp; Outsourcing</v>
      </c>
      <c r="L872" t="str">
        <f>IF(DataAnalyst!N784=-1,"Unknown",DataAnalyst!N784)</f>
        <v>$100 to $500 million (USD)</v>
      </c>
      <c r="M872" t="b">
        <f>IF(DataAnalyst!P784=-1,FALSE,TRUE)</f>
        <v>0</v>
      </c>
      <c r="N872">
        <f t="shared" si="125"/>
        <v>1</v>
      </c>
      <c r="O872">
        <f t="shared" si="120"/>
        <v>1</v>
      </c>
      <c r="P872">
        <f t="shared" si="121"/>
        <v>1</v>
      </c>
      <c r="Q872">
        <f t="shared" si="122"/>
        <v>0</v>
      </c>
      <c r="R872">
        <f t="shared" si="123"/>
        <v>0</v>
      </c>
      <c r="S872">
        <f t="shared" si="124"/>
        <v>1</v>
      </c>
    </row>
    <row r="873" spans="1:19" ht="18.600000000000001" customHeight="1" x14ac:dyDescent="0.3">
      <c r="A873" t="s">
        <v>2661</v>
      </c>
      <c r="B873" t="str">
        <f>UPPER(DataAnalyst!B873)</f>
        <v>LEAD DATA ANALYST</v>
      </c>
      <c r="C873" t="s">
        <v>2655</v>
      </c>
      <c r="E873" t="str">
        <f t="shared" si="126"/>
        <v>Data Analyst</v>
      </c>
      <c r="F873" t="str">
        <f t="shared" si="118"/>
        <v>$68</v>
      </c>
      <c r="G873" t="str">
        <f t="shared" si="119"/>
        <v>$87</v>
      </c>
      <c r="H873" t="str">
        <f>LEFT(DataAnalyst!F785,LEN(DataAnalyst!F785)-3)</f>
        <v xml:space="preserve">Alliant Credit Union
</v>
      </c>
      <c r="I873" t="s">
        <v>1060</v>
      </c>
      <c r="J873" t="str">
        <f>IF(DataAnalyst!I785=-1,"Unknown",DataAnalyst!I785)</f>
        <v>501 to 1000 employees</v>
      </c>
      <c r="K873" t="str">
        <f>IF(DataAnalyst!L785=-1,"Unknown",DataAnalyst!L785)</f>
        <v>Banks &amp; Credit Unions</v>
      </c>
      <c r="L873" t="str">
        <f>IF(DataAnalyst!N785=-1,"Unknown",DataAnalyst!N785)</f>
        <v>$100 to $500 million (USD)</v>
      </c>
      <c r="M873" t="b">
        <f>IF(DataAnalyst!P785=-1,FALSE,TRUE)</f>
        <v>0</v>
      </c>
      <c r="N873">
        <f t="shared" si="125"/>
        <v>1</v>
      </c>
      <c r="O873">
        <f t="shared" si="120"/>
        <v>0</v>
      </c>
      <c r="P873">
        <f t="shared" si="121"/>
        <v>0</v>
      </c>
      <c r="Q873">
        <f t="shared" si="122"/>
        <v>0</v>
      </c>
      <c r="R873">
        <f t="shared" si="123"/>
        <v>0</v>
      </c>
      <c r="S873">
        <f t="shared" si="124"/>
        <v>1</v>
      </c>
    </row>
    <row r="874" spans="1:19" ht="18.600000000000001" customHeight="1" x14ac:dyDescent="0.3">
      <c r="A874" t="s">
        <v>2664</v>
      </c>
      <c r="B874" t="str">
        <f>UPPER(DataAnalyst!B874)</f>
        <v>CLINICAL PRACTICE DATA ANALYST SPECIALIST</v>
      </c>
      <c r="C874" t="s">
        <v>2655</v>
      </c>
      <c r="E874" t="str">
        <f t="shared" si="126"/>
        <v>Data Analyst</v>
      </c>
      <c r="F874" t="str">
        <f t="shared" si="118"/>
        <v>$68</v>
      </c>
      <c r="G874" t="str">
        <f t="shared" si="119"/>
        <v>$87</v>
      </c>
      <c r="H874" t="str">
        <f>LEFT(DataAnalyst!F786,LEN(DataAnalyst!F786)-3)</f>
        <v xml:space="preserve">Green Key Resources
</v>
      </c>
      <c r="I874" t="s">
        <v>252</v>
      </c>
      <c r="J874" t="str">
        <f>IF(DataAnalyst!I786=-1,"Unknown",DataAnalyst!I786)</f>
        <v>201 to 500 employees</v>
      </c>
      <c r="K874" t="str">
        <f>IF(DataAnalyst!L786=-1,"Unknown",DataAnalyst!L786)</f>
        <v>Staffing &amp; Outsourcing</v>
      </c>
      <c r="L874" t="str">
        <f>IF(DataAnalyst!N786=-1,"Unknown",DataAnalyst!N786)</f>
        <v>Unknown / Non-Applicable</v>
      </c>
      <c r="M874" t="b">
        <f>IF(DataAnalyst!P786=-1,FALSE,TRUE)</f>
        <v>0</v>
      </c>
      <c r="N874">
        <f t="shared" si="125"/>
        <v>1</v>
      </c>
      <c r="O874">
        <f t="shared" si="120"/>
        <v>1</v>
      </c>
      <c r="P874">
        <f t="shared" si="121"/>
        <v>1</v>
      </c>
      <c r="Q874">
        <f t="shared" si="122"/>
        <v>0</v>
      </c>
      <c r="R874">
        <f t="shared" si="123"/>
        <v>0</v>
      </c>
      <c r="S874">
        <f t="shared" si="124"/>
        <v>1</v>
      </c>
    </row>
    <row r="875" spans="1:19" ht="18.600000000000001" customHeight="1" x14ac:dyDescent="0.3">
      <c r="A875" t="s">
        <v>2666</v>
      </c>
      <c r="B875" t="str">
        <f>UPPER(DataAnalyst!B875)</f>
        <v>SR. BUSINESS ANALYST DATA PRIVACY</v>
      </c>
      <c r="C875" t="s">
        <v>2655</v>
      </c>
      <c r="E875" t="str">
        <f t="shared" si="126"/>
        <v>Business Analyst</v>
      </c>
      <c r="F875" t="str">
        <f t="shared" si="118"/>
        <v>$68</v>
      </c>
      <c r="G875" t="str">
        <f t="shared" si="119"/>
        <v>$87</v>
      </c>
      <c r="H875" t="str">
        <f>LEFT(DataAnalyst!F787,LEN(DataAnalyst!F787)-3)</f>
        <v xml:space="preserve">University of Chicago
</v>
      </c>
      <c r="I875" t="s">
        <v>252</v>
      </c>
      <c r="J875" t="str">
        <f>IF(DataAnalyst!I787=-1,"Unknown",DataAnalyst!I787)</f>
        <v>10000+ employees</v>
      </c>
      <c r="K875" t="str">
        <f>IF(DataAnalyst!L787=-1,"Unknown",DataAnalyst!L787)</f>
        <v>Colleges &amp; Universities</v>
      </c>
      <c r="L875" t="str">
        <f>IF(DataAnalyst!N787=-1,"Unknown",DataAnalyst!N787)</f>
        <v>$2 to $5 billion (USD)</v>
      </c>
      <c r="M875" t="b">
        <f>IF(DataAnalyst!P787=-1,FALSE,TRUE)</f>
        <v>0</v>
      </c>
      <c r="N875">
        <f t="shared" si="125"/>
        <v>0</v>
      </c>
      <c r="O875">
        <f t="shared" si="120"/>
        <v>0</v>
      </c>
      <c r="P875">
        <f t="shared" si="121"/>
        <v>0</v>
      </c>
      <c r="Q875">
        <f t="shared" si="122"/>
        <v>0</v>
      </c>
      <c r="R875">
        <f t="shared" si="123"/>
        <v>0</v>
      </c>
      <c r="S875">
        <f t="shared" si="124"/>
        <v>0</v>
      </c>
    </row>
    <row r="876" spans="1:19" ht="18.600000000000001" customHeight="1" x14ac:dyDescent="0.3">
      <c r="A876" t="s">
        <v>2669</v>
      </c>
      <c r="B876" t="str">
        <f>UPPER(DataAnalyst!B876)</f>
        <v>SAS ANALYST / DATA ANALYTICS /SR. INFORMATION DATA ANALYST</v>
      </c>
      <c r="C876" t="s">
        <v>2655</v>
      </c>
      <c r="E876" t="str">
        <f t="shared" si="126"/>
        <v>Data Analyst</v>
      </c>
      <c r="F876" t="str">
        <f t="shared" si="118"/>
        <v>$68</v>
      </c>
      <c r="G876" t="str">
        <f t="shared" si="119"/>
        <v>$87</v>
      </c>
      <c r="H876" t="str">
        <f>LEFT(DataAnalyst!F788,LEN(DataAnalyst!F788)-3)</f>
        <v xml:space="preserve">Accounting Aid Society
</v>
      </c>
      <c r="I876" t="s">
        <v>252</v>
      </c>
      <c r="J876" t="str">
        <f>IF(DataAnalyst!I788=-1,"Unknown",DataAnalyst!I788)</f>
        <v>1 to 50 employees</v>
      </c>
      <c r="K876" t="str">
        <f>IF(DataAnalyst!L788=-1,"Unknown",DataAnalyst!L788)</f>
        <v>Unknown</v>
      </c>
      <c r="L876" t="str">
        <f>IF(DataAnalyst!N788=-1,"Unknown",DataAnalyst!N788)</f>
        <v>$1 to $5 million (USD)</v>
      </c>
      <c r="M876" t="b">
        <f>IF(DataAnalyst!P788=-1,FALSE,TRUE)</f>
        <v>0</v>
      </c>
      <c r="N876">
        <f t="shared" si="125"/>
        <v>1</v>
      </c>
      <c r="O876">
        <f t="shared" si="120"/>
        <v>1</v>
      </c>
      <c r="P876">
        <f t="shared" si="121"/>
        <v>1</v>
      </c>
      <c r="Q876">
        <f t="shared" si="122"/>
        <v>0</v>
      </c>
      <c r="R876">
        <f t="shared" si="123"/>
        <v>0</v>
      </c>
      <c r="S876">
        <f t="shared" si="124"/>
        <v>0</v>
      </c>
    </row>
    <row r="877" spans="1:19" ht="18.600000000000001" customHeight="1" x14ac:dyDescent="0.3">
      <c r="A877" t="s">
        <v>2670</v>
      </c>
      <c r="B877" t="str">
        <f>UPPER(DataAnalyst!B877)</f>
        <v>IT RISK AND COMPLIANCE DATA REPORTING ANALYST</v>
      </c>
      <c r="C877" t="s">
        <v>2655</v>
      </c>
      <c r="E877" t="str">
        <f t="shared" si="126"/>
        <v>Data Analyst</v>
      </c>
      <c r="F877" t="str">
        <f t="shared" si="118"/>
        <v>$68</v>
      </c>
      <c r="G877" t="str">
        <f t="shared" si="119"/>
        <v>$87</v>
      </c>
      <c r="H877" t="str">
        <f>LEFT(DataAnalyst!F789,LEN(DataAnalyst!F789)-3)</f>
        <v xml:space="preserve">Roig Lawyers
</v>
      </c>
      <c r="I877" t="s">
        <v>2427</v>
      </c>
      <c r="J877" t="str">
        <f>IF(DataAnalyst!I789=-1,"Unknown",DataAnalyst!I789)</f>
        <v>201 to 500 employees</v>
      </c>
      <c r="K877" t="str">
        <f>IF(DataAnalyst!L789=-1,"Unknown",DataAnalyst!L789)</f>
        <v>Legal</v>
      </c>
      <c r="L877" t="str">
        <f>IF(DataAnalyst!N789=-1,"Unknown",DataAnalyst!N789)</f>
        <v>Unknown / Non-Applicable</v>
      </c>
      <c r="M877" t="b">
        <f>IF(DataAnalyst!P789=-1,FALSE,TRUE)</f>
        <v>0</v>
      </c>
      <c r="N877">
        <f t="shared" si="125"/>
        <v>1</v>
      </c>
      <c r="O877">
        <f t="shared" si="120"/>
        <v>0</v>
      </c>
      <c r="P877">
        <f t="shared" si="121"/>
        <v>0</v>
      </c>
      <c r="Q877">
        <f t="shared" si="122"/>
        <v>1</v>
      </c>
      <c r="R877">
        <f t="shared" si="123"/>
        <v>0</v>
      </c>
      <c r="S877">
        <f t="shared" si="124"/>
        <v>1</v>
      </c>
    </row>
    <row r="878" spans="1:19" ht="18.600000000000001" customHeight="1" x14ac:dyDescent="0.3">
      <c r="A878" t="s">
        <v>2672</v>
      </c>
      <c r="B878" t="str">
        <f>UPPER(DataAnalyst!B878)</f>
        <v>ANALYST IV SYSTEMS - DATA ENGINEERING</v>
      </c>
      <c r="C878" t="s">
        <v>2655</v>
      </c>
      <c r="E878" t="str">
        <f t="shared" si="126"/>
        <v>Data Analyst</v>
      </c>
      <c r="F878" t="str">
        <f t="shared" si="118"/>
        <v>$68</v>
      </c>
      <c r="G878" t="str">
        <f t="shared" si="119"/>
        <v>$87</v>
      </c>
      <c r="H878" t="str">
        <f>LEFT(DataAnalyst!F790,LEN(DataAnalyst!F790)-3)</f>
        <v xml:space="preserve">PrivateBancorp, Inc.
</v>
      </c>
      <c r="I878" t="s">
        <v>252</v>
      </c>
      <c r="J878" t="str">
        <f>IF(DataAnalyst!I790=-1,"Unknown",DataAnalyst!I790)</f>
        <v>10000+ employees</v>
      </c>
      <c r="K878" t="str">
        <f>IF(DataAnalyst!L790=-1,"Unknown",DataAnalyst!L790)</f>
        <v>Banks &amp; Credit Unions</v>
      </c>
      <c r="L878" t="str">
        <f>IF(DataAnalyst!N790=-1,"Unknown",DataAnalyst!N790)</f>
        <v>Unknown / Non-Applicable</v>
      </c>
      <c r="M878" t="b">
        <f>IF(DataAnalyst!P790=-1,FALSE,TRUE)</f>
        <v>0</v>
      </c>
      <c r="N878">
        <f t="shared" si="125"/>
        <v>1</v>
      </c>
      <c r="O878">
        <f t="shared" si="120"/>
        <v>1</v>
      </c>
      <c r="P878">
        <f t="shared" si="121"/>
        <v>0</v>
      </c>
      <c r="Q878">
        <f t="shared" si="122"/>
        <v>0</v>
      </c>
      <c r="R878">
        <f t="shared" si="123"/>
        <v>0</v>
      </c>
      <c r="S878">
        <f t="shared" si="124"/>
        <v>1</v>
      </c>
    </row>
    <row r="879" spans="1:19" ht="18.600000000000001" customHeight="1" x14ac:dyDescent="0.3">
      <c r="A879" t="s">
        <v>2676</v>
      </c>
      <c r="B879" t="str">
        <f>UPPER(DataAnalyst!B879)</f>
        <v>DATA ANALYST ALTERYX EXPERIENCE MUST</v>
      </c>
      <c r="C879" t="s">
        <v>2655</v>
      </c>
      <c r="E879" t="str">
        <f t="shared" si="126"/>
        <v>Data Analyst</v>
      </c>
      <c r="F879" t="str">
        <f t="shared" si="118"/>
        <v>$68</v>
      </c>
      <c r="G879" t="str">
        <f t="shared" si="119"/>
        <v>$87</v>
      </c>
      <c r="H879" t="str">
        <f>LEFT(DataAnalyst!F791,LEN(DataAnalyst!F791)-3)</f>
        <v xml:space="preserve">PDI Software
</v>
      </c>
      <c r="I879" t="s">
        <v>252</v>
      </c>
      <c r="J879" t="str">
        <f>IF(DataAnalyst!I791=-1,"Unknown",DataAnalyst!I791)</f>
        <v>501 to 1000 employees</v>
      </c>
      <c r="K879" t="str">
        <f>IF(DataAnalyst!L791=-1,"Unknown",DataAnalyst!L791)</f>
        <v>Enterprise Software &amp; Network Solutions</v>
      </c>
      <c r="L879" t="str">
        <f>IF(DataAnalyst!N791=-1,"Unknown",DataAnalyst!N791)</f>
        <v>Unknown / Non-Applicable</v>
      </c>
      <c r="M879" t="b">
        <f>IF(DataAnalyst!P791=-1,FALSE,TRUE)</f>
        <v>1</v>
      </c>
      <c r="N879">
        <f t="shared" si="125"/>
        <v>0</v>
      </c>
      <c r="O879">
        <f t="shared" si="120"/>
        <v>0</v>
      </c>
      <c r="P879">
        <f t="shared" si="121"/>
        <v>0</v>
      </c>
      <c r="Q879">
        <f t="shared" si="122"/>
        <v>0</v>
      </c>
      <c r="R879">
        <f t="shared" si="123"/>
        <v>0</v>
      </c>
      <c r="S879">
        <f t="shared" si="124"/>
        <v>1</v>
      </c>
    </row>
    <row r="880" spans="1:19" ht="18.600000000000001" customHeight="1" x14ac:dyDescent="0.3">
      <c r="A880" t="s">
        <v>2677</v>
      </c>
      <c r="B880" t="str">
        <f>UPPER(DataAnalyst!B880)</f>
        <v>SR. BUSINESS ANALYST DATA PRIVACY</v>
      </c>
      <c r="C880" t="s">
        <v>2655</v>
      </c>
      <c r="E880" t="str">
        <f t="shared" si="126"/>
        <v>Business Analyst</v>
      </c>
      <c r="F880" t="str">
        <f t="shared" si="118"/>
        <v>$68</v>
      </c>
      <c r="G880" t="str">
        <f t="shared" si="119"/>
        <v>$87</v>
      </c>
      <c r="H880" t="str">
        <f>LEFT(DataAnalyst!F792,LEN(DataAnalyst!F792)-3)</f>
        <v>TalentD</v>
      </c>
      <c r="I880" t="s">
        <v>252</v>
      </c>
      <c r="J880" t="str">
        <f>IF(DataAnalyst!I792=-1,"Unknown",DataAnalyst!I792)</f>
        <v>1 to 50 employees</v>
      </c>
      <c r="K880" t="str">
        <f>IF(DataAnalyst!L792=-1,"Unknown",DataAnalyst!L792)</f>
        <v>Enterprise Software &amp; Network Solutions</v>
      </c>
      <c r="L880" t="str">
        <f>IF(DataAnalyst!N792=-1,"Unknown",DataAnalyst!N792)</f>
        <v>Unknown / Non-Applicable</v>
      </c>
      <c r="M880" t="b">
        <f>IF(DataAnalyst!P792=-1,FALSE,TRUE)</f>
        <v>0</v>
      </c>
      <c r="N880">
        <f t="shared" si="125"/>
        <v>0</v>
      </c>
      <c r="O880">
        <f t="shared" si="120"/>
        <v>0</v>
      </c>
      <c r="P880">
        <f t="shared" si="121"/>
        <v>0</v>
      </c>
      <c r="Q880">
        <f t="shared" si="122"/>
        <v>0</v>
      </c>
      <c r="R880">
        <f t="shared" si="123"/>
        <v>0</v>
      </c>
      <c r="S880">
        <f t="shared" si="124"/>
        <v>0</v>
      </c>
    </row>
    <row r="881" spans="1:19" ht="18.600000000000001" customHeight="1" x14ac:dyDescent="0.3">
      <c r="A881" t="s">
        <v>2679</v>
      </c>
      <c r="B881" t="str">
        <f>UPPER(DataAnalyst!B881)</f>
        <v>SAS DATA ANALYST</v>
      </c>
      <c r="C881" t="s">
        <v>2655</v>
      </c>
      <c r="E881" t="str">
        <f t="shared" si="126"/>
        <v>Data Analyst</v>
      </c>
      <c r="F881" t="str">
        <f t="shared" si="118"/>
        <v>$68</v>
      </c>
      <c r="G881" t="str">
        <f t="shared" si="119"/>
        <v>$87</v>
      </c>
      <c r="H881" t="str">
        <f>LEFT(DataAnalyst!F793,LEN(DataAnalyst!F793)-3)</f>
        <v xml:space="preserve">Invenergy
</v>
      </c>
      <c r="I881" t="s">
        <v>252</v>
      </c>
      <c r="J881" t="str">
        <f>IF(DataAnalyst!I793=-1,"Unknown",DataAnalyst!I793)</f>
        <v>501 to 1000 employees</v>
      </c>
      <c r="K881" t="str">
        <f>IF(DataAnalyst!L793=-1,"Unknown",DataAnalyst!L793)</f>
        <v>Energy</v>
      </c>
      <c r="L881" t="str">
        <f>IF(DataAnalyst!N793=-1,"Unknown",DataAnalyst!N793)</f>
        <v>$50 to $100 million (USD)</v>
      </c>
      <c r="M881" t="b">
        <f>IF(DataAnalyst!P793=-1,FALSE,TRUE)</f>
        <v>0</v>
      </c>
      <c r="N881">
        <f t="shared" si="125"/>
        <v>1</v>
      </c>
      <c r="O881">
        <f t="shared" si="120"/>
        <v>0</v>
      </c>
      <c r="P881">
        <f t="shared" si="121"/>
        <v>0</v>
      </c>
      <c r="Q881">
        <f t="shared" si="122"/>
        <v>0</v>
      </c>
      <c r="R881">
        <f t="shared" si="123"/>
        <v>0</v>
      </c>
      <c r="S881">
        <f t="shared" si="124"/>
        <v>0</v>
      </c>
    </row>
    <row r="882" spans="1:19" ht="18.600000000000001" customHeight="1" x14ac:dyDescent="0.3">
      <c r="A882" t="s">
        <v>2682</v>
      </c>
      <c r="B882" t="str">
        <f>UPPER(DataAnalyst!B882)</f>
        <v>BUSINESS SYSTEMS ANALYST III - DATA ENGINEERING(LEAD PRODUCT OWNER)</v>
      </c>
      <c r="C882" t="s">
        <v>2655</v>
      </c>
      <c r="E882" t="str">
        <f t="shared" si="126"/>
        <v>Business Analyst</v>
      </c>
      <c r="F882" t="str">
        <f t="shared" si="118"/>
        <v>$68</v>
      </c>
      <c r="G882" t="str">
        <f t="shared" si="119"/>
        <v>$87</v>
      </c>
      <c r="H882" t="str">
        <f>LEFT(DataAnalyst!F794,LEN(DataAnalyst!F794)-3)</f>
        <v xml:space="preserve">EY
</v>
      </c>
      <c r="I882" t="s">
        <v>252</v>
      </c>
      <c r="J882" t="str">
        <f>IF(DataAnalyst!I794=-1,"Unknown",DataAnalyst!I794)</f>
        <v>10000+ employees</v>
      </c>
      <c r="K882" t="str">
        <f>IF(DataAnalyst!L794=-1,"Unknown",DataAnalyst!L794)</f>
        <v>Accounting</v>
      </c>
      <c r="L882" t="str">
        <f>IF(DataAnalyst!N794=-1,"Unknown",DataAnalyst!N794)</f>
        <v>$10+ billion (USD)</v>
      </c>
      <c r="M882" t="b">
        <f>IF(DataAnalyst!P794=-1,FALSE,TRUE)</f>
        <v>0</v>
      </c>
      <c r="N882">
        <f t="shared" si="125"/>
        <v>0</v>
      </c>
      <c r="O882">
        <f t="shared" si="120"/>
        <v>0</v>
      </c>
      <c r="P882">
        <f t="shared" si="121"/>
        <v>0</v>
      </c>
      <c r="Q882">
        <f t="shared" si="122"/>
        <v>0</v>
      </c>
      <c r="R882">
        <f t="shared" si="123"/>
        <v>0</v>
      </c>
      <c r="S882">
        <f t="shared" si="124"/>
        <v>0</v>
      </c>
    </row>
    <row r="883" spans="1:19" ht="18.600000000000001" customHeight="1" x14ac:dyDescent="0.3">
      <c r="A883" t="s">
        <v>2684</v>
      </c>
      <c r="B883" t="str">
        <f>UPPER(DataAnalyst!B883)</f>
        <v>SR. DATA GOVERNANCE BUSINESS ANALYST</v>
      </c>
      <c r="C883" t="s">
        <v>2655</v>
      </c>
      <c r="E883" t="str">
        <f t="shared" si="126"/>
        <v>Business Analyst</v>
      </c>
      <c r="F883" t="str">
        <f t="shared" si="118"/>
        <v>$68</v>
      </c>
      <c r="G883" t="str">
        <f t="shared" si="119"/>
        <v>$87</v>
      </c>
      <c r="H883" t="str">
        <f>LEFT(DataAnalyst!F796,LEN(DataAnalyst!F796)-3)</f>
        <v xml:space="preserve">Ferrara Candy Company
</v>
      </c>
      <c r="I883" t="s">
        <v>252</v>
      </c>
      <c r="J883" t="str">
        <f>IF(DataAnalyst!I796=-1,"Unknown",DataAnalyst!I796)</f>
        <v>5001 to 10000 employees</v>
      </c>
      <c r="K883" t="str">
        <f>IF(DataAnalyst!L796=-1,"Unknown",DataAnalyst!L796)</f>
        <v>Food &amp; Beverage Manufacturing</v>
      </c>
      <c r="L883" t="str">
        <f>IF(DataAnalyst!N796=-1,"Unknown",DataAnalyst!N796)</f>
        <v>Unknown / Non-Applicable</v>
      </c>
      <c r="M883" t="b">
        <f>IF(DataAnalyst!P796=-1,FALSE,TRUE)</f>
        <v>0</v>
      </c>
      <c r="N883">
        <f t="shared" si="125"/>
        <v>0</v>
      </c>
      <c r="O883">
        <f t="shared" si="120"/>
        <v>0</v>
      </c>
      <c r="P883">
        <f t="shared" si="121"/>
        <v>0</v>
      </c>
      <c r="Q883">
        <f t="shared" si="122"/>
        <v>0</v>
      </c>
      <c r="R883">
        <f t="shared" si="123"/>
        <v>0</v>
      </c>
      <c r="S883">
        <f t="shared" si="124"/>
        <v>1</v>
      </c>
    </row>
    <row r="884" spans="1:19" ht="18.600000000000001" customHeight="1" x14ac:dyDescent="0.3">
      <c r="A884" t="s">
        <v>2687</v>
      </c>
      <c r="B884" t="str">
        <f>UPPER(DataAnalyst!B884)</f>
        <v>DATA SCIENTIST SR. - CONVERSATION DESIGNER &amp; NLP ANALYST</v>
      </c>
      <c r="C884" t="s">
        <v>2655</v>
      </c>
      <c r="E884" t="str">
        <f t="shared" si="126"/>
        <v>Data Analyst</v>
      </c>
      <c r="F884" t="str">
        <f t="shared" si="118"/>
        <v>$68</v>
      </c>
      <c r="G884" t="str">
        <f t="shared" si="119"/>
        <v>$87</v>
      </c>
      <c r="H884" t="str">
        <f>LEFT(DataAnalyst!F797,LEN(DataAnalyst!F797)-3)</f>
        <v xml:space="preserve">The Accuro Group
</v>
      </c>
      <c r="I884" t="s">
        <v>252</v>
      </c>
      <c r="J884" t="str">
        <f>IF(DataAnalyst!I797=-1,"Unknown",DataAnalyst!I797)</f>
        <v>201 to 500 employees</v>
      </c>
      <c r="K884" t="str">
        <f>IF(DataAnalyst!L797=-1,"Unknown",DataAnalyst!L797)</f>
        <v>Staffing &amp; Outsourcing</v>
      </c>
      <c r="L884" t="str">
        <f>IF(DataAnalyst!N797=-1,"Unknown",DataAnalyst!N797)</f>
        <v>Unknown / Non-Applicable</v>
      </c>
      <c r="M884" t="b">
        <f>IF(DataAnalyst!P797=-1,FALSE,TRUE)</f>
        <v>0</v>
      </c>
      <c r="N884">
        <f t="shared" si="125"/>
        <v>0</v>
      </c>
      <c r="O884">
        <f t="shared" si="120"/>
        <v>0</v>
      </c>
      <c r="P884">
        <f t="shared" si="121"/>
        <v>0</v>
      </c>
      <c r="Q884">
        <f t="shared" si="122"/>
        <v>0</v>
      </c>
      <c r="R884">
        <f t="shared" si="123"/>
        <v>0</v>
      </c>
      <c r="S884">
        <f t="shared" si="124"/>
        <v>0</v>
      </c>
    </row>
    <row r="885" spans="1:19" ht="18.600000000000001" customHeight="1" x14ac:dyDescent="0.3">
      <c r="A885" t="s">
        <v>2690</v>
      </c>
      <c r="B885" t="str">
        <f>UPPER(DataAnalyst!B885)</f>
        <v>DATA ANALYST WITH BIGDATA</v>
      </c>
      <c r="C885" t="s">
        <v>2655</v>
      </c>
      <c r="E885" t="str">
        <f t="shared" si="126"/>
        <v>Data Analyst</v>
      </c>
      <c r="F885" t="str">
        <f t="shared" si="118"/>
        <v>$68</v>
      </c>
      <c r="G885" t="str">
        <f t="shared" si="119"/>
        <v>$87</v>
      </c>
      <c r="H885" t="str">
        <f>LEFT(DataAnalyst!F798,LEN(DataAnalyst!F798)-3)</f>
        <v xml:space="preserve">BDP International
</v>
      </c>
      <c r="I885" t="s">
        <v>252</v>
      </c>
      <c r="J885" t="str">
        <f>IF(DataAnalyst!I798=-1,"Unknown",DataAnalyst!I798)</f>
        <v>1001 to 5000 employees</v>
      </c>
      <c r="K885" t="str">
        <f>IF(DataAnalyst!L798=-1,"Unknown",DataAnalyst!L798)</f>
        <v>Logistics &amp; Supply Chain</v>
      </c>
      <c r="L885" t="str">
        <f>IF(DataAnalyst!N798=-1,"Unknown",DataAnalyst!N798)</f>
        <v>$1 to $2 billion (USD)</v>
      </c>
      <c r="M885" t="b">
        <f>IF(DataAnalyst!P798=-1,FALSE,TRUE)</f>
        <v>0</v>
      </c>
      <c r="N885">
        <f t="shared" si="125"/>
        <v>0</v>
      </c>
      <c r="O885">
        <f t="shared" si="120"/>
        <v>0</v>
      </c>
      <c r="P885">
        <f t="shared" si="121"/>
        <v>0</v>
      </c>
      <c r="Q885">
        <f t="shared" si="122"/>
        <v>0</v>
      </c>
      <c r="R885">
        <f t="shared" si="123"/>
        <v>0</v>
      </c>
      <c r="S885">
        <f t="shared" si="124"/>
        <v>0</v>
      </c>
    </row>
    <row r="886" spans="1:19" ht="18.600000000000001" customHeight="1" x14ac:dyDescent="0.3">
      <c r="A886" t="s">
        <v>2692</v>
      </c>
      <c r="B886" t="str">
        <f>UPPER(DataAnalyst!B886)</f>
        <v>DATA ANALYST</v>
      </c>
      <c r="C886" t="s">
        <v>2691</v>
      </c>
      <c r="E886" t="str">
        <f t="shared" si="126"/>
        <v>Data Analyst</v>
      </c>
      <c r="F886" t="str">
        <f t="shared" si="118"/>
        <v>$29</v>
      </c>
      <c r="G886" t="str">
        <f t="shared" si="119"/>
        <v>$38</v>
      </c>
      <c r="H886" t="str">
        <f>LEFT(DataAnalyst!F799,LEN(DataAnalyst!F799)-3)</f>
        <v xml:space="preserve">Numerator
</v>
      </c>
      <c r="I886" t="s">
        <v>252</v>
      </c>
      <c r="J886" t="str">
        <f>IF(DataAnalyst!I799=-1,"Unknown",DataAnalyst!I799)</f>
        <v>1001 to 5000 employees</v>
      </c>
      <c r="K886" t="str">
        <f>IF(DataAnalyst!L799=-1,"Unknown",DataAnalyst!L799)</f>
        <v>IT Services</v>
      </c>
      <c r="L886" t="str">
        <f>IF(DataAnalyst!N799=-1,"Unknown",DataAnalyst!N799)</f>
        <v>$100 to $500 million (USD)</v>
      </c>
      <c r="M886" t="b">
        <f>IF(DataAnalyst!P799=-1,FALSE,TRUE)</f>
        <v>0</v>
      </c>
      <c r="N886">
        <f t="shared" si="125"/>
        <v>1</v>
      </c>
      <c r="O886">
        <f t="shared" si="120"/>
        <v>0</v>
      </c>
      <c r="P886">
        <f t="shared" si="121"/>
        <v>0</v>
      </c>
      <c r="Q886">
        <f t="shared" si="122"/>
        <v>0</v>
      </c>
      <c r="R886">
        <f t="shared" si="123"/>
        <v>0</v>
      </c>
      <c r="S886">
        <f t="shared" si="124"/>
        <v>1</v>
      </c>
    </row>
    <row r="887" spans="1:19" ht="18.600000000000001" customHeight="1" x14ac:dyDescent="0.3">
      <c r="A887" t="s">
        <v>2695</v>
      </c>
      <c r="B887" t="str">
        <f>UPPER(DataAnalyst!B887)</f>
        <v>DATA ANALYST I</v>
      </c>
      <c r="C887" t="s">
        <v>2691</v>
      </c>
      <c r="E887" t="str">
        <f t="shared" si="126"/>
        <v>Data Analyst</v>
      </c>
      <c r="F887" t="str">
        <f t="shared" si="118"/>
        <v>$29</v>
      </c>
      <c r="G887" t="str">
        <f t="shared" si="119"/>
        <v>$38</v>
      </c>
      <c r="H887" t="str">
        <f>LEFT(DataAnalyst!F800,LEN(DataAnalyst!F800)-3)</f>
        <v xml:space="preserve">Mondo
</v>
      </c>
      <c r="I887" t="s">
        <v>252</v>
      </c>
      <c r="J887" t="str">
        <f>IF(DataAnalyst!I800=-1,"Unknown",DataAnalyst!I800)</f>
        <v>51 to 200 employees</v>
      </c>
      <c r="K887" t="str">
        <f>IF(DataAnalyst!L800=-1,"Unknown",DataAnalyst!L800)</f>
        <v>Staffing &amp; Outsourcing</v>
      </c>
      <c r="L887" t="str">
        <f>IF(DataAnalyst!N800=-1,"Unknown",DataAnalyst!N800)</f>
        <v>$100 to $500 million (USD)</v>
      </c>
      <c r="M887" t="b">
        <f>IF(DataAnalyst!P800=-1,FALSE,TRUE)</f>
        <v>0</v>
      </c>
      <c r="N887">
        <f t="shared" si="125"/>
        <v>0</v>
      </c>
      <c r="O887">
        <f t="shared" si="120"/>
        <v>0</v>
      </c>
      <c r="P887">
        <f t="shared" si="121"/>
        <v>0</v>
      </c>
      <c r="Q887">
        <f t="shared" si="122"/>
        <v>0</v>
      </c>
      <c r="R887">
        <f t="shared" si="123"/>
        <v>0</v>
      </c>
      <c r="S887">
        <f t="shared" si="124"/>
        <v>1</v>
      </c>
    </row>
    <row r="888" spans="1:19" ht="18.600000000000001" customHeight="1" x14ac:dyDescent="0.3">
      <c r="A888" t="s">
        <v>2697</v>
      </c>
      <c r="B888" t="str">
        <f>UPPER(DataAnalyst!B888)</f>
        <v>DATA ANALYST</v>
      </c>
      <c r="C888" t="s">
        <v>2691</v>
      </c>
      <c r="E888" t="str">
        <f t="shared" si="126"/>
        <v>Data Analyst</v>
      </c>
      <c r="F888" t="str">
        <f t="shared" si="118"/>
        <v>$29</v>
      </c>
      <c r="G888" t="str">
        <f t="shared" si="119"/>
        <v>$38</v>
      </c>
      <c r="H888" t="str">
        <f>LEFT(DataAnalyst!F801,LEN(DataAnalyst!F801)-3)</f>
        <v xml:space="preserve">Empire Today
</v>
      </c>
      <c r="I888" t="s">
        <v>2460</v>
      </c>
      <c r="J888" t="str">
        <f>IF(DataAnalyst!I801=-1,"Unknown",DataAnalyst!I801)</f>
        <v>1001 to 5000 employees</v>
      </c>
      <c r="K888" t="str">
        <f>IF(DataAnalyst!L801=-1,"Unknown",DataAnalyst!L801)</f>
        <v>Other Retail Stores</v>
      </c>
      <c r="L888" t="str">
        <f>IF(DataAnalyst!N801=-1,"Unknown",DataAnalyst!N801)</f>
        <v>$500 million to $1 billion (USD)</v>
      </c>
      <c r="M888" t="b">
        <f>IF(DataAnalyst!P801=-1,FALSE,TRUE)</f>
        <v>0</v>
      </c>
      <c r="N888">
        <f t="shared" si="125"/>
        <v>1</v>
      </c>
      <c r="O888">
        <f t="shared" si="120"/>
        <v>0</v>
      </c>
      <c r="P888">
        <f t="shared" si="121"/>
        <v>0</v>
      </c>
      <c r="Q888">
        <f t="shared" si="122"/>
        <v>0</v>
      </c>
      <c r="R888">
        <f t="shared" si="123"/>
        <v>0</v>
      </c>
      <c r="S888">
        <f t="shared" si="124"/>
        <v>1</v>
      </c>
    </row>
    <row r="889" spans="1:19" ht="18.600000000000001" customHeight="1" x14ac:dyDescent="0.3">
      <c r="A889" t="s">
        <v>2700</v>
      </c>
      <c r="B889" t="str">
        <f>UPPER(DataAnalyst!B889)</f>
        <v>DATA ANALYST</v>
      </c>
      <c r="C889" t="s">
        <v>2691</v>
      </c>
      <c r="E889" t="str">
        <f t="shared" si="126"/>
        <v>Data Analyst</v>
      </c>
      <c r="F889" t="str">
        <f t="shared" si="118"/>
        <v>$29</v>
      </c>
      <c r="G889" t="str">
        <f t="shared" si="119"/>
        <v>$38</v>
      </c>
      <c r="H889" t="str">
        <f>LEFT(DataAnalyst!F802,LEN(DataAnalyst!F802)-3)</f>
        <v>El Hogar del Nino - The Home of the Ch</v>
      </c>
      <c r="I889" t="s">
        <v>252</v>
      </c>
      <c r="J889" t="str">
        <f>IF(DataAnalyst!I802=-1,"Unknown",DataAnalyst!I802)</f>
        <v>Unknown</v>
      </c>
      <c r="K889" t="str">
        <f>IF(DataAnalyst!L802=-1,"Unknown",DataAnalyst!L802)</f>
        <v>Unknown</v>
      </c>
      <c r="L889" t="str">
        <f>IF(DataAnalyst!N802=-1,"Unknown",DataAnalyst!N802)</f>
        <v>Unknown</v>
      </c>
      <c r="M889" t="b">
        <f>IF(DataAnalyst!P802=-1,FALSE,TRUE)</f>
        <v>0</v>
      </c>
      <c r="N889">
        <f t="shared" si="125"/>
        <v>1</v>
      </c>
      <c r="O889">
        <f t="shared" si="120"/>
        <v>1</v>
      </c>
      <c r="P889">
        <f t="shared" si="121"/>
        <v>0</v>
      </c>
      <c r="Q889">
        <f t="shared" si="122"/>
        <v>0</v>
      </c>
      <c r="R889">
        <f t="shared" si="123"/>
        <v>0</v>
      </c>
      <c r="S889">
        <f t="shared" si="124"/>
        <v>0</v>
      </c>
    </row>
    <row r="890" spans="1:19" ht="18.600000000000001" customHeight="1" x14ac:dyDescent="0.3">
      <c r="A890" t="s">
        <v>2701</v>
      </c>
      <c r="B890" t="str">
        <f>UPPER(DataAnalyst!B890)</f>
        <v>DATA QUALITY ANALYST</v>
      </c>
      <c r="C890" t="s">
        <v>2691</v>
      </c>
      <c r="E890" t="str">
        <f t="shared" si="126"/>
        <v>Data Analyst</v>
      </c>
      <c r="F890" t="str">
        <f t="shared" si="118"/>
        <v>$29</v>
      </c>
      <c r="G890" t="str">
        <f t="shared" si="119"/>
        <v>$38</v>
      </c>
      <c r="H890" t="str">
        <f>LEFT(DataAnalyst!F803,LEN(DataAnalyst!F803)-3)</f>
        <v xml:space="preserve">Fast Switch, LTD
</v>
      </c>
      <c r="I890" t="s">
        <v>2465</v>
      </c>
      <c r="J890" t="str">
        <f>IF(DataAnalyst!I803=-1,"Unknown",DataAnalyst!I803)</f>
        <v>501 to 1000 employees</v>
      </c>
      <c r="K890" t="str">
        <f>IF(DataAnalyst!L803=-1,"Unknown",DataAnalyst!L803)</f>
        <v>IT Services</v>
      </c>
      <c r="L890" t="str">
        <f>IF(DataAnalyst!N803=-1,"Unknown",DataAnalyst!N803)</f>
        <v>$100 to $500 million (USD)</v>
      </c>
      <c r="M890" t="b">
        <f>IF(DataAnalyst!P803=-1,FALSE,TRUE)</f>
        <v>0</v>
      </c>
      <c r="N890">
        <f t="shared" si="125"/>
        <v>1</v>
      </c>
      <c r="O890">
        <f t="shared" si="120"/>
        <v>0</v>
      </c>
      <c r="P890">
        <f t="shared" si="121"/>
        <v>0</v>
      </c>
      <c r="Q890">
        <f t="shared" si="122"/>
        <v>1</v>
      </c>
      <c r="R890">
        <f t="shared" si="123"/>
        <v>1</v>
      </c>
      <c r="S890">
        <f t="shared" si="124"/>
        <v>1</v>
      </c>
    </row>
    <row r="891" spans="1:19" ht="18.600000000000001" customHeight="1" x14ac:dyDescent="0.3">
      <c r="A891" t="s">
        <v>2704</v>
      </c>
      <c r="B891" t="str">
        <f>UPPER(DataAnalyst!B891)</f>
        <v>FINANCIAL DATA ANALYST</v>
      </c>
      <c r="C891" t="s">
        <v>2691</v>
      </c>
      <c r="E891" t="str">
        <f t="shared" si="126"/>
        <v>Data Analyst</v>
      </c>
      <c r="F891" t="str">
        <f t="shared" si="118"/>
        <v>$29</v>
      </c>
      <c r="G891" t="str">
        <f t="shared" si="119"/>
        <v>$38</v>
      </c>
      <c r="H891" t="str">
        <f>LEFT(DataAnalyst!F804,LEN(DataAnalyst!F804)-3)</f>
        <v xml:space="preserve">Sphinix Solutions
</v>
      </c>
      <c r="I891" t="s">
        <v>252</v>
      </c>
      <c r="J891" t="str">
        <f>IF(DataAnalyst!I804=-1,"Unknown",DataAnalyst!I804)</f>
        <v>1 to 50 employees</v>
      </c>
      <c r="K891" t="str">
        <f>IF(DataAnalyst!L804=-1,"Unknown",DataAnalyst!L804)</f>
        <v>IT Services</v>
      </c>
      <c r="L891" t="str">
        <f>IF(DataAnalyst!N804=-1,"Unknown",DataAnalyst!N804)</f>
        <v>Less than $1 million (USD)</v>
      </c>
      <c r="M891" t="b">
        <f>IF(DataAnalyst!P804=-1,FALSE,TRUE)</f>
        <v>0</v>
      </c>
      <c r="N891">
        <f t="shared" si="125"/>
        <v>1</v>
      </c>
      <c r="O891">
        <f t="shared" si="120"/>
        <v>0</v>
      </c>
      <c r="P891">
        <f t="shared" si="121"/>
        <v>0</v>
      </c>
      <c r="Q891">
        <f t="shared" si="122"/>
        <v>1</v>
      </c>
      <c r="R891">
        <f t="shared" si="123"/>
        <v>0</v>
      </c>
      <c r="S891">
        <f t="shared" si="124"/>
        <v>1</v>
      </c>
    </row>
    <row r="892" spans="1:19" ht="18.600000000000001" customHeight="1" x14ac:dyDescent="0.3">
      <c r="A892" t="s">
        <v>2708</v>
      </c>
      <c r="B892" t="str">
        <f>UPPER(DataAnalyst!B892)</f>
        <v>COST DATA ANALYST</v>
      </c>
      <c r="C892" t="s">
        <v>2691</v>
      </c>
      <c r="E892" t="str">
        <f t="shared" si="126"/>
        <v>Data Analyst</v>
      </c>
      <c r="F892" t="str">
        <f t="shared" si="118"/>
        <v>$29</v>
      </c>
      <c r="G892" t="str">
        <f t="shared" si="119"/>
        <v>$38</v>
      </c>
      <c r="H892" t="str">
        <f>LEFT(DataAnalyst!F805,LEN(DataAnalyst!F805)-3)</f>
        <v xml:space="preserve">BMO Financial Group
</v>
      </c>
      <c r="I892" t="s">
        <v>252</v>
      </c>
      <c r="J892" t="str">
        <f>IF(DataAnalyst!I805=-1,"Unknown",DataAnalyst!I805)</f>
        <v>10000+ employees</v>
      </c>
      <c r="K892" t="str">
        <f>IF(DataAnalyst!L805=-1,"Unknown",DataAnalyst!L805)</f>
        <v>Banks &amp; Credit Unions</v>
      </c>
      <c r="L892" t="str">
        <f>IF(DataAnalyst!N805=-1,"Unknown",DataAnalyst!N805)</f>
        <v>$10+ billion (USD)</v>
      </c>
      <c r="M892" t="b">
        <f>IF(DataAnalyst!P805=-1,FALSE,TRUE)</f>
        <v>0</v>
      </c>
      <c r="N892">
        <f t="shared" si="125"/>
        <v>0</v>
      </c>
      <c r="O892">
        <f t="shared" si="120"/>
        <v>0</v>
      </c>
      <c r="P892">
        <f t="shared" si="121"/>
        <v>0</v>
      </c>
      <c r="Q892">
        <f t="shared" si="122"/>
        <v>0</v>
      </c>
      <c r="R892">
        <f t="shared" si="123"/>
        <v>0</v>
      </c>
      <c r="S892">
        <f t="shared" si="124"/>
        <v>0</v>
      </c>
    </row>
    <row r="893" spans="1:19" ht="18.600000000000001" customHeight="1" x14ac:dyDescent="0.3">
      <c r="A893" t="s">
        <v>2709</v>
      </c>
      <c r="B893" t="str">
        <f>UPPER(DataAnalyst!B893)</f>
        <v>DATA ANALYST</v>
      </c>
      <c r="C893" t="s">
        <v>2691</v>
      </c>
      <c r="E893" t="str">
        <f t="shared" si="126"/>
        <v>Data Analyst</v>
      </c>
      <c r="F893" t="str">
        <f t="shared" si="118"/>
        <v>$29</v>
      </c>
      <c r="G893" t="str">
        <f t="shared" si="119"/>
        <v>$38</v>
      </c>
      <c r="H893" t="str">
        <f>LEFT(DataAnalyst!F806,LEN(DataAnalyst!F806)-3)</f>
        <v xml:space="preserve">Epiq Systems
</v>
      </c>
      <c r="I893" t="s">
        <v>252</v>
      </c>
      <c r="J893" t="str">
        <f>IF(DataAnalyst!I806=-1,"Unknown",DataAnalyst!I806)</f>
        <v>5001 to 10000 employees</v>
      </c>
      <c r="K893" t="str">
        <f>IF(DataAnalyst!L806=-1,"Unknown",DataAnalyst!L806)</f>
        <v>Legal</v>
      </c>
      <c r="L893" t="str">
        <f>IF(DataAnalyst!N806=-1,"Unknown",DataAnalyst!N806)</f>
        <v>$1 to $2 billion (USD)</v>
      </c>
      <c r="M893" t="b">
        <f>IF(DataAnalyst!P806=-1,FALSE,TRUE)</f>
        <v>0</v>
      </c>
      <c r="N893">
        <f t="shared" si="125"/>
        <v>1</v>
      </c>
      <c r="O893">
        <f t="shared" si="120"/>
        <v>0</v>
      </c>
      <c r="P893">
        <f t="shared" si="121"/>
        <v>0</v>
      </c>
      <c r="Q893">
        <f t="shared" si="122"/>
        <v>0</v>
      </c>
      <c r="R893">
        <f t="shared" si="123"/>
        <v>0</v>
      </c>
      <c r="S893">
        <f t="shared" si="124"/>
        <v>0</v>
      </c>
    </row>
    <row r="894" spans="1:19" ht="18.600000000000001" customHeight="1" x14ac:dyDescent="0.3">
      <c r="A894" t="s">
        <v>2712</v>
      </c>
      <c r="B894" t="str">
        <f>UPPER(DataAnalyst!B894)</f>
        <v>DATA ANALYST, REPORTING</v>
      </c>
      <c r="C894" t="s">
        <v>2691</v>
      </c>
      <c r="E894" t="str">
        <f t="shared" si="126"/>
        <v>Data Analyst</v>
      </c>
      <c r="F894" t="str">
        <f t="shared" si="118"/>
        <v>$29</v>
      </c>
      <c r="G894" t="str">
        <f t="shared" si="119"/>
        <v>$38</v>
      </c>
      <c r="H894" t="str">
        <f>LEFT(DataAnalyst!F807,LEN(DataAnalyst!F807)-3)</f>
        <v xml:space="preserve">MRINetwork
</v>
      </c>
      <c r="I894" t="s">
        <v>2474</v>
      </c>
      <c r="J894" t="str">
        <f>IF(DataAnalyst!I807=-1,"Unknown",DataAnalyst!I807)</f>
        <v>1001 to 5000 employees</v>
      </c>
      <c r="K894" t="str">
        <f>IF(DataAnalyst!L807=-1,"Unknown",DataAnalyst!L807)</f>
        <v>Unknown</v>
      </c>
      <c r="L894" t="str">
        <f>IF(DataAnalyst!N807=-1,"Unknown",DataAnalyst!N807)</f>
        <v>Unknown / Non-Applicable</v>
      </c>
      <c r="M894" t="b">
        <f>IF(DataAnalyst!P807=-1,FALSE,TRUE)</f>
        <v>0</v>
      </c>
      <c r="N894">
        <f t="shared" si="125"/>
        <v>1</v>
      </c>
      <c r="O894">
        <f t="shared" si="120"/>
        <v>0</v>
      </c>
      <c r="P894">
        <f t="shared" si="121"/>
        <v>0</v>
      </c>
      <c r="Q894">
        <f t="shared" si="122"/>
        <v>0</v>
      </c>
      <c r="R894">
        <f t="shared" si="123"/>
        <v>1</v>
      </c>
      <c r="S894">
        <f t="shared" si="124"/>
        <v>1</v>
      </c>
    </row>
    <row r="895" spans="1:19" ht="18.600000000000001" customHeight="1" x14ac:dyDescent="0.3">
      <c r="A895" t="s">
        <v>2715</v>
      </c>
      <c r="B895" t="str">
        <f>UPPER(DataAnalyst!B895)</f>
        <v>PRODUCT AND DATA ANALYST</v>
      </c>
      <c r="C895" t="s">
        <v>2691</v>
      </c>
      <c r="E895" t="str">
        <f t="shared" si="126"/>
        <v>Data Analyst</v>
      </c>
      <c r="F895" t="str">
        <f t="shared" si="118"/>
        <v>$29</v>
      </c>
      <c r="G895" t="str">
        <f t="shared" si="119"/>
        <v>$38</v>
      </c>
      <c r="H895" t="str">
        <f>LEFT(DataAnalyst!F808,LEN(DataAnalyst!F808)-3)</f>
        <v xml:space="preserve">PEAK6 Investments
</v>
      </c>
      <c r="I895" t="s">
        <v>252</v>
      </c>
      <c r="J895" t="str">
        <f>IF(DataAnalyst!I808=-1,"Unknown",DataAnalyst!I808)</f>
        <v>1001 to 5000 employees</v>
      </c>
      <c r="K895" t="str">
        <f>IF(DataAnalyst!L808=-1,"Unknown",DataAnalyst!L808)</f>
        <v>Venture Capital &amp; Private Equity</v>
      </c>
      <c r="L895" t="str">
        <f>IF(DataAnalyst!N808=-1,"Unknown",DataAnalyst!N808)</f>
        <v>$100 to $500 million (USD)</v>
      </c>
      <c r="M895" t="b">
        <f>IF(DataAnalyst!P808=-1,FALSE,TRUE)</f>
        <v>0</v>
      </c>
      <c r="N895">
        <f t="shared" si="125"/>
        <v>1</v>
      </c>
      <c r="O895">
        <f t="shared" si="120"/>
        <v>1</v>
      </c>
      <c r="P895">
        <f t="shared" si="121"/>
        <v>0</v>
      </c>
      <c r="Q895">
        <f t="shared" si="122"/>
        <v>1</v>
      </c>
      <c r="R895">
        <f t="shared" si="123"/>
        <v>0</v>
      </c>
      <c r="S895">
        <f t="shared" si="124"/>
        <v>0</v>
      </c>
    </row>
    <row r="896" spans="1:19" ht="18.600000000000001" customHeight="1" x14ac:dyDescent="0.3">
      <c r="A896" t="s">
        <v>2717</v>
      </c>
      <c r="B896" t="str">
        <f>UPPER(DataAnalyst!B896)</f>
        <v>DATA ANALYST - 20</v>
      </c>
      <c r="C896" t="s">
        <v>2691</v>
      </c>
      <c r="E896" t="str">
        <f t="shared" si="126"/>
        <v>Data Analyst</v>
      </c>
      <c r="F896" t="str">
        <f t="shared" si="118"/>
        <v>$29</v>
      </c>
      <c r="G896" t="str">
        <f t="shared" si="119"/>
        <v>$38</v>
      </c>
      <c r="H896" t="str">
        <f>LEFT(DataAnalyst!F809,LEN(DataAnalyst!F809)-3)</f>
        <v xml:space="preserve">ABS Graphics
</v>
      </c>
      <c r="I896" t="s">
        <v>2304</v>
      </c>
      <c r="J896" t="str">
        <f>IF(DataAnalyst!I809=-1,"Unknown",DataAnalyst!I809)</f>
        <v>51 to 200 employees</v>
      </c>
      <c r="K896" t="str">
        <f>IF(DataAnalyst!L809=-1,"Unknown",DataAnalyst!L809)</f>
        <v>Advertising &amp; Marketing</v>
      </c>
      <c r="L896" t="str">
        <f>IF(DataAnalyst!N809=-1,"Unknown",DataAnalyst!N809)</f>
        <v>$25 to $50 million (USD)</v>
      </c>
      <c r="M896" t="b">
        <f>IF(DataAnalyst!P809=-1,FALSE,TRUE)</f>
        <v>0</v>
      </c>
      <c r="N896">
        <f t="shared" si="125"/>
        <v>1</v>
      </c>
      <c r="O896">
        <f t="shared" si="120"/>
        <v>0</v>
      </c>
      <c r="P896">
        <f t="shared" si="121"/>
        <v>0</v>
      </c>
      <c r="Q896">
        <f t="shared" si="122"/>
        <v>0</v>
      </c>
      <c r="R896">
        <f t="shared" si="123"/>
        <v>0</v>
      </c>
      <c r="S896">
        <f t="shared" si="124"/>
        <v>1</v>
      </c>
    </row>
    <row r="897" spans="1:19" ht="18.600000000000001" customHeight="1" x14ac:dyDescent="0.3">
      <c r="A897" t="s">
        <v>2718</v>
      </c>
      <c r="B897" t="str">
        <f>UPPER(DataAnalyst!B897)</f>
        <v>DATA ANALYST</v>
      </c>
      <c r="C897" t="s">
        <v>2691</v>
      </c>
      <c r="E897" t="str">
        <f t="shared" si="126"/>
        <v>Data Analyst</v>
      </c>
      <c r="F897" t="str">
        <f t="shared" si="118"/>
        <v>$29</v>
      </c>
      <c r="G897" t="str">
        <f t="shared" si="119"/>
        <v>$38</v>
      </c>
      <c r="H897" t="str">
        <f>LEFT(DataAnalyst!F811,LEN(DataAnalyst!F811)-3)</f>
        <v xml:space="preserve">Kforce
</v>
      </c>
      <c r="I897" t="s">
        <v>402</v>
      </c>
      <c r="J897" t="str">
        <f>IF(DataAnalyst!I811=-1,"Unknown",DataAnalyst!I811)</f>
        <v>10000+ employees</v>
      </c>
      <c r="K897" t="str">
        <f>IF(DataAnalyst!L811=-1,"Unknown",DataAnalyst!L811)</f>
        <v>Staffing &amp; Outsourcing</v>
      </c>
      <c r="L897" t="str">
        <f>IF(DataAnalyst!N811=-1,"Unknown",DataAnalyst!N811)</f>
        <v>$1 to $2 billion (USD)</v>
      </c>
      <c r="M897" t="b">
        <f>IF(DataAnalyst!P811=-1,FALSE,TRUE)</f>
        <v>0</v>
      </c>
      <c r="N897">
        <f t="shared" si="125"/>
        <v>1</v>
      </c>
      <c r="O897">
        <f t="shared" si="120"/>
        <v>0</v>
      </c>
      <c r="P897">
        <f t="shared" si="121"/>
        <v>0</v>
      </c>
      <c r="Q897">
        <f t="shared" si="122"/>
        <v>1</v>
      </c>
      <c r="R897">
        <f t="shared" si="123"/>
        <v>1</v>
      </c>
      <c r="S897">
        <f t="shared" si="124"/>
        <v>0</v>
      </c>
    </row>
    <row r="898" spans="1:19" ht="18.600000000000001" customHeight="1" x14ac:dyDescent="0.3">
      <c r="A898" t="s">
        <v>2723</v>
      </c>
      <c r="B898" t="str">
        <f>UPPER(DataAnalyst!B898)</f>
        <v>ANALYST, DATA MGMT / QUANT ANALYSIS</v>
      </c>
      <c r="C898" t="s">
        <v>2691</v>
      </c>
      <c r="E898" t="str">
        <f t="shared" si="126"/>
        <v>Data Analyst</v>
      </c>
      <c r="F898" t="str">
        <f t="shared" ref="F898:F961" si="127">LEFT(C898,3)</f>
        <v>$29</v>
      </c>
      <c r="G898" t="str">
        <f t="shared" ref="G898:G961" si="128">MID(C898,FIND("-",C898)+1,FIND("(",C898)-FIND("-",C898)-3)</f>
        <v>$38</v>
      </c>
      <c r="H898" t="str">
        <f>LEFT(DataAnalyst!F812,LEN(DataAnalyst!F812)-3)</f>
        <v xml:space="preserve">The Chicago Lighthouse
</v>
      </c>
      <c r="I898" t="s">
        <v>252</v>
      </c>
      <c r="J898" t="str">
        <f>IF(DataAnalyst!I812=-1,"Unknown",DataAnalyst!I812)</f>
        <v>501 to 1000 employees</v>
      </c>
      <c r="K898" t="str">
        <f>IF(DataAnalyst!L812=-1,"Unknown",DataAnalyst!L812)</f>
        <v>Social Assistance</v>
      </c>
      <c r="L898" t="str">
        <f>IF(DataAnalyst!N812=-1,"Unknown",DataAnalyst!N812)</f>
        <v>$25 to $50 million (USD)</v>
      </c>
      <c r="M898" t="b">
        <f>IF(DataAnalyst!P812=-1,FALSE,TRUE)</f>
        <v>0</v>
      </c>
      <c r="N898">
        <f t="shared" si="125"/>
        <v>0</v>
      </c>
      <c r="O898">
        <f t="shared" si="120"/>
        <v>0</v>
      </c>
      <c r="P898">
        <f t="shared" si="121"/>
        <v>0</v>
      </c>
      <c r="Q898">
        <f t="shared" si="122"/>
        <v>0</v>
      </c>
      <c r="R898">
        <f t="shared" si="123"/>
        <v>0</v>
      </c>
      <c r="S898">
        <f t="shared" si="124"/>
        <v>0</v>
      </c>
    </row>
    <row r="899" spans="1:19" ht="18.600000000000001" customHeight="1" x14ac:dyDescent="0.3">
      <c r="A899" t="s">
        <v>2724</v>
      </c>
      <c r="B899" t="str">
        <f>UPPER(DataAnalyst!B899)</f>
        <v>DATA ANALYST</v>
      </c>
      <c r="C899" t="s">
        <v>2691</v>
      </c>
      <c r="E899" t="str">
        <f t="shared" si="126"/>
        <v>Data Analyst</v>
      </c>
      <c r="F899" t="str">
        <f t="shared" si="127"/>
        <v>$29</v>
      </c>
      <c r="G899" t="str">
        <f t="shared" si="128"/>
        <v>$38</v>
      </c>
      <c r="H899" t="str">
        <f>LEFT(DataAnalyst!F813,LEN(DataAnalyst!F813)-3)</f>
        <v xml:space="preserve">Genesys Talent
</v>
      </c>
      <c r="I899" t="s">
        <v>2465</v>
      </c>
      <c r="J899" t="str">
        <f>IF(DataAnalyst!I813=-1,"Unknown",DataAnalyst!I813)</f>
        <v>1 to 50 employees</v>
      </c>
      <c r="K899" t="str">
        <f>IF(DataAnalyst!L813=-1,"Unknown",DataAnalyst!L813)</f>
        <v>Staffing &amp; Outsourcing</v>
      </c>
      <c r="L899" t="str">
        <f>IF(DataAnalyst!N813=-1,"Unknown",DataAnalyst!N813)</f>
        <v>Unknown / Non-Applicable</v>
      </c>
      <c r="M899" t="b">
        <f>IF(DataAnalyst!P813=-1,FALSE,TRUE)</f>
        <v>0</v>
      </c>
      <c r="N899">
        <f t="shared" si="125"/>
        <v>1</v>
      </c>
      <c r="O899">
        <f t="shared" ref="O899:O962" si="129">COUNTIF($A899,"*Python*")</f>
        <v>0</v>
      </c>
      <c r="P899">
        <f t="shared" ref="P899:P962" si="130">COUNTIF($A899,"* R *")</f>
        <v>0</v>
      </c>
      <c r="Q899">
        <f t="shared" ref="Q899:Q962" si="131">COUNTIF($A899,"*Tableau*")</f>
        <v>0</v>
      </c>
      <c r="R899">
        <f t="shared" ref="R899:R962" si="132">COUNTIF($A899,"*Power BI*")+COUNTIF($A899,"*PowerBI*")</f>
        <v>1</v>
      </c>
      <c r="S899">
        <f t="shared" ref="S899:S962" si="133">+COUNTIF($A899,"*Excel*")</f>
        <v>0</v>
      </c>
    </row>
    <row r="900" spans="1:19" ht="18.600000000000001" customHeight="1" x14ac:dyDescent="0.3">
      <c r="A900" t="s">
        <v>2727</v>
      </c>
      <c r="B900" t="str">
        <f>UPPER(DataAnalyst!B900)</f>
        <v>DATA ANALYST</v>
      </c>
      <c r="C900" t="s">
        <v>2691</v>
      </c>
      <c r="E900" t="str">
        <f t="shared" si="126"/>
        <v>Data Analyst</v>
      </c>
      <c r="F900" t="str">
        <f t="shared" si="127"/>
        <v>$29</v>
      </c>
      <c r="G900" t="str">
        <f t="shared" si="128"/>
        <v>$38</v>
      </c>
      <c r="H900" t="str">
        <f>LEFT(DataAnalyst!F814,LEN(DataAnalyst!F814)-3)</f>
        <v xml:space="preserve">1872 Consulting
</v>
      </c>
      <c r="I900" t="s">
        <v>252</v>
      </c>
      <c r="J900" t="str">
        <f>IF(DataAnalyst!I814=-1,"Unknown",DataAnalyst!I814)</f>
        <v>1 to 50 employees</v>
      </c>
      <c r="K900" t="str">
        <f>IF(DataAnalyst!L814=-1,"Unknown",DataAnalyst!L814)</f>
        <v>Unknown</v>
      </c>
      <c r="L900" t="str">
        <f>IF(DataAnalyst!N814=-1,"Unknown",DataAnalyst!N814)</f>
        <v>Unknown / Non-Applicable</v>
      </c>
      <c r="M900" t="b">
        <f>IF(DataAnalyst!P814=-1,FALSE,TRUE)</f>
        <v>0</v>
      </c>
      <c r="N900">
        <f t="shared" ref="N900:N963" si="134">COUNTIF($A900,"*SQL*")</f>
        <v>1</v>
      </c>
      <c r="O900">
        <f t="shared" si="129"/>
        <v>0</v>
      </c>
      <c r="P900">
        <f t="shared" si="130"/>
        <v>0</v>
      </c>
      <c r="Q900">
        <f t="shared" si="131"/>
        <v>0</v>
      </c>
      <c r="R900">
        <f t="shared" si="132"/>
        <v>0</v>
      </c>
      <c r="S900">
        <f t="shared" si="133"/>
        <v>1</v>
      </c>
    </row>
    <row r="901" spans="1:19" ht="18.600000000000001" customHeight="1" x14ac:dyDescent="0.3">
      <c r="A901" t="s">
        <v>2730</v>
      </c>
      <c r="B901" t="str">
        <f>UPPER(DataAnalyst!B901)</f>
        <v>DATA ANALYST &amp; HEALTHCARE ANALYTICS</v>
      </c>
      <c r="C901" t="s">
        <v>2691</v>
      </c>
      <c r="E901" t="str">
        <f t="shared" si="126"/>
        <v>Data Analyst</v>
      </c>
      <c r="F901" t="str">
        <f t="shared" si="127"/>
        <v>$29</v>
      </c>
      <c r="G901" t="str">
        <f t="shared" si="128"/>
        <v>$38</v>
      </c>
      <c r="H901" t="str">
        <f>LEFT(DataAnalyst!F815,LEN(DataAnalyst!F815)-3)</f>
        <v xml:space="preserve">Stampede Meat, Inc.
</v>
      </c>
      <c r="I901" t="s">
        <v>2498</v>
      </c>
      <c r="J901" t="str">
        <f>IF(DataAnalyst!I815=-1,"Unknown",DataAnalyst!I815)</f>
        <v>1001 to 5000 employees</v>
      </c>
      <c r="K901" t="str">
        <f>IF(DataAnalyst!L815=-1,"Unknown",DataAnalyst!L815)</f>
        <v>Food &amp; Beverage Manufacturing</v>
      </c>
      <c r="L901" t="str">
        <f>IF(DataAnalyst!N815=-1,"Unknown",DataAnalyst!N815)</f>
        <v>$100 to $500 million (USD)</v>
      </c>
      <c r="M901" t="b">
        <f>IF(DataAnalyst!P815=-1,FALSE,TRUE)</f>
        <v>0</v>
      </c>
      <c r="N901">
        <f t="shared" si="134"/>
        <v>1</v>
      </c>
      <c r="O901">
        <f t="shared" si="129"/>
        <v>0</v>
      </c>
      <c r="P901">
        <f t="shared" si="130"/>
        <v>0</v>
      </c>
      <c r="Q901">
        <f t="shared" si="131"/>
        <v>0</v>
      </c>
      <c r="R901">
        <f t="shared" si="132"/>
        <v>0</v>
      </c>
      <c r="S901">
        <f t="shared" si="133"/>
        <v>1</v>
      </c>
    </row>
    <row r="902" spans="1:19" ht="18.600000000000001" customHeight="1" x14ac:dyDescent="0.3">
      <c r="A902" t="s">
        <v>2733</v>
      </c>
      <c r="B902" t="str">
        <f>UPPER(DataAnalyst!B902)</f>
        <v>DATA ANALYST</v>
      </c>
      <c r="C902" t="s">
        <v>2691</v>
      </c>
      <c r="E902" t="str">
        <f t="shared" si="126"/>
        <v>Data Analyst</v>
      </c>
      <c r="F902" t="str">
        <f t="shared" si="127"/>
        <v>$29</v>
      </c>
      <c r="G902" t="str">
        <f t="shared" si="128"/>
        <v>$38</v>
      </c>
      <c r="H902" t="str">
        <f>LEFT(DataAnalyst!F816,LEN(DataAnalyst!F816)-3)</f>
        <v xml:space="preserve">ALERE
</v>
      </c>
      <c r="I902" t="s">
        <v>252</v>
      </c>
      <c r="J902" t="str">
        <f>IF(DataAnalyst!I816=-1,"Unknown",DataAnalyst!I816)</f>
        <v>5001 to 10000 employees</v>
      </c>
      <c r="K902" t="str">
        <f>IF(DataAnalyst!L816=-1,"Unknown",DataAnalyst!L816)</f>
        <v>Biotech &amp; Pharmaceuticals</v>
      </c>
      <c r="L902" t="str">
        <f>IF(DataAnalyst!N816=-1,"Unknown",DataAnalyst!N816)</f>
        <v>$2 to $5 billion (USD)</v>
      </c>
      <c r="M902" t="b">
        <f>IF(DataAnalyst!P816=-1,FALSE,TRUE)</f>
        <v>0</v>
      </c>
      <c r="N902">
        <f t="shared" si="134"/>
        <v>1</v>
      </c>
      <c r="O902">
        <f t="shared" si="129"/>
        <v>0</v>
      </c>
      <c r="P902">
        <f t="shared" si="130"/>
        <v>0</v>
      </c>
      <c r="Q902">
        <f t="shared" si="131"/>
        <v>0</v>
      </c>
      <c r="R902">
        <f t="shared" si="132"/>
        <v>1</v>
      </c>
      <c r="S902">
        <f t="shared" si="133"/>
        <v>0</v>
      </c>
    </row>
    <row r="903" spans="1:19" ht="18.600000000000001" customHeight="1" x14ac:dyDescent="0.3">
      <c r="A903" t="s">
        <v>2736</v>
      </c>
      <c r="B903" t="str">
        <f>UPPER(DataAnalyst!B903)</f>
        <v>BUSINESS ANALYST DATA GOVERNANCE</v>
      </c>
      <c r="C903" t="s">
        <v>2691</v>
      </c>
      <c r="E903" t="str">
        <f t="shared" si="126"/>
        <v>Business Analyst</v>
      </c>
      <c r="F903" t="str">
        <f t="shared" si="127"/>
        <v>$29</v>
      </c>
      <c r="G903" t="str">
        <f t="shared" si="128"/>
        <v>$38</v>
      </c>
      <c r="H903" t="str">
        <f>LEFT(DataAnalyst!F817,LEN(DataAnalyst!F817)-3)</f>
        <v xml:space="preserve">Kelly Mitchell Group
</v>
      </c>
      <c r="I903" t="s">
        <v>2260</v>
      </c>
      <c r="J903" t="str">
        <f>IF(DataAnalyst!I817=-1,"Unknown",DataAnalyst!I817)</f>
        <v>1001 to 5000 employees</v>
      </c>
      <c r="K903" t="str">
        <f>IF(DataAnalyst!L817=-1,"Unknown",DataAnalyst!L817)</f>
        <v>Staffing &amp; Outsourcing</v>
      </c>
      <c r="L903" t="str">
        <f>IF(DataAnalyst!N817=-1,"Unknown",DataAnalyst!N817)</f>
        <v>$50 to $100 million (USD)</v>
      </c>
      <c r="M903" t="b">
        <f>IF(DataAnalyst!P817=-1,FALSE,TRUE)</f>
        <v>0</v>
      </c>
      <c r="N903">
        <f t="shared" si="134"/>
        <v>0</v>
      </c>
      <c r="O903">
        <f t="shared" si="129"/>
        <v>0</v>
      </c>
      <c r="P903">
        <f t="shared" si="130"/>
        <v>0</v>
      </c>
      <c r="Q903">
        <f t="shared" si="131"/>
        <v>0</v>
      </c>
      <c r="R903">
        <f t="shared" si="132"/>
        <v>0</v>
      </c>
      <c r="S903">
        <f t="shared" si="133"/>
        <v>0</v>
      </c>
    </row>
    <row r="904" spans="1:19" ht="18.600000000000001" customHeight="1" x14ac:dyDescent="0.3">
      <c r="A904" t="s">
        <v>2739</v>
      </c>
      <c r="B904" t="str">
        <f>UPPER(DataAnalyst!B904)</f>
        <v>DATA ANALYST</v>
      </c>
      <c r="C904" t="s">
        <v>2691</v>
      </c>
      <c r="E904" t="str">
        <f t="shared" si="126"/>
        <v>Data Analyst</v>
      </c>
      <c r="F904" t="str">
        <f t="shared" si="127"/>
        <v>$29</v>
      </c>
      <c r="G904" t="str">
        <f t="shared" si="128"/>
        <v>$38</v>
      </c>
      <c r="H904" t="str">
        <f>LEFT(DataAnalyst!F818,LEN(DataAnalyst!F818)-3)</f>
        <v xml:space="preserve">Ernst &amp; Young </v>
      </c>
      <c r="I904" t="s">
        <v>252</v>
      </c>
      <c r="J904" t="str">
        <f>IF(DataAnalyst!I818=-1,"Unknown",DataAnalyst!I818)</f>
        <v>Unknown</v>
      </c>
      <c r="K904" t="str">
        <f>IF(DataAnalyst!L818=-1,"Unknown",DataAnalyst!L818)</f>
        <v>Unknown</v>
      </c>
      <c r="L904" t="str">
        <f>IF(DataAnalyst!N818=-1,"Unknown",DataAnalyst!N818)</f>
        <v>Unknown</v>
      </c>
      <c r="M904" t="b">
        <f>IF(DataAnalyst!P818=-1,FALSE,TRUE)</f>
        <v>0</v>
      </c>
      <c r="N904">
        <f t="shared" si="134"/>
        <v>0</v>
      </c>
      <c r="O904">
        <f t="shared" si="129"/>
        <v>0</v>
      </c>
      <c r="P904">
        <f t="shared" si="130"/>
        <v>0</v>
      </c>
      <c r="Q904">
        <f t="shared" si="131"/>
        <v>0</v>
      </c>
      <c r="R904">
        <f t="shared" si="132"/>
        <v>1</v>
      </c>
      <c r="S904">
        <f t="shared" si="133"/>
        <v>1</v>
      </c>
    </row>
    <row r="905" spans="1:19" ht="18.600000000000001" customHeight="1" x14ac:dyDescent="0.3">
      <c r="A905" t="s">
        <v>2741</v>
      </c>
      <c r="B905" t="str">
        <f>UPPER(DataAnalyst!B905)</f>
        <v>DATA ANALYST</v>
      </c>
      <c r="C905" t="s">
        <v>2691</v>
      </c>
      <c r="E905" t="str">
        <f t="shared" si="126"/>
        <v>Data Analyst</v>
      </c>
      <c r="F905" t="str">
        <f t="shared" si="127"/>
        <v>$29</v>
      </c>
      <c r="G905" t="str">
        <f t="shared" si="128"/>
        <v>$38</v>
      </c>
      <c r="H905" t="str">
        <f>LEFT(DataAnalyst!F819,LEN(DataAnalyst!F819)-3)</f>
        <v xml:space="preserve">TreeHouse Foods, Inc.
</v>
      </c>
      <c r="I905" t="s">
        <v>2509</v>
      </c>
      <c r="J905" t="str">
        <f>IF(DataAnalyst!I819=-1,"Unknown",DataAnalyst!I819)</f>
        <v>10000+ employees</v>
      </c>
      <c r="K905" t="str">
        <f>IF(DataAnalyst!L819=-1,"Unknown",DataAnalyst!L819)</f>
        <v>Food &amp; Beverage Manufacturing</v>
      </c>
      <c r="L905" t="str">
        <f>IF(DataAnalyst!N819=-1,"Unknown",DataAnalyst!N819)</f>
        <v>$5 to $10 billion (USD)</v>
      </c>
      <c r="M905" t="b">
        <f>IF(DataAnalyst!P819=-1,FALSE,TRUE)</f>
        <v>0</v>
      </c>
      <c r="N905">
        <f t="shared" si="134"/>
        <v>1</v>
      </c>
      <c r="O905">
        <f t="shared" si="129"/>
        <v>0</v>
      </c>
      <c r="P905">
        <f t="shared" si="130"/>
        <v>0</v>
      </c>
      <c r="Q905">
        <f t="shared" si="131"/>
        <v>0</v>
      </c>
      <c r="R905">
        <f t="shared" si="132"/>
        <v>0</v>
      </c>
      <c r="S905">
        <f t="shared" si="133"/>
        <v>1</v>
      </c>
    </row>
    <row r="906" spans="1:19" ht="18.600000000000001" customHeight="1" x14ac:dyDescent="0.3">
      <c r="A906" t="s">
        <v>2744</v>
      </c>
      <c r="B906" t="str">
        <f>UPPER(DataAnalyst!B906)</f>
        <v>XYZ DATA ANALYST</v>
      </c>
      <c r="C906" t="s">
        <v>2691</v>
      </c>
      <c r="E906" t="str">
        <f t="shared" si="126"/>
        <v>Data Analyst</v>
      </c>
      <c r="F906" t="str">
        <f t="shared" si="127"/>
        <v>$29</v>
      </c>
      <c r="G906" t="str">
        <f t="shared" si="128"/>
        <v>$38</v>
      </c>
      <c r="H906" t="str">
        <f>LEFT(DataAnalyst!F820,LEN(DataAnalyst!F820)-3)</f>
        <v xml:space="preserve">NJF Global Holdings
</v>
      </c>
      <c r="I906" t="s">
        <v>252</v>
      </c>
      <c r="J906" t="str">
        <f>IF(DataAnalyst!I820=-1,"Unknown",DataAnalyst!I820)</f>
        <v>51 to 200 employees</v>
      </c>
      <c r="K906" t="str">
        <f>IF(DataAnalyst!L820=-1,"Unknown",DataAnalyst!L820)</f>
        <v>Staffing &amp; Outsourcing</v>
      </c>
      <c r="L906" t="str">
        <f>IF(DataAnalyst!N820=-1,"Unknown",DataAnalyst!N820)</f>
        <v>$10 to $25 million (USD)</v>
      </c>
      <c r="M906" t="b">
        <f>IF(DataAnalyst!P820=-1,FALSE,TRUE)</f>
        <v>1</v>
      </c>
      <c r="N906">
        <f t="shared" si="134"/>
        <v>0</v>
      </c>
      <c r="O906">
        <f t="shared" si="129"/>
        <v>0</v>
      </c>
      <c r="P906">
        <f t="shared" si="130"/>
        <v>0</v>
      </c>
      <c r="Q906">
        <f t="shared" si="131"/>
        <v>0</v>
      </c>
      <c r="R906">
        <f t="shared" si="132"/>
        <v>0</v>
      </c>
      <c r="S906">
        <f t="shared" si="133"/>
        <v>1</v>
      </c>
    </row>
    <row r="907" spans="1:19" ht="18.600000000000001" customHeight="1" x14ac:dyDescent="0.3">
      <c r="A907" t="s">
        <v>2750</v>
      </c>
      <c r="B907" t="str">
        <f>UPPER(DataAnalyst!B907)</f>
        <v>DATA &amp; REPORTING ANALYST</v>
      </c>
      <c r="C907" t="s">
        <v>2691</v>
      </c>
      <c r="E907" t="str">
        <f t="shared" si="126"/>
        <v>Data Analyst</v>
      </c>
      <c r="F907" t="str">
        <f t="shared" si="127"/>
        <v>$29</v>
      </c>
      <c r="G907" t="str">
        <f t="shared" si="128"/>
        <v>$38</v>
      </c>
      <c r="H907" t="str">
        <f>LEFT(DataAnalyst!F821,LEN(DataAnalyst!F821)-3)</f>
        <v xml:space="preserve">Chicago Public Schools
</v>
      </c>
      <c r="I907" t="s">
        <v>252</v>
      </c>
      <c r="J907" t="str">
        <f>IF(DataAnalyst!I821=-1,"Unknown",DataAnalyst!I821)</f>
        <v>10000+ employees</v>
      </c>
      <c r="K907" t="str">
        <f>IF(DataAnalyst!L821=-1,"Unknown",DataAnalyst!L821)</f>
        <v>K-12 Education</v>
      </c>
      <c r="L907" t="str">
        <f>IF(DataAnalyst!N821=-1,"Unknown",DataAnalyst!N821)</f>
        <v>Unknown / Non-Applicable</v>
      </c>
      <c r="M907" t="b">
        <f>IF(DataAnalyst!P821=-1,FALSE,TRUE)</f>
        <v>0</v>
      </c>
      <c r="N907">
        <f t="shared" si="134"/>
        <v>1</v>
      </c>
      <c r="O907">
        <f t="shared" si="129"/>
        <v>0</v>
      </c>
      <c r="P907">
        <f t="shared" si="130"/>
        <v>0</v>
      </c>
      <c r="Q907">
        <f t="shared" si="131"/>
        <v>1</v>
      </c>
      <c r="R907">
        <f t="shared" si="132"/>
        <v>1</v>
      </c>
      <c r="S907">
        <f t="shared" si="133"/>
        <v>1</v>
      </c>
    </row>
    <row r="908" spans="1:19" ht="18.600000000000001" customHeight="1" x14ac:dyDescent="0.3">
      <c r="A908" t="s">
        <v>2753</v>
      </c>
      <c r="B908" t="str">
        <f>UPPER(DataAnalyst!B908)</f>
        <v>PERFORMANCE DATA ANALYST</v>
      </c>
      <c r="C908" t="s">
        <v>2691</v>
      </c>
      <c r="E908" t="str">
        <f t="shared" si="126"/>
        <v>Data Analyst</v>
      </c>
      <c r="F908" t="str">
        <f t="shared" si="127"/>
        <v>$29</v>
      </c>
      <c r="G908" t="str">
        <f t="shared" si="128"/>
        <v>$38</v>
      </c>
      <c r="H908" t="str">
        <f>LEFT(DataAnalyst!F822,LEN(DataAnalyst!F822)-3)</f>
        <v xml:space="preserve">Sphinix Solutions
</v>
      </c>
      <c r="I908" t="s">
        <v>252</v>
      </c>
      <c r="J908" t="str">
        <f>IF(DataAnalyst!I822=-1,"Unknown",DataAnalyst!I822)</f>
        <v>1 to 50 employees</v>
      </c>
      <c r="K908" t="str">
        <f>IF(DataAnalyst!L822=-1,"Unknown",DataAnalyst!L822)</f>
        <v>IT Services</v>
      </c>
      <c r="L908" t="str">
        <f>IF(DataAnalyst!N822=-1,"Unknown",DataAnalyst!N822)</f>
        <v>Less than $1 million (USD)</v>
      </c>
      <c r="M908" t="b">
        <f>IF(DataAnalyst!P822=-1,FALSE,TRUE)</f>
        <v>0</v>
      </c>
      <c r="N908">
        <f t="shared" si="134"/>
        <v>0</v>
      </c>
      <c r="O908">
        <f t="shared" si="129"/>
        <v>0</v>
      </c>
      <c r="P908">
        <f t="shared" si="130"/>
        <v>0</v>
      </c>
      <c r="Q908">
        <f t="shared" si="131"/>
        <v>0</v>
      </c>
      <c r="R908">
        <f t="shared" si="132"/>
        <v>0</v>
      </c>
      <c r="S908">
        <f t="shared" si="133"/>
        <v>0</v>
      </c>
    </row>
    <row r="909" spans="1:19" ht="18.600000000000001" customHeight="1" x14ac:dyDescent="0.3">
      <c r="A909" t="s">
        <v>2755</v>
      </c>
      <c r="B909" t="str">
        <f>UPPER(DataAnalyst!B909)</f>
        <v>DATA ANALYST II</v>
      </c>
      <c r="C909" t="s">
        <v>2691</v>
      </c>
      <c r="E909" t="str">
        <f t="shared" si="126"/>
        <v>Data Analyst</v>
      </c>
      <c r="F909" t="str">
        <f t="shared" si="127"/>
        <v>$29</v>
      </c>
      <c r="G909" t="str">
        <f t="shared" si="128"/>
        <v>$38</v>
      </c>
      <c r="H909" t="str">
        <f>LEFT(DataAnalyst!F823,LEN(DataAnalyst!F823)-3)</f>
        <v xml:space="preserve">Net2Source
</v>
      </c>
      <c r="I909" t="s">
        <v>2465</v>
      </c>
      <c r="J909" t="str">
        <f>IF(DataAnalyst!I823=-1,"Unknown",DataAnalyst!I823)</f>
        <v>1001 to 5000 employees</v>
      </c>
      <c r="K909" t="str">
        <f>IF(DataAnalyst!L823=-1,"Unknown",DataAnalyst!L823)</f>
        <v>Staffing &amp; Outsourcing</v>
      </c>
      <c r="L909" t="str">
        <f>IF(DataAnalyst!N823=-1,"Unknown",DataAnalyst!N823)</f>
        <v>$100 to $500 million (USD)</v>
      </c>
      <c r="M909" t="b">
        <f>IF(DataAnalyst!P823=-1,FALSE,TRUE)</f>
        <v>0</v>
      </c>
      <c r="N909">
        <f t="shared" si="134"/>
        <v>0</v>
      </c>
      <c r="O909">
        <f t="shared" si="129"/>
        <v>0</v>
      </c>
      <c r="P909">
        <f t="shared" si="130"/>
        <v>0</v>
      </c>
      <c r="Q909">
        <f t="shared" si="131"/>
        <v>0</v>
      </c>
      <c r="R909">
        <f t="shared" si="132"/>
        <v>0</v>
      </c>
      <c r="S909">
        <f t="shared" si="133"/>
        <v>0</v>
      </c>
    </row>
    <row r="910" spans="1:19" ht="18.600000000000001" customHeight="1" x14ac:dyDescent="0.3">
      <c r="A910" t="s">
        <v>2758</v>
      </c>
      <c r="B910" t="str">
        <f>UPPER(DataAnalyst!B910)</f>
        <v>DATA ANALYST II</v>
      </c>
      <c r="C910" t="s">
        <v>2691</v>
      </c>
      <c r="E910" t="str">
        <f t="shared" si="126"/>
        <v>Data Analyst</v>
      </c>
      <c r="F910" t="str">
        <f t="shared" si="127"/>
        <v>$29</v>
      </c>
      <c r="G910" t="str">
        <f t="shared" si="128"/>
        <v>$38</v>
      </c>
      <c r="H910" t="str">
        <f>LEFT(DataAnalyst!F824,LEN(DataAnalyst!F824)-3)</f>
        <v xml:space="preserve">Ongig
</v>
      </c>
      <c r="I910" t="s">
        <v>497</v>
      </c>
      <c r="J910" t="str">
        <f>IF(DataAnalyst!I824=-1,"Unknown",DataAnalyst!I824)</f>
        <v>1 to 50 employees</v>
      </c>
      <c r="K910" t="str">
        <f>IF(DataAnalyst!L824=-1,"Unknown",DataAnalyst!L824)</f>
        <v>Enterprise Software &amp; Network Solutions</v>
      </c>
      <c r="L910" t="str">
        <f>IF(DataAnalyst!N824=-1,"Unknown",DataAnalyst!N824)</f>
        <v>Less than $1 million (USD)</v>
      </c>
      <c r="M910" t="b">
        <f>IF(DataAnalyst!P824=-1,FALSE,TRUE)</f>
        <v>0</v>
      </c>
      <c r="N910">
        <f t="shared" si="134"/>
        <v>0</v>
      </c>
      <c r="O910">
        <f t="shared" si="129"/>
        <v>0</v>
      </c>
      <c r="P910">
        <f t="shared" si="130"/>
        <v>0</v>
      </c>
      <c r="Q910">
        <f t="shared" si="131"/>
        <v>0</v>
      </c>
      <c r="R910">
        <f t="shared" si="132"/>
        <v>0</v>
      </c>
      <c r="S910">
        <f t="shared" si="133"/>
        <v>1</v>
      </c>
    </row>
    <row r="911" spans="1:19" ht="18.600000000000001" customHeight="1" x14ac:dyDescent="0.3">
      <c r="A911" t="s">
        <v>2762</v>
      </c>
      <c r="B911" t="str">
        <f>UPPER(DataAnalyst!B911)</f>
        <v>BUSINESS ANALYST (DATA INTEGRATION/SALESFORCE)</v>
      </c>
      <c r="C911" t="s">
        <v>2691</v>
      </c>
      <c r="E911" t="str">
        <f t="shared" si="126"/>
        <v>Business Analyst</v>
      </c>
      <c r="F911" t="str">
        <f t="shared" si="127"/>
        <v>$29</v>
      </c>
      <c r="G911" t="str">
        <f t="shared" si="128"/>
        <v>$38</v>
      </c>
      <c r="H911" t="str">
        <f>LEFT(DataAnalyst!F825,LEN(DataAnalyst!F825)-3)</f>
        <v xml:space="preserve">HIMSS
</v>
      </c>
      <c r="I911" t="s">
        <v>252</v>
      </c>
      <c r="J911" t="str">
        <f>IF(DataAnalyst!I825=-1,"Unknown",DataAnalyst!I825)</f>
        <v>201 to 500 employees</v>
      </c>
      <c r="K911" t="str">
        <f>IF(DataAnalyst!L825=-1,"Unknown",DataAnalyst!L825)</f>
        <v>Health Care Services &amp; Hospitals</v>
      </c>
      <c r="L911" t="str">
        <f>IF(DataAnalyst!N825=-1,"Unknown",DataAnalyst!N825)</f>
        <v>$50 to $100 million (USD)</v>
      </c>
      <c r="M911" t="b">
        <f>IF(DataAnalyst!P825=-1,FALSE,TRUE)</f>
        <v>0</v>
      </c>
      <c r="N911">
        <f t="shared" si="134"/>
        <v>0</v>
      </c>
      <c r="O911">
        <f t="shared" si="129"/>
        <v>0</v>
      </c>
      <c r="P911">
        <f t="shared" si="130"/>
        <v>0</v>
      </c>
      <c r="Q911">
        <f t="shared" si="131"/>
        <v>0</v>
      </c>
      <c r="R911">
        <f t="shared" si="132"/>
        <v>0</v>
      </c>
      <c r="S911">
        <f t="shared" si="133"/>
        <v>0</v>
      </c>
    </row>
    <row r="912" spans="1:19" ht="18.600000000000001" customHeight="1" x14ac:dyDescent="0.3">
      <c r="A912" t="s">
        <v>2764</v>
      </c>
      <c r="B912" t="str">
        <f>UPPER(DataAnalyst!B912)</f>
        <v>COMPENSATION &amp; HR DATA ANALYST</v>
      </c>
      <c r="C912" t="s">
        <v>2691</v>
      </c>
      <c r="E912" t="str">
        <f t="shared" si="126"/>
        <v>Data Analyst</v>
      </c>
      <c r="F912" t="str">
        <f t="shared" si="127"/>
        <v>$29</v>
      </c>
      <c r="G912" t="str">
        <f t="shared" si="128"/>
        <v>$38</v>
      </c>
      <c r="H912" t="str">
        <f>LEFT(DataAnalyst!F826,LEN(DataAnalyst!F826)-3)</f>
        <v xml:space="preserve">Flagstone Foods
</v>
      </c>
      <c r="I912" t="s">
        <v>2509</v>
      </c>
      <c r="J912" t="str">
        <f>IF(DataAnalyst!I826=-1,"Unknown",DataAnalyst!I826)</f>
        <v>501 to 1000 employees</v>
      </c>
      <c r="K912" t="str">
        <f>IF(DataAnalyst!L826=-1,"Unknown",DataAnalyst!L826)</f>
        <v>Catering &amp; Food Service Contractors</v>
      </c>
      <c r="L912" t="str">
        <f>IF(DataAnalyst!N826=-1,"Unknown",DataAnalyst!N826)</f>
        <v>$50 to $100 million (USD)</v>
      </c>
      <c r="M912" t="b">
        <f>IF(DataAnalyst!P826=-1,FALSE,TRUE)</f>
        <v>0</v>
      </c>
      <c r="N912">
        <f t="shared" si="134"/>
        <v>0</v>
      </c>
      <c r="O912">
        <f t="shared" si="129"/>
        <v>0</v>
      </c>
      <c r="P912">
        <f t="shared" si="130"/>
        <v>0</v>
      </c>
      <c r="Q912">
        <f t="shared" si="131"/>
        <v>0</v>
      </c>
      <c r="R912">
        <f t="shared" si="132"/>
        <v>0</v>
      </c>
      <c r="S912">
        <f t="shared" si="133"/>
        <v>1</v>
      </c>
    </row>
    <row r="913" spans="1:19" ht="18.600000000000001" customHeight="1" x14ac:dyDescent="0.3">
      <c r="A913" t="s">
        <v>2767</v>
      </c>
      <c r="B913" t="str">
        <f>UPPER(DataAnalyst!B913)</f>
        <v>DATA QUALITY ANALYST</v>
      </c>
      <c r="C913" t="s">
        <v>2691</v>
      </c>
      <c r="E913" t="str">
        <f t="shared" si="126"/>
        <v>Data Analyst</v>
      </c>
      <c r="F913" t="str">
        <f t="shared" si="127"/>
        <v>$29</v>
      </c>
      <c r="G913" t="str">
        <f t="shared" si="128"/>
        <v>$38</v>
      </c>
      <c r="H913" t="str">
        <f>LEFT(DataAnalyst!F827,LEN(DataAnalyst!F827)-3)</f>
        <v xml:space="preserve">University of Illinois at Chicago
</v>
      </c>
      <c r="I913" t="s">
        <v>252</v>
      </c>
      <c r="J913" t="str">
        <f>IF(DataAnalyst!I827=-1,"Unknown",DataAnalyst!I827)</f>
        <v>Unknown</v>
      </c>
      <c r="K913" t="str">
        <f>IF(DataAnalyst!L827=-1,"Unknown",DataAnalyst!L827)</f>
        <v>Colleges &amp; Universities</v>
      </c>
      <c r="L913" t="str">
        <f>IF(DataAnalyst!N827=-1,"Unknown",DataAnalyst!N827)</f>
        <v>Unknown / Non-Applicable</v>
      </c>
      <c r="M913" t="b">
        <f>IF(DataAnalyst!P827=-1,FALSE,TRUE)</f>
        <v>0</v>
      </c>
      <c r="N913">
        <f t="shared" si="134"/>
        <v>0</v>
      </c>
      <c r="O913">
        <f t="shared" si="129"/>
        <v>0</v>
      </c>
      <c r="P913">
        <f t="shared" si="130"/>
        <v>0</v>
      </c>
      <c r="Q913">
        <f t="shared" si="131"/>
        <v>0</v>
      </c>
      <c r="R913">
        <f t="shared" si="132"/>
        <v>0</v>
      </c>
      <c r="S913">
        <f t="shared" si="133"/>
        <v>0</v>
      </c>
    </row>
    <row r="914" spans="1:19" ht="18.600000000000001" customHeight="1" x14ac:dyDescent="0.3">
      <c r="A914" t="s">
        <v>2769</v>
      </c>
      <c r="B914" t="str">
        <f>UPPER(DataAnalyst!B914)</f>
        <v>DATA EXPERT ANALYST/MODELER</v>
      </c>
      <c r="C914" t="s">
        <v>2691</v>
      </c>
      <c r="E914" t="str">
        <f t="shared" si="126"/>
        <v>Data Analyst</v>
      </c>
      <c r="F914" t="str">
        <f t="shared" si="127"/>
        <v>$29</v>
      </c>
      <c r="G914" t="str">
        <f t="shared" si="128"/>
        <v>$38</v>
      </c>
      <c r="H914" t="str">
        <f>LEFT(DataAnalyst!F828,LEN(DataAnalyst!F828)-3)</f>
        <v xml:space="preserve">Northern Trust
</v>
      </c>
      <c r="I914" t="s">
        <v>252</v>
      </c>
      <c r="J914" t="str">
        <f>IF(DataAnalyst!I828=-1,"Unknown",DataAnalyst!I828)</f>
        <v>10000+ employees</v>
      </c>
      <c r="K914" t="str">
        <f>IF(DataAnalyst!L828=-1,"Unknown",DataAnalyst!L828)</f>
        <v>Banks &amp; Credit Unions</v>
      </c>
      <c r="L914" t="str">
        <f>IF(DataAnalyst!N828=-1,"Unknown",DataAnalyst!N828)</f>
        <v>$2 to $5 billion (USD)</v>
      </c>
      <c r="M914" t="b">
        <f>IF(DataAnalyst!P828=-1,FALSE,TRUE)</f>
        <v>0</v>
      </c>
      <c r="N914">
        <f t="shared" si="134"/>
        <v>0</v>
      </c>
      <c r="O914">
        <f t="shared" si="129"/>
        <v>0</v>
      </c>
      <c r="P914">
        <f t="shared" si="130"/>
        <v>0</v>
      </c>
      <c r="Q914">
        <f t="shared" si="131"/>
        <v>0</v>
      </c>
      <c r="R914">
        <f t="shared" si="132"/>
        <v>0</v>
      </c>
      <c r="S914">
        <f t="shared" si="133"/>
        <v>0</v>
      </c>
    </row>
    <row r="915" spans="1:19" ht="18.600000000000001" customHeight="1" x14ac:dyDescent="0.3">
      <c r="A915" t="s">
        <v>2773</v>
      </c>
      <c r="B915" t="str">
        <f>UPPER(DataAnalyst!B915)</f>
        <v>DATA QUALITY ANALYST</v>
      </c>
      <c r="C915" t="s">
        <v>2772</v>
      </c>
      <c r="E915" t="str">
        <f t="shared" si="126"/>
        <v>Data Analyst</v>
      </c>
      <c r="F915" t="str">
        <f t="shared" si="127"/>
        <v>$47</v>
      </c>
      <c r="G915" t="str">
        <f t="shared" si="128"/>
        <v>$76</v>
      </c>
      <c r="H915" t="str">
        <f>LEFT(DataAnalyst!F829,LEN(DataAnalyst!F829)-3)</f>
        <v xml:space="preserve">Foresight ROI
</v>
      </c>
      <c r="I915" t="s">
        <v>252</v>
      </c>
      <c r="J915" t="str">
        <f>IF(DataAnalyst!I829=-1,"Unknown",DataAnalyst!I829)</f>
        <v>1 to 50 employees</v>
      </c>
      <c r="K915" t="str">
        <f>IF(DataAnalyst!L829=-1,"Unknown",DataAnalyst!L829)</f>
        <v>Advertising &amp; Marketing</v>
      </c>
      <c r="L915" t="str">
        <f>IF(DataAnalyst!N829=-1,"Unknown",DataAnalyst!N829)</f>
        <v>Less than $1 million (USD)</v>
      </c>
      <c r="M915" t="b">
        <f>IF(DataAnalyst!P829=-1,FALSE,TRUE)</f>
        <v>0</v>
      </c>
      <c r="N915">
        <f t="shared" si="134"/>
        <v>0</v>
      </c>
      <c r="O915">
        <f t="shared" si="129"/>
        <v>0</v>
      </c>
      <c r="P915">
        <f t="shared" si="130"/>
        <v>0</v>
      </c>
      <c r="Q915">
        <f t="shared" si="131"/>
        <v>0</v>
      </c>
      <c r="R915">
        <f t="shared" si="132"/>
        <v>0</v>
      </c>
      <c r="S915">
        <f t="shared" si="133"/>
        <v>0</v>
      </c>
    </row>
    <row r="916" spans="1:19" ht="18.600000000000001" customHeight="1" x14ac:dyDescent="0.3">
      <c r="A916" t="s">
        <v>2775</v>
      </c>
      <c r="B916" t="str">
        <f>UPPER(DataAnalyst!B916)</f>
        <v>DATA ANALYST</v>
      </c>
      <c r="C916" t="s">
        <v>2772</v>
      </c>
      <c r="E916" t="str">
        <f t="shared" si="126"/>
        <v>Data Analyst</v>
      </c>
      <c r="F916" t="str">
        <f t="shared" si="127"/>
        <v>$47</v>
      </c>
      <c r="G916" t="str">
        <f t="shared" si="128"/>
        <v>$76</v>
      </c>
      <c r="H916" t="str">
        <f>LEFT(DataAnalyst!F830,LEN(DataAnalyst!F830)-3)</f>
        <v xml:space="preserve">LEARN Charter School
</v>
      </c>
      <c r="I916" t="s">
        <v>252</v>
      </c>
      <c r="J916" t="str">
        <f>IF(DataAnalyst!I830=-1,"Unknown",DataAnalyst!I830)</f>
        <v>201 to 500 employees</v>
      </c>
      <c r="K916" t="str">
        <f>IF(DataAnalyst!L830=-1,"Unknown",DataAnalyst!L830)</f>
        <v>K-12 Education</v>
      </c>
      <c r="L916" t="str">
        <f>IF(DataAnalyst!N830=-1,"Unknown",DataAnalyst!N830)</f>
        <v>$25 to $50 million (USD)</v>
      </c>
      <c r="M916" t="b">
        <f>IF(DataAnalyst!P830=-1,FALSE,TRUE)</f>
        <v>0</v>
      </c>
      <c r="N916">
        <f t="shared" si="134"/>
        <v>1</v>
      </c>
      <c r="O916">
        <f t="shared" si="129"/>
        <v>0</v>
      </c>
      <c r="P916">
        <f t="shared" si="130"/>
        <v>0</v>
      </c>
      <c r="Q916">
        <f t="shared" si="131"/>
        <v>0</v>
      </c>
      <c r="R916">
        <f t="shared" si="132"/>
        <v>0</v>
      </c>
      <c r="S916">
        <f t="shared" si="133"/>
        <v>1</v>
      </c>
    </row>
    <row r="917" spans="1:19" ht="18.600000000000001" customHeight="1" x14ac:dyDescent="0.3">
      <c r="A917" t="s">
        <v>2777</v>
      </c>
      <c r="B917" t="str">
        <f>UPPER(DataAnalyst!B917)</f>
        <v>DATA WAREHOUSE ANALYST - PL/SQL - 10</v>
      </c>
      <c r="C917" t="s">
        <v>2772</v>
      </c>
      <c r="E917" t="str">
        <f t="shared" si="126"/>
        <v>Data Analyst</v>
      </c>
      <c r="F917" t="str">
        <f t="shared" si="127"/>
        <v>$47</v>
      </c>
      <c r="G917" t="str">
        <f t="shared" si="128"/>
        <v>$76</v>
      </c>
      <c r="H917" t="str">
        <f>LEFT(DataAnalyst!F831,LEN(DataAnalyst!F831)-3)</f>
        <v>TalentD</v>
      </c>
      <c r="I917" t="s">
        <v>252</v>
      </c>
      <c r="J917" t="str">
        <f>IF(DataAnalyst!I831=-1,"Unknown",DataAnalyst!I831)</f>
        <v>1 to 50 employees</v>
      </c>
      <c r="K917" t="str">
        <f>IF(DataAnalyst!L831=-1,"Unknown",DataAnalyst!L831)</f>
        <v>Unknown</v>
      </c>
      <c r="L917" t="str">
        <f>IF(DataAnalyst!N831=-1,"Unknown",DataAnalyst!N831)</f>
        <v>Unknown / Non-Applicable</v>
      </c>
      <c r="M917" t="b">
        <f>IF(DataAnalyst!P831=-1,FALSE,TRUE)</f>
        <v>0</v>
      </c>
      <c r="N917">
        <f t="shared" si="134"/>
        <v>1</v>
      </c>
      <c r="O917">
        <f t="shared" si="129"/>
        <v>0</v>
      </c>
      <c r="P917">
        <f t="shared" si="130"/>
        <v>0</v>
      </c>
      <c r="Q917">
        <f t="shared" si="131"/>
        <v>0</v>
      </c>
      <c r="R917">
        <f t="shared" si="132"/>
        <v>0</v>
      </c>
      <c r="S917">
        <f t="shared" si="133"/>
        <v>1</v>
      </c>
    </row>
    <row r="918" spans="1:19" ht="18.600000000000001" customHeight="1" x14ac:dyDescent="0.3">
      <c r="A918" t="s">
        <v>2780</v>
      </c>
      <c r="B918" t="str">
        <f>UPPER(DataAnalyst!B918)</f>
        <v>OPERATIONS DATA ANALYST</v>
      </c>
      <c r="C918" t="s">
        <v>2772</v>
      </c>
      <c r="E918" t="str">
        <f t="shared" si="126"/>
        <v>Data Analyst</v>
      </c>
      <c r="F918" t="str">
        <f t="shared" si="127"/>
        <v>$47</v>
      </c>
      <c r="G918" t="str">
        <f t="shared" si="128"/>
        <v>$76</v>
      </c>
      <c r="H918" t="str">
        <f>LEFT(DataAnalyst!F834,LEN(DataAnalyst!F834)-3)</f>
        <v xml:space="preserve">Chicago Public Schools
</v>
      </c>
      <c r="I918" t="s">
        <v>252</v>
      </c>
      <c r="J918" t="str">
        <f>IF(DataAnalyst!I834=-1,"Unknown",DataAnalyst!I834)</f>
        <v>10000+ employees</v>
      </c>
      <c r="K918" t="str">
        <f>IF(DataAnalyst!L834=-1,"Unknown",DataAnalyst!L834)</f>
        <v>K-12 Education</v>
      </c>
      <c r="L918" t="str">
        <f>IF(DataAnalyst!N834=-1,"Unknown",DataAnalyst!N834)</f>
        <v>Unknown / Non-Applicable</v>
      </c>
      <c r="M918" t="b">
        <f>IF(DataAnalyst!P834=-1,FALSE,TRUE)</f>
        <v>0</v>
      </c>
      <c r="N918">
        <f t="shared" si="134"/>
        <v>1</v>
      </c>
      <c r="O918">
        <f t="shared" si="129"/>
        <v>0</v>
      </c>
      <c r="P918">
        <f t="shared" si="130"/>
        <v>0</v>
      </c>
      <c r="Q918">
        <f t="shared" si="131"/>
        <v>1</v>
      </c>
      <c r="R918">
        <f t="shared" si="132"/>
        <v>1</v>
      </c>
      <c r="S918">
        <f t="shared" si="133"/>
        <v>0</v>
      </c>
    </row>
    <row r="919" spans="1:19" ht="18.600000000000001" customHeight="1" x14ac:dyDescent="0.3">
      <c r="A919" t="s">
        <v>2782</v>
      </c>
      <c r="B919" t="str">
        <f>UPPER(DataAnalyst!B919)</f>
        <v>DATA QUALITY ANALYST</v>
      </c>
      <c r="C919" t="s">
        <v>2772</v>
      </c>
      <c r="E919" t="str">
        <f t="shared" si="126"/>
        <v>Data Analyst</v>
      </c>
      <c r="F919" t="str">
        <f t="shared" si="127"/>
        <v>$47</v>
      </c>
      <c r="G919" t="str">
        <f t="shared" si="128"/>
        <v>$76</v>
      </c>
      <c r="H919" t="str">
        <f>LEFT(DataAnalyst!F835,LEN(DataAnalyst!F835)-3)</f>
        <v xml:space="preserve">Staffigo Technical Services, LLC
</v>
      </c>
      <c r="I919" t="s">
        <v>252</v>
      </c>
      <c r="J919" t="str">
        <f>IF(DataAnalyst!I835=-1,"Unknown",DataAnalyst!I835)</f>
        <v>51 to 200 employees</v>
      </c>
      <c r="K919" t="str">
        <f>IF(DataAnalyst!L835=-1,"Unknown",DataAnalyst!L835)</f>
        <v>IT Services</v>
      </c>
      <c r="L919" t="str">
        <f>IF(DataAnalyst!N835=-1,"Unknown",DataAnalyst!N835)</f>
        <v>$50 to $100 million (USD)</v>
      </c>
      <c r="M919" t="b">
        <f>IF(DataAnalyst!P835=-1,FALSE,TRUE)</f>
        <v>0</v>
      </c>
      <c r="N919">
        <f t="shared" si="134"/>
        <v>0</v>
      </c>
      <c r="O919">
        <f t="shared" si="129"/>
        <v>0</v>
      </c>
      <c r="P919">
        <f t="shared" si="130"/>
        <v>0</v>
      </c>
      <c r="Q919">
        <f t="shared" si="131"/>
        <v>0</v>
      </c>
      <c r="R919">
        <f t="shared" si="132"/>
        <v>0</v>
      </c>
      <c r="S919">
        <f t="shared" si="133"/>
        <v>0</v>
      </c>
    </row>
    <row r="920" spans="1:19" ht="18.600000000000001" customHeight="1" x14ac:dyDescent="0.3">
      <c r="A920" t="s">
        <v>2784</v>
      </c>
      <c r="B920" t="str">
        <f>UPPER(DataAnalyst!B920)</f>
        <v>DATA ANALYST MDM</v>
      </c>
      <c r="C920" t="s">
        <v>2772</v>
      </c>
      <c r="E920" t="str">
        <f t="shared" si="126"/>
        <v>Data Analyst</v>
      </c>
      <c r="F920" t="str">
        <f t="shared" si="127"/>
        <v>$47</v>
      </c>
      <c r="G920" t="str">
        <f t="shared" si="128"/>
        <v>$76</v>
      </c>
      <c r="H920" t="str">
        <f>LEFT(DataAnalyst!F836,LEN(DataAnalyst!F836)-3)</f>
        <v>Trilogy Behavioral Hea</v>
      </c>
      <c r="I920" t="s">
        <v>252</v>
      </c>
      <c r="J920" t="str">
        <f>IF(DataAnalyst!I836=-1,"Unknown",DataAnalyst!I836)</f>
        <v>Unknown</v>
      </c>
      <c r="K920" t="str">
        <f>IF(DataAnalyst!L836=-1,"Unknown",DataAnalyst!L836)</f>
        <v>Unknown</v>
      </c>
      <c r="L920" t="str">
        <f>IF(DataAnalyst!N836=-1,"Unknown",DataAnalyst!N836)</f>
        <v>Unknown</v>
      </c>
      <c r="M920" t="b">
        <f>IF(DataAnalyst!P836=-1,FALSE,TRUE)</f>
        <v>0</v>
      </c>
      <c r="N920">
        <f t="shared" si="134"/>
        <v>0</v>
      </c>
      <c r="O920">
        <f t="shared" si="129"/>
        <v>0</v>
      </c>
      <c r="P920">
        <f t="shared" si="130"/>
        <v>0</v>
      </c>
      <c r="Q920">
        <f t="shared" si="131"/>
        <v>0</v>
      </c>
      <c r="R920">
        <f t="shared" si="132"/>
        <v>0</v>
      </c>
      <c r="S920">
        <f t="shared" si="133"/>
        <v>0</v>
      </c>
    </row>
    <row r="921" spans="1:19" ht="18.600000000000001" customHeight="1" x14ac:dyDescent="0.3">
      <c r="A921" t="s">
        <v>2787</v>
      </c>
      <c r="B921" t="str">
        <f>UPPER(DataAnalyst!B921)</f>
        <v>DATA ANALYST (LIDAR, ORTHO/IMAGERY)</v>
      </c>
      <c r="C921" t="s">
        <v>2772</v>
      </c>
      <c r="E921" t="str">
        <f t="shared" ref="E921:E984" si="135">IF(COUNTIF(B921, "*BU*"), "Business Analyst", "Data Analyst")</f>
        <v>Data Analyst</v>
      </c>
      <c r="F921" t="str">
        <f t="shared" si="127"/>
        <v>$47</v>
      </c>
      <c r="G921" t="str">
        <f t="shared" si="128"/>
        <v>$76</v>
      </c>
      <c r="H921" t="str">
        <f>LEFT(DataAnalyst!F837,LEN(DataAnalyst!F837)-3)</f>
        <v xml:space="preserve">Capital Management
</v>
      </c>
      <c r="I921" t="s">
        <v>252</v>
      </c>
      <c r="J921" t="str">
        <f>IF(DataAnalyst!I837=-1,"Unknown",DataAnalyst!I837)</f>
        <v>1 to 50 employees</v>
      </c>
      <c r="K921" t="str">
        <f>IF(DataAnalyst!L837=-1,"Unknown",DataAnalyst!L837)</f>
        <v>Investment Banking &amp; Asset Management</v>
      </c>
      <c r="L921" t="str">
        <f>IF(DataAnalyst!N837=-1,"Unknown",DataAnalyst!N837)</f>
        <v>Less than $1 million (USD)</v>
      </c>
      <c r="M921" t="b">
        <f>IF(DataAnalyst!P837=-1,FALSE,TRUE)</f>
        <v>0</v>
      </c>
      <c r="N921">
        <f t="shared" si="134"/>
        <v>0</v>
      </c>
      <c r="O921">
        <f t="shared" si="129"/>
        <v>0</v>
      </c>
      <c r="P921">
        <f t="shared" si="130"/>
        <v>0</v>
      </c>
      <c r="Q921">
        <f t="shared" si="131"/>
        <v>0</v>
      </c>
      <c r="R921">
        <f t="shared" si="132"/>
        <v>0</v>
      </c>
      <c r="S921">
        <f t="shared" si="133"/>
        <v>0</v>
      </c>
    </row>
    <row r="922" spans="1:19" ht="18.600000000000001" customHeight="1" x14ac:dyDescent="0.3">
      <c r="A922" t="s">
        <v>2790</v>
      </c>
      <c r="B922" t="str">
        <f>UPPER(DataAnalyst!B922)</f>
        <v>AIRCRAFT DATA ANALYST</v>
      </c>
      <c r="C922" t="s">
        <v>2772</v>
      </c>
      <c r="E922" t="str">
        <f t="shared" si="135"/>
        <v>Data Analyst</v>
      </c>
      <c r="F922" t="str">
        <f t="shared" si="127"/>
        <v>$47</v>
      </c>
      <c r="G922" t="str">
        <f t="shared" si="128"/>
        <v>$76</v>
      </c>
      <c r="H922" t="str">
        <f>LEFT(DataAnalyst!F838,LEN(DataAnalyst!F838)-3)</f>
        <v xml:space="preserve">Stark HR Consulting </v>
      </c>
      <c r="I922" t="s">
        <v>252</v>
      </c>
      <c r="J922" t="str">
        <f>IF(DataAnalyst!I838=-1,"Unknown",DataAnalyst!I838)</f>
        <v>Unknown</v>
      </c>
      <c r="K922" t="str">
        <f>IF(DataAnalyst!L838=-1,"Unknown",DataAnalyst!L838)</f>
        <v>Unknown</v>
      </c>
      <c r="L922" t="str">
        <f>IF(DataAnalyst!N838=-1,"Unknown",DataAnalyst!N838)</f>
        <v>Unknown</v>
      </c>
      <c r="M922" t="b">
        <f>IF(DataAnalyst!P838=-1,FALSE,TRUE)</f>
        <v>0</v>
      </c>
      <c r="N922">
        <f t="shared" si="134"/>
        <v>0</v>
      </c>
      <c r="O922">
        <f t="shared" si="129"/>
        <v>1</v>
      </c>
      <c r="P922">
        <f t="shared" si="130"/>
        <v>0</v>
      </c>
      <c r="Q922">
        <f t="shared" si="131"/>
        <v>0</v>
      </c>
      <c r="R922">
        <f t="shared" si="132"/>
        <v>0</v>
      </c>
      <c r="S922">
        <f t="shared" si="133"/>
        <v>0</v>
      </c>
    </row>
    <row r="923" spans="1:19" ht="18.600000000000001" customHeight="1" x14ac:dyDescent="0.3">
      <c r="A923" t="s">
        <v>2793</v>
      </c>
      <c r="B923" t="str">
        <f>UPPER(DataAnalyst!B923)</f>
        <v>DATA ANALYST LEAD - SAP</v>
      </c>
      <c r="C923" t="s">
        <v>2772</v>
      </c>
      <c r="E923" t="str">
        <f t="shared" si="135"/>
        <v>Data Analyst</v>
      </c>
      <c r="F923" t="str">
        <f t="shared" si="127"/>
        <v>$47</v>
      </c>
      <c r="G923" t="str">
        <f t="shared" si="128"/>
        <v>$76</v>
      </c>
      <c r="H923" t="str">
        <f>LEFT(DataAnalyst!F839,LEN(DataAnalyst!F839)-3)</f>
        <v xml:space="preserve">Nuveen
</v>
      </c>
      <c r="I923" t="s">
        <v>252</v>
      </c>
      <c r="J923" t="str">
        <f>IF(DataAnalyst!I839=-1,"Unknown",DataAnalyst!I839)</f>
        <v>1001 to 5000 employees</v>
      </c>
      <c r="K923" t="str">
        <f>IF(DataAnalyst!L839=-1,"Unknown",DataAnalyst!L839)</f>
        <v>Investment Banking &amp; Asset Management</v>
      </c>
      <c r="L923" t="str">
        <f>IF(DataAnalyst!N839=-1,"Unknown",DataAnalyst!N839)</f>
        <v>$1 to $2 billion (USD)</v>
      </c>
      <c r="M923" t="b">
        <f>IF(DataAnalyst!P839=-1,FALSE,TRUE)</f>
        <v>0</v>
      </c>
      <c r="N923">
        <f t="shared" si="134"/>
        <v>0</v>
      </c>
      <c r="O923">
        <f t="shared" si="129"/>
        <v>0</v>
      </c>
      <c r="P923">
        <f t="shared" si="130"/>
        <v>0</v>
      </c>
      <c r="Q923">
        <f t="shared" si="131"/>
        <v>0</v>
      </c>
      <c r="R923">
        <f t="shared" si="132"/>
        <v>0</v>
      </c>
      <c r="S923">
        <f t="shared" si="133"/>
        <v>0</v>
      </c>
    </row>
    <row r="924" spans="1:19" ht="18.600000000000001" customHeight="1" x14ac:dyDescent="0.3">
      <c r="A924" t="s">
        <v>2795</v>
      </c>
      <c r="B924" t="str">
        <f>UPPER(DataAnalyst!B924)</f>
        <v>ENVIRONMENTAL DATA ANALYST - DISASTER RECOVERY</v>
      </c>
      <c r="C924" t="s">
        <v>2772</v>
      </c>
      <c r="E924" t="str">
        <f t="shared" si="135"/>
        <v>Data Analyst</v>
      </c>
      <c r="F924" t="str">
        <f t="shared" si="127"/>
        <v>$47</v>
      </c>
      <c r="G924" t="str">
        <f t="shared" si="128"/>
        <v>$76</v>
      </c>
      <c r="H924" t="str">
        <f>LEFT(DataAnalyst!F840,LEN(DataAnalyst!F840)-3)</f>
        <v xml:space="preserve">Maine Pointe
</v>
      </c>
      <c r="I924" t="s">
        <v>252</v>
      </c>
      <c r="J924" t="str">
        <f>IF(DataAnalyst!I840=-1,"Unknown",DataAnalyst!I840)</f>
        <v>51 to 200 employees</v>
      </c>
      <c r="K924" t="str">
        <f>IF(DataAnalyst!L840=-1,"Unknown",DataAnalyst!L840)</f>
        <v>Consulting</v>
      </c>
      <c r="L924" t="str">
        <f>IF(DataAnalyst!N840=-1,"Unknown",DataAnalyst!N840)</f>
        <v>$50 to $100 million (USD)</v>
      </c>
      <c r="M924" t="b">
        <f>IF(DataAnalyst!P840=-1,FALSE,TRUE)</f>
        <v>1</v>
      </c>
      <c r="N924">
        <f t="shared" si="134"/>
        <v>0</v>
      </c>
      <c r="O924">
        <f t="shared" si="129"/>
        <v>0</v>
      </c>
      <c r="P924">
        <f t="shared" si="130"/>
        <v>0</v>
      </c>
      <c r="Q924">
        <f t="shared" si="131"/>
        <v>0</v>
      </c>
      <c r="R924">
        <f t="shared" si="132"/>
        <v>0</v>
      </c>
      <c r="S924">
        <f t="shared" si="133"/>
        <v>1</v>
      </c>
    </row>
    <row r="925" spans="1:19" ht="18.600000000000001" customHeight="1" x14ac:dyDescent="0.3">
      <c r="A925" t="s">
        <v>2798</v>
      </c>
      <c r="B925" t="str">
        <f>UPPER(DataAnalyst!B925)</f>
        <v>DATA ANALYST MANAGER</v>
      </c>
      <c r="C925" t="s">
        <v>2772</v>
      </c>
      <c r="E925" t="str">
        <f t="shared" si="135"/>
        <v>Data Analyst</v>
      </c>
      <c r="F925" t="str">
        <f t="shared" si="127"/>
        <v>$47</v>
      </c>
      <c r="G925" t="str">
        <f t="shared" si="128"/>
        <v>$76</v>
      </c>
      <c r="H925" t="str">
        <f>LEFT(DataAnalyst!F841,LEN(DataAnalyst!F841)-3)</f>
        <v xml:space="preserve">Synchronous Solutions, </v>
      </c>
      <c r="I925" t="s">
        <v>252</v>
      </c>
      <c r="J925" t="str">
        <f>IF(DataAnalyst!I841=-1,"Unknown",DataAnalyst!I841)</f>
        <v>1 to 50 employees</v>
      </c>
      <c r="K925" t="str">
        <f>IF(DataAnalyst!L841=-1,"Unknown",DataAnalyst!L841)</f>
        <v>IT Services</v>
      </c>
      <c r="L925" t="str">
        <f>IF(DataAnalyst!N841=-1,"Unknown",DataAnalyst!N841)</f>
        <v>Unknown / Non-Applicable</v>
      </c>
      <c r="M925" t="b">
        <f>IF(DataAnalyst!P841=-1,FALSE,TRUE)</f>
        <v>0</v>
      </c>
      <c r="N925">
        <f t="shared" si="134"/>
        <v>1</v>
      </c>
      <c r="O925">
        <f t="shared" si="129"/>
        <v>1</v>
      </c>
      <c r="P925">
        <f t="shared" si="130"/>
        <v>0</v>
      </c>
      <c r="Q925">
        <f t="shared" si="131"/>
        <v>0</v>
      </c>
      <c r="R925">
        <f t="shared" si="132"/>
        <v>0</v>
      </c>
      <c r="S925">
        <f t="shared" si="133"/>
        <v>0</v>
      </c>
    </row>
    <row r="926" spans="1:19" ht="18.600000000000001" customHeight="1" x14ac:dyDescent="0.3">
      <c r="A926" t="s">
        <v>2799</v>
      </c>
      <c r="B926" t="str">
        <f>UPPER(DataAnalyst!B926)</f>
        <v>DATA WAREHOUSE ANALYST</v>
      </c>
      <c r="C926" t="s">
        <v>2772</v>
      </c>
      <c r="E926" t="str">
        <f t="shared" si="135"/>
        <v>Data Analyst</v>
      </c>
      <c r="F926" t="str">
        <f t="shared" si="127"/>
        <v>$47</v>
      </c>
      <c r="G926" t="str">
        <f t="shared" si="128"/>
        <v>$76</v>
      </c>
      <c r="H926" t="str">
        <f>LEFT(DataAnalyst!F843,LEN(DataAnalyst!F843)-3)</f>
        <v>University of Illinois Medical Cen</v>
      </c>
      <c r="I926" t="s">
        <v>252</v>
      </c>
      <c r="J926" t="str">
        <f>IF(DataAnalyst!I843=-1,"Unknown",DataAnalyst!I843)</f>
        <v>Unknown</v>
      </c>
      <c r="K926" t="str">
        <f>IF(DataAnalyst!L843=-1,"Unknown",DataAnalyst!L843)</f>
        <v>Unknown</v>
      </c>
      <c r="L926" t="str">
        <f>IF(DataAnalyst!N843=-1,"Unknown",DataAnalyst!N843)</f>
        <v>Unknown</v>
      </c>
      <c r="M926" t="b">
        <f>IF(DataAnalyst!P843=-1,FALSE,TRUE)</f>
        <v>0</v>
      </c>
      <c r="N926">
        <f t="shared" si="134"/>
        <v>1</v>
      </c>
      <c r="O926">
        <f t="shared" si="129"/>
        <v>0</v>
      </c>
      <c r="P926">
        <f t="shared" si="130"/>
        <v>0</v>
      </c>
      <c r="Q926">
        <f t="shared" si="131"/>
        <v>0</v>
      </c>
      <c r="R926">
        <f t="shared" si="132"/>
        <v>0</v>
      </c>
      <c r="S926">
        <f t="shared" si="133"/>
        <v>1</v>
      </c>
    </row>
    <row r="927" spans="1:19" ht="18.600000000000001" customHeight="1" x14ac:dyDescent="0.3">
      <c r="A927" t="s">
        <v>2801</v>
      </c>
      <c r="B927" t="str">
        <f>UPPER(DataAnalyst!B927)</f>
        <v>DATA WAREHOUSE ANALYST</v>
      </c>
      <c r="C927" t="s">
        <v>2772</v>
      </c>
      <c r="E927" t="str">
        <f t="shared" si="135"/>
        <v>Data Analyst</v>
      </c>
      <c r="F927" t="str">
        <f t="shared" si="127"/>
        <v>$47</v>
      </c>
      <c r="G927" t="str">
        <f t="shared" si="128"/>
        <v>$76</v>
      </c>
      <c r="H927" t="str">
        <f>LEFT(DataAnalyst!F844,LEN(DataAnalyst!F844)-3)</f>
        <v xml:space="preserve">Softpath System LLC
</v>
      </c>
      <c r="I927" t="s">
        <v>252</v>
      </c>
      <c r="J927" t="str">
        <f>IF(DataAnalyst!I844=-1,"Unknown",DataAnalyst!I844)</f>
        <v>201 to 500 employees</v>
      </c>
      <c r="K927" t="str">
        <f>IF(DataAnalyst!L844=-1,"Unknown",DataAnalyst!L844)</f>
        <v>IT Services</v>
      </c>
      <c r="L927" t="str">
        <f>IF(DataAnalyst!N844=-1,"Unknown",DataAnalyst!N844)</f>
        <v>$25 to $50 million (USD)</v>
      </c>
      <c r="M927" t="b">
        <f>IF(DataAnalyst!P844=-1,FALSE,TRUE)</f>
        <v>0</v>
      </c>
      <c r="N927">
        <f t="shared" si="134"/>
        <v>1</v>
      </c>
      <c r="O927">
        <f t="shared" si="129"/>
        <v>0</v>
      </c>
      <c r="P927">
        <f t="shared" si="130"/>
        <v>0</v>
      </c>
      <c r="Q927">
        <f t="shared" si="131"/>
        <v>1</v>
      </c>
      <c r="R927">
        <f t="shared" si="132"/>
        <v>0</v>
      </c>
      <c r="S927">
        <f t="shared" si="133"/>
        <v>0</v>
      </c>
    </row>
    <row r="928" spans="1:19" ht="18.600000000000001" customHeight="1" x14ac:dyDescent="0.3">
      <c r="A928" t="s">
        <v>2805</v>
      </c>
      <c r="B928" t="str">
        <f>UPPER(DataAnalyst!B928)</f>
        <v>DATA ANALYST III (HEALTHCARE ANALYTICS)</v>
      </c>
      <c r="C928" t="s">
        <v>2772</v>
      </c>
      <c r="E928" t="str">
        <f t="shared" si="135"/>
        <v>Data Analyst</v>
      </c>
      <c r="F928" t="str">
        <f t="shared" si="127"/>
        <v>$47</v>
      </c>
      <c r="G928" t="str">
        <f t="shared" si="128"/>
        <v>$76</v>
      </c>
      <c r="H928" t="str">
        <f>LEFT(DataAnalyst!F845,LEN(DataAnalyst!F845)-3)</f>
        <v xml:space="preserve">Trinity Health
</v>
      </c>
      <c r="I928" t="s">
        <v>2579</v>
      </c>
      <c r="J928" t="str">
        <f>IF(DataAnalyst!I845=-1,"Unknown",DataAnalyst!I845)</f>
        <v>10000+ employees</v>
      </c>
      <c r="K928" t="str">
        <f>IF(DataAnalyst!L845=-1,"Unknown",DataAnalyst!L845)</f>
        <v>Health Care Services &amp; Hospitals</v>
      </c>
      <c r="L928" t="str">
        <f>IF(DataAnalyst!N845=-1,"Unknown",DataAnalyst!N845)</f>
        <v>$10 to $25 million (USD)</v>
      </c>
      <c r="M928" t="b">
        <f>IF(DataAnalyst!P845=-1,FALSE,TRUE)</f>
        <v>0</v>
      </c>
      <c r="N928">
        <f t="shared" si="134"/>
        <v>1</v>
      </c>
      <c r="O928">
        <f t="shared" si="129"/>
        <v>1</v>
      </c>
      <c r="P928">
        <f t="shared" si="130"/>
        <v>0</v>
      </c>
      <c r="Q928">
        <f t="shared" si="131"/>
        <v>1</v>
      </c>
      <c r="R928">
        <f t="shared" si="132"/>
        <v>0</v>
      </c>
      <c r="S928">
        <f t="shared" si="133"/>
        <v>1</v>
      </c>
    </row>
    <row r="929" spans="1:19" ht="18.600000000000001" customHeight="1" x14ac:dyDescent="0.3">
      <c r="A929" t="s">
        <v>2808</v>
      </c>
      <c r="B929" t="str">
        <f>UPPER(DataAnalyst!B929)</f>
        <v>DATA WAREHOUSE ANALYST</v>
      </c>
      <c r="C929" t="s">
        <v>2772</v>
      </c>
      <c r="E929" t="str">
        <f t="shared" si="135"/>
        <v>Data Analyst</v>
      </c>
      <c r="F929" t="str">
        <f t="shared" si="127"/>
        <v>$47</v>
      </c>
      <c r="G929" t="str">
        <f t="shared" si="128"/>
        <v>$76</v>
      </c>
      <c r="H929" t="str">
        <f>LEFT(DataAnalyst!F846,LEN(DataAnalyst!F846)-3)</f>
        <v xml:space="preserve">Motorola Solutions
</v>
      </c>
      <c r="I929" t="s">
        <v>252</v>
      </c>
      <c r="J929" t="str">
        <f>IF(DataAnalyst!I846=-1,"Unknown",DataAnalyst!I846)</f>
        <v>10000+ employees</v>
      </c>
      <c r="K929" t="str">
        <f>IF(DataAnalyst!L846=-1,"Unknown",DataAnalyst!L846)</f>
        <v>Computer Hardware &amp; Software</v>
      </c>
      <c r="L929" t="str">
        <f>IF(DataAnalyst!N846=-1,"Unknown",DataAnalyst!N846)</f>
        <v>$5 to $10 billion (USD)</v>
      </c>
      <c r="M929" t="b">
        <f>IF(DataAnalyst!P846=-1,FALSE,TRUE)</f>
        <v>0</v>
      </c>
      <c r="N929">
        <f t="shared" si="134"/>
        <v>1</v>
      </c>
      <c r="O929">
        <f t="shared" si="129"/>
        <v>0</v>
      </c>
      <c r="P929">
        <f t="shared" si="130"/>
        <v>0</v>
      </c>
      <c r="Q929">
        <f t="shared" si="131"/>
        <v>0</v>
      </c>
      <c r="R929">
        <f t="shared" si="132"/>
        <v>0</v>
      </c>
      <c r="S929">
        <f t="shared" si="133"/>
        <v>1</v>
      </c>
    </row>
    <row r="930" spans="1:19" ht="18.600000000000001" customHeight="1" x14ac:dyDescent="0.3">
      <c r="A930" t="s">
        <v>2810</v>
      </c>
      <c r="B930" t="str">
        <f>UPPER(DataAnalyst!B930)</f>
        <v>MDM DATA ANALYST</v>
      </c>
      <c r="C930" t="s">
        <v>2772</v>
      </c>
      <c r="E930" t="str">
        <f t="shared" si="135"/>
        <v>Data Analyst</v>
      </c>
      <c r="F930" t="str">
        <f t="shared" si="127"/>
        <v>$47</v>
      </c>
      <c r="G930" t="str">
        <f t="shared" si="128"/>
        <v>$76</v>
      </c>
      <c r="H930" t="str">
        <f>LEFT(DataAnalyst!F847,LEN(DataAnalyst!F847)-3)</f>
        <v xml:space="preserve">Medline Industries
</v>
      </c>
      <c r="I930" t="s">
        <v>2589</v>
      </c>
      <c r="J930" t="str">
        <f>IF(DataAnalyst!I847=-1,"Unknown",DataAnalyst!I847)</f>
        <v>10000+ employees</v>
      </c>
      <c r="K930" t="str">
        <f>IF(DataAnalyst!L847=-1,"Unknown",DataAnalyst!L847)</f>
        <v>Health Care Products Manufacturing</v>
      </c>
      <c r="L930" t="str">
        <f>IF(DataAnalyst!N847=-1,"Unknown",DataAnalyst!N847)</f>
        <v>$10+ billion (USD)</v>
      </c>
      <c r="M930" t="b">
        <f>IF(DataAnalyst!P847=-1,FALSE,TRUE)</f>
        <v>0</v>
      </c>
      <c r="N930">
        <f t="shared" si="134"/>
        <v>0</v>
      </c>
      <c r="O930">
        <f t="shared" si="129"/>
        <v>0</v>
      </c>
      <c r="P930">
        <f t="shared" si="130"/>
        <v>0</v>
      </c>
      <c r="Q930">
        <f t="shared" si="131"/>
        <v>0</v>
      </c>
      <c r="R930">
        <f t="shared" si="132"/>
        <v>0</v>
      </c>
      <c r="S930">
        <f t="shared" si="133"/>
        <v>0</v>
      </c>
    </row>
    <row r="931" spans="1:19" ht="18.600000000000001" customHeight="1" x14ac:dyDescent="0.3">
      <c r="A931" t="s">
        <v>2812</v>
      </c>
      <c r="B931" t="str">
        <f>UPPER(DataAnalyst!B931)</f>
        <v>DATA ANALYST - REPORT WRITER</v>
      </c>
      <c r="C931" t="s">
        <v>2772</v>
      </c>
      <c r="E931" t="str">
        <f t="shared" si="135"/>
        <v>Data Analyst</v>
      </c>
      <c r="F931" t="str">
        <f t="shared" si="127"/>
        <v>$47</v>
      </c>
      <c r="G931" t="str">
        <f t="shared" si="128"/>
        <v>$76</v>
      </c>
      <c r="H931" t="str">
        <f>LEFT(DataAnalyst!F848,LEN(DataAnalyst!F848)-3)</f>
        <v xml:space="preserve">Capgemini
</v>
      </c>
      <c r="I931" t="s">
        <v>252</v>
      </c>
      <c r="J931" t="str">
        <f>IF(DataAnalyst!I848=-1,"Unknown",DataAnalyst!I848)</f>
        <v>10000+ employees</v>
      </c>
      <c r="K931" t="str">
        <f>IF(DataAnalyst!L848=-1,"Unknown",DataAnalyst!L848)</f>
        <v>Enterprise Software &amp; Network Solutions</v>
      </c>
      <c r="L931" t="str">
        <f>IF(DataAnalyst!N848=-1,"Unknown",DataAnalyst!N848)</f>
        <v>$10+ billion (USD)</v>
      </c>
      <c r="M931" t="b">
        <f>IF(DataAnalyst!P848=-1,FALSE,TRUE)</f>
        <v>0</v>
      </c>
      <c r="N931">
        <f t="shared" si="134"/>
        <v>1</v>
      </c>
      <c r="O931">
        <f t="shared" si="129"/>
        <v>0</v>
      </c>
      <c r="P931">
        <f t="shared" si="130"/>
        <v>0</v>
      </c>
      <c r="Q931">
        <f t="shared" si="131"/>
        <v>1</v>
      </c>
      <c r="R931">
        <f t="shared" si="132"/>
        <v>1</v>
      </c>
      <c r="S931">
        <f t="shared" si="133"/>
        <v>1</v>
      </c>
    </row>
    <row r="932" spans="1:19" ht="18.600000000000001" customHeight="1" x14ac:dyDescent="0.3">
      <c r="A932" t="s">
        <v>2815</v>
      </c>
      <c r="B932" t="str">
        <f>UPPER(DataAnalyst!B932)</f>
        <v>OMNICHANNEL MARKETING DATA ANALYST</v>
      </c>
      <c r="C932" t="s">
        <v>2772</v>
      </c>
      <c r="E932" t="str">
        <f t="shared" si="135"/>
        <v>Data Analyst</v>
      </c>
      <c r="F932" t="str">
        <f t="shared" si="127"/>
        <v>$47</v>
      </c>
      <c r="G932" t="str">
        <f t="shared" si="128"/>
        <v>$76</v>
      </c>
      <c r="H932" t="str">
        <f>LEFT(DataAnalyst!F849,LEN(DataAnalyst!F849)-3)</f>
        <v xml:space="preserve">Tempus Labs
</v>
      </c>
      <c r="I932" t="s">
        <v>252</v>
      </c>
      <c r="J932" t="str">
        <f>IF(DataAnalyst!I849=-1,"Unknown",DataAnalyst!I849)</f>
        <v>501 to 1000 employees</v>
      </c>
      <c r="K932" t="str">
        <f>IF(DataAnalyst!L849=-1,"Unknown",DataAnalyst!L849)</f>
        <v>Biotech &amp; Pharmaceuticals</v>
      </c>
      <c r="L932" t="str">
        <f>IF(DataAnalyst!N849=-1,"Unknown",DataAnalyst!N849)</f>
        <v>Unknown / Non-Applicable</v>
      </c>
      <c r="M932" t="b">
        <f>IF(DataAnalyst!P849=-1,FALSE,TRUE)</f>
        <v>1</v>
      </c>
      <c r="N932">
        <f t="shared" si="134"/>
        <v>1</v>
      </c>
      <c r="O932">
        <f t="shared" si="129"/>
        <v>0</v>
      </c>
      <c r="P932">
        <f t="shared" si="130"/>
        <v>0</v>
      </c>
      <c r="Q932">
        <f t="shared" si="131"/>
        <v>1</v>
      </c>
      <c r="R932">
        <f t="shared" si="132"/>
        <v>0</v>
      </c>
      <c r="S932">
        <f t="shared" si="133"/>
        <v>1</v>
      </c>
    </row>
    <row r="933" spans="1:19" ht="18.600000000000001" customHeight="1" x14ac:dyDescent="0.3">
      <c r="A933" t="s">
        <v>2818</v>
      </c>
      <c r="B933" t="str">
        <f>UPPER(DataAnalyst!B933)</f>
        <v>SENIOR DATA ANALYST</v>
      </c>
      <c r="C933" t="s">
        <v>2772</v>
      </c>
      <c r="E933" t="str">
        <f t="shared" si="135"/>
        <v>Data Analyst</v>
      </c>
      <c r="F933" t="str">
        <f t="shared" si="127"/>
        <v>$47</v>
      </c>
      <c r="G933" t="str">
        <f t="shared" si="128"/>
        <v>$76</v>
      </c>
      <c r="H933" t="str">
        <f>LEFT(DataAnalyst!F850,LEN(DataAnalyst!F850)-3)</f>
        <v xml:space="preserve">Signode
</v>
      </c>
      <c r="I933" t="s">
        <v>2597</v>
      </c>
      <c r="J933" t="str">
        <f>IF(DataAnalyst!I850=-1,"Unknown",DataAnalyst!I850)</f>
        <v>5001 to 10000 employees</v>
      </c>
      <c r="K933" t="str">
        <f>IF(DataAnalyst!L850=-1,"Unknown",DataAnalyst!L850)</f>
        <v>Industrial Manufacturing</v>
      </c>
      <c r="L933" t="str">
        <f>IF(DataAnalyst!N850=-1,"Unknown",DataAnalyst!N850)</f>
        <v>$2 to $5 billion (USD)</v>
      </c>
      <c r="M933" t="b">
        <f>IF(DataAnalyst!P850=-1,FALSE,TRUE)</f>
        <v>0</v>
      </c>
      <c r="N933">
        <f t="shared" si="134"/>
        <v>1</v>
      </c>
      <c r="O933">
        <f t="shared" si="129"/>
        <v>1</v>
      </c>
      <c r="P933">
        <f t="shared" si="130"/>
        <v>0</v>
      </c>
      <c r="Q933">
        <f t="shared" si="131"/>
        <v>1</v>
      </c>
      <c r="R933">
        <f t="shared" si="132"/>
        <v>1</v>
      </c>
      <c r="S933">
        <f t="shared" si="133"/>
        <v>0</v>
      </c>
    </row>
    <row r="934" spans="1:19" ht="18.600000000000001" customHeight="1" x14ac:dyDescent="0.3">
      <c r="A934" t="s">
        <v>2820</v>
      </c>
      <c r="B934" t="str">
        <f>UPPER(DataAnalyst!B934)</f>
        <v>DATA MODELER/DATA ANALYST</v>
      </c>
      <c r="C934" t="s">
        <v>2772</v>
      </c>
      <c r="E934" t="str">
        <f t="shared" si="135"/>
        <v>Data Analyst</v>
      </c>
      <c r="F934" t="str">
        <f t="shared" si="127"/>
        <v>$47</v>
      </c>
      <c r="G934" t="str">
        <f t="shared" si="128"/>
        <v>$76</v>
      </c>
      <c r="H934" t="str">
        <f>LEFT(DataAnalyst!F851,LEN(DataAnalyst!F851)-3)</f>
        <v xml:space="preserve">Cedent Consulting
</v>
      </c>
      <c r="I934" t="s">
        <v>252</v>
      </c>
      <c r="J934" t="str">
        <f>IF(DataAnalyst!I851=-1,"Unknown",DataAnalyst!I851)</f>
        <v>1 to 50 employees</v>
      </c>
      <c r="K934" t="str">
        <f>IF(DataAnalyst!L851=-1,"Unknown",DataAnalyst!L851)</f>
        <v>Consulting</v>
      </c>
      <c r="L934" t="str">
        <f>IF(DataAnalyst!N851=-1,"Unknown",DataAnalyst!N851)</f>
        <v>Less than $1 million (USD)</v>
      </c>
      <c r="M934" t="b">
        <f>IF(DataAnalyst!P851=-1,FALSE,TRUE)</f>
        <v>0</v>
      </c>
      <c r="N934">
        <f t="shared" si="134"/>
        <v>1</v>
      </c>
      <c r="O934">
        <f t="shared" si="129"/>
        <v>0</v>
      </c>
      <c r="P934">
        <f t="shared" si="130"/>
        <v>0</v>
      </c>
      <c r="Q934">
        <f t="shared" si="131"/>
        <v>0</v>
      </c>
      <c r="R934">
        <f t="shared" si="132"/>
        <v>0</v>
      </c>
      <c r="S934">
        <f t="shared" si="133"/>
        <v>0</v>
      </c>
    </row>
    <row r="935" spans="1:19" ht="18.600000000000001" customHeight="1" x14ac:dyDescent="0.3">
      <c r="A935" t="s">
        <v>2824</v>
      </c>
      <c r="B935" t="str">
        <f>UPPER(DataAnalyst!B935)</f>
        <v>DATA COLLECTOR/ANALYST (ENTRY LEVEL)</v>
      </c>
      <c r="C935" t="s">
        <v>2772</v>
      </c>
      <c r="E935" t="str">
        <f t="shared" si="135"/>
        <v>Data Analyst</v>
      </c>
      <c r="F935" t="str">
        <f t="shared" si="127"/>
        <v>$47</v>
      </c>
      <c r="G935" t="str">
        <f t="shared" si="128"/>
        <v>$76</v>
      </c>
      <c r="H935" t="str">
        <f>LEFT(DataAnalyst!F852,LEN(DataAnalyst!F852)-3)</f>
        <v xml:space="preserve">UI Health
</v>
      </c>
      <c r="I935" t="s">
        <v>252</v>
      </c>
      <c r="J935" t="str">
        <f>IF(DataAnalyst!I852=-1,"Unknown",DataAnalyst!I852)</f>
        <v>5001 to 10000 employees</v>
      </c>
      <c r="K935" t="str">
        <f>IF(DataAnalyst!L852=-1,"Unknown",DataAnalyst!L852)</f>
        <v>Health Care Services &amp; Hospitals</v>
      </c>
      <c r="L935" t="str">
        <f>IF(DataAnalyst!N852=-1,"Unknown",DataAnalyst!N852)</f>
        <v>Unknown / Non-Applicable</v>
      </c>
      <c r="M935" t="b">
        <f>IF(DataAnalyst!P852=-1,FALSE,TRUE)</f>
        <v>0</v>
      </c>
      <c r="N935">
        <f t="shared" si="134"/>
        <v>0</v>
      </c>
      <c r="O935">
        <f t="shared" si="129"/>
        <v>0</v>
      </c>
      <c r="P935">
        <f t="shared" si="130"/>
        <v>0</v>
      </c>
      <c r="Q935">
        <f t="shared" si="131"/>
        <v>0</v>
      </c>
      <c r="R935">
        <f t="shared" si="132"/>
        <v>0</v>
      </c>
      <c r="S935">
        <f t="shared" si="133"/>
        <v>0</v>
      </c>
    </row>
    <row r="936" spans="1:19" ht="18.600000000000001" customHeight="1" x14ac:dyDescent="0.3">
      <c r="A936" t="s">
        <v>2827</v>
      </c>
      <c r="B936" t="str">
        <f>UPPER(DataAnalyst!B936)</f>
        <v>DATA ANALYST III (HEALTHCARE ANALYTICS)</v>
      </c>
      <c r="C936" t="s">
        <v>2772</v>
      </c>
      <c r="E936" t="str">
        <f t="shared" si="135"/>
        <v>Data Analyst</v>
      </c>
      <c r="F936" t="str">
        <f t="shared" si="127"/>
        <v>$47</v>
      </c>
      <c r="G936" t="str">
        <f t="shared" si="128"/>
        <v>$76</v>
      </c>
      <c r="H936" t="str">
        <f>LEFT(DataAnalyst!F853,LEN(DataAnalyst!F853)-3)</f>
        <v xml:space="preserve">Robert Half
</v>
      </c>
      <c r="I936" t="s">
        <v>252</v>
      </c>
      <c r="J936" t="str">
        <f>IF(DataAnalyst!I853=-1,"Unknown",DataAnalyst!I853)</f>
        <v>10000+ employees</v>
      </c>
      <c r="K936" t="str">
        <f>IF(DataAnalyst!L853=-1,"Unknown",DataAnalyst!L853)</f>
        <v>Staffing &amp; Outsourcing</v>
      </c>
      <c r="L936" t="str">
        <f>IF(DataAnalyst!N853=-1,"Unknown",DataAnalyst!N853)</f>
        <v>$2 to $5 billion (USD)</v>
      </c>
      <c r="M936" t="b">
        <f>IF(DataAnalyst!P853=-1,FALSE,TRUE)</f>
        <v>0</v>
      </c>
      <c r="N936">
        <f t="shared" si="134"/>
        <v>1</v>
      </c>
      <c r="O936">
        <f t="shared" si="129"/>
        <v>1</v>
      </c>
      <c r="P936">
        <f t="shared" si="130"/>
        <v>0</v>
      </c>
      <c r="Q936">
        <f t="shared" si="131"/>
        <v>1</v>
      </c>
      <c r="R936">
        <f t="shared" si="132"/>
        <v>0</v>
      </c>
      <c r="S936">
        <f t="shared" si="133"/>
        <v>1</v>
      </c>
    </row>
    <row r="937" spans="1:19" ht="18.600000000000001" customHeight="1" x14ac:dyDescent="0.3">
      <c r="A937" t="s">
        <v>2830</v>
      </c>
      <c r="B937" t="str">
        <f>UPPER(DataAnalyst!B937)</f>
        <v>DATA WAREHOUSE ANALYST</v>
      </c>
      <c r="C937" t="s">
        <v>2772</v>
      </c>
      <c r="E937" t="str">
        <f t="shared" si="135"/>
        <v>Data Analyst</v>
      </c>
      <c r="F937" t="str">
        <f t="shared" si="127"/>
        <v>$47</v>
      </c>
      <c r="G937" t="str">
        <f t="shared" si="128"/>
        <v>$76</v>
      </c>
      <c r="H937" t="str">
        <f>LEFT(DataAnalyst!F854,LEN(DataAnalyst!F854)-3)</f>
        <v xml:space="preserve">Jobot
</v>
      </c>
      <c r="I937" t="s">
        <v>252</v>
      </c>
      <c r="J937" t="str">
        <f>IF(DataAnalyst!I854=-1,"Unknown",DataAnalyst!I854)</f>
        <v>51 to 200 employees</v>
      </c>
      <c r="K937" t="str">
        <f>IF(DataAnalyst!L854=-1,"Unknown",DataAnalyst!L854)</f>
        <v>Staffing &amp; Outsourcing</v>
      </c>
      <c r="L937" t="str">
        <f>IF(DataAnalyst!N854=-1,"Unknown",DataAnalyst!N854)</f>
        <v>$25 to $50 million (USD)</v>
      </c>
      <c r="M937" t="b">
        <f>IF(DataAnalyst!P854=-1,FALSE,TRUE)</f>
        <v>0</v>
      </c>
      <c r="N937">
        <f t="shared" si="134"/>
        <v>1</v>
      </c>
      <c r="O937">
        <f t="shared" si="129"/>
        <v>0</v>
      </c>
      <c r="P937">
        <f t="shared" si="130"/>
        <v>0</v>
      </c>
      <c r="Q937">
        <f t="shared" si="131"/>
        <v>0</v>
      </c>
      <c r="R937">
        <f t="shared" si="132"/>
        <v>0</v>
      </c>
      <c r="S937">
        <f t="shared" si="133"/>
        <v>0</v>
      </c>
    </row>
    <row r="938" spans="1:19" ht="18.600000000000001" customHeight="1" x14ac:dyDescent="0.3">
      <c r="A938" t="s">
        <v>2832</v>
      </c>
      <c r="B938" t="str">
        <f>UPPER(DataAnalyst!B938)</f>
        <v>DATA GOVERNANCE ANALYST</v>
      </c>
      <c r="C938" t="s">
        <v>2772</v>
      </c>
      <c r="E938" t="str">
        <f t="shared" si="135"/>
        <v>Data Analyst</v>
      </c>
      <c r="F938" t="str">
        <f t="shared" si="127"/>
        <v>$47</v>
      </c>
      <c r="G938" t="str">
        <f t="shared" si="128"/>
        <v>$76</v>
      </c>
      <c r="H938" t="str">
        <f>LEFT(DataAnalyst!F855,LEN(DataAnalyst!F855)-3)</f>
        <v xml:space="preserve">Square One Resources
</v>
      </c>
      <c r="I938" t="s">
        <v>252</v>
      </c>
      <c r="J938" t="str">
        <f>IF(DataAnalyst!I855=-1,"Unknown",DataAnalyst!I855)</f>
        <v>51 to 200 employees</v>
      </c>
      <c r="K938" t="str">
        <f>IF(DataAnalyst!L855=-1,"Unknown",DataAnalyst!L855)</f>
        <v>Staffing &amp; Outsourcing</v>
      </c>
      <c r="L938" t="str">
        <f>IF(DataAnalyst!N855=-1,"Unknown",DataAnalyst!N855)</f>
        <v>$50 to $100 million (USD)</v>
      </c>
      <c r="M938" t="b">
        <f>IF(DataAnalyst!P855=-1,FALSE,TRUE)</f>
        <v>0</v>
      </c>
      <c r="N938">
        <f t="shared" si="134"/>
        <v>0</v>
      </c>
      <c r="O938">
        <f t="shared" si="129"/>
        <v>0</v>
      </c>
      <c r="P938">
        <f t="shared" si="130"/>
        <v>0</v>
      </c>
      <c r="Q938">
        <f t="shared" si="131"/>
        <v>0</v>
      </c>
      <c r="R938">
        <f t="shared" si="132"/>
        <v>0</v>
      </c>
      <c r="S938">
        <f t="shared" si="133"/>
        <v>0</v>
      </c>
    </row>
    <row r="939" spans="1:19" ht="18.600000000000001" customHeight="1" x14ac:dyDescent="0.3">
      <c r="A939" t="s">
        <v>2835</v>
      </c>
      <c r="B939" t="str">
        <f>UPPER(DataAnalyst!B939)</f>
        <v>DATA QUALITY ANALYST</v>
      </c>
      <c r="C939" t="s">
        <v>2772</v>
      </c>
      <c r="E939" t="str">
        <f t="shared" si="135"/>
        <v>Data Analyst</v>
      </c>
      <c r="F939" t="str">
        <f t="shared" si="127"/>
        <v>$47</v>
      </c>
      <c r="G939" t="str">
        <f t="shared" si="128"/>
        <v>$76</v>
      </c>
      <c r="H939" t="str">
        <f>LEFT(DataAnalyst!F856,LEN(DataAnalyst!F856)-3)</f>
        <v xml:space="preserve">Esquire Recruiting
</v>
      </c>
      <c r="I939" t="s">
        <v>252</v>
      </c>
      <c r="J939" t="str">
        <f>IF(DataAnalyst!I856=-1,"Unknown",DataAnalyst!I856)</f>
        <v>1 to 50 employees</v>
      </c>
      <c r="K939" t="str">
        <f>IF(DataAnalyst!L856=-1,"Unknown",DataAnalyst!L856)</f>
        <v>Staffing &amp; Outsourcing</v>
      </c>
      <c r="L939" t="str">
        <f>IF(DataAnalyst!N856=-1,"Unknown",DataAnalyst!N856)</f>
        <v>$1 to $5 million (USD)</v>
      </c>
      <c r="M939" t="b">
        <f>IF(DataAnalyst!P856=-1,FALSE,TRUE)</f>
        <v>1</v>
      </c>
      <c r="N939">
        <f t="shared" si="134"/>
        <v>0</v>
      </c>
      <c r="O939">
        <f t="shared" si="129"/>
        <v>0</v>
      </c>
      <c r="P939">
        <f t="shared" si="130"/>
        <v>0</v>
      </c>
      <c r="Q939">
        <f t="shared" si="131"/>
        <v>0</v>
      </c>
      <c r="R939">
        <f t="shared" si="132"/>
        <v>0</v>
      </c>
      <c r="S939">
        <f t="shared" si="133"/>
        <v>1</v>
      </c>
    </row>
    <row r="940" spans="1:19" ht="18.600000000000001" customHeight="1" x14ac:dyDescent="0.3">
      <c r="A940" t="s">
        <v>2837</v>
      </c>
      <c r="B940" t="str">
        <f>UPPER(DataAnalyst!B940)</f>
        <v>DATA ANALYST III (HEALTHCARE ANALYTICS)</v>
      </c>
      <c r="C940" t="s">
        <v>2772</v>
      </c>
      <c r="E940" t="str">
        <f t="shared" si="135"/>
        <v>Data Analyst</v>
      </c>
      <c r="F940" t="str">
        <f t="shared" si="127"/>
        <v>$47</v>
      </c>
      <c r="G940" t="str">
        <f t="shared" si="128"/>
        <v>$76</v>
      </c>
      <c r="H940" t="str">
        <f>LEFT(DataAnalyst!F857,LEN(DataAnalyst!F857)-3)</f>
        <v xml:space="preserve">Source Alliance Network </v>
      </c>
      <c r="I940" t="s">
        <v>252</v>
      </c>
      <c r="J940" t="str">
        <f>IF(DataAnalyst!I857=-1,"Unknown",DataAnalyst!I857)</f>
        <v>1 to 50 employees</v>
      </c>
      <c r="K940" t="str">
        <f>IF(DataAnalyst!L857=-1,"Unknown",DataAnalyst!L857)</f>
        <v>Transportation Management</v>
      </c>
      <c r="L940" t="str">
        <f>IF(DataAnalyst!N857=-1,"Unknown",DataAnalyst!N857)</f>
        <v>Unknown / Non-Applicable</v>
      </c>
      <c r="M940" t="b">
        <f>IF(DataAnalyst!P857=-1,FALSE,TRUE)</f>
        <v>0</v>
      </c>
      <c r="N940">
        <f t="shared" si="134"/>
        <v>1</v>
      </c>
      <c r="O940">
        <f t="shared" si="129"/>
        <v>1</v>
      </c>
      <c r="P940">
        <f t="shared" si="130"/>
        <v>0</v>
      </c>
      <c r="Q940">
        <f t="shared" si="131"/>
        <v>1</v>
      </c>
      <c r="R940">
        <f t="shared" si="132"/>
        <v>0</v>
      </c>
      <c r="S940">
        <f t="shared" si="133"/>
        <v>1</v>
      </c>
    </row>
    <row r="941" spans="1:19" ht="18.600000000000001" customHeight="1" x14ac:dyDescent="0.3">
      <c r="A941" t="s">
        <v>2838</v>
      </c>
      <c r="B941" t="str">
        <f>UPPER(DataAnalyst!B941)</f>
        <v>DATA ANALYST III</v>
      </c>
      <c r="C941" t="s">
        <v>2772</v>
      </c>
      <c r="E941" t="str">
        <f t="shared" si="135"/>
        <v>Data Analyst</v>
      </c>
      <c r="F941" t="str">
        <f t="shared" si="127"/>
        <v>$47</v>
      </c>
      <c r="G941" t="str">
        <f t="shared" si="128"/>
        <v>$76</v>
      </c>
      <c r="H941" t="str">
        <f>LEFT(DataAnalyst!F858,LEN(DataAnalyst!F858)-3)</f>
        <v xml:space="preserve">Walgreens
</v>
      </c>
      <c r="I941" t="s">
        <v>2427</v>
      </c>
      <c r="J941" t="str">
        <f>IF(DataAnalyst!I858=-1,"Unknown",DataAnalyst!I858)</f>
        <v>10000+ employees</v>
      </c>
      <c r="K941" t="str">
        <f>IF(DataAnalyst!L858=-1,"Unknown",DataAnalyst!L858)</f>
        <v>Drug &amp; Health Stores</v>
      </c>
      <c r="L941" t="str">
        <f>IF(DataAnalyst!N858=-1,"Unknown",DataAnalyst!N858)</f>
        <v>$10+ billion (USD)</v>
      </c>
      <c r="M941" t="b">
        <f>IF(DataAnalyst!P858=-1,FALSE,TRUE)</f>
        <v>0</v>
      </c>
      <c r="N941">
        <f t="shared" si="134"/>
        <v>0</v>
      </c>
      <c r="O941">
        <f t="shared" si="129"/>
        <v>0</v>
      </c>
      <c r="P941">
        <f t="shared" si="130"/>
        <v>0</v>
      </c>
      <c r="Q941">
        <f t="shared" si="131"/>
        <v>0</v>
      </c>
      <c r="R941">
        <f t="shared" si="132"/>
        <v>0</v>
      </c>
      <c r="S941">
        <f t="shared" si="133"/>
        <v>1</v>
      </c>
    </row>
    <row r="942" spans="1:19" ht="18.600000000000001" customHeight="1" x14ac:dyDescent="0.3">
      <c r="A942" t="s">
        <v>2840</v>
      </c>
      <c r="B942" t="str">
        <f>UPPER(DataAnalyst!B942)</f>
        <v>CBO DATA ANALYST</v>
      </c>
      <c r="C942" t="s">
        <v>2772</v>
      </c>
      <c r="E942" t="str">
        <f t="shared" si="135"/>
        <v>Data Analyst</v>
      </c>
      <c r="F942" t="str">
        <f t="shared" si="127"/>
        <v>$47</v>
      </c>
      <c r="G942" t="str">
        <f t="shared" si="128"/>
        <v>$76</v>
      </c>
      <c r="H942" t="str">
        <f>LEFT(DataAnalyst!F859,LEN(DataAnalyst!F859)-3)</f>
        <v xml:space="preserve">Tempus
</v>
      </c>
      <c r="I942" t="s">
        <v>252</v>
      </c>
      <c r="J942" t="str">
        <f>IF(DataAnalyst!I859=-1,"Unknown",DataAnalyst!I859)</f>
        <v>51 to 200 employees</v>
      </c>
      <c r="K942" t="str">
        <f>IF(DataAnalyst!L859=-1,"Unknown",DataAnalyst!L859)</f>
        <v>Financial Transaction Processing</v>
      </c>
      <c r="L942" t="str">
        <f>IF(DataAnalyst!N859=-1,"Unknown",DataAnalyst!N859)</f>
        <v>$1 to $2 billion (USD)</v>
      </c>
      <c r="M942" t="b">
        <f>IF(DataAnalyst!P859=-1,FALSE,TRUE)</f>
        <v>0</v>
      </c>
      <c r="N942">
        <f t="shared" si="134"/>
        <v>1</v>
      </c>
      <c r="O942">
        <f t="shared" si="129"/>
        <v>0</v>
      </c>
      <c r="P942">
        <f t="shared" si="130"/>
        <v>0</v>
      </c>
      <c r="Q942">
        <f t="shared" si="131"/>
        <v>0</v>
      </c>
      <c r="R942">
        <f t="shared" si="132"/>
        <v>1</v>
      </c>
      <c r="S942">
        <f t="shared" si="133"/>
        <v>1</v>
      </c>
    </row>
    <row r="943" spans="1:19" ht="18.600000000000001" customHeight="1" x14ac:dyDescent="0.3">
      <c r="A943" t="s">
        <v>2844</v>
      </c>
      <c r="B943" t="str">
        <f>UPPER(DataAnalyst!B943)</f>
        <v>LEAD QUALITY DATA ANALYST</v>
      </c>
      <c r="C943" t="s">
        <v>2843</v>
      </c>
      <c r="E943" t="str">
        <f t="shared" si="135"/>
        <v>Data Analyst</v>
      </c>
      <c r="F943" t="str">
        <f t="shared" si="127"/>
        <v>$74</v>
      </c>
      <c r="G943" t="str">
        <f t="shared" si="128"/>
        <v>$123</v>
      </c>
      <c r="H943" t="str">
        <f>LEFT(DataAnalyst!F860,LEN(DataAnalyst!F860)-3)</f>
        <v xml:space="preserve">Steiner Electric Co
</v>
      </c>
      <c r="I943" t="s">
        <v>2628</v>
      </c>
      <c r="J943" t="str">
        <f>IF(DataAnalyst!I860=-1,"Unknown",DataAnalyst!I860)</f>
        <v>201 to 500 employees</v>
      </c>
      <c r="K943" t="str">
        <f>IF(DataAnalyst!L860=-1,"Unknown",DataAnalyst!L860)</f>
        <v>Wholesale</v>
      </c>
      <c r="L943" t="str">
        <f>IF(DataAnalyst!N860=-1,"Unknown",DataAnalyst!N860)</f>
        <v>$1 to $5 million (USD)</v>
      </c>
      <c r="M943" t="b">
        <f>IF(DataAnalyst!P860=-1,FALSE,TRUE)</f>
        <v>0</v>
      </c>
      <c r="N943">
        <f t="shared" si="134"/>
        <v>0</v>
      </c>
      <c r="O943">
        <f t="shared" si="129"/>
        <v>0</v>
      </c>
      <c r="P943">
        <f t="shared" si="130"/>
        <v>0</v>
      </c>
      <c r="Q943">
        <f t="shared" si="131"/>
        <v>0</v>
      </c>
      <c r="R943">
        <f t="shared" si="132"/>
        <v>0</v>
      </c>
      <c r="S943">
        <f t="shared" si="133"/>
        <v>1</v>
      </c>
    </row>
    <row r="944" spans="1:19" ht="18.600000000000001" customHeight="1" x14ac:dyDescent="0.3">
      <c r="A944" t="s">
        <v>2847</v>
      </c>
      <c r="B944" t="str">
        <f>UPPER(DataAnalyst!B944)</f>
        <v>MASTER DATA MANAGEMENT ANALYST</v>
      </c>
      <c r="C944" t="s">
        <v>2843</v>
      </c>
      <c r="E944" t="str">
        <f t="shared" si="135"/>
        <v>Data Analyst</v>
      </c>
      <c r="F944" t="str">
        <f t="shared" si="127"/>
        <v>$74</v>
      </c>
      <c r="G944" t="str">
        <f t="shared" si="128"/>
        <v>$123</v>
      </c>
      <c r="H944" t="str">
        <f>LEFT(DataAnalyst!F861,LEN(DataAnalyst!F861)-3)</f>
        <v>Hotel Comp</v>
      </c>
      <c r="I944" t="s">
        <v>252</v>
      </c>
      <c r="J944" t="str">
        <f>IF(DataAnalyst!I861=-1,"Unknown",DataAnalyst!I861)</f>
        <v>Unknown</v>
      </c>
      <c r="K944" t="str">
        <f>IF(DataAnalyst!L861=-1,"Unknown",DataAnalyst!L861)</f>
        <v>Unknown</v>
      </c>
      <c r="L944" t="str">
        <f>IF(DataAnalyst!N861=-1,"Unknown",DataAnalyst!N861)</f>
        <v>Unknown</v>
      </c>
      <c r="M944" t="b">
        <f>IF(DataAnalyst!P861=-1,FALSE,TRUE)</f>
        <v>0</v>
      </c>
      <c r="N944">
        <f t="shared" si="134"/>
        <v>0</v>
      </c>
      <c r="O944">
        <f t="shared" si="129"/>
        <v>0</v>
      </c>
      <c r="P944">
        <f t="shared" si="130"/>
        <v>0</v>
      </c>
      <c r="Q944">
        <f t="shared" si="131"/>
        <v>0</v>
      </c>
      <c r="R944">
        <f t="shared" si="132"/>
        <v>0</v>
      </c>
      <c r="S944">
        <f t="shared" si="133"/>
        <v>1</v>
      </c>
    </row>
    <row r="945" spans="1:19" ht="18.600000000000001" customHeight="1" x14ac:dyDescent="0.3">
      <c r="A945" t="s">
        <v>2851</v>
      </c>
      <c r="B945" t="str">
        <f>UPPER(DataAnalyst!B945)</f>
        <v>DATA WAREHOUSE ANALYST III</v>
      </c>
      <c r="C945" t="s">
        <v>2843</v>
      </c>
      <c r="E945" t="str">
        <f t="shared" si="135"/>
        <v>Data Analyst</v>
      </c>
      <c r="F945" t="str">
        <f t="shared" si="127"/>
        <v>$74</v>
      </c>
      <c r="G945" t="str">
        <f t="shared" si="128"/>
        <v>$123</v>
      </c>
      <c r="H945" t="str">
        <f>LEFT(DataAnalyst!F862,LEN(DataAnalyst!F862)-3)</f>
        <v xml:space="preserve">Xeris Pharmaceuticals, Inc.
</v>
      </c>
      <c r="I945" t="s">
        <v>252</v>
      </c>
      <c r="J945" t="str">
        <f>IF(DataAnalyst!I862=-1,"Unknown",DataAnalyst!I862)</f>
        <v>51 to 200 employees</v>
      </c>
      <c r="K945" t="str">
        <f>IF(DataAnalyst!L862=-1,"Unknown",DataAnalyst!L862)</f>
        <v>Biotech &amp; Pharmaceuticals</v>
      </c>
      <c r="L945" t="str">
        <f>IF(DataAnalyst!N862=-1,"Unknown",DataAnalyst!N862)</f>
        <v>Unknown / Non-Applicable</v>
      </c>
      <c r="M945" t="b">
        <f>IF(DataAnalyst!P862=-1,FALSE,TRUE)</f>
        <v>0</v>
      </c>
      <c r="N945">
        <f t="shared" si="134"/>
        <v>1</v>
      </c>
      <c r="O945">
        <f t="shared" si="129"/>
        <v>0</v>
      </c>
      <c r="P945">
        <f t="shared" si="130"/>
        <v>0</v>
      </c>
      <c r="Q945">
        <f t="shared" si="131"/>
        <v>0</v>
      </c>
      <c r="R945">
        <f t="shared" si="132"/>
        <v>0</v>
      </c>
      <c r="S945">
        <f t="shared" si="133"/>
        <v>0</v>
      </c>
    </row>
    <row r="946" spans="1:19" ht="18.600000000000001" customHeight="1" x14ac:dyDescent="0.3">
      <c r="A946" t="s">
        <v>2854</v>
      </c>
      <c r="B946" t="str">
        <f>UPPER(DataAnalyst!B946)</f>
        <v>SENIOR DATA ANALYST</v>
      </c>
      <c r="C946" t="s">
        <v>2843</v>
      </c>
      <c r="E946" t="str">
        <f t="shared" si="135"/>
        <v>Data Analyst</v>
      </c>
      <c r="F946" t="str">
        <f t="shared" si="127"/>
        <v>$74</v>
      </c>
      <c r="G946" t="str">
        <f t="shared" si="128"/>
        <v>$123</v>
      </c>
      <c r="H946" t="str">
        <f>LEFT(DataAnalyst!F863,LEN(DataAnalyst!F863)-3)</f>
        <v xml:space="preserve">Sahara Management Inc.
</v>
      </c>
      <c r="I946" t="s">
        <v>1060</v>
      </c>
      <c r="J946" t="str">
        <f>IF(DataAnalyst!I863=-1,"Unknown",DataAnalyst!I863)</f>
        <v>1 to 50 employees</v>
      </c>
      <c r="K946" t="str">
        <f>IF(DataAnalyst!L863=-1,"Unknown",DataAnalyst!L863)</f>
        <v>Unknown</v>
      </c>
      <c r="L946" t="str">
        <f>IF(DataAnalyst!N863=-1,"Unknown",DataAnalyst!N863)</f>
        <v>Unknown / Non-Applicable</v>
      </c>
      <c r="M946" t="b">
        <f>IF(DataAnalyst!P863=-1,FALSE,TRUE)</f>
        <v>0</v>
      </c>
      <c r="N946">
        <f t="shared" si="134"/>
        <v>1</v>
      </c>
      <c r="O946">
        <f t="shared" si="129"/>
        <v>1</v>
      </c>
      <c r="P946">
        <f t="shared" si="130"/>
        <v>1</v>
      </c>
      <c r="Q946">
        <f t="shared" si="131"/>
        <v>1</v>
      </c>
      <c r="R946">
        <f t="shared" si="132"/>
        <v>0</v>
      </c>
      <c r="S946">
        <f t="shared" si="133"/>
        <v>0</v>
      </c>
    </row>
    <row r="947" spans="1:19" ht="18.600000000000001" customHeight="1" x14ac:dyDescent="0.3">
      <c r="A947" t="s">
        <v>2858</v>
      </c>
      <c r="B947" t="str">
        <f>UPPER(DataAnalyst!B947)</f>
        <v>MASTER DATA ANALYST</v>
      </c>
      <c r="C947" t="s">
        <v>2843</v>
      </c>
      <c r="E947" t="str">
        <f t="shared" si="135"/>
        <v>Data Analyst</v>
      </c>
      <c r="F947" t="str">
        <f t="shared" si="127"/>
        <v>$74</v>
      </c>
      <c r="G947" t="str">
        <f t="shared" si="128"/>
        <v>$123</v>
      </c>
      <c r="H947" t="str">
        <f>LEFT(DataAnalyst!F864,LEN(DataAnalyst!F864)-3)</f>
        <v xml:space="preserve">IlliniCare Health Plan
</v>
      </c>
      <c r="I947" t="s">
        <v>252</v>
      </c>
      <c r="J947" t="str">
        <f>IF(DataAnalyst!I864=-1,"Unknown",DataAnalyst!I864)</f>
        <v>1001 to 5000 employees</v>
      </c>
      <c r="K947" t="str">
        <f>IF(DataAnalyst!L864=-1,"Unknown",DataAnalyst!L864)</f>
        <v>Unknown</v>
      </c>
      <c r="L947" t="str">
        <f>IF(DataAnalyst!N864=-1,"Unknown",DataAnalyst!N864)</f>
        <v>Unknown / Non-Applicable</v>
      </c>
      <c r="M947" t="b">
        <f>IF(DataAnalyst!P864=-1,FALSE,TRUE)</f>
        <v>0</v>
      </c>
      <c r="N947">
        <f t="shared" si="134"/>
        <v>0</v>
      </c>
      <c r="O947">
        <f t="shared" si="129"/>
        <v>0</v>
      </c>
      <c r="P947">
        <f t="shared" si="130"/>
        <v>0</v>
      </c>
      <c r="Q947">
        <f t="shared" si="131"/>
        <v>0</v>
      </c>
      <c r="R947">
        <f t="shared" si="132"/>
        <v>0</v>
      </c>
      <c r="S947">
        <f t="shared" si="133"/>
        <v>1</v>
      </c>
    </row>
    <row r="948" spans="1:19" ht="18.600000000000001" customHeight="1" x14ac:dyDescent="0.3">
      <c r="A948" t="s">
        <v>2861</v>
      </c>
      <c r="B948" t="str">
        <f>UPPER(DataAnalyst!B948)</f>
        <v>DATA WAREHOUSE ANALYST PL/SQL</v>
      </c>
      <c r="C948" t="s">
        <v>2843</v>
      </c>
      <c r="E948" t="str">
        <f t="shared" si="135"/>
        <v>Data Analyst</v>
      </c>
      <c r="F948" t="str">
        <f t="shared" si="127"/>
        <v>$74</v>
      </c>
      <c r="G948" t="str">
        <f t="shared" si="128"/>
        <v>$123</v>
      </c>
      <c r="H948" t="str">
        <f>LEFT(DataAnalyst!F865,LEN(DataAnalyst!F865)-3)</f>
        <v>Medical Home Netw</v>
      </c>
      <c r="I948" t="s">
        <v>252</v>
      </c>
      <c r="J948" t="str">
        <f>IF(DataAnalyst!I865=-1,"Unknown",DataAnalyst!I865)</f>
        <v>Unknown</v>
      </c>
      <c r="K948" t="str">
        <f>IF(DataAnalyst!L865=-1,"Unknown",DataAnalyst!L865)</f>
        <v>Unknown</v>
      </c>
      <c r="L948" t="str">
        <f>IF(DataAnalyst!N865=-1,"Unknown",DataAnalyst!N865)</f>
        <v>Unknown / Non-Applicable</v>
      </c>
      <c r="M948" t="b">
        <f>IF(DataAnalyst!P865=-1,FALSE,TRUE)</f>
        <v>0</v>
      </c>
      <c r="N948">
        <f t="shared" si="134"/>
        <v>1</v>
      </c>
      <c r="O948">
        <f t="shared" si="129"/>
        <v>0</v>
      </c>
      <c r="P948">
        <f t="shared" si="130"/>
        <v>0</v>
      </c>
      <c r="Q948">
        <f t="shared" si="131"/>
        <v>0</v>
      </c>
      <c r="R948">
        <f t="shared" si="132"/>
        <v>0</v>
      </c>
      <c r="S948">
        <f t="shared" si="133"/>
        <v>1</v>
      </c>
    </row>
    <row r="949" spans="1:19" ht="18.600000000000001" customHeight="1" x14ac:dyDescent="0.3">
      <c r="A949" t="s">
        <v>2862</v>
      </c>
      <c r="B949" t="str">
        <f>UPPER(DataAnalyst!B949)</f>
        <v>SR. DATA GOVERNANCE ANALYST</v>
      </c>
      <c r="C949" t="s">
        <v>2843</v>
      </c>
      <c r="E949" t="str">
        <f t="shared" si="135"/>
        <v>Data Analyst</v>
      </c>
      <c r="F949" t="str">
        <f t="shared" si="127"/>
        <v>$74</v>
      </c>
      <c r="G949" t="str">
        <f t="shared" si="128"/>
        <v>$123</v>
      </c>
      <c r="H949" t="str">
        <f>LEFT(DataAnalyst!F866,LEN(DataAnalyst!F866)-3)</f>
        <v xml:space="preserve">TechUSA
</v>
      </c>
      <c r="I949" t="s">
        <v>252</v>
      </c>
      <c r="J949" t="str">
        <f>IF(DataAnalyst!I866=-1,"Unknown",DataAnalyst!I866)</f>
        <v>1001 to 5000 employees</v>
      </c>
      <c r="K949" t="str">
        <f>IF(DataAnalyst!L866=-1,"Unknown",DataAnalyst!L866)</f>
        <v>Staffing &amp; Outsourcing</v>
      </c>
      <c r="L949" t="str">
        <f>IF(DataAnalyst!N866=-1,"Unknown",DataAnalyst!N866)</f>
        <v>$100 to $500 million (USD)</v>
      </c>
      <c r="M949" t="b">
        <f>IF(DataAnalyst!P866=-1,FALSE,TRUE)</f>
        <v>0</v>
      </c>
      <c r="N949">
        <f t="shared" si="134"/>
        <v>0</v>
      </c>
      <c r="O949">
        <f t="shared" si="129"/>
        <v>0</v>
      </c>
      <c r="P949">
        <f t="shared" si="130"/>
        <v>0</v>
      </c>
      <c r="Q949">
        <f t="shared" si="131"/>
        <v>1</v>
      </c>
      <c r="R949">
        <f t="shared" si="132"/>
        <v>1</v>
      </c>
      <c r="S949">
        <f t="shared" si="133"/>
        <v>1</v>
      </c>
    </row>
    <row r="950" spans="1:19" ht="18.600000000000001" customHeight="1" x14ac:dyDescent="0.3">
      <c r="A950" t="s">
        <v>2864</v>
      </c>
      <c r="B950" t="str">
        <f>UPPER(DataAnalyst!B950)</f>
        <v>ROLE: DATA WAREHOUSE ANALYST - DIRECT CLIENT.</v>
      </c>
      <c r="C950" t="s">
        <v>2843</v>
      </c>
      <c r="E950" t="str">
        <f t="shared" si="135"/>
        <v>Data Analyst</v>
      </c>
      <c r="F950" t="str">
        <f t="shared" si="127"/>
        <v>$74</v>
      </c>
      <c r="G950" t="str">
        <f t="shared" si="128"/>
        <v>$123</v>
      </c>
      <c r="H950" t="str">
        <f>LEFT(DataAnalyst!F867,LEN(DataAnalyst!F867)-3)</f>
        <v xml:space="preserve">Metropolitan Family Services
</v>
      </c>
      <c r="I950" t="s">
        <v>252</v>
      </c>
      <c r="J950" t="str">
        <f>IF(DataAnalyst!I867=-1,"Unknown",DataAnalyst!I867)</f>
        <v>201 to 500 employees</v>
      </c>
      <c r="K950" t="str">
        <f>IF(DataAnalyst!L867=-1,"Unknown",DataAnalyst!L867)</f>
        <v>Membership Organizations</v>
      </c>
      <c r="L950" t="str">
        <f>IF(DataAnalyst!N867=-1,"Unknown",DataAnalyst!N867)</f>
        <v>$50 to $100 million (USD)</v>
      </c>
      <c r="M950" t="b">
        <f>IF(DataAnalyst!P867=-1,FALSE,TRUE)</f>
        <v>0</v>
      </c>
      <c r="N950">
        <f t="shared" si="134"/>
        <v>1</v>
      </c>
      <c r="O950">
        <f t="shared" si="129"/>
        <v>0</v>
      </c>
      <c r="P950">
        <f t="shared" si="130"/>
        <v>0</v>
      </c>
      <c r="Q950">
        <f t="shared" si="131"/>
        <v>0</v>
      </c>
      <c r="R950">
        <f t="shared" si="132"/>
        <v>0</v>
      </c>
      <c r="S950">
        <f t="shared" si="133"/>
        <v>1</v>
      </c>
    </row>
    <row r="951" spans="1:19" ht="18.600000000000001" customHeight="1" x14ac:dyDescent="0.3">
      <c r="A951" t="s">
        <v>2867</v>
      </c>
      <c r="B951" t="str">
        <f>UPPER(DataAnalyst!B951)</f>
        <v>EDISCOVERY DATA ANALYST</v>
      </c>
      <c r="C951" t="s">
        <v>2843</v>
      </c>
      <c r="E951" t="str">
        <f t="shared" si="135"/>
        <v>Data Analyst</v>
      </c>
      <c r="F951" t="str">
        <f t="shared" si="127"/>
        <v>$74</v>
      </c>
      <c r="G951" t="str">
        <f t="shared" si="128"/>
        <v>$123</v>
      </c>
      <c r="H951" t="str">
        <f>LEFT(DataAnalyst!F868,LEN(DataAnalyst!F868)-3)</f>
        <v xml:space="preserve">Flexport
</v>
      </c>
      <c r="I951" t="s">
        <v>252</v>
      </c>
      <c r="J951" t="str">
        <f>IF(DataAnalyst!I868=-1,"Unknown",DataAnalyst!I868)</f>
        <v>1001 to 5000 employees</v>
      </c>
      <c r="K951" t="str">
        <f>IF(DataAnalyst!L868=-1,"Unknown",DataAnalyst!L868)</f>
        <v>Logistics &amp; Supply Chain</v>
      </c>
      <c r="L951" t="str">
        <f>IF(DataAnalyst!N868=-1,"Unknown",DataAnalyst!N868)</f>
        <v>$500 million to $1 billion (USD)</v>
      </c>
      <c r="M951" t="b">
        <f>IF(DataAnalyst!P868=-1,FALSE,TRUE)</f>
        <v>0</v>
      </c>
      <c r="N951">
        <f t="shared" si="134"/>
        <v>0</v>
      </c>
      <c r="O951">
        <f t="shared" si="129"/>
        <v>0</v>
      </c>
      <c r="P951">
        <f t="shared" si="130"/>
        <v>0</v>
      </c>
      <c r="Q951">
        <f t="shared" si="131"/>
        <v>0</v>
      </c>
      <c r="R951">
        <f t="shared" si="132"/>
        <v>0</v>
      </c>
      <c r="S951">
        <f t="shared" si="133"/>
        <v>0</v>
      </c>
    </row>
    <row r="952" spans="1:19" ht="18.600000000000001" customHeight="1" x14ac:dyDescent="0.3">
      <c r="A952" t="s">
        <v>2870</v>
      </c>
      <c r="B952" t="str">
        <f>UPPER(DataAnalyst!B952)</f>
        <v>SENIOR DATA OPERATIONS ANALYST</v>
      </c>
      <c r="C952" t="s">
        <v>2843</v>
      </c>
      <c r="E952" t="str">
        <f t="shared" si="135"/>
        <v>Data Analyst</v>
      </c>
      <c r="F952" t="str">
        <f t="shared" si="127"/>
        <v>$74</v>
      </c>
      <c r="G952" t="str">
        <f t="shared" si="128"/>
        <v>$123</v>
      </c>
      <c r="H952" t="str">
        <f>LEFT(DataAnalyst!F869,LEN(DataAnalyst!F869)-3)</f>
        <v>Kbyte Systems L</v>
      </c>
      <c r="I952" t="s">
        <v>252</v>
      </c>
      <c r="J952" t="str">
        <f>IF(DataAnalyst!I869=-1,"Unknown",DataAnalyst!I869)</f>
        <v>Unknown</v>
      </c>
      <c r="K952" t="str">
        <f>IF(DataAnalyst!L869=-1,"Unknown",DataAnalyst!L869)</f>
        <v>Unknown</v>
      </c>
      <c r="L952" t="str">
        <f>IF(DataAnalyst!N869=-1,"Unknown",DataAnalyst!N869)</f>
        <v>Unknown</v>
      </c>
      <c r="M952" t="b">
        <f>IF(DataAnalyst!P869=-1,FALSE,TRUE)</f>
        <v>0</v>
      </c>
      <c r="N952">
        <f t="shared" si="134"/>
        <v>1</v>
      </c>
      <c r="O952">
        <f t="shared" si="129"/>
        <v>0</v>
      </c>
      <c r="P952">
        <f t="shared" si="130"/>
        <v>0</v>
      </c>
      <c r="Q952">
        <f t="shared" si="131"/>
        <v>0</v>
      </c>
      <c r="R952">
        <f t="shared" si="132"/>
        <v>0</v>
      </c>
      <c r="S952">
        <f t="shared" si="133"/>
        <v>1</v>
      </c>
    </row>
    <row r="953" spans="1:19" ht="18.600000000000001" customHeight="1" x14ac:dyDescent="0.3">
      <c r="A953" t="s">
        <v>2872</v>
      </c>
      <c r="B953" t="str">
        <f>UPPER(DataAnalyst!B953)</f>
        <v>ACCOUNTS RECEIVABLE ANALYST (DATA ENTRY)</v>
      </c>
      <c r="C953" t="s">
        <v>2843</v>
      </c>
      <c r="E953" t="str">
        <f t="shared" si="135"/>
        <v>Data Analyst</v>
      </c>
      <c r="F953" t="str">
        <f t="shared" si="127"/>
        <v>$74</v>
      </c>
      <c r="G953" t="str">
        <f t="shared" si="128"/>
        <v>$123</v>
      </c>
      <c r="H953" t="str">
        <f>LEFT(DataAnalyst!F870,LEN(DataAnalyst!F870)-3)</f>
        <v xml:space="preserve">TechUSA
</v>
      </c>
      <c r="I953" t="s">
        <v>252</v>
      </c>
      <c r="J953" t="str">
        <f>IF(DataAnalyst!I870=-1,"Unknown",DataAnalyst!I870)</f>
        <v>1001 to 5000 employees</v>
      </c>
      <c r="K953" t="str">
        <f>IF(DataAnalyst!L870=-1,"Unknown",DataAnalyst!L870)</f>
        <v>Staffing &amp; Outsourcing</v>
      </c>
      <c r="L953" t="str">
        <f>IF(DataAnalyst!N870=-1,"Unknown",DataAnalyst!N870)</f>
        <v>$100 to $500 million (USD)</v>
      </c>
      <c r="M953" t="b">
        <f>IF(DataAnalyst!P870=-1,FALSE,TRUE)</f>
        <v>0</v>
      </c>
      <c r="N953">
        <f t="shared" si="134"/>
        <v>0</v>
      </c>
      <c r="O953">
        <f t="shared" si="129"/>
        <v>0</v>
      </c>
      <c r="P953">
        <f t="shared" si="130"/>
        <v>0</v>
      </c>
      <c r="Q953">
        <f t="shared" si="131"/>
        <v>0</v>
      </c>
      <c r="R953">
        <f t="shared" si="132"/>
        <v>0</v>
      </c>
      <c r="S953">
        <f t="shared" si="133"/>
        <v>0</v>
      </c>
    </row>
    <row r="954" spans="1:19" ht="18.600000000000001" customHeight="1" x14ac:dyDescent="0.3">
      <c r="A954" t="s">
        <v>2875</v>
      </c>
      <c r="B954" t="str">
        <f>UPPER(DataAnalyst!B954)</f>
        <v>DATA GOVERNANCE BUSINESS ANALYST</v>
      </c>
      <c r="C954" t="s">
        <v>2843</v>
      </c>
      <c r="E954" t="str">
        <f t="shared" si="135"/>
        <v>Business Analyst</v>
      </c>
      <c r="F954" t="str">
        <f t="shared" si="127"/>
        <v>$74</v>
      </c>
      <c r="G954" t="str">
        <f t="shared" si="128"/>
        <v>$123</v>
      </c>
      <c r="H954" t="str">
        <f>LEFT(DataAnalyst!F871,LEN(DataAnalyst!F871)-3)</f>
        <v>Kbyte Systems L</v>
      </c>
      <c r="I954" t="s">
        <v>252</v>
      </c>
      <c r="J954" t="str">
        <f>IF(DataAnalyst!I871=-1,"Unknown",DataAnalyst!I871)</f>
        <v>Unknown</v>
      </c>
      <c r="K954" t="str">
        <f>IF(DataAnalyst!L871=-1,"Unknown",DataAnalyst!L871)</f>
        <v>Unknown</v>
      </c>
      <c r="L954" t="str">
        <f>IF(DataAnalyst!N871=-1,"Unknown",DataAnalyst!N871)</f>
        <v>Unknown</v>
      </c>
      <c r="M954" t="b">
        <f>IF(DataAnalyst!P871=-1,FALSE,TRUE)</f>
        <v>0</v>
      </c>
      <c r="N954">
        <f t="shared" si="134"/>
        <v>0</v>
      </c>
      <c r="O954">
        <f t="shared" si="129"/>
        <v>0</v>
      </c>
      <c r="P954">
        <f t="shared" si="130"/>
        <v>0</v>
      </c>
      <c r="Q954">
        <f t="shared" si="131"/>
        <v>0</v>
      </c>
      <c r="R954">
        <f t="shared" si="132"/>
        <v>0</v>
      </c>
      <c r="S954">
        <f t="shared" si="133"/>
        <v>1</v>
      </c>
    </row>
    <row r="955" spans="1:19" ht="18.600000000000001" customHeight="1" x14ac:dyDescent="0.3">
      <c r="A955" t="s">
        <v>2878</v>
      </c>
      <c r="B955" t="str">
        <f>UPPER(DataAnalyst!B955)</f>
        <v>DATA MANAGEMENT ANALYST - INTERNAL MEDICINE, INFECTIOUS</v>
      </c>
      <c r="C955" t="s">
        <v>2843</v>
      </c>
      <c r="E955" t="str">
        <f t="shared" si="135"/>
        <v>Data Analyst</v>
      </c>
      <c r="F955" t="str">
        <f t="shared" si="127"/>
        <v>$74</v>
      </c>
      <c r="G955" t="str">
        <f t="shared" si="128"/>
        <v>$123</v>
      </c>
      <c r="H955" t="str">
        <f>LEFT(DataAnalyst!F872,LEN(DataAnalyst!F872)-3)</f>
        <v xml:space="preserve">University of Illinois Hospital &amp; Health Sciences System
</v>
      </c>
      <c r="I955" t="s">
        <v>252</v>
      </c>
      <c r="J955" t="str">
        <f>IF(DataAnalyst!I872=-1,"Unknown",DataAnalyst!I872)</f>
        <v>1001 to 5000 employees</v>
      </c>
      <c r="K955" t="str">
        <f>IF(DataAnalyst!L872=-1,"Unknown",DataAnalyst!L872)</f>
        <v>Health Care Services &amp; Hospitals</v>
      </c>
      <c r="L955" t="str">
        <f>IF(DataAnalyst!N872=-1,"Unknown",DataAnalyst!N872)</f>
        <v>Unknown / Non-Applicable</v>
      </c>
      <c r="M955" t="b">
        <f>IF(DataAnalyst!P872=-1,FALSE,TRUE)</f>
        <v>0</v>
      </c>
      <c r="N955">
        <f t="shared" si="134"/>
        <v>0</v>
      </c>
      <c r="O955">
        <f t="shared" si="129"/>
        <v>0</v>
      </c>
      <c r="P955">
        <f t="shared" si="130"/>
        <v>0</v>
      </c>
      <c r="Q955">
        <f t="shared" si="131"/>
        <v>0</v>
      </c>
      <c r="R955">
        <f t="shared" si="132"/>
        <v>0</v>
      </c>
      <c r="S955">
        <f t="shared" si="133"/>
        <v>0</v>
      </c>
    </row>
    <row r="956" spans="1:19" ht="18.600000000000001" customHeight="1" x14ac:dyDescent="0.3">
      <c r="A956" t="s">
        <v>2881</v>
      </c>
      <c r="B956" t="str">
        <f>UPPER(DataAnalyst!B956)</f>
        <v>LEAD ANALYST, DATA MGMT / QUANT ANALYSIS</v>
      </c>
      <c r="C956" t="s">
        <v>2843</v>
      </c>
      <c r="E956" t="str">
        <f t="shared" si="135"/>
        <v>Data Analyst</v>
      </c>
      <c r="F956" t="str">
        <f t="shared" si="127"/>
        <v>$74</v>
      </c>
      <c r="G956" t="str">
        <f t="shared" si="128"/>
        <v>$123</v>
      </c>
      <c r="H956" t="str">
        <f>LEFT(DataAnalyst!F873,LEN(DataAnalyst!F873)-3)</f>
        <v xml:space="preserve">Centene Corporation
</v>
      </c>
      <c r="I956" t="s">
        <v>252</v>
      </c>
      <c r="J956" t="str">
        <f>IF(DataAnalyst!I873=-1,"Unknown",DataAnalyst!I873)</f>
        <v>10000+ employees</v>
      </c>
      <c r="K956" t="str">
        <f>IF(DataAnalyst!L873=-1,"Unknown",DataAnalyst!L873)</f>
        <v>Insurance Carriers</v>
      </c>
      <c r="L956" t="str">
        <f>IF(DataAnalyst!N873=-1,"Unknown",DataAnalyst!N873)</f>
        <v>$10+ billion (USD)</v>
      </c>
      <c r="M956" t="b">
        <f>IF(DataAnalyst!P873=-1,FALSE,TRUE)</f>
        <v>0</v>
      </c>
      <c r="N956">
        <f t="shared" si="134"/>
        <v>1</v>
      </c>
      <c r="O956">
        <f t="shared" si="129"/>
        <v>0</v>
      </c>
      <c r="P956">
        <f t="shared" si="130"/>
        <v>0</v>
      </c>
      <c r="Q956">
        <f t="shared" si="131"/>
        <v>0</v>
      </c>
      <c r="R956">
        <f t="shared" si="132"/>
        <v>0</v>
      </c>
      <c r="S956">
        <f t="shared" si="133"/>
        <v>0</v>
      </c>
    </row>
    <row r="957" spans="1:19" ht="18.600000000000001" customHeight="1" x14ac:dyDescent="0.3">
      <c r="A957" t="s">
        <v>2883</v>
      </c>
      <c r="B957" t="str">
        <f>UPPER(DataAnalyst!B957)</f>
        <v>HCC DATA ANALYST</v>
      </c>
      <c r="C957" t="s">
        <v>2843</v>
      </c>
      <c r="E957" t="str">
        <f t="shared" si="135"/>
        <v>Data Analyst</v>
      </c>
      <c r="F957" t="str">
        <f t="shared" si="127"/>
        <v>$74</v>
      </c>
      <c r="G957" t="str">
        <f t="shared" si="128"/>
        <v>$123</v>
      </c>
      <c r="H957" t="str">
        <f>LEFT(DataAnalyst!F874,LEN(DataAnalyst!F874)-3)</f>
        <v xml:space="preserve">University of Illinois at Chicago
</v>
      </c>
      <c r="I957" t="s">
        <v>252</v>
      </c>
      <c r="J957" t="str">
        <f>IF(DataAnalyst!I874=-1,"Unknown",DataAnalyst!I874)</f>
        <v>Unknown</v>
      </c>
      <c r="K957" t="str">
        <f>IF(DataAnalyst!L874=-1,"Unknown",DataAnalyst!L874)</f>
        <v>Colleges &amp; Universities</v>
      </c>
      <c r="L957" t="str">
        <f>IF(DataAnalyst!N874=-1,"Unknown",DataAnalyst!N874)</f>
        <v>Unknown / Non-Applicable</v>
      </c>
      <c r="M957" t="b">
        <f>IF(DataAnalyst!P874=-1,FALSE,TRUE)</f>
        <v>0</v>
      </c>
      <c r="N957">
        <f t="shared" si="134"/>
        <v>1</v>
      </c>
      <c r="O957">
        <f t="shared" si="129"/>
        <v>0</v>
      </c>
      <c r="P957">
        <f t="shared" si="130"/>
        <v>0</v>
      </c>
      <c r="Q957">
        <f t="shared" si="131"/>
        <v>0</v>
      </c>
      <c r="R957">
        <f t="shared" si="132"/>
        <v>1</v>
      </c>
      <c r="S957">
        <f t="shared" si="133"/>
        <v>1</v>
      </c>
    </row>
    <row r="958" spans="1:19" ht="18.600000000000001" customHeight="1" x14ac:dyDescent="0.3">
      <c r="A958" t="s">
        <v>2885</v>
      </c>
      <c r="B958" t="str">
        <f>UPPER(DataAnalyst!B958)</f>
        <v>BUSINESS ANALYST - IT DATA WAREHOUSE</v>
      </c>
      <c r="C958" t="s">
        <v>2843</v>
      </c>
      <c r="E958" t="str">
        <f t="shared" si="135"/>
        <v>Business Analyst</v>
      </c>
      <c r="F958" t="str">
        <f t="shared" si="127"/>
        <v>$74</v>
      </c>
      <c r="G958" t="str">
        <f t="shared" si="128"/>
        <v>$123</v>
      </c>
      <c r="H958" t="str">
        <f>LEFT(DataAnalyst!F876,LEN(DataAnalyst!F876)-3)</f>
        <v>Kbyte Systems L</v>
      </c>
      <c r="I958" t="s">
        <v>252</v>
      </c>
      <c r="J958" t="str">
        <f>IF(DataAnalyst!I876=-1,"Unknown",DataAnalyst!I876)</f>
        <v>Unknown</v>
      </c>
      <c r="K958" t="str">
        <f>IF(DataAnalyst!L876=-1,"Unknown",DataAnalyst!L876)</f>
        <v>Unknown</v>
      </c>
      <c r="L958" t="str">
        <f>IF(DataAnalyst!N876=-1,"Unknown",DataAnalyst!N876)</f>
        <v>Unknown</v>
      </c>
      <c r="M958" t="b">
        <f>IF(DataAnalyst!P876=-1,FALSE,TRUE)</f>
        <v>0</v>
      </c>
      <c r="N958">
        <f t="shared" si="134"/>
        <v>0</v>
      </c>
      <c r="O958">
        <f t="shared" si="129"/>
        <v>0</v>
      </c>
      <c r="P958">
        <f t="shared" si="130"/>
        <v>0</v>
      </c>
      <c r="Q958">
        <f t="shared" si="131"/>
        <v>1</v>
      </c>
      <c r="R958">
        <f t="shared" si="132"/>
        <v>0</v>
      </c>
      <c r="S958">
        <f t="shared" si="133"/>
        <v>0</v>
      </c>
    </row>
    <row r="959" spans="1:19" ht="18.600000000000001" customHeight="1" x14ac:dyDescent="0.3">
      <c r="A959" t="s">
        <v>2887</v>
      </c>
      <c r="B959" t="str">
        <f>UPPER(DataAnalyst!B959)</f>
        <v>VBA SOFTWARE DEVELOPER / IT DATA ANALYST SQL</v>
      </c>
      <c r="C959" t="s">
        <v>2843</v>
      </c>
      <c r="E959" t="str">
        <f t="shared" si="135"/>
        <v>Data Analyst</v>
      </c>
      <c r="F959" t="str">
        <f t="shared" si="127"/>
        <v>$74</v>
      </c>
      <c r="G959" t="str">
        <f t="shared" si="128"/>
        <v>$123</v>
      </c>
      <c r="H959" t="str">
        <f>LEFT(DataAnalyst!F877,LEN(DataAnalyst!F877)-3)</f>
        <v>TalentD</v>
      </c>
      <c r="I959" t="s">
        <v>252</v>
      </c>
      <c r="J959" t="str">
        <f>IF(DataAnalyst!I877=-1,"Unknown",DataAnalyst!I877)</f>
        <v>1 to 50 employees</v>
      </c>
      <c r="K959" t="str">
        <f>IF(DataAnalyst!L877=-1,"Unknown",DataAnalyst!L877)</f>
        <v>Enterprise Software &amp; Network Solutions</v>
      </c>
      <c r="L959" t="str">
        <f>IF(DataAnalyst!N877=-1,"Unknown",DataAnalyst!N877)</f>
        <v>Unknown / Non-Applicable</v>
      </c>
      <c r="M959" t="b">
        <f>IF(DataAnalyst!P877=-1,FALSE,TRUE)</f>
        <v>0</v>
      </c>
      <c r="N959">
        <f t="shared" si="134"/>
        <v>1</v>
      </c>
      <c r="O959">
        <f t="shared" si="129"/>
        <v>0</v>
      </c>
      <c r="P959">
        <f t="shared" si="130"/>
        <v>0</v>
      </c>
      <c r="Q959">
        <f t="shared" si="131"/>
        <v>0</v>
      </c>
      <c r="R959">
        <f t="shared" si="132"/>
        <v>0</v>
      </c>
      <c r="S959">
        <f t="shared" si="133"/>
        <v>1</v>
      </c>
    </row>
    <row r="960" spans="1:19" ht="18.600000000000001" customHeight="1" x14ac:dyDescent="0.3">
      <c r="A960" t="s">
        <v>2890</v>
      </c>
      <c r="B960" t="str">
        <f>UPPER(DataAnalyst!B960)</f>
        <v>HEALTHCARE INFORMATION AND DATA ANALYST II</v>
      </c>
      <c r="C960" t="s">
        <v>2843</v>
      </c>
      <c r="E960" t="str">
        <f t="shared" si="135"/>
        <v>Data Analyst</v>
      </c>
      <c r="F960" t="str">
        <f t="shared" si="127"/>
        <v>$74</v>
      </c>
      <c r="G960" t="str">
        <f t="shared" si="128"/>
        <v>$123</v>
      </c>
      <c r="H960" t="str">
        <f>LEFT(DataAnalyst!F878,LEN(DataAnalyst!F878)-3)</f>
        <v xml:space="preserve">Retail Business Services, LLC
</v>
      </c>
      <c r="I960" t="s">
        <v>252</v>
      </c>
      <c r="J960" t="str">
        <f>IF(DataAnalyst!I878=-1,"Unknown",DataAnalyst!I878)</f>
        <v>1001 to 5000 employees</v>
      </c>
      <c r="K960" t="str">
        <f>IF(DataAnalyst!L878=-1,"Unknown",DataAnalyst!L878)</f>
        <v>Food &amp; Beverage Stores</v>
      </c>
      <c r="L960" t="str">
        <f>IF(DataAnalyst!N878=-1,"Unknown",DataAnalyst!N878)</f>
        <v>Unknown / Non-Applicable</v>
      </c>
      <c r="M960" t="b">
        <f>IF(DataAnalyst!P878=-1,FALSE,TRUE)</f>
        <v>0</v>
      </c>
      <c r="N960">
        <f t="shared" si="134"/>
        <v>1</v>
      </c>
      <c r="O960">
        <f t="shared" si="129"/>
        <v>0</v>
      </c>
      <c r="P960">
        <f t="shared" si="130"/>
        <v>0</v>
      </c>
      <c r="Q960">
        <f t="shared" si="131"/>
        <v>0</v>
      </c>
      <c r="R960">
        <f t="shared" si="132"/>
        <v>0</v>
      </c>
      <c r="S960">
        <f t="shared" si="133"/>
        <v>1</v>
      </c>
    </row>
    <row r="961" spans="1:19" ht="18.600000000000001" customHeight="1" x14ac:dyDescent="0.3">
      <c r="A961" t="s">
        <v>2892</v>
      </c>
      <c r="B961" t="str">
        <f>UPPER(DataAnalyst!B961)</f>
        <v>SOFTWARE ENGINEER/DATA ANALYST</v>
      </c>
      <c r="C961" t="s">
        <v>2843</v>
      </c>
      <c r="E961" t="str">
        <f t="shared" si="135"/>
        <v>Data Analyst</v>
      </c>
      <c r="F961" t="str">
        <f t="shared" si="127"/>
        <v>$74</v>
      </c>
      <c r="G961" t="str">
        <f t="shared" si="128"/>
        <v>$123</v>
      </c>
      <c r="H961" t="str">
        <f>LEFT(DataAnalyst!F879,LEN(DataAnalyst!F879)-3)</f>
        <v xml:space="preserve">22nd Century Technologies
</v>
      </c>
      <c r="I961" t="s">
        <v>252</v>
      </c>
      <c r="J961" t="str">
        <f>IF(DataAnalyst!I879=-1,"Unknown",DataAnalyst!I879)</f>
        <v>1001 to 5000 employees</v>
      </c>
      <c r="K961" t="str">
        <f>IF(DataAnalyst!L879=-1,"Unknown",DataAnalyst!L879)</f>
        <v>IT Services</v>
      </c>
      <c r="L961" t="str">
        <f>IF(DataAnalyst!N879=-1,"Unknown",DataAnalyst!N879)</f>
        <v>$25 to $50 million (USD)</v>
      </c>
      <c r="M961" t="b">
        <f>IF(DataAnalyst!P879=-1,FALSE,TRUE)</f>
        <v>1</v>
      </c>
      <c r="N961">
        <f t="shared" si="134"/>
        <v>1</v>
      </c>
      <c r="O961">
        <f t="shared" si="129"/>
        <v>1</v>
      </c>
      <c r="P961">
        <f t="shared" si="130"/>
        <v>0</v>
      </c>
      <c r="Q961">
        <f t="shared" si="131"/>
        <v>0</v>
      </c>
      <c r="R961">
        <f t="shared" si="132"/>
        <v>0</v>
      </c>
      <c r="S961">
        <f t="shared" si="133"/>
        <v>0</v>
      </c>
    </row>
    <row r="962" spans="1:19" ht="18.600000000000001" customHeight="1" x14ac:dyDescent="0.3">
      <c r="A962" t="s">
        <v>2895</v>
      </c>
      <c r="B962" t="str">
        <f>UPPER(DataAnalyst!B962)</f>
        <v>FINANCIAL DATA ANALYST - DATA MINING, ANALYTICS, REPORTING</v>
      </c>
      <c r="C962" t="s">
        <v>2843</v>
      </c>
      <c r="E962" t="str">
        <f t="shared" si="135"/>
        <v>Data Analyst</v>
      </c>
      <c r="F962" t="str">
        <f t="shared" ref="F962:F1025" si="136">LEFT(C962,3)</f>
        <v>$74</v>
      </c>
      <c r="G962" t="str">
        <f t="shared" ref="G962:G1025" si="137">MID(C962,FIND("-",C962)+1,FIND("(",C962)-FIND("-",C962)-3)</f>
        <v>$123</v>
      </c>
      <c r="H962" t="str">
        <f>LEFT(DataAnalyst!F881,LEN(DataAnalyst!F881)-3)</f>
        <v xml:space="preserve">Lorven Technologies Inc
</v>
      </c>
      <c r="I962" t="s">
        <v>2680</v>
      </c>
      <c r="J962" t="str">
        <f>IF(DataAnalyst!I881=-1,"Unknown",DataAnalyst!I881)</f>
        <v>1 to 50 employees</v>
      </c>
      <c r="K962" t="str">
        <f>IF(DataAnalyst!L881=-1,"Unknown",DataAnalyst!L881)</f>
        <v>Accounting</v>
      </c>
      <c r="L962" t="str">
        <f>IF(DataAnalyst!N881=-1,"Unknown",DataAnalyst!N881)</f>
        <v>Less than $1 million (USD)</v>
      </c>
      <c r="M962" t="b">
        <f>IF(DataAnalyst!P881=-1,FALSE,TRUE)</f>
        <v>0</v>
      </c>
      <c r="N962">
        <f t="shared" si="134"/>
        <v>0</v>
      </c>
      <c r="O962">
        <f t="shared" si="129"/>
        <v>0</v>
      </c>
      <c r="P962">
        <f t="shared" si="130"/>
        <v>0</v>
      </c>
      <c r="Q962">
        <f t="shared" si="131"/>
        <v>1</v>
      </c>
      <c r="R962">
        <f t="shared" si="132"/>
        <v>0</v>
      </c>
      <c r="S962">
        <f t="shared" si="133"/>
        <v>1</v>
      </c>
    </row>
    <row r="963" spans="1:19" ht="18.600000000000001" customHeight="1" x14ac:dyDescent="0.3">
      <c r="A963" t="s">
        <v>2897</v>
      </c>
      <c r="B963" t="str">
        <f>UPPER(DataAnalyst!B963)</f>
        <v>SPLUNK SME / DATA ANALYST _ TXHO_</v>
      </c>
      <c r="C963" t="s">
        <v>2843</v>
      </c>
      <c r="E963" t="str">
        <f t="shared" si="135"/>
        <v>Data Analyst</v>
      </c>
      <c r="F963" t="str">
        <f t="shared" si="136"/>
        <v>$74</v>
      </c>
      <c r="G963" t="str">
        <f t="shared" si="137"/>
        <v>$123</v>
      </c>
      <c r="H963" t="str">
        <f>LEFT(DataAnalyst!F885,LEN(DataAnalyst!F885)-3)</f>
        <v xml:space="preserve">Lorven Technologies Inc
</v>
      </c>
      <c r="I963" t="s">
        <v>252</v>
      </c>
      <c r="J963" t="str">
        <f>IF(DataAnalyst!I885=-1,"Unknown",DataAnalyst!I885)</f>
        <v>1 to 50 employees</v>
      </c>
      <c r="K963" t="str">
        <f>IF(DataAnalyst!L885=-1,"Unknown",DataAnalyst!L885)</f>
        <v>Accounting</v>
      </c>
      <c r="L963" t="str">
        <f>IF(DataAnalyst!N885=-1,"Unknown",DataAnalyst!N885)</f>
        <v>Less than $1 million (USD)</v>
      </c>
      <c r="M963" t="b">
        <f>IF(DataAnalyst!P885=-1,FALSE,TRUE)</f>
        <v>0</v>
      </c>
      <c r="N963">
        <f t="shared" si="134"/>
        <v>0</v>
      </c>
      <c r="O963">
        <f t="shared" ref="O963:O1026" si="138">COUNTIF($A963,"*Python*")</f>
        <v>0</v>
      </c>
      <c r="P963">
        <f t="shared" ref="P963:P1026" si="139">COUNTIF($A963,"* R *")</f>
        <v>0</v>
      </c>
      <c r="Q963">
        <f t="shared" ref="Q963:Q1026" si="140">COUNTIF($A963,"*Tableau*")</f>
        <v>0</v>
      </c>
      <c r="R963">
        <f t="shared" ref="R963:R1026" si="141">COUNTIF($A963,"*Power BI*")+COUNTIF($A963,"*PowerBI*")</f>
        <v>1</v>
      </c>
      <c r="S963">
        <f t="shared" ref="S963:S1026" si="142">+COUNTIF($A963,"*Excel*")</f>
        <v>0</v>
      </c>
    </row>
    <row r="964" spans="1:19" ht="18.600000000000001" customHeight="1" x14ac:dyDescent="0.3">
      <c r="A964" t="s">
        <v>2900</v>
      </c>
      <c r="B964" t="str">
        <f>UPPER(DataAnalyst!B964)</f>
        <v>DATA WAREHOUSE ANALYST III</v>
      </c>
      <c r="C964" t="s">
        <v>2843</v>
      </c>
      <c r="E964" t="str">
        <f t="shared" si="135"/>
        <v>Data Analyst</v>
      </c>
      <c r="F964" t="str">
        <f t="shared" si="136"/>
        <v>$74</v>
      </c>
      <c r="G964" t="str">
        <f t="shared" si="137"/>
        <v>$123</v>
      </c>
      <c r="H964" t="str">
        <f>LEFT(DataAnalyst!F886,LEN(DataAnalyst!F886)-3)</f>
        <v xml:space="preserve">N.F. Smith &amp; Associates
</v>
      </c>
      <c r="I964" t="s">
        <v>1820</v>
      </c>
      <c r="J964" t="str">
        <f>IF(DataAnalyst!I886=-1,"Unknown",DataAnalyst!I886)</f>
        <v>201 to 500 employees</v>
      </c>
      <c r="K964" t="str">
        <f>IF(DataAnalyst!L886=-1,"Unknown",DataAnalyst!L886)</f>
        <v>Wholesale</v>
      </c>
      <c r="L964" t="str">
        <f>IF(DataAnalyst!N886=-1,"Unknown",DataAnalyst!N886)</f>
        <v>$1 to $2 billion (USD)</v>
      </c>
      <c r="M964" t="b">
        <f>IF(DataAnalyst!P886=-1,FALSE,TRUE)</f>
        <v>0</v>
      </c>
      <c r="N964">
        <f t="shared" ref="N964:N1027" si="143">COUNTIF($A964,"*SQL*")</f>
        <v>1</v>
      </c>
      <c r="O964">
        <f t="shared" si="138"/>
        <v>0</v>
      </c>
      <c r="P964">
        <f t="shared" si="139"/>
        <v>0</v>
      </c>
      <c r="Q964">
        <f t="shared" si="140"/>
        <v>0</v>
      </c>
      <c r="R964">
        <f t="shared" si="141"/>
        <v>0</v>
      </c>
      <c r="S964">
        <f t="shared" si="142"/>
        <v>1</v>
      </c>
    </row>
    <row r="965" spans="1:19" ht="18.600000000000001" customHeight="1" x14ac:dyDescent="0.3">
      <c r="A965" t="s">
        <v>2902</v>
      </c>
      <c r="B965" t="str">
        <f>UPPER(DataAnalyst!B965)</f>
        <v>CONTRACT DATA VALIDATION ANALYST</v>
      </c>
      <c r="C965" t="s">
        <v>2843</v>
      </c>
      <c r="E965" t="str">
        <f t="shared" si="135"/>
        <v>Data Analyst</v>
      </c>
      <c r="F965" t="str">
        <f t="shared" si="136"/>
        <v>$74</v>
      </c>
      <c r="G965" t="str">
        <f t="shared" si="137"/>
        <v>$123</v>
      </c>
      <c r="H965" t="str">
        <f>LEFT(DataAnalyst!F887,LEN(DataAnalyst!F887)-3)</f>
        <v xml:space="preserve">Virtus Partners LLC
</v>
      </c>
      <c r="I965" t="s">
        <v>1820</v>
      </c>
      <c r="J965" t="str">
        <f>IF(DataAnalyst!I887=-1,"Unknown",DataAnalyst!I887)</f>
        <v>201 to 500 employees</v>
      </c>
      <c r="K965" t="str">
        <f>IF(DataAnalyst!L887=-1,"Unknown",DataAnalyst!L887)</f>
        <v>Investment Banking &amp; Asset Management</v>
      </c>
      <c r="L965" t="str">
        <f>IF(DataAnalyst!N887=-1,"Unknown",DataAnalyst!N887)</f>
        <v>$10 to $25 million (USD)</v>
      </c>
      <c r="M965" t="b">
        <f>IF(DataAnalyst!P887=-1,FALSE,TRUE)</f>
        <v>0</v>
      </c>
      <c r="N965">
        <f t="shared" si="143"/>
        <v>0</v>
      </c>
      <c r="O965">
        <f t="shared" si="138"/>
        <v>0</v>
      </c>
      <c r="P965">
        <f t="shared" si="139"/>
        <v>0</v>
      </c>
      <c r="Q965">
        <f t="shared" si="140"/>
        <v>0</v>
      </c>
      <c r="R965">
        <f t="shared" si="141"/>
        <v>0</v>
      </c>
      <c r="S965">
        <f t="shared" si="142"/>
        <v>1</v>
      </c>
    </row>
    <row r="966" spans="1:19" ht="18.600000000000001" customHeight="1" x14ac:dyDescent="0.3">
      <c r="A966" t="s">
        <v>2903</v>
      </c>
      <c r="B966" t="str">
        <f>UPPER(DataAnalyst!B966)</f>
        <v>DATA WAREHOUSE ANALYST III</v>
      </c>
      <c r="C966" t="s">
        <v>2843</v>
      </c>
      <c r="E966" t="str">
        <f t="shared" si="135"/>
        <v>Data Analyst</v>
      </c>
      <c r="F966" t="str">
        <f t="shared" si="136"/>
        <v>$74</v>
      </c>
      <c r="G966" t="str">
        <f t="shared" si="137"/>
        <v>$123</v>
      </c>
      <c r="H966" t="str">
        <f>LEFT(DataAnalyst!F888,LEN(DataAnalyst!F888)-3)</f>
        <v xml:space="preserve">Smith and Associates
</v>
      </c>
      <c r="I966" t="s">
        <v>1820</v>
      </c>
      <c r="J966" t="str">
        <f>IF(DataAnalyst!I888=-1,"Unknown",DataAnalyst!I888)</f>
        <v>1 to 50 employees</v>
      </c>
      <c r="K966" t="str">
        <f>IF(DataAnalyst!L888=-1,"Unknown",DataAnalyst!L888)</f>
        <v>Legal</v>
      </c>
      <c r="L966" t="str">
        <f>IF(DataAnalyst!N888=-1,"Unknown",DataAnalyst!N888)</f>
        <v>$1 to $5 million (USD)</v>
      </c>
      <c r="M966" t="b">
        <f>IF(DataAnalyst!P888=-1,FALSE,TRUE)</f>
        <v>0</v>
      </c>
      <c r="N966">
        <f t="shared" si="143"/>
        <v>1</v>
      </c>
      <c r="O966">
        <f t="shared" si="138"/>
        <v>0</v>
      </c>
      <c r="P966">
        <f t="shared" si="139"/>
        <v>0</v>
      </c>
      <c r="Q966">
        <f t="shared" si="140"/>
        <v>0</v>
      </c>
      <c r="R966">
        <f t="shared" si="141"/>
        <v>0</v>
      </c>
      <c r="S966">
        <f t="shared" si="142"/>
        <v>0</v>
      </c>
    </row>
    <row r="967" spans="1:19" ht="18.600000000000001" customHeight="1" x14ac:dyDescent="0.3">
      <c r="A967" t="s">
        <v>2906</v>
      </c>
      <c r="B967" t="str">
        <f>UPPER(DataAnalyst!B967)</f>
        <v>ELECTRONIC DATA INTERCHANGE ANALYST (EDI)</v>
      </c>
      <c r="C967" t="s">
        <v>2843</v>
      </c>
      <c r="E967" t="str">
        <f t="shared" si="135"/>
        <v>Data Analyst</v>
      </c>
      <c r="F967" t="str">
        <f t="shared" si="136"/>
        <v>$74</v>
      </c>
      <c r="G967" t="str">
        <f t="shared" si="137"/>
        <v>$123</v>
      </c>
      <c r="H967" t="str">
        <f>LEFT(DataAnalyst!F889,LEN(DataAnalyst!F889)-3)</f>
        <v xml:space="preserve">Andiamo
</v>
      </c>
      <c r="I967" t="s">
        <v>1820</v>
      </c>
      <c r="J967" t="str">
        <f>IF(DataAnalyst!I889=-1,"Unknown",DataAnalyst!I889)</f>
        <v>201 to 500 employees</v>
      </c>
      <c r="K967" t="str">
        <f>IF(DataAnalyst!L889=-1,"Unknown",DataAnalyst!L889)</f>
        <v>Casual Restaurants</v>
      </c>
      <c r="L967" t="str">
        <f>IF(DataAnalyst!N889=-1,"Unknown",DataAnalyst!N889)</f>
        <v>$1 to $5 million (USD)</v>
      </c>
      <c r="M967" t="b">
        <f>IF(DataAnalyst!P889=-1,FALSE,TRUE)</f>
        <v>0</v>
      </c>
      <c r="N967">
        <f t="shared" si="143"/>
        <v>0</v>
      </c>
      <c r="O967">
        <f t="shared" si="138"/>
        <v>0</v>
      </c>
      <c r="P967">
        <f t="shared" si="139"/>
        <v>0</v>
      </c>
      <c r="Q967">
        <f t="shared" si="140"/>
        <v>0</v>
      </c>
      <c r="R967">
        <f t="shared" si="141"/>
        <v>0</v>
      </c>
      <c r="S967">
        <f t="shared" si="142"/>
        <v>1</v>
      </c>
    </row>
    <row r="968" spans="1:19" ht="18.600000000000001" customHeight="1" x14ac:dyDescent="0.3">
      <c r="A968" t="s">
        <v>2908</v>
      </c>
      <c r="B968" t="str">
        <f>UPPER(DataAnalyst!B968)</f>
        <v>SR. DATA ANALYST</v>
      </c>
      <c r="C968" t="s">
        <v>2843</v>
      </c>
      <c r="E968" t="str">
        <f t="shared" si="135"/>
        <v>Data Analyst</v>
      </c>
      <c r="F968" t="str">
        <f t="shared" si="136"/>
        <v>$74</v>
      </c>
      <c r="G968" t="str">
        <f t="shared" si="137"/>
        <v>$123</v>
      </c>
      <c r="H968" t="str">
        <f>LEFT(DataAnalyst!F890,LEN(DataAnalyst!F890)-3)</f>
        <v xml:space="preserve">Crown Castle USA Inc
</v>
      </c>
      <c r="I968" t="s">
        <v>1820</v>
      </c>
      <c r="J968" t="str">
        <f>IF(DataAnalyst!I890=-1,"Unknown",DataAnalyst!I890)</f>
        <v>1001 to 5000 employees</v>
      </c>
      <c r="K968" t="str">
        <f>IF(DataAnalyst!L890=-1,"Unknown",DataAnalyst!L890)</f>
        <v>Telecommunications Services</v>
      </c>
      <c r="L968" t="str">
        <f>IF(DataAnalyst!N890=-1,"Unknown",DataAnalyst!N890)</f>
        <v>$2 to $5 billion (USD)</v>
      </c>
      <c r="M968" t="b">
        <f>IF(DataAnalyst!P890=-1,FALSE,TRUE)</f>
        <v>0</v>
      </c>
      <c r="N968">
        <f t="shared" si="143"/>
        <v>1</v>
      </c>
      <c r="O968">
        <f t="shared" si="138"/>
        <v>1</v>
      </c>
      <c r="P968">
        <f t="shared" si="139"/>
        <v>1</v>
      </c>
      <c r="Q968">
        <f t="shared" si="140"/>
        <v>1</v>
      </c>
      <c r="R968">
        <f t="shared" si="141"/>
        <v>1</v>
      </c>
      <c r="S968">
        <f t="shared" si="142"/>
        <v>1</v>
      </c>
    </row>
    <row r="969" spans="1:19" ht="18.600000000000001" customHeight="1" x14ac:dyDescent="0.3">
      <c r="A969" t="s">
        <v>2912</v>
      </c>
      <c r="B969" t="str">
        <f>UPPER(DataAnalyst!B969)</f>
        <v>DATA EXPERT (ANALYST/MODELER)</v>
      </c>
      <c r="C969" t="s">
        <v>2843</v>
      </c>
      <c r="E969" t="str">
        <f t="shared" si="135"/>
        <v>Data Analyst</v>
      </c>
      <c r="F969" t="str">
        <f t="shared" si="136"/>
        <v>$74</v>
      </c>
      <c r="G969" t="str">
        <f t="shared" si="137"/>
        <v>$123</v>
      </c>
      <c r="H969" t="str">
        <f>LEFT(DataAnalyst!F891,LEN(DataAnalyst!F891)-3)</f>
        <v xml:space="preserve">Luminess Cosmetics
</v>
      </c>
      <c r="I969" t="s">
        <v>2706</v>
      </c>
      <c r="J969" t="str">
        <f>IF(DataAnalyst!I891=-1,"Unknown",DataAnalyst!I891)</f>
        <v>51 to 200 employees</v>
      </c>
      <c r="K969" t="str">
        <f>IF(DataAnalyst!L891=-1,"Unknown",DataAnalyst!L891)</f>
        <v>Consumer Products Manufacturing</v>
      </c>
      <c r="L969" t="str">
        <f>IF(DataAnalyst!N891=-1,"Unknown",DataAnalyst!N891)</f>
        <v>Unknown / Non-Applicable</v>
      </c>
      <c r="M969" t="b">
        <f>IF(DataAnalyst!P891=-1,FALSE,TRUE)</f>
        <v>0</v>
      </c>
      <c r="N969">
        <f t="shared" si="143"/>
        <v>1</v>
      </c>
      <c r="O969">
        <f t="shared" si="138"/>
        <v>1</v>
      </c>
      <c r="P969">
        <f t="shared" si="139"/>
        <v>0</v>
      </c>
      <c r="Q969">
        <f t="shared" si="140"/>
        <v>1</v>
      </c>
      <c r="R969">
        <f t="shared" si="141"/>
        <v>1</v>
      </c>
      <c r="S969">
        <f t="shared" si="142"/>
        <v>0</v>
      </c>
    </row>
    <row r="970" spans="1:19" ht="18.600000000000001" customHeight="1" x14ac:dyDescent="0.3">
      <c r="A970" t="s">
        <v>2914</v>
      </c>
      <c r="B970" t="str">
        <f>UPPER(DataAnalyst!B970)</f>
        <v>.NET DEVELOPER - PROGRAM DATA DESIGN ANALYST</v>
      </c>
      <c r="C970" t="s">
        <v>2843</v>
      </c>
      <c r="E970" t="str">
        <f t="shared" si="135"/>
        <v>Data Analyst</v>
      </c>
      <c r="F970" t="str">
        <f t="shared" si="136"/>
        <v>$74</v>
      </c>
      <c r="G970" t="str">
        <f t="shared" si="137"/>
        <v>$123</v>
      </c>
      <c r="H970" t="str">
        <f>LEFT(DataAnalyst!F892,LEN(DataAnalyst!F892)-3)</f>
        <v xml:space="preserve">Mondo
</v>
      </c>
      <c r="I970" t="s">
        <v>1820</v>
      </c>
      <c r="J970" t="str">
        <f>IF(DataAnalyst!I892=-1,"Unknown",DataAnalyst!I892)</f>
        <v>51 to 200 employees</v>
      </c>
      <c r="K970" t="str">
        <f>IF(DataAnalyst!L892=-1,"Unknown",DataAnalyst!L892)</f>
        <v>Staffing &amp; Outsourcing</v>
      </c>
      <c r="L970" t="str">
        <f>IF(DataAnalyst!N892=-1,"Unknown",DataAnalyst!N892)</f>
        <v>$100 to $500 million (USD)</v>
      </c>
      <c r="M970" t="b">
        <f>IF(DataAnalyst!P892=-1,FALSE,TRUE)</f>
        <v>0</v>
      </c>
      <c r="N970">
        <f t="shared" si="143"/>
        <v>1</v>
      </c>
      <c r="O970">
        <f t="shared" si="138"/>
        <v>0</v>
      </c>
      <c r="P970">
        <f t="shared" si="139"/>
        <v>0</v>
      </c>
      <c r="Q970">
        <f t="shared" si="140"/>
        <v>0</v>
      </c>
      <c r="R970">
        <f t="shared" si="141"/>
        <v>0</v>
      </c>
      <c r="S970">
        <f t="shared" si="142"/>
        <v>1</v>
      </c>
    </row>
    <row r="971" spans="1:19" ht="18.600000000000001" customHeight="1" x14ac:dyDescent="0.3">
      <c r="A971" t="s">
        <v>2917</v>
      </c>
      <c r="B971" t="str">
        <f>UPPER(DataAnalyst!B971)</f>
        <v>DATA ANALYST</v>
      </c>
      <c r="C971" t="s">
        <v>2916</v>
      </c>
      <c r="E971" t="str">
        <f t="shared" si="135"/>
        <v>Data Analyst</v>
      </c>
      <c r="F971" t="str">
        <f t="shared" si="136"/>
        <v>$53</v>
      </c>
      <c r="G971" t="str">
        <f t="shared" si="137"/>
        <v>$94</v>
      </c>
      <c r="H971" t="str">
        <f>LEFT(DataAnalyst!F893,LEN(DataAnalyst!F893)-3)</f>
        <v xml:space="preserve">cPanel
</v>
      </c>
      <c r="I971" t="s">
        <v>1820</v>
      </c>
      <c r="J971" t="str">
        <f>IF(DataAnalyst!I893=-1,"Unknown",DataAnalyst!I893)</f>
        <v>201 to 500 employees</v>
      </c>
      <c r="K971" t="str">
        <f>IF(DataAnalyst!L893=-1,"Unknown",DataAnalyst!L893)</f>
        <v>Computer Hardware &amp; Software</v>
      </c>
      <c r="L971" t="str">
        <f>IF(DataAnalyst!N893=-1,"Unknown",DataAnalyst!N893)</f>
        <v>Unknown / Non-Applicable</v>
      </c>
      <c r="M971" t="b">
        <f>IF(DataAnalyst!P893=-1,FALSE,TRUE)</f>
        <v>0</v>
      </c>
      <c r="N971">
        <f t="shared" si="143"/>
        <v>1</v>
      </c>
      <c r="O971">
        <f t="shared" si="138"/>
        <v>1</v>
      </c>
      <c r="P971">
        <f t="shared" si="139"/>
        <v>0</v>
      </c>
      <c r="Q971">
        <f t="shared" si="140"/>
        <v>0</v>
      </c>
      <c r="R971">
        <f t="shared" si="141"/>
        <v>0</v>
      </c>
      <c r="S971">
        <f t="shared" si="142"/>
        <v>1</v>
      </c>
    </row>
    <row r="972" spans="1:19" ht="18.600000000000001" customHeight="1" x14ac:dyDescent="0.3">
      <c r="A972" t="s">
        <v>2920</v>
      </c>
      <c r="B972" t="str">
        <f>UPPER(DataAnalyst!B972)</f>
        <v>SENIOR DATA ANALYST</v>
      </c>
      <c r="C972" t="s">
        <v>2916</v>
      </c>
      <c r="E972" t="str">
        <f t="shared" si="135"/>
        <v>Data Analyst</v>
      </c>
      <c r="F972" t="str">
        <f t="shared" si="136"/>
        <v>$53</v>
      </c>
      <c r="G972" t="str">
        <f t="shared" si="137"/>
        <v>$94</v>
      </c>
      <c r="H972" t="str">
        <f>LEFT(DataAnalyst!F894,LEN(DataAnalyst!F894)-3)</f>
        <v xml:space="preserve">Harris County
</v>
      </c>
      <c r="I972" t="s">
        <v>1820</v>
      </c>
      <c r="J972" t="str">
        <f>IF(DataAnalyst!I894=-1,"Unknown",DataAnalyst!I894)</f>
        <v>5001 to 10000 employees</v>
      </c>
      <c r="K972" t="str">
        <f>IF(DataAnalyst!L894=-1,"Unknown",DataAnalyst!L894)</f>
        <v>Health Care Services &amp; Hospitals</v>
      </c>
      <c r="L972" t="str">
        <f>IF(DataAnalyst!N894=-1,"Unknown",DataAnalyst!N894)</f>
        <v>$100 to $500 million (USD)</v>
      </c>
      <c r="M972" t="b">
        <f>IF(DataAnalyst!P894=-1,FALSE,TRUE)</f>
        <v>0</v>
      </c>
      <c r="N972">
        <f t="shared" si="143"/>
        <v>1</v>
      </c>
      <c r="O972">
        <f t="shared" si="138"/>
        <v>1</v>
      </c>
      <c r="P972">
        <f t="shared" si="139"/>
        <v>0</v>
      </c>
      <c r="Q972">
        <f t="shared" si="140"/>
        <v>0</v>
      </c>
      <c r="R972">
        <f t="shared" si="141"/>
        <v>1</v>
      </c>
      <c r="S972">
        <f t="shared" si="142"/>
        <v>1</v>
      </c>
    </row>
    <row r="973" spans="1:19" ht="18.600000000000001" customHeight="1" x14ac:dyDescent="0.3">
      <c r="A973" t="s">
        <v>2923</v>
      </c>
      <c r="B973" t="str">
        <f>UPPER(DataAnalyst!B973)</f>
        <v>DATA WAREHOUSE ANALYST II-ST</v>
      </c>
      <c r="C973" t="s">
        <v>2916</v>
      </c>
      <c r="E973" t="str">
        <f t="shared" si="135"/>
        <v>Data Analyst</v>
      </c>
      <c r="F973" t="str">
        <f t="shared" si="136"/>
        <v>$53</v>
      </c>
      <c r="G973" t="str">
        <f t="shared" si="137"/>
        <v>$94</v>
      </c>
      <c r="H973" t="str">
        <f>LEFT(DataAnalyst!F895,LEN(DataAnalyst!F895)-3)</f>
        <v>Ent</v>
      </c>
      <c r="I973" t="s">
        <v>1820</v>
      </c>
      <c r="J973" t="str">
        <f>IF(DataAnalyst!I895=-1,"Unknown",DataAnalyst!I895)</f>
        <v>Unknown</v>
      </c>
      <c r="K973" t="str">
        <f>IF(DataAnalyst!L895=-1,"Unknown",DataAnalyst!L895)</f>
        <v>Real Estate</v>
      </c>
      <c r="L973" t="str">
        <f>IF(DataAnalyst!N895=-1,"Unknown",DataAnalyst!N895)</f>
        <v>Unknown / Non-Applicable</v>
      </c>
      <c r="M973" t="b">
        <f>IF(DataAnalyst!P895=-1,FALSE,TRUE)</f>
        <v>0</v>
      </c>
      <c r="N973">
        <f t="shared" si="143"/>
        <v>1</v>
      </c>
      <c r="O973">
        <f t="shared" si="138"/>
        <v>0</v>
      </c>
      <c r="P973">
        <f t="shared" si="139"/>
        <v>0</v>
      </c>
      <c r="Q973">
        <f t="shared" si="140"/>
        <v>0</v>
      </c>
      <c r="R973">
        <f t="shared" si="141"/>
        <v>1</v>
      </c>
      <c r="S973">
        <f t="shared" si="142"/>
        <v>0</v>
      </c>
    </row>
    <row r="974" spans="1:19" ht="18.600000000000001" customHeight="1" x14ac:dyDescent="0.3">
      <c r="A974" t="s">
        <v>2926</v>
      </c>
      <c r="B974" t="str">
        <f>UPPER(DataAnalyst!B974)</f>
        <v>SQL DEVELOPER/DATA ANALYST</v>
      </c>
      <c r="C974" t="s">
        <v>2916</v>
      </c>
      <c r="E974" t="str">
        <f t="shared" si="135"/>
        <v>Data Analyst</v>
      </c>
      <c r="F974" t="str">
        <f t="shared" si="136"/>
        <v>$53</v>
      </c>
      <c r="G974" t="str">
        <f t="shared" si="137"/>
        <v>$94</v>
      </c>
      <c r="H974" t="str">
        <f>LEFT(DataAnalyst!F896,LEN(DataAnalyst!F896)-3)</f>
        <v xml:space="preserve">Genesys Talent
</v>
      </c>
      <c r="I974" t="s">
        <v>1820</v>
      </c>
      <c r="J974" t="str">
        <f>IF(DataAnalyst!I896=-1,"Unknown",DataAnalyst!I896)</f>
        <v>1 to 50 employees</v>
      </c>
      <c r="K974" t="str">
        <f>IF(DataAnalyst!L896=-1,"Unknown",DataAnalyst!L896)</f>
        <v>Staffing &amp; Outsourcing</v>
      </c>
      <c r="L974" t="str">
        <f>IF(DataAnalyst!N896=-1,"Unknown",DataAnalyst!N896)</f>
        <v>Unknown / Non-Applicable</v>
      </c>
      <c r="M974" t="b">
        <f>IF(DataAnalyst!P896=-1,FALSE,TRUE)</f>
        <v>0</v>
      </c>
      <c r="N974">
        <f t="shared" si="143"/>
        <v>1</v>
      </c>
      <c r="O974">
        <f t="shared" si="138"/>
        <v>0</v>
      </c>
      <c r="P974">
        <f t="shared" si="139"/>
        <v>0</v>
      </c>
      <c r="Q974">
        <f t="shared" si="140"/>
        <v>0</v>
      </c>
      <c r="R974">
        <f t="shared" si="141"/>
        <v>1</v>
      </c>
      <c r="S974">
        <f t="shared" si="142"/>
        <v>1</v>
      </c>
    </row>
    <row r="975" spans="1:19" ht="18.600000000000001" customHeight="1" x14ac:dyDescent="0.3">
      <c r="A975" t="s">
        <v>2930</v>
      </c>
      <c r="B975" t="str">
        <f>UPPER(DataAnalyst!B975)</f>
        <v>JR. ANALYST DATA/REPORTING</v>
      </c>
      <c r="C975" t="s">
        <v>2916</v>
      </c>
      <c r="E975" t="str">
        <f t="shared" si="135"/>
        <v>Data Analyst</v>
      </c>
      <c r="F975" t="str">
        <f t="shared" si="136"/>
        <v>$53</v>
      </c>
      <c r="G975" t="str">
        <f t="shared" si="137"/>
        <v>$94</v>
      </c>
      <c r="H975" t="str">
        <f>LEFT(DataAnalyst!F897,LEN(DataAnalyst!F897)-3)</f>
        <v xml:space="preserve">Horne LLP
</v>
      </c>
      <c r="I975" t="s">
        <v>1820</v>
      </c>
      <c r="J975" t="str">
        <f>IF(DataAnalyst!I897=-1,"Unknown",DataAnalyst!I897)</f>
        <v>501 to 1000 employees</v>
      </c>
      <c r="K975" t="str">
        <f>IF(DataAnalyst!L897=-1,"Unknown",DataAnalyst!L897)</f>
        <v>Accounting</v>
      </c>
      <c r="L975" t="str">
        <f>IF(DataAnalyst!N897=-1,"Unknown",DataAnalyst!N897)</f>
        <v>$50 to $100 million (USD)</v>
      </c>
      <c r="M975" t="b">
        <f>IF(DataAnalyst!P897=-1,FALSE,TRUE)</f>
        <v>0</v>
      </c>
      <c r="N975">
        <f t="shared" si="143"/>
        <v>0</v>
      </c>
      <c r="O975">
        <f t="shared" si="138"/>
        <v>0</v>
      </c>
      <c r="P975">
        <f t="shared" si="139"/>
        <v>0</v>
      </c>
      <c r="Q975">
        <f t="shared" si="140"/>
        <v>1</v>
      </c>
      <c r="R975">
        <f t="shared" si="141"/>
        <v>0</v>
      </c>
      <c r="S975">
        <f t="shared" si="142"/>
        <v>1</v>
      </c>
    </row>
    <row r="976" spans="1:19" ht="18.600000000000001" customHeight="1" x14ac:dyDescent="0.3">
      <c r="A976" t="s">
        <v>2934</v>
      </c>
      <c r="B976" t="str">
        <f>UPPER(DataAnalyst!B976)</f>
        <v>SENIOR DATA ANALYST</v>
      </c>
      <c r="C976" t="s">
        <v>2916</v>
      </c>
      <c r="E976" t="str">
        <f t="shared" si="135"/>
        <v>Data Analyst</v>
      </c>
      <c r="F976" t="str">
        <f t="shared" si="136"/>
        <v>$53</v>
      </c>
      <c r="G976" t="str">
        <f t="shared" si="137"/>
        <v>$94</v>
      </c>
      <c r="H976" t="str">
        <f>LEFT(DataAnalyst!F898,LEN(DataAnalyst!F898)-3)</f>
        <v xml:space="preserve">The Bank of New York Mellon
</v>
      </c>
      <c r="I976" t="s">
        <v>1820</v>
      </c>
      <c r="J976" t="str">
        <f>IF(DataAnalyst!I898=-1,"Unknown",DataAnalyst!I898)</f>
        <v>10000+ employees</v>
      </c>
      <c r="K976" t="str">
        <f>IF(DataAnalyst!L898=-1,"Unknown",DataAnalyst!L898)</f>
        <v>Investment Banking &amp; Asset Management</v>
      </c>
      <c r="L976" t="str">
        <f>IF(DataAnalyst!N898=-1,"Unknown",DataAnalyst!N898)</f>
        <v>$10+ billion (USD)</v>
      </c>
      <c r="M976" t="b">
        <f>IF(DataAnalyst!P898=-1,FALSE,TRUE)</f>
        <v>0</v>
      </c>
      <c r="N976">
        <f t="shared" si="143"/>
        <v>1</v>
      </c>
      <c r="O976">
        <f t="shared" si="138"/>
        <v>1</v>
      </c>
      <c r="P976">
        <f t="shared" si="139"/>
        <v>0</v>
      </c>
      <c r="Q976">
        <f t="shared" si="140"/>
        <v>1</v>
      </c>
      <c r="R976">
        <f t="shared" si="141"/>
        <v>0</v>
      </c>
      <c r="S976">
        <f t="shared" si="142"/>
        <v>1</v>
      </c>
    </row>
    <row r="977" spans="1:19" ht="18.600000000000001" customHeight="1" x14ac:dyDescent="0.3">
      <c r="A977" t="s">
        <v>2938</v>
      </c>
      <c r="B977" t="str">
        <f>UPPER(DataAnalyst!B977)</f>
        <v>DATA WAREHOUSE ANALYST III</v>
      </c>
      <c r="C977" t="s">
        <v>2916</v>
      </c>
      <c r="E977" t="str">
        <f t="shared" si="135"/>
        <v>Data Analyst</v>
      </c>
      <c r="F977" t="str">
        <f t="shared" si="136"/>
        <v>$53</v>
      </c>
      <c r="G977" t="str">
        <f t="shared" si="137"/>
        <v>$94</v>
      </c>
      <c r="H977" t="str">
        <f>LEFT(DataAnalyst!F899,LEN(DataAnalyst!F899)-3)</f>
        <v xml:space="preserve">McLane Global
</v>
      </c>
      <c r="I977" t="s">
        <v>1820</v>
      </c>
      <c r="J977" t="str">
        <f>IF(DataAnalyst!I899=-1,"Unknown",DataAnalyst!I899)</f>
        <v>51 to 200 employees</v>
      </c>
      <c r="K977" t="str">
        <f>IF(DataAnalyst!L899=-1,"Unknown",DataAnalyst!L899)</f>
        <v>Wholesale</v>
      </c>
      <c r="L977" t="str">
        <f>IF(DataAnalyst!N899=-1,"Unknown",DataAnalyst!N899)</f>
        <v>$100 to $500 million (USD)</v>
      </c>
      <c r="M977" t="b">
        <f>IF(DataAnalyst!P899=-1,FALSE,TRUE)</f>
        <v>0</v>
      </c>
      <c r="N977">
        <f t="shared" si="143"/>
        <v>0</v>
      </c>
      <c r="O977">
        <f t="shared" si="138"/>
        <v>1</v>
      </c>
      <c r="P977">
        <f t="shared" si="139"/>
        <v>0</v>
      </c>
      <c r="Q977">
        <f t="shared" si="140"/>
        <v>0</v>
      </c>
      <c r="R977">
        <f t="shared" si="141"/>
        <v>1</v>
      </c>
      <c r="S977">
        <f t="shared" si="142"/>
        <v>0</v>
      </c>
    </row>
    <row r="978" spans="1:19" ht="18.600000000000001" customHeight="1" x14ac:dyDescent="0.3">
      <c r="A978" t="s">
        <v>2939</v>
      </c>
      <c r="B978" t="str">
        <f>UPPER(DataAnalyst!B978)</f>
        <v>DATA ANALYST</v>
      </c>
      <c r="C978" t="s">
        <v>2916</v>
      </c>
      <c r="E978" t="str">
        <f t="shared" si="135"/>
        <v>Data Analyst</v>
      </c>
      <c r="F978" t="str">
        <f t="shared" si="136"/>
        <v>$53</v>
      </c>
      <c r="G978" t="str">
        <f t="shared" si="137"/>
        <v>$94</v>
      </c>
      <c r="H978" t="str">
        <f>LEFT(DataAnalyst!F900,LEN(DataAnalyst!F900)-3)</f>
        <v>H-</v>
      </c>
      <c r="I978" t="s">
        <v>1820</v>
      </c>
      <c r="J978" t="str">
        <f>IF(DataAnalyst!I900=-1,"Unknown",DataAnalyst!I900)</f>
        <v>Unknown</v>
      </c>
      <c r="K978" t="str">
        <f>IF(DataAnalyst!L900=-1,"Unknown",DataAnalyst!L900)</f>
        <v>Unknown</v>
      </c>
      <c r="L978" t="str">
        <f>IF(DataAnalyst!N900=-1,"Unknown",DataAnalyst!N900)</f>
        <v>Unknown</v>
      </c>
      <c r="M978" t="b">
        <f>IF(DataAnalyst!P900=-1,FALSE,TRUE)</f>
        <v>0</v>
      </c>
      <c r="N978">
        <f t="shared" si="143"/>
        <v>0</v>
      </c>
      <c r="O978">
        <f t="shared" si="138"/>
        <v>0</v>
      </c>
      <c r="P978">
        <f t="shared" si="139"/>
        <v>0</v>
      </c>
      <c r="Q978">
        <f t="shared" si="140"/>
        <v>0</v>
      </c>
      <c r="R978">
        <f t="shared" si="141"/>
        <v>0</v>
      </c>
      <c r="S978">
        <f t="shared" si="142"/>
        <v>0</v>
      </c>
    </row>
    <row r="979" spans="1:19" ht="18.600000000000001" customHeight="1" x14ac:dyDescent="0.3">
      <c r="A979" t="s">
        <v>2940</v>
      </c>
      <c r="B979" t="str">
        <f>UPPER(DataAnalyst!B979)</f>
        <v>DATA ANALYST</v>
      </c>
      <c r="C979" t="s">
        <v>2916</v>
      </c>
      <c r="E979" t="str">
        <f t="shared" si="135"/>
        <v>Data Analyst</v>
      </c>
      <c r="F979" t="str">
        <f t="shared" si="136"/>
        <v>$53</v>
      </c>
      <c r="G979" t="str">
        <f t="shared" si="137"/>
        <v>$94</v>
      </c>
      <c r="H979" t="str">
        <f>LEFT(DataAnalyst!F901,LEN(DataAnalyst!F901)-3)</f>
        <v xml:space="preserve">Kelsey-Seybold Medical Group
</v>
      </c>
      <c r="I979" t="s">
        <v>2732</v>
      </c>
      <c r="J979" t="str">
        <f>IF(DataAnalyst!I901=-1,"Unknown",DataAnalyst!I901)</f>
        <v>1001 to 5000 employees</v>
      </c>
      <c r="K979" t="str">
        <f>IF(DataAnalyst!L901=-1,"Unknown",DataAnalyst!L901)</f>
        <v>Health Care Services &amp; Hospitals</v>
      </c>
      <c r="L979" t="str">
        <f>IF(DataAnalyst!N901=-1,"Unknown",DataAnalyst!N901)</f>
        <v>$100 to $500 million (USD)</v>
      </c>
      <c r="M979" t="b">
        <f>IF(DataAnalyst!P901=-1,FALSE,TRUE)</f>
        <v>0</v>
      </c>
      <c r="N979">
        <f t="shared" si="143"/>
        <v>0</v>
      </c>
      <c r="O979">
        <f t="shared" si="138"/>
        <v>0</v>
      </c>
      <c r="P979">
        <f t="shared" si="139"/>
        <v>0</v>
      </c>
      <c r="Q979">
        <f t="shared" si="140"/>
        <v>0</v>
      </c>
      <c r="R979">
        <f t="shared" si="141"/>
        <v>0</v>
      </c>
      <c r="S979">
        <f t="shared" si="142"/>
        <v>0</v>
      </c>
    </row>
    <row r="980" spans="1:19" ht="18.600000000000001" customHeight="1" x14ac:dyDescent="0.3">
      <c r="A980" t="s">
        <v>2942</v>
      </c>
      <c r="B980" t="str">
        <f>UPPER(DataAnalyst!B980)</f>
        <v>DATA ANALYST</v>
      </c>
      <c r="C980" t="s">
        <v>2916</v>
      </c>
      <c r="E980" t="str">
        <f t="shared" si="135"/>
        <v>Data Analyst</v>
      </c>
      <c r="F980" t="str">
        <f t="shared" si="136"/>
        <v>$53</v>
      </c>
      <c r="G980" t="str">
        <f t="shared" si="137"/>
        <v>$94</v>
      </c>
      <c r="H980" t="str">
        <f>LEFT(DataAnalyst!F902,LEN(DataAnalyst!F902)-3)</f>
        <v xml:space="preserve">Pareto Systems
</v>
      </c>
      <c r="I980" t="s">
        <v>2706</v>
      </c>
      <c r="J980" t="str">
        <f>IF(DataAnalyst!I902=-1,"Unknown",DataAnalyst!I902)</f>
        <v>1 to 50 employees</v>
      </c>
      <c r="K980" t="str">
        <f>IF(DataAnalyst!L902=-1,"Unknown",DataAnalyst!L902)</f>
        <v>IT Services</v>
      </c>
      <c r="L980" t="str">
        <f>IF(DataAnalyst!N902=-1,"Unknown",DataAnalyst!N902)</f>
        <v>$1 to $5 million (USD)</v>
      </c>
      <c r="M980" t="b">
        <f>IF(DataAnalyst!P902=-1,FALSE,TRUE)</f>
        <v>0</v>
      </c>
      <c r="N980">
        <f t="shared" si="143"/>
        <v>1</v>
      </c>
      <c r="O980">
        <f t="shared" si="138"/>
        <v>1</v>
      </c>
      <c r="P980">
        <f t="shared" si="139"/>
        <v>0</v>
      </c>
      <c r="Q980">
        <f t="shared" si="140"/>
        <v>1</v>
      </c>
      <c r="R980">
        <f t="shared" si="141"/>
        <v>0</v>
      </c>
      <c r="S980">
        <f t="shared" si="142"/>
        <v>1</v>
      </c>
    </row>
    <row r="981" spans="1:19" ht="18.600000000000001" customHeight="1" x14ac:dyDescent="0.3">
      <c r="A981" t="s">
        <v>2946</v>
      </c>
      <c r="B981" t="str">
        <f>UPPER(DataAnalyst!B981)</f>
        <v>BUSINESS DATA ANALYST</v>
      </c>
      <c r="C981" t="s">
        <v>2916</v>
      </c>
      <c r="E981" t="str">
        <f t="shared" si="135"/>
        <v>Business Analyst</v>
      </c>
      <c r="F981" t="str">
        <f t="shared" si="136"/>
        <v>$53</v>
      </c>
      <c r="G981" t="str">
        <f t="shared" si="137"/>
        <v>$94</v>
      </c>
      <c r="H981" t="str">
        <f>LEFT(DataAnalyst!F904,LEN(DataAnalyst!F904)-3)</f>
        <v>Houston Exponent</v>
      </c>
      <c r="I981" t="s">
        <v>1820</v>
      </c>
      <c r="J981" t="str">
        <f>IF(DataAnalyst!I904=-1,"Unknown",DataAnalyst!I904)</f>
        <v>Unknown</v>
      </c>
      <c r="K981" t="str">
        <f>IF(DataAnalyst!L904=-1,"Unknown",DataAnalyst!L904)</f>
        <v>Unknown</v>
      </c>
      <c r="L981" t="str">
        <f>IF(DataAnalyst!N904=-1,"Unknown",DataAnalyst!N904)</f>
        <v>Unknown</v>
      </c>
      <c r="M981" t="b">
        <f>IF(DataAnalyst!P904=-1,FALSE,TRUE)</f>
        <v>0</v>
      </c>
      <c r="N981">
        <f t="shared" si="143"/>
        <v>1</v>
      </c>
      <c r="O981">
        <f t="shared" si="138"/>
        <v>0</v>
      </c>
      <c r="P981">
        <f t="shared" si="139"/>
        <v>0</v>
      </c>
      <c r="Q981">
        <f t="shared" si="140"/>
        <v>0</v>
      </c>
      <c r="R981">
        <f t="shared" si="141"/>
        <v>0</v>
      </c>
      <c r="S981">
        <f t="shared" si="142"/>
        <v>1</v>
      </c>
    </row>
    <row r="982" spans="1:19" ht="18.600000000000001" customHeight="1" x14ac:dyDescent="0.3">
      <c r="A982" t="s">
        <v>2948</v>
      </c>
      <c r="B982" t="str">
        <f>UPPER(DataAnalyst!B982)</f>
        <v>DATA ANALYST</v>
      </c>
      <c r="C982" t="s">
        <v>2916</v>
      </c>
      <c r="E982" t="str">
        <f t="shared" si="135"/>
        <v>Data Analyst</v>
      </c>
      <c r="F982" t="str">
        <f t="shared" si="136"/>
        <v>$53</v>
      </c>
      <c r="G982" t="str">
        <f t="shared" si="137"/>
        <v>$94</v>
      </c>
      <c r="H982" t="str">
        <f>LEFT(DataAnalyst!F905,LEN(DataAnalyst!F905)-3)</f>
        <v xml:space="preserve">Houston-Galveston Area Council
</v>
      </c>
      <c r="I982" t="s">
        <v>1820</v>
      </c>
      <c r="J982" t="str">
        <f>IF(DataAnalyst!I905=-1,"Unknown",DataAnalyst!I905)</f>
        <v>51 to 200 employees</v>
      </c>
      <c r="K982" t="str">
        <f>IF(DataAnalyst!L905=-1,"Unknown",DataAnalyst!L905)</f>
        <v>Municipal Governments</v>
      </c>
      <c r="L982" t="str">
        <f>IF(DataAnalyst!N905=-1,"Unknown",DataAnalyst!N905)</f>
        <v>$100 to $500 million (USD)</v>
      </c>
      <c r="M982" t="b">
        <f>IF(DataAnalyst!P905=-1,FALSE,TRUE)</f>
        <v>0</v>
      </c>
      <c r="N982">
        <f t="shared" si="143"/>
        <v>1</v>
      </c>
      <c r="O982">
        <f t="shared" si="138"/>
        <v>1</v>
      </c>
      <c r="P982">
        <f t="shared" si="139"/>
        <v>1</v>
      </c>
      <c r="Q982">
        <f t="shared" si="140"/>
        <v>1</v>
      </c>
      <c r="R982">
        <f t="shared" si="141"/>
        <v>0</v>
      </c>
      <c r="S982">
        <f t="shared" si="142"/>
        <v>1</v>
      </c>
    </row>
    <row r="983" spans="1:19" ht="18.600000000000001" customHeight="1" x14ac:dyDescent="0.3">
      <c r="A983" t="s">
        <v>2950</v>
      </c>
      <c r="B983" t="str">
        <f>UPPER(DataAnalyst!B983)</f>
        <v>DATA ANALYST</v>
      </c>
      <c r="C983" t="s">
        <v>2916</v>
      </c>
      <c r="E983" t="str">
        <f t="shared" si="135"/>
        <v>Data Analyst</v>
      </c>
      <c r="F983" t="str">
        <f t="shared" si="136"/>
        <v>$53</v>
      </c>
      <c r="G983" t="str">
        <f t="shared" si="137"/>
        <v>$94</v>
      </c>
      <c r="H983" t="str">
        <f>LEFT(DataAnalyst!F906,LEN(DataAnalyst!F906)-3)</f>
        <v xml:space="preserve">Rosen
</v>
      </c>
      <c r="I983" t="s">
        <v>1820</v>
      </c>
      <c r="J983" t="str">
        <f>IF(DataAnalyst!I906=-1,"Unknown",DataAnalyst!I906)</f>
        <v>201 to 500 employees</v>
      </c>
      <c r="K983" t="str">
        <f>IF(DataAnalyst!L906=-1,"Unknown",DataAnalyst!L906)</f>
        <v>Oil &amp; Gas Services</v>
      </c>
      <c r="L983" t="str">
        <f>IF(DataAnalyst!N906=-1,"Unknown",DataAnalyst!N906)</f>
        <v>$100 to $500 million (USD)</v>
      </c>
      <c r="M983" t="b">
        <f>IF(DataAnalyst!P906=-1,FALSE,TRUE)</f>
        <v>0</v>
      </c>
      <c r="N983">
        <f t="shared" si="143"/>
        <v>1</v>
      </c>
      <c r="O983">
        <f t="shared" si="138"/>
        <v>1</v>
      </c>
      <c r="P983">
        <f t="shared" si="139"/>
        <v>0</v>
      </c>
      <c r="Q983">
        <f t="shared" si="140"/>
        <v>1</v>
      </c>
      <c r="R983">
        <f t="shared" si="141"/>
        <v>0</v>
      </c>
      <c r="S983">
        <f t="shared" si="142"/>
        <v>0</v>
      </c>
    </row>
    <row r="984" spans="1:19" ht="18.600000000000001" customHeight="1" x14ac:dyDescent="0.3">
      <c r="A984" t="s">
        <v>2951</v>
      </c>
      <c r="B984" t="str">
        <f>UPPER(DataAnalyst!B984)</f>
        <v>DATA ANALYST</v>
      </c>
      <c r="C984" t="s">
        <v>2916</v>
      </c>
      <c r="E984" t="str">
        <f t="shared" si="135"/>
        <v>Data Analyst</v>
      </c>
      <c r="F984" t="str">
        <f t="shared" si="136"/>
        <v>$53</v>
      </c>
      <c r="G984" t="str">
        <f t="shared" si="137"/>
        <v>$94</v>
      </c>
      <c r="H984" t="str">
        <f>LEFT(DataAnalyst!F907,LEN(DataAnalyst!F907)-3)</f>
        <v xml:space="preserve">Imperastaff, </v>
      </c>
      <c r="I984" t="s">
        <v>1820</v>
      </c>
      <c r="J984" t="str">
        <f>IF(DataAnalyst!I907=-1,"Unknown",DataAnalyst!I907)</f>
        <v>Unknown</v>
      </c>
      <c r="K984" t="str">
        <f>IF(DataAnalyst!L907=-1,"Unknown",DataAnalyst!L907)</f>
        <v>Unknown</v>
      </c>
      <c r="L984" t="str">
        <f>IF(DataAnalyst!N907=-1,"Unknown",DataAnalyst!N907)</f>
        <v>Unknown / Non-Applicable</v>
      </c>
      <c r="M984" t="b">
        <f>IF(DataAnalyst!P907=-1,FALSE,TRUE)</f>
        <v>0</v>
      </c>
      <c r="N984">
        <f t="shared" si="143"/>
        <v>1</v>
      </c>
      <c r="O984">
        <f t="shared" si="138"/>
        <v>0</v>
      </c>
      <c r="P984">
        <f t="shared" si="139"/>
        <v>0</v>
      </c>
      <c r="Q984">
        <f t="shared" si="140"/>
        <v>0</v>
      </c>
      <c r="R984">
        <f t="shared" si="141"/>
        <v>0</v>
      </c>
      <c r="S984">
        <f t="shared" si="142"/>
        <v>0</v>
      </c>
    </row>
    <row r="985" spans="1:19" ht="18.600000000000001" customHeight="1" x14ac:dyDescent="0.3">
      <c r="A985" t="s">
        <v>2954</v>
      </c>
      <c r="B985" t="str">
        <f>UPPER(DataAnalyst!B985)</f>
        <v>DATA ANALYST</v>
      </c>
      <c r="C985" t="s">
        <v>2916</v>
      </c>
      <c r="E985" t="str">
        <f t="shared" ref="E985:E1048" si="144">IF(COUNTIF(B985, "*BU*"), "Business Analyst", "Data Analyst")</f>
        <v>Data Analyst</v>
      </c>
      <c r="F985" t="str">
        <f t="shared" si="136"/>
        <v>$53</v>
      </c>
      <c r="G985" t="str">
        <f t="shared" si="137"/>
        <v>$94</v>
      </c>
      <c r="H985" t="str">
        <f>LEFT(DataAnalyst!F908,LEN(DataAnalyst!F908)-3)</f>
        <v xml:space="preserve">Randstad US
</v>
      </c>
      <c r="I985" t="s">
        <v>1820</v>
      </c>
      <c r="J985" t="str">
        <f>IF(DataAnalyst!I908=-1,"Unknown",DataAnalyst!I908)</f>
        <v>1001 to 5000 employees</v>
      </c>
      <c r="K985" t="str">
        <f>IF(DataAnalyst!L908=-1,"Unknown",DataAnalyst!L908)</f>
        <v>Staffing &amp; Outsourcing</v>
      </c>
      <c r="L985" t="str">
        <f>IF(DataAnalyst!N908=-1,"Unknown",DataAnalyst!N908)</f>
        <v>Unknown / Non-Applicable</v>
      </c>
      <c r="M985" t="b">
        <f>IF(DataAnalyst!P908=-1,FALSE,TRUE)</f>
        <v>0</v>
      </c>
      <c r="N985">
        <f t="shared" si="143"/>
        <v>0</v>
      </c>
      <c r="O985">
        <f t="shared" si="138"/>
        <v>0</v>
      </c>
      <c r="P985">
        <f t="shared" si="139"/>
        <v>0</v>
      </c>
      <c r="Q985">
        <f t="shared" si="140"/>
        <v>0</v>
      </c>
      <c r="R985">
        <f t="shared" si="141"/>
        <v>0</v>
      </c>
      <c r="S985">
        <f t="shared" si="142"/>
        <v>1</v>
      </c>
    </row>
    <row r="986" spans="1:19" ht="18.600000000000001" customHeight="1" x14ac:dyDescent="0.3">
      <c r="A986" t="s">
        <v>2957</v>
      </c>
      <c r="B986" t="str">
        <f>UPPER(DataAnalyst!B986)</f>
        <v>DATA ANALYST</v>
      </c>
      <c r="C986" t="s">
        <v>2916</v>
      </c>
      <c r="E986" t="str">
        <f t="shared" si="144"/>
        <v>Data Analyst</v>
      </c>
      <c r="F986" t="str">
        <f t="shared" si="136"/>
        <v>$53</v>
      </c>
      <c r="G986" t="str">
        <f t="shared" si="137"/>
        <v>$94</v>
      </c>
      <c r="H986" t="str">
        <f>LEFT(DataAnalyst!F909,LEN(DataAnalyst!F909)-3)</f>
        <v xml:space="preserve">Competentia Holding
</v>
      </c>
      <c r="I986" t="s">
        <v>1820</v>
      </c>
      <c r="J986" t="str">
        <f>IF(DataAnalyst!I909=-1,"Unknown",DataAnalyst!I909)</f>
        <v>501 to 1000 employees</v>
      </c>
      <c r="K986" t="str">
        <f>IF(DataAnalyst!L909=-1,"Unknown",DataAnalyst!L909)</f>
        <v>Unknown</v>
      </c>
      <c r="L986" t="str">
        <f>IF(DataAnalyst!N909=-1,"Unknown",DataAnalyst!N909)</f>
        <v>Unknown / Non-Applicable</v>
      </c>
      <c r="M986" t="b">
        <f>IF(DataAnalyst!P909=-1,FALSE,TRUE)</f>
        <v>0</v>
      </c>
      <c r="N986">
        <f t="shared" si="143"/>
        <v>1</v>
      </c>
      <c r="O986">
        <f t="shared" si="138"/>
        <v>1</v>
      </c>
      <c r="P986">
        <f t="shared" si="139"/>
        <v>0</v>
      </c>
      <c r="Q986">
        <f t="shared" si="140"/>
        <v>1</v>
      </c>
      <c r="R986">
        <f t="shared" si="141"/>
        <v>0</v>
      </c>
      <c r="S986">
        <f t="shared" si="142"/>
        <v>0</v>
      </c>
    </row>
    <row r="987" spans="1:19" ht="18.600000000000001" customHeight="1" x14ac:dyDescent="0.3">
      <c r="A987" t="s">
        <v>2958</v>
      </c>
      <c r="B987" t="str">
        <f>UPPER(DataAnalyst!B987)</f>
        <v>DATA ANALYST</v>
      </c>
      <c r="C987" t="s">
        <v>2916</v>
      </c>
      <c r="E987" t="str">
        <f t="shared" si="144"/>
        <v>Data Analyst</v>
      </c>
      <c r="F987" t="str">
        <f t="shared" si="136"/>
        <v>$53</v>
      </c>
      <c r="G987" t="str">
        <f t="shared" si="137"/>
        <v>$94</v>
      </c>
      <c r="H987" t="str">
        <f>LEFT(DataAnalyst!F910,LEN(DataAnalyst!F910)-3)</f>
        <v xml:space="preserve">FIS
</v>
      </c>
      <c r="I987" t="s">
        <v>1820</v>
      </c>
      <c r="J987" t="str">
        <f>IF(DataAnalyst!I910=-1,"Unknown",DataAnalyst!I910)</f>
        <v>10000+ employees</v>
      </c>
      <c r="K987" t="str">
        <f>IF(DataAnalyst!L910=-1,"Unknown",DataAnalyst!L910)</f>
        <v>Financial Transaction Processing</v>
      </c>
      <c r="L987" t="str">
        <f>IF(DataAnalyst!N910=-1,"Unknown",DataAnalyst!N910)</f>
        <v>$10+ billion (USD)</v>
      </c>
      <c r="M987" t="b">
        <f>IF(DataAnalyst!P910=-1,FALSE,TRUE)</f>
        <v>0</v>
      </c>
      <c r="N987">
        <f t="shared" si="143"/>
        <v>0</v>
      </c>
      <c r="O987">
        <f t="shared" si="138"/>
        <v>0</v>
      </c>
      <c r="P987">
        <f t="shared" si="139"/>
        <v>0</v>
      </c>
      <c r="Q987">
        <f t="shared" si="140"/>
        <v>0</v>
      </c>
      <c r="R987">
        <f t="shared" si="141"/>
        <v>0</v>
      </c>
      <c r="S987">
        <f t="shared" si="142"/>
        <v>1</v>
      </c>
    </row>
    <row r="988" spans="1:19" ht="18.600000000000001" customHeight="1" x14ac:dyDescent="0.3">
      <c r="A988" t="s">
        <v>2960</v>
      </c>
      <c r="B988" t="str">
        <f>UPPER(DataAnalyst!B988)</f>
        <v>DATA ANALYST</v>
      </c>
      <c r="C988" t="s">
        <v>2916</v>
      </c>
      <c r="E988" t="str">
        <f t="shared" si="144"/>
        <v>Data Analyst</v>
      </c>
      <c r="F988" t="str">
        <f t="shared" si="136"/>
        <v>$53</v>
      </c>
      <c r="G988" t="str">
        <f t="shared" si="137"/>
        <v>$94</v>
      </c>
      <c r="H988" t="str">
        <f>LEFT(DataAnalyst!F912,LEN(DataAnalyst!F912)-3)</f>
        <v xml:space="preserve">Avetta, LLC
</v>
      </c>
      <c r="I988" t="s">
        <v>1820</v>
      </c>
      <c r="J988" t="str">
        <f>IF(DataAnalyst!I912=-1,"Unknown",DataAnalyst!I912)</f>
        <v>201 to 500 employees</v>
      </c>
      <c r="K988" t="str">
        <f>IF(DataAnalyst!L912=-1,"Unknown",DataAnalyst!L912)</f>
        <v>Enterprise Software &amp; Network Solutions</v>
      </c>
      <c r="L988" t="str">
        <f>IF(DataAnalyst!N912=-1,"Unknown",DataAnalyst!N912)</f>
        <v>$100 to $500 million (USD)</v>
      </c>
      <c r="M988" t="b">
        <f>IF(DataAnalyst!P912=-1,FALSE,TRUE)</f>
        <v>1</v>
      </c>
      <c r="N988">
        <f t="shared" si="143"/>
        <v>1</v>
      </c>
      <c r="O988">
        <f t="shared" si="138"/>
        <v>0</v>
      </c>
      <c r="P988">
        <f t="shared" si="139"/>
        <v>0</v>
      </c>
      <c r="Q988">
        <f t="shared" si="140"/>
        <v>0</v>
      </c>
      <c r="R988">
        <f t="shared" si="141"/>
        <v>0</v>
      </c>
      <c r="S988">
        <f t="shared" si="142"/>
        <v>1</v>
      </c>
    </row>
    <row r="989" spans="1:19" ht="18.600000000000001" customHeight="1" x14ac:dyDescent="0.3">
      <c r="A989" t="s">
        <v>2963</v>
      </c>
      <c r="B989" t="str">
        <f>UPPER(DataAnalyst!B989)</f>
        <v>FALL 2020 SUPPLY CHAIN DATA ANALYST INTERN</v>
      </c>
      <c r="C989" t="s">
        <v>2916</v>
      </c>
      <c r="E989" t="str">
        <f t="shared" si="144"/>
        <v>Data Analyst</v>
      </c>
      <c r="F989" t="str">
        <f t="shared" si="136"/>
        <v>$53</v>
      </c>
      <c r="G989" t="str">
        <f t="shared" si="137"/>
        <v>$94</v>
      </c>
      <c r="H989" t="str">
        <f>LEFT(DataAnalyst!F913,LEN(DataAnalyst!F913)-3)</f>
        <v xml:space="preserve">Lorven Technologies Inc
</v>
      </c>
      <c r="I989" t="s">
        <v>1820</v>
      </c>
      <c r="J989" t="str">
        <f>IF(DataAnalyst!I913=-1,"Unknown",DataAnalyst!I913)</f>
        <v>1 to 50 employees</v>
      </c>
      <c r="K989" t="str">
        <f>IF(DataAnalyst!L913=-1,"Unknown",DataAnalyst!L913)</f>
        <v>Accounting</v>
      </c>
      <c r="L989" t="str">
        <f>IF(DataAnalyst!N913=-1,"Unknown",DataAnalyst!N913)</f>
        <v>Less than $1 million (USD)</v>
      </c>
      <c r="M989" t="b">
        <f>IF(DataAnalyst!P913=-1,FALSE,TRUE)</f>
        <v>0</v>
      </c>
      <c r="N989">
        <f t="shared" si="143"/>
        <v>0</v>
      </c>
      <c r="O989">
        <f t="shared" si="138"/>
        <v>0</v>
      </c>
      <c r="P989">
        <f t="shared" si="139"/>
        <v>0</v>
      </c>
      <c r="Q989">
        <f t="shared" si="140"/>
        <v>0</v>
      </c>
      <c r="R989">
        <f t="shared" si="141"/>
        <v>0</v>
      </c>
      <c r="S989">
        <f t="shared" si="142"/>
        <v>1</v>
      </c>
    </row>
    <row r="990" spans="1:19" ht="18.600000000000001" customHeight="1" x14ac:dyDescent="0.3">
      <c r="A990" t="s">
        <v>2966</v>
      </c>
      <c r="B990" t="str">
        <f>UPPER(DataAnalyst!B990)</f>
        <v>DATA EXPERIENCE ANALYST</v>
      </c>
      <c r="C990" t="s">
        <v>2916</v>
      </c>
      <c r="E990" t="str">
        <f t="shared" si="144"/>
        <v>Data Analyst</v>
      </c>
      <c r="F990" t="str">
        <f t="shared" si="136"/>
        <v>$53</v>
      </c>
      <c r="G990" t="str">
        <f t="shared" si="137"/>
        <v>$94</v>
      </c>
      <c r="H990" t="str">
        <f>LEFT(DataAnalyst!F914,LEN(DataAnalyst!F914)-3)</f>
        <v xml:space="preserve">InvenTech Info
</v>
      </c>
      <c r="I990" t="s">
        <v>1820</v>
      </c>
      <c r="J990" t="str">
        <f>IF(DataAnalyst!I914=-1,"Unknown",DataAnalyst!I914)</f>
        <v>201 to 500 employees</v>
      </c>
      <c r="K990" t="str">
        <f>IF(DataAnalyst!L914=-1,"Unknown",DataAnalyst!L914)</f>
        <v>IT Services</v>
      </c>
      <c r="L990" t="str">
        <f>IF(DataAnalyst!N914=-1,"Unknown",DataAnalyst!N914)</f>
        <v>$1 to $5 million (USD)</v>
      </c>
      <c r="M990" t="b">
        <f>IF(DataAnalyst!P914=-1,FALSE,TRUE)</f>
        <v>0</v>
      </c>
      <c r="N990">
        <f t="shared" si="143"/>
        <v>1</v>
      </c>
      <c r="O990">
        <f t="shared" si="138"/>
        <v>0</v>
      </c>
      <c r="P990">
        <f t="shared" si="139"/>
        <v>0</v>
      </c>
      <c r="Q990">
        <f t="shared" si="140"/>
        <v>1</v>
      </c>
      <c r="R990">
        <f t="shared" si="141"/>
        <v>0</v>
      </c>
      <c r="S990">
        <f t="shared" si="142"/>
        <v>0</v>
      </c>
    </row>
    <row r="991" spans="1:19" ht="18.600000000000001" customHeight="1" x14ac:dyDescent="0.3">
      <c r="A991" t="s">
        <v>2968</v>
      </c>
      <c r="B991" t="str">
        <f>UPPER(DataAnalyst!B991)</f>
        <v>DATA ANALYST</v>
      </c>
      <c r="C991" t="s">
        <v>2916</v>
      </c>
      <c r="E991" t="str">
        <f t="shared" si="144"/>
        <v>Data Analyst</v>
      </c>
      <c r="F991" t="str">
        <f t="shared" si="136"/>
        <v>$53</v>
      </c>
      <c r="G991" t="str">
        <f t="shared" si="137"/>
        <v>$94</v>
      </c>
      <c r="H991" t="str">
        <f>LEFT(DataAnalyst!F915,LEN(DataAnalyst!F915)-3)</f>
        <v xml:space="preserve">Centraprise
</v>
      </c>
      <c r="I991" t="s">
        <v>1820</v>
      </c>
      <c r="J991" t="str">
        <f>IF(DataAnalyst!I915=-1,"Unknown",DataAnalyst!I915)</f>
        <v>51 to 200 employees</v>
      </c>
      <c r="K991" t="str">
        <f>IF(DataAnalyst!L915=-1,"Unknown",DataAnalyst!L915)</f>
        <v>IT Services</v>
      </c>
      <c r="L991" t="str">
        <f>IF(DataAnalyst!N915=-1,"Unknown",DataAnalyst!N915)</f>
        <v>Less than $1 million (USD)</v>
      </c>
      <c r="M991" t="b">
        <f>IF(DataAnalyst!P915=-1,FALSE,TRUE)</f>
        <v>0</v>
      </c>
      <c r="N991">
        <f t="shared" si="143"/>
        <v>1</v>
      </c>
      <c r="O991">
        <f t="shared" si="138"/>
        <v>0</v>
      </c>
      <c r="P991">
        <f t="shared" si="139"/>
        <v>0</v>
      </c>
      <c r="Q991">
        <f t="shared" si="140"/>
        <v>1</v>
      </c>
      <c r="R991">
        <f t="shared" si="141"/>
        <v>0</v>
      </c>
      <c r="S991">
        <f t="shared" si="142"/>
        <v>1</v>
      </c>
    </row>
    <row r="992" spans="1:19" ht="18.600000000000001" customHeight="1" x14ac:dyDescent="0.3">
      <c r="A992" t="s">
        <v>2969</v>
      </c>
      <c r="B992" t="str">
        <f>UPPER(DataAnalyst!B992)</f>
        <v>DATA ANALYST</v>
      </c>
      <c r="C992" t="s">
        <v>2916</v>
      </c>
      <c r="E992" t="str">
        <f t="shared" si="144"/>
        <v>Data Analyst</v>
      </c>
      <c r="F992" t="str">
        <f t="shared" si="136"/>
        <v>$53</v>
      </c>
      <c r="G992" t="str">
        <f t="shared" si="137"/>
        <v>$94</v>
      </c>
      <c r="H992" t="str">
        <f>LEFT(DataAnalyst!F916,LEN(DataAnalyst!F916)-3)</f>
        <v xml:space="preserve">Staffigo Technical Services, LLC
</v>
      </c>
      <c r="I992" t="s">
        <v>1820</v>
      </c>
      <c r="J992" t="str">
        <f>IF(DataAnalyst!I916=-1,"Unknown",DataAnalyst!I916)</f>
        <v>51 to 200 employees</v>
      </c>
      <c r="K992" t="str">
        <f>IF(DataAnalyst!L916=-1,"Unknown",DataAnalyst!L916)</f>
        <v>IT Services</v>
      </c>
      <c r="L992" t="str">
        <f>IF(DataAnalyst!N916=-1,"Unknown",DataAnalyst!N916)</f>
        <v>$50 to $100 million (USD)</v>
      </c>
      <c r="M992" t="b">
        <f>IF(DataAnalyst!P916=-1,FALSE,TRUE)</f>
        <v>0</v>
      </c>
      <c r="N992">
        <f t="shared" si="143"/>
        <v>1</v>
      </c>
      <c r="O992">
        <f t="shared" si="138"/>
        <v>0</v>
      </c>
      <c r="P992">
        <f t="shared" si="139"/>
        <v>0</v>
      </c>
      <c r="Q992">
        <f t="shared" si="140"/>
        <v>0</v>
      </c>
      <c r="R992">
        <f t="shared" si="141"/>
        <v>0</v>
      </c>
      <c r="S992">
        <f t="shared" si="142"/>
        <v>1</v>
      </c>
    </row>
    <row r="993" spans="1:19" ht="18.600000000000001" customHeight="1" x14ac:dyDescent="0.3">
      <c r="A993" t="s">
        <v>2972</v>
      </c>
      <c r="B993" t="str">
        <f>UPPER(DataAnalyst!B993)</f>
        <v>DATA ANALYST, MARKETING</v>
      </c>
      <c r="C993" t="s">
        <v>2916</v>
      </c>
      <c r="E993" t="str">
        <f t="shared" si="144"/>
        <v>Data Analyst</v>
      </c>
      <c r="F993" t="str">
        <f t="shared" si="136"/>
        <v>$53</v>
      </c>
      <c r="G993" t="str">
        <f t="shared" si="137"/>
        <v>$94</v>
      </c>
      <c r="H993" t="str">
        <f>LEFT(DataAnalyst!F917,LEN(DataAnalyst!F917)-3)</f>
        <v xml:space="preserve">National Computing Group
</v>
      </c>
      <c r="I993" t="s">
        <v>1820</v>
      </c>
      <c r="J993" t="str">
        <f>IF(DataAnalyst!I917=-1,"Unknown",DataAnalyst!I917)</f>
        <v>1 to 50 employees</v>
      </c>
      <c r="K993" t="str">
        <f>IF(DataAnalyst!L917=-1,"Unknown",DataAnalyst!L917)</f>
        <v>IT Services</v>
      </c>
      <c r="L993" t="str">
        <f>IF(DataAnalyst!N917=-1,"Unknown",DataAnalyst!N917)</f>
        <v>Unknown / Non-Applicable</v>
      </c>
      <c r="M993" t="b">
        <f>IF(DataAnalyst!P917=-1,FALSE,TRUE)</f>
        <v>0</v>
      </c>
      <c r="N993">
        <f t="shared" si="143"/>
        <v>0</v>
      </c>
      <c r="O993">
        <f t="shared" si="138"/>
        <v>0</v>
      </c>
      <c r="P993">
        <f t="shared" si="139"/>
        <v>0</v>
      </c>
      <c r="Q993">
        <f t="shared" si="140"/>
        <v>1</v>
      </c>
      <c r="R993">
        <f t="shared" si="141"/>
        <v>0</v>
      </c>
      <c r="S993">
        <f t="shared" si="142"/>
        <v>1</v>
      </c>
    </row>
    <row r="994" spans="1:19" ht="18.600000000000001" customHeight="1" x14ac:dyDescent="0.3">
      <c r="A994" t="s">
        <v>2974</v>
      </c>
      <c r="B994" t="str">
        <f>UPPER(DataAnalyst!B994)</f>
        <v>DATA CONTROL BUSINESS ANALYST</v>
      </c>
      <c r="C994" t="s">
        <v>2916</v>
      </c>
      <c r="E994" t="str">
        <f t="shared" si="144"/>
        <v>Business Analyst</v>
      </c>
      <c r="F994" t="str">
        <f t="shared" si="136"/>
        <v>$53</v>
      </c>
      <c r="G994" t="str">
        <f t="shared" si="137"/>
        <v>$94</v>
      </c>
      <c r="H994" t="str">
        <f>LEFT(DataAnalyst!F918,LEN(DataAnalyst!F918)-3)</f>
        <v xml:space="preserve">HealthHelp
</v>
      </c>
      <c r="I994" t="s">
        <v>1820</v>
      </c>
      <c r="J994" t="str">
        <f>IF(DataAnalyst!I918=-1,"Unknown",DataAnalyst!I918)</f>
        <v>201 to 500 employees</v>
      </c>
      <c r="K994" t="str">
        <f>IF(DataAnalyst!L918=-1,"Unknown",DataAnalyst!L918)</f>
        <v>Health Care Services &amp; Hospitals</v>
      </c>
      <c r="L994" t="str">
        <f>IF(DataAnalyst!N918=-1,"Unknown",DataAnalyst!N918)</f>
        <v>$50 to $100 million (USD)</v>
      </c>
      <c r="M994" t="b">
        <f>IF(DataAnalyst!P918=-1,FALSE,TRUE)</f>
        <v>0</v>
      </c>
      <c r="N994">
        <f t="shared" si="143"/>
        <v>0</v>
      </c>
      <c r="O994">
        <f t="shared" si="138"/>
        <v>0</v>
      </c>
      <c r="P994">
        <f t="shared" si="139"/>
        <v>0</v>
      </c>
      <c r="Q994">
        <f t="shared" si="140"/>
        <v>0</v>
      </c>
      <c r="R994">
        <f t="shared" si="141"/>
        <v>0</v>
      </c>
      <c r="S994">
        <f t="shared" si="142"/>
        <v>0</v>
      </c>
    </row>
    <row r="995" spans="1:19" ht="18.600000000000001" customHeight="1" x14ac:dyDescent="0.3">
      <c r="A995" t="s">
        <v>2976</v>
      </c>
      <c r="B995" t="str">
        <f>UPPER(DataAnalyst!B995)</f>
        <v>NETWORK SECURITY SYSTEM/DATA ANALYST</v>
      </c>
      <c r="C995" t="s">
        <v>2916</v>
      </c>
      <c r="E995" t="str">
        <f t="shared" si="144"/>
        <v>Data Analyst</v>
      </c>
      <c r="F995" t="str">
        <f t="shared" si="136"/>
        <v>$53</v>
      </c>
      <c r="G995" t="str">
        <f t="shared" si="137"/>
        <v>$94</v>
      </c>
      <c r="H995" t="str">
        <f>LEFT(DataAnalyst!F919,LEN(DataAnalyst!F919)-3)</f>
        <v xml:space="preserve">InvenTech Info
</v>
      </c>
      <c r="I995" t="s">
        <v>1820</v>
      </c>
      <c r="J995" t="str">
        <f>IF(DataAnalyst!I919=-1,"Unknown",DataAnalyst!I919)</f>
        <v>201 to 500 employees</v>
      </c>
      <c r="K995" t="str">
        <f>IF(DataAnalyst!L919=-1,"Unknown",DataAnalyst!L919)</f>
        <v>IT Services</v>
      </c>
      <c r="L995" t="str">
        <f>IF(DataAnalyst!N919=-1,"Unknown",DataAnalyst!N919)</f>
        <v>$1 to $5 million (USD)</v>
      </c>
      <c r="M995" t="b">
        <f>IF(DataAnalyst!P919=-1,FALSE,TRUE)</f>
        <v>0</v>
      </c>
      <c r="N995">
        <f t="shared" si="143"/>
        <v>0</v>
      </c>
      <c r="O995">
        <f t="shared" si="138"/>
        <v>1</v>
      </c>
      <c r="P995">
        <f t="shared" si="139"/>
        <v>0</v>
      </c>
      <c r="Q995">
        <f t="shared" si="140"/>
        <v>0</v>
      </c>
      <c r="R995">
        <f t="shared" si="141"/>
        <v>0</v>
      </c>
      <c r="S995">
        <f t="shared" si="142"/>
        <v>0</v>
      </c>
    </row>
    <row r="996" spans="1:19" ht="18.600000000000001" customHeight="1" x14ac:dyDescent="0.3">
      <c r="A996" t="s">
        <v>2978</v>
      </c>
      <c r="B996" t="str">
        <f>UPPER(DataAnalyst!B996)</f>
        <v>DATA CENTER SERVICES ANALYST I, II, III, OR SENIOR</v>
      </c>
      <c r="C996" t="s">
        <v>2916</v>
      </c>
      <c r="E996" t="str">
        <f t="shared" si="144"/>
        <v>Data Analyst</v>
      </c>
      <c r="F996" t="str">
        <f t="shared" si="136"/>
        <v>$53</v>
      </c>
      <c r="G996" t="str">
        <f t="shared" si="137"/>
        <v>$94</v>
      </c>
      <c r="H996" t="str">
        <f>LEFT(DataAnalyst!F920,LEN(DataAnalyst!F920)-3)</f>
        <v xml:space="preserve">Encore Consulting Services
</v>
      </c>
      <c r="I996" t="s">
        <v>1820</v>
      </c>
      <c r="J996" t="str">
        <f>IF(DataAnalyst!I920=-1,"Unknown",DataAnalyst!I920)</f>
        <v>1 to 50 employees</v>
      </c>
      <c r="K996" t="str">
        <f>IF(DataAnalyst!L920=-1,"Unknown",DataAnalyst!L920)</f>
        <v>Unknown</v>
      </c>
      <c r="L996" t="str">
        <f>IF(DataAnalyst!N920=-1,"Unknown",DataAnalyst!N920)</f>
        <v>$5 to $10 million (USD)</v>
      </c>
      <c r="M996" t="b">
        <f>IF(DataAnalyst!P920=-1,FALSE,TRUE)</f>
        <v>0</v>
      </c>
      <c r="N996">
        <f t="shared" si="143"/>
        <v>0</v>
      </c>
      <c r="O996">
        <f t="shared" si="138"/>
        <v>0</v>
      </c>
      <c r="P996">
        <f t="shared" si="139"/>
        <v>0</v>
      </c>
      <c r="Q996">
        <f t="shared" si="140"/>
        <v>0</v>
      </c>
      <c r="R996">
        <f t="shared" si="141"/>
        <v>0</v>
      </c>
      <c r="S996">
        <f t="shared" si="142"/>
        <v>1</v>
      </c>
    </row>
    <row r="997" spans="1:19" ht="18.600000000000001" customHeight="1" x14ac:dyDescent="0.3">
      <c r="A997" t="s">
        <v>2982</v>
      </c>
      <c r="B997" t="str">
        <f>UPPER(DataAnalyst!B997)</f>
        <v>DATA ANALYST</v>
      </c>
      <c r="C997" t="s">
        <v>2916</v>
      </c>
      <c r="E997" t="str">
        <f t="shared" si="144"/>
        <v>Data Analyst</v>
      </c>
      <c r="F997" t="str">
        <f t="shared" si="136"/>
        <v>$53</v>
      </c>
      <c r="G997" t="str">
        <f t="shared" si="137"/>
        <v>$94</v>
      </c>
      <c r="H997" t="str">
        <f>LEFT(DataAnalyst!F921,LEN(DataAnalyst!F921)-3)</f>
        <v xml:space="preserve">GeoDigital
</v>
      </c>
      <c r="I997" t="s">
        <v>1820</v>
      </c>
      <c r="J997" t="str">
        <f>IF(DataAnalyst!I921=-1,"Unknown",DataAnalyst!I921)</f>
        <v>51 to 200 employees</v>
      </c>
      <c r="K997" t="str">
        <f>IF(DataAnalyst!L921=-1,"Unknown",DataAnalyst!L921)</f>
        <v>Computer Hardware &amp; Software</v>
      </c>
      <c r="L997" t="str">
        <f>IF(DataAnalyst!N921=-1,"Unknown",DataAnalyst!N921)</f>
        <v>$25 to $50 million (USD)</v>
      </c>
      <c r="M997" t="b">
        <f>IF(DataAnalyst!P921=-1,FALSE,TRUE)</f>
        <v>0</v>
      </c>
      <c r="N997">
        <f t="shared" si="143"/>
        <v>1</v>
      </c>
      <c r="O997">
        <f t="shared" si="138"/>
        <v>0</v>
      </c>
      <c r="P997">
        <f t="shared" si="139"/>
        <v>0</v>
      </c>
      <c r="Q997">
        <f t="shared" si="140"/>
        <v>0</v>
      </c>
      <c r="R997">
        <f t="shared" si="141"/>
        <v>0</v>
      </c>
      <c r="S997">
        <f t="shared" si="142"/>
        <v>0</v>
      </c>
    </row>
    <row r="998" spans="1:19" ht="18.600000000000001" customHeight="1" x14ac:dyDescent="0.3">
      <c r="A998" t="s">
        <v>2986</v>
      </c>
      <c r="B998" t="str">
        <f>UPPER(DataAnalyst!B998)</f>
        <v>CENTRAL FLOW DATA ANALYST</v>
      </c>
      <c r="C998" t="s">
        <v>2916</v>
      </c>
      <c r="E998" t="str">
        <f t="shared" si="144"/>
        <v>Data Analyst</v>
      </c>
      <c r="F998" t="str">
        <f t="shared" si="136"/>
        <v>$53</v>
      </c>
      <c r="G998" t="str">
        <f t="shared" si="137"/>
        <v>$94</v>
      </c>
      <c r="H998" t="str">
        <f>LEFT(DataAnalyst!F922,LEN(DataAnalyst!F922)-3)</f>
        <v xml:space="preserve">ForeFlight
</v>
      </c>
      <c r="I998" t="s">
        <v>1820</v>
      </c>
      <c r="J998" t="str">
        <f>IF(DataAnalyst!I922=-1,"Unknown",DataAnalyst!I922)</f>
        <v>51 to 200 employees</v>
      </c>
      <c r="K998" t="str">
        <f>IF(DataAnalyst!L922=-1,"Unknown",DataAnalyst!L922)</f>
        <v>Unknown</v>
      </c>
      <c r="L998" t="str">
        <f>IF(DataAnalyst!N922=-1,"Unknown",DataAnalyst!N922)</f>
        <v>Unknown / Non-Applicable</v>
      </c>
      <c r="M998" t="b">
        <f>IF(DataAnalyst!P922=-1,FALSE,TRUE)</f>
        <v>0</v>
      </c>
      <c r="N998">
        <f t="shared" si="143"/>
        <v>1</v>
      </c>
      <c r="O998">
        <f t="shared" si="138"/>
        <v>0</v>
      </c>
      <c r="P998">
        <f t="shared" si="139"/>
        <v>0</v>
      </c>
      <c r="Q998">
        <f t="shared" si="140"/>
        <v>0</v>
      </c>
      <c r="R998">
        <f t="shared" si="141"/>
        <v>0</v>
      </c>
      <c r="S998">
        <f t="shared" si="142"/>
        <v>1</v>
      </c>
    </row>
    <row r="999" spans="1:19" ht="18.600000000000001" customHeight="1" x14ac:dyDescent="0.3">
      <c r="A999" t="s">
        <v>2987</v>
      </c>
      <c r="B999" t="str">
        <f>UPPER(DataAnalyst!B999)</f>
        <v>DATA CENTER SERVICES ANALYST I, II, III, OR SENIOR</v>
      </c>
      <c r="C999" t="s">
        <v>2916</v>
      </c>
      <c r="E999" t="str">
        <f t="shared" si="144"/>
        <v>Data Analyst</v>
      </c>
      <c r="F999" t="str">
        <f t="shared" si="136"/>
        <v>$53</v>
      </c>
      <c r="G999" t="str">
        <f t="shared" si="137"/>
        <v>$94</v>
      </c>
      <c r="H999" t="str">
        <f>LEFT(DataAnalyst!F923,LEN(DataAnalyst!F923)-3)</f>
        <v xml:space="preserve">Capgemini
</v>
      </c>
      <c r="I999" t="s">
        <v>1820</v>
      </c>
      <c r="J999" t="str">
        <f>IF(DataAnalyst!I923=-1,"Unknown",DataAnalyst!I923)</f>
        <v>10000+ employees</v>
      </c>
      <c r="K999" t="str">
        <f>IF(DataAnalyst!L923=-1,"Unknown",DataAnalyst!L923)</f>
        <v>Enterprise Software &amp; Network Solutions</v>
      </c>
      <c r="L999" t="str">
        <f>IF(DataAnalyst!N923=-1,"Unknown",DataAnalyst!N923)</f>
        <v>$10+ billion (USD)</v>
      </c>
      <c r="M999" t="b">
        <f>IF(DataAnalyst!P923=-1,FALSE,TRUE)</f>
        <v>0</v>
      </c>
      <c r="N999">
        <f t="shared" si="143"/>
        <v>0</v>
      </c>
      <c r="O999">
        <f t="shared" si="138"/>
        <v>0</v>
      </c>
      <c r="P999">
        <f t="shared" si="139"/>
        <v>0</v>
      </c>
      <c r="Q999">
        <f t="shared" si="140"/>
        <v>0</v>
      </c>
      <c r="R999">
        <f t="shared" si="141"/>
        <v>0</v>
      </c>
      <c r="S999">
        <f t="shared" si="142"/>
        <v>1</v>
      </c>
    </row>
    <row r="1000" spans="1:19" ht="18.600000000000001" customHeight="1" x14ac:dyDescent="0.3">
      <c r="A1000" t="s">
        <v>2991</v>
      </c>
      <c r="B1000" t="str">
        <f>UPPER(DataAnalyst!B1000)</f>
        <v>DATA ANALYST - DATA SCIENCE AND ANALYTICS</v>
      </c>
      <c r="C1000" t="s">
        <v>2990</v>
      </c>
      <c r="E1000" t="str">
        <f t="shared" si="144"/>
        <v>Data Analyst</v>
      </c>
      <c r="F1000" t="str">
        <f t="shared" si="136"/>
        <v>$46</v>
      </c>
      <c r="G1000" t="str">
        <f t="shared" si="137"/>
        <v>$102</v>
      </c>
      <c r="H1000" t="str">
        <f>LEFT(DataAnalyst!F924,LEN(DataAnalyst!F924)-3)</f>
        <v xml:space="preserve">ICF
</v>
      </c>
      <c r="I1000" t="s">
        <v>1820</v>
      </c>
      <c r="J1000" t="str">
        <f>IF(DataAnalyst!I924=-1,"Unknown",DataAnalyst!I924)</f>
        <v>5001 to 10000 employees</v>
      </c>
      <c r="K1000" t="str">
        <f>IF(DataAnalyst!L924=-1,"Unknown",DataAnalyst!L924)</f>
        <v>Consulting</v>
      </c>
      <c r="L1000" t="str">
        <f>IF(DataAnalyst!N924=-1,"Unknown",DataAnalyst!N924)</f>
        <v>$1 to $2 billion (USD)</v>
      </c>
      <c r="M1000" t="b">
        <f>IF(DataAnalyst!P924=-1,FALSE,TRUE)</f>
        <v>0</v>
      </c>
      <c r="N1000">
        <f t="shared" si="143"/>
        <v>0</v>
      </c>
      <c r="O1000">
        <f t="shared" si="138"/>
        <v>0</v>
      </c>
      <c r="P1000">
        <f t="shared" si="139"/>
        <v>0</v>
      </c>
      <c r="Q1000">
        <f t="shared" si="140"/>
        <v>0</v>
      </c>
      <c r="R1000">
        <f t="shared" si="141"/>
        <v>0</v>
      </c>
      <c r="S1000">
        <f t="shared" si="142"/>
        <v>1</v>
      </c>
    </row>
    <row r="1001" spans="1:19" ht="18.600000000000001" customHeight="1" x14ac:dyDescent="0.3">
      <c r="A1001" t="s">
        <v>2993</v>
      </c>
      <c r="B1001" t="str">
        <f>UPPER(DataAnalyst!B1001)</f>
        <v>DATA ANALYST</v>
      </c>
      <c r="C1001" t="s">
        <v>2990</v>
      </c>
      <c r="E1001" t="str">
        <f t="shared" si="144"/>
        <v>Data Analyst</v>
      </c>
      <c r="F1001" t="str">
        <f t="shared" si="136"/>
        <v>$46</v>
      </c>
      <c r="G1001" t="str">
        <f t="shared" si="137"/>
        <v>$102</v>
      </c>
      <c r="H1001" t="str">
        <f>LEFT(DataAnalyst!F925,LEN(DataAnalyst!F925)-3)</f>
        <v xml:space="preserve">Andiamo
</v>
      </c>
      <c r="I1001" t="s">
        <v>1820</v>
      </c>
      <c r="J1001" t="str">
        <f>IF(DataAnalyst!I925=-1,"Unknown",DataAnalyst!I925)</f>
        <v>201 to 500 employees</v>
      </c>
      <c r="K1001" t="str">
        <f>IF(DataAnalyst!L925=-1,"Unknown",DataAnalyst!L925)</f>
        <v>Casual Restaurants</v>
      </c>
      <c r="L1001" t="str">
        <f>IF(DataAnalyst!N925=-1,"Unknown",DataAnalyst!N925)</f>
        <v>$1 to $5 million (USD)</v>
      </c>
      <c r="M1001" t="b">
        <f>IF(DataAnalyst!P925=-1,FALSE,TRUE)</f>
        <v>0</v>
      </c>
      <c r="N1001">
        <f t="shared" si="143"/>
        <v>1</v>
      </c>
      <c r="O1001">
        <f t="shared" si="138"/>
        <v>0</v>
      </c>
      <c r="P1001">
        <f t="shared" si="139"/>
        <v>0</v>
      </c>
      <c r="Q1001">
        <f t="shared" si="140"/>
        <v>0</v>
      </c>
      <c r="R1001">
        <f t="shared" si="141"/>
        <v>0</v>
      </c>
      <c r="S1001">
        <f t="shared" si="142"/>
        <v>0</v>
      </c>
    </row>
    <row r="1002" spans="1:19" ht="18.600000000000001" customHeight="1" x14ac:dyDescent="0.3">
      <c r="A1002" t="s">
        <v>2996</v>
      </c>
      <c r="B1002" t="str">
        <f>UPPER(DataAnalyst!B1002)</f>
        <v>DATA PROGRAMMER/ANALYST</v>
      </c>
      <c r="C1002" t="s">
        <v>2990</v>
      </c>
      <c r="E1002" t="str">
        <f t="shared" si="144"/>
        <v>Data Analyst</v>
      </c>
      <c r="F1002" t="str">
        <f t="shared" si="136"/>
        <v>$46</v>
      </c>
      <c r="G1002" t="str">
        <f t="shared" si="137"/>
        <v>$102</v>
      </c>
      <c r="H1002" t="str">
        <f>LEFT(DataAnalyst!F926,LEN(DataAnalyst!F926)-3)</f>
        <v xml:space="preserve">G.A.S. Global
</v>
      </c>
      <c r="I1002" t="s">
        <v>1820</v>
      </c>
      <c r="J1002" t="str">
        <f>IF(DataAnalyst!I926=-1,"Unknown",DataAnalyst!I926)</f>
        <v>10000+ employees</v>
      </c>
      <c r="K1002" t="str">
        <f>IF(DataAnalyst!L926=-1,"Unknown",DataAnalyst!L926)</f>
        <v>Consulting</v>
      </c>
      <c r="L1002" t="str">
        <f>IF(DataAnalyst!N926=-1,"Unknown",DataAnalyst!N926)</f>
        <v>$100 to $500 million (USD)</v>
      </c>
      <c r="M1002" t="b">
        <f>IF(DataAnalyst!P926=-1,FALSE,TRUE)</f>
        <v>0</v>
      </c>
      <c r="N1002">
        <f t="shared" si="143"/>
        <v>1</v>
      </c>
      <c r="O1002">
        <f t="shared" si="138"/>
        <v>0</v>
      </c>
      <c r="P1002">
        <f t="shared" si="139"/>
        <v>0</v>
      </c>
      <c r="Q1002">
        <f t="shared" si="140"/>
        <v>0</v>
      </c>
      <c r="R1002">
        <f t="shared" si="141"/>
        <v>0</v>
      </c>
      <c r="S1002">
        <f t="shared" si="142"/>
        <v>1</v>
      </c>
    </row>
    <row r="1003" spans="1:19" ht="18.600000000000001" customHeight="1" x14ac:dyDescent="0.3">
      <c r="A1003" t="s">
        <v>2999</v>
      </c>
      <c r="B1003" t="str">
        <f>UPPER(DataAnalyst!B1003)</f>
        <v>MASTER DATA OPERATION ANALYST</v>
      </c>
      <c r="C1003" t="s">
        <v>2990</v>
      </c>
      <c r="E1003" t="str">
        <f t="shared" si="144"/>
        <v>Data Analyst</v>
      </c>
      <c r="F1003" t="str">
        <f t="shared" si="136"/>
        <v>$46</v>
      </c>
      <c r="G1003" t="str">
        <f t="shared" si="137"/>
        <v>$102</v>
      </c>
      <c r="H1003" t="str">
        <f>LEFT(DataAnalyst!F927,LEN(DataAnalyst!F927)-3)</f>
        <v xml:space="preserve">Purity Technology LLC
</v>
      </c>
      <c r="I1003" t="s">
        <v>1820</v>
      </c>
      <c r="J1003" t="str">
        <f>IF(DataAnalyst!I927=-1,"Unknown",DataAnalyst!I927)</f>
        <v>1 to 50 employees</v>
      </c>
      <c r="K1003" t="str">
        <f>IF(DataAnalyst!L927=-1,"Unknown",DataAnalyst!L927)</f>
        <v>Unknown</v>
      </c>
      <c r="L1003" t="str">
        <f>IF(DataAnalyst!N927=-1,"Unknown",DataAnalyst!N927)</f>
        <v>Unknown / Non-Applicable</v>
      </c>
      <c r="M1003" t="b">
        <f>IF(DataAnalyst!P927=-1,FALSE,TRUE)</f>
        <v>0</v>
      </c>
      <c r="N1003">
        <f t="shared" si="143"/>
        <v>0</v>
      </c>
      <c r="O1003">
        <f t="shared" si="138"/>
        <v>0</v>
      </c>
      <c r="P1003">
        <f t="shared" si="139"/>
        <v>0</v>
      </c>
      <c r="Q1003">
        <f t="shared" si="140"/>
        <v>0</v>
      </c>
      <c r="R1003">
        <f t="shared" si="141"/>
        <v>0</v>
      </c>
      <c r="S1003">
        <f t="shared" si="142"/>
        <v>1</v>
      </c>
    </row>
    <row r="1004" spans="1:19" ht="18.600000000000001" customHeight="1" x14ac:dyDescent="0.3">
      <c r="A1004" t="s">
        <v>3002</v>
      </c>
      <c r="B1004" t="str">
        <f>UPPER(DataAnalyst!B1004)</f>
        <v>DATA REPORTING ANALYST</v>
      </c>
      <c r="C1004" t="s">
        <v>2990</v>
      </c>
      <c r="E1004" t="str">
        <f t="shared" si="144"/>
        <v>Data Analyst</v>
      </c>
      <c r="F1004" t="str">
        <f t="shared" si="136"/>
        <v>$46</v>
      </c>
      <c r="G1004" t="str">
        <f t="shared" si="137"/>
        <v>$102</v>
      </c>
      <c r="H1004" t="str">
        <f>LEFT(DataAnalyst!F928,LEN(DataAnalyst!F928)-3)</f>
        <v xml:space="preserve">Corporate
</v>
      </c>
      <c r="I1004" t="s">
        <v>1820</v>
      </c>
      <c r="J1004" t="str">
        <f>IF(DataAnalyst!I928=-1,"Unknown",DataAnalyst!I928)</f>
        <v>1001 to 5000 employees</v>
      </c>
      <c r="K1004" t="str">
        <f>IF(DataAnalyst!L928=-1,"Unknown",DataAnalyst!L928)</f>
        <v>Unknown</v>
      </c>
      <c r="L1004" t="str">
        <f>IF(DataAnalyst!N928=-1,"Unknown",DataAnalyst!N928)</f>
        <v>Unknown / Non-Applicable</v>
      </c>
      <c r="M1004" t="b">
        <f>IF(DataAnalyst!P928=-1,FALSE,TRUE)</f>
        <v>0</v>
      </c>
      <c r="N1004">
        <f t="shared" si="143"/>
        <v>1</v>
      </c>
      <c r="O1004">
        <f t="shared" si="138"/>
        <v>0</v>
      </c>
      <c r="P1004">
        <f t="shared" si="139"/>
        <v>0</v>
      </c>
      <c r="Q1004">
        <f t="shared" si="140"/>
        <v>1</v>
      </c>
      <c r="R1004">
        <f t="shared" si="141"/>
        <v>1</v>
      </c>
      <c r="S1004">
        <f t="shared" si="142"/>
        <v>0</v>
      </c>
    </row>
    <row r="1005" spans="1:19" ht="18.600000000000001" customHeight="1" x14ac:dyDescent="0.3">
      <c r="A1005" t="s">
        <v>3003</v>
      </c>
      <c r="B1005" t="str">
        <f>UPPER(DataAnalyst!B1005)</f>
        <v>DATA QUALITY ANALYST</v>
      </c>
      <c r="C1005" t="s">
        <v>2990</v>
      </c>
      <c r="E1005" t="str">
        <f t="shared" si="144"/>
        <v>Data Analyst</v>
      </c>
      <c r="F1005" t="str">
        <f t="shared" si="136"/>
        <v>$46</v>
      </c>
      <c r="G1005" t="str">
        <f t="shared" si="137"/>
        <v>$102</v>
      </c>
      <c r="H1005" t="str">
        <f>LEFT(DataAnalyst!F929,LEN(DataAnalyst!F929)-3)</f>
        <v xml:space="preserve">Robert Half
</v>
      </c>
      <c r="I1005" t="s">
        <v>1820</v>
      </c>
      <c r="J1005" t="str">
        <f>IF(DataAnalyst!I929=-1,"Unknown",DataAnalyst!I929)</f>
        <v>10000+ employees</v>
      </c>
      <c r="K1005" t="str">
        <f>IF(DataAnalyst!L929=-1,"Unknown",DataAnalyst!L929)</f>
        <v>Staffing &amp; Outsourcing</v>
      </c>
      <c r="L1005" t="str">
        <f>IF(DataAnalyst!N929=-1,"Unknown",DataAnalyst!N929)</f>
        <v>$2 to $5 billion (USD)</v>
      </c>
      <c r="M1005" t="b">
        <f>IF(DataAnalyst!P929=-1,FALSE,TRUE)</f>
        <v>0</v>
      </c>
      <c r="N1005">
        <f t="shared" si="143"/>
        <v>0</v>
      </c>
      <c r="O1005">
        <f t="shared" si="138"/>
        <v>0</v>
      </c>
      <c r="P1005">
        <f t="shared" si="139"/>
        <v>0</v>
      </c>
      <c r="Q1005">
        <f t="shared" si="140"/>
        <v>0</v>
      </c>
      <c r="R1005">
        <f t="shared" si="141"/>
        <v>0</v>
      </c>
      <c r="S1005">
        <f t="shared" si="142"/>
        <v>0</v>
      </c>
    </row>
    <row r="1006" spans="1:19" ht="18.600000000000001" customHeight="1" x14ac:dyDescent="0.3">
      <c r="A1006" t="s">
        <v>3007</v>
      </c>
      <c r="B1006" t="str">
        <f>UPPER(DataAnalyst!B1006)</f>
        <v>ANALYST (GLOBAL DATA AND ANALYTICS)</v>
      </c>
      <c r="C1006" t="s">
        <v>2990</v>
      </c>
      <c r="E1006" t="str">
        <f t="shared" si="144"/>
        <v>Data Analyst</v>
      </c>
      <c r="F1006" t="str">
        <f t="shared" si="136"/>
        <v>$46</v>
      </c>
      <c r="G1006" t="str">
        <f t="shared" si="137"/>
        <v>$102</v>
      </c>
      <c r="H1006" t="str">
        <f>LEFT(DataAnalyst!F930,LEN(DataAnalyst!F930)-3)</f>
        <v xml:space="preserve">Arthur Lawrence
</v>
      </c>
      <c r="I1006" t="s">
        <v>1820</v>
      </c>
      <c r="J1006" t="str">
        <f>IF(DataAnalyst!I930=-1,"Unknown",DataAnalyst!I930)</f>
        <v>201 to 500 employees</v>
      </c>
      <c r="K1006" t="str">
        <f>IF(DataAnalyst!L930=-1,"Unknown",DataAnalyst!L930)</f>
        <v>Consulting</v>
      </c>
      <c r="L1006" t="str">
        <f>IF(DataAnalyst!N930=-1,"Unknown",DataAnalyst!N930)</f>
        <v>Less than $1 million (USD)</v>
      </c>
      <c r="M1006" t="b">
        <f>IF(DataAnalyst!P930=-1,FALSE,TRUE)</f>
        <v>0</v>
      </c>
      <c r="N1006">
        <f t="shared" si="143"/>
        <v>1</v>
      </c>
      <c r="O1006">
        <f t="shared" si="138"/>
        <v>1</v>
      </c>
      <c r="P1006">
        <f t="shared" si="139"/>
        <v>0</v>
      </c>
      <c r="Q1006">
        <f t="shared" si="140"/>
        <v>0</v>
      </c>
      <c r="R1006">
        <f t="shared" si="141"/>
        <v>1</v>
      </c>
      <c r="S1006">
        <f t="shared" si="142"/>
        <v>0</v>
      </c>
    </row>
    <row r="1007" spans="1:19" ht="18.600000000000001" customHeight="1" x14ac:dyDescent="0.3">
      <c r="A1007" t="s">
        <v>3011</v>
      </c>
      <c r="B1007" t="str">
        <f>UPPER(DataAnalyst!B1007)</f>
        <v>SENIOR BUSINESS INTELLIGENCE DATA ANALYST</v>
      </c>
      <c r="C1007" t="s">
        <v>2990</v>
      </c>
      <c r="E1007" t="str">
        <f t="shared" si="144"/>
        <v>Business Analyst</v>
      </c>
      <c r="F1007" t="str">
        <f t="shared" si="136"/>
        <v>$46</v>
      </c>
      <c r="G1007" t="str">
        <f t="shared" si="137"/>
        <v>$102</v>
      </c>
      <c r="H1007" t="str">
        <f>LEFT(DataAnalyst!F931,LEN(DataAnalyst!F931)-3)</f>
        <v xml:space="preserve">EAG Services
</v>
      </c>
      <c r="I1007" t="s">
        <v>1820</v>
      </c>
      <c r="J1007" t="str">
        <f>IF(DataAnalyst!I931=-1,"Unknown",DataAnalyst!I931)</f>
        <v>1 to 50 employees</v>
      </c>
      <c r="K1007" t="str">
        <f>IF(DataAnalyst!L931=-1,"Unknown",DataAnalyst!L931)</f>
        <v>Consulting</v>
      </c>
      <c r="L1007" t="str">
        <f>IF(DataAnalyst!N931=-1,"Unknown",DataAnalyst!N931)</f>
        <v>$1 to $5 million (USD)</v>
      </c>
      <c r="M1007" t="b">
        <f>IF(DataAnalyst!P931=-1,FALSE,TRUE)</f>
        <v>0</v>
      </c>
      <c r="N1007">
        <f t="shared" si="143"/>
        <v>1</v>
      </c>
      <c r="O1007">
        <f t="shared" si="138"/>
        <v>1</v>
      </c>
      <c r="P1007">
        <f t="shared" si="139"/>
        <v>0</v>
      </c>
      <c r="Q1007">
        <f t="shared" si="140"/>
        <v>0</v>
      </c>
      <c r="R1007">
        <f t="shared" si="141"/>
        <v>1</v>
      </c>
      <c r="S1007">
        <f t="shared" si="142"/>
        <v>0</v>
      </c>
    </row>
    <row r="1008" spans="1:19" ht="18.600000000000001" customHeight="1" x14ac:dyDescent="0.3">
      <c r="A1008" t="s">
        <v>3013</v>
      </c>
      <c r="B1008" t="str">
        <f>UPPER(DataAnalyst!B1008)</f>
        <v>SENIOR DATA ANALYST</v>
      </c>
      <c r="C1008" t="s">
        <v>2990</v>
      </c>
      <c r="E1008" t="str">
        <f t="shared" si="144"/>
        <v>Data Analyst</v>
      </c>
      <c r="F1008" t="str">
        <f t="shared" si="136"/>
        <v>$46</v>
      </c>
      <c r="G1008" t="str">
        <f t="shared" si="137"/>
        <v>$102</v>
      </c>
      <c r="H1008" t="str">
        <f>LEFT(DataAnalyst!F932,LEN(DataAnalyst!F932)-3)</f>
        <v xml:space="preserve">Sun and Ski Sports
</v>
      </c>
      <c r="I1008" t="s">
        <v>1820</v>
      </c>
      <c r="J1008" t="str">
        <f>IF(DataAnalyst!I932=-1,"Unknown",DataAnalyst!I932)</f>
        <v>501 to 1000 employees</v>
      </c>
      <c r="K1008" t="str">
        <f>IF(DataAnalyst!L932=-1,"Unknown",DataAnalyst!L932)</f>
        <v>Sporting Goods Stores</v>
      </c>
      <c r="L1008" t="str">
        <f>IF(DataAnalyst!N932=-1,"Unknown",DataAnalyst!N932)</f>
        <v>Less than $1 million (USD)</v>
      </c>
      <c r="M1008" t="b">
        <f>IF(DataAnalyst!P932=-1,FALSE,TRUE)</f>
        <v>0</v>
      </c>
      <c r="N1008">
        <f t="shared" si="143"/>
        <v>1</v>
      </c>
      <c r="O1008">
        <f t="shared" si="138"/>
        <v>1</v>
      </c>
      <c r="P1008">
        <f t="shared" si="139"/>
        <v>0</v>
      </c>
      <c r="Q1008">
        <f t="shared" si="140"/>
        <v>1</v>
      </c>
      <c r="R1008">
        <f t="shared" si="141"/>
        <v>0</v>
      </c>
      <c r="S1008">
        <f t="shared" si="142"/>
        <v>0</v>
      </c>
    </row>
    <row r="1009" spans="1:19" ht="18.600000000000001" customHeight="1" x14ac:dyDescent="0.3">
      <c r="A1009" t="s">
        <v>3016</v>
      </c>
      <c r="B1009" t="str">
        <f>UPPER(DataAnalyst!B1009)</f>
        <v>SYSTEM ANALYST/DATA ANALYST/ DATA GOVERNANCE ANALYST/ COLLIBRA</v>
      </c>
      <c r="C1009" t="s">
        <v>2990</v>
      </c>
      <c r="E1009" t="str">
        <f t="shared" si="144"/>
        <v>Data Analyst</v>
      </c>
      <c r="F1009" t="str">
        <f t="shared" si="136"/>
        <v>$46</v>
      </c>
      <c r="G1009" t="str">
        <f t="shared" si="137"/>
        <v>$102</v>
      </c>
      <c r="H1009" t="str">
        <f>LEFT(DataAnalyst!F933,LEN(DataAnalyst!F933)-3)</f>
        <v xml:space="preserve">Harris County
</v>
      </c>
      <c r="I1009" t="s">
        <v>1820</v>
      </c>
      <c r="J1009" t="str">
        <f>IF(DataAnalyst!I933=-1,"Unknown",DataAnalyst!I933)</f>
        <v>5001 to 10000 employees</v>
      </c>
      <c r="K1009" t="str">
        <f>IF(DataAnalyst!L933=-1,"Unknown",DataAnalyst!L933)</f>
        <v>Health Care Services &amp; Hospitals</v>
      </c>
      <c r="L1009" t="str">
        <f>IF(DataAnalyst!N933=-1,"Unknown",DataAnalyst!N933)</f>
        <v>$100 to $500 million (USD)</v>
      </c>
      <c r="M1009" t="b">
        <f>IF(DataAnalyst!P933=-1,FALSE,TRUE)</f>
        <v>0</v>
      </c>
      <c r="N1009">
        <f t="shared" si="143"/>
        <v>0</v>
      </c>
      <c r="O1009">
        <f t="shared" si="138"/>
        <v>0</v>
      </c>
      <c r="P1009">
        <f t="shared" si="139"/>
        <v>0</v>
      </c>
      <c r="Q1009">
        <f t="shared" si="140"/>
        <v>0</v>
      </c>
      <c r="R1009">
        <f t="shared" si="141"/>
        <v>1</v>
      </c>
      <c r="S1009">
        <f t="shared" si="142"/>
        <v>0</v>
      </c>
    </row>
    <row r="1010" spans="1:19" ht="18.600000000000001" customHeight="1" x14ac:dyDescent="0.3">
      <c r="A1010" t="s">
        <v>3019</v>
      </c>
      <c r="B1010" t="str">
        <f>UPPER(DataAnalyst!B1010)</f>
        <v>AUTOMOTIVE DATA ANALYST</v>
      </c>
      <c r="C1010" t="s">
        <v>2990</v>
      </c>
      <c r="E1010" t="str">
        <f t="shared" si="144"/>
        <v>Data Analyst</v>
      </c>
      <c r="F1010" t="str">
        <f t="shared" si="136"/>
        <v>$46</v>
      </c>
      <c r="G1010" t="str">
        <f t="shared" si="137"/>
        <v>$102</v>
      </c>
      <c r="H1010" t="str">
        <f>LEFT(DataAnalyst!F934,LEN(DataAnalyst!F934)-3)</f>
        <v xml:space="preserve">Simplex info systems Inc,
</v>
      </c>
      <c r="I1010" t="s">
        <v>1820</v>
      </c>
      <c r="J1010" t="str">
        <f>IF(DataAnalyst!I934=-1,"Unknown",DataAnalyst!I934)</f>
        <v>1 to 50 employees</v>
      </c>
      <c r="K1010" t="str">
        <f>IF(DataAnalyst!L934=-1,"Unknown",DataAnalyst!L934)</f>
        <v>IT Services</v>
      </c>
      <c r="L1010" t="str">
        <f>IF(DataAnalyst!N934=-1,"Unknown",DataAnalyst!N934)</f>
        <v>Less than $1 million (USD)</v>
      </c>
      <c r="M1010" t="b">
        <f>IF(DataAnalyst!P934=-1,FALSE,TRUE)</f>
        <v>0</v>
      </c>
      <c r="N1010">
        <f t="shared" si="143"/>
        <v>0</v>
      </c>
      <c r="O1010">
        <f t="shared" si="138"/>
        <v>0</v>
      </c>
      <c r="P1010">
        <f t="shared" si="139"/>
        <v>0</v>
      </c>
      <c r="Q1010">
        <f t="shared" si="140"/>
        <v>0</v>
      </c>
      <c r="R1010">
        <f t="shared" si="141"/>
        <v>0</v>
      </c>
      <c r="S1010">
        <f t="shared" si="142"/>
        <v>0</v>
      </c>
    </row>
    <row r="1011" spans="1:19" ht="18.600000000000001" customHeight="1" x14ac:dyDescent="0.3">
      <c r="A1011" t="s">
        <v>3024</v>
      </c>
      <c r="B1011" t="str">
        <f>UPPER(DataAnalyst!B1011)</f>
        <v>REPORTING &amp; DATA ANALYST</v>
      </c>
      <c r="C1011" t="s">
        <v>2990</v>
      </c>
      <c r="E1011" t="str">
        <f t="shared" si="144"/>
        <v>Data Analyst</v>
      </c>
      <c r="F1011" t="str">
        <f t="shared" si="136"/>
        <v>$46</v>
      </c>
      <c r="G1011" t="str">
        <f t="shared" si="137"/>
        <v>$102</v>
      </c>
      <c r="H1011" t="str">
        <f>LEFT(DataAnalyst!F935,LEN(DataAnalyst!F935)-3)</f>
        <v xml:space="preserve">Army Houston Recruiting Battalion
</v>
      </c>
      <c r="I1011" t="s">
        <v>1820</v>
      </c>
      <c r="J1011" t="str">
        <f>IF(DataAnalyst!I935=-1,"Unknown",DataAnalyst!I935)</f>
        <v>201 to 500 employees</v>
      </c>
      <c r="K1011" t="str">
        <f>IF(DataAnalyst!L935=-1,"Unknown",DataAnalyst!L935)</f>
        <v>Federal Agencies</v>
      </c>
      <c r="L1011" t="str">
        <f>IF(DataAnalyst!N935=-1,"Unknown",DataAnalyst!N935)</f>
        <v>Unknown / Non-Applicable</v>
      </c>
      <c r="M1011" t="b">
        <f>IF(DataAnalyst!P935=-1,FALSE,TRUE)</f>
        <v>0</v>
      </c>
      <c r="N1011">
        <f t="shared" si="143"/>
        <v>1</v>
      </c>
      <c r="O1011">
        <f t="shared" si="138"/>
        <v>0</v>
      </c>
      <c r="P1011">
        <f t="shared" si="139"/>
        <v>0</v>
      </c>
      <c r="Q1011">
        <f t="shared" si="140"/>
        <v>0</v>
      </c>
      <c r="R1011">
        <f t="shared" si="141"/>
        <v>0</v>
      </c>
      <c r="S1011">
        <f t="shared" si="142"/>
        <v>1</v>
      </c>
    </row>
    <row r="1012" spans="1:19" ht="18.600000000000001" customHeight="1" x14ac:dyDescent="0.3">
      <c r="A1012" t="s">
        <v>3028</v>
      </c>
      <c r="B1012" t="str">
        <f>UPPER(DataAnalyst!B1012)</f>
        <v>DATA/BUSINESS ANALYST</v>
      </c>
      <c r="C1012" t="s">
        <v>2990</v>
      </c>
      <c r="E1012" t="str">
        <f t="shared" si="144"/>
        <v>Business Analyst</v>
      </c>
      <c r="F1012" t="str">
        <f t="shared" si="136"/>
        <v>$46</v>
      </c>
      <c r="G1012" t="str">
        <f t="shared" si="137"/>
        <v>$102</v>
      </c>
      <c r="H1012" t="str">
        <f>LEFT(DataAnalyst!F936,LEN(DataAnalyst!F936)-3)</f>
        <v xml:space="preserve">Wellcare
</v>
      </c>
      <c r="I1012" t="s">
        <v>1820</v>
      </c>
      <c r="J1012" t="str">
        <f>IF(DataAnalyst!I936=-1,"Unknown",DataAnalyst!I936)</f>
        <v>5001 to 10000 employees</v>
      </c>
      <c r="K1012" t="str">
        <f>IF(DataAnalyst!L936=-1,"Unknown",DataAnalyst!L936)</f>
        <v>Insurance Carriers</v>
      </c>
      <c r="L1012" t="str">
        <f>IF(DataAnalyst!N936=-1,"Unknown",DataAnalyst!N936)</f>
        <v>$10+ billion (USD)</v>
      </c>
      <c r="M1012" t="b">
        <f>IF(DataAnalyst!P936=-1,FALSE,TRUE)</f>
        <v>0</v>
      </c>
      <c r="N1012">
        <f t="shared" si="143"/>
        <v>0</v>
      </c>
      <c r="O1012">
        <f t="shared" si="138"/>
        <v>0</v>
      </c>
      <c r="P1012">
        <f t="shared" si="139"/>
        <v>0</v>
      </c>
      <c r="Q1012">
        <f t="shared" si="140"/>
        <v>0</v>
      </c>
      <c r="R1012">
        <f t="shared" si="141"/>
        <v>0</v>
      </c>
      <c r="S1012">
        <f t="shared" si="142"/>
        <v>1</v>
      </c>
    </row>
    <row r="1013" spans="1:19" ht="18.600000000000001" customHeight="1" x14ac:dyDescent="0.3">
      <c r="A1013" t="s">
        <v>3033</v>
      </c>
      <c r="B1013" t="str">
        <f>UPPER(DataAnalyst!B1013)</f>
        <v>DATA QUALITY (DQ) PROBLEM MANAGEMENT ANALYST</v>
      </c>
      <c r="C1013" t="s">
        <v>2990</v>
      </c>
      <c r="E1013" t="str">
        <f t="shared" si="144"/>
        <v>Data Analyst</v>
      </c>
      <c r="F1013" t="str">
        <f t="shared" si="136"/>
        <v>$46</v>
      </c>
      <c r="G1013" t="str">
        <f t="shared" si="137"/>
        <v>$102</v>
      </c>
      <c r="H1013" t="str">
        <f>LEFT(DataAnalyst!F937,LEN(DataAnalyst!F937)-3)</f>
        <v xml:space="preserve">Yochana
</v>
      </c>
      <c r="I1013" t="s">
        <v>1820</v>
      </c>
      <c r="J1013" t="str">
        <f>IF(DataAnalyst!I937=-1,"Unknown",DataAnalyst!I937)</f>
        <v>201 to 500 employees</v>
      </c>
      <c r="K1013" t="str">
        <f>IF(DataAnalyst!L937=-1,"Unknown",DataAnalyst!L937)</f>
        <v>Staffing &amp; Outsourcing</v>
      </c>
      <c r="L1013" t="str">
        <f>IF(DataAnalyst!N937=-1,"Unknown",DataAnalyst!N937)</f>
        <v>$50 to $100 million (USD)</v>
      </c>
      <c r="M1013" t="b">
        <f>IF(DataAnalyst!P937=-1,FALSE,TRUE)</f>
        <v>0</v>
      </c>
      <c r="N1013">
        <f t="shared" si="143"/>
        <v>1</v>
      </c>
      <c r="O1013">
        <f t="shared" si="138"/>
        <v>0</v>
      </c>
      <c r="P1013">
        <f t="shared" si="139"/>
        <v>0</v>
      </c>
      <c r="Q1013">
        <f t="shared" si="140"/>
        <v>0</v>
      </c>
      <c r="R1013">
        <f t="shared" si="141"/>
        <v>0</v>
      </c>
      <c r="S1013">
        <f t="shared" si="142"/>
        <v>1</v>
      </c>
    </row>
    <row r="1014" spans="1:19" ht="18.600000000000001" customHeight="1" x14ac:dyDescent="0.3">
      <c r="A1014" t="s">
        <v>3035</v>
      </c>
      <c r="B1014" t="str">
        <f>UPPER(DataAnalyst!B1014)</f>
        <v>STATISTICIAN/DATA ANALYST/SQL CODER</v>
      </c>
      <c r="C1014" t="s">
        <v>2990</v>
      </c>
      <c r="E1014" t="str">
        <f t="shared" si="144"/>
        <v>Data Analyst</v>
      </c>
      <c r="F1014" t="str">
        <f t="shared" si="136"/>
        <v>$46</v>
      </c>
      <c r="G1014" t="str">
        <f t="shared" si="137"/>
        <v>$102</v>
      </c>
      <c r="H1014" t="str">
        <f>LEFT(DataAnalyst!F938,LEN(DataAnalyst!F938)-3)</f>
        <v xml:space="preserve">SM LOgics </v>
      </c>
      <c r="I1014" t="s">
        <v>1395</v>
      </c>
      <c r="J1014" t="str">
        <f>IF(DataAnalyst!I938=-1,"Unknown",DataAnalyst!I938)</f>
        <v>Unknown</v>
      </c>
      <c r="K1014" t="str">
        <f>IF(DataAnalyst!L938=-1,"Unknown",DataAnalyst!L938)</f>
        <v>Unknown</v>
      </c>
      <c r="L1014" t="str">
        <f>IF(DataAnalyst!N938=-1,"Unknown",DataAnalyst!N938)</f>
        <v>Unknown / Non-Applicable</v>
      </c>
      <c r="M1014" t="b">
        <f>IF(DataAnalyst!P938=-1,FALSE,TRUE)</f>
        <v>0</v>
      </c>
      <c r="N1014">
        <f t="shared" si="143"/>
        <v>1</v>
      </c>
      <c r="O1014">
        <f t="shared" si="138"/>
        <v>0</v>
      </c>
      <c r="P1014">
        <f t="shared" si="139"/>
        <v>0</v>
      </c>
      <c r="Q1014">
        <f t="shared" si="140"/>
        <v>1</v>
      </c>
      <c r="R1014">
        <f t="shared" si="141"/>
        <v>0</v>
      </c>
      <c r="S1014">
        <f t="shared" si="142"/>
        <v>1</v>
      </c>
    </row>
    <row r="1015" spans="1:19" ht="18.600000000000001" customHeight="1" x14ac:dyDescent="0.3">
      <c r="A1015" t="s">
        <v>3038</v>
      </c>
      <c r="B1015" t="str">
        <f>UPPER(DataAnalyst!B1015)</f>
        <v>BUSINESS DATA ANALYST - I</v>
      </c>
      <c r="C1015" t="s">
        <v>2990</v>
      </c>
      <c r="E1015" t="str">
        <f t="shared" si="144"/>
        <v>Business Analyst</v>
      </c>
      <c r="F1015" t="str">
        <f t="shared" si="136"/>
        <v>$46</v>
      </c>
      <c r="G1015" t="str">
        <f t="shared" si="137"/>
        <v>$102</v>
      </c>
      <c r="H1015" t="str">
        <f>LEFT(DataAnalyst!F939,LEN(DataAnalyst!F939)-3)</f>
        <v xml:space="preserve">TechUSA
</v>
      </c>
      <c r="I1015" t="s">
        <v>2836</v>
      </c>
      <c r="J1015" t="str">
        <f>IF(DataAnalyst!I939=-1,"Unknown",DataAnalyst!I939)</f>
        <v>1001 to 5000 employees</v>
      </c>
      <c r="K1015" t="str">
        <f>IF(DataAnalyst!L939=-1,"Unknown",DataAnalyst!L939)</f>
        <v>Staffing &amp; Outsourcing</v>
      </c>
      <c r="L1015" t="str">
        <f>IF(DataAnalyst!N939=-1,"Unknown",DataAnalyst!N939)</f>
        <v>$100 to $500 million (USD)</v>
      </c>
      <c r="M1015" t="b">
        <f>IF(DataAnalyst!P939=-1,FALSE,TRUE)</f>
        <v>0</v>
      </c>
      <c r="N1015">
        <f t="shared" si="143"/>
        <v>0</v>
      </c>
      <c r="O1015">
        <f t="shared" si="138"/>
        <v>0</v>
      </c>
      <c r="P1015">
        <f t="shared" si="139"/>
        <v>0</v>
      </c>
      <c r="Q1015">
        <f t="shared" si="140"/>
        <v>0</v>
      </c>
      <c r="R1015">
        <f t="shared" si="141"/>
        <v>0</v>
      </c>
      <c r="S1015">
        <f t="shared" si="142"/>
        <v>1</v>
      </c>
    </row>
    <row r="1016" spans="1:19" ht="18.600000000000001" customHeight="1" x14ac:dyDescent="0.3">
      <c r="A1016" t="s">
        <v>3040</v>
      </c>
      <c r="B1016" t="str">
        <f>UPPER(DataAnalyst!B1016)</f>
        <v>TECHNOLOGY ANALYST | DATA MANAGEMENT - DATA INTEGRATION | INFORMATICA</v>
      </c>
      <c r="C1016" t="s">
        <v>2990</v>
      </c>
      <c r="E1016" t="str">
        <f t="shared" si="144"/>
        <v>Data Analyst</v>
      </c>
      <c r="F1016" t="str">
        <f t="shared" si="136"/>
        <v>$46</v>
      </c>
      <c r="G1016" t="str">
        <f t="shared" si="137"/>
        <v>$102</v>
      </c>
      <c r="H1016" t="str">
        <f>LEFT(DataAnalyst!F940,LEN(DataAnalyst!F940)-3)</f>
        <v xml:space="preserve">Centene Corporation
</v>
      </c>
      <c r="I1016" t="s">
        <v>1820</v>
      </c>
      <c r="J1016" t="str">
        <f>IF(DataAnalyst!I940=-1,"Unknown",DataAnalyst!I940)</f>
        <v>10000+ employees</v>
      </c>
      <c r="K1016" t="str">
        <f>IF(DataAnalyst!L940=-1,"Unknown",DataAnalyst!L940)</f>
        <v>Insurance Carriers</v>
      </c>
      <c r="L1016" t="str">
        <f>IF(DataAnalyst!N940=-1,"Unknown",DataAnalyst!N940)</f>
        <v>$10+ billion (USD)</v>
      </c>
      <c r="M1016" t="b">
        <f>IF(DataAnalyst!P940=-1,FALSE,TRUE)</f>
        <v>0</v>
      </c>
      <c r="N1016">
        <f t="shared" si="143"/>
        <v>0</v>
      </c>
      <c r="O1016">
        <f t="shared" si="138"/>
        <v>0</v>
      </c>
      <c r="P1016">
        <f t="shared" si="139"/>
        <v>0</v>
      </c>
      <c r="Q1016">
        <f t="shared" si="140"/>
        <v>0</v>
      </c>
      <c r="R1016">
        <f t="shared" si="141"/>
        <v>0</v>
      </c>
      <c r="S1016">
        <f t="shared" si="142"/>
        <v>1</v>
      </c>
    </row>
    <row r="1017" spans="1:19" ht="18.600000000000001" customHeight="1" x14ac:dyDescent="0.3">
      <c r="A1017" t="s">
        <v>3043</v>
      </c>
      <c r="B1017" t="str">
        <f>UPPER(DataAnalyst!B1017)</f>
        <v>SENIOR DATA ANALYST W/ COLLIBRA</v>
      </c>
      <c r="C1017" t="s">
        <v>2990</v>
      </c>
      <c r="E1017" t="str">
        <f t="shared" si="144"/>
        <v>Data Analyst</v>
      </c>
      <c r="F1017" t="str">
        <f t="shared" si="136"/>
        <v>$46</v>
      </c>
      <c r="G1017" t="str">
        <f t="shared" si="137"/>
        <v>$102</v>
      </c>
      <c r="H1017" t="str">
        <f>LEFT(DataAnalyst!F941,LEN(DataAnalyst!F941)-3)</f>
        <v xml:space="preserve">Virtus Partners LLC
</v>
      </c>
      <c r="I1017" t="s">
        <v>1820</v>
      </c>
      <c r="J1017" t="str">
        <f>IF(DataAnalyst!I941=-1,"Unknown",DataAnalyst!I941)</f>
        <v>201 to 500 employees</v>
      </c>
      <c r="K1017" t="str">
        <f>IF(DataAnalyst!L941=-1,"Unknown",DataAnalyst!L941)</f>
        <v>Investment Banking &amp; Asset Management</v>
      </c>
      <c r="L1017" t="str">
        <f>IF(DataAnalyst!N941=-1,"Unknown",DataAnalyst!N941)</f>
        <v>$10 to $25 million (USD)</v>
      </c>
      <c r="M1017" t="b">
        <f>IF(DataAnalyst!P941=-1,FALSE,TRUE)</f>
        <v>0</v>
      </c>
      <c r="N1017">
        <f t="shared" si="143"/>
        <v>0</v>
      </c>
      <c r="O1017">
        <f t="shared" si="138"/>
        <v>0</v>
      </c>
      <c r="P1017">
        <f t="shared" si="139"/>
        <v>0</v>
      </c>
      <c r="Q1017">
        <f t="shared" si="140"/>
        <v>0</v>
      </c>
      <c r="R1017">
        <f t="shared" si="141"/>
        <v>0</v>
      </c>
      <c r="S1017">
        <f t="shared" si="142"/>
        <v>0</v>
      </c>
    </row>
    <row r="1018" spans="1:19" ht="18.600000000000001" customHeight="1" x14ac:dyDescent="0.3">
      <c r="A1018" t="s">
        <v>3046</v>
      </c>
      <c r="B1018" t="str">
        <f>UPPER(DataAnalyst!B1018)</f>
        <v>SYSTEMS AND DATA ANALYST</v>
      </c>
      <c r="C1018" t="s">
        <v>2990</v>
      </c>
      <c r="E1018" t="str">
        <f t="shared" si="144"/>
        <v>Data Analyst</v>
      </c>
      <c r="F1018" t="str">
        <f t="shared" si="136"/>
        <v>$46</v>
      </c>
      <c r="G1018" t="str">
        <f t="shared" si="137"/>
        <v>$102</v>
      </c>
      <c r="H1018" t="str">
        <f>LEFT(DataAnalyst!F942,LEN(DataAnalyst!F942)-3)</f>
        <v xml:space="preserve">Kelsey Seybold Clinic
</v>
      </c>
      <c r="I1018" t="s">
        <v>2732</v>
      </c>
      <c r="J1018" t="str">
        <f>IF(DataAnalyst!I942=-1,"Unknown",DataAnalyst!I942)</f>
        <v>1001 to 5000 employees</v>
      </c>
      <c r="K1018" t="str">
        <f>IF(DataAnalyst!L942=-1,"Unknown",DataAnalyst!L942)</f>
        <v>Health Care Services &amp; Hospitals</v>
      </c>
      <c r="L1018" t="str">
        <f>IF(DataAnalyst!N942=-1,"Unknown",DataAnalyst!N942)</f>
        <v>$100 to $500 million (USD)</v>
      </c>
      <c r="M1018" t="b">
        <f>IF(DataAnalyst!P942=-1,FALSE,TRUE)</f>
        <v>0</v>
      </c>
      <c r="N1018">
        <f t="shared" si="143"/>
        <v>0</v>
      </c>
      <c r="O1018">
        <f t="shared" si="138"/>
        <v>0</v>
      </c>
      <c r="P1018">
        <f t="shared" si="139"/>
        <v>0</v>
      </c>
      <c r="Q1018">
        <f t="shared" si="140"/>
        <v>0</v>
      </c>
      <c r="R1018">
        <f t="shared" si="141"/>
        <v>0</v>
      </c>
      <c r="S1018">
        <f t="shared" si="142"/>
        <v>0</v>
      </c>
    </row>
    <row r="1019" spans="1:19" ht="18.600000000000001" customHeight="1" x14ac:dyDescent="0.3">
      <c r="A1019" t="s">
        <v>3049</v>
      </c>
      <c r="B1019" t="str">
        <f>UPPER(DataAnalyst!B1019)</f>
        <v>DATA MODELER / ANALYST WITH DATA STEWARD</v>
      </c>
      <c r="C1019" t="s">
        <v>2990</v>
      </c>
      <c r="E1019" t="str">
        <f t="shared" si="144"/>
        <v>Data Analyst</v>
      </c>
      <c r="F1019" t="str">
        <f t="shared" si="136"/>
        <v>$46</v>
      </c>
      <c r="G1019" t="str">
        <f t="shared" si="137"/>
        <v>$102</v>
      </c>
      <c r="H1019" t="str">
        <f>LEFT(DataAnalyst!F943,LEN(DataAnalyst!F943)-3)</f>
        <v xml:space="preserve">Harris Health System
</v>
      </c>
      <c r="I1019" t="s">
        <v>1820</v>
      </c>
      <c r="J1019" t="str">
        <f>IF(DataAnalyst!I943=-1,"Unknown",DataAnalyst!I943)</f>
        <v>5001 to 10000 employees</v>
      </c>
      <c r="K1019" t="str">
        <f>IF(DataAnalyst!L943=-1,"Unknown",DataAnalyst!L943)</f>
        <v>Health Care Services &amp; Hospitals</v>
      </c>
      <c r="L1019" t="str">
        <f>IF(DataAnalyst!N943=-1,"Unknown",DataAnalyst!N943)</f>
        <v>$100 to $500 million (USD)</v>
      </c>
      <c r="M1019" t="b">
        <f>IF(DataAnalyst!P943=-1,FALSE,TRUE)</f>
        <v>0</v>
      </c>
      <c r="N1019">
        <f t="shared" si="143"/>
        <v>1</v>
      </c>
      <c r="O1019">
        <f t="shared" si="138"/>
        <v>0</v>
      </c>
      <c r="P1019">
        <f t="shared" si="139"/>
        <v>0</v>
      </c>
      <c r="Q1019">
        <f t="shared" si="140"/>
        <v>0</v>
      </c>
      <c r="R1019">
        <f t="shared" si="141"/>
        <v>0</v>
      </c>
      <c r="S1019">
        <f t="shared" si="142"/>
        <v>1</v>
      </c>
    </row>
    <row r="1020" spans="1:19" ht="18.600000000000001" customHeight="1" x14ac:dyDescent="0.3">
      <c r="A1020" t="s">
        <v>3051</v>
      </c>
      <c r="B1020" t="str">
        <f>UPPER(DataAnalyst!B1020)</f>
        <v>SQL DATA ANALYST</v>
      </c>
      <c r="C1020" t="s">
        <v>2990</v>
      </c>
      <c r="E1020" t="str">
        <f t="shared" si="144"/>
        <v>Data Analyst</v>
      </c>
      <c r="F1020" t="str">
        <f t="shared" si="136"/>
        <v>$46</v>
      </c>
      <c r="G1020" t="str">
        <f t="shared" si="137"/>
        <v>$102</v>
      </c>
      <c r="H1020" t="str">
        <f>LEFT(DataAnalyst!F944,LEN(DataAnalyst!F944)-3)</f>
        <v xml:space="preserve">Delphi-US
</v>
      </c>
      <c r="I1020" t="s">
        <v>1820</v>
      </c>
      <c r="J1020" t="str">
        <f>IF(DataAnalyst!I944=-1,"Unknown",DataAnalyst!I944)</f>
        <v>1 to 50 employees</v>
      </c>
      <c r="K1020" t="str">
        <f>IF(DataAnalyst!L944=-1,"Unknown",DataAnalyst!L944)</f>
        <v>Staffing &amp; Outsourcing</v>
      </c>
      <c r="L1020" t="str">
        <f>IF(DataAnalyst!N944=-1,"Unknown",DataAnalyst!N944)</f>
        <v>Less than $1 million (USD)</v>
      </c>
      <c r="M1020" t="b">
        <f>IF(DataAnalyst!P944=-1,FALSE,TRUE)</f>
        <v>0</v>
      </c>
      <c r="N1020">
        <f t="shared" si="143"/>
        <v>1</v>
      </c>
      <c r="O1020">
        <f t="shared" si="138"/>
        <v>0</v>
      </c>
      <c r="P1020">
        <f t="shared" si="139"/>
        <v>0</v>
      </c>
      <c r="Q1020">
        <f t="shared" si="140"/>
        <v>0</v>
      </c>
      <c r="R1020">
        <f t="shared" si="141"/>
        <v>0</v>
      </c>
      <c r="S1020">
        <f t="shared" si="142"/>
        <v>1</v>
      </c>
    </row>
    <row r="1021" spans="1:19" ht="18.600000000000001" customHeight="1" x14ac:dyDescent="0.3">
      <c r="A1021" t="s">
        <v>3055</v>
      </c>
      <c r="B1021" t="str">
        <f>UPPER(DataAnalyst!B1021)</f>
        <v>DATA ANALYST - FINANCIAL ADVISOR SERVICES</v>
      </c>
      <c r="C1021" t="s">
        <v>2990</v>
      </c>
      <c r="E1021" t="str">
        <f t="shared" si="144"/>
        <v>Data Analyst</v>
      </c>
      <c r="F1021" t="str">
        <f t="shared" si="136"/>
        <v>$46</v>
      </c>
      <c r="G1021" t="str">
        <f t="shared" si="137"/>
        <v>$102</v>
      </c>
      <c r="H1021" t="str">
        <f>LEFT(DataAnalyst!F945,LEN(DataAnalyst!F945)-3)</f>
        <v xml:space="preserve">Sharpedge Solutions Inc
</v>
      </c>
      <c r="I1021" t="s">
        <v>1820</v>
      </c>
      <c r="J1021" t="str">
        <f>IF(DataAnalyst!I945=-1,"Unknown",DataAnalyst!I945)</f>
        <v>Unknown</v>
      </c>
      <c r="K1021" t="str">
        <f>IF(DataAnalyst!L945=-1,"Unknown",DataAnalyst!L945)</f>
        <v>Publishing</v>
      </c>
      <c r="L1021" t="str">
        <f>IF(DataAnalyst!N945=-1,"Unknown",DataAnalyst!N945)</f>
        <v>Less than $1 million (USD)</v>
      </c>
      <c r="M1021" t="b">
        <f>IF(DataAnalyst!P945=-1,FALSE,TRUE)</f>
        <v>0</v>
      </c>
      <c r="N1021">
        <f t="shared" si="143"/>
        <v>0</v>
      </c>
      <c r="O1021">
        <f t="shared" si="138"/>
        <v>0</v>
      </c>
      <c r="P1021">
        <f t="shared" si="139"/>
        <v>0</v>
      </c>
      <c r="Q1021">
        <f t="shared" si="140"/>
        <v>0</v>
      </c>
      <c r="R1021">
        <f t="shared" si="141"/>
        <v>0</v>
      </c>
      <c r="S1021">
        <f t="shared" si="142"/>
        <v>0</v>
      </c>
    </row>
    <row r="1022" spans="1:19" ht="18.600000000000001" customHeight="1" x14ac:dyDescent="0.3">
      <c r="A1022" t="s">
        <v>3059</v>
      </c>
      <c r="B1022" t="str">
        <f>UPPER(DataAnalyst!B1022)</f>
        <v>MARKETING DATA ANALYST</v>
      </c>
      <c r="C1022" t="s">
        <v>2990</v>
      </c>
      <c r="E1022" t="str">
        <f t="shared" si="144"/>
        <v>Data Analyst</v>
      </c>
      <c r="F1022" t="str">
        <f t="shared" si="136"/>
        <v>$46</v>
      </c>
      <c r="G1022" t="str">
        <f t="shared" si="137"/>
        <v>$102</v>
      </c>
      <c r="H1022" t="str">
        <f>LEFT(DataAnalyst!F946,LEN(DataAnalyst!F946)-3)</f>
        <v xml:space="preserve">Smith Hanley Associates
</v>
      </c>
      <c r="I1022" t="s">
        <v>1820</v>
      </c>
      <c r="J1022" t="str">
        <f>IF(DataAnalyst!I946=-1,"Unknown",DataAnalyst!I946)</f>
        <v>1 to 50 employees</v>
      </c>
      <c r="K1022" t="str">
        <f>IF(DataAnalyst!L946=-1,"Unknown",DataAnalyst!L946)</f>
        <v>Staffing &amp; Outsourcing</v>
      </c>
      <c r="L1022" t="str">
        <f>IF(DataAnalyst!N946=-1,"Unknown",DataAnalyst!N946)</f>
        <v>Unknown / Non-Applicable</v>
      </c>
      <c r="M1022" t="b">
        <f>IF(DataAnalyst!P946=-1,FALSE,TRUE)</f>
        <v>0</v>
      </c>
      <c r="N1022">
        <f t="shared" si="143"/>
        <v>1</v>
      </c>
      <c r="O1022">
        <f t="shared" si="138"/>
        <v>1</v>
      </c>
      <c r="P1022">
        <f t="shared" si="139"/>
        <v>0</v>
      </c>
      <c r="Q1022">
        <f t="shared" si="140"/>
        <v>1</v>
      </c>
      <c r="R1022">
        <f t="shared" si="141"/>
        <v>1</v>
      </c>
      <c r="S1022">
        <f t="shared" si="142"/>
        <v>1</v>
      </c>
    </row>
    <row r="1023" spans="1:19" ht="18.600000000000001" customHeight="1" x14ac:dyDescent="0.3">
      <c r="A1023" t="s">
        <v>3063</v>
      </c>
      <c r="B1023" t="str">
        <f>UPPER(DataAnalyst!B1023)</f>
        <v>CLINICAL DATA ANALYST</v>
      </c>
      <c r="C1023" t="s">
        <v>2990</v>
      </c>
      <c r="E1023" t="str">
        <f t="shared" si="144"/>
        <v>Data Analyst</v>
      </c>
      <c r="F1023" t="str">
        <f t="shared" si="136"/>
        <v>$46</v>
      </c>
      <c r="G1023" t="str">
        <f t="shared" si="137"/>
        <v>$102</v>
      </c>
      <c r="H1023" t="str">
        <f>LEFT(DataAnalyst!F947,LEN(DataAnalyst!F947)-3)</f>
        <v>AllR</v>
      </c>
      <c r="I1023" t="s">
        <v>2836</v>
      </c>
      <c r="J1023" t="str">
        <f>IF(DataAnalyst!I947=-1,"Unknown",DataAnalyst!I947)</f>
        <v>Unknown</v>
      </c>
      <c r="K1023" t="str">
        <f>IF(DataAnalyst!L947=-1,"Unknown",DataAnalyst!L947)</f>
        <v>Unknown</v>
      </c>
      <c r="L1023" t="str">
        <f>IF(DataAnalyst!N947=-1,"Unknown",DataAnalyst!N947)</f>
        <v>Unknown</v>
      </c>
      <c r="M1023" t="b">
        <f>IF(DataAnalyst!P947=-1,FALSE,TRUE)</f>
        <v>0</v>
      </c>
      <c r="N1023">
        <f t="shared" si="143"/>
        <v>0</v>
      </c>
      <c r="O1023">
        <f t="shared" si="138"/>
        <v>0</v>
      </c>
      <c r="P1023">
        <f t="shared" si="139"/>
        <v>0</v>
      </c>
      <c r="Q1023">
        <f t="shared" si="140"/>
        <v>0</v>
      </c>
      <c r="R1023">
        <f t="shared" si="141"/>
        <v>0</v>
      </c>
      <c r="S1023">
        <f t="shared" si="142"/>
        <v>1</v>
      </c>
    </row>
    <row r="1024" spans="1:19" ht="18.600000000000001" customHeight="1" x14ac:dyDescent="0.3">
      <c r="A1024" t="s">
        <v>3066</v>
      </c>
      <c r="B1024" t="str">
        <f>UPPER(DataAnalyst!B1024)</f>
        <v>SENIOR DATA ANALYST</v>
      </c>
      <c r="C1024" t="s">
        <v>2990</v>
      </c>
      <c r="E1024" t="str">
        <f t="shared" si="144"/>
        <v>Data Analyst</v>
      </c>
      <c r="F1024" t="str">
        <f t="shared" si="136"/>
        <v>$46</v>
      </c>
      <c r="G1024" t="str">
        <f t="shared" si="137"/>
        <v>$102</v>
      </c>
      <c r="H1024" t="str">
        <f>LEFT(DataAnalyst!F948,LEN(DataAnalyst!F948)-3)</f>
        <v xml:space="preserve">National Computing Group
</v>
      </c>
      <c r="I1024" t="s">
        <v>1820</v>
      </c>
      <c r="J1024" t="str">
        <f>IF(DataAnalyst!I948=-1,"Unknown",DataAnalyst!I948)</f>
        <v>1 to 50 employees</v>
      </c>
      <c r="K1024" t="str">
        <f>IF(DataAnalyst!L948=-1,"Unknown",DataAnalyst!L948)</f>
        <v>IT Services</v>
      </c>
      <c r="L1024" t="str">
        <f>IF(DataAnalyst!N948=-1,"Unknown",DataAnalyst!N948)</f>
        <v>Unknown / Non-Applicable</v>
      </c>
      <c r="M1024" t="b">
        <f>IF(DataAnalyst!P948=-1,FALSE,TRUE)</f>
        <v>0</v>
      </c>
      <c r="N1024">
        <f t="shared" si="143"/>
        <v>0</v>
      </c>
      <c r="O1024">
        <f t="shared" si="138"/>
        <v>0</v>
      </c>
      <c r="P1024">
        <f t="shared" si="139"/>
        <v>0</v>
      </c>
      <c r="Q1024">
        <f t="shared" si="140"/>
        <v>0</v>
      </c>
      <c r="R1024">
        <f t="shared" si="141"/>
        <v>0</v>
      </c>
      <c r="S1024">
        <f t="shared" si="142"/>
        <v>1</v>
      </c>
    </row>
    <row r="1025" spans="1:19" ht="18.600000000000001" customHeight="1" x14ac:dyDescent="0.3">
      <c r="A1025" t="s">
        <v>3067</v>
      </c>
      <c r="B1025" t="str">
        <f>UPPER(DataAnalyst!B1025)</f>
        <v>CLINICAL DATA ANALYST</v>
      </c>
      <c r="C1025" t="s">
        <v>2990</v>
      </c>
      <c r="E1025" t="str">
        <f t="shared" si="144"/>
        <v>Data Analyst</v>
      </c>
      <c r="F1025" t="str">
        <f t="shared" si="136"/>
        <v>$46</v>
      </c>
      <c r="G1025" t="str">
        <f t="shared" si="137"/>
        <v>$102</v>
      </c>
      <c r="H1025" t="str">
        <f>LEFT(DataAnalyst!F949,LEN(DataAnalyst!F949)-3)</f>
        <v xml:space="preserve">Crown Castle USA Inc
</v>
      </c>
      <c r="I1025" t="s">
        <v>1820</v>
      </c>
      <c r="J1025" t="str">
        <f>IF(DataAnalyst!I949=-1,"Unknown",DataAnalyst!I949)</f>
        <v>1001 to 5000 employees</v>
      </c>
      <c r="K1025" t="str">
        <f>IF(DataAnalyst!L949=-1,"Unknown",DataAnalyst!L949)</f>
        <v>Telecommunications Services</v>
      </c>
      <c r="L1025" t="str">
        <f>IF(DataAnalyst!N949=-1,"Unknown",DataAnalyst!N949)</f>
        <v>$2 to $5 billion (USD)</v>
      </c>
      <c r="M1025" t="b">
        <f>IF(DataAnalyst!P949=-1,FALSE,TRUE)</f>
        <v>0</v>
      </c>
      <c r="N1025">
        <f t="shared" si="143"/>
        <v>0</v>
      </c>
      <c r="O1025">
        <f t="shared" si="138"/>
        <v>0</v>
      </c>
      <c r="P1025">
        <f t="shared" si="139"/>
        <v>0</v>
      </c>
      <c r="Q1025">
        <f t="shared" si="140"/>
        <v>0</v>
      </c>
      <c r="R1025">
        <f t="shared" si="141"/>
        <v>0</v>
      </c>
      <c r="S1025">
        <f t="shared" si="142"/>
        <v>1</v>
      </c>
    </row>
    <row r="1026" spans="1:19" ht="18.600000000000001" customHeight="1" x14ac:dyDescent="0.3">
      <c r="A1026" t="s">
        <v>3070</v>
      </c>
      <c r="B1026" t="str">
        <f>UPPER(DataAnalyst!B1026)</f>
        <v>SENIOR DATA AND REPORTING ANALYST</v>
      </c>
      <c r="C1026" t="s">
        <v>2990</v>
      </c>
      <c r="E1026" t="str">
        <f t="shared" si="144"/>
        <v>Data Analyst</v>
      </c>
      <c r="F1026" t="str">
        <f t="shared" ref="F1026:F1089" si="145">LEFT(C1026,3)</f>
        <v>$46</v>
      </c>
      <c r="G1026" t="str">
        <f t="shared" ref="G1026:G1089" si="146">MID(C1026,FIND("-",C1026)+1,FIND("(",C1026)-FIND("-",C1026)-3)</f>
        <v>$102</v>
      </c>
      <c r="H1026" t="str">
        <f>LEFT(DataAnalyst!F950,LEN(DataAnalyst!F950)-3)</f>
        <v xml:space="preserve">Infomerica, Inc
</v>
      </c>
      <c r="I1026" t="s">
        <v>1820</v>
      </c>
      <c r="J1026" t="str">
        <f>IF(DataAnalyst!I950=-1,"Unknown",DataAnalyst!I950)</f>
        <v>501 to 1000 employees</v>
      </c>
      <c r="K1026" t="str">
        <f>IF(DataAnalyst!L950=-1,"Unknown",DataAnalyst!L950)</f>
        <v>IT Services</v>
      </c>
      <c r="L1026" t="str">
        <f>IF(DataAnalyst!N950=-1,"Unknown",DataAnalyst!N950)</f>
        <v>$100 to $500 million (USD)</v>
      </c>
      <c r="M1026" t="b">
        <f>IF(DataAnalyst!P950=-1,FALSE,TRUE)</f>
        <v>0</v>
      </c>
      <c r="N1026">
        <f t="shared" si="143"/>
        <v>1</v>
      </c>
      <c r="O1026">
        <f t="shared" si="138"/>
        <v>0</v>
      </c>
      <c r="P1026">
        <f t="shared" si="139"/>
        <v>0</v>
      </c>
      <c r="Q1026">
        <f t="shared" si="140"/>
        <v>0</v>
      </c>
      <c r="R1026">
        <f t="shared" si="141"/>
        <v>0</v>
      </c>
      <c r="S1026">
        <f t="shared" si="142"/>
        <v>1</v>
      </c>
    </row>
    <row r="1027" spans="1:19" ht="18.600000000000001" customHeight="1" x14ac:dyDescent="0.3">
      <c r="A1027" t="s">
        <v>3074</v>
      </c>
      <c r="B1027" t="str">
        <f>UPPER(DataAnalyst!B1027)</f>
        <v>DATA ANALYST</v>
      </c>
      <c r="C1027" t="s">
        <v>2990</v>
      </c>
      <c r="E1027" t="str">
        <f t="shared" si="144"/>
        <v>Data Analyst</v>
      </c>
      <c r="F1027" t="str">
        <f t="shared" si="145"/>
        <v>$46</v>
      </c>
      <c r="G1027" t="str">
        <f t="shared" si="146"/>
        <v>$102</v>
      </c>
      <c r="H1027" t="str">
        <f>LEFT(DataAnalyst!F952,LEN(DataAnalyst!F952)-3)</f>
        <v xml:space="preserve">Kelsey Seybold Clinic
</v>
      </c>
      <c r="I1027" t="s">
        <v>2732</v>
      </c>
      <c r="J1027" t="str">
        <f>IF(DataAnalyst!I952=-1,"Unknown",DataAnalyst!I952)</f>
        <v>1001 to 5000 employees</v>
      </c>
      <c r="K1027" t="str">
        <f>IF(DataAnalyst!L952=-1,"Unknown",DataAnalyst!L952)</f>
        <v>Health Care Services &amp; Hospitals</v>
      </c>
      <c r="L1027" t="str">
        <f>IF(DataAnalyst!N952=-1,"Unknown",DataAnalyst!N952)</f>
        <v>$100 to $500 million (USD)</v>
      </c>
      <c r="M1027" t="b">
        <f>IF(DataAnalyst!P952=-1,FALSE,TRUE)</f>
        <v>0</v>
      </c>
      <c r="N1027">
        <f t="shared" si="143"/>
        <v>1</v>
      </c>
      <c r="O1027">
        <f t="shared" ref="O1027:O1090" si="147">COUNTIF($A1027,"*Python*")</f>
        <v>0</v>
      </c>
      <c r="P1027">
        <f t="shared" ref="P1027:P1090" si="148">COUNTIF($A1027,"* R *")</f>
        <v>0</v>
      </c>
      <c r="Q1027">
        <f t="shared" ref="Q1027:Q1090" si="149">COUNTIF($A1027,"*Tableau*")</f>
        <v>0</v>
      </c>
      <c r="R1027">
        <f t="shared" ref="R1027:R1090" si="150">COUNTIF($A1027,"*Power BI*")+COUNTIF($A1027,"*PowerBI*")</f>
        <v>1</v>
      </c>
      <c r="S1027">
        <f t="shared" ref="S1027:S1090" si="151">+COUNTIF($A1027,"*Excel*")</f>
        <v>0</v>
      </c>
    </row>
    <row r="1028" spans="1:19" ht="18.600000000000001" customHeight="1" x14ac:dyDescent="0.3">
      <c r="A1028" t="s">
        <v>3078</v>
      </c>
      <c r="B1028" t="str">
        <f>UPPER(DataAnalyst!B1028)</f>
        <v>DATA ANALYST/ENGINEER</v>
      </c>
      <c r="C1028" t="s">
        <v>3077</v>
      </c>
      <c r="E1028" t="str">
        <f t="shared" si="144"/>
        <v>Data Analyst</v>
      </c>
      <c r="F1028" t="str">
        <f t="shared" si="145"/>
        <v>$43</v>
      </c>
      <c r="G1028" t="str">
        <f t="shared" si="146"/>
        <v>$94</v>
      </c>
      <c r="H1028" t="str">
        <f>LEFT(DataAnalyst!F953,LEN(DataAnalyst!F953)-3)</f>
        <v xml:space="preserve">Premier Medical Resources
</v>
      </c>
      <c r="I1028" t="s">
        <v>1820</v>
      </c>
      <c r="J1028" t="str">
        <f>IF(DataAnalyst!I953=-1,"Unknown",DataAnalyst!I953)</f>
        <v>201 to 500 employees</v>
      </c>
      <c r="K1028" t="str">
        <f>IF(DataAnalyst!L953=-1,"Unknown",DataAnalyst!L953)</f>
        <v>Unknown</v>
      </c>
      <c r="L1028" t="str">
        <f>IF(DataAnalyst!N953=-1,"Unknown",DataAnalyst!N953)</f>
        <v>Unknown / Non-Applicable</v>
      </c>
      <c r="M1028" t="b">
        <f>IF(DataAnalyst!P953=-1,FALSE,TRUE)</f>
        <v>0</v>
      </c>
      <c r="N1028">
        <f t="shared" ref="N1028:N1091" si="152">COUNTIF($A1028,"*SQL*")</f>
        <v>1</v>
      </c>
      <c r="O1028">
        <f t="shared" si="147"/>
        <v>0</v>
      </c>
      <c r="P1028">
        <f t="shared" si="148"/>
        <v>0</v>
      </c>
      <c r="Q1028">
        <f t="shared" si="149"/>
        <v>1</v>
      </c>
      <c r="R1028">
        <f t="shared" si="150"/>
        <v>0</v>
      </c>
      <c r="S1028">
        <f t="shared" si="151"/>
        <v>0</v>
      </c>
    </row>
    <row r="1029" spans="1:19" ht="18.600000000000001" customHeight="1" x14ac:dyDescent="0.3">
      <c r="A1029" t="s">
        <v>3080</v>
      </c>
      <c r="B1029" t="str">
        <f>UPPER(DataAnalyst!B1029)</f>
        <v>FINANCE DATA ANALYST</v>
      </c>
      <c r="C1029" t="s">
        <v>3077</v>
      </c>
      <c r="E1029" t="str">
        <f t="shared" si="144"/>
        <v>Data Analyst</v>
      </c>
      <c r="F1029" t="str">
        <f t="shared" si="145"/>
        <v>$43</v>
      </c>
      <c r="G1029" t="str">
        <f t="shared" si="146"/>
        <v>$94</v>
      </c>
      <c r="H1029" t="str">
        <f>LEFT(DataAnalyst!F955,LEN(DataAnalyst!F955)-3)</f>
        <v xml:space="preserve">UTHealth Houston
</v>
      </c>
      <c r="I1029" t="s">
        <v>1820</v>
      </c>
      <c r="J1029" t="str">
        <f>IF(DataAnalyst!I955=-1,"Unknown",DataAnalyst!I955)</f>
        <v>5001 to 10000 employees</v>
      </c>
      <c r="K1029" t="str">
        <f>IF(DataAnalyst!L955=-1,"Unknown",DataAnalyst!L955)</f>
        <v>Colleges &amp; Universities</v>
      </c>
      <c r="L1029" t="str">
        <f>IF(DataAnalyst!N955=-1,"Unknown",DataAnalyst!N955)</f>
        <v>$1 to $2 billion (USD)</v>
      </c>
      <c r="M1029" t="b">
        <f>IF(DataAnalyst!P955=-1,FALSE,TRUE)</f>
        <v>0</v>
      </c>
      <c r="N1029">
        <f t="shared" si="152"/>
        <v>0</v>
      </c>
      <c r="O1029">
        <f t="shared" si="147"/>
        <v>0</v>
      </c>
      <c r="P1029">
        <f t="shared" si="148"/>
        <v>0</v>
      </c>
      <c r="Q1029">
        <f t="shared" si="149"/>
        <v>0</v>
      </c>
      <c r="R1029">
        <f t="shared" si="150"/>
        <v>0</v>
      </c>
      <c r="S1029">
        <f t="shared" si="151"/>
        <v>0</v>
      </c>
    </row>
    <row r="1030" spans="1:19" ht="18.600000000000001" customHeight="1" x14ac:dyDescent="0.3">
      <c r="A1030" t="s">
        <v>3082</v>
      </c>
      <c r="B1030" t="str">
        <f>UPPER(DataAnalyst!B1030)</f>
        <v>DATA ANALYST/BUSINESS ANALYST WITH SQL</v>
      </c>
      <c r="C1030" t="s">
        <v>3077</v>
      </c>
      <c r="E1030" t="str">
        <f t="shared" si="144"/>
        <v>Business Analyst</v>
      </c>
      <c r="F1030" t="str">
        <f t="shared" si="145"/>
        <v>$43</v>
      </c>
      <c r="G1030" t="str">
        <f t="shared" si="146"/>
        <v>$94</v>
      </c>
      <c r="H1030" t="str">
        <f>LEFT(DataAnalyst!F956,LEN(DataAnalyst!F956)-3)</f>
        <v xml:space="preserve">The Bank of New York Mellon
</v>
      </c>
      <c r="I1030" t="s">
        <v>1820</v>
      </c>
      <c r="J1030" t="str">
        <f>IF(DataAnalyst!I956=-1,"Unknown",DataAnalyst!I956)</f>
        <v>10000+ employees</v>
      </c>
      <c r="K1030" t="str">
        <f>IF(DataAnalyst!L956=-1,"Unknown",DataAnalyst!L956)</f>
        <v>Investment Banking &amp; Asset Management</v>
      </c>
      <c r="L1030" t="str">
        <f>IF(DataAnalyst!N956=-1,"Unknown",DataAnalyst!N956)</f>
        <v>$10+ billion (USD)</v>
      </c>
      <c r="M1030" t="b">
        <f>IF(DataAnalyst!P956=-1,FALSE,TRUE)</f>
        <v>0</v>
      </c>
      <c r="N1030">
        <f t="shared" si="152"/>
        <v>1</v>
      </c>
      <c r="O1030">
        <f t="shared" si="147"/>
        <v>0</v>
      </c>
      <c r="P1030">
        <f t="shared" si="148"/>
        <v>0</v>
      </c>
      <c r="Q1030">
        <f t="shared" si="149"/>
        <v>0</v>
      </c>
      <c r="R1030">
        <f t="shared" si="150"/>
        <v>0</v>
      </c>
      <c r="S1030">
        <f t="shared" si="151"/>
        <v>1</v>
      </c>
    </row>
    <row r="1031" spans="1:19" ht="18.600000000000001" customHeight="1" x14ac:dyDescent="0.3">
      <c r="A1031" t="s">
        <v>3083</v>
      </c>
      <c r="B1031" t="str">
        <f>UPPER(DataAnalyst!B1031)</f>
        <v>FINANCIAL DATA ANALYST</v>
      </c>
      <c r="C1031" t="s">
        <v>3077</v>
      </c>
      <c r="E1031" t="str">
        <f t="shared" si="144"/>
        <v>Data Analyst</v>
      </c>
      <c r="F1031" t="str">
        <f t="shared" si="145"/>
        <v>$43</v>
      </c>
      <c r="G1031" t="str">
        <f t="shared" si="146"/>
        <v>$94</v>
      </c>
      <c r="H1031" t="str">
        <f>LEFT(DataAnalyst!F957,LEN(DataAnalyst!F957)-3)</f>
        <v xml:space="preserve">Kelsey Seybold Clinic
</v>
      </c>
      <c r="I1031" t="s">
        <v>2732</v>
      </c>
      <c r="J1031" t="str">
        <f>IF(DataAnalyst!I957=-1,"Unknown",DataAnalyst!I957)</f>
        <v>1001 to 5000 employees</v>
      </c>
      <c r="K1031" t="str">
        <f>IF(DataAnalyst!L957=-1,"Unknown",DataAnalyst!L957)</f>
        <v>Health Care Services &amp; Hospitals</v>
      </c>
      <c r="L1031" t="str">
        <f>IF(DataAnalyst!N957=-1,"Unknown",DataAnalyst!N957)</f>
        <v>$100 to $500 million (USD)</v>
      </c>
      <c r="M1031" t="b">
        <f>IF(DataAnalyst!P957=-1,FALSE,TRUE)</f>
        <v>0</v>
      </c>
      <c r="N1031">
        <f t="shared" si="152"/>
        <v>0</v>
      </c>
      <c r="O1031">
        <f t="shared" si="147"/>
        <v>0</v>
      </c>
      <c r="P1031">
        <f t="shared" si="148"/>
        <v>0</v>
      </c>
      <c r="Q1031">
        <f t="shared" si="149"/>
        <v>0</v>
      </c>
      <c r="R1031">
        <f t="shared" si="150"/>
        <v>0</v>
      </c>
      <c r="S1031">
        <f t="shared" si="151"/>
        <v>1</v>
      </c>
    </row>
    <row r="1032" spans="1:19" ht="18.600000000000001" customHeight="1" x14ac:dyDescent="0.3">
      <c r="A1032" t="s">
        <v>3087</v>
      </c>
      <c r="B1032" t="str">
        <f>UPPER(DataAnalyst!B1032)</f>
        <v>TECHNICAL BUSINESS/DATA ANALYST</v>
      </c>
      <c r="C1032" t="s">
        <v>3077</v>
      </c>
      <c r="E1032" t="str">
        <f t="shared" si="144"/>
        <v>Business Analyst</v>
      </c>
      <c r="F1032" t="str">
        <f t="shared" si="145"/>
        <v>$43</v>
      </c>
      <c r="G1032" t="str">
        <f t="shared" si="146"/>
        <v>$94</v>
      </c>
      <c r="H1032" t="str">
        <f>LEFT(DataAnalyst!F959,LEN(DataAnalyst!F959)-3)</f>
        <v xml:space="preserve">The Jupiter Group
</v>
      </c>
      <c r="I1032" t="s">
        <v>833</v>
      </c>
      <c r="J1032" t="str">
        <f>IF(DataAnalyst!I959=-1,"Unknown",DataAnalyst!I959)</f>
        <v>51 to 200 employees</v>
      </c>
      <c r="K1032" t="str">
        <f>IF(DataAnalyst!L959=-1,"Unknown",DataAnalyst!L959)</f>
        <v>Staffing &amp; Outsourcing</v>
      </c>
      <c r="L1032" t="str">
        <f>IF(DataAnalyst!N959=-1,"Unknown",DataAnalyst!N959)</f>
        <v>Less than $1 million (USD)</v>
      </c>
      <c r="M1032" t="b">
        <f>IF(DataAnalyst!P959=-1,FALSE,TRUE)</f>
        <v>0</v>
      </c>
      <c r="N1032">
        <f t="shared" si="152"/>
        <v>1</v>
      </c>
      <c r="O1032">
        <f t="shared" si="147"/>
        <v>0</v>
      </c>
      <c r="P1032">
        <f t="shared" si="148"/>
        <v>0</v>
      </c>
      <c r="Q1032">
        <f t="shared" si="149"/>
        <v>0</v>
      </c>
      <c r="R1032">
        <f t="shared" si="150"/>
        <v>0</v>
      </c>
      <c r="S1032">
        <f t="shared" si="151"/>
        <v>1</v>
      </c>
    </row>
    <row r="1033" spans="1:19" ht="18.600000000000001" customHeight="1" x14ac:dyDescent="0.3">
      <c r="A1033" t="s">
        <v>3089</v>
      </c>
      <c r="B1033" t="str">
        <f>UPPER(DataAnalyst!B1033)</f>
        <v>ACCOUNTING DATA ANALYST</v>
      </c>
      <c r="C1033" t="s">
        <v>3077</v>
      </c>
      <c r="E1033" t="str">
        <f t="shared" si="144"/>
        <v>Data Analyst</v>
      </c>
      <c r="F1033" t="str">
        <f t="shared" si="145"/>
        <v>$43</v>
      </c>
      <c r="G1033" t="str">
        <f t="shared" si="146"/>
        <v>$94</v>
      </c>
      <c r="H1033" t="str">
        <f>LEFT(DataAnalyst!F960,LEN(DataAnalyst!F960)-3)</f>
        <v xml:space="preserve">Kelsey-Seybold Medical Group
</v>
      </c>
      <c r="I1033" t="s">
        <v>2732</v>
      </c>
      <c r="J1033" t="str">
        <f>IF(DataAnalyst!I960=-1,"Unknown",DataAnalyst!I960)</f>
        <v>1001 to 5000 employees</v>
      </c>
      <c r="K1033" t="str">
        <f>IF(DataAnalyst!L960=-1,"Unknown",DataAnalyst!L960)</f>
        <v>Health Care Services &amp; Hospitals</v>
      </c>
      <c r="L1033" t="str">
        <f>IF(DataAnalyst!N960=-1,"Unknown",DataAnalyst!N960)</f>
        <v>$100 to $500 million (USD)</v>
      </c>
      <c r="M1033" t="b">
        <f>IF(DataAnalyst!P960=-1,FALSE,TRUE)</f>
        <v>0</v>
      </c>
      <c r="N1033">
        <f t="shared" si="152"/>
        <v>0</v>
      </c>
      <c r="O1033">
        <f t="shared" si="147"/>
        <v>0</v>
      </c>
      <c r="P1033">
        <f t="shared" si="148"/>
        <v>0</v>
      </c>
      <c r="Q1033">
        <f t="shared" si="149"/>
        <v>0</v>
      </c>
      <c r="R1033">
        <f t="shared" si="150"/>
        <v>0</v>
      </c>
      <c r="S1033">
        <f t="shared" si="151"/>
        <v>1</v>
      </c>
    </row>
    <row r="1034" spans="1:19" ht="18.600000000000001" customHeight="1" x14ac:dyDescent="0.3">
      <c r="A1034" t="s">
        <v>3093</v>
      </c>
      <c r="B1034" t="str">
        <f>UPPER(DataAnalyst!B1034)</f>
        <v>DATA ANALYST/SCIENTIST INTERN</v>
      </c>
      <c r="C1034" t="s">
        <v>3077</v>
      </c>
      <c r="E1034" t="str">
        <f t="shared" si="144"/>
        <v>Data Analyst</v>
      </c>
      <c r="F1034" t="str">
        <f t="shared" si="145"/>
        <v>$43</v>
      </c>
      <c r="G1034" t="str">
        <f t="shared" si="146"/>
        <v>$94</v>
      </c>
      <c r="H1034" t="str">
        <f>LEFT(DataAnalyst!F961,LEN(DataAnalyst!F961)-3)</f>
        <v xml:space="preserve">Crawford Thomas Recruiting
</v>
      </c>
      <c r="I1034" t="s">
        <v>1820</v>
      </c>
      <c r="J1034" t="str">
        <f>IF(DataAnalyst!I961=-1,"Unknown",DataAnalyst!I961)</f>
        <v>51 to 200 employees</v>
      </c>
      <c r="K1034" t="str">
        <f>IF(DataAnalyst!L961=-1,"Unknown",DataAnalyst!L961)</f>
        <v>Staffing &amp; Outsourcing</v>
      </c>
      <c r="L1034" t="str">
        <f>IF(DataAnalyst!N961=-1,"Unknown",DataAnalyst!N961)</f>
        <v>$10 to $25 million (USD)</v>
      </c>
      <c r="M1034" t="b">
        <f>IF(DataAnalyst!P961=-1,FALSE,TRUE)</f>
        <v>0</v>
      </c>
      <c r="N1034">
        <f t="shared" si="152"/>
        <v>0</v>
      </c>
      <c r="O1034">
        <f t="shared" si="147"/>
        <v>0</v>
      </c>
      <c r="P1034">
        <f t="shared" si="148"/>
        <v>0</v>
      </c>
      <c r="Q1034">
        <f t="shared" si="149"/>
        <v>0</v>
      </c>
      <c r="R1034">
        <f t="shared" si="150"/>
        <v>0</v>
      </c>
      <c r="S1034">
        <f t="shared" si="151"/>
        <v>1</v>
      </c>
    </row>
    <row r="1035" spans="1:19" ht="18.600000000000001" customHeight="1" x14ac:dyDescent="0.3">
      <c r="A1035" t="s">
        <v>3096</v>
      </c>
      <c r="B1035" t="str">
        <f>UPPER(DataAnalyst!B1035)</f>
        <v>SENIOR DATA ANALYST</v>
      </c>
      <c r="C1035" t="s">
        <v>3077</v>
      </c>
      <c r="E1035" t="str">
        <f t="shared" si="144"/>
        <v>Data Analyst</v>
      </c>
      <c r="F1035" t="str">
        <f t="shared" si="145"/>
        <v>$43</v>
      </c>
      <c r="G1035" t="str">
        <f t="shared" si="146"/>
        <v>$94</v>
      </c>
      <c r="H1035" t="str">
        <f>LEFT(DataAnalyst!F962,LEN(DataAnalyst!F962)-3)</f>
        <v xml:space="preserve">Jobot
</v>
      </c>
      <c r="I1035" t="s">
        <v>1395</v>
      </c>
      <c r="J1035" t="str">
        <f>IF(DataAnalyst!I962=-1,"Unknown",DataAnalyst!I962)</f>
        <v>51 to 200 employees</v>
      </c>
      <c r="K1035" t="str">
        <f>IF(DataAnalyst!L962=-1,"Unknown",DataAnalyst!L962)</f>
        <v>Staffing &amp; Outsourcing</v>
      </c>
      <c r="L1035" t="str">
        <f>IF(DataAnalyst!N962=-1,"Unknown",DataAnalyst!N962)</f>
        <v>$25 to $50 million (USD)</v>
      </c>
      <c r="M1035" t="b">
        <f>IF(DataAnalyst!P962=-1,FALSE,TRUE)</f>
        <v>0</v>
      </c>
      <c r="N1035">
        <f t="shared" si="152"/>
        <v>1</v>
      </c>
      <c r="O1035">
        <f t="shared" si="147"/>
        <v>1</v>
      </c>
      <c r="P1035">
        <f t="shared" si="148"/>
        <v>0</v>
      </c>
      <c r="Q1035">
        <f t="shared" si="149"/>
        <v>1</v>
      </c>
      <c r="R1035">
        <f t="shared" si="150"/>
        <v>0</v>
      </c>
      <c r="S1035">
        <f t="shared" si="151"/>
        <v>1</v>
      </c>
    </row>
    <row r="1036" spans="1:19" ht="18.600000000000001" customHeight="1" x14ac:dyDescent="0.3">
      <c r="A1036" t="s">
        <v>3099</v>
      </c>
      <c r="B1036" t="str">
        <f>UPPER(DataAnalyst!B1036)</f>
        <v>DATA ENGINEER/DATABASE ANALYST/DATA ANALYST</v>
      </c>
      <c r="C1036" t="s">
        <v>3077</v>
      </c>
      <c r="E1036" t="str">
        <f t="shared" si="144"/>
        <v>Data Analyst</v>
      </c>
      <c r="F1036" t="str">
        <f t="shared" si="145"/>
        <v>$43</v>
      </c>
      <c r="G1036" t="str">
        <f t="shared" si="146"/>
        <v>$94</v>
      </c>
      <c r="H1036" t="str">
        <f>LEFT(DataAnalyst!F963,LEN(DataAnalyst!F963)-3)</f>
        <v>Talbridge Corporat</v>
      </c>
      <c r="I1036" t="s">
        <v>1820</v>
      </c>
      <c r="J1036" t="str">
        <f>IF(DataAnalyst!I963=-1,"Unknown",DataAnalyst!I963)</f>
        <v>51 to 200 employees</v>
      </c>
      <c r="K1036" t="str">
        <f>IF(DataAnalyst!L963=-1,"Unknown",DataAnalyst!L963)</f>
        <v>Staffing &amp; Outsourcing</v>
      </c>
      <c r="L1036" t="str">
        <f>IF(DataAnalyst!N963=-1,"Unknown",DataAnalyst!N963)</f>
        <v>$1 to $5 million (USD)</v>
      </c>
      <c r="M1036" t="b">
        <f>IF(DataAnalyst!P963=-1,FALSE,TRUE)</f>
        <v>0</v>
      </c>
      <c r="N1036">
        <f t="shared" si="152"/>
        <v>0</v>
      </c>
      <c r="O1036">
        <f t="shared" si="147"/>
        <v>0</v>
      </c>
      <c r="P1036">
        <f t="shared" si="148"/>
        <v>0</v>
      </c>
      <c r="Q1036">
        <f t="shared" si="149"/>
        <v>0</v>
      </c>
      <c r="R1036">
        <f t="shared" si="150"/>
        <v>0</v>
      </c>
      <c r="S1036">
        <f t="shared" si="151"/>
        <v>0</v>
      </c>
    </row>
    <row r="1037" spans="1:19" ht="18.600000000000001" customHeight="1" x14ac:dyDescent="0.3">
      <c r="A1037" t="s">
        <v>3101</v>
      </c>
      <c r="B1037" t="str">
        <f>UPPER(DataAnalyst!B1037)</f>
        <v>DATA SYSTEM ANALYST WITH SQL</v>
      </c>
      <c r="C1037" t="s">
        <v>3077</v>
      </c>
      <c r="E1037" t="str">
        <f t="shared" si="144"/>
        <v>Data Analyst</v>
      </c>
      <c r="F1037" t="str">
        <f t="shared" si="145"/>
        <v>$43</v>
      </c>
      <c r="G1037" t="str">
        <f t="shared" si="146"/>
        <v>$94</v>
      </c>
      <c r="H1037" t="str">
        <f>LEFT(DataAnalyst!F964,LEN(DataAnalyst!F964)-3)</f>
        <v xml:space="preserve">eTeam Inc.
</v>
      </c>
      <c r="I1037" t="s">
        <v>1820</v>
      </c>
      <c r="J1037" t="str">
        <f>IF(DataAnalyst!I964=-1,"Unknown",DataAnalyst!I964)</f>
        <v>51 to 200 employees</v>
      </c>
      <c r="K1037" t="str">
        <f>IF(DataAnalyst!L964=-1,"Unknown",DataAnalyst!L964)</f>
        <v>Staffing &amp; Outsourcing</v>
      </c>
      <c r="L1037" t="str">
        <f>IF(DataAnalyst!N964=-1,"Unknown",DataAnalyst!N964)</f>
        <v>$50 to $100 million (USD)</v>
      </c>
      <c r="M1037" t="b">
        <f>IF(DataAnalyst!P964=-1,FALSE,TRUE)</f>
        <v>0</v>
      </c>
      <c r="N1037">
        <f t="shared" si="152"/>
        <v>1</v>
      </c>
      <c r="O1037">
        <f t="shared" si="147"/>
        <v>0</v>
      </c>
      <c r="P1037">
        <f t="shared" si="148"/>
        <v>0</v>
      </c>
      <c r="Q1037">
        <f t="shared" si="149"/>
        <v>0</v>
      </c>
      <c r="R1037">
        <f t="shared" si="150"/>
        <v>0</v>
      </c>
      <c r="S1037">
        <f t="shared" si="151"/>
        <v>1</v>
      </c>
    </row>
    <row r="1038" spans="1:19" ht="18.600000000000001" customHeight="1" x14ac:dyDescent="0.3">
      <c r="A1038" t="s">
        <v>3103</v>
      </c>
      <c r="B1038" t="str">
        <f>UPPER(DataAnalyst!B1038)</f>
        <v>SENIOR DATA ANALYST</v>
      </c>
      <c r="C1038" t="s">
        <v>3077</v>
      </c>
      <c r="E1038" t="str">
        <f t="shared" si="144"/>
        <v>Data Analyst</v>
      </c>
      <c r="F1038" t="str">
        <f t="shared" si="145"/>
        <v>$43</v>
      </c>
      <c r="G1038" t="str">
        <f t="shared" si="146"/>
        <v>$94</v>
      </c>
      <c r="H1038" t="str">
        <f>LEFT(DataAnalyst!F965,LEN(DataAnalyst!F965)-3)</f>
        <v xml:space="preserve">LanceSoft Inc
</v>
      </c>
      <c r="I1038" t="s">
        <v>1820</v>
      </c>
      <c r="J1038" t="str">
        <f>IF(DataAnalyst!I965=-1,"Unknown",DataAnalyst!I965)</f>
        <v>1001 to 5000 employees</v>
      </c>
      <c r="K1038" t="str">
        <f>IF(DataAnalyst!L965=-1,"Unknown",DataAnalyst!L965)</f>
        <v>Staffing &amp; Outsourcing</v>
      </c>
      <c r="L1038" t="str">
        <f>IF(DataAnalyst!N965=-1,"Unknown",DataAnalyst!N965)</f>
        <v>$100 to $500 million (USD)</v>
      </c>
      <c r="M1038" t="b">
        <f>IF(DataAnalyst!P965=-1,FALSE,TRUE)</f>
        <v>0</v>
      </c>
      <c r="N1038">
        <f t="shared" si="152"/>
        <v>1</v>
      </c>
      <c r="O1038">
        <f t="shared" si="147"/>
        <v>0</v>
      </c>
      <c r="P1038">
        <f t="shared" si="148"/>
        <v>0</v>
      </c>
      <c r="Q1038">
        <f t="shared" si="149"/>
        <v>0</v>
      </c>
      <c r="R1038">
        <f t="shared" si="150"/>
        <v>0</v>
      </c>
      <c r="S1038">
        <f t="shared" si="151"/>
        <v>1</v>
      </c>
    </row>
    <row r="1039" spans="1:19" ht="18.600000000000001" customHeight="1" x14ac:dyDescent="0.3">
      <c r="A1039" t="s">
        <v>3106</v>
      </c>
      <c r="B1039" t="str">
        <f>UPPER(DataAnalyst!B1039)</f>
        <v>ETL QA / DATA ANALYST</v>
      </c>
      <c r="C1039" t="s">
        <v>3077</v>
      </c>
      <c r="E1039" t="str">
        <f t="shared" si="144"/>
        <v>Data Analyst</v>
      </c>
      <c r="F1039" t="str">
        <f t="shared" si="145"/>
        <v>$43</v>
      </c>
      <c r="G1039" t="str">
        <f t="shared" si="146"/>
        <v>$94</v>
      </c>
      <c r="H1039" t="str">
        <f>LEFT(DataAnalyst!F966,LEN(DataAnalyst!F966)-3)</f>
        <v xml:space="preserve">Central Business Solutions, Inc
</v>
      </c>
      <c r="I1039" t="s">
        <v>1820</v>
      </c>
      <c r="J1039" t="str">
        <f>IF(DataAnalyst!I966=-1,"Unknown",DataAnalyst!I966)</f>
        <v>51 to 200 employees</v>
      </c>
      <c r="K1039" t="str">
        <f>IF(DataAnalyst!L966=-1,"Unknown",DataAnalyst!L966)</f>
        <v>Consulting</v>
      </c>
      <c r="L1039" t="str">
        <f>IF(DataAnalyst!N966=-1,"Unknown",DataAnalyst!N966)</f>
        <v>$5 to $10 million (USD)</v>
      </c>
      <c r="M1039" t="b">
        <f>IF(DataAnalyst!P966=-1,FALSE,TRUE)</f>
        <v>0</v>
      </c>
      <c r="N1039">
        <f t="shared" si="152"/>
        <v>0</v>
      </c>
      <c r="O1039">
        <f t="shared" si="147"/>
        <v>0</v>
      </c>
      <c r="P1039">
        <f t="shared" si="148"/>
        <v>0</v>
      </c>
      <c r="Q1039">
        <f t="shared" si="149"/>
        <v>0</v>
      </c>
      <c r="R1039">
        <f t="shared" si="150"/>
        <v>0</v>
      </c>
      <c r="S1039">
        <f t="shared" si="151"/>
        <v>0</v>
      </c>
    </row>
    <row r="1040" spans="1:19" ht="18.600000000000001" customHeight="1" x14ac:dyDescent="0.3">
      <c r="A1040" t="s">
        <v>3109</v>
      </c>
      <c r="B1040" t="str">
        <f>UPPER(DataAnalyst!B1040)</f>
        <v>ANALYST PHARMACY QUALITY DATA</v>
      </c>
      <c r="C1040" t="s">
        <v>3077</v>
      </c>
      <c r="E1040" t="str">
        <f t="shared" si="144"/>
        <v>Data Analyst</v>
      </c>
      <c r="F1040" t="str">
        <f t="shared" si="145"/>
        <v>$43</v>
      </c>
      <c r="G1040" t="str">
        <f t="shared" si="146"/>
        <v>$94</v>
      </c>
      <c r="H1040" t="str">
        <f>LEFT(DataAnalyst!F967,LEN(DataAnalyst!F967)-3)</f>
        <v xml:space="preserve">Professional Enrollment Concepts
</v>
      </c>
      <c r="I1040" t="s">
        <v>1820</v>
      </c>
      <c r="J1040" t="str">
        <f>IF(DataAnalyst!I967=-1,"Unknown",DataAnalyst!I967)</f>
        <v>1 to 50 employees</v>
      </c>
      <c r="K1040" t="str">
        <f>IF(DataAnalyst!L967=-1,"Unknown",DataAnalyst!L967)</f>
        <v>Unknown</v>
      </c>
      <c r="L1040" t="str">
        <f>IF(DataAnalyst!N967=-1,"Unknown",DataAnalyst!N967)</f>
        <v>$1 to $5 million (USD)</v>
      </c>
      <c r="M1040" t="b">
        <f>IF(DataAnalyst!P967=-1,FALSE,TRUE)</f>
        <v>0</v>
      </c>
      <c r="N1040">
        <f t="shared" si="152"/>
        <v>0</v>
      </c>
      <c r="O1040">
        <f t="shared" si="147"/>
        <v>0</v>
      </c>
      <c r="P1040">
        <f t="shared" si="148"/>
        <v>0</v>
      </c>
      <c r="Q1040">
        <f t="shared" si="149"/>
        <v>0</v>
      </c>
      <c r="R1040">
        <f t="shared" si="150"/>
        <v>0</v>
      </c>
      <c r="S1040">
        <f t="shared" si="151"/>
        <v>1</v>
      </c>
    </row>
    <row r="1041" spans="1:19" ht="18.600000000000001" customHeight="1" x14ac:dyDescent="0.3">
      <c r="A1041" t="s">
        <v>3112</v>
      </c>
      <c r="B1041" t="str">
        <f>UPPER(DataAnalyst!B1041)</f>
        <v>ANALYST, GLOBAL DATA GOVERNANCE &amp; STRATEGY</v>
      </c>
      <c r="C1041" t="s">
        <v>3077</v>
      </c>
      <c r="E1041" t="str">
        <f t="shared" si="144"/>
        <v>Data Analyst</v>
      </c>
      <c r="F1041" t="str">
        <f t="shared" si="145"/>
        <v>$43</v>
      </c>
      <c r="G1041" t="str">
        <f t="shared" si="146"/>
        <v>$94</v>
      </c>
      <c r="H1041" t="str">
        <f>LEFT(DataAnalyst!F968,LEN(DataAnalyst!F968)-3)</f>
        <v xml:space="preserve">Texas Dow Employees Credit Union
</v>
      </c>
      <c r="I1041" t="s">
        <v>1395</v>
      </c>
      <c r="J1041" t="str">
        <f>IF(DataAnalyst!I968=-1,"Unknown",DataAnalyst!I968)</f>
        <v>501 to 1000 employees</v>
      </c>
      <c r="K1041" t="str">
        <f>IF(DataAnalyst!L968=-1,"Unknown",DataAnalyst!L968)</f>
        <v>Banks &amp; Credit Unions</v>
      </c>
      <c r="L1041" t="str">
        <f>IF(DataAnalyst!N968=-1,"Unknown",DataAnalyst!N968)</f>
        <v>$100 to $500 million (USD)</v>
      </c>
      <c r="M1041" t="b">
        <f>IF(DataAnalyst!P968=-1,FALSE,TRUE)</f>
        <v>0</v>
      </c>
      <c r="N1041">
        <f t="shared" si="152"/>
        <v>0</v>
      </c>
      <c r="O1041">
        <f t="shared" si="147"/>
        <v>0</v>
      </c>
      <c r="P1041">
        <f t="shared" si="148"/>
        <v>0</v>
      </c>
      <c r="Q1041">
        <f t="shared" si="149"/>
        <v>0</v>
      </c>
      <c r="R1041">
        <f t="shared" si="150"/>
        <v>0</v>
      </c>
      <c r="S1041">
        <f t="shared" si="151"/>
        <v>1</v>
      </c>
    </row>
    <row r="1042" spans="1:19" ht="18.600000000000001" customHeight="1" x14ac:dyDescent="0.3">
      <c r="A1042" t="s">
        <v>3114</v>
      </c>
      <c r="B1042" t="str">
        <f>UPPER(DataAnalyst!B1042)</f>
        <v>SQL/SAS DATA ANALYST</v>
      </c>
      <c r="C1042" t="s">
        <v>3077</v>
      </c>
      <c r="E1042" t="str">
        <f t="shared" si="144"/>
        <v>Data Analyst</v>
      </c>
      <c r="F1042" t="str">
        <f t="shared" si="145"/>
        <v>$43</v>
      </c>
      <c r="G1042" t="str">
        <f t="shared" si="146"/>
        <v>$94</v>
      </c>
      <c r="H1042" t="str">
        <f>LEFT(DataAnalyst!F969,LEN(DataAnalyst!F969)-3)</f>
        <v xml:space="preserve">InvenTech Info
</v>
      </c>
      <c r="I1042" t="s">
        <v>1820</v>
      </c>
      <c r="J1042" t="str">
        <f>IF(DataAnalyst!I969=-1,"Unknown",DataAnalyst!I969)</f>
        <v>201 to 500 employees</v>
      </c>
      <c r="K1042" t="str">
        <f>IF(DataAnalyst!L969=-1,"Unknown",DataAnalyst!L969)</f>
        <v>IT Services</v>
      </c>
      <c r="L1042" t="str">
        <f>IF(DataAnalyst!N969=-1,"Unknown",DataAnalyst!N969)</f>
        <v>$1 to $5 million (USD)</v>
      </c>
      <c r="M1042" t="b">
        <f>IF(DataAnalyst!P969=-1,FALSE,TRUE)</f>
        <v>0</v>
      </c>
      <c r="N1042">
        <f t="shared" si="152"/>
        <v>1</v>
      </c>
      <c r="O1042">
        <f t="shared" si="147"/>
        <v>1</v>
      </c>
      <c r="P1042">
        <f t="shared" si="148"/>
        <v>0</v>
      </c>
      <c r="Q1042">
        <f t="shared" si="149"/>
        <v>0</v>
      </c>
      <c r="R1042">
        <f t="shared" si="150"/>
        <v>0</v>
      </c>
      <c r="S1042">
        <f t="shared" si="151"/>
        <v>1</v>
      </c>
    </row>
    <row r="1043" spans="1:19" ht="18.600000000000001" customHeight="1" x14ac:dyDescent="0.3">
      <c r="A1043" t="s">
        <v>3118</v>
      </c>
      <c r="B1043" t="str">
        <f>UPPER(DataAnalyst!B1043)</f>
        <v>SENIOR DATA ANALYST</v>
      </c>
      <c r="C1043" t="s">
        <v>3077</v>
      </c>
      <c r="E1043" t="str">
        <f t="shared" si="144"/>
        <v>Data Analyst</v>
      </c>
      <c r="F1043" t="str">
        <f t="shared" si="145"/>
        <v>$43</v>
      </c>
      <c r="G1043" t="str">
        <f t="shared" si="146"/>
        <v>$94</v>
      </c>
      <c r="H1043" t="str">
        <f>LEFT(DataAnalyst!F970,LEN(DataAnalyst!F970)-3)</f>
        <v xml:space="preserve">Harris County Appraisal District
</v>
      </c>
      <c r="I1043" t="s">
        <v>1820</v>
      </c>
      <c r="J1043" t="str">
        <f>IF(DataAnalyst!I970=-1,"Unknown",DataAnalyst!I970)</f>
        <v>501 to 1000 employees</v>
      </c>
      <c r="K1043" t="str">
        <f>IF(DataAnalyst!L970=-1,"Unknown",DataAnalyst!L970)</f>
        <v>Municipal Governments</v>
      </c>
      <c r="L1043" t="str">
        <f>IF(DataAnalyst!N970=-1,"Unknown",DataAnalyst!N970)</f>
        <v>$50 to $100 million (USD)</v>
      </c>
      <c r="M1043" t="b">
        <f>IF(DataAnalyst!P970=-1,FALSE,TRUE)</f>
        <v>0</v>
      </c>
      <c r="N1043">
        <f t="shared" si="152"/>
        <v>1</v>
      </c>
      <c r="O1043">
        <f t="shared" si="147"/>
        <v>1</v>
      </c>
      <c r="P1043">
        <f t="shared" si="148"/>
        <v>0</v>
      </c>
      <c r="Q1043">
        <f t="shared" si="149"/>
        <v>1</v>
      </c>
      <c r="R1043">
        <f t="shared" si="150"/>
        <v>0</v>
      </c>
      <c r="S1043">
        <f t="shared" si="151"/>
        <v>1</v>
      </c>
    </row>
    <row r="1044" spans="1:19" ht="18.600000000000001" customHeight="1" x14ac:dyDescent="0.3">
      <c r="A1044" t="s">
        <v>3121</v>
      </c>
      <c r="B1044" t="str">
        <f>UPPER(DataAnalyst!B1044)</f>
        <v>RISK/REGULATORY REPORTING PROJECT DATA ANALYST</v>
      </c>
      <c r="C1044" t="s">
        <v>3077</v>
      </c>
      <c r="E1044" t="str">
        <f t="shared" si="144"/>
        <v>Data Analyst</v>
      </c>
      <c r="F1044" t="str">
        <f t="shared" si="145"/>
        <v>$43</v>
      </c>
      <c r="G1044" t="str">
        <f t="shared" si="146"/>
        <v>$94</v>
      </c>
      <c r="H1044" t="str">
        <f>LEFT(DataAnalyst!F971,LEN(DataAnalyst!F971)-3)</f>
        <v xml:space="preserve">MUFG
</v>
      </c>
      <c r="I1044" t="s">
        <v>2919</v>
      </c>
      <c r="J1044" t="str">
        <f>IF(DataAnalyst!I971=-1,"Unknown",DataAnalyst!I971)</f>
        <v>10000+ employees</v>
      </c>
      <c r="K1044" t="str">
        <f>IF(DataAnalyst!L971=-1,"Unknown",DataAnalyst!L971)</f>
        <v>Banks &amp; Credit Unions</v>
      </c>
      <c r="L1044" t="str">
        <f>IF(DataAnalyst!N971=-1,"Unknown",DataAnalyst!N971)</f>
        <v>$10+ billion (USD)</v>
      </c>
      <c r="M1044" t="b">
        <f>IF(DataAnalyst!P971=-1,FALSE,TRUE)</f>
        <v>0</v>
      </c>
      <c r="N1044">
        <f t="shared" si="152"/>
        <v>1</v>
      </c>
      <c r="O1044">
        <f t="shared" si="147"/>
        <v>0</v>
      </c>
      <c r="P1044">
        <f t="shared" si="148"/>
        <v>0</v>
      </c>
      <c r="Q1044">
        <f t="shared" si="149"/>
        <v>1</v>
      </c>
      <c r="R1044">
        <f t="shared" si="150"/>
        <v>0</v>
      </c>
      <c r="S1044">
        <f t="shared" si="151"/>
        <v>1</v>
      </c>
    </row>
    <row r="1045" spans="1:19" ht="18.600000000000001" customHeight="1" x14ac:dyDescent="0.3">
      <c r="A1045" t="s">
        <v>3123</v>
      </c>
      <c r="B1045" t="str">
        <f>UPPER(DataAnalyst!B1045)</f>
        <v>DATA ARCHITECT /DATA MODELER/DATA ANALYST</v>
      </c>
      <c r="C1045" t="s">
        <v>3077</v>
      </c>
      <c r="E1045" t="str">
        <f t="shared" si="144"/>
        <v>Data Analyst</v>
      </c>
      <c r="F1045" t="str">
        <f t="shared" si="145"/>
        <v>$43</v>
      </c>
      <c r="G1045" t="str">
        <f t="shared" si="146"/>
        <v>$94</v>
      </c>
      <c r="H1045" t="str">
        <f>LEFT(DataAnalyst!F972,LEN(DataAnalyst!F972)-3)</f>
        <v xml:space="preserve">Integrate
</v>
      </c>
      <c r="I1045" t="s">
        <v>104</v>
      </c>
      <c r="J1045" t="str">
        <f>IF(DataAnalyst!I972=-1,"Unknown",DataAnalyst!I972)</f>
        <v>201 to 500 employees</v>
      </c>
      <c r="K1045" t="str">
        <f>IF(DataAnalyst!L972=-1,"Unknown",DataAnalyst!L972)</f>
        <v>Enterprise Software &amp; Network Solutions</v>
      </c>
      <c r="L1045" t="str">
        <f>IF(DataAnalyst!N972=-1,"Unknown",DataAnalyst!N972)</f>
        <v>$25 to $50 million (USD)</v>
      </c>
      <c r="M1045" t="b">
        <f>IF(DataAnalyst!P972=-1,FALSE,TRUE)</f>
        <v>0</v>
      </c>
      <c r="N1045">
        <f t="shared" si="152"/>
        <v>0</v>
      </c>
      <c r="O1045">
        <f t="shared" si="147"/>
        <v>0</v>
      </c>
      <c r="P1045">
        <f t="shared" si="148"/>
        <v>0</v>
      </c>
      <c r="Q1045">
        <f t="shared" si="149"/>
        <v>0</v>
      </c>
      <c r="R1045">
        <f t="shared" si="150"/>
        <v>0</v>
      </c>
      <c r="S1045">
        <f t="shared" si="151"/>
        <v>0</v>
      </c>
    </row>
    <row r="1046" spans="1:19" ht="18.600000000000001" customHeight="1" x14ac:dyDescent="0.3">
      <c r="A1046" t="s">
        <v>3125</v>
      </c>
      <c r="B1046" t="str">
        <f>UPPER(DataAnalyst!B1046)</f>
        <v>DATA ANALYST - MID-LEVEL</v>
      </c>
      <c r="C1046" t="s">
        <v>3077</v>
      </c>
      <c r="E1046" t="str">
        <f t="shared" si="144"/>
        <v>Data Analyst</v>
      </c>
      <c r="F1046" t="str">
        <f t="shared" si="145"/>
        <v>$43</v>
      </c>
      <c r="G1046" t="str">
        <f t="shared" si="146"/>
        <v>$94</v>
      </c>
      <c r="H1046" t="str">
        <f>LEFT(DataAnalyst!F973,LEN(DataAnalyst!F973)-3)</f>
        <v xml:space="preserve">Desert Financial Credit Union
</v>
      </c>
      <c r="I1046" t="s">
        <v>104</v>
      </c>
      <c r="J1046" t="str">
        <f>IF(DataAnalyst!I973=-1,"Unknown",DataAnalyst!I973)</f>
        <v>1001 to 5000 employees</v>
      </c>
      <c r="K1046" t="str">
        <f>IF(DataAnalyst!L973=-1,"Unknown",DataAnalyst!L973)</f>
        <v>Banks &amp; Credit Unions</v>
      </c>
      <c r="L1046" t="str">
        <f>IF(DataAnalyst!N973=-1,"Unknown",DataAnalyst!N973)</f>
        <v>$50 to $100 million (USD)</v>
      </c>
      <c r="M1046" t="b">
        <f>IF(DataAnalyst!P973=-1,FALSE,TRUE)</f>
        <v>0</v>
      </c>
      <c r="N1046">
        <f t="shared" si="152"/>
        <v>0</v>
      </c>
      <c r="O1046">
        <f t="shared" si="147"/>
        <v>1</v>
      </c>
      <c r="P1046">
        <f t="shared" si="148"/>
        <v>0</v>
      </c>
      <c r="Q1046">
        <f t="shared" si="149"/>
        <v>0</v>
      </c>
      <c r="R1046">
        <f t="shared" si="150"/>
        <v>0</v>
      </c>
      <c r="S1046">
        <f t="shared" si="151"/>
        <v>1</v>
      </c>
    </row>
    <row r="1047" spans="1:19" ht="18.600000000000001" customHeight="1" x14ac:dyDescent="0.3">
      <c r="A1047" t="s">
        <v>3127</v>
      </c>
      <c r="B1047" t="str">
        <f>UPPER(DataAnalyst!B1047)</f>
        <v>SR. DATA BUSINESS ANALYST-DOCUTECH</v>
      </c>
      <c r="C1047" t="s">
        <v>3077</v>
      </c>
      <c r="E1047" t="str">
        <f t="shared" si="144"/>
        <v>Business Analyst</v>
      </c>
      <c r="F1047" t="str">
        <f t="shared" si="145"/>
        <v>$43</v>
      </c>
      <c r="G1047" t="str">
        <f t="shared" si="146"/>
        <v>$94</v>
      </c>
      <c r="H1047" t="str">
        <f>LEFT(DataAnalyst!F974,LEN(DataAnalyst!F974)-3)</f>
        <v xml:space="preserve">Corbins Electric
</v>
      </c>
      <c r="I1047" t="s">
        <v>104</v>
      </c>
      <c r="J1047" t="str">
        <f>IF(DataAnalyst!I974=-1,"Unknown",DataAnalyst!I974)</f>
        <v>501 to 1000 employees</v>
      </c>
      <c r="K1047" t="str">
        <f>IF(DataAnalyst!L974=-1,"Unknown",DataAnalyst!L974)</f>
        <v>Construction</v>
      </c>
      <c r="L1047" t="str">
        <f>IF(DataAnalyst!N974=-1,"Unknown",DataAnalyst!N974)</f>
        <v>$100 to $500 million (USD)</v>
      </c>
      <c r="M1047" t="b">
        <f>IF(DataAnalyst!P974=-1,FALSE,TRUE)</f>
        <v>0</v>
      </c>
      <c r="N1047">
        <f t="shared" si="152"/>
        <v>0</v>
      </c>
      <c r="O1047">
        <f t="shared" si="147"/>
        <v>0</v>
      </c>
      <c r="P1047">
        <f t="shared" si="148"/>
        <v>0</v>
      </c>
      <c r="Q1047">
        <f t="shared" si="149"/>
        <v>0</v>
      </c>
      <c r="R1047">
        <f t="shared" si="150"/>
        <v>0</v>
      </c>
      <c r="S1047">
        <f t="shared" si="151"/>
        <v>1</v>
      </c>
    </row>
    <row r="1048" spans="1:19" ht="18.600000000000001" customHeight="1" x14ac:dyDescent="0.3">
      <c r="A1048" t="s">
        <v>3131</v>
      </c>
      <c r="B1048" t="str">
        <f>UPPER(DataAnalyst!B1048)</f>
        <v>INFORMATION SECURITY DATA ANALYST</v>
      </c>
      <c r="C1048" t="s">
        <v>3077</v>
      </c>
      <c r="E1048" t="str">
        <f t="shared" si="144"/>
        <v>Data Analyst</v>
      </c>
      <c r="F1048" t="str">
        <f t="shared" si="145"/>
        <v>$43</v>
      </c>
      <c r="G1048" t="str">
        <f t="shared" si="146"/>
        <v>$94</v>
      </c>
      <c r="H1048" t="str">
        <f>LEFT(DataAnalyst!F975,LEN(DataAnalyst!F975)-3)</f>
        <v xml:space="preserve">The Judge Group, Inc.
</v>
      </c>
      <c r="I1048" t="s">
        <v>104</v>
      </c>
      <c r="J1048" t="str">
        <f>IF(DataAnalyst!I975=-1,"Unknown",DataAnalyst!I975)</f>
        <v>1001 to 5000 employees</v>
      </c>
      <c r="K1048" t="str">
        <f>IF(DataAnalyst!L975=-1,"Unknown",DataAnalyst!L975)</f>
        <v>Staffing &amp; Outsourcing</v>
      </c>
      <c r="L1048" t="str">
        <f>IF(DataAnalyst!N975=-1,"Unknown",DataAnalyst!N975)</f>
        <v>$100 to $500 million (USD)</v>
      </c>
      <c r="M1048" t="b">
        <f>IF(DataAnalyst!P975=-1,FALSE,TRUE)</f>
        <v>0</v>
      </c>
      <c r="N1048">
        <f t="shared" si="152"/>
        <v>1</v>
      </c>
      <c r="O1048">
        <f t="shared" si="147"/>
        <v>0</v>
      </c>
      <c r="P1048">
        <f t="shared" si="148"/>
        <v>0</v>
      </c>
      <c r="Q1048">
        <f t="shared" si="149"/>
        <v>0</v>
      </c>
      <c r="R1048">
        <f t="shared" si="150"/>
        <v>0</v>
      </c>
      <c r="S1048">
        <f t="shared" si="151"/>
        <v>0</v>
      </c>
    </row>
    <row r="1049" spans="1:19" ht="18.600000000000001" customHeight="1" x14ac:dyDescent="0.3">
      <c r="A1049" t="s">
        <v>3135</v>
      </c>
      <c r="B1049" t="str">
        <f>UPPER(DataAnalyst!B1049)</f>
        <v>FINANCIAL AND DATA ANALYST</v>
      </c>
      <c r="C1049" t="s">
        <v>3077</v>
      </c>
      <c r="E1049" t="str">
        <f t="shared" ref="E1049:E1112" si="153">IF(COUNTIF(B1049, "*BU*"), "Business Analyst", "Data Analyst")</f>
        <v>Data Analyst</v>
      </c>
      <c r="F1049" t="str">
        <f t="shared" si="145"/>
        <v>$43</v>
      </c>
      <c r="G1049" t="str">
        <f t="shared" si="146"/>
        <v>$94</v>
      </c>
      <c r="H1049" t="str">
        <f>LEFT(DataAnalyst!F976,LEN(DataAnalyst!F976)-3)</f>
        <v xml:space="preserve">Discount Tire
</v>
      </c>
      <c r="I1049" t="s">
        <v>2936</v>
      </c>
      <c r="J1049" t="str">
        <f>IF(DataAnalyst!I976=-1,"Unknown",DataAnalyst!I976)</f>
        <v>10000+ employees</v>
      </c>
      <c r="K1049" t="str">
        <f>IF(DataAnalyst!L976=-1,"Unknown",DataAnalyst!L976)</f>
        <v>Automotive Parts &amp; Accessories Stores</v>
      </c>
      <c r="L1049" t="str">
        <f>IF(DataAnalyst!N976=-1,"Unknown",DataAnalyst!N976)</f>
        <v>$2 to $5 billion (USD)</v>
      </c>
      <c r="M1049" t="b">
        <f>IF(DataAnalyst!P976=-1,FALSE,TRUE)</f>
        <v>0</v>
      </c>
      <c r="N1049">
        <f t="shared" si="152"/>
        <v>0</v>
      </c>
      <c r="O1049">
        <f t="shared" si="147"/>
        <v>0</v>
      </c>
      <c r="P1049">
        <f t="shared" si="148"/>
        <v>0</v>
      </c>
      <c r="Q1049">
        <f t="shared" si="149"/>
        <v>0</v>
      </c>
      <c r="R1049">
        <f t="shared" si="150"/>
        <v>0</v>
      </c>
      <c r="S1049">
        <f t="shared" si="151"/>
        <v>0</v>
      </c>
    </row>
    <row r="1050" spans="1:19" ht="18.600000000000001" customHeight="1" x14ac:dyDescent="0.3">
      <c r="A1050" t="s">
        <v>3138</v>
      </c>
      <c r="B1050" t="str">
        <f>UPPER(DataAnalyst!B1050)</f>
        <v>TRANSPORTATION DATA ANALYST</v>
      </c>
      <c r="C1050" t="s">
        <v>3077</v>
      </c>
      <c r="E1050" t="str">
        <f t="shared" si="153"/>
        <v>Data Analyst</v>
      </c>
      <c r="F1050" t="str">
        <f t="shared" si="145"/>
        <v>$43</v>
      </c>
      <c r="G1050" t="str">
        <f t="shared" si="146"/>
        <v>$94</v>
      </c>
      <c r="H1050" t="str">
        <f>LEFT(DataAnalyst!F977,LEN(DataAnalyst!F977)-3)</f>
        <v xml:space="preserve">Desert Financial Credit Union
</v>
      </c>
      <c r="I1050" t="s">
        <v>104</v>
      </c>
      <c r="J1050" t="str">
        <f>IF(DataAnalyst!I977=-1,"Unknown",DataAnalyst!I977)</f>
        <v>1001 to 5000 employees</v>
      </c>
      <c r="K1050" t="str">
        <f>IF(DataAnalyst!L977=-1,"Unknown",DataAnalyst!L977)</f>
        <v>Banks &amp; Credit Unions</v>
      </c>
      <c r="L1050" t="str">
        <f>IF(DataAnalyst!N977=-1,"Unknown",DataAnalyst!N977)</f>
        <v>$50 to $100 million (USD)</v>
      </c>
      <c r="M1050" t="b">
        <f>IF(DataAnalyst!P977=-1,FALSE,TRUE)</f>
        <v>0</v>
      </c>
      <c r="N1050">
        <f t="shared" si="152"/>
        <v>0</v>
      </c>
      <c r="O1050">
        <f t="shared" si="147"/>
        <v>0</v>
      </c>
      <c r="P1050">
        <f t="shared" si="148"/>
        <v>0</v>
      </c>
      <c r="Q1050">
        <f t="shared" si="149"/>
        <v>0</v>
      </c>
      <c r="R1050">
        <f t="shared" si="150"/>
        <v>0</v>
      </c>
      <c r="S1050">
        <f t="shared" si="151"/>
        <v>1</v>
      </c>
    </row>
    <row r="1051" spans="1:19" ht="18.600000000000001" customHeight="1" x14ac:dyDescent="0.3">
      <c r="A1051" t="s">
        <v>3141</v>
      </c>
      <c r="B1051" t="str">
        <f>UPPER(DataAnalyst!B1051)</f>
        <v>CIVIL ENGINEER/GIS DATA ANALYST</v>
      </c>
      <c r="C1051" t="s">
        <v>3077</v>
      </c>
      <c r="E1051" t="str">
        <f t="shared" si="153"/>
        <v>Data Analyst</v>
      </c>
      <c r="F1051" t="str">
        <f t="shared" si="145"/>
        <v>$43</v>
      </c>
      <c r="G1051" t="str">
        <f t="shared" si="146"/>
        <v>$94</v>
      </c>
      <c r="H1051" t="str">
        <f>LEFT(DataAnalyst!F978,LEN(DataAnalyst!F978)-3)</f>
        <v xml:space="preserve">Robert Half
</v>
      </c>
      <c r="I1051" t="s">
        <v>104</v>
      </c>
      <c r="J1051" t="str">
        <f>IF(DataAnalyst!I978=-1,"Unknown",DataAnalyst!I978)</f>
        <v>10000+ employees</v>
      </c>
      <c r="K1051" t="str">
        <f>IF(DataAnalyst!L978=-1,"Unknown",DataAnalyst!L978)</f>
        <v>Staffing &amp; Outsourcing</v>
      </c>
      <c r="L1051" t="str">
        <f>IF(DataAnalyst!N978=-1,"Unknown",DataAnalyst!N978)</f>
        <v>$2 to $5 billion (USD)</v>
      </c>
      <c r="M1051" t="b">
        <f>IF(DataAnalyst!P978=-1,FALSE,TRUE)</f>
        <v>0</v>
      </c>
      <c r="N1051">
        <f t="shared" si="152"/>
        <v>0</v>
      </c>
      <c r="O1051">
        <f t="shared" si="147"/>
        <v>0</v>
      </c>
      <c r="P1051">
        <f t="shared" si="148"/>
        <v>0</v>
      </c>
      <c r="Q1051">
        <f t="shared" si="149"/>
        <v>0</v>
      </c>
      <c r="R1051">
        <f t="shared" si="150"/>
        <v>0</v>
      </c>
      <c r="S1051">
        <f t="shared" si="151"/>
        <v>1</v>
      </c>
    </row>
    <row r="1052" spans="1:19" ht="18.600000000000001" customHeight="1" x14ac:dyDescent="0.3">
      <c r="A1052" t="s">
        <v>3145</v>
      </c>
      <c r="B1052" t="str">
        <f>UPPER(DataAnalyst!B1052)</f>
        <v>IT DATA PROTECTION ANALYST</v>
      </c>
      <c r="C1052" t="s">
        <v>3077</v>
      </c>
      <c r="E1052" t="str">
        <f t="shared" si="153"/>
        <v>Data Analyst</v>
      </c>
      <c r="F1052" t="str">
        <f t="shared" si="145"/>
        <v>$43</v>
      </c>
      <c r="G1052" t="str">
        <f t="shared" si="146"/>
        <v>$94</v>
      </c>
      <c r="H1052" t="str">
        <f>LEFT(DataAnalyst!F979,LEN(DataAnalyst!F979)-3)</f>
        <v xml:space="preserve">TekCom Resources, Inc.
</v>
      </c>
      <c r="I1052" t="s">
        <v>104</v>
      </c>
      <c r="J1052" t="str">
        <f>IF(DataAnalyst!I979=-1,"Unknown",DataAnalyst!I979)</f>
        <v>51 to 200 employees</v>
      </c>
      <c r="K1052" t="str">
        <f>IF(DataAnalyst!L979=-1,"Unknown",DataAnalyst!L979)</f>
        <v>Staffing &amp; Outsourcing</v>
      </c>
      <c r="L1052" t="str">
        <f>IF(DataAnalyst!N979=-1,"Unknown",DataAnalyst!N979)</f>
        <v>$10 to $25 million (USD)</v>
      </c>
      <c r="M1052" t="b">
        <f>IF(DataAnalyst!P979=-1,FALSE,TRUE)</f>
        <v>0</v>
      </c>
      <c r="N1052">
        <f t="shared" si="152"/>
        <v>0</v>
      </c>
      <c r="O1052">
        <f t="shared" si="147"/>
        <v>0</v>
      </c>
      <c r="P1052">
        <f t="shared" si="148"/>
        <v>0</v>
      </c>
      <c r="Q1052">
        <f t="shared" si="149"/>
        <v>0</v>
      </c>
      <c r="R1052">
        <f t="shared" si="150"/>
        <v>0</v>
      </c>
      <c r="S1052">
        <f t="shared" si="151"/>
        <v>0</v>
      </c>
    </row>
    <row r="1053" spans="1:19" ht="18.600000000000001" customHeight="1" x14ac:dyDescent="0.3">
      <c r="A1053" t="s">
        <v>3149</v>
      </c>
      <c r="B1053" t="str">
        <f>UPPER(DataAnalyst!B1053)</f>
        <v>BUSINESS INTELLIGENCE - DATA ANALYST</v>
      </c>
      <c r="C1053" t="s">
        <v>3077</v>
      </c>
      <c r="E1053" t="str">
        <f t="shared" si="153"/>
        <v>Business Analyst</v>
      </c>
      <c r="F1053" t="str">
        <f t="shared" si="145"/>
        <v>$43</v>
      </c>
      <c r="G1053" t="str">
        <f t="shared" si="146"/>
        <v>$94</v>
      </c>
      <c r="H1053" t="str">
        <f>LEFT(DataAnalyst!F980,LEN(DataAnalyst!F980)-3)</f>
        <v xml:space="preserve">Viasat
</v>
      </c>
      <c r="I1053" t="s">
        <v>104</v>
      </c>
      <c r="J1053" t="str">
        <f>IF(DataAnalyst!I980=-1,"Unknown",DataAnalyst!I980)</f>
        <v>5001 to 10000 employees</v>
      </c>
      <c r="K1053" t="str">
        <f>IF(DataAnalyst!L980=-1,"Unknown",DataAnalyst!L980)</f>
        <v>Telecommunications Services</v>
      </c>
      <c r="L1053" t="str">
        <f>IF(DataAnalyst!N980=-1,"Unknown",DataAnalyst!N980)</f>
        <v>$1 to $2 billion (USD)</v>
      </c>
      <c r="M1053" t="b">
        <f>IF(DataAnalyst!P980=-1,FALSE,TRUE)</f>
        <v>0</v>
      </c>
      <c r="N1053">
        <f t="shared" si="152"/>
        <v>1</v>
      </c>
      <c r="O1053">
        <f t="shared" si="147"/>
        <v>1</v>
      </c>
      <c r="P1053">
        <f t="shared" si="148"/>
        <v>0</v>
      </c>
      <c r="Q1053">
        <f t="shared" si="149"/>
        <v>1</v>
      </c>
      <c r="R1053">
        <f t="shared" si="150"/>
        <v>0</v>
      </c>
      <c r="S1053">
        <f t="shared" si="151"/>
        <v>1</v>
      </c>
    </row>
    <row r="1054" spans="1:19" ht="18.600000000000001" customHeight="1" x14ac:dyDescent="0.3">
      <c r="A1054" t="s">
        <v>3152</v>
      </c>
      <c r="B1054" t="str">
        <f>UPPER(DataAnalyst!B1054)</f>
        <v>JUNIOR DATA ANALYST-PHOENIX, AZ</v>
      </c>
      <c r="C1054" t="s">
        <v>3077</v>
      </c>
      <c r="E1054" t="str">
        <f t="shared" si="153"/>
        <v>Data Analyst</v>
      </c>
      <c r="F1054" t="str">
        <f t="shared" si="145"/>
        <v>$43</v>
      </c>
      <c r="G1054" t="str">
        <f t="shared" si="146"/>
        <v>$94</v>
      </c>
      <c r="H1054" t="str">
        <f>LEFT(DataAnalyst!F982,LEN(DataAnalyst!F982)-3)</f>
        <v xml:space="preserve">Parker &amp; Lynch
</v>
      </c>
      <c r="I1054" t="s">
        <v>104</v>
      </c>
      <c r="J1054" t="str">
        <f>IF(DataAnalyst!I982=-1,"Unknown",DataAnalyst!I982)</f>
        <v>501 to 1000 employees</v>
      </c>
      <c r="K1054" t="str">
        <f>IF(DataAnalyst!L982=-1,"Unknown",DataAnalyst!L982)</f>
        <v>Staffing &amp; Outsourcing</v>
      </c>
      <c r="L1054" t="str">
        <f>IF(DataAnalyst!N982=-1,"Unknown",DataAnalyst!N982)</f>
        <v>Unknown / Non-Applicable</v>
      </c>
      <c r="M1054" t="b">
        <f>IF(DataAnalyst!P982=-1,FALSE,TRUE)</f>
        <v>0</v>
      </c>
      <c r="N1054">
        <f t="shared" si="152"/>
        <v>0</v>
      </c>
      <c r="O1054">
        <f t="shared" si="147"/>
        <v>0</v>
      </c>
      <c r="P1054">
        <f t="shared" si="148"/>
        <v>0</v>
      </c>
      <c r="Q1054">
        <f t="shared" si="149"/>
        <v>0</v>
      </c>
      <c r="R1054">
        <f t="shared" si="150"/>
        <v>0</v>
      </c>
      <c r="S1054">
        <f t="shared" si="151"/>
        <v>1</v>
      </c>
    </row>
    <row r="1055" spans="1:19" ht="18.600000000000001" customHeight="1" x14ac:dyDescent="0.3">
      <c r="A1055" t="s">
        <v>3154</v>
      </c>
      <c r="B1055" t="str">
        <f>UPPER(DataAnalyst!B1055)</f>
        <v>DATA ANALYST- SAN ANTONIO, DES MOINES</v>
      </c>
      <c r="C1055" t="s">
        <v>3077</v>
      </c>
      <c r="E1055" t="str">
        <f t="shared" si="153"/>
        <v>Data Analyst</v>
      </c>
      <c r="F1055" t="str">
        <f t="shared" si="145"/>
        <v>$43</v>
      </c>
      <c r="G1055" t="str">
        <f t="shared" si="146"/>
        <v>$94</v>
      </c>
      <c r="H1055" t="str">
        <f>LEFT(DataAnalyst!F983,LEN(DataAnalyst!F983)-3)</f>
        <v xml:space="preserve">The Accuro Group
</v>
      </c>
      <c r="I1055" t="s">
        <v>2919</v>
      </c>
      <c r="J1055" t="str">
        <f>IF(DataAnalyst!I983=-1,"Unknown",DataAnalyst!I983)</f>
        <v>201 to 500 employees</v>
      </c>
      <c r="K1055" t="str">
        <f>IF(DataAnalyst!L983=-1,"Unknown",DataAnalyst!L983)</f>
        <v>Staffing &amp; Outsourcing</v>
      </c>
      <c r="L1055" t="str">
        <f>IF(DataAnalyst!N983=-1,"Unknown",DataAnalyst!N983)</f>
        <v>Unknown / Non-Applicable</v>
      </c>
      <c r="M1055" t="b">
        <f>IF(DataAnalyst!P983=-1,FALSE,TRUE)</f>
        <v>0</v>
      </c>
      <c r="N1055">
        <f t="shared" si="152"/>
        <v>1</v>
      </c>
      <c r="O1055">
        <f t="shared" si="147"/>
        <v>0</v>
      </c>
      <c r="P1055">
        <f t="shared" si="148"/>
        <v>0</v>
      </c>
      <c r="Q1055">
        <f t="shared" si="149"/>
        <v>0</v>
      </c>
      <c r="R1055">
        <f t="shared" si="150"/>
        <v>0</v>
      </c>
      <c r="S1055">
        <f t="shared" si="151"/>
        <v>1</v>
      </c>
    </row>
    <row r="1056" spans="1:19" ht="18.600000000000001" customHeight="1" x14ac:dyDescent="0.3">
      <c r="A1056" t="s">
        <v>3156</v>
      </c>
      <c r="B1056" t="str">
        <f>UPPER(DataAnalyst!B1056)</f>
        <v>DATA ANALYST SENIOR</v>
      </c>
      <c r="C1056" t="s">
        <v>3077</v>
      </c>
      <c r="E1056" t="str">
        <f t="shared" si="153"/>
        <v>Data Analyst</v>
      </c>
      <c r="F1056" t="str">
        <f t="shared" si="145"/>
        <v>$43</v>
      </c>
      <c r="G1056" t="str">
        <f t="shared" si="146"/>
        <v>$94</v>
      </c>
      <c r="H1056" t="str">
        <f>LEFT(DataAnalyst!F984,LEN(DataAnalyst!F984)-3)</f>
        <v xml:space="preserve">Modis
</v>
      </c>
      <c r="I1056" t="s">
        <v>104</v>
      </c>
      <c r="J1056" t="str">
        <f>IF(DataAnalyst!I984=-1,"Unknown",DataAnalyst!I984)</f>
        <v>5001 to 10000 employees</v>
      </c>
      <c r="K1056" t="str">
        <f>IF(DataAnalyst!L984=-1,"Unknown",DataAnalyst!L984)</f>
        <v>Staffing &amp; Outsourcing</v>
      </c>
      <c r="L1056" t="str">
        <f>IF(DataAnalyst!N984=-1,"Unknown",DataAnalyst!N984)</f>
        <v>$500 million to $1 billion (USD)</v>
      </c>
      <c r="M1056" t="b">
        <f>IF(DataAnalyst!P984=-1,FALSE,TRUE)</f>
        <v>0</v>
      </c>
      <c r="N1056">
        <f t="shared" si="152"/>
        <v>0</v>
      </c>
      <c r="O1056">
        <f t="shared" si="147"/>
        <v>0</v>
      </c>
      <c r="P1056">
        <f t="shared" si="148"/>
        <v>0</v>
      </c>
      <c r="Q1056">
        <f t="shared" si="149"/>
        <v>0</v>
      </c>
      <c r="R1056">
        <f t="shared" si="150"/>
        <v>0</v>
      </c>
      <c r="S1056">
        <f t="shared" si="151"/>
        <v>1</v>
      </c>
    </row>
    <row r="1057" spans="1:19" ht="18.600000000000001" customHeight="1" x14ac:dyDescent="0.3">
      <c r="A1057" t="s">
        <v>3161</v>
      </c>
      <c r="B1057" t="str">
        <f>UPPER(DataAnalyst!B1057)</f>
        <v>(DATA ANALYST) BA/BSA</v>
      </c>
      <c r="C1057" t="s">
        <v>3160</v>
      </c>
      <c r="E1057" t="str">
        <f t="shared" si="153"/>
        <v>Data Analyst</v>
      </c>
      <c r="F1057" t="str">
        <f t="shared" si="145"/>
        <v>$45</v>
      </c>
      <c r="G1057" t="str">
        <f t="shared" si="146"/>
        <v>$78</v>
      </c>
      <c r="H1057" t="str">
        <f>LEFT(DataAnalyst!F985,LEN(DataAnalyst!F985)-3)</f>
        <v xml:space="preserve">Gatestone &amp; Co. Inc
</v>
      </c>
      <c r="I1057" t="s">
        <v>104</v>
      </c>
      <c r="J1057" t="str">
        <f>IF(DataAnalyst!I985=-1,"Unknown",DataAnalyst!I985)</f>
        <v>1001 to 5000 employees</v>
      </c>
      <c r="K1057" t="str">
        <f>IF(DataAnalyst!L985=-1,"Unknown",DataAnalyst!L985)</f>
        <v>Staffing &amp; Outsourcing</v>
      </c>
      <c r="L1057" t="str">
        <f>IF(DataAnalyst!N985=-1,"Unknown",DataAnalyst!N985)</f>
        <v>Unknown / Non-Applicable</v>
      </c>
      <c r="M1057" t="b">
        <f>IF(DataAnalyst!P985=-1,FALSE,TRUE)</f>
        <v>0</v>
      </c>
      <c r="N1057">
        <f t="shared" si="152"/>
        <v>0</v>
      </c>
      <c r="O1057">
        <f t="shared" si="147"/>
        <v>0</v>
      </c>
      <c r="P1057">
        <f t="shared" si="148"/>
        <v>0</v>
      </c>
      <c r="Q1057">
        <f t="shared" si="149"/>
        <v>1</v>
      </c>
      <c r="R1057">
        <f t="shared" si="150"/>
        <v>0</v>
      </c>
      <c r="S1057">
        <f t="shared" si="151"/>
        <v>1</v>
      </c>
    </row>
    <row r="1058" spans="1:19" ht="18.600000000000001" customHeight="1" x14ac:dyDescent="0.3">
      <c r="A1058" t="s">
        <v>3164</v>
      </c>
      <c r="B1058" t="str">
        <f>UPPER(DataAnalyst!B1058)</f>
        <v>CARD DATA ANALYST</v>
      </c>
      <c r="C1058" t="s">
        <v>3160</v>
      </c>
      <c r="E1058" t="str">
        <f t="shared" si="153"/>
        <v>Data Analyst</v>
      </c>
      <c r="F1058" t="str">
        <f t="shared" si="145"/>
        <v>$45</v>
      </c>
      <c r="G1058" t="str">
        <f t="shared" si="146"/>
        <v>$78</v>
      </c>
      <c r="H1058" t="str">
        <f>LEFT(DataAnalyst!F986,LEN(DataAnalyst!F986)-3)</f>
        <v xml:space="preserve">Diverse Lynx
</v>
      </c>
      <c r="I1058" t="s">
        <v>2919</v>
      </c>
      <c r="J1058" t="str">
        <f>IF(DataAnalyst!I986=-1,"Unknown",DataAnalyst!I986)</f>
        <v>501 to 1000 employees</v>
      </c>
      <c r="K1058" t="str">
        <f>IF(DataAnalyst!L986=-1,"Unknown",DataAnalyst!L986)</f>
        <v>IT Services</v>
      </c>
      <c r="L1058" t="str">
        <f>IF(DataAnalyst!N986=-1,"Unknown",DataAnalyst!N986)</f>
        <v>$100 to $500 million (USD)</v>
      </c>
      <c r="M1058" t="b">
        <f>IF(DataAnalyst!P986=-1,FALSE,TRUE)</f>
        <v>0</v>
      </c>
      <c r="N1058">
        <f t="shared" si="152"/>
        <v>0</v>
      </c>
      <c r="O1058">
        <f t="shared" si="147"/>
        <v>0</v>
      </c>
      <c r="P1058">
        <f t="shared" si="148"/>
        <v>0</v>
      </c>
      <c r="Q1058">
        <f t="shared" si="149"/>
        <v>0</v>
      </c>
      <c r="R1058">
        <f t="shared" si="150"/>
        <v>0</v>
      </c>
      <c r="S1058">
        <f t="shared" si="151"/>
        <v>1</v>
      </c>
    </row>
    <row r="1059" spans="1:19" ht="18.600000000000001" customHeight="1" x14ac:dyDescent="0.3">
      <c r="A1059" t="s">
        <v>3168</v>
      </c>
      <c r="B1059" t="str">
        <f>UPPER(DataAnalyst!B1059)</f>
        <v>IT DATA ANALYST, TS/SCI WITH POLY</v>
      </c>
      <c r="C1059" t="s">
        <v>3160</v>
      </c>
      <c r="E1059" t="str">
        <f t="shared" si="153"/>
        <v>Data Analyst</v>
      </c>
      <c r="F1059" t="str">
        <f t="shared" si="145"/>
        <v>$45</v>
      </c>
      <c r="G1059" t="str">
        <f t="shared" si="146"/>
        <v>$78</v>
      </c>
      <c r="H1059" t="str">
        <f>LEFT(DataAnalyst!F987,LEN(DataAnalyst!F987)-3)</f>
        <v xml:space="preserve">FAMILY INVOLVEMENT CENTER
</v>
      </c>
      <c r="I1059" t="s">
        <v>104</v>
      </c>
      <c r="J1059" t="str">
        <f>IF(DataAnalyst!I987=-1,"Unknown",DataAnalyst!I987)</f>
        <v>1 to 50 employees</v>
      </c>
      <c r="K1059" t="str">
        <f>IF(DataAnalyst!L987=-1,"Unknown",DataAnalyst!L987)</f>
        <v>Social Assistance</v>
      </c>
      <c r="L1059" t="str">
        <f>IF(DataAnalyst!N987=-1,"Unknown",DataAnalyst!N987)</f>
        <v>$1 to $5 million (USD)</v>
      </c>
      <c r="M1059" t="b">
        <f>IF(DataAnalyst!P987=-1,FALSE,TRUE)</f>
        <v>0</v>
      </c>
      <c r="N1059">
        <f t="shared" si="152"/>
        <v>0</v>
      </c>
      <c r="O1059">
        <f t="shared" si="147"/>
        <v>0</v>
      </c>
      <c r="P1059">
        <f t="shared" si="148"/>
        <v>0</v>
      </c>
      <c r="Q1059">
        <f t="shared" si="149"/>
        <v>0</v>
      </c>
      <c r="R1059">
        <f t="shared" si="150"/>
        <v>0</v>
      </c>
      <c r="S1059">
        <f t="shared" si="151"/>
        <v>1</v>
      </c>
    </row>
    <row r="1060" spans="1:19" ht="18.600000000000001" customHeight="1" x14ac:dyDescent="0.3">
      <c r="A1060" t="s">
        <v>3172</v>
      </c>
      <c r="B1060" t="str">
        <f>UPPER(DataAnalyst!B1060)</f>
        <v>SENIOR ANALYST, GLOBAL DATA GOVERNANCE &amp; STRATEGY</v>
      </c>
      <c r="C1060" t="s">
        <v>3160</v>
      </c>
      <c r="E1060" t="str">
        <f t="shared" si="153"/>
        <v>Data Analyst</v>
      </c>
      <c r="F1060" t="str">
        <f t="shared" si="145"/>
        <v>$45</v>
      </c>
      <c r="G1060" t="str">
        <f t="shared" si="146"/>
        <v>$78</v>
      </c>
      <c r="H1060" t="str">
        <f>LEFT(DataAnalyst!F988,LEN(DataAnalyst!F988)-3)</f>
        <v xml:space="preserve">Career Evolutions
</v>
      </c>
      <c r="I1060" t="s">
        <v>2936</v>
      </c>
      <c r="J1060" t="str">
        <f>IF(DataAnalyst!I988=-1,"Unknown",DataAnalyst!I988)</f>
        <v>1 to 50 employees</v>
      </c>
      <c r="K1060" t="str">
        <f>IF(DataAnalyst!L988=-1,"Unknown",DataAnalyst!L988)</f>
        <v>Unknown</v>
      </c>
      <c r="L1060" t="str">
        <f>IF(DataAnalyst!N988=-1,"Unknown",DataAnalyst!N988)</f>
        <v>Less than $1 million (USD)</v>
      </c>
      <c r="M1060" t="b">
        <f>IF(DataAnalyst!P988=-1,FALSE,TRUE)</f>
        <v>0</v>
      </c>
      <c r="N1060">
        <f t="shared" si="152"/>
        <v>0</v>
      </c>
      <c r="O1060">
        <f t="shared" si="147"/>
        <v>0</v>
      </c>
      <c r="P1060">
        <f t="shared" si="148"/>
        <v>0</v>
      </c>
      <c r="Q1060">
        <f t="shared" si="149"/>
        <v>0</v>
      </c>
      <c r="R1060">
        <f t="shared" si="150"/>
        <v>0</v>
      </c>
      <c r="S1060">
        <f t="shared" si="151"/>
        <v>1</v>
      </c>
    </row>
    <row r="1061" spans="1:19" ht="18.600000000000001" customHeight="1" x14ac:dyDescent="0.3">
      <c r="A1061" t="s">
        <v>3174</v>
      </c>
      <c r="B1061" t="str">
        <f>UPPER(DataAnalyst!B1061)</f>
        <v>DATA ANALYST WITH ETL TOOLS AND EDW</v>
      </c>
      <c r="C1061" t="s">
        <v>3160</v>
      </c>
      <c r="E1061" t="str">
        <f t="shared" si="153"/>
        <v>Data Analyst</v>
      </c>
      <c r="F1061" t="str">
        <f t="shared" si="145"/>
        <v>$45</v>
      </c>
      <c r="G1061" t="str">
        <f t="shared" si="146"/>
        <v>$78</v>
      </c>
      <c r="H1061" t="str">
        <f>LEFT(DataAnalyst!F989,LEN(DataAnalyst!F989)-3)</f>
        <v xml:space="preserve">ON Semiconductor
</v>
      </c>
      <c r="I1061" t="s">
        <v>104</v>
      </c>
      <c r="J1061" t="str">
        <f>IF(DataAnalyst!I989=-1,"Unknown",DataAnalyst!I989)</f>
        <v>10000+ employees</v>
      </c>
      <c r="K1061" t="str">
        <f>IF(DataAnalyst!L989=-1,"Unknown",DataAnalyst!L989)</f>
        <v>Electrical &amp; Electronic Manufacturing</v>
      </c>
      <c r="L1061" t="str">
        <f>IF(DataAnalyst!N989=-1,"Unknown",DataAnalyst!N989)</f>
        <v>$5 to $10 billion (USD)</v>
      </c>
      <c r="M1061" t="b">
        <f>IF(DataAnalyst!P989=-1,FALSE,TRUE)</f>
        <v>0</v>
      </c>
      <c r="N1061">
        <f t="shared" si="152"/>
        <v>1</v>
      </c>
      <c r="O1061">
        <f t="shared" si="147"/>
        <v>0</v>
      </c>
      <c r="P1061">
        <f t="shared" si="148"/>
        <v>0</v>
      </c>
      <c r="Q1061">
        <f t="shared" si="149"/>
        <v>0</v>
      </c>
      <c r="R1061">
        <f t="shared" si="150"/>
        <v>0</v>
      </c>
      <c r="S1061">
        <f t="shared" si="151"/>
        <v>0</v>
      </c>
    </row>
    <row r="1062" spans="1:19" ht="18.600000000000001" customHeight="1" x14ac:dyDescent="0.3">
      <c r="A1062" t="s">
        <v>3177</v>
      </c>
      <c r="B1062" t="str">
        <f>UPPER(DataAnalyst!B1062)</f>
        <v>UNDERWRITING ANALYST (STRONG DATA ANALYTICS IN ACTUARIAL, STATISTICS ETC)</v>
      </c>
      <c r="C1062" t="s">
        <v>3160</v>
      </c>
      <c r="E1062" t="str">
        <f t="shared" si="153"/>
        <v>Data Analyst</v>
      </c>
      <c r="F1062" t="str">
        <f t="shared" si="145"/>
        <v>$45</v>
      </c>
      <c r="G1062" t="str">
        <f t="shared" si="146"/>
        <v>$78</v>
      </c>
      <c r="H1062" t="str">
        <f>LEFT(DataAnalyst!F990,LEN(DataAnalyst!F990)-3)</f>
        <v xml:space="preserve">Charles Schwab
</v>
      </c>
      <c r="I1062" t="s">
        <v>104</v>
      </c>
      <c r="J1062" t="str">
        <f>IF(DataAnalyst!I990=-1,"Unknown",DataAnalyst!I990)</f>
        <v>10000+ employees</v>
      </c>
      <c r="K1062" t="str">
        <f>IF(DataAnalyst!L990=-1,"Unknown",DataAnalyst!L990)</f>
        <v>Investment Banking &amp; Asset Management</v>
      </c>
      <c r="L1062" t="str">
        <f>IF(DataAnalyst!N990=-1,"Unknown",DataAnalyst!N990)</f>
        <v>$5 to $10 billion (USD)</v>
      </c>
      <c r="M1062" t="b">
        <f>IF(DataAnalyst!P990=-1,FALSE,TRUE)</f>
        <v>0</v>
      </c>
      <c r="N1062">
        <f t="shared" si="152"/>
        <v>0</v>
      </c>
      <c r="O1062">
        <f t="shared" si="147"/>
        <v>0</v>
      </c>
      <c r="P1062">
        <f t="shared" si="148"/>
        <v>0</v>
      </c>
      <c r="Q1062">
        <f t="shared" si="149"/>
        <v>1</v>
      </c>
      <c r="R1062">
        <f t="shared" si="150"/>
        <v>0</v>
      </c>
      <c r="S1062">
        <f t="shared" si="151"/>
        <v>1</v>
      </c>
    </row>
    <row r="1063" spans="1:19" ht="18.600000000000001" customHeight="1" x14ac:dyDescent="0.3">
      <c r="A1063" t="s">
        <v>3180</v>
      </c>
      <c r="B1063" t="str">
        <f>UPPER(DataAnalyst!B1063)</f>
        <v>JPSC-6986 - DATA GOVERNANCE ANALYST</v>
      </c>
      <c r="C1063" t="s">
        <v>3160</v>
      </c>
      <c r="E1063" t="str">
        <f t="shared" si="153"/>
        <v>Data Analyst</v>
      </c>
      <c r="F1063" t="str">
        <f t="shared" si="145"/>
        <v>$45</v>
      </c>
      <c r="G1063" t="str">
        <f t="shared" si="146"/>
        <v>$78</v>
      </c>
      <c r="H1063" t="str">
        <f>LEFT(DataAnalyst!F991,LEN(DataAnalyst!F991)-3)</f>
        <v xml:space="preserve">Softcom Systems
</v>
      </c>
      <c r="I1063" t="s">
        <v>2919</v>
      </c>
      <c r="J1063" t="str">
        <f>IF(DataAnalyst!I991=-1,"Unknown",DataAnalyst!I991)</f>
        <v>1 to 50 employees</v>
      </c>
      <c r="K1063" t="str">
        <f>IF(DataAnalyst!L991=-1,"Unknown",DataAnalyst!L991)</f>
        <v>IT Services</v>
      </c>
      <c r="L1063" t="str">
        <f>IF(DataAnalyst!N991=-1,"Unknown",DataAnalyst!N991)</f>
        <v>$1 to $5 million (USD)</v>
      </c>
      <c r="M1063" t="b">
        <f>IF(DataAnalyst!P991=-1,FALSE,TRUE)</f>
        <v>0</v>
      </c>
      <c r="N1063">
        <f t="shared" si="152"/>
        <v>0</v>
      </c>
      <c r="O1063">
        <f t="shared" si="147"/>
        <v>0</v>
      </c>
      <c r="P1063">
        <f t="shared" si="148"/>
        <v>0</v>
      </c>
      <c r="Q1063">
        <f t="shared" si="149"/>
        <v>0</v>
      </c>
      <c r="R1063">
        <f t="shared" si="150"/>
        <v>0</v>
      </c>
      <c r="S1063">
        <f t="shared" si="151"/>
        <v>0</v>
      </c>
    </row>
    <row r="1064" spans="1:19" ht="18.600000000000001" customHeight="1" x14ac:dyDescent="0.3">
      <c r="A1064" t="s">
        <v>3182</v>
      </c>
      <c r="B1064" t="str">
        <f>UPPER(DataAnalyst!B1064)</f>
        <v>PROJECT REGULATORY/RISK DATA ANALYST</v>
      </c>
      <c r="C1064" t="s">
        <v>3160</v>
      </c>
      <c r="E1064" t="str">
        <f t="shared" si="153"/>
        <v>Data Analyst</v>
      </c>
      <c r="F1064" t="str">
        <f t="shared" si="145"/>
        <v>$45</v>
      </c>
      <c r="G1064" t="str">
        <f t="shared" si="146"/>
        <v>$78</v>
      </c>
      <c r="H1064" t="str">
        <f>LEFT(DataAnalyst!F992,LEN(DataAnalyst!F992)-3)</f>
        <v>Door Sales &amp; Installati</v>
      </c>
      <c r="I1064" t="s">
        <v>2919</v>
      </c>
      <c r="J1064" t="str">
        <f>IF(DataAnalyst!I992=-1,"Unknown",DataAnalyst!I992)</f>
        <v>Unknown</v>
      </c>
      <c r="K1064" t="str">
        <f>IF(DataAnalyst!L992=-1,"Unknown",DataAnalyst!L992)</f>
        <v>Unknown</v>
      </c>
      <c r="L1064" t="str">
        <f>IF(DataAnalyst!N992=-1,"Unknown",DataAnalyst!N992)</f>
        <v>Unknown</v>
      </c>
      <c r="M1064" t="b">
        <f>IF(DataAnalyst!P992=-1,FALSE,TRUE)</f>
        <v>0</v>
      </c>
      <c r="N1064">
        <f t="shared" si="152"/>
        <v>1</v>
      </c>
      <c r="O1064">
        <f t="shared" si="147"/>
        <v>0</v>
      </c>
      <c r="P1064">
        <f t="shared" si="148"/>
        <v>0</v>
      </c>
      <c r="Q1064">
        <f t="shared" si="149"/>
        <v>1</v>
      </c>
      <c r="R1064">
        <f t="shared" si="150"/>
        <v>0</v>
      </c>
      <c r="S1064">
        <f t="shared" si="151"/>
        <v>1</v>
      </c>
    </row>
    <row r="1065" spans="1:19" ht="18.600000000000001" customHeight="1" x14ac:dyDescent="0.3">
      <c r="A1065" t="s">
        <v>3184</v>
      </c>
      <c r="B1065" t="str">
        <f>UPPER(DataAnalyst!B1065)</f>
        <v>MARKETING DATA ANALYST COORDINATOR</v>
      </c>
      <c r="C1065" t="s">
        <v>3160</v>
      </c>
      <c r="E1065" t="str">
        <f t="shared" si="153"/>
        <v>Data Analyst</v>
      </c>
      <c r="F1065" t="str">
        <f t="shared" si="145"/>
        <v>$45</v>
      </c>
      <c r="G1065" t="str">
        <f t="shared" si="146"/>
        <v>$78</v>
      </c>
      <c r="H1065" t="str">
        <f>LEFT(DataAnalyst!F993,LEN(DataAnalyst!F993)-3)</f>
        <v xml:space="preserve">National Education Partners
</v>
      </c>
      <c r="I1065" t="s">
        <v>2936</v>
      </c>
      <c r="J1065" t="str">
        <f>IF(DataAnalyst!I993=-1,"Unknown",DataAnalyst!I993)</f>
        <v>201 to 500 employees</v>
      </c>
      <c r="K1065" t="str">
        <f>IF(DataAnalyst!L993=-1,"Unknown",DataAnalyst!L993)</f>
        <v>Colleges &amp; Universities</v>
      </c>
      <c r="L1065" t="str">
        <f>IF(DataAnalyst!N993=-1,"Unknown",DataAnalyst!N993)</f>
        <v>$100 to $500 million (USD)</v>
      </c>
      <c r="M1065" t="b">
        <f>IF(DataAnalyst!P993=-1,FALSE,TRUE)</f>
        <v>0</v>
      </c>
      <c r="N1065">
        <f t="shared" si="152"/>
        <v>1</v>
      </c>
      <c r="O1065">
        <f t="shared" si="147"/>
        <v>1</v>
      </c>
      <c r="P1065">
        <f t="shared" si="148"/>
        <v>0</v>
      </c>
      <c r="Q1065">
        <f t="shared" si="149"/>
        <v>1</v>
      </c>
      <c r="R1065">
        <f t="shared" si="150"/>
        <v>0</v>
      </c>
      <c r="S1065">
        <f t="shared" si="151"/>
        <v>1</v>
      </c>
    </row>
    <row r="1066" spans="1:19" ht="18.600000000000001" customHeight="1" x14ac:dyDescent="0.3">
      <c r="A1066" t="s">
        <v>3187</v>
      </c>
      <c r="B1066" t="str">
        <f>UPPER(DataAnalyst!B1066)</f>
        <v>LANGUAGE DATA ANALYST</v>
      </c>
      <c r="C1066" t="s">
        <v>3160</v>
      </c>
      <c r="E1066" t="str">
        <f t="shared" si="153"/>
        <v>Data Analyst</v>
      </c>
      <c r="F1066" t="str">
        <f t="shared" si="145"/>
        <v>$45</v>
      </c>
      <c r="G1066" t="str">
        <f t="shared" si="146"/>
        <v>$78</v>
      </c>
      <c r="H1066" t="str">
        <f>LEFT(DataAnalyst!F995,LEN(DataAnalyst!F995)-3)</f>
        <v xml:space="preserve">MUFG
</v>
      </c>
      <c r="I1066" t="s">
        <v>2919</v>
      </c>
      <c r="J1066" t="str">
        <f>IF(DataAnalyst!I995=-1,"Unknown",DataAnalyst!I995)</f>
        <v>10000+ employees</v>
      </c>
      <c r="K1066" t="str">
        <f>IF(DataAnalyst!L995=-1,"Unknown",DataAnalyst!L995)</f>
        <v>Banks &amp; Credit Unions</v>
      </c>
      <c r="L1066" t="str">
        <f>IF(DataAnalyst!N995=-1,"Unknown",DataAnalyst!N995)</f>
        <v>$10+ billion (USD)</v>
      </c>
      <c r="M1066" t="b">
        <f>IF(DataAnalyst!P995=-1,FALSE,TRUE)</f>
        <v>0</v>
      </c>
      <c r="N1066">
        <f t="shared" si="152"/>
        <v>0</v>
      </c>
      <c r="O1066">
        <f t="shared" si="147"/>
        <v>0</v>
      </c>
      <c r="P1066">
        <f t="shared" si="148"/>
        <v>0</v>
      </c>
      <c r="Q1066">
        <f t="shared" si="149"/>
        <v>0</v>
      </c>
      <c r="R1066">
        <f t="shared" si="150"/>
        <v>0</v>
      </c>
      <c r="S1066">
        <f t="shared" si="151"/>
        <v>0</v>
      </c>
    </row>
    <row r="1067" spans="1:19" ht="18.600000000000001" customHeight="1" x14ac:dyDescent="0.3">
      <c r="A1067" t="s">
        <v>3190</v>
      </c>
      <c r="B1067" t="str">
        <f>UPPER(DataAnalyst!B1067)</f>
        <v>SENIOR ANALYST - CLIENT DATA</v>
      </c>
      <c r="C1067" t="s">
        <v>3160</v>
      </c>
      <c r="E1067" t="str">
        <f t="shared" si="153"/>
        <v>Data Analyst</v>
      </c>
      <c r="F1067" t="str">
        <f t="shared" si="145"/>
        <v>$45</v>
      </c>
      <c r="G1067" t="str">
        <f t="shared" si="146"/>
        <v>$78</v>
      </c>
      <c r="H1067" t="str">
        <f>LEFT(DataAnalyst!F996,LEN(DataAnalyst!F996)-3)</f>
        <v xml:space="preserve">Alaska USA
</v>
      </c>
      <c r="I1067" t="s">
        <v>2980</v>
      </c>
      <c r="J1067" t="str">
        <f>IF(DataAnalyst!I996=-1,"Unknown",DataAnalyst!I996)</f>
        <v>1001 to 5000 employees</v>
      </c>
      <c r="K1067" t="str">
        <f>IF(DataAnalyst!L996=-1,"Unknown",DataAnalyst!L996)</f>
        <v>Banks &amp; Credit Unions</v>
      </c>
      <c r="L1067" t="str">
        <f>IF(DataAnalyst!N996=-1,"Unknown",DataAnalyst!N996)</f>
        <v>$100 to $500 million (USD)</v>
      </c>
      <c r="M1067" t="b">
        <f>IF(DataAnalyst!P996=-1,FALSE,TRUE)</f>
        <v>0</v>
      </c>
      <c r="N1067">
        <f t="shared" si="152"/>
        <v>1</v>
      </c>
      <c r="O1067">
        <f t="shared" si="147"/>
        <v>0</v>
      </c>
      <c r="P1067">
        <f t="shared" si="148"/>
        <v>0</v>
      </c>
      <c r="Q1067">
        <f t="shared" si="149"/>
        <v>0</v>
      </c>
      <c r="R1067">
        <f t="shared" si="150"/>
        <v>0</v>
      </c>
      <c r="S1067">
        <f t="shared" si="151"/>
        <v>1</v>
      </c>
    </row>
    <row r="1068" spans="1:19" ht="18.600000000000001" customHeight="1" x14ac:dyDescent="0.3">
      <c r="A1068" t="s">
        <v>3194</v>
      </c>
      <c r="B1068" t="str">
        <f>UPPER(DataAnalyst!B1068)</f>
        <v>DATA ANALYST II</v>
      </c>
      <c r="C1068" t="s">
        <v>755</v>
      </c>
      <c r="E1068" t="str">
        <f t="shared" si="153"/>
        <v>Data Analyst</v>
      </c>
      <c r="F1068" t="str">
        <f t="shared" si="145"/>
        <v>$41</v>
      </c>
      <c r="G1068" t="str">
        <f t="shared" si="146"/>
        <v>$78</v>
      </c>
      <c r="H1068" t="str">
        <f>LEFT(DataAnalyst!F997,LEN(DataAnalyst!F997)-3)</f>
        <v xml:space="preserve">The Paragon Group
</v>
      </c>
      <c r="I1068" t="s">
        <v>2936</v>
      </c>
      <c r="J1068" t="str">
        <f>IF(DataAnalyst!I997=-1,"Unknown",DataAnalyst!I997)</f>
        <v>1001 to 5000 employees</v>
      </c>
      <c r="K1068" t="str">
        <f>IF(DataAnalyst!L997=-1,"Unknown",DataAnalyst!L997)</f>
        <v>Banks &amp; Credit Unions</v>
      </c>
      <c r="L1068" t="str">
        <f>IF(DataAnalyst!N997=-1,"Unknown",DataAnalyst!N997)</f>
        <v>$500 million to $1 billion (USD)</v>
      </c>
      <c r="M1068" t="b">
        <f>IF(DataAnalyst!P997=-1,FALSE,TRUE)</f>
        <v>0</v>
      </c>
      <c r="N1068">
        <f t="shared" si="152"/>
        <v>1</v>
      </c>
      <c r="O1068">
        <f t="shared" si="147"/>
        <v>0</v>
      </c>
      <c r="P1068">
        <f t="shared" si="148"/>
        <v>0</v>
      </c>
      <c r="Q1068">
        <f t="shared" si="149"/>
        <v>0</v>
      </c>
      <c r="R1068">
        <f t="shared" si="150"/>
        <v>1</v>
      </c>
      <c r="S1068">
        <f t="shared" si="151"/>
        <v>1</v>
      </c>
    </row>
    <row r="1069" spans="1:19" ht="18.600000000000001" customHeight="1" x14ac:dyDescent="0.3">
      <c r="A1069" t="s">
        <v>3198</v>
      </c>
      <c r="B1069" t="str">
        <f>UPPER(DataAnalyst!B1069)</f>
        <v>DATA ANALYST - PRICEGUIDE</v>
      </c>
      <c r="C1069" t="s">
        <v>755</v>
      </c>
      <c r="E1069" t="str">
        <f t="shared" si="153"/>
        <v>Data Analyst</v>
      </c>
      <c r="F1069" t="str">
        <f t="shared" si="145"/>
        <v>$41</v>
      </c>
      <c r="G1069" t="str">
        <f t="shared" si="146"/>
        <v>$78</v>
      </c>
      <c r="H1069" t="str">
        <f>LEFT(DataAnalyst!F998,LEN(DataAnalyst!F998)-3)</f>
        <v xml:space="preserve">Amazon
</v>
      </c>
      <c r="I1069" t="s">
        <v>2919</v>
      </c>
      <c r="J1069" t="str">
        <f>IF(DataAnalyst!I998=-1,"Unknown",DataAnalyst!I998)</f>
        <v>10000+ employees</v>
      </c>
      <c r="K1069" t="str">
        <f>IF(DataAnalyst!L998=-1,"Unknown",DataAnalyst!L998)</f>
        <v>Internet</v>
      </c>
      <c r="L1069" t="str">
        <f>IF(DataAnalyst!N998=-1,"Unknown",DataAnalyst!N998)</f>
        <v>$10+ billion (USD)</v>
      </c>
      <c r="M1069" t="b">
        <f>IF(DataAnalyst!P998=-1,FALSE,TRUE)</f>
        <v>0</v>
      </c>
      <c r="N1069">
        <f t="shared" si="152"/>
        <v>1</v>
      </c>
      <c r="O1069">
        <f t="shared" si="147"/>
        <v>0</v>
      </c>
      <c r="P1069">
        <f t="shared" si="148"/>
        <v>0</v>
      </c>
      <c r="Q1069">
        <f t="shared" si="149"/>
        <v>0</v>
      </c>
      <c r="R1069">
        <f t="shared" si="150"/>
        <v>0</v>
      </c>
      <c r="S1069">
        <f t="shared" si="151"/>
        <v>0</v>
      </c>
    </row>
    <row r="1070" spans="1:19" ht="18.600000000000001" customHeight="1" x14ac:dyDescent="0.3">
      <c r="A1070" t="s">
        <v>3201</v>
      </c>
      <c r="B1070" t="str">
        <f>UPPER(DataAnalyst!B1070)</f>
        <v>SR DATA ANALYST</v>
      </c>
      <c r="C1070" t="s">
        <v>755</v>
      </c>
      <c r="E1070" t="str">
        <f t="shared" si="153"/>
        <v>Data Analyst</v>
      </c>
      <c r="F1070" t="str">
        <f t="shared" si="145"/>
        <v>$41</v>
      </c>
      <c r="G1070" t="str">
        <f t="shared" si="146"/>
        <v>$78</v>
      </c>
      <c r="H1070" t="str">
        <f>LEFT(DataAnalyst!F999,LEN(DataAnalyst!F999)-3)</f>
        <v>AlaskaUSA Mortgage Comp</v>
      </c>
      <c r="I1070" t="s">
        <v>2980</v>
      </c>
      <c r="J1070" t="str">
        <f>IF(DataAnalyst!I999=-1,"Unknown",DataAnalyst!I999)</f>
        <v>Unknown</v>
      </c>
      <c r="K1070" t="str">
        <f>IF(DataAnalyst!L999=-1,"Unknown",DataAnalyst!L999)</f>
        <v>Unknown</v>
      </c>
      <c r="L1070" t="str">
        <f>IF(DataAnalyst!N999=-1,"Unknown",DataAnalyst!N999)</f>
        <v>Unknown</v>
      </c>
      <c r="M1070" t="b">
        <f>IF(DataAnalyst!P999=-1,FALSE,TRUE)</f>
        <v>0</v>
      </c>
      <c r="N1070">
        <f t="shared" si="152"/>
        <v>1</v>
      </c>
      <c r="O1070">
        <f t="shared" si="147"/>
        <v>0</v>
      </c>
      <c r="P1070">
        <f t="shared" si="148"/>
        <v>1</v>
      </c>
      <c r="Q1070">
        <f t="shared" si="149"/>
        <v>1</v>
      </c>
      <c r="R1070">
        <f t="shared" si="150"/>
        <v>0</v>
      </c>
      <c r="S1070">
        <f t="shared" si="151"/>
        <v>1</v>
      </c>
    </row>
    <row r="1071" spans="1:19" ht="18.600000000000001" customHeight="1" x14ac:dyDescent="0.3">
      <c r="A1071" t="s">
        <v>3205</v>
      </c>
      <c r="B1071" t="str">
        <f>UPPER(DataAnalyst!B1071)</f>
        <v>JUNIOR DATA ANALYST</v>
      </c>
      <c r="C1071" t="s">
        <v>755</v>
      </c>
      <c r="E1071" t="str">
        <f t="shared" si="153"/>
        <v>Data Analyst</v>
      </c>
      <c r="F1071" t="str">
        <f t="shared" si="145"/>
        <v>$41</v>
      </c>
      <c r="G1071" t="str">
        <f t="shared" si="146"/>
        <v>$78</v>
      </c>
      <c r="H1071" t="str">
        <f>LEFT(DataAnalyst!F1001,LEN(DataAnalyst!F1001)-3)</f>
        <v xml:space="preserve">Net Orbit Inc
</v>
      </c>
      <c r="I1071" t="s">
        <v>2919</v>
      </c>
      <c r="J1071" t="str">
        <f>IF(DataAnalyst!I1001=-1,"Unknown",DataAnalyst!I1001)</f>
        <v>501 to 1000 employees</v>
      </c>
      <c r="K1071" t="str">
        <f>IF(DataAnalyst!L1001=-1,"Unknown",DataAnalyst!L1001)</f>
        <v>Unknown</v>
      </c>
      <c r="L1071" t="str">
        <f>IF(DataAnalyst!N1001=-1,"Unknown",DataAnalyst!N1001)</f>
        <v>Unknown / Non-Applicable</v>
      </c>
      <c r="M1071" t="b">
        <f>IF(DataAnalyst!P1001=-1,FALSE,TRUE)</f>
        <v>0</v>
      </c>
      <c r="N1071">
        <f t="shared" si="152"/>
        <v>1</v>
      </c>
      <c r="O1071">
        <f t="shared" si="147"/>
        <v>0</v>
      </c>
      <c r="P1071">
        <f t="shared" si="148"/>
        <v>0</v>
      </c>
      <c r="Q1071">
        <f t="shared" si="149"/>
        <v>0</v>
      </c>
      <c r="R1071">
        <f t="shared" si="150"/>
        <v>0</v>
      </c>
      <c r="S1071">
        <f t="shared" si="151"/>
        <v>1</v>
      </c>
    </row>
    <row r="1072" spans="1:19" ht="18.600000000000001" customHeight="1" x14ac:dyDescent="0.3">
      <c r="A1072" t="s">
        <v>3208</v>
      </c>
      <c r="B1072" t="str">
        <f>UPPER(DataAnalyst!B1072)</f>
        <v>SR. DATA ANALYST</v>
      </c>
      <c r="C1072" t="s">
        <v>755</v>
      </c>
      <c r="E1072" t="str">
        <f t="shared" si="153"/>
        <v>Data Analyst</v>
      </c>
      <c r="F1072" t="str">
        <f t="shared" si="145"/>
        <v>$41</v>
      </c>
      <c r="G1072" t="str">
        <f t="shared" si="146"/>
        <v>$78</v>
      </c>
      <c r="H1072" t="str">
        <f>LEFT(DataAnalyst!F1002,LEN(DataAnalyst!F1002)-3)</f>
        <v xml:space="preserve">Arizona State University
</v>
      </c>
      <c r="I1072" t="s">
        <v>2919</v>
      </c>
      <c r="J1072" t="str">
        <f>IF(DataAnalyst!I1002=-1,"Unknown",DataAnalyst!I1002)</f>
        <v>5001 to 10000 employees</v>
      </c>
      <c r="K1072" t="str">
        <f>IF(DataAnalyst!L1002=-1,"Unknown",DataAnalyst!L1002)</f>
        <v>Colleges &amp; Universities</v>
      </c>
      <c r="L1072" t="str">
        <f>IF(DataAnalyst!N1002=-1,"Unknown",DataAnalyst!N1002)</f>
        <v>$1 to $2 billion (USD)</v>
      </c>
      <c r="M1072" t="b">
        <f>IF(DataAnalyst!P1002=-1,FALSE,TRUE)</f>
        <v>0</v>
      </c>
      <c r="N1072">
        <f t="shared" si="152"/>
        <v>1</v>
      </c>
      <c r="O1072">
        <f t="shared" si="147"/>
        <v>0</v>
      </c>
      <c r="P1072">
        <f t="shared" si="148"/>
        <v>0</v>
      </c>
      <c r="Q1072">
        <f t="shared" si="149"/>
        <v>1</v>
      </c>
      <c r="R1072">
        <f t="shared" si="150"/>
        <v>1</v>
      </c>
      <c r="S1072">
        <f t="shared" si="151"/>
        <v>1</v>
      </c>
    </row>
    <row r="1073" spans="1:19" ht="18.600000000000001" customHeight="1" x14ac:dyDescent="0.3">
      <c r="A1073" t="s">
        <v>3211</v>
      </c>
      <c r="B1073" t="str">
        <f>UPPER(DataAnalyst!B1073)</f>
        <v>DATA ANALYST</v>
      </c>
      <c r="C1073" t="s">
        <v>755</v>
      </c>
      <c r="E1073" t="str">
        <f t="shared" si="153"/>
        <v>Data Analyst</v>
      </c>
      <c r="F1073" t="str">
        <f t="shared" si="145"/>
        <v>$41</v>
      </c>
      <c r="G1073" t="str">
        <f t="shared" si="146"/>
        <v>$78</v>
      </c>
      <c r="H1073" t="str">
        <f>LEFT(DataAnalyst!F1003,LEN(DataAnalyst!F1003)-3)</f>
        <v xml:space="preserve">PK
</v>
      </c>
      <c r="I1073" t="s">
        <v>104</v>
      </c>
      <c r="J1073" t="str">
        <f>IF(DataAnalyst!I1003=-1,"Unknown",DataAnalyst!I1003)</f>
        <v>1001 to 5000 employees</v>
      </c>
      <c r="K1073" t="str">
        <f>IF(DataAnalyst!L1003=-1,"Unknown",DataAnalyst!L1003)</f>
        <v>IT Services</v>
      </c>
      <c r="L1073" t="str">
        <f>IF(DataAnalyst!N1003=-1,"Unknown",DataAnalyst!N1003)</f>
        <v>$100 to $500 million (USD)</v>
      </c>
      <c r="M1073" t="b">
        <f>IF(DataAnalyst!P1003=-1,FALSE,TRUE)</f>
        <v>0</v>
      </c>
      <c r="N1073">
        <f t="shared" si="152"/>
        <v>0</v>
      </c>
      <c r="O1073">
        <f t="shared" si="147"/>
        <v>0</v>
      </c>
      <c r="P1073">
        <f t="shared" si="148"/>
        <v>0</v>
      </c>
      <c r="Q1073">
        <f t="shared" si="149"/>
        <v>0</v>
      </c>
      <c r="R1073">
        <f t="shared" si="150"/>
        <v>0</v>
      </c>
      <c r="S1073">
        <f t="shared" si="151"/>
        <v>0</v>
      </c>
    </row>
    <row r="1074" spans="1:19" ht="18.600000000000001" customHeight="1" x14ac:dyDescent="0.3">
      <c r="A1074" t="s">
        <v>3213</v>
      </c>
      <c r="B1074" t="str">
        <f>UPPER(DataAnalyst!B1074)</f>
        <v>DATA ANALYST</v>
      </c>
      <c r="C1074" t="s">
        <v>755</v>
      </c>
      <c r="E1074" t="str">
        <f t="shared" si="153"/>
        <v>Data Analyst</v>
      </c>
      <c r="F1074" t="str">
        <f t="shared" si="145"/>
        <v>$41</v>
      </c>
      <c r="G1074" t="str">
        <f t="shared" si="146"/>
        <v>$78</v>
      </c>
      <c r="H1074" t="str">
        <f>LEFT(DataAnalyst!F1004,LEN(DataAnalyst!F1004)-3)</f>
        <v xml:space="preserve">Mondo
</v>
      </c>
      <c r="I1074" t="s">
        <v>104</v>
      </c>
      <c r="J1074" t="str">
        <f>IF(DataAnalyst!I1004=-1,"Unknown",DataAnalyst!I1004)</f>
        <v>51 to 200 employees</v>
      </c>
      <c r="K1074" t="str">
        <f>IF(DataAnalyst!L1004=-1,"Unknown",DataAnalyst!L1004)</f>
        <v>Staffing &amp; Outsourcing</v>
      </c>
      <c r="L1074" t="str">
        <f>IF(DataAnalyst!N1004=-1,"Unknown",DataAnalyst!N1004)</f>
        <v>$100 to $500 million (USD)</v>
      </c>
      <c r="M1074" t="b">
        <f>IF(DataAnalyst!P1004=-1,FALSE,TRUE)</f>
        <v>0</v>
      </c>
      <c r="N1074">
        <f t="shared" si="152"/>
        <v>1</v>
      </c>
      <c r="O1074">
        <f t="shared" si="147"/>
        <v>0</v>
      </c>
      <c r="P1074">
        <f t="shared" si="148"/>
        <v>0</v>
      </c>
      <c r="Q1074">
        <f t="shared" si="149"/>
        <v>0</v>
      </c>
      <c r="R1074">
        <f t="shared" si="150"/>
        <v>0</v>
      </c>
      <c r="S1074">
        <f t="shared" si="151"/>
        <v>1</v>
      </c>
    </row>
    <row r="1075" spans="1:19" ht="18.600000000000001" customHeight="1" x14ac:dyDescent="0.3">
      <c r="A1075" t="s">
        <v>3215</v>
      </c>
      <c r="B1075" t="str">
        <f>UPPER(DataAnalyst!B1075)</f>
        <v>DATA ANALYST</v>
      </c>
      <c r="C1075" t="s">
        <v>755</v>
      </c>
      <c r="E1075" t="str">
        <f t="shared" si="153"/>
        <v>Data Analyst</v>
      </c>
      <c r="F1075" t="str">
        <f t="shared" si="145"/>
        <v>$41</v>
      </c>
      <c r="G1075" t="str">
        <f t="shared" si="146"/>
        <v>$78</v>
      </c>
      <c r="H1075" t="str">
        <f>LEFT(DataAnalyst!F1005,LEN(DataAnalyst!F1005)-3)</f>
        <v xml:space="preserve">IntraEdge
</v>
      </c>
      <c r="I1075" t="s">
        <v>2919</v>
      </c>
      <c r="J1075" t="str">
        <f>IF(DataAnalyst!I1005=-1,"Unknown",DataAnalyst!I1005)</f>
        <v>501 to 1000 employees</v>
      </c>
      <c r="K1075" t="str">
        <f>IF(DataAnalyst!L1005=-1,"Unknown",DataAnalyst!L1005)</f>
        <v>IT Services</v>
      </c>
      <c r="L1075" t="str">
        <f>IF(DataAnalyst!N1005=-1,"Unknown",DataAnalyst!N1005)</f>
        <v>$50 to $100 million (USD)</v>
      </c>
      <c r="M1075" t="b">
        <f>IF(DataAnalyst!P1005=-1,FALSE,TRUE)</f>
        <v>0</v>
      </c>
      <c r="N1075">
        <f t="shared" si="152"/>
        <v>1</v>
      </c>
      <c r="O1075">
        <f t="shared" si="147"/>
        <v>0</v>
      </c>
      <c r="P1075">
        <f t="shared" si="148"/>
        <v>0</v>
      </c>
      <c r="Q1075">
        <f t="shared" si="149"/>
        <v>1</v>
      </c>
      <c r="R1075">
        <f t="shared" si="150"/>
        <v>0</v>
      </c>
      <c r="S1075">
        <f t="shared" si="151"/>
        <v>1</v>
      </c>
    </row>
    <row r="1076" spans="1:19" ht="18.600000000000001" customHeight="1" x14ac:dyDescent="0.3">
      <c r="A1076" t="s">
        <v>3218</v>
      </c>
      <c r="B1076" t="str">
        <f>UPPER(DataAnalyst!B1076)</f>
        <v>DATA ANALYST - ENTRY LEVEL</v>
      </c>
      <c r="C1076" t="s">
        <v>755</v>
      </c>
      <c r="E1076" t="str">
        <f t="shared" si="153"/>
        <v>Data Analyst</v>
      </c>
      <c r="F1076" t="str">
        <f t="shared" si="145"/>
        <v>$41</v>
      </c>
      <c r="G1076" t="str">
        <f t="shared" si="146"/>
        <v>$78</v>
      </c>
      <c r="H1076" t="str">
        <f>LEFT(DataAnalyst!F1006,LEN(DataAnalyst!F1006)-3)</f>
        <v xml:space="preserve">Circle K Stores, Inc.
</v>
      </c>
      <c r="I1076" t="s">
        <v>2919</v>
      </c>
      <c r="J1076" t="str">
        <f>IF(DataAnalyst!I1006=-1,"Unknown",DataAnalyst!I1006)</f>
        <v>10000+ employees</v>
      </c>
      <c r="K1076" t="str">
        <f>IF(DataAnalyst!L1006=-1,"Unknown",DataAnalyst!L1006)</f>
        <v>Gas Stations</v>
      </c>
      <c r="L1076" t="str">
        <f>IF(DataAnalyst!N1006=-1,"Unknown",DataAnalyst!N1006)</f>
        <v>$2 to $5 billion (USD)</v>
      </c>
      <c r="M1076" t="b">
        <f>IF(DataAnalyst!P1006=-1,FALSE,TRUE)</f>
        <v>0</v>
      </c>
      <c r="N1076">
        <f t="shared" si="152"/>
        <v>0</v>
      </c>
      <c r="O1076">
        <f t="shared" si="147"/>
        <v>0</v>
      </c>
      <c r="P1076">
        <f t="shared" si="148"/>
        <v>0</v>
      </c>
      <c r="Q1076">
        <f t="shared" si="149"/>
        <v>0</v>
      </c>
      <c r="R1076">
        <f t="shared" si="150"/>
        <v>0</v>
      </c>
      <c r="S1076">
        <f t="shared" si="151"/>
        <v>0</v>
      </c>
    </row>
    <row r="1077" spans="1:19" ht="18.600000000000001" customHeight="1" x14ac:dyDescent="0.3">
      <c r="A1077" t="s">
        <v>3220</v>
      </c>
      <c r="B1077" t="str">
        <f>UPPER(DataAnalyst!B1077)</f>
        <v>SQL DATA ANALYST</v>
      </c>
      <c r="C1077" t="s">
        <v>755</v>
      </c>
      <c r="E1077" t="str">
        <f t="shared" si="153"/>
        <v>Data Analyst</v>
      </c>
      <c r="F1077" t="str">
        <f t="shared" si="145"/>
        <v>$41</v>
      </c>
      <c r="G1077" t="str">
        <f t="shared" si="146"/>
        <v>$78</v>
      </c>
      <c r="H1077" t="str">
        <f>LEFT(DataAnalyst!F1008,LEN(DataAnalyst!F1008)-3)</f>
        <v xml:space="preserve">Tech Finders
</v>
      </c>
      <c r="I1077" t="s">
        <v>104</v>
      </c>
      <c r="J1077" t="str">
        <f>IF(DataAnalyst!I1008=-1,"Unknown",DataAnalyst!I1008)</f>
        <v>1 to 50 employees</v>
      </c>
      <c r="K1077" t="str">
        <f>IF(DataAnalyst!L1008=-1,"Unknown",DataAnalyst!L1008)</f>
        <v>Staffing &amp; Outsourcing</v>
      </c>
      <c r="L1077" t="str">
        <f>IF(DataAnalyst!N1008=-1,"Unknown",DataAnalyst!N1008)</f>
        <v>Unknown / Non-Applicable</v>
      </c>
      <c r="M1077" t="b">
        <f>IF(DataAnalyst!P1008=-1,FALSE,TRUE)</f>
        <v>0</v>
      </c>
      <c r="N1077">
        <f t="shared" si="152"/>
        <v>1</v>
      </c>
      <c r="O1077">
        <f t="shared" si="147"/>
        <v>0</v>
      </c>
      <c r="P1077">
        <f t="shared" si="148"/>
        <v>0</v>
      </c>
      <c r="Q1077">
        <f t="shared" si="149"/>
        <v>1</v>
      </c>
      <c r="R1077">
        <f t="shared" si="150"/>
        <v>2</v>
      </c>
      <c r="S1077">
        <f t="shared" si="151"/>
        <v>0</v>
      </c>
    </row>
    <row r="1078" spans="1:19" ht="18.600000000000001" customHeight="1" x14ac:dyDescent="0.3">
      <c r="A1078" t="s">
        <v>3221</v>
      </c>
      <c r="B1078" t="str">
        <f>UPPER(DataAnalyst!B1078)</f>
        <v>DATA ANALYST</v>
      </c>
      <c r="C1078" t="s">
        <v>755</v>
      </c>
      <c r="E1078" t="str">
        <f t="shared" si="153"/>
        <v>Data Analyst</v>
      </c>
      <c r="F1078" t="str">
        <f t="shared" si="145"/>
        <v>$41</v>
      </c>
      <c r="G1078" t="str">
        <f t="shared" si="146"/>
        <v>$78</v>
      </c>
      <c r="H1078" t="str">
        <f>LEFT(DataAnalyst!F1009,LEN(DataAnalyst!F1009)-3)</f>
        <v xml:space="preserve">Infotree Service Inc
</v>
      </c>
      <c r="I1078" t="s">
        <v>3005</v>
      </c>
      <c r="J1078" t="str">
        <f>IF(DataAnalyst!I1009=-1,"Unknown",DataAnalyst!I1009)</f>
        <v>51 to 200 employees</v>
      </c>
      <c r="K1078" t="str">
        <f>IF(DataAnalyst!L1009=-1,"Unknown",DataAnalyst!L1009)</f>
        <v>Advertising &amp; Marketing</v>
      </c>
      <c r="L1078" t="str">
        <f>IF(DataAnalyst!N1009=-1,"Unknown",DataAnalyst!N1009)</f>
        <v>$1 to $5 million (USD)</v>
      </c>
      <c r="M1078" t="b">
        <f>IF(DataAnalyst!P1009=-1,FALSE,TRUE)</f>
        <v>0</v>
      </c>
      <c r="N1078">
        <f t="shared" si="152"/>
        <v>1</v>
      </c>
      <c r="O1078">
        <f t="shared" si="147"/>
        <v>1</v>
      </c>
      <c r="P1078">
        <f t="shared" si="148"/>
        <v>0</v>
      </c>
      <c r="Q1078">
        <f t="shared" si="149"/>
        <v>0</v>
      </c>
      <c r="R1078">
        <f t="shared" si="150"/>
        <v>1</v>
      </c>
      <c r="S1078">
        <f t="shared" si="151"/>
        <v>0</v>
      </c>
    </row>
    <row r="1079" spans="1:19" ht="18.600000000000001" customHeight="1" x14ac:dyDescent="0.3">
      <c r="A1079" t="s">
        <v>3223</v>
      </c>
      <c r="B1079" t="str">
        <f>UPPER(DataAnalyst!B1079)</f>
        <v>JUNIOR DATA ANALYST</v>
      </c>
      <c r="C1079" t="s">
        <v>755</v>
      </c>
      <c r="E1079" t="str">
        <f t="shared" si="153"/>
        <v>Data Analyst</v>
      </c>
      <c r="F1079" t="str">
        <f t="shared" si="145"/>
        <v>$41</v>
      </c>
      <c r="G1079" t="str">
        <f t="shared" si="146"/>
        <v>$78</v>
      </c>
      <c r="H1079" t="str">
        <f>LEFT(DataAnalyst!F1010,LEN(DataAnalyst!F1010)-3)</f>
        <v xml:space="preserve">O'Reilly Automotive
</v>
      </c>
      <c r="I1079" t="s">
        <v>104</v>
      </c>
      <c r="J1079" t="str">
        <f>IF(DataAnalyst!I1010=-1,"Unknown",DataAnalyst!I1010)</f>
        <v>10000+ employees</v>
      </c>
      <c r="K1079" t="str">
        <f>IF(DataAnalyst!L1010=-1,"Unknown",DataAnalyst!L1010)</f>
        <v>Automotive Parts &amp; Accessories Stores</v>
      </c>
      <c r="L1079" t="str">
        <f>IF(DataAnalyst!N1010=-1,"Unknown",DataAnalyst!N1010)</f>
        <v>$5 to $10 billion (USD)</v>
      </c>
      <c r="M1079" t="b">
        <f>IF(DataAnalyst!P1010=-1,FALSE,TRUE)</f>
        <v>0</v>
      </c>
      <c r="N1079">
        <f t="shared" si="152"/>
        <v>1</v>
      </c>
      <c r="O1079">
        <f t="shared" si="147"/>
        <v>0</v>
      </c>
      <c r="P1079">
        <f t="shared" si="148"/>
        <v>0</v>
      </c>
      <c r="Q1079">
        <f t="shared" si="149"/>
        <v>0</v>
      </c>
      <c r="R1079">
        <f t="shared" si="150"/>
        <v>0</v>
      </c>
      <c r="S1079">
        <f t="shared" si="151"/>
        <v>1</v>
      </c>
    </row>
    <row r="1080" spans="1:19" ht="18.600000000000001" customHeight="1" x14ac:dyDescent="0.3">
      <c r="A1080" t="s">
        <v>3225</v>
      </c>
      <c r="B1080" t="str">
        <f>UPPER(DataAnalyst!B1080)</f>
        <v>DATA ANALYST, DATA &amp; ANALYTICS (ADVANCED ANALYTICS) MANAGER (MULTIPLE POSITIONS)</v>
      </c>
      <c r="C1080" t="s">
        <v>755</v>
      </c>
      <c r="E1080" t="str">
        <f t="shared" si="153"/>
        <v>Data Analyst</v>
      </c>
      <c r="F1080" t="str">
        <f t="shared" si="145"/>
        <v>$41</v>
      </c>
      <c r="G1080" t="str">
        <f t="shared" si="146"/>
        <v>$78</v>
      </c>
      <c r="H1080" t="str">
        <f>LEFT(DataAnalyst!F1011,LEN(DataAnalyst!F1011)-3)</f>
        <v>Sanford Fede</v>
      </c>
      <c r="I1080" t="s">
        <v>104</v>
      </c>
      <c r="J1080" t="str">
        <f>IF(DataAnalyst!I1011=-1,"Unknown",DataAnalyst!I1011)</f>
        <v>Unknown</v>
      </c>
      <c r="K1080" t="str">
        <f>IF(DataAnalyst!L1011=-1,"Unknown",DataAnalyst!L1011)</f>
        <v>Unknown</v>
      </c>
      <c r="L1080" t="str">
        <f>IF(DataAnalyst!N1011=-1,"Unknown",DataAnalyst!N1011)</f>
        <v>Unknown / Non-Applicable</v>
      </c>
      <c r="M1080" t="b">
        <f>IF(DataAnalyst!P1011=-1,FALSE,TRUE)</f>
        <v>0</v>
      </c>
      <c r="N1080">
        <f t="shared" si="152"/>
        <v>1</v>
      </c>
      <c r="O1080">
        <f t="shared" si="147"/>
        <v>1</v>
      </c>
      <c r="P1080">
        <f t="shared" si="148"/>
        <v>0</v>
      </c>
      <c r="Q1080">
        <f t="shared" si="149"/>
        <v>1</v>
      </c>
      <c r="R1080">
        <f t="shared" si="150"/>
        <v>1</v>
      </c>
      <c r="S1080">
        <f t="shared" si="151"/>
        <v>0</v>
      </c>
    </row>
    <row r="1081" spans="1:19" ht="18.600000000000001" customHeight="1" x14ac:dyDescent="0.3">
      <c r="A1081" t="s">
        <v>3226</v>
      </c>
      <c r="B1081" t="str">
        <f>UPPER(DataAnalyst!B1081)</f>
        <v>DATA ANALYST</v>
      </c>
      <c r="C1081" t="s">
        <v>755</v>
      </c>
      <c r="E1081" t="str">
        <f t="shared" si="153"/>
        <v>Data Analyst</v>
      </c>
      <c r="F1081" t="str">
        <f t="shared" si="145"/>
        <v>$41</v>
      </c>
      <c r="G1081" t="str">
        <f t="shared" si="146"/>
        <v>$78</v>
      </c>
      <c r="H1081" t="str">
        <f>LEFT(DataAnalyst!F1013,LEN(DataAnalyst!F1013)-3)</f>
        <v xml:space="preserve">MUFG
</v>
      </c>
      <c r="I1081" t="s">
        <v>2919</v>
      </c>
      <c r="J1081" t="str">
        <f>IF(DataAnalyst!I1013=-1,"Unknown",DataAnalyst!I1013)</f>
        <v>10000+ employees</v>
      </c>
      <c r="K1081" t="str">
        <f>IF(DataAnalyst!L1013=-1,"Unknown",DataAnalyst!L1013)</f>
        <v>Banks &amp; Credit Unions</v>
      </c>
      <c r="L1081" t="str">
        <f>IF(DataAnalyst!N1013=-1,"Unknown",DataAnalyst!N1013)</f>
        <v>$10+ billion (USD)</v>
      </c>
      <c r="M1081" t="b">
        <f>IF(DataAnalyst!P1013=-1,FALSE,TRUE)</f>
        <v>0</v>
      </c>
      <c r="N1081">
        <f t="shared" si="152"/>
        <v>0</v>
      </c>
      <c r="O1081">
        <f t="shared" si="147"/>
        <v>0</v>
      </c>
      <c r="P1081">
        <f t="shared" si="148"/>
        <v>0</v>
      </c>
      <c r="Q1081">
        <f t="shared" si="149"/>
        <v>0</v>
      </c>
      <c r="R1081">
        <f t="shared" si="150"/>
        <v>0</v>
      </c>
      <c r="S1081">
        <f t="shared" si="151"/>
        <v>1</v>
      </c>
    </row>
    <row r="1082" spans="1:19" ht="18.600000000000001" customHeight="1" x14ac:dyDescent="0.3">
      <c r="A1082" t="s">
        <v>3229</v>
      </c>
      <c r="B1082" t="str">
        <f>UPPER(DataAnalyst!B1082)</f>
        <v>PHARMACEUTICAL DATA ANALYST</v>
      </c>
      <c r="C1082" t="s">
        <v>755</v>
      </c>
      <c r="E1082" t="str">
        <f t="shared" si="153"/>
        <v>Data Analyst</v>
      </c>
      <c r="F1082" t="str">
        <f t="shared" si="145"/>
        <v>$41</v>
      </c>
      <c r="G1082" t="str">
        <f t="shared" si="146"/>
        <v>$78</v>
      </c>
      <c r="H1082" t="str">
        <f>LEFT(DataAnalyst!F1014,LEN(DataAnalyst!F1014)-3)</f>
        <v xml:space="preserve">Matrix Medical Network
</v>
      </c>
      <c r="I1082" t="s">
        <v>2936</v>
      </c>
      <c r="J1082" t="str">
        <f>IF(DataAnalyst!I1014=-1,"Unknown",DataAnalyst!I1014)</f>
        <v>1001 to 5000 employees</v>
      </c>
      <c r="K1082" t="str">
        <f>IF(DataAnalyst!L1014=-1,"Unknown",DataAnalyst!L1014)</f>
        <v>Health Care Services &amp; Hospitals</v>
      </c>
      <c r="L1082" t="str">
        <f>IF(DataAnalyst!N1014=-1,"Unknown",DataAnalyst!N1014)</f>
        <v>Unknown / Non-Applicable</v>
      </c>
      <c r="M1082" t="b">
        <f>IF(DataAnalyst!P1014=-1,FALSE,TRUE)</f>
        <v>0</v>
      </c>
      <c r="N1082">
        <f t="shared" si="152"/>
        <v>1</v>
      </c>
      <c r="O1082">
        <f t="shared" si="147"/>
        <v>0</v>
      </c>
      <c r="P1082">
        <f t="shared" si="148"/>
        <v>0</v>
      </c>
      <c r="Q1082">
        <f t="shared" si="149"/>
        <v>0</v>
      </c>
      <c r="R1082">
        <f t="shared" si="150"/>
        <v>0</v>
      </c>
      <c r="S1082">
        <f t="shared" si="151"/>
        <v>1</v>
      </c>
    </row>
    <row r="1083" spans="1:19" ht="18.600000000000001" customHeight="1" x14ac:dyDescent="0.3">
      <c r="A1083" t="s">
        <v>3232</v>
      </c>
      <c r="B1083" t="str">
        <f>UPPER(DataAnalyst!B1083)</f>
        <v>DATA ANALYST</v>
      </c>
      <c r="C1083" t="s">
        <v>755</v>
      </c>
      <c r="E1083" t="str">
        <f t="shared" si="153"/>
        <v>Data Analyst</v>
      </c>
      <c r="F1083" t="str">
        <f t="shared" si="145"/>
        <v>$41</v>
      </c>
      <c r="G1083" t="str">
        <f t="shared" si="146"/>
        <v>$78</v>
      </c>
      <c r="H1083" t="str">
        <f>LEFT(DataAnalyst!F1016,LEN(DataAnalyst!F1016)-3)</f>
        <v xml:space="preserve">Kaygen Inc.
</v>
      </c>
      <c r="I1083" t="s">
        <v>104</v>
      </c>
      <c r="J1083" t="str">
        <f>IF(DataAnalyst!I1016=-1,"Unknown",DataAnalyst!I1016)</f>
        <v>1 to 50 employees</v>
      </c>
      <c r="K1083" t="str">
        <f>IF(DataAnalyst!L1016=-1,"Unknown",DataAnalyst!L1016)</f>
        <v>Consulting</v>
      </c>
      <c r="L1083" t="str">
        <f>IF(DataAnalyst!N1016=-1,"Unknown",DataAnalyst!N1016)</f>
        <v>$1 to $5 million (USD)</v>
      </c>
      <c r="M1083" t="b">
        <f>IF(DataAnalyst!P1016=-1,FALSE,TRUE)</f>
        <v>0</v>
      </c>
      <c r="N1083">
        <f t="shared" si="152"/>
        <v>0</v>
      </c>
      <c r="O1083">
        <f t="shared" si="147"/>
        <v>0</v>
      </c>
      <c r="P1083">
        <f t="shared" si="148"/>
        <v>0</v>
      </c>
      <c r="Q1083">
        <f t="shared" si="149"/>
        <v>0</v>
      </c>
      <c r="R1083">
        <f t="shared" si="150"/>
        <v>0</v>
      </c>
      <c r="S1083">
        <f t="shared" si="151"/>
        <v>1</v>
      </c>
    </row>
    <row r="1084" spans="1:19" ht="18.600000000000001" customHeight="1" x14ac:dyDescent="0.3">
      <c r="A1084" t="s">
        <v>3234</v>
      </c>
      <c r="B1084" t="str">
        <f>UPPER(DataAnalyst!B1084)</f>
        <v>DATA ANALYST</v>
      </c>
      <c r="C1084" t="s">
        <v>755</v>
      </c>
      <c r="E1084" t="str">
        <f t="shared" si="153"/>
        <v>Data Analyst</v>
      </c>
      <c r="F1084" t="str">
        <f t="shared" si="145"/>
        <v>$41</v>
      </c>
      <c r="G1084" t="str">
        <f t="shared" si="146"/>
        <v>$78</v>
      </c>
      <c r="H1084" t="str">
        <f>LEFT(DataAnalyst!F1017,LEN(DataAnalyst!F1017)-3)</f>
        <v xml:space="preserve">Nucleusteq
</v>
      </c>
      <c r="I1084" t="s">
        <v>104</v>
      </c>
      <c r="J1084" t="str">
        <f>IF(DataAnalyst!I1017=-1,"Unknown",DataAnalyst!I1017)</f>
        <v>201 to 500 employees</v>
      </c>
      <c r="K1084" t="str">
        <f>IF(DataAnalyst!L1017=-1,"Unknown",DataAnalyst!L1017)</f>
        <v>IT Services</v>
      </c>
      <c r="L1084" t="str">
        <f>IF(DataAnalyst!N1017=-1,"Unknown",DataAnalyst!N1017)</f>
        <v>$10 to $25 million (USD)</v>
      </c>
      <c r="M1084" t="b">
        <f>IF(DataAnalyst!P1017=-1,FALSE,TRUE)</f>
        <v>0</v>
      </c>
      <c r="N1084">
        <f t="shared" si="152"/>
        <v>1</v>
      </c>
      <c r="O1084">
        <f t="shared" si="147"/>
        <v>0</v>
      </c>
      <c r="P1084">
        <f t="shared" si="148"/>
        <v>0</v>
      </c>
      <c r="Q1084">
        <f t="shared" si="149"/>
        <v>0</v>
      </c>
      <c r="R1084">
        <f t="shared" si="150"/>
        <v>0</v>
      </c>
      <c r="S1084">
        <f t="shared" si="151"/>
        <v>1</v>
      </c>
    </row>
    <row r="1085" spans="1:19" ht="18.600000000000001" customHeight="1" x14ac:dyDescent="0.3">
      <c r="A1085" t="s">
        <v>3235</v>
      </c>
      <c r="B1085" t="str">
        <f>UPPER(DataAnalyst!B1085)</f>
        <v>DATA ANALYST</v>
      </c>
      <c r="C1085" t="s">
        <v>755</v>
      </c>
      <c r="E1085" t="str">
        <f t="shared" si="153"/>
        <v>Data Analyst</v>
      </c>
      <c r="F1085" t="str">
        <f t="shared" si="145"/>
        <v>$41</v>
      </c>
      <c r="G1085" t="str">
        <f t="shared" si="146"/>
        <v>$78</v>
      </c>
      <c r="H1085" t="str">
        <f>LEFT(DataAnalyst!F1018,LEN(DataAnalyst!F1018)-3)</f>
        <v>Isaac Elementary School District</v>
      </c>
      <c r="I1085" t="s">
        <v>104</v>
      </c>
      <c r="J1085" t="str">
        <f>IF(DataAnalyst!I1018=-1,"Unknown",DataAnalyst!I1018)</f>
        <v>Unknown</v>
      </c>
      <c r="K1085" t="str">
        <f>IF(DataAnalyst!L1018=-1,"Unknown",DataAnalyst!L1018)</f>
        <v>Unknown</v>
      </c>
      <c r="L1085" t="str">
        <f>IF(DataAnalyst!N1018=-1,"Unknown",DataAnalyst!N1018)</f>
        <v>Unknown</v>
      </c>
      <c r="M1085" t="b">
        <f>IF(DataAnalyst!P1018=-1,FALSE,TRUE)</f>
        <v>0</v>
      </c>
      <c r="N1085">
        <f t="shared" si="152"/>
        <v>1</v>
      </c>
      <c r="O1085">
        <f t="shared" si="147"/>
        <v>1</v>
      </c>
      <c r="P1085">
        <f t="shared" si="148"/>
        <v>0</v>
      </c>
      <c r="Q1085">
        <f t="shared" si="149"/>
        <v>0</v>
      </c>
      <c r="R1085">
        <f t="shared" si="150"/>
        <v>2</v>
      </c>
      <c r="S1085">
        <f t="shared" si="151"/>
        <v>0</v>
      </c>
    </row>
    <row r="1086" spans="1:19" ht="18.600000000000001" customHeight="1" x14ac:dyDescent="0.3">
      <c r="A1086" t="s">
        <v>3237</v>
      </c>
      <c r="B1086" t="str">
        <f>UPPER(DataAnalyst!B1086)</f>
        <v>DATA ANALYST</v>
      </c>
      <c r="C1086" t="s">
        <v>755</v>
      </c>
      <c r="E1086" t="str">
        <f t="shared" si="153"/>
        <v>Data Analyst</v>
      </c>
      <c r="F1086" t="str">
        <f t="shared" si="145"/>
        <v>$41</v>
      </c>
      <c r="G1086" t="str">
        <f t="shared" si="146"/>
        <v>$78</v>
      </c>
      <c r="H1086" t="str">
        <f>LEFT(DataAnalyst!F1019,LEN(DataAnalyst!F1019)-3)</f>
        <v xml:space="preserve">Strategic Systems
</v>
      </c>
      <c r="I1086" t="s">
        <v>2919</v>
      </c>
      <c r="J1086" t="str">
        <f>IF(DataAnalyst!I1019=-1,"Unknown",DataAnalyst!I1019)</f>
        <v>201 to 500 employees</v>
      </c>
      <c r="K1086" t="str">
        <f>IF(DataAnalyst!L1019=-1,"Unknown",DataAnalyst!L1019)</f>
        <v>IT Services</v>
      </c>
      <c r="L1086" t="str">
        <f>IF(DataAnalyst!N1019=-1,"Unknown",DataAnalyst!N1019)</f>
        <v>$10 to $25 million (USD)</v>
      </c>
      <c r="M1086" t="b">
        <f>IF(DataAnalyst!P1019=-1,FALSE,TRUE)</f>
        <v>0</v>
      </c>
      <c r="N1086">
        <f t="shared" si="152"/>
        <v>1</v>
      </c>
      <c r="O1086">
        <f t="shared" si="147"/>
        <v>1</v>
      </c>
      <c r="P1086">
        <f t="shared" si="148"/>
        <v>0</v>
      </c>
      <c r="Q1086">
        <f t="shared" si="149"/>
        <v>0</v>
      </c>
      <c r="R1086">
        <f t="shared" si="150"/>
        <v>0</v>
      </c>
      <c r="S1086">
        <f t="shared" si="151"/>
        <v>1</v>
      </c>
    </row>
    <row r="1087" spans="1:19" ht="18.600000000000001" customHeight="1" x14ac:dyDescent="0.3">
      <c r="A1087" t="s">
        <v>3241</v>
      </c>
      <c r="B1087" t="str">
        <f>UPPER(DataAnalyst!B1087)</f>
        <v>DATA ANALYST - DATA SCIENCE</v>
      </c>
      <c r="C1087" t="s">
        <v>755</v>
      </c>
      <c r="E1087" t="str">
        <f t="shared" si="153"/>
        <v>Data Analyst</v>
      </c>
      <c r="F1087" t="str">
        <f t="shared" si="145"/>
        <v>$41</v>
      </c>
      <c r="G1087" t="str">
        <f t="shared" si="146"/>
        <v>$78</v>
      </c>
      <c r="H1087" t="str">
        <f>LEFT(DataAnalyst!F1020,LEN(DataAnalyst!F1020)-3)</f>
        <v xml:space="preserve">Edupoint
</v>
      </c>
      <c r="I1087" t="s">
        <v>3053</v>
      </c>
      <c r="J1087" t="str">
        <f>IF(DataAnalyst!I1020=-1,"Unknown",DataAnalyst!I1020)</f>
        <v>1 to 50 employees</v>
      </c>
      <c r="K1087" t="str">
        <f>IF(DataAnalyst!L1020=-1,"Unknown",DataAnalyst!L1020)</f>
        <v>Enterprise Software &amp; Network Solutions</v>
      </c>
      <c r="L1087" t="str">
        <f>IF(DataAnalyst!N1020=-1,"Unknown",DataAnalyst!N1020)</f>
        <v>Less than $1 million (USD)</v>
      </c>
      <c r="M1087" t="b">
        <f>IF(DataAnalyst!P1020=-1,FALSE,TRUE)</f>
        <v>0</v>
      </c>
      <c r="N1087">
        <f t="shared" si="152"/>
        <v>1</v>
      </c>
      <c r="O1087">
        <f t="shared" si="147"/>
        <v>1</v>
      </c>
      <c r="P1087">
        <f t="shared" si="148"/>
        <v>0</v>
      </c>
      <c r="Q1087">
        <f t="shared" si="149"/>
        <v>1</v>
      </c>
      <c r="R1087">
        <f t="shared" si="150"/>
        <v>0</v>
      </c>
      <c r="S1087">
        <f t="shared" si="151"/>
        <v>1</v>
      </c>
    </row>
    <row r="1088" spans="1:19" ht="18.600000000000001" customHeight="1" x14ac:dyDescent="0.3">
      <c r="A1088" t="s">
        <v>3244</v>
      </c>
      <c r="B1088" t="str">
        <f>UPPER(DataAnalyst!B1088)</f>
        <v>DATA ANALYST</v>
      </c>
      <c r="C1088" t="s">
        <v>755</v>
      </c>
      <c r="E1088" t="str">
        <f t="shared" si="153"/>
        <v>Data Analyst</v>
      </c>
      <c r="F1088" t="str">
        <f t="shared" si="145"/>
        <v>$41</v>
      </c>
      <c r="G1088" t="str">
        <f t="shared" si="146"/>
        <v>$78</v>
      </c>
      <c r="H1088" t="str">
        <f>LEFT(DataAnalyst!F1021,LEN(DataAnalyst!F1021)-3)</f>
        <v xml:space="preserve">Vanguard
</v>
      </c>
      <c r="I1088" t="s">
        <v>2936</v>
      </c>
      <c r="J1088" t="str">
        <f>IF(DataAnalyst!I1021=-1,"Unknown",DataAnalyst!I1021)</f>
        <v>10000+ employees</v>
      </c>
      <c r="K1088" t="str">
        <f>IF(DataAnalyst!L1021=-1,"Unknown",DataAnalyst!L1021)</f>
        <v>Investment Banking &amp; Asset Management</v>
      </c>
      <c r="L1088" t="str">
        <f>IF(DataAnalyst!N1021=-1,"Unknown",DataAnalyst!N1021)</f>
        <v>Unknown / Non-Applicable</v>
      </c>
      <c r="M1088" t="b">
        <f>IF(DataAnalyst!P1021=-1,FALSE,TRUE)</f>
        <v>0</v>
      </c>
      <c r="N1088">
        <f t="shared" si="152"/>
        <v>1</v>
      </c>
      <c r="O1088">
        <f t="shared" si="147"/>
        <v>0</v>
      </c>
      <c r="P1088">
        <f t="shared" si="148"/>
        <v>0</v>
      </c>
      <c r="Q1088">
        <f t="shared" si="149"/>
        <v>0</v>
      </c>
      <c r="R1088">
        <f t="shared" si="150"/>
        <v>0</v>
      </c>
      <c r="S1088">
        <f t="shared" si="151"/>
        <v>1</v>
      </c>
    </row>
    <row r="1089" spans="1:19" ht="18.600000000000001" customHeight="1" x14ac:dyDescent="0.3">
      <c r="A1089" t="s">
        <v>3248</v>
      </c>
      <c r="B1089" t="str">
        <f>UPPER(DataAnalyst!B1089)</f>
        <v>DATA REPORTING ANALYST</v>
      </c>
      <c r="C1089" t="s">
        <v>755</v>
      </c>
      <c r="E1089" t="str">
        <f t="shared" si="153"/>
        <v>Data Analyst</v>
      </c>
      <c r="F1089" t="str">
        <f t="shared" si="145"/>
        <v>$41</v>
      </c>
      <c r="G1089" t="str">
        <f t="shared" si="146"/>
        <v>$78</v>
      </c>
      <c r="H1089" t="str">
        <f>LEFT(DataAnalyst!F1022,LEN(DataAnalyst!F1022)-3)</f>
        <v xml:space="preserve">Efinancial
</v>
      </c>
      <c r="I1089" t="s">
        <v>2919</v>
      </c>
      <c r="J1089" t="str">
        <f>IF(DataAnalyst!I1022=-1,"Unknown",DataAnalyst!I1022)</f>
        <v>201 to 500 employees</v>
      </c>
      <c r="K1089" t="str">
        <f>IF(DataAnalyst!L1022=-1,"Unknown",DataAnalyst!L1022)</f>
        <v>Insurance Agencies &amp; Brokerages</v>
      </c>
      <c r="L1089" t="str">
        <f>IF(DataAnalyst!N1022=-1,"Unknown",DataAnalyst!N1022)</f>
        <v>$50 to $100 million (USD)</v>
      </c>
      <c r="M1089" t="b">
        <f>IF(DataAnalyst!P1022=-1,FALSE,TRUE)</f>
        <v>0</v>
      </c>
      <c r="N1089">
        <f t="shared" si="152"/>
        <v>1</v>
      </c>
      <c r="O1089">
        <f t="shared" si="147"/>
        <v>0</v>
      </c>
      <c r="P1089">
        <f t="shared" si="148"/>
        <v>0</v>
      </c>
      <c r="Q1089">
        <f t="shared" si="149"/>
        <v>0</v>
      </c>
      <c r="R1089">
        <f t="shared" si="150"/>
        <v>1</v>
      </c>
      <c r="S1089">
        <f t="shared" si="151"/>
        <v>0</v>
      </c>
    </row>
    <row r="1090" spans="1:19" ht="18.600000000000001" customHeight="1" x14ac:dyDescent="0.3">
      <c r="A1090" t="s">
        <v>3250</v>
      </c>
      <c r="B1090" t="str">
        <f>UPPER(DataAnalyst!B1090)</f>
        <v>DATA ANALYST</v>
      </c>
      <c r="C1090" t="s">
        <v>755</v>
      </c>
      <c r="E1090" t="str">
        <f t="shared" si="153"/>
        <v>Data Analyst</v>
      </c>
      <c r="F1090" t="str">
        <f t="shared" ref="F1090:F1153" si="154">LEFT(C1090,3)</f>
        <v>$41</v>
      </c>
      <c r="G1090" t="str">
        <f t="shared" ref="G1090:G1153" si="155">MID(C1090,FIND("-",C1090)+1,FIND("(",C1090)-FIND("-",C1090)-3)</f>
        <v>$78</v>
      </c>
      <c r="H1090" t="str">
        <f>LEFT(DataAnalyst!F1023,LEN(DataAnalyst!F1023)-3)</f>
        <v xml:space="preserve">Envision Healthcare
</v>
      </c>
      <c r="I1090" t="s">
        <v>104</v>
      </c>
      <c r="J1090" t="str">
        <f>IF(DataAnalyst!I1023=-1,"Unknown",DataAnalyst!I1023)</f>
        <v>10000+ employees</v>
      </c>
      <c r="K1090" t="str">
        <f>IF(DataAnalyst!L1023=-1,"Unknown",DataAnalyst!L1023)</f>
        <v>Health Care Services &amp; Hospitals</v>
      </c>
      <c r="L1090" t="str">
        <f>IF(DataAnalyst!N1023=-1,"Unknown",DataAnalyst!N1023)</f>
        <v>Unknown / Non-Applicable</v>
      </c>
      <c r="M1090" t="b">
        <f>IF(DataAnalyst!P1023=-1,FALSE,TRUE)</f>
        <v>0</v>
      </c>
      <c r="N1090">
        <f t="shared" si="152"/>
        <v>1</v>
      </c>
      <c r="O1090">
        <f t="shared" si="147"/>
        <v>1</v>
      </c>
      <c r="P1090">
        <f t="shared" si="148"/>
        <v>1</v>
      </c>
      <c r="Q1090">
        <f t="shared" si="149"/>
        <v>1</v>
      </c>
      <c r="R1090">
        <f t="shared" si="150"/>
        <v>1</v>
      </c>
      <c r="S1090">
        <f t="shared" si="151"/>
        <v>1</v>
      </c>
    </row>
    <row r="1091" spans="1:19" ht="18.600000000000001" customHeight="1" x14ac:dyDescent="0.3">
      <c r="A1091" t="s">
        <v>3253</v>
      </c>
      <c r="B1091" t="str">
        <f>UPPER(DataAnalyst!B1091)</f>
        <v>DATA ANALYST</v>
      </c>
      <c r="C1091" t="s">
        <v>755</v>
      </c>
      <c r="E1091" t="str">
        <f t="shared" si="153"/>
        <v>Data Analyst</v>
      </c>
      <c r="F1091" t="str">
        <f t="shared" si="154"/>
        <v>$41</v>
      </c>
      <c r="G1091" t="str">
        <f t="shared" si="155"/>
        <v>$78</v>
      </c>
      <c r="H1091" t="str">
        <f>LEFT(DataAnalyst!F1024,LEN(DataAnalyst!F1024)-3)</f>
        <v>Bartech Gr</v>
      </c>
      <c r="I1091" t="s">
        <v>3005</v>
      </c>
      <c r="J1091" t="str">
        <f>IF(DataAnalyst!I1024=-1,"Unknown",DataAnalyst!I1024)</f>
        <v>51 to 200 employees</v>
      </c>
      <c r="K1091" t="str">
        <f>IF(DataAnalyst!L1024=-1,"Unknown",DataAnalyst!L1024)</f>
        <v>Construction</v>
      </c>
      <c r="L1091" t="str">
        <f>IF(DataAnalyst!N1024=-1,"Unknown",DataAnalyst!N1024)</f>
        <v>Unknown / Non-Applicable</v>
      </c>
      <c r="M1091" t="b">
        <f>IF(DataAnalyst!P1024=-1,FALSE,TRUE)</f>
        <v>0</v>
      </c>
      <c r="N1091">
        <f t="shared" si="152"/>
        <v>1</v>
      </c>
      <c r="O1091">
        <f t="shared" ref="O1091:O1154" si="156">COUNTIF($A1091,"*Python*")</f>
        <v>0</v>
      </c>
      <c r="P1091">
        <f t="shared" ref="P1091:P1154" si="157">COUNTIF($A1091,"* R *")</f>
        <v>0</v>
      </c>
      <c r="Q1091">
        <f t="shared" ref="Q1091:Q1154" si="158">COUNTIF($A1091,"*Tableau*")</f>
        <v>0</v>
      </c>
      <c r="R1091">
        <f t="shared" ref="R1091:R1154" si="159">COUNTIF($A1091,"*Power BI*")+COUNTIF($A1091,"*PowerBI*")</f>
        <v>1</v>
      </c>
      <c r="S1091">
        <f t="shared" ref="S1091:S1154" si="160">+COUNTIF($A1091,"*Excel*")</f>
        <v>1</v>
      </c>
    </row>
    <row r="1092" spans="1:19" ht="18.600000000000001" customHeight="1" x14ac:dyDescent="0.3">
      <c r="A1092" t="s">
        <v>3256</v>
      </c>
      <c r="B1092" t="str">
        <f>UPPER(DataAnalyst!B1092)</f>
        <v>DATA ANALYST</v>
      </c>
      <c r="C1092" t="s">
        <v>755</v>
      </c>
      <c r="E1092" t="str">
        <f t="shared" si="153"/>
        <v>Data Analyst</v>
      </c>
      <c r="F1092" t="str">
        <f t="shared" si="154"/>
        <v>$41</v>
      </c>
      <c r="G1092" t="str">
        <f t="shared" si="155"/>
        <v>$78</v>
      </c>
      <c r="H1092" t="str">
        <f>LEFT(DataAnalyst!F1025,LEN(DataAnalyst!F1025)-3)</f>
        <v xml:space="preserve">Envision Physician Services
</v>
      </c>
      <c r="I1092" t="s">
        <v>104</v>
      </c>
      <c r="J1092" t="str">
        <f>IF(DataAnalyst!I1025=-1,"Unknown",DataAnalyst!I1025)</f>
        <v>10000+ employees</v>
      </c>
      <c r="K1092" t="str">
        <f>IF(DataAnalyst!L1025=-1,"Unknown",DataAnalyst!L1025)</f>
        <v>Unknown</v>
      </c>
      <c r="L1092" t="str">
        <f>IF(DataAnalyst!N1025=-1,"Unknown",DataAnalyst!N1025)</f>
        <v>Unknown / Non-Applicable</v>
      </c>
      <c r="M1092" t="b">
        <f>IF(DataAnalyst!P1025=-1,FALSE,TRUE)</f>
        <v>0</v>
      </c>
      <c r="N1092">
        <f t="shared" ref="N1092:N1155" si="161">COUNTIF($A1092,"*SQL*")</f>
        <v>1</v>
      </c>
      <c r="O1092">
        <f t="shared" si="156"/>
        <v>1</v>
      </c>
      <c r="P1092">
        <f t="shared" si="157"/>
        <v>1</v>
      </c>
      <c r="Q1092">
        <f t="shared" si="158"/>
        <v>1</v>
      </c>
      <c r="R1092">
        <f t="shared" si="159"/>
        <v>0</v>
      </c>
      <c r="S1092">
        <f t="shared" si="160"/>
        <v>1</v>
      </c>
    </row>
    <row r="1093" spans="1:19" ht="18.600000000000001" customHeight="1" x14ac:dyDescent="0.3">
      <c r="A1093" t="s">
        <v>3261</v>
      </c>
      <c r="B1093" t="str">
        <f>UPPER(DataAnalyst!B1093)</f>
        <v>DATA ANALYST, DATA &amp; ANALYTICS (ADVANCED ANALYTICS) MANAGER (MULTIPLE POSITIONS)</v>
      </c>
      <c r="C1093" t="s">
        <v>755</v>
      </c>
      <c r="E1093" t="str">
        <f t="shared" si="153"/>
        <v>Data Analyst</v>
      </c>
      <c r="F1093" t="str">
        <f t="shared" si="154"/>
        <v>$41</v>
      </c>
      <c r="G1093" t="str">
        <f t="shared" si="155"/>
        <v>$78</v>
      </c>
      <c r="H1093" t="str">
        <f>LEFT(DataAnalyst!F1026,LEN(DataAnalyst!F1026)-3)</f>
        <v xml:space="preserve">Saviance Technologies
</v>
      </c>
      <c r="I1093" t="s">
        <v>104</v>
      </c>
      <c r="J1093" t="str">
        <f>IF(DataAnalyst!I1026=-1,"Unknown",DataAnalyst!I1026)</f>
        <v>201 to 500 employees</v>
      </c>
      <c r="K1093" t="str">
        <f>IF(DataAnalyst!L1026=-1,"Unknown",DataAnalyst!L1026)</f>
        <v>IT Services</v>
      </c>
      <c r="L1093" t="str">
        <f>IF(DataAnalyst!N1026=-1,"Unknown",DataAnalyst!N1026)</f>
        <v>Unknown / Non-Applicable</v>
      </c>
      <c r="M1093" t="b">
        <f>IF(DataAnalyst!P1026=-1,FALSE,TRUE)</f>
        <v>0</v>
      </c>
      <c r="N1093">
        <f t="shared" si="161"/>
        <v>1</v>
      </c>
      <c r="O1093">
        <f t="shared" si="156"/>
        <v>1</v>
      </c>
      <c r="P1093">
        <f t="shared" si="157"/>
        <v>0</v>
      </c>
      <c r="Q1093">
        <f t="shared" si="158"/>
        <v>1</v>
      </c>
      <c r="R1093">
        <f t="shared" si="159"/>
        <v>1</v>
      </c>
      <c r="S1093">
        <f t="shared" si="160"/>
        <v>0</v>
      </c>
    </row>
    <row r="1094" spans="1:19" ht="18.600000000000001" customHeight="1" x14ac:dyDescent="0.3">
      <c r="A1094" t="s">
        <v>3262</v>
      </c>
      <c r="B1094" t="str">
        <f>UPPER(DataAnalyst!B1094)</f>
        <v>DATA ANALYST</v>
      </c>
      <c r="C1094" t="s">
        <v>755</v>
      </c>
      <c r="E1094" t="str">
        <f t="shared" si="153"/>
        <v>Data Analyst</v>
      </c>
      <c r="F1094" t="str">
        <f t="shared" si="154"/>
        <v>$41</v>
      </c>
      <c r="G1094" t="str">
        <f t="shared" si="155"/>
        <v>$78</v>
      </c>
      <c r="H1094" t="str">
        <f>LEFT(DataAnalyst!F1027,LEN(DataAnalyst!F1027)-3)</f>
        <v xml:space="preserve">Atos Syntel Inc.
</v>
      </c>
      <c r="I1094" t="s">
        <v>104</v>
      </c>
      <c r="J1094" t="str">
        <f>IF(DataAnalyst!I1027=-1,"Unknown",DataAnalyst!I1027)</f>
        <v>10000+ employees</v>
      </c>
      <c r="K1094" t="str">
        <f>IF(DataAnalyst!L1027=-1,"Unknown",DataAnalyst!L1027)</f>
        <v>IT Services</v>
      </c>
      <c r="L1094" t="str">
        <f>IF(DataAnalyst!N1027=-1,"Unknown",DataAnalyst!N1027)</f>
        <v>$1 to $2 billion (USD)</v>
      </c>
      <c r="M1094" t="b">
        <f>IF(DataAnalyst!P1027=-1,FALSE,TRUE)</f>
        <v>0</v>
      </c>
      <c r="N1094">
        <f t="shared" si="161"/>
        <v>0</v>
      </c>
      <c r="O1094">
        <f t="shared" si="156"/>
        <v>0</v>
      </c>
      <c r="P1094">
        <f t="shared" si="157"/>
        <v>0</v>
      </c>
      <c r="Q1094">
        <f t="shared" si="158"/>
        <v>0</v>
      </c>
      <c r="R1094">
        <f t="shared" si="159"/>
        <v>0</v>
      </c>
      <c r="S1094">
        <f t="shared" si="160"/>
        <v>0</v>
      </c>
    </row>
    <row r="1095" spans="1:19" ht="18.600000000000001" customHeight="1" x14ac:dyDescent="0.3">
      <c r="A1095" t="s">
        <v>3264</v>
      </c>
      <c r="B1095" t="str">
        <f>UPPER(DataAnalyst!B1095)</f>
        <v>DATA REPORTING ANALYST</v>
      </c>
      <c r="C1095" t="s">
        <v>755</v>
      </c>
      <c r="E1095" t="str">
        <f t="shared" si="153"/>
        <v>Data Analyst</v>
      </c>
      <c r="F1095" t="str">
        <f t="shared" si="154"/>
        <v>$41</v>
      </c>
      <c r="G1095" t="str">
        <f t="shared" si="155"/>
        <v>$78</v>
      </c>
      <c r="H1095" t="str">
        <f>LEFT(DataAnalyst!F1028,LEN(DataAnalyst!F1028)-3)</f>
        <v xml:space="preserve">The Accuro Group
</v>
      </c>
      <c r="I1095" t="s">
        <v>2919</v>
      </c>
      <c r="J1095" t="str">
        <f>IF(DataAnalyst!I1028=-1,"Unknown",DataAnalyst!I1028)</f>
        <v>201 to 500 employees</v>
      </c>
      <c r="K1095" t="str">
        <f>IF(DataAnalyst!L1028=-1,"Unknown",DataAnalyst!L1028)</f>
        <v>Staffing &amp; Outsourcing</v>
      </c>
      <c r="L1095" t="str">
        <f>IF(DataAnalyst!N1028=-1,"Unknown",DataAnalyst!N1028)</f>
        <v>Unknown / Non-Applicable</v>
      </c>
      <c r="M1095" t="b">
        <f>IF(DataAnalyst!P1028=-1,FALSE,TRUE)</f>
        <v>0</v>
      </c>
      <c r="N1095">
        <f t="shared" si="161"/>
        <v>0</v>
      </c>
      <c r="O1095">
        <f t="shared" si="156"/>
        <v>0</v>
      </c>
      <c r="P1095">
        <f t="shared" si="157"/>
        <v>0</v>
      </c>
      <c r="Q1095">
        <f t="shared" si="158"/>
        <v>0</v>
      </c>
      <c r="R1095">
        <f t="shared" si="159"/>
        <v>0</v>
      </c>
      <c r="S1095">
        <f t="shared" si="160"/>
        <v>1</v>
      </c>
    </row>
    <row r="1096" spans="1:19" ht="18.600000000000001" customHeight="1" x14ac:dyDescent="0.3">
      <c r="A1096" t="s">
        <v>3267</v>
      </c>
      <c r="B1096" t="str">
        <f>UPPER(DataAnalyst!B1096)</f>
        <v>JR. DATA ANALYST, MASTER DATA</v>
      </c>
      <c r="C1096" t="s">
        <v>3266</v>
      </c>
      <c r="E1096" t="str">
        <f t="shared" si="153"/>
        <v>Data Analyst</v>
      </c>
      <c r="F1096" t="str">
        <f t="shared" si="154"/>
        <v>$38</v>
      </c>
      <c r="G1096" t="str">
        <f t="shared" si="155"/>
        <v>$68</v>
      </c>
      <c r="H1096" t="str">
        <f>LEFT(DataAnalyst!F1029,LEN(DataAnalyst!F1029)-3)</f>
        <v xml:space="preserve">TekCom Resources, Inc.
</v>
      </c>
      <c r="I1096" t="s">
        <v>104</v>
      </c>
      <c r="J1096" t="str">
        <f>IF(DataAnalyst!I1029=-1,"Unknown",DataAnalyst!I1029)</f>
        <v>51 to 200 employees</v>
      </c>
      <c r="K1096" t="str">
        <f>IF(DataAnalyst!L1029=-1,"Unknown",DataAnalyst!L1029)</f>
        <v>Staffing &amp; Outsourcing</v>
      </c>
      <c r="L1096" t="str">
        <f>IF(DataAnalyst!N1029=-1,"Unknown",DataAnalyst!N1029)</f>
        <v>$10 to $25 million (USD)</v>
      </c>
      <c r="M1096" t="b">
        <f>IF(DataAnalyst!P1029=-1,FALSE,TRUE)</f>
        <v>0</v>
      </c>
      <c r="N1096">
        <f t="shared" si="161"/>
        <v>1</v>
      </c>
      <c r="O1096">
        <f t="shared" si="156"/>
        <v>0</v>
      </c>
      <c r="P1096">
        <f t="shared" si="157"/>
        <v>0</v>
      </c>
      <c r="Q1096">
        <f t="shared" si="158"/>
        <v>0</v>
      </c>
      <c r="R1096">
        <f t="shared" si="159"/>
        <v>0</v>
      </c>
      <c r="S1096">
        <f t="shared" si="160"/>
        <v>0</v>
      </c>
    </row>
    <row r="1097" spans="1:19" ht="18.600000000000001" customHeight="1" x14ac:dyDescent="0.3">
      <c r="A1097" t="s">
        <v>3269</v>
      </c>
      <c r="B1097" t="str">
        <f>UPPER(DataAnalyst!B1097)</f>
        <v>DATA ANALYST</v>
      </c>
      <c r="C1097" t="s">
        <v>3266</v>
      </c>
      <c r="E1097" t="str">
        <f t="shared" si="153"/>
        <v>Data Analyst</v>
      </c>
      <c r="F1097" t="str">
        <f t="shared" si="154"/>
        <v>$38</v>
      </c>
      <c r="G1097" t="str">
        <f t="shared" si="155"/>
        <v>$68</v>
      </c>
      <c r="H1097" t="str">
        <f>LEFT(DataAnalyst!F1031,LEN(DataAnalyst!F1031)-3)</f>
        <v xml:space="preserve">Na Ali'i
</v>
      </c>
      <c r="I1097" t="s">
        <v>3085</v>
      </c>
      <c r="J1097" t="str">
        <f>IF(DataAnalyst!I1031=-1,"Unknown",DataAnalyst!I1031)</f>
        <v>201 to 500 employees</v>
      </c>
      <c r="K1097" t="str">
        <f>IF(DataAnalyst!L1031=-1,"Unknown",DataAnalyst!L1031)</f>
        <v>Consulting</v>
      </c>
      <c r="L1097" t="str">
        <f>IF(DataAnalyst!N1031=-1,"Unknown",DataAnalyst!N1031)</f>
        <v>Unknown / Non-Applicable</v>
      </c>
      <c r="M1097" t="b">
        <f>IF(DataAnalyst!P1031=-1,FALSE,TRUE)</f>
        <v>0</v>
      </c>
      <c r="N1097">
        <f t="shared" si="161"/>
        <v>1</v>
      </c>
      <c r="O1097">
        <f t="shared" si="156"/>
        <v>0</v>
      </c>
      <c r="P1097">
        <f t="shared" si="157"/>
        <v>0</v>
      </c>
      <c r="Q1097">
        <f t="shared" si="158"/>
        <v>0</v>
      </c>
      <c r="R1097">
        <f t="shared" si="159"/>
        <v>1</v>
      </c>
      <c r="S1097">
        <f t="shared" si="160"/>
        <v>1</v>
      </c>
    </row>
    <row r="1098" spans="1:19" ht="18.600000000000001" customHeight="1" x14ac:dyDescent="0.3">
      <c r="A1098" t="s">
        <v>3272</v>
      </c>
      <c r="B1098" t="str">
        <f>UPPER(DataAnalyst!B1098)</f>
        <v>NEUROIMAGING DATA ANALYST JUNIOR</v>
      </c>
      <c r="C1098" t="s">
        <v>3266</v>
      </c>
      <c r="E1098" t="str">
        <f t="shared" si="153"/>
        <v>Data Analyst</v>
      </c>
      <c r="F1098" t="str">
        <f t="shared" si="154"/>
        <v>$38</v>
      </c>
      <c r="G1098" t="str">
        <f t="shared" si="155"/>
        <v>$68</v>
      </c>
      <c r="H1098" t="str">
        <f>LEFT(DataAnalyst!F1033,LEN(DataAnalyst!F1033)-3)</f>
        <v xml:space="preserve">Mastech Digital
</v>
      </c>
      <c r="I1098" t="s">
        <v>104</v>
      </c>
      <c r="J1098" t="str">
        <f>IF(DataAnalyst!I1033=-1,"Unknown",DataAnalyst!I1033)</f>
        <v>1001 to 5000 employees</v>
      </c>
      <c r="K1098" t="str">
        <f>IF(DataAnalyst!L1033=-1,"Unknown",DataAnalyst!L1033)</f>
        <v>Staffing &amp; Outsourcing</v>
      </c>
      <c r="L1098" t="str">
        <f>IF(DataAnalyst!N1033=-1,"Unknown",DataAnalyst!N1033)</f>
        <v>$100 to $500 million (USD)</v>
      </c>
      <c r="M1098" t="b">
        <f>IF(DataAnalyst!P1033=-1,FALSE,TRUE)</f>
        <v>0</v>
      </c>
      <c r="N1098">
        <f t="shared" si="161"/>
        <v>0</v>
      </c>
      <c r="O1098">
        <f t="shared" si="156"/>
        <v>1</v>
      </c>
      <c r="P1098">
        <f t="shared" si="157"/>
        <v>0</v>
      </c>
      <c r="Q1098">
        <f t="shared" si="158"/>
        <v>0</v>
      </c>
      <c r="R1098">
        <f t="shared" si="159"/>
        <v>0</v>
      </c>
      <c r="S1098">
        <f t="shared" si="160"/>
        <v>1</v>
      </c>
    </row>
    <row r="1099" spans="1:19" ht="18.600000000000001" customHeight="1" x14ac:dyDescent="0.3">
      <c r="A1099" t="s">
        <v>3274</v>
      </c>
      <c r="B1099" t="str">
        <f>UPPER(DataAnalyst!B1099)</f>
        <v>HEALTHCARE DATA ANALYTICS ANALYST</v>
      </c>
      <c r="C1099" t="s">
        <v>3266</v>
      </c>
      <c r="E1099" t="str">
        <f t="shared" si="153"/>
        <v>Data Analyst</v>
      </c>
      <c r="F1099" t="str">
        <f t="shared" si="154"/>
        <v>$38</v>
      </c>
      <c r="G1099" t="str">
        <f t="shared" si="155"/>
        <v>$68</v>
      </c>
      <c r="H1099" t="str">
        <f>LEFT(DataAnalyst!F1035,LEN(DataAnalyst!F1035)-3)</f>
        <v>Discount Tire Corporate Care</v>
      </c>
      <c r="I1099" t="s">
        <v>2936</v>
      </c>
      <c r="J1099" t="str">
        <f>IF(DataAnalyst!I1035=-1,"Unknown",DataAnalyst!I1035)</f>
        <v>Unknown</v>
      </c>
      <c r="K1099" t="str">
        <f>IF(DataAnalyst!L1035=-1,"Unknown",DataAnalyst!L1035)</f>
        <v>Unknown</v>
      </c>
      <c r="L1099" t="str">
        <f>IF(DataAnalyst!N1035=-1,"Unknown",DataAnalyst!N1035)</f>
        <v>Unknown</v>
      </c>
      <c r="M1099" t="b">
        <f>IF(DataAnalyst!P1035=-1,FALSE,TRUE)</f>
        <v>0</v>
      </c>
      <c r="N1099">
        <f t="shared" si="161"/>
        <v>1</v>
      </c>
      <c r="O1099">
        <f t="shared" si="156"/>
        <v>0</v>
      </c>
      <c r="P1099">
        <f t="shared" si="157"/>
        <v>0</v>
      </c>
      <c r="Q1099">
        <f t="shared" si="158"/>
        <v>1</v>
      </c>
      <c r="R1099">
        <f t="shared" si="159"/>
        <v>0</v>
      </c>
      <c r="S1099">
        <f t="shared" si="160"/>
        <v>1</v>
      </c>
    </row>
    <row r="1100" spans="1:19" ht="18.600000000000001" customHeight="1" x14ac:dyDescent="0.3">
      <c r="A1100" t="s">
        <v>3278</v>
      </c>
      <c r="B1100" t="str">
        <f>UPPER(DataAnalyst!B1100)</f>
        <v>CERTIFIED TUMOR REGISTRAR/DATA ANALYST [CTR AND EXPERIENCE REQUIRED]</v>
      </c>
      <c r="C1100" t="s">
        <v>3266</v>
      </c>
      <c r="E1100" t="str">
        <f t="shared" si="153"/>
        <v>Data Analyst</v>
      </c>
      <c r="F1100" t="str">
        <f t="shared" si="154"/>
        <v>$38</v>
      </c>
      <c r="G1100" t="str">
        <f t="shared" si="155"/>
        <v>$68</v>
      </c>
      <c r="H1100" t="str">
        <f>LEFT(DataAnalyst!F1036,LEN(DataAnalyst!F1036)-3)</f>
        <v xml:space="preserve">Infotree Service Inc
</v>
      </c>
      <c r="I1100" t="s">
        <v>3005</v>
      </c>
      <c r="J1100" t="str">
        <f>IF(DataAnalyst!I1036=-1,"Unknown",DataAnalyst!I1036)</f>
        <v>51 to 200 employees</v>
      </c>
      <c r="K1100" t="str">
        <f>IF(DataAnalyst!L1036=-1,"Unknown",DataAnalyst!L1036)</f>
        <v>Advertising &amp; Marketing</v>
      </c>
      <c r="L1100" t="str">
        <f>IF(DataAnalyst!N1036=-1,"Unknown",DataAnalyst!N1036)</f>
        <v>$1 to $5 million (USD)</v>
      </c>
      <c r="M1100" t="b">
        <f>IF(DataAnalyst!P1036=-1,FALSE,TRUE)</f>
        <v>0</v>
      </c>
      <c r="N1100">
        <f t="shared" si="161"/>
        <v>0</v>
      </c>
      <c r="O1100">
        <f t="shared" si="156"/>
        <v>0</v>
      </c>
      <c r="P1100">
        <f t="shared" si="157"/>
        <v>0</v>
      </c>
      <c r="Q1100">
        <f t="shared" si="158"/>
        <v>0</v>
      </c>
      <c r="R1100">
        <f t="shared" si="159"/>
        <v>0</v>
      </c>
      <c r="S1100">
        <f t="shared" si="160"/>
        <v>0</v>
      </c>
    </row>
    <row r="1101" spans="1:19" ht="18.600000000000001" customHeight="1" x14ac:dyDescent="0.3">
      <c r="A1101" t="s">
        <v>3281</v>
      </c>
      <c r="B1101" t="str">
        <f>UPPER(DataAnalyst!B1101)</f>
        <v>BUSINESS SYSTEMS/DATA ANALYST [REMOTE]</v>
      </c>
      <c r="C1101" t="s">
        <v>3266</v>
      </c>
      <c r="E1101" t="str">
        <f t="shared" si="153"/>
        <v>Business Analyst</v>
      </c>
      <c r="F1101" t="str">
        <f t="shared" si="154"/>
        <v>$38</v>
      </c>
      <c r="G1101" t="str">
        <f t="shared" si="155"/>
        <v>$68</v>
      </c>
      <c r="H1101" t="str">
        <f>LEFT(DataAnalyst!F1037,LEN(DataAnalyst!F1037)-3)</f>
        <v xml:space="preserve">Wilco Source
</v>
      </c>
      <c r="I1101" t="s">
        <v>2936</v>
      </c>
      <c r="J1101" t="str">
        <f>IF(DataAnalyst!I1037=-1,"Unknown",DataAnalyst!I1037)</f>
        <v>51 to 200 employees</v>
      </c>
      <c r="K1101" t="str">
        <f>IF(DataAnalyst!L1037=-1,"Unknown",DataAnalyst!L1037)</f>
        <v>Unknown</v>
      </c>
      <c r="L1101" t="str">
        <f>IF(DataAnalyst!N1037=-1,"Unknown",DataAnalyst!N1037)</f>
        <v>Unknown / Non-Applicable</v>
      </c>
      <c r="M1101" t="b">
        <f>IF(DataAnalyst!P1037=-1,FALSE,TRUE)</f>
        <v>0</v>
      </c>
      <c r="N1101">
        <f t="shared" si="161"/>
        <v>0</v>
      </c>
      <c r="O1101">
        <f t="shared" si="156"/>
        <v>0</v>
      </c>
      <c r="P1101">
        <f t="shared" si="157"/>
        <v>0</v>
      </c>
      <c r="Q1101">
        <f t="shared" si="158"/>
        <v>0</v>
      </c>
      <c r="R1101">
        <f t="shared" si="159"/>
        <v>0</v>
      </c>
      <c r="S1101">
        <f t="shared" si="160"/>
        <v>1</v>
      </c>
    </row>
    <row r="1102" spans="1:19" ht="18.600000000000001" customHeight="1" x14ac:dyDescent="0.3">
      <c r="A1102" t="s">
        <v>3285</v>
      </c>
      <c r="B1102" t="str">
        <f>UPPER(DataAnalyst!B1102)</f>
        <v>CCB RISK - FRAUD RISK DATA ANALYST - ASSOCIATE</v>
      </c>
      <c r="C1102" t="s">
        <v>3266</v>
      </c>
      <c r="E1102" t="str">
        <f t="shared" si="153"/>
        <v>Data Analyst</v>
      </c>
      <c r="F1102" t="str">
        <f t="shared" si="154"/>
        <v>$38</v>
      </c>
      <c r="G1102" t="str">
        <f t="shared" si="155"/>
        <v>$68</v>
      </c>
      <c r="H1102" t="str">
        <f>LEFT(DataAnalyst!F1038,LEN(DataAnalyst!F1038)-3)</f>
        <v>Green Lion Search Gr</v>
      </c>
      <c r="I1102" t="s">
        <v>2919</v>
      </c>
      <c r="J1102" t="str">
        <f>IF(DataAnalyst!I1038=-1,"Unknown",DataAnalyst!I1038)</f>
        <v>Unknown</v>
      </c>
      <c r="K1102" t="str">
        <f>IF(DataAnalyst!L1038=-1,"Unknown",DataAnalyst!L1038)</f>
        <v>Unknown</v>
      </c>
      <c r="L1102" t="str">
        <f>IF(DataAnalyst!N1038=-1,"Unknown",DataAnalyst!N1038)</f>
        <v>Unknown</v>
      </c>
      <c r="M1102" t="b">
        <f>IF(DataAnalyst!P1038=-1,FALSE,TRUE)</f>
        <v>0</v>
      </c>
      <c r="N1102">
        <f t="shared" si="161"/>
        <v>1</v>
      </c>
      <c r="O1102">
        <f t="shared" si="156"/>
        <v>0</v>
      </c>
      <c r="P1102">
        <f t="shared" si="157"/>
        <v>0</v>
      </c>
      <c r="Q1102">
        <f t="shared" si="158"/>
        <v>0</v>
      </c>
      <c r="R1102">
        <f t="shared" si="159"/>
        <v>0</v>
      </c>
      <c r="S1102">
        <f t="shared" si="160"/>
        <v>1</v>
      </c>
    </row>
    <row r="1103" spans="1:19" ht="18.600000000000001" customHeight="1" x14ac:dyDescent="0.3">
      <c r="A1103" t="s">
        <v>3287</v>
      </c>
      <c r="B1103" t="str">
        <f>UPPER(DataAnalyst!B1103)</f>
        <v>DATA ANALYST</v>
      </c>
      <c r="C1103" t="s">
        <v>3266</v>
      </c>
      <c r="E1103" t="str">
        <f t="shared" si="153"/>
        <v>Data Analyst</v>
      </c>
      <c r="F1103" t="str">
        <f t="shared" si="154"/>
        <v>$38</v>
      </c>
      <c r="G1103" t="str">
        <f t="shared" si="155"/>
        <v>$68</v>
      </c>
      <c r="H1103" t="str">
        <f>LEFT(DataAnalyst!F1039,LEN(DataAnalyst!F1039)-3)</f>
        <v xml:space="preserve">Pegasus Knowledge Solutions
</v>
      </c>
      <c r="I1103" t="s">
        <v>2936</v>
      </c>
      <c r="J1103" t="str">
        <f>IF(DataAnalyst!I1039=-1,"Unknown",DataAnalyst!I1039)</f>
        <v>201 to 500 employees</v>
      </c>
      <c r="K1103" t="str">
        <f>IF(DataAnalyst!L1039=-1,"Unknown",DataAnalyst!L1039)</f>
        <v>Accounting</v>
      </c>
      <c r="L1103" t="str">
        <f>IF(DataAnalyst!N1039=-1,"Unknown",DataAnalyst!N1039)</f>
        <v>$1 to $5 million (USD)</v>
      </c>
      <c r="M1103" t="b">
        <f>IF(DataAnalyst!P1039=-1,FALSE,TRUE)</f>
        <v>0</v>
      </c>
      <c r="N1103">
        <f t="shared" si="161"/>
        <v>1</v>
      </c>
      <c r="O1103">
        <f t="shared" si="156"/>
        <v>0</v>
      </c>
      <c r="P1103">
        <f t="shared" si="157"/>
        <v>0</v>
      </c>
      <c r="Q1103">
        <f t="shared" si="158"/>
        <v>0</v>
      </c>
      <c r="R1103">
        <f t="shared" si="159"/>
        <v>0</v>
      </c>
      <c r="S1103">
        <f t="shared" si="160"/>
        <v>1</v>
      </c>
    </row>
    <row r="1104" spans="1:19" ht="18.600000000000001" customHeight="1" x14ac:dyDescent="0.3">
      <c r="A1104" t="s">
        <v>3289</v>
      </c>
      <c r="B1104" t="str">
        <f>UPPER(DataAnalyst!B1104)</f>
        <v>ANALYST DATA INTELLIGENCE (US)</v>
      </c>
      <c r="C1104" t="s">
        <v>3266</v>
      </c>
      <c r="E1104" t="str">
        <f t="shared" si="153"/>
        <v>Data Analyst</v>
      </c>
      <c r="F1104" t="str">
        <f t="shared" si="154"/>
        <v>$38</v>
      </c>
      <c r="G1104" t="str">
        <f t="shared" si="155"/>
        <v>$68</v>
      </c>
      <c r="H1104" t="str">
        <f>LEFT(DataAnalyst!F1040,LEN(DataAnalyst!F1040)-3)</f>
        <v xml:space="preserve">AllianceRx Walgreens Prime
</v>
      </c>
      <c r="I1104" t="s">
        <v>2919</v>
      </c>
      <c r="J1104" t="str">
        <f>IF(DataAnalyst!I1040=-1,"Unknown",DataAnalyst!I1040)</f>
        <v>1001 to 5000 employees</v>
      </c>
      <c r="K1104" t="str">
        <f>IF(DataAnalyst!L1040=-1,"Unknown",DataAnalyst!L1040)</f>
        <v>Biotech &amp; Pharmaceuticals</v>
      </c>
      <c r="L1104" t="str">
        <f>IF(DataAnalyst!N1040=-1,"Unknown",DataAnalyst!N1040)</f>
        <v>Unknown / Non-Applicable</v>
      </c>
      <c r="M1104" t="b">
        <f>IF(DataAnalyst!P1040=-1,FALSE,TRUE)</f>
        <v>0</v>
      </c>
      <c r="N1104">
        <f t="shared" si="161"/>
        <v>1</v>
      </c>
      <c r="O1104">
        <f t="shared" si="156"/>
        <v>1</v>
      </c>
      <c r="P1104">
        <f t="shared" si="157"/>
        <v>0</v>
      </c>
      <c r="Q1104">
        <f t="shared" si="158"/>
        <v>0</v>
      </c>
      <c r="R1104">
        <f t="shared" si="159"/>
        <v>0</v>
      </c>
      <c r="S1104">
        <f t="shared" si="160"/>
        <v>1</v>
      </c>
    </row>
    <row r="1105" spans="1:19" ht="18.600000000000001" customHeight="1" x14ac:dyDescent="0.3">
      <c r="A1105" t="s">
        <v>3292</v>
      </c>
      <c r="B1105" t="str">
        <f>UPPER(DataAnalyst!B1105)</f>
        <v>HEALTHCARE DATA ANALYTICS ANALYST</v>
      </c>
      <c r="C1105" t="s">
        <v>3266</v>
      </c>
      <c r="E1105" t="str">
        <f t="shared" si="153"/>
        <v>Data Analyst</v>
      </c>
      <c r="F1105" t="str">
        <f t="shared" si="154"/>
        <v>$38</v>
      </c>
      <c r="G1105" t="str">
        <f t="shared" si="155"/>
        <v>$68</v>
      </c>
      <c r="H1105" t="str">
        <f>LEFT(DataAnalyst!F1041,LEN(DataAnalyst!F1041)-3)</f>
        <v xml:space="preserve">Circle K Stores, Inc.
</v>
      </c>
      <c r="I1105" t="s">
        <v>2919</v>
      </c>
      <c r="J1105" t="str">
        <f>IF(DataAnalyst!I1041=-1,"Unknown",DataAnalyst!I1041)</f>
        <v>10000+ employees</v>
      </c>
      <c r="K1105" t="str">
        <f>IF(DataAnalyst!L1041=-1,"Unknown",DataAnalyst!L1041)</f>
        <v>Gas Stations</v>
      </c>
      <c r="L1105" t="str">
        <f>IF(DataAnalyst!N1041=-1,"Unknown",DataAnalyst!N1041)</f>
        <v>$2 to $5 billion (USD)</v>
      </c>
      <c r="M1105" t="b">
        <f>IF(DataAnalyst!P1041=-1,FALSE,TRUE)</f>
        <v>0</v>
      </c>
      <c r="N1105">
        <f t="shared" si="161"/>
        <v>1</v>
      </c>
      <c r="O1105">
        <f t="shared" si="156"/>
        <v>0</v>
      </c>
      <c r="P1105">
        <f t="shared" si="157"/>
        <v>0</v>
      </c>
      <c r="Q1105">
        <f t="shared" si="158"/>
        <v>1</v>
      </c>
      <c r="R1105">
        <f t="shared" si="159"/>
        <v>0</v>
      </c>
      <c r="S1105">
        <f t="shared" si="160"/>
        <v>1</v>
      </c>
    </row>
    <row r="1106" spans="1:19" ht="18.600000000000001" customHeight="1" x14ac:dyDescent="0.3">
      <c r="A1106" t="s">
        <v>3294</v>
      </c>
      <c r="B1106" t="str">
        <f>UPPER(DataAnalyst!B1106)</f>
        <v>DATA ANALYST</v>
      </c>
      <c r="C1106" t="s">
        <v>3266</v>
      </c>
      <c r="E1106" t="str">
        <f t="shared" si="153"/>
        <v>Data Analyst</v>
      </c>
      <c r="F1106" t="str">
        <f t="shared" si="154"/>
        <v>$38</v>
      </c>
      <c r="G1106" t="str">
        <f t="shared" si="155"/>
        <v>$68</v>
      </c>
      <c r="H1106" t="str">
        <f>LEFT(DataAnalyst!F1042,LEN(DataAnalyst!F1042)-3)</f>
        <v xml:space="preserve">Signature Consultants
</v>
      </c>
      <c r="I1106" t="s">
        <v>3005</v>
      </c>
      <c r="J1106" t="str">
        <f>IF(DataAnalyst!I1042=-1,"Unknown",DataAnalyst!I1042)</f>
        <v>1001 to 5000 employees</v>
      </c>
      <c r="K1106" t="str">
        <f>IF(DataAnalyst!L1042=-1,"Unknown",DataAnalyst!L1042)</f>
        <v>Staffing &amp; Outsourcing</v>
      </c>
      <c r="L1106" t="str">
        <f>IF(DataAnalyst!N1042=-1,"Unknown",DataAnalyst!N1042)</f>
        <v>$100 to $500 million (USD)</v>
      </c>
      <c r="M1106" t="b">
        <f>IF(DataAnalyst!P1042=-1,FALSE,TRUE)</f>
        <v>0</v>
      </c>
      <c r="N1106">
        <f t="shared" si="161"/>
        <v>1</v>
      </c>
      <c r="O1106">
        <f t="shared" si="156"/>
        <v>0</v>
      </c>
      <c r="P1106">
        <f t="shared" si="157"/>
        <v>0</v>
      </c>
      <c r="Q1106">
        <f t="shared" si="158"/>
        <v>1</v>
      </c>
      <c r="R1106">
        <f t="shared" si="159"/>
        <v>0</v>
      </c>
      <c r="S1106">
        <f t="shared" si="160"/>
        <v>1</v>
      </c>
    </row>
    <row r="1107" spans="1:19" ht="18.600000000000001" customHeight="1" x14ac:dyDescent="0.3">
      <c r="A1107" t="s">
        <v>3297</v>
      </c>
      <c r="B1107" t="str">
        <f>UPPER(DataAnalyst!B1107)</f>
        <v>CLINICAL DATA ANALYST</v>
      </c>
      <c r="C1107" t="s">
        <v>3266</v>
      </c>
      <c r="E1107" t="str">
        <f t="shared" si="153"/>
        <v>Data Analyst</v>
      </c>
      <c r="F1107" t="str">
        <f t="shared" si="154"/>
        <v>$38</v>
      </c>
      <c r="G1107" t="str">
        <f t="shared" si="155"/>
        <v>$68</v>
      </c>
      <c r="H1107" t="str">
        <f>LEFT(DataAnalyst!F1043,LEN(DataAnalyst!F1043)-3)</f>
        <v>Pure Flix Digi</v>
      </c>
      <c r="I1107" t="s">
        <v>2936</v>
      </c>
      <c r="J1107" t="str">
        <f>IF(DataAnalyst!I1043=-1,"Unknown",DataAnalyst!I1043)</f>
        <v>Unknown</v>
      </c>
      <c r="K1107" t="str">
        <f>IF(DataAnalyst!L1043=-1,"Unknown",DataAnalyst!L1043)</f>
        <v>Unknown</v>
      </c>
      <c r="L1107" t="str">
        <f>IF(DataAnalyst!N1043=-1,"Unknown",DataAnalyst!N1043)</f>
        <v>Unknown</v>
      </c>
      <c r="M1107" t="b">
        <f>IF(DataAnalyst!P1043=-1,FALSE,TRUE)</f>
        <v>0</v>
      </c>
      <c r="N1107">
        <f t="shared" si="161"/>
        <v>0</v>
      </c>
      <c r="O1107">
        <f t="shared" si="156"/>
        <v>0</v>
      </c>
      <c r="P1107">
        <f t="shared" si="157"/>
        <v>0</v>
      </c>
      <c r="Q1107">
        <f t="shared" si="158"/>
        <v>0</v>
      </c>
      <c r="R1107">
        <f t="shared" si="159"/>
        <v>0</v>
      </c>
      <c r="S1107">
        <f t="shared" si="160"/>
        <v>1</v>
      </c>
    </row>
    <row r="1108" spans="1:19" ht="18.600000000000001" customHeight="1" x14ac:dyDescent="0.3">
      <c r="A1108" t="s">
        <v>3299</v>
      </c>
      <c r="B1108" t="str">
        <f>UPPER(DataAnalyst!B1108)</f>
        <v>DATA ANALYST - CONTRACT - W2</v>
      </c>
      <c r="C1108" t="s">
        <v>3266</v>
      </c>
      <c r="E1108" t="str">
        <f t="shared" si="153"/>
        <v>Data Analyst</v>
      </c>
      <c r="F1108" t="str">
        <f t="shared" si="154"/>
        <v>$38</v>
      </c>
      <c r="G1108" t="str">
        <f t="shared" si="155"/>
        <v>$68</v>
      </c>
      <c r="H1108" t="str">
        <f>LEFT(DataAnalyst!F1044,LEN(DataAnalyst!F1044)-3)</f>
        <v xml:space="preserve">MUFG
</v>
      </c>
      <c r="I1108" t="s">
        <v>2919</v>
      </c>
      <c r="J1108" t="str">
        <f>IF(DataAnalyst!I1044=-1,"Unknown",DataAnalyst!I1044)</f>
        <v>10000+ employees</v>
      </c>
      <c r="K1108" t="str">
        <f>IF(DataAnalyst!L1044=-1,"Unknown",DataAnalyst!L1044)</f>
        <v>Banks &amp; Credit Unions</v>
      </c>
      <c r="L1108" t="str">
        <f>IF(DataAnalyst!N1044=-1,"Unknown",DataAnalyst!N1044)</f>
        <v>$10+ billion (USD)</v>
      </c>
      <c r="M1108" t="b">
        <f>IF(DataAnalyst!P1044=-1,FALSE,TRUE)</f>
        <v>0</v>
      </c>
      <c r="N1108">
        <f t="shared" si="161"/>
        <v>0</v>
      </c>
      <c r="O1108">
        <f t="shared" si="156"/>
        <v>0</v>
      </c>
      <c r="P1108">
        <f t="shared" si="157"/>
        <v>0</v>
      </c>
      <c r="Q1108">
        <f t="shared" si="158"/>
        <v>0</v>
      </c>
      <c r="R1108">
        <f t="shared" si="159"/>
        <v>0</v>
      </c>
      <c r="S1108">
        <f t="shared" si="160"/>
        <v>1</v>
      </c>
    </row>
    <row r="1109" spans="1:19" ht="18.600000000000001" customHeight="1" x14ac:dyDescent="0.3">
      <c r="A1109" t="s">
        <v>3302</v>
      </c>
      <c r="B1109" t="str">
        <f>UPPER(DataAnalyst!B1109)</f>
        <v>HEALTHCARE DATA ANALYST</v>
      </c>
      <c r="C1109" t="s">
        <v>3266</v>
      </c>
      <c r="E1109" t="str">
        <f t="shared" si="153"/>
        <v>Data Analyst</v>
      </c>
      <c r="F1109" t="str">
        <f t="shared" si="154"/>
        <v>$38</v>
      </c>
      <c r="G1109" t="str">
        <f t="shared" si="155"/>
        <v>$68</v>
      </c>
      <c r="H1109" t="str">
        <f>LEFT(DataAnalyst!F1045,LEN(DataAnalyst!F1045)-3)</f>
        <v xml:space="preserve">Softcom Systems
</v>
      </c>
      <c r="I1109" t="s">
        <v>104</v>
      </c>
      <c r="J1109" t="str">
        <f>IF(DataAnalyst!I1045=-1,"Unknown",DataAnalyst!I1045)</f>
        <v>1 to 50 employees</v>
      </c>
      <c r="K1109" t="str">
        <f>IF(DataAnalyst!L1045=-1,"Unknown",DataAnalyst!L1045)</f>
        <v>IT Services</v>
      </c>
      <c r="L1109" t="str">
        <f>IF(DataAnalyst!N1045=-1,"Unknown",DataAnalyst!N1045)</f>
        <v>$1 to $5 million (USD)</v>
      </c>
      <c r="M1109" t="b">
        <f>IF(DataAnalyst!P1045=-1,FALSE,TRUE)</f>
        <v>0</v>
      </c>
      <c r="N1109">
        <f t="shared" si="161"/>
        <v>1</v>
      </c>
      <c r="O1109">
        <f t="shared" si="156"/>
        <v>0</v>
      </c>
      <c r="P1109">
        <f t="shared" si="157"/>
        <v>1</v>
      </c>
      <c r="Q1109">
        <f t="shared" si="158"/>
        <v>0</v>
      </c>
      <c r="R1109">
        <f t="shared" si="159"/>
        <v>0</v>
      </c>
      <c r="S1109">
        <f t="shared" si="160"/>
        <v>0</v>
      </c>
    </row>
    <row r="1110" spans="1:19" ht="18.600000000000001" customHeight="1" x14ac:dyDescent="0.3">
      <c r="A1110" t="s">
        <v>3305</v>
      </c>
      <c r="B1110" t="str">
        <f>UPPER(DataAnalyst!B1110)</f>
        <v>DATA ANALYST, VALUE BASED PAYMENT (VBP)</v>
      </c>
      <c r="C1110" t="s">
        <v>3266</v>
      </c>
      <c r="E1110" t="str">
        <f t="shared" si="153"/>
        <v>Data Analyst</v>
      </c>
      <c r="F1110" t="str">
        <f t="shared" si="154"/>
        <v>$38</v>
      </c>
      <c r="G1110" t="str">
        <f t="shared" si="155"/>
        <v>$68</v>
      </c>
      <c r="H1110" t="str">
        <f>LEFT(DataAnalyst!F1046,LEN(DataAnalyst!F1046)-3)</f>
        <v xml:space="preserve">The Judge Group, Inc.
</v>
      </c>
      <c r="I1110" t="s">
        <v>2919</v>
      </c>
      <c r="J1110" t="str">
        <f>IF(DataAnalyst!I1046=-1,"Unknown",DataAnalyst!I1046)</f>
        <v>1001 to 5000 employees</v>
      </c>
      <c r="K1110" t="str">
        <f>IF(DataAnalyst!L1046=-1,"Unknown",DataAnalyst!L1046)</f>
        <v>Staffing &amp; Outsourcing</v>
      </c>
      <c r="L1110" t="str">
        <f>IF(DataAnalyst!N1046=-1,"Unknown",DataAnalyst!N1046)</f>
        <v>$100 to $500 million (USD)</v>
      </c>
      <c r="M1110" t="b">
        <f>IF(DataAnalyst!P1046=-1,FALSE,TRUE)</f>
        <v>0</v>
      </c>
      <c r="N1110">
        <f t="shared" si="161"/>
        <v>1</v>
      </c>
      <c r="O1110">
        <f t="shared" si="156"/>
        <v>0</v>
      </c>
      <c r="P1110">
        <f t="shared" si="157"/>
        <v>0</v>
      </c>
      <c r="Q1110">
        <f t="shared" si="158"/>
        <v>0</v>
      </c>
      <c r="R1110">
        <f t="shared" si="159"/>
        <v>0</v>
      </c>
      <c r="S1110">
        <f t="shared" si="160"/>
        <v>1</v>
      </c>
    </row>
    <row r="1111" spans="1:19" ht="18.600000000000001" customHeight="1" x14ac:dyDescent="0.3">
      <c r="A1111" t="s">
        <v>3308</v>
      </c>
      <c r="B1111" t="str">
        <f>UPPER(DataAnalyst!B1111)</f>
        <v>DATA ANALYST - DIGITAL MEDIA</v>
      </c>
      <c r="C1111" t="s">
        <v>3266</v>
      </c>
      <c r="E1111" t="str">
        <f t="shared" si="153"/>
        <v>Data Analyst</v>
      </c>
      <c r="F1111" t="str">
        <f t="shared" si="154"/>
        <v>$38</v>
      </c>
      <c r="G1111" t="str">
        <f t="shared" si="155"/>
        <v>$68</v>
      </c>
      <c r="H1111" t="str">
        <f>LEFT(DataAnalyst!F1048,LEN(DataAnalyst!F1048)-3)</f>
        <v xml:space="preserve">ICST, LLC
</v>
      </c>
      <c r="I1111" t="s">
        <v>2980</v>
      </c>
      <c r="J1111" t="str">
        <f>IF(DataAnalyst!I1048=-1,"Unknown",DataAnalyst!I1048)</f>
        <v>501 to 1000 employees</v>
      </c>
      <c r="K1111" t="str">
        <f>IF(DataAnalyst!L1048=-1,"Unknown",DataAnalyst!L1048)</f>
        <v>Staffing &amp; Outsourcing</v>
      </c>
      <c r="L1111" t="str">
        <f>IF(DataAnalyst!N1048=-1,"Unknown",DataAnalyst!N1048)</f>
        <v>Unknown / Non-Applicable</v>
      </c>
      <c r="M1111" t="b">
        <f>IF(DataAnalyst!P1048=-1,FALSE,TRUE)</f>
        <v>0</v>
      </c>
      <c r="N1111">
        <f t="shared" si="161"/>
        <v>1</v>
      </c>
      <c r="O1111">
        <f t="shared" si="156"/>
        <v>0</v>
      </c>
      <c r="P1111">
        <f t="shared" si="157"/>
        <v>0</v>
      </c>
      <c r="Q1111">
        <f t="shared" si="158"/>
        <v>0</v>
      </c>
      <c r="R1111">
        <f t="shared" si="159"/>
        <v>1</v>
      </c>
      <c r="S1111">
        <f t="shared" si="160"/>
        <v>1</v>
      </c>
    </row>
    <row r="1112" spans="1:19" ht="18.600000000000001" customHeight="1" x14ac:dyDescent="0.3">
      <c r="A1112" t="s">
        <v>3311</v>
      </c>
      <c r="B1112" t="str">
        <f>UPPER(DataAnalyst!B1112)</f>
        <v>DATA STRATEGY ANALYST</v>
      </c>
      <c r="C1112" t="s">
        <v>3266</v>
      </c>
      <c r="E1112" t="str">
        <f t="shared" si="153"/>
        <v>Data Analyst</v>
      </c>
      <c r="F1112" t="str">
        <f t="shared" si="154"/>
        <v>$38</v>
      </c>
      <c r="G1112" t="str">
        <f t="shared" si="155"/>
        <v>$68</v>
      </c>
      <c r="H1112" t="str">
        <f>LEFT(DataAnalyst!F1049,LEN(DataAnalyst!F1049)-3)</f>
        <v xml:space="preserve">Equity Methods
</v>
      </c>
      <c r="I1112" t="s">
        <v>2936</v>
      </c>
      <c r="J1112" t="str">
        <f>IF(DataAnalyst!I1049=-1,"Unknown",DataAnalyst!I1049)</f>
        <v>51 to 200 employees</v>
      </c>
      <c r="K1112" t="str">
        <f>IF(DataAnalyst!L1049=-1,"Unknown",DataAnalyst!L1049)</f>
        <v>Consulting</v>
      </c>
      <c r="L1112" t="str">
        <f>IF(DataAnalyst!N1049=-1,"Unknown",DataAnalyst!N1049)</f>
        <v>$10 to $25 million (USD)</v>
      </c>
      <c r="M1112" t="b">
        <f>IF(DataAnalyst!P1049=-1,FALSE,TRUE)</f>
        <v>0</v>
      </c>
      <c r="N1112">
        <f t="shared" si="161"/>
        <v>1</v>
      </c>
      <c r="O1112">
        <f t="shared" si="156"/>
        <v>1</v>
      </c>
      <c r="P1112">
        <f t="shared" si="157"/>
        <v>1</v>
      </c>
      <c r="Q1112">
        <f t="shared" si="158"/>
        <v>1</v>
      </c>
      <c r="R1112">
        <f t="shared" si="159"/>
        <v>0</v>
      </c>
      <c r="S1112">
        <f t="shared" si="160"/>
        <v>0</v>
      </c>
    </row>
    <row r="1113" spans="1:19" ht="18.600000000000001" customHeight="1" x14ac:dyDescent="0.3">
      <c r="A1113" t="s">
        <v>3312</v>
      </c>
      <c r="B1113" t="str">
        <f>UPPER(DataAnalyst!B1113)</f>
        <v>BUSINESS DATA ANALYST</v>
      </c>
      <c r="C1113" t="s">
        <v>3266</v>
      </c>
      <c r="E1113" t="str">
        <f t="shared" ref="E1113:E1176" si="162">IF(COUNTIF(B1113, "*BU*"), "Business Analyst", "Data Analyst")</f>
        <v>Business Analyst</v>
      </c>
      <c r="F1113" t="str">
        <f t="shared" si="154"/>
        <v>$38</v>
      </c>
      <c r="G1113" t="str">
        <f t="shared" si="155"/>
        <v>$68</v>
      </c>
      <c r="H1113" t="str">
        <f>LEFT(DataAnalyst!F1050,LEN(DataAnalyst!F1050)-3)</f>
        <v>Desert Choice Transp</v>
      </c>
      <c r="I1113" t="s">
        <v>2980</v>
      </c>
      <c r="J1113" t="str">
        <f>IF(DataAnalyst!I1050=-1,"Unknown",DataAnalyst!I1050)</f>
        <v>Unknown</v>
      </c>
      <c r="K1113" t="str">
        <f>IF(DataAnalyst!L1050=-1,"Unknown",DataAnalyst!L1050)</f>
        <v>Unknown</v>
      </c>
      <c r="L1113" t="str">
        <f>IF(DataAnalyst!N1050=-1,"Unknown",DataAnalyst!N1050)</f>
        <v>Unknown</v>
      </c>
      <c r="M1113" t="b">
        <f>IF(DataAnalyst!P1050=-1,FALSE,TRUE)</f>
        <v>0</v>
      </c>
      <c r="N1113">
        <f t="shared" si="161"/>
        <v>1</v>
      </c>
      <c r="O1113">
        <f t="shared" si="156"/>
        <v>0</v>
      </c>
      <c r="P1113">
        <f t="shared" si="157"/>
        <v>0</v>
      </c>
      <c r="Q1113">
        <f t="shared" si="158"/>
        <v>0</v>
      </c>
      <c r="R1113">
        <f t="shared" si="159"/>
        <v>0</v>
      </c>
      <c r="S1113">
        <f t="shared" si="160"/>
        <v>0</v>
      </c>
    </row>
    <row r="1114" spans="1:19" ht="18.600000000000001" customHeight="1" x14ac:dyDescent="0.3">
      <c r="A1114" t="s">
        <v>3318</v>
      </c>
      <c r="B1114" t="str">
        <f>UPPER(DataAnalyst!B1114)</f>
        <v>SENIOR DATA ANALYST, SPECIALIST</v>
      </c>
      <c r="C1114" t="s">
        <v>3266</v>
      </c>
      <c r="E1114" t="str">
        <f t="shared" si="162"/>
        <v>Data Analyst</v>
      </c>
      <c r="F1114" t="str">
        <f t="shared" si="154"/>
        <v>$38</v>
      </c>
      <c r="G1114" t="str">
        <f t="shared" si="155"/>
        <v>$68</v>
      </c>
      <c r="H1114" t="str">
        <f>LEFT(DataAnalyst!F1051,LEN(DataAnalyst!F1051)-3)</f>
        <v xml:space="preserve">Stantec
</v>
      </c>
      <c r="I1114" t="s">
        <v>3005</v>
      </c>
      <c r="J1114" t="str">
        <f>IF(DataAnalyst!I1051=-1,"Unknown",DataAnalyst!I1051)</f>
        <v>10000+ employees</v>
      </c>
      <c r="K1114" t="str">
        <f>IF(DataAnalyst!L1051=-1,"Unknown",DataAnalyst!L1051)</f>
        <v>Architectural &amp; Engineering Services</v>
      </c>
      <c r="L1114" t="str">
        <f>IF(DataAnalyst!N1051=-1,"Unknown",DataAnalyst!N1051)</f>
        <v>$1 to $2 billion (USD)</v>
      </c>
      <c r="M1114" t="b">
        <f>IF(DataAnalyst!P1051=-1,FALSE,TRUE)</f>
        <v>0</v>
      </c>
      <c r="N1114">
        <f t="shared" si="161"/>
        <v>1</v>
      </c>
      <c r="O1114">
        <f t="shared" si="156"/>
        <v>1</v>
      </c>
      <c r="P1114">
        <f t="shared" si="157"/>
        <v>0</v>
      </c>
      <c r="Q1114">
        <f t="shared" si="158"/>
        <v>0</v>
      </c>
      <c r="R1114">
        <f t="shared" si="159"/>
        <v>0</v>
      </c>
      <c r="S1114">
        <f t="shared" si="160"/>
        <v>0</v>
      </c>
    </row>
    <row r="1115" spans="1:19" ht="18.600000000000001" customHeight="1" x14ac:dyDescent="0.3">
      <c r="A1115" t="s">
        <v>3320</v>
      </c>
      <c r="B1115" t="str">
        <f>UPPER(DataAnalyst!B1115)</f>
        <v>DATA ANALYST/ARCHITECT</v>
      </c>
      <c r="C1115" t="s">
        <v>3266</v>
      </c>
      <c r="E1115" t="str">
        <f t="shared" si="162"/>
        <v>Data Analyst</v>
      </c>
      <c r="F1115" t="str">
        <f t="shared" si="154"/>
        <v>$38</v>
      </c>
      <c r="G1115" t="str">
        <f t="shared" si="155"/>
        <v>$68</v>
      </c>
      <c r="H1115" t="str">
        <f>LEFT(DataAnalyst!F1052,LEN(DataAnalyst!F1052)-3)</f>
        <v xml:space="preserve">CSAA Insurance Group
</v>
      </c>
      <c r="I1115" t="s">
        <v>2980</v>
      </c>
      <c r="J1115" t="str">
        <f>IF(DataAnalyst!I1052=-1,"Unknown",DataAnalyst!I1052)</f>
        <v>1001 to 5000 employees</v>
      </c>
      <c r="K1115" t="str">
        <f>IF(DataAnalyst!L1052=-1,"Unknown",DataAnalyst!L1052)</f>
        <v>Insurance Carriers</v>
      </c>
      <c r="L1115" t="str">
        <f>IF(DataAnalyst!N1052=-1,"Unknown",DataAnalyst!N1052)</f>
        <v>Unknown / Non-Applicable</v>
      </c>
      <c r="M1115" t="b">
        <f>IF(DataAnalyst!P1052=-1,FALSE,TRUE)</f>
        <v>0</v>
      </c>
      <c r="N1115">
        <f t="shared" si="161"/>
        <v>0</v>
      </c>
      <c r="O1115">
        <f t="shared" si="156"/>
        <v>0</v>
      </c>
      <c r="P1115">
        <f t="shared" si="157"/>
        <v>0</v>
      </c>
      <c r="Q1115">
        <f t="shared" si="158"/>
        <v>0</v>
      </c>
      <c r="R1115">
        <f t="shared" si="159"/>
        <v>0</v>
      </c>
      <c r="S1115">
        <f t="shared" si="160"/>
        <v>0</v>
      </c>
    </row>
    <row r="1116" spans="1:19" ht="18.600000000000001" customHeight="1" x14ac:dyDescent="0.3">
      <c r="A1116" t="s">
        <v>3321</v>
      </c>
      <c r="B1116" t="str">
        <f>UPPER(DataAnalyst!B1116)</f>
        <v>SR DATA ANALYST</v>
      </c>
      <c r="C1116" t="s">
        <v>3266</v>
      </c>
      <c r="E1116" t="str">
        <f t="shared" si="162"/>
        <v>Data Analyst</v>
      </c>
      <c r="F1116" t="str">
        <f t="shared" si="154"/>
        <v>$38</v>
      </c>
      <c r="G1116" t="str">
        <f t="shared" si="155"/>
        <v>$68</v>
      </c>
      <c r="H1116" t="str">
        <f>LEFT(DataAnalyst!F1054,LEN(DataAnalyst!F1054)-3)</f>
        <v xml:space="preserve">Georgia IT Inc.
</v>
      </c>
      <c r="I1116" t="s">
        <v>104</v>
      </c>
      <c r="J1116" t="str">
        <f>IF(DataAnalyst!I1054=-1,"Unknown",DataAnalyst!I1054)</f>
        <v>1 to 50 employees</v>
      </c>
      <c r="K1116" t="str">
        <f>IF(DataAnalyst!L1054=-1,"Unknown",DataAnalyst!L1054)</f>
        <v>Unknown</v>
      </c>
      <c r="L1116" t="str">
        <f>IF(DataAnalyst!N1054=-1,"Unknown",DataAnalyst!N1054)</f>
        <v>Less than $1 million (USD)</v>
      </c>
      <c r="M1116" t="b">
        <f>IF(DataAnalyst!P1054=-1,FALSE,TRUE)</f>
        <v>0</v>
      </c>
      <c r="N1116">
        <f t="shared" si="161"/>
        <v>1</v>
      </c>
      <c r="O1116">
        <f t="shared" si="156"/>
        <v>1</v>
      </c>
      <c r="P1116">
        <f t="shared" si="157"/>
        <v>0</v>
      </c>
      <c r="Q1116">
        <f t="shared" si="158"/>
        <v>1</v>
      </c>
      <c r="R1116">
        <f t="shared" si="159"/>
        <v>1</v>
      </c>
      <c r="S1116">
        <f t="shared" si="160"/>
        <v>0</v>
      </c>
    </row>
    <row r="1117" spans="1:19" ht="18.600000000000001" customHeight="1" x14ac:dyDescent="0.3">
      <c r="A1117" t="s">
        <v>3323</v>
      </c>
      <c r="B1117" t="str">
        <f>UPPER(DataAnalyst!B1117)</f>
        <v>DATA ANALYST - CONTRACTOR</v>
      </c>
      <c r="C1117" t="s">
        <v>3266</v>
      </c>
      <c r="E1117" t="str">
        <f t="shared" si="162"/>
        <v>Data Analyst</v>
      </c>
      <c r="F1117" t="str">
        <f t="shared" si="154"/>
        <v>$38</v>
      </c>
      <c r="G1117" t="str">
        <f t="shared" si="155"/>
        <v>$68</v>
      </c>
      <c r="H1117" t="str">
        <f>LEFT(DataAnalyst!F1055,LEN(DataAnalyst!F1055)-3)</f>
        <v xml:space="preserve">Kforce
</v>
      </c>
      <c r="I1117" t="s">
        <v>3005</v>
      </c>
      <c r="J1117" t="str">
        <f>IF(DataAnalyst!I1055=-1,"Unknown",DataAnalyst!I1055)</f>
        <v>10000+ employees</v>
      </c>
      <c r="K1117" t="str">
        <f>IF(DataAnalyst!L1055=-1,"Unknown",DataAnalyst!L1055)</f>
        <v>Staffing &amp; Outsourcing</v>
      </c>
      <c r="L1117" t="str">
        <f>IF(DataAnalyst!N1055=-1,"Unknown",DataAnalyst!N1055)</f>
        <v>$1 to $2 billion (USD)</v>
      </c>
      <c r="M1117" t="b">
        <f>IF(DataAnalyst!P1055=-1,FALSE,TRUE)</f>
        <v>0</v>
      </c>
      <c r="N1117">
        <f t="shared" si="161"/>
        <v>1</v>
      </c>
      <c r="O1117">
        <f t="shared" si="156"/>
        <v>1</v>
      </c>
      <c r="P1117">
        <f t="shared" si="157"/>
        <v>0</v>
      </c>
      <c r="Q1117">
        <f t="shared" si="158"/>
        <v>1</v>
      </c>
      <c r="R1117">
        <f t="shared" si="159"/>
        <v>1</v>
      </c>
      <c r="S1117">
        <f t="shared" si="160"/>
        <v>0</v>
      </c>
    </row>
    <row r="1118" spans="1:19" ht="18.600000000000001" customHeight="1" x14ac:dyDescent="0.3">
      <c r="A1118" t="s">
        <v>3325</v>
      </c>
      <c r="B1118" t="str">
        <f>UPPER(DataAnalyst!B1118)</f>
        <v>SQL DATA ANALYST</v>
      </c>
      <c r="C1118" t="s">
        <v>3266</v>
      </c>
      <c r="E1118" t="str">
        <f t="shared" si="162"/>
        <v>Data Analyst</v>
      </c>
      <c r="F1118" t="str">
        <f t="shared" si="154"/>
        <v>$38</v>
      </c>
      <c r="G1118" t="str">
        <f t="shared" si="155"/>
        <v>$68</v>
      </c>
      <c r="H1118" t="str">
        <f>LEFT(DataAnalyst!F1056,LEN(DataAnalyst!F1056)-3)</f>
        <v xml:space="preserve">Kineticom
</v>
      </c>
      <c r="I1118" t="s">
        <v>3005</v>
      </c>
      <c r="J1118" t="str">
        <f>IF(DataAnalyst!I1056=-1,"Unknown",DataAnalyst!I1056)</f>
        <v>201 to 500 employees</v>
      </c>
      <c r="K1118" t="str">
        <f>IF(DataAnalyst!L1056=-1,"Unknown",DataAnalyst!L1056)</f>
        <v>Staffing &amp; Outsourcing</v>
      </c>
      <c r="L1118" t="str">
        <f>IF(DataAnalyst!N1056=-1,"Unknown",DataAnalyst!N1056)</f>
        <v>$25 to $50 million (USD)</v>
      </c>
      <c r="M1118" t="b">
        <f>IF(DataAnalyst!P1056=-1,FALSE,TRUE)</f>
        <v>0</v>
      </c>
      <c r="N1118">
        <f t="shared" si="161"/>
        <v>1</v>
      </c>
      <c r="O1118">
        <f t="shared" si="156"/>
        <v>0</v>
      </c>
      <c r="P1118">
        <f t="shared" si="157"/>
        <v>0</v>
      </c>
      <c r="Q1118">
        <f t="shared" si="158"/>
        <v>0</v>
      </c>
      <c r="R1118">
        <f t="shared" si="159"/>
        <v>0</v>
      </c>
      <c r="S1118">
        <f t="shared" si="160"/>
        <v>1</v>
      </c>
    </row>
    <row r="1119" spans="1:19" ht="18.600000000000001" customHeight="1" x14ac:dyDescent="0.3">
      <c r="A1119" t="s">
        <v>3328</v>
      </c>
      <c r="B1119" t="str">
        <f>UPPER(DataAnalyst!B1119)</f>
        <v>DATA ANALYST/RECORDS MANAGEMENT</v>
      </c>
      <c r="C1119" t="s">
        <v>3266</v>
      </c>
      <c r="E1119" t="str">
        <f t="shared" si="162"/>
        <v>Data Analyst</v>
      </c>
      <c r="F1119" t="str">
        <f t="shared" si="154"/>
        <v>$38</v>
      </c>
      <c r="G1119" t="str">
        <f t="shared" si="155"/>
        <v>$68</v>
      </c>
      <c r="H1119" t="str">
        <f>LEFT(DataAnalyst!F1057,LEN(DataAnalyst!F1057)-3)</f>
        <v xml:space="preserve">InterSources Inc.
</v>
      </c>
      <c r="I1119" t="s">
        <v>3053</v>
      </c>
      <c r="J1119" t="str">
        <f>IF(DataAnalyst!I1057=-1,"Unknown",DataAnalyst!I1057)</f>
        <v>51 to 200 employees</v>
      </c>
      <c r="K1119" t="str">
        <f>IF(DataAnalyst!L1057=-1,"Unknown",DataAnalyst!L1057)</f>
        <v>Staffing &amp; Outsourcing</v>
      </c>
      <c r="L1119" t="str">
        <f>IF(DataAnalyst!N1057=-1,"Unknown",DataAnalyst!N1057)</f>
        <v>Unknown / Non-Applicable</v>
      </c>
      <c r="M1119" t="b">
        <f>IF(DataAnalyst!P1057=-1,FALSE,TRUE)</f>
        <v>0</v>
      </c>
      <c r="N1119">
        <f t="shared" si="161"/>
        <v>1</v>
      </c>
      <c r="O1119">
        <f t="shared" si="156"/>
        <v>0</v>
      </c>
      <c r="P1119">
        <f t="shared" si="157"/>
        <v>0</v>
      </c>
      <c r="Q1119">
        <f t="shared" si="158"/>
        <v>0</v>
      </c>
      <c r="R1119">
        <f t="shared" si="159"/>
        <v>0</v>
      </c>
      <c r="S1119">
        <f t="shared" si="160"/>
        <v>0</v>
      </c>
    </row>
    <row r="1120" spans="1:19" ht="18.600000000000001" customHeight="1" x14ac:dyDescent="0.3">
      <c r="A1120" t="s">
        <v>3332</v>
      </c>
      <c r="B1120" t="str">
        <f>UPPER(DataAnalyst!B1120)</f>
        <v>SENIOR DATA ANALYST</v>
      </c>
      <c r="C1120" t="s">
        <v>3266</v>
      </c>
      <c r="E1120" t="str">
        <f t="shared" si="162"/>
        <v>Data Analyst</v>
      </c>
      <c r="F1120" t="str">
        <f t="shared" si="154"/>
        <v>$38</v>
      </c>
      <c r="G1120" t="str">
        <f t="shared" si="155"/>
        <v>$68</v>
      </c>
      <c r="H1120" t="str">
        <f>LEFT(DataAnalyst!F1058,LEN(DataAnalyst!F1058)-3)</f>
        <v xml:space="preserve">GTN Technical Staffing
</v>
      </c>
      <c r="I1120" t="s">
        <v>2919</v>
      </c>
      <c r="J1120" t="str">
        <f>IF(DataAnalyst!I1058=-1,"Unknown",DataAnalyst!I1058)</f>
        <v>201 to 500 employees</v>
      </c>
      <c r="K1120" t="str">
        <f>IF(DataAnalyst!L1058=-1,"Unknown",DataAnalyst!L1058)</f>
        <v>Staffing &amp; Outsourcing</v>
      </c>
      <c r="L1120" t="str">
        <f>IF(DataAnalyst!N1058=-1,"Unknown",DataAnalyst!N1058)</f>
        <v>$25 to $50 million (USD)</v>
      </c>
      <c r="M1120" t="b">
        <f>IF(DataAnalyst!P1058=-1,FALSE,TRUE)</f>
        <v>0</v>
      </c>
      <c r="N1120">
        <f t="shared" si="161"/>
        <v>1</v>
      </c>
      <c r="O1120">
        <f t="shared" si="156"/>
        <v>0</v>
      </c>
      <c r="P1120">
        <f t="shared" si="157"/>
        <v>0</v>
      </c>
      <c r="Q1120">
        <f t="shared" si="158"/>
        <v>1</v>
      </c>
      <c r="R1120">
        <f t="shared" si="159"/>
        <v>1</v>
      </c>
      <c r="S1120">
        <f t="shared" si="160"/>
        <v>1</v>
      </c>
    </row>
    <row r="1121" spans="1:19" ht="18.600000000000001" customHeight="1" x14ac:dyDescent="0.3">
      <c r="A1121" t="s">
        <v>3334</v>
      </c>
      <c r="B1121" t="str">
        <f>UPPER(DataAnalyst!B1121)</f>
        <v>SENIOR DATA ANALYST</v>
      </c>
      <c r="C1121" t="s">
        <v>3266</v>
      </c>
      <c r="E1121" t="str">
        <f t="shared" si="162"/>
        <v>Data Analyst</v>
      </c>
      <c r="F1121" t="str">
        <f t="shared" si="154"/>
        <v>$38</v>
      </c>
      <c r="G1121" t="str">
        <f t="shared" si="155"/>
        <v>$68</v>
      </c>
      <c r="H1121" t="str">
        <f>LEFT(DataAnalyst!F1060,LEN(DataAnalyst!F1060)-3)</f>
        <v xml:space="preserve">Circle K Stores, Inc.
</v>
      </c>
      <c r="I1121" t="s">
        <v>2919</v>
      </c>
      <c r="J1121" t="str">
        <f>IF(DataAnalyst!I1060=-1,"Unknown",DataAnalyst!I1060)</f>
        <v>10000+ employees</v>
      </c>
      <c r="K1121" t="str">
        <f>IF(DataAnalyst!L1060=-1,"Unknown",DataAnalyst!L1060)</f>
        <v>Gas Stations</v>
      </c>
      <c r="L1121" t="str">
        <f>IF(DataAnalyst!N1060=-1,"Unknown",DataAnalyst!N1060)</f>
        <v>$2 to $5 billion (USD)</v>
      </c>
      <c r="M1121" t="b">
        <f>IF(DataAnalyst!P1060=-1,FALSE,TRUE)</f>
        <v>0</v>
      </c>
      <c r="N1121">
        <f t="shared" si="161"/>
        <v>1</v>
      </c>
      <c r="O1121">
        <f t="shared" si="156"/>
        <v>0</v>
      </c>
      <c r="P1121">
        <f t="shared" si="157"/>
        <v>0</v>
      </c>
      <c r="Q1121">
        <f t="shared" si="158"/>
        <v>0</v>
      </c>
      <c r="R1121">
        <f t="shared" si="159"/>
        <v>0</v>
      </c>
      <c r="S1121">
        <f t="shared" si="160"/>
        <v>0</v>
      </c>
    </row>
    <row r="1122" spans="1:19" ht="18.600000000000001" customHeight="1" x14ac:dyDescent="0.3">
      <c r="A1122" t="s">
        <v>3336</v>
      </c>
      <c r="B1122" t="str">
        <f>UPPER(DataAnalyst!B1122)</f>
        <v>BUSINESS / DATA ANALYST</v>
      </c>
      <c r="C1122" t="s">
        <v>3266</v>
      </c>
      <c r="E1122" t="str">
        <f t="shared" si="162"/>
        <v>Business Analyst</v>
      </c>
      <c r="F1122" t="str">
        <f t="shared" si="154"/>
        <v>$38</v>
      </c>
      <c r="G1122" t="str">
        <f t="shared" si="155"/>
        <v>$68</v>
      </c>
      <c r="H1122" t="str">
        <f>LEFT(DataAnalyst!F1061,LEN(DataAnalyst!F1061)-3)</f>
        <v>LiveMi</v>
      </c>
      <c r="I1122" t="s">
        <v>2919</v>
      </c>
      <c r="J1122" t="str">
        <f>IF(DataAnalyst!I1061=-1,"Unknown",DataAnalyst!I1061)</f>
        <v>51 to 200 employees</v>
      </c>
      <c r="K1122" t="str">
        <f>IF(DataAnalyst!L1061=-1,"Unknown",DataAnalyst!L1061)</f>
        <v>Unknown</v>
      </c>
      <c r="L1122" t="str">
        <f>IF(DataAnalyst!N1061=-1,"Unknown",DataAnalyst!N1061)</f>
        <v>Unknown / Non-Applicable</v>
      </c>
      <c r="M1122" t="b">
        <f>IF(DataAnalyst!P1061=-1,FALSE,TRUE)</f>
        <v>0</v>
      </c>
      <c r="N1122">
        <f t="shared" si="161"/>
        <v>0</v>
      </c>
      <c r="O1122">
        <f t="shared" si="156"/>
        <v>0</v>
      </c>
      <c r="P1122">
        <f t="shared" si="157"/>
        <v>0</v>
      </c>
      <c r="Q1122">
        <f t="shared" si="158"/>
        <v>0</v>
      </c>
      <c r="R1122">
        <f t="shared" si="159"/>
        <v>0</v>
      </c>
      <c r="S1122">
        <f t="shared" si="160"/>
        <v>0</v>
      </c>
    </row>
    <row r="1123" spans="1:19" ht="18.600000000000001" customHeight="1" x14ac:dyDescent="0.3">
      <c r="A1123" t="s">
        <v>3338</v>
      </c>
      <c r="B1123" t="str">
        <f>UPPER(DataAnalyst!B1123)</f>
        <v>DATA ANALYST- REMOTE</v>
      </c>
      <c r="C1123" t="s">
        <v>3266</v>
      </c>
      <c r="E1123" t="str">
        <f t="shared" si="162"/>
        <v>Data Analyst</v>
      </c>
      <c r="F1123" t="str">
        <f t="shared" si="154"/>
        <v>$38</v>
      </c>
      <c r="G1123" t="str">
        <f t="shared" si="155"/>
        <v>$68</v>
      </c>
      <c r="H1123" t="str">
        <f>LEFT(DataAnalyst!F1062,LEN(DataAnalyst!F1062)-3)</f>
        <v xml:space="preserve">Blue Cross Blue Shield of Arizona
</v>
      </c>
      <c r="I1123" t="s">
        <v>104</v>
      </c>
      <c r="J1123" t="str">
        <f>IF(DataAnalyst!I1062=-1,"Unknown",DataAnalyst!I1062)</f>
        <v>1001 to 5000 employees</v>
      </c>
      <c r="K1123" t="str">
        <f>IF(DataAnalyst!L1062=-1,"Unknown",DataAnalyst!L1062)</f>
        <v>Insurance Carriers</v>
      </c>
      <c r="L1123" t="str">
        <f>IF(DataAnalyst!N1062=-1,"Unknown",DataAnalyst!N1062)</f>
        <v>Unknown / Non-Applicable</v>
      </c>
      <c r="M1123" t="b">
        <f>IF(DataAnalyst!P1062=-1,FALSE,TRUE)</f>
        <v>0</v>
      </c>
      <c r="N1123">
        <f t="shared" si="161"/>
        <v>0</v>
      </c>
      <c r="O1123">
        <f t="shared" si="156"/>
        <v>0</v>
      </c>
      <c r="P1123">
        <f t="shared" si="157"/>
        <v>0</v>
      </c>
      <c r="Q1123">
        <f t="shared" si="158"/>
        <v>0</v>
      </c>
      <c r="R1123">
        <f t="shared" si="159"/>
        <v>0</v>
      </c>
      <c r="S1123">
        <f t="shared" si="160"/>
        <v>1</v>
      </c>
    </row>
    <row r="1124" spans="1:19" ht="18.600000000000001" customHeight="1" x14ac:dyDescent="0.3">
      <c r="A1124" t="s">
        <v>3341</v>
      </c>
      <c r="B1124" t="str">
        <f>UPPER(DataAnalyst!B1124)</f>
        <v>DATA GOVERNANCE ANALYST</v>
      </c>
      <c r="C1124" t="s">
        <v>3266</v>
      </c>
      <c r="E1124" t="str">
        <f t="shared" si="162"/>
        <v>Data Analyst</v>
      </c>
      <c r="F1124" t="str">
        <f t="shared" si="154"/>
        <v>$38</v>
      </c>
      <c r="G1124" t="str">
        <f t="shared" si="155"/>
        <v>$68</v>
      </c>
      <c r="H1124" t="str">
        <f>LEFT(DataAnalyst!F1064,LEN(DataAnalyst!F1064)-3)</f>
        <v xml:space="preserve">MUFG
</v>
      </c>
      <c r="I1124" t="s">
        <v>2919</v>
      </c>
      <c r="J1124" t="str">
        <f>IF(DataAnalyst!I1064=-1,"Unknown",DataAnalyst!I1064)</f>
        <v>10000+ employees</v>
      </c>
      <c r="K1124" t="str">
        <f>IF(DataAnalyst!L1064=-1,"Unknown",DataAnalyst!L1064)</f>
        <v>Banks &amp; Credit Unions</v>
      </c>
      <c r="L1124" t="str">
        <f>IF(DataAnalyst!N1064=-1,"Unknown",DataAnalyst!N1064)</f>
        <v>$10+ billion (USD)</v>
      </c>
      <c r="M1124" t="b">
        <f>IF(DataAnalyst!P1064=-1,FALSE,TRUE)</f>
        <v>0</v>
      </c>
      <c r="N1124">
        <f t="shared" si="161"/>
        <v>1</v>
      </c>
      <c r="O1124">
        <f t="shared" si="156"/>
        <v>0</v>
      </c>
      <c r="P1124">
        <f t="shared" si="157"/>
        <v>0</v>
      </c>
      <c r="Q1124">
        <f t="shared" si="158"/>
        <v>0</v>
      </c>
      <c r="R1124">
        <f t="shared" si="159"/>
        <v>0</v>
      </c>
      <c r="S1124">
        <f t="shared" si="160"/>
        <v>1</v>
      </c>
    </row>
    <row r="1125" spans="1:19" ht="18.600000000000001" customHeight="1" x14ac:dyDescent="0.3">
      <c r="A1125" t="s">
        <v>3344</v>
      </c>
      <c r="B1125" t="str">
        <f>UPPER(DataAnalyst!B1125)</f>
        <v>SENIOR DATA ANALYST</v>
      </c>
      <c r="C1125" t="s">
        <v>3343</v>
      </c>
      <c r="E1125" t="str">
        <f t="shared" si="162"/>
        <v>Data Analyst</v>
      </c>
      <c r="F1125" t="str">
        <f t="shared" si="154"/>
        <v>$37</v>
      </c>
      <c r="G1125" t="str">
        <f t="shared" si="155"/>
        <v>$44</v>
      </c>
      <c r="H1125" t="str">
        <f>LEFT(DataAnalyst!F1065,LEN(DataAnalyst!F1065)-3)</f>
        <v xml:space="preserve">AUDACIOUS STUDIOS </v>
      </c>
      <c r="I1125" t="s">
        <v>2919</v>
      </c>
      <c r="J1125" t="str">
        <f>IF(DataAnalyst!I1065=-1,"Unknown",DataAnalyst!I1065)</f>
        <v>Unknown</v>
      </c>
      <c r="K1125" t="str">
        <f>IF(DataAnalyst!L1065=-1,"Unknown",DataAnalyst!L1065)</f>
        <v>Unknown</v>
      </c>
      <c r="L1125" t="str">
        <f>IF(DataAnalyst!N1065=-1,"Unknown",DataAnalyst!N1065)</f>
        <v>Unknown / Non-Applicable</v>
      </c>
      <c r="M1125" t="b">
        <f>IF(DataAnalyst!P1065=-1,FALSE,TRUE)</f>
        <v>0</v>
      </c>
      <c r="N1125">
        <f t="shared" si="161"/>
        <v>0</v>
      </c>
      <c r="O1125">
        <f t="shared" si="156"/>
        <v>1</v>
      </c>
      <c r="P1125">
        <f t="shared" si="157"/>
        <v>0</v>
      </c>
      <c r="Q1125">
        <f t="shared" si="158"/>
        <v>0</v>
      </c>
      <c r="R1125">
        <f t="shared" si="159"/>
        <v>0</v>
      </c>
      <c r="S1125">
        <f t="shared" si="160"/>
        <v>1</v>
      </c>
    </row>
    <row r="1126" spans="1:19" ht="18.600000000000001" customHeight="1" x14ac:dyDescent="0.3">
      <c r="A1126" t="s">
        <v>3345</v>
      </c>
      <c r="B1126" t="str">
        <f>UPPER(DataAnalyst!B1126)</f>
        <v>DATA ANALYST- REMOTE</v>
      </c>
      <c r="C1126" t="s">
        <v>3343</v>
      </c>
      <c r="E1126" t="str">
        <f t="shared" si="162"/>
        <v>Data Analyst</v>
      </c>
      <c r="F1126" t="str">
        <f t="shared" si="154"/>
        <v>$37</v>
      </c>
      <c r="G1126" t="str">
        <f t="shared" si="155"/>
        <v>$44</v>
      </c>
      <c r="H1126" t="str">
        <f>LEFT(DataAnalyst!F1066,LEN(DataAnalyst!F1066)-3)</f>
        <v xml:space="preserve">TransPerfect
</v>
      </c>
      <c r="I1126" t="s">
        <v>2919</v>
      </c>
      <c r="J1126" t="str">
        <f>IF(DataAnalyst!I1066=-1,"Unknown",DataAnalyst!I1066)</f>
        <v>1001 to 5000 employees</v>
      </c>
      <c r="K1126" t="str">
        <f>IF(DataAnalyst!L1066=-1,"Unknown",DataAnalyst!L1066)</f>
        <v>Consulting</v>
      </c>
      <c r="L1126" t="str">
        <f>IF(DataAnalyst!N1066=-1,"Unknown",DataAnalyst!N1066)</f>
        <v>$500 million to $1 billion (USD)</v>
      </c>
      <c r="M1126" t="b">
        <f>IF(DataAnalyst!P1066=-1,FALSE,TRUE)</f>
        <v>0</v>
      </c>
      <c r="N1126">
        <f t="shared" si="161"/>
        <v>0</v>
      </c>
      <c r="O1126">
        <f t="shared" si="156"/>
        <v>0</v>
      </c>
      <c r="P1126">
        <f t="shared" si="157"/>
        <v>0</v>
      </c>
      <c r="Q1126">
        <f t="shared" si="158"/>
        <v>0</v>
      </c>
      <c r="R1126">
        <f t="shared" si="159"/>
        <v>0</v>
      </c>
      <c r="S1126">
        <f t="shared" si="160"/>
        <v>1</v>
      </c>
    </row>
    <row r="1127" spans="1:19" ht="18.600000000000001" customHeight="1" x14ac:dyDescent="0.3">
      <c r="A1127" t="s">
        <v>3348</v>
      </c>
      <c r="B1127" t="str">
        <f>UPPER(DataAnalyst!B1127)</f>
        <v>SENIOR HEALTHCARE DATA ANALYST - MULTIPLE POSITIONS</v>
      </c>
      <c r="C1127" t="s">
        <v>3343</v>
      </c>
      <c r="E1127" t="str">
        <f t="shared" si="162"/>
        <v>Data Analyst</v>
      </c>
      <c r="F1127" t="str">
        <f t="shared" si="154"/>
        <v>$37</v>
      </c>
      <c r="G1127" t="str">
        <f t="shared" si="155"/>
        <v>$44</v>
      </c>
      <c r="H1127" t="str">
        <f>LEFT(DataAnalyst!F1067,LEN(DataAnalyst!F1067)-3)</f>
        <v xml:space="preserve">CVS Health
</v>
      </c>
      <c r="I1127" t="s">
        <v>2936</v>
      </c>
      <c r="J1127" t="str">
        <f>IF(DataAnalyst!I1067=-1,"Unknown",DataAnalyst!I1067)</f>
        <v>10000+ employees</v>
      </c>
      <c r="K1127" t="str">
        <f>IF(DataAnalyst!L1067=-1,"Unknown",DataAnalyst!L1067)</f>
        <v>Health Care Services &amp; Hospitals</v>
      </c>
      <c r="L1127" t="str">
        <f>IF(DataAnalyst!N1067=-1,"Unknown",DataAnalyst!N1067)</f>
        <v>$10+ billion (USD)</v>
      </c>
      <c r="M1127" t="b">
        <f>IF(DataAnalyst!P1067=-1,FALSE,TRUE)</f>
        <v>0</v>
      </c>
      <c r="N1127">
        <f t="shared" si="161"/>
        <v>1</v>
      </c>
      <c r="O1127">
        <f t="shared" si="156"/>
        <v>1</v>
      </c>
      <c r="P1127">
        <f t="shared" si="157"/>
        <v>0</v>
      </c>
      <c r="Q1127">
        <f t="shared" si="158"/>
        <v>1</v>
      </c>
      <c r="R1127">
        <f t="shared" si="159"/>
        <v>0</v>
      </c>
      <c r="S1127">
        <f t="shared" si="160"/>
        <v>1</v>
      </c>
    </row>
    <row r="1128" spans="1:19" ht="18.600000000000001" customHeight="1" x14ac:dyDescent="0.3">
      <c r="A1128" t="s">
        <v>3351</v>
      </c>
      <c r="B1128" t="str">
        <f>UPPER(DataAnalyst!B1128)</f>
        <v>DATA ANALYST D</v>
      </c>
      <c r="C1128" t="s">
        <v>3343</v>
      </c>
      <c r="E1128" t="str">
        <f t="shared" si="162"/>
        <v>Data Analyst</v>
      </c>
      <c r="F1128" t="str">
        <f t="shared" si="154"/>
        <v>$37</v>
      </c>
      <c r="G1128" t="str">
        <f t="shared" si="155"/>
        <v>$44</v>
      </c>
      <c r="H1128" t="str">
        <f>LEFT(DataAnalyst!F1068,LEN(DataAnalyst!F1068)-3)</f>
        <v xml:space="preserve">Greenphire
</v>
      </c>
      <c r="I1128" t="s">
        <v>1001</v>
      </c>
      <c r="J1128" t="str">
        <f>IF(DataAnalyst!I1068=-1,"Unknown",DataAnalyst!I1068)</f>
        <v>201 to 500 employees</v>
      </c>
      <c r="K1128" t="str">
        <f>IF(DataAnalyst!L1068=-1,"Unknown",DataAnalyst!L1068)</f>
        <v>Computer Hardware &amp; Software</v>
      </c>
      <c r="L1128" t="str">
        <f>IF(DataAnalyst!N1068=-1,"Unknown",DataAnalyst!N1068)</f>
        <v>$50 to $100 million (USD)</v>
      </c>
      <c r="M1128" t="b">
        <f>IF(DataAnalyst!P1068=-1,FALSE,TRUE)</f>
        <v>0</v>
      </c>
      <c r="N1128">
        <f t="shared" si="161"/>
        <v>0</v>
      </c>
      <c r="O1128">
        <f t="shared" si="156"/>
        <v>0</v>
      </c>
      <c r="P1128">
        <f t="shared" si="157"/>
        <v>0</v>
      </c>
      <c r="Q1128">
        <f t="shared" si="158"/>
        <v>0</v>
      </c>
      <c r="R1128">
        <f t="shared" si="159"/>
        <v>0</v>
      </c>
      <c r="S1128">
        <f t="shared" si="160"/>
        <v>1</v>
      </c>
    </row>
    <row r="1129" spans="1:19" ht="18.600000000000001" customHeight="1" x14ac:dyDescent="0.3">
      <c r="A1129" t="s">
        <v>3352</v>
      </c>
      <c r="B1129" t="str">
        <f>UPPER(DataAnalyst!B1129)</f>
        <v>DATA ANALYST</v>
      </c>
      <c r="C1129" t="s">
        <v>3343</v>
      </c>
      <c r="E1129" t="str">
        <f t="shared" si="162"/>
        <v>Data Analyst</v>
      </c>
      <c r="F1129" t="str">
        <f t="shared" si="154"/>
        <v>$37</v>
      </c>
      <c r="G1129" t="str">
        <f t="shared" si="155"/>
        <v>$44</v>
      </c>
      <c r="H1129" t="str">
        <f>LEFT(DataAnalyst!F1069,LEN(DataAnalyst!F1069)-3)</f>
        <v xml:space="preserve">ECRI
</v>
      </c>
      <c r="I1129" t="s">
        <v>3200</v>
      </c>
      <c r="J1129" t="str">
        <f>IF(DataAnalyst!I1069=-1,"Unknown",DataAnalyst!I1069)</f>
        <v>201 to 500 employees</v>
      </c>
      <c r="K1129" t="str">
        <f>IF(DataAnalyst!L1069=-1,"Unknown",DataAnalyst!L1069)</f>
        <v>Health Care Services &amp; Hospitals</v>
      </c>
      <c r="L1129" t="str">
        <f>IF(DataAnalyst!N1069=-1,"Unknown",DataAnalyst!N1069)</f>
        <v>Unknown / Non-Applicable</v>
      </c>
      <c r="M1129" t="b">
        <f>IF(DataAnalyst!P1069=-1,FALSE,TRUE)</f>
        <v>0</v>
      </c>
      <c r="N1129">
        <f t="shared" si="161"/>
        <v>1</v>
      </c>
      <c r="O1129">
        <f t="shared" si="156"/>
        <v>0</v>
      </c>
      <c r="P1129">
        <f t="shared" si="157"/>
        <v>0</v>
      </c>
      <c r="Q1129">
        <f t="shared" si="158"/>
        <v>0</v>
      </c>
      <c r="R1129">
        <f t="shared" si="159"/>
        <v>0</v>
      </c>
      <c r="S1129">
        <f t="shared" si="160"/>
        <v>0</v>
      </c>
    </row>
    <row r="1130" spans="1:19" ht="18.600000000000001" customHeight="1" x14ac:dyDescent="0.3">
      <c r="A1130" t="s">
        <v>3355</v>
      </c>
      <c r="B1130" t="str">
        <f>UPPER(DataAnalyst!B1130)</f>
        <v>DATA ANALYST</v>
      </c>
      <c r="C1130" t="s">
        <v>3343</v>
      </c>
      <c r="E1130" t="str">
        <f t="shared" si="162"/>
        <v>Data Analyst</v>
      </c>
      <c r="F1130" t="str">
        <f t="shared" si="154"/>
        <v>$37</v>
      </c>
      <c r="G1130" t="str">
        <f t="shared" si="155"/>
        <v>$44</v>
      </c>
      <c r="H1130" t="str">
        <f>LEFT(DataAnalyst!F1070,LEN(DataAnalyst!F1070)-3)</f>
        <v xml:space="preserve">United BioSource
</v>
      </c>
      <c r="I1130" t="s">
        <v>3203</v>
      </c>
      <c r="J1130" t="str">
        <f>IF(DataAnalyst!I1070=-1,"Unknown",DataAnalyst!I1070)</f>
        <v>1001 to 5000 employees</v>
      </c>
      <c r="K1130" t="str">
        <f>IF(DataAnalyst!L1070=-1,"Unknown",DataAnalyst!L1070)</f>
        <v>Biotech &amp; Pharmaceuticals</v>
      </c>
      <c r="L1130" t="str">
        <f>IF(DataAnalyst!N1070=-1,"Unknown",DataAnalyst!N1070)</f>
        <v>$100 to $500 million (USD)</v>
      </c>
      <c r="M1130" t="b">
        <f>IF(DataAnalyst!P1070=-1,FALSE,TRUE)</f>
        <v>0</v>
      </c>
      <c r="N1130">
        <f t="shared" si="161"/>
        <v>1</v>
      </c>
      <c r="O1130">
        <f t="shared" si="156"/>
        <v>0</v>
      </c>
      <c r="P1130">
        <f t="shared" si="157"/>
        <v>0</v>
      </c>
      <c r="Q1130">
        <f t="shared" si="158"/>
        <v>1</v>
      </c>
      <c r="R1130">
        <f t="shared" si="159"/>
        <v>0</v>
      </c>
      <c r="S1130">
        <f t="shared" si="160"/>
        <v>1</v>
      </c>
    </row>
    <row r="1131" spans="1:19" ht="18.600000000000001" customHeight="1" x14ac:dyDescent="0.3">
      <c r="A1131" t="s">
        <v>3359</v>
      </c>
      <c r="B1131" t="str">
        <f>UPPER(DataAnalyst!B1131)</f>
        <v>DATA ANALYST- REMOTE</v>
      </c>
      <c r="C1131" t="s">
        <v>3343</v>
      </c>
      <c r="E1131" t="str">
        <f t="shared" si="162"/>
        <v>Data Analyst</v>
      </c>
      <c r="F1131" t="str">
        <f t="shared" si="154"/>
        <v>$37</v>
      </c>
      <c r="G1131" t="str">
        <f t="shared" si="155"/>
        <v>$44</v>
      </c>
      <c r="H1131" t="str">
        <f>LEFT(DataAnalyst!F1071,LEN(DataAnalyst!F1071)-3)</f>
        <v xml:space="preserve">Revantage Corporate Services
</v>
      </c>
      <c r="I1131" t="s">
        <v>3207</v>
      </c>
      <c r="J1131" t="str">
        <f>IF(DataAnalyst!I1071=-1,"Unknown",DataAnalyst!I1071)</f>
        <v>201 to 500 employees</v>
      </c>
      <c r="K1131" t="str">
        <f>IF(DataAnalyst!L1071=-1,"Unknown",DataAnalyst!L1071)</f>
        <v>Real Estate</v>
      </c>
      <c r="L1131" t="str">
        <f>IF(DataAnalyst!N1071=-1,"Unknown",DataAnalyst!N1071)</f>
        <v>Unknown / Non-Applicable</v>
      </c>
      <c r="M1131" t="b">
        <f>IF(DataAnalyst!P1071=-1,FALSE,TRUE)</f>
        <v>0</v>
      </c>
      <c r="N1131">
        <f t="shared" si="161"/>
        <v>0</v>
      </c>
      <c r="O1131">
        <f t="shared" si="156"/>
        <v>0</v>
      </c>
      <c r="P1131">
        <f t="shared" si="157"/>
        <v>0</v>
      </c>
      <c r="Q1131">
        <f t="shared" si="158"/>
        <v>0</v>
      </c>
      <c r="R1131">
        <f t="shared" si="159"/>
        <v>0</v>
      </c>
      <c r="S1131">
        <f t="shared" si="160"/>
        <v>1</v>
      </c>
    </row>
    <row r="1132" spans="1:19" ht="18.600000000000001" customHeight="1" x14ac:dyDescent="0.3">
      <c r="A1132" t="s">
        <v>3361</v>
      </c>
      <c r="B1132" t="str">
        <f>UPPER(DataAnalyst!B1132)</f>
        <v>SQL DATA ANALYST</v>
      </c>
      <c r="C1132" t="s">
        <v>3343</v>
      </c>
      <c r="E1132" t="str">
        <f t="shared" si="162"/>
        <v>Data Analyst</v>
      </c>
      <c r="F1132" t="str">
        <f t="shared" si="154"/>
        <v>$37</v>
      </c>
      <c r="G1132" t="str">
        <f t="shared" si="155"/>
        <v>$44</v>
      </c>
      <c r="H1132" t="str">
        <f>LEFT(DataAnalyst!F1072,LEN(DataAnalyst!F1072)-3)</f>
        <v xml:space="preserve">Community Behavioral Health
</v>
      </c>
      <c r="I1132" t="s">
        <v>2452</v>
      </c>
      <c r="J1132" t="str">
        <f>IF(DataAnalyst!I1072=-1,"Unknown",DataAnalyst!I1072)</f>
        <v>201 to 500 employees</v>
      </c>
      <c r="K1132" t="str">
        <f>IF(DataAnalyst!L1072=-1,"Unknown",DataAnalyst!L1072)</f>
        <v>Health Care Services &amp; Hospitals</v>
      </c>
      <c r="L1132" t="str">
        <f>IF(DataAnalyst!N1072=-1,"Unknown",DataAnalyst!N1072)</f>
        <v>$500 million to $1 billion (USD)</v>
      </c>
      <c r="M1132" t="b">
        <f>IF(DataAnalyst!P1072=-1,FALSE,TRUE)</f>
        <v>0</v>
      </c>
      <c r="N1132">
        <f t="shared" si="161"/>
        <v>1</v>
      </c>
      <c r="O1132">
        <f t="shared" si="156"/>
        <v>0</v>
      </c>
      <c r="P1132">
        <f t="shared" si="157"/>
        <v>0</v>
      </c>
      <c r="Q1132">
        <f t="shared" si="158"/>
        <v>0</v>
      </c>
      <c r="R1132">
        <f t="shared" si="159"/>
        <v>0</v>
      </c>
      <c r="S1132">
        <f t="shared" si="160"/>
        <v>1</v>
      </c>
    </row>
    <row r="1133" spans="1:19" ht="18.600000000000001" customHeight="1" x14ac:dyDescent="0.3">
      <c r="A1133" t="s">
        <v>3364</v>
      </c>
      <c r="B1133" t="str">
        <f>UPPER(DataAnalyst!B1133)</f>
        <v>BUSINESS/DATA ANALYST</v>
      </c>
      <c r="C1133" t="s">
        <v>3343</v>
      </c>
      <c r="E1133" t="str">
        <f t="shared" si="162"/>
        <v>Business Analyst</v>
      </c>
      <c r="F1133" t="str">
        <f t="shared" si="154"/>
        <v>$37</v>
      </c>
      <c r="G1133" t="str">
        <f t="shared" si="155"/>
        <v>$44</v>
      </c>
      <c r="H1133" t="str">
        <f>LEFT(DataAnalyst!F1073,LEN(DataAnalyst!F1073)-3)</f>
        <v xml:space="preserve">STRATIS IoT Inc
</v>
      </c>
      <c r="I1133" t="s">
        <v>2452</v>
      </c>
      <c r="J1133" t="str">
        <f>IF(DataAnalyst!I1073=-1,"Unknown",DataAnalyst!I1073)</f>
        <v>1 to 50 employees</v>
      </c>
      <c r="K1133" t="str">
        <f>IF(DataAnalyst!L1073=-1,"Unknown",DataAnalyst!L1073)</f>
        <v>Enterprise Software &amp; Network Solutions</v>
      </c>
      <c r="L1133" t="str">
        <f>IF(DataAnalyst!N1073=-1,"Unknown",DataAnalyst!N1073)</f>
        <v>Unknown / Non-Applicable</v>
      </c>
      <c r="M1133" t="b">
        <f>IF(DataAnalyst!P1073=-1,FALSE,TRUE)</f>
        <v>0</v>
      </c>
      <c r="N1133">
        <f t="shared" si="161"/>
        <v>1</v>
      </c>
      <c r="O1133">
        <f t="shared" si="156"/>
        <v>0</v>
      </c>
      <c r="P1133">
        <f t="shared" si="157"/>
        <v>0</v>
      </c>
      <c r="Q1133">
        <f t="shared" si="158"/>
        <v>0</v>
      </c>
      <c r="R1133">
        <f t="shared" si="159"/>
        <v>0</v>
      </c>
      <c r="S1133">
        <f t="shared" si="160"/>
        <v>0</v>
      </c>
    </row>
    <row r="1134" spans="1:19" ht="18.600000000000001" customHeight="1" x14ac:dyDescent="0.3">
      <c r="A1134" t="s">
        <v>3368</v>
      </c>
      <c r="B1134" t="str">
        <f>UPPER(DataAnalyst!B1134)</f>
        <v>DATA AND INFORMATION ANALYST</v>
      </c>
      <c r="C1134" t="s">
        <v>3343</v>
      </c>
      <c r="E1134" t="str">
        <f t="shared" si="162"/>
        <v>Data Analyst</v>
      </c>
      <c r="F1134" t="str">
        <f t="shared" si="154"/>
        <v>$37</v>
      </c>
      <c r="G1134" t="str">
        <f t="shared" si="155"/>
        <v>$44</v>
      </c>
      <c r="H1134" t="str">
        <f>LEFT(DataAnalyst!F1074,LEN(DataAnalyst!F1074)-3)</f>
        <v xml:space="preserve">Ampcus Incorporated
</v>
      </c>
      <c r="I1134" t="s">
        <v>2452</v>
      </c>
      <c r="J1134" t="str">
        <f>IF(DataAnalyst!I1074=-1,"Unknown",DataAnalyst!I1074)</f>
        <v>501 to 1000 employees</v>
      </c>
      <c r="K1134" t="str">
        <f>IF(DataAnalyst!L1074=-1,"Unknown",DataAnalyst!L1074)</f>
        <v>Consulting</v>
      </c>
      <c r="L1134" t="str">
        <f>IF(DataAnalyst!N1074=-1,"Unknown",DataAnalyst!N1074)</f>
        <v>$50 to $100 million (USD)</v>
      </c>
      <c r="M1134" t="b">
        <f>IF(DataAnalyst!P1074=-1,FALSE,TRUE)</f>
        <v>0</v>
      </c>
      <c r="N1134">
        <f t="shared" si="161"/>
        <v>1</v>
      </c>
      <c r="O1134">
        <f t="shared" si="156"/>
        <v>0</v>
      </c>
      <c r="P1134">
        <f t="shared" si="157"/>
        <v>1</v>
      </c>
      <c r="Q1134">
        <f t="shared" si="158"/>
        <v>0</v>
      </c>
      <c r="R1134">
        <f t="shared" si="159"/>
        <v>0</v>
      </c>
      <c r="S1134">
        <f t="shared" si="160"/>
        <v>1</v>
      </c>
    </row>
    <row r="1135" spans="1:19" ht="18.600000000000001" customHeight="1" x14ac:dyDescent="0.3">
      <c r="A1135" t="s">
        <v>3370</v>
      </c>
      <c r="B1135" t="str">
        <f>UPPER(DataAnalyst!B1135)</f>
        <v>DATA ANALYST</v>
      </c>
      <c r="C1135" t="s">
        <v>3343</v>
      </c>
      <c r="E1135" t="str">
        <f t="shared" si="162"/>
        <v>Data Analyst</v>
      </c>
      <c r="F1135" t="str">
        <f t="shared" si="154"/>
        <v>$37</v>
      </c>
      <c r="G1135" t="str">
        <f t="shared" si="155"/>
        <v>$44</v>
      </c>
      <c r="H1135" t="str">
        <f>LEFT(DataAnalyst!F1075,LEN(DataAnalyst!F1075)-3)</f>
        <v xml:space="preserve">Mondo
</v>
      </c>
      <c r="I1135" t="s">
        <v>3216</v>
      </c>
      <c r="J1135" t="str">
        <f>IF(DataAnalyst!I1075=-1,"Unknown",DataAnalyst!I1075)</f>
        <v>51 to 200 employees</v>
      </c>
      <c r="K1135" t="str">
        <f>IF(DataAnalyst!L1075=-1,"Unknown",DataAnalyst!L1075)</f>
        <v>Staffing &amp; Outsourcing</v>
      </c>
      <c r="L1135" t="str">
        <f>IF(DataAnalyst!N1075=-1,"Unknown",DataAnalyst!N1075)</f>
        <v>$100 to $500 million (USD)</v>
      </c>
      <c r="M1135" t="b">
        <f>IF(DataAnalyst!P1075=-1,FALSE,TRUE)</f>
        <v>0</v>
      </c>
      <c r="N1135">
        <f t="shared" si="161"/>
        <v>1</v>
      </c>
      <c r="O1135">
        <f t="shared" si="156"/>
        <v>0</v>
      </c>
      <c r="P1135">
        <f t="shared" si="157"/>
        <v>0</v>
      </c>
      <c r="Q1135">
        <f t="shared" si="158"/>
        <v>0</v>
      </c>
      <c r="R1135">
        <f t="shared" si="159"/>
        <v>0</v>
      </c>
      <c r="S1135">
        <f t="shared" si="160"/>
        <v>1</v>
      </c>
    </row>
    <row r="1136" spans="1:19" ht="18.600000000000001" customHeight="1" x14ac:dyDescent="0.3">
      <c r="A1136" t="s">
        <v>3373</v>
      </c>
      <c r="B1136" t="str">
        <f>UPPER(DataAnalyst!B1136)</f>
        <v>DATA ANALYST</v>
      </c>
      <c r="C1136" t="s">
        <v>3343</v>
      </c>
      <c r="E1136" t="str">
        <f t="shared" si="162"/>
        <v>Data Analyst</v>
      </c>
      <c r="F1136" t="str">
        <f t="shared" si="154"/>
        <v>$37</v>
      </c>
      <c r="G1136" t="str">
        <f t="shared" si="155"/>
        <v>$44</v>
      </c>
      <c r="H1136" t="str">
        <f>LEFT(DataAnalyst!F1076,LEN(DataAnalyst!F1076)-3)</f>
        <v xml:space="preserve">2000 east westmoreland st </v>
      </c>
      <c r="I1136" t="s">
        <v>1001</v>
      </c>
      <c r="J1136" t="str">
        <f>IF(DataAnalyst!I1076=-1,"Unknown",DataAnalyst!I1076)</f>
        <v>Unknown</v>
      </c>
      <c r="K1136" t="str">
        <f>IF(DataAnalyst!L1076=-1,"Unknown",DataAnalyst!L1076)</f>
        <v>Unknown</v>
      </c>
      <c r="L1136" t="str">
        <f>IF(DataAnalyst!N1076=-1,"Unknown",DataAnalyst!N1076)</f>
        <v>Unknown</v>
      </c>
      <c r="M1136" t="b">
        <f>IF(DataAnalyst!P1076=-1,FALSE,TRUE)</f>
        <v>0</v>
      </c>
      <c r="N1136">
        <f t="shared" si="161"/>
        <v>1</v>
      </c>
      <c r="O1136">
        <f t="shared" si="156"/>
        <v>0</v>
      </c>
      <c r="P1136">
        <f t="shared" si="157"/>
        <v>0</v>
      </c>
      <c r="Q1136">
        <f t="shared" si="158"/>
        <v>0</v>
      </c>
      <c r="R1136">
        <f t="shared" si="159"/>
        <v>0</v>
      </c>
      <c r="S1136">
        <f t="shared" si="160"/>
        <v>1</v>
      </c>
    </row>
    <row r="1137" spans="1:19" ht="18.600000000000001" customHeight="1" x14ac:dyDescent="0.3">
      <c r="A1137" t="s">
        <v>3377</v>
      </c>
      <c r="B1137" t="str">
        <f>UPPER(DataAnalyst!B1137)</f>
        <v>DATA ANALYST</v>
      </c>
      <c r="C1137" t="s">
        <v>3343</v>
      </c>
      <c r="E1137" t="str">
        <f t="shared" si="162"/>
        <v>Data Analyst</v>
      </c>
      <c r="F1137" t="str">
        <f t="shared" si="154"/>
        <v>$37</v>
      </c>
      <c r="G1137" t="str">
        <f t="shared" si="155"/>
        <v>$44</v>
      </c>
      <c r="H1137" t="str">
        <f>LEFT(DataAnalyst!F1077,LEN(DataAnalyst!F1077)-3)</f>
        <v xml:space="preserve">Mondo
</v>
      </c>
      <c r="I1137" t="s">
        <v>3057</v>
      </c>
      <c r="J1137" t="str">
        <f>IF(DataAnalyst!I1077=-1,"Unknown",DataAnalyst!I1077)</f>
        <v>51 to 200 employees</v>
      </c>
      <c r="K1137" t="str">
        <f>IF(DataAnalyst!L1077=-1,"Unknown",DataAnalyst!L1077)</f>
        <v>Staffing &amp; Outsourcing</v>
      </c>
      <c r="L1137" t="str">
        <f>IF(DataAnalyst!N1077=-1,"Unknown",DataAnalyst!N1077)</f>
        <v>$100 to $500 million (USD)</v>
      </c>
      <c r="M1137" t="b">
        <f>IF(DataAnalyst!P1077=-1,FALSE,TRUE)</f>
        <v>0</v>
      </c>
      <c r="N1137">
        <f t="shared" si="161"/>
        <v>1</v>
      </c>
      <c r="O1137">
        <f t="shared" si="156"/>
        <v>0</v>
      </c>
      <c r="P1137">
        <f t="shared" si="157"/>
        <v>0</v>
      </c>
      <c r="Q1137">
        <f t="shared" si="158"/>
        <v>0</v>
      </c>
      <c r="R1137">
        <f t="shared" si="159"/>
        <v>1</v>
      </c>
      <c r="S1137">
        <f t="shared" si="160"/>
        <v>1</v>
      </c>
    </row>
    <row r="1138" spans="1:19" ht="18.600000000000001" customHeight="1" x14ac:dyDescent="0.3">
      <c r="A1138" t="s">
        <v>3381</v>
      </c>
      <c r="B1138" t="str">
        <f>UPPER(DataAnalyst!B1138)</f>
        <v>SENIOR CX DATA ANALYST</v>
      </c>
      <c r="C1138" t="s">
        <v>3343</v>
      </c>
      <c r="E1138" t="str">
        <f t="shared" si="162"/>
        <v>Data Analyst</v>
      </c>
      <c r="F1138" t="str">
        <f t="shared" si="154"/>
        <v>$37</v>
      </c>
      <c r="G1138" t="str">
        <f t="shared" si="155"/>
        <v>$44</v>
      </c>
      <c r="H1138" t="str">
        <f>LEFT(DataAnalyst!F1078,LEN(DataAnalyst!F1078)-3)</f>
        <v xml:space="preserve">Seer Interactive
</v>
      </c>
      <c r="I1138" t="s">
        <v>2452</v>
      </c>
      <c r="J1138" t="str">
        <f>IF(DataAnalyst!I1078=-1,"Unknown",DataAnalyst!I1078)</f>
        <v>51 to 200 employees</v>
      </c>
      <c r="K1138" t="str">
        <f>IF(DataAnalyst!L1078=-1,"Unknown",DataAnalyst!L1078)</f>
        <v>Internet</v>
      </c>
      <c r="L1138" t="str">
        <f>IF(DataAnalyst!N1078=-1,"Unknown",DataAnalyst!N1078)</f>
        <v>Unknown / Non-Applicable</v>
      </c>
      <c r="M1138" t="b">
        <f>IF(DataAnalyst!P1078=-1,FALSE,TRUE)</f>
        <v>0</v>
      </c>
      <c r="N1138">
        <f t="shared" si="161"/>
        <v>1</v>
      </c>
      <c r="O1138">
        <f t="shared" si="156"/>
        <v>1</v>
      </c>
      <c r="P1138">
        <f t="shared" si="157"/>
        <v>0</v>
      </c>
      <c r="Q1138">
        <f t="shared" si="158"/>
        <v>0</v>
      </c>
      <c r="R1138">
        <f t="shared" si="159"/>
        <v>0</v>
      </c>
      <c r="S1138">
        <f t="shared" si="160"/>
        <v>0</v>
      </c>
    </row>
    <row r="1139" spans="1:19" ht="18.600000000000001" customHeight="1" x14ac:dyDescent="0.3">
      <c r="A1139" t="s">
        <v>3383</v>
      </c>
      <c r="B1139" t="str">
        <f>UPPER(DataAnalyst!B1139)</f>
        <v>SENIOR DATA MANAGEMENT ANALYST, ENTERPRISE DATA MANAGEMENT, OCDO</v>
      </c>
      <c r="C1139" t="s">
        <v>3343</v>
      </c>
      <c r="E1139" t="str">
        <f t="shared" si="162"/>
        <v>Data Analyst</v>
      </c>
      <c r="F1139" t="str">
        <f t="shared" si="154"/>
        <v>$37</v>
      </c>
      <c r="G1139" t="str">
        <f t="shared" si="155"/>
        <v>$44</v>
      </c>
      <c r="H1139" t="str">
        <f>LEFT(DataAnalyst!F1079,LEN(DataAnalyst!F1079)-3)</f>
        <v xml:space="preserve">Staffigo Technical Services, LLC
</v>
      </c>
      <c r="I1139" t="s">
        <v>2452</v>
      </c>
      <c r="J1139" t="str">
        <f>IF(DataAnalyst!I1079=-1,"Unknown",DataAnalyst!I1079)</f>
        <v>51 to 200 employees</v>
      </c>
      <c r="K1139" t="str">
        <f>IF(DataAnalyst!L1079=-1,"Unknown",DataAnalyst!L1079)</f>
        <v>IT Services</v>
      </c>
      <c r="L1139" t="str">
        <f>IF(DataAnalyst!N1079=-1,"Unknown",DataAnalyst!N1079)</f>
        <v>$50 to $100 million (USD)</v>
      </c>
      <c r="M1139" t="b">
        <f>IF(DataAnalyst!P1079=-1,FALSE,TRUE)</f>
        <v>0</v>
      </c>
      <c r="N1139">
        <f t="shared" si="161"/>
        <v>0</v>
      </c>
      <c r="O1139">
        <f t="shared" si="156"/>
        <v>0</v>
      </c>
      <c r="P1139">
        <f t="shared" si="157"/>
        <v>0</v>
      </c>
      <c r="Q1139">
        <f t="shared" si="158"/>
        <v>0</v>
      </c>
      <c r="R1139">
        <f t="shared" si="159"/>
        <v>0</v>
      </c>
      <c r="S1139">
        <f t="shared" si="160"/>
        <v>1</v>
      </c>
    </row>
    <row r="1140" spans="1:19" ht="18.600000000000001" customHeight="1" x14ac:dyDescent="0.3">
      <c r="A1140" t="s">
        <v>3388</v>
      </c>
      <c r="B1140" t="str">
        <f>UPPER(DataAnalyst!B1140)</f>
        <v>VERTICAL LIFT DATA EXPLOITATION ANALYST</v>
      </c>
      <c r="C1140" t="s">
        <v>3343</v>
      </c>
      <c r="E1140" t="str">
        <f t="shared" si="162"/>
        <v>Data Analyst</v>
      </c>
      <c r="F1140" t="str">
        <f t="shared" si="154"/>
        <v>$37</v>
      </c>
      <c r="G1140" t="str">
        <f t="shared" si="155"/>
        <v>$44</v>
      </c>
      <c r="H1140" t="str">
        <f>LEFT(DataAnalyst!F1080,LEN(DataAnalyst!F1080)-3)</f>
        <v xml:space="preserve">Ernst &amp; Young </v>
      </c>
      <c r="I1140" t="s">
        <v>2452</v>
      </c>
      <c r="J1140" t="str">
        <f>IF(DataAnalyst!I1080=-1,"Unknown",DataAnalyst!I1080)</f>
        <v>Unknown</v>
      </c>
      <c r="K1140" t="str">
        <f>IF(DataAnalyst!L1080=-1,"Unknown",DataAnalyst!L1080)</f>
        <v>Unknown</v>
      </c>
      <c r="L1140" t="str">
        <f>IF(DataAnalyst!N1080=-1,"Unknown",DataAnalyst!N1080)</f>
        <v>Unknown</v>
      </c>
      <c r="M1140" t="b">
        <f>IF(DataAnalyst!P1080=-1,FALSE,TRUE)</f>
        <v>0</v>
      </c>
      <c r="N1140">
        <f t="shared" si="161"/>
        <v>1</v>
      </c>
      <c r="O1140">
        <f t="shared" si="156"/>
        <v>1</v>
      </c>
      <c r="P1140">
        <f t="shared" si="157"/>
        <v>0</v>
      </c>
      <c r="Q1140">
        <f t="shared" si="158"/>
        <v>0</v>
      </c>
      <c r="R1140">
        <f t="shared" si="159"/>
        <v>0</v>
      </c>
      <c r="S1140">
        <f t="shared" si="160"/>
        <v>0</v>
      </c>
    </row>
    <row r="1141" spans="1:19" ht="18.600000000000001" customHeight="1" x14ac:dyDescent="0.3">
      <c r="A1141" t="s">
        <v>3392</v>
      </c>
      <c r="B1141" t="str">
        <f>UPPER(DataAnalyst!B1141)</f>
        <v>DATA GOVERNANCE ANALYST</v>
      </c>
      <c r="C1141" t="s">
        <v>3343</v>
      </c>
      <c r="E1141" t="str">
        <f t="shared" si="162"/>
        <v>Data Analyst</v>
      </c>
      <c r="F1141" t="str">
        <f t="shared" si="154"/>
        <v>$37</v>
      </c>
      <c r="G1141" t="str">
        <f t="shared" si="155"/>
        <v>$44</v>
      </c>
      <c r="H1141" t="str">
        <f>LEFT(DataAnalyst!F1081,LEN(DataAnalyst!F1081)-3)</f>
        <v xml:space="preserve">Tetra Tech, Inc.
</v>
      </c>
      <c r="I1141" t="s">
        <v>2452</v>
      </c>
      <c r="J1141" t="str">
        <f>IF(DataAnalyst!I1081=-1,"Unknown",DataAnalyst!I1081)</f>
        <v>10000+ employees</v>
      </c>
      <c r="K1141" t="str">
        <f>IF(DataAnalyst!L1081=-1,"Unknown",DataAnalyst!L1081)</f>
        <v>Architectural &amp; Engineering Services</v>
      </c>
      <c r="L1141" t="str">
        <f>IF(DataAnalyst!N1081=-1,"Unknown",DataAnalyst!N1081)</f>
        <v>$2 to $5 billion (USD)</v>
      </c>
      <c r="M1141" t="b">
        <f>IF(DataAnalyst!P1081=-1,FALSE,TRUE)</f>
        <v>0</v>
      </c>
      <c r="N1141">
        <f t="shared" si="161"/>
        <v>1</v>
      </c>
      <c r="O1141">
        <f t="shared" si="156"/>
        <v>0</v>
      </c>
      <c r="P1141">
        <f t="shared" si="157"/>
        <v>0</v>
      </c>
      <c r="Q1141">
        <f t="shared" si="158"/>
        <v>0</v>
      </c>
      <c r="R1141">
        <f t="shared" si="159"/>
        <v>0</v>
      </c>
      <c r="S1141">
        <f t="shared" si="160"/>
        <v>1</v>
      </c>
    </row>
    <row r="1142" spans="1:19" ht="18.600000000000001" customHeight="1" x14ac:dyDescent="0.3">
      <c r="A1142" t="s">
        <v>3395</v>
      </c>
      <c r="B1142" t="str">
        <f>UPPER(DataAnalyst!B1142)</f>
        <v>BUSINESS DATA ANALYST</v>
      </c>
      <c r="C1142" t="s">
        <v>3343</v>
      </c>
      <c r="E1142" t="str">
        <f t="shared" si="162"/>
        <v>Business Analyst</v>
      </c>
      <c r="F1142" t="str">
        <f t="shared" si="154"/>
        <v>$37</v>
      </c>
      <c r="G1142" t="str">
        <f t="shared" si="155"/>
        <v>$44</v>
      </c>
      <c r="H1142" t="str">
        <f>LEFT(DataAnalyst!F1082,LEN(DataAnalyst!F1082)-3)</f>
        <v xml:space="preserve">Keen360, Inc.
</v>
      </c>
      <c r="I1142" t="s">
        <v>3231</v>
      </c>
      <c r="J1142" t="str">
        <f>IF(DataAnalyst!I1082=-1,"Unknown",DataAnalyst!I1082)</f>
        <v>1 to 50 employees</v>
      </c>
      <c r="K1142" t="str">
        <f>IF(DataAnalyst!L1082=-1,"Unknown",DataAnalyst!L1082)</f>
        <v>Unknown</v>
      </c>
      <c r="L1142" t="str">
        <f>IF(DataAnalyst!N1082=-1,"Unknown",DataAnalyst!N1082)</f>
        <v>Unknown / Non-Applicable</v>
      </c>
      <c r="M1142" t="b">
        <f>IF(DataAnalyst!P1082=-1,FALSE,TRUE)</f>
        <v>0</v>
      </c>
      <c r="N1142">
        <f t="shared" si="161"/>
        <v>1</v>
      </c>
      <c r="O1142">
        <f t="shared" si="156"/>
        <v>0</v>
      </c>
      <c r="P1142">
        <f t="shared" si="157"/>
        <v>0</v>
      </c>
      <c r="Q1142">
        <f t="shared" si="158"/>
        <v>0</v>
      </c>
      <c r="R1142">
        <f t="shared" si="159"/>
        <v>1</v>
      </c>
      <c r="S1142">
        <f t="shared" si="160"/>
        <v>1</v>
      </c>
    </row>
    <row r="1143" spans="1:19" ht="18.600000000000001" customHeight="1" x14ac:dyDescent="0.3">
      <c r="A1143" t="s">
        <v>3398</v>
      </c>
      <c r="B1143" t="str">
        <f>UPPER(DataAnalyst!B1143)</f>
        <v>BUSINESS ANALYST - DATA SCIENCE &amp; SQL</v>
      </c>
      <c r="C1143" t="s">
        <v>3343</v>
      </c>
      <c r="E1143" t="str">
        <f t="shared" si="162"/>
        <v>Business Analyst</v>
      </c>
      <c r="F1143" t="str">
        <f t="shared" si="154"/>
        <v>$37</v>
      </c>
      <c r="G1143" t="str">
        <f t="shared" si="155"/>
        <v>$44</v>
      </c>
      <c r="H1143" t="str">
        <f>LEFT(DataAnalyst!F1083,LEN(DataAnalyst!F1083)-3)</f>
        <v xml:space="preserve">The Judge Group, Inc.
</v>
      </c>
      <c r="I1143" t="s">
        <v>3233</v>
      </c>
      <c r="J1143" t="str">
        <f>IF(DataAnalyst!I1083=-1,"Unknown",DataAnalyst!I1083)</f>
        <v>1001 to 5000 employees</v>
      </c>
      <c r="K1143" t="str">
        <f>IF(DataAnalyst!L1083=-1,"Unknown",DataAnalyst!L1083)</f>
        <v>Staffing &amp; Outsourcing</v>
      </c>
      <c r="L1143" t="str">
        <f>IF(DataAnalyst!N1083=-1,"Unknown",DataAnalyst!N1083)</f>
        <v>$100 to $500 million (USD)</v>
      </c>
      <c r="M1143" t="b">
        <f>IF(DataAnalyst!P1083=-1,FALSE,TRUE)</f>
        <v>0</v>
      </c>
      <c r="N1143">
        <f t="shared" si="161"/>
        <v>1</v>
      </c>
      <c r="O1143">
        <f t="shared" si="156"/>
        <v>0</v>
      </c>
      <c r="P1143">
        <f t="shared" si="157"/>
        <v>0</v>
      </c>
      <c r="Q1143">
        <f t="shared" si="158"/>
        <v>0</v>
      </c>
      <c r="R1143">
        <f t="shared" si="159"/>
        <v>0</v>
      </c>
      <c r="S1143">
        <f t="shared" si="160"/>
        <v>0</v>
      </c>
    </row>
    <row r="1144" spans="1:19" ht="18.600000000000001" customHeight="1" x14ac:dyDescent="0.3">
      <c r="A1144" t="s">
        <v>3402</v>
      </c>
      <c r="B1144" t="str">
        <f>UPPER(DataAnalyst!B1144)</f>
        <v>LEAD GEOPHYSICAL DATA ANALYST</v>
      </c>
      <c r="C1144" t="s">
        <v>3343</v>
      </c>
      <c r="E1144" t="str">
        <f t="shared" si="162"/>
        <v>Data Analyst</v>
      </c>
      <c r="F1144" t="str">
        <f t="shared" si="154"/>
        <v>$37</v>
      </c>
      <c r="G1144" t="str">
        <f t="shared" si="155"/>
        <v>$44</v>
      </c>
      <c r="H1144" t="str">
        <f>LEFT(DataAnalyst!F1084,LEN(DataAnalyst!F1084)-3)</f>
        <v xml:space="preserve">Apex Systems
</v>
      </c>
      <c r="I1144" t="s">
        <v>2452</v>
      </c>
      <c r="J1144" t="str">
        <f>IF(DataAnalyst!I1084=-1,"Unknown",DataAnalyst!I1084)</f>
        <v>1001 to 5000 employees</v>
      </c>
      <c r="K1144" t="str">
        <f>IF(DataAnalyst!L1084=-1,"Unknown",DataAnalyst!L1084)</f>
        <v>Staffing &amp; Outsourcing</v>
      </c>
      <c r="L1144" t="str">
        <f>IF(DataAnalyst!N1084=-1,"Unknown",DataAnalyst!N1084)</f>
        <v>$2 to $5 billion (USD)</v>
      </c>
      <c r="M1144" t="b">
        <f>IF(DataAnalyst!P1084=-1,FALSE,TRUE)</f>
        <v>1</v>
      </c>
      <c r="N1144">
        <f t="shared" si="161"/>
        <v>0</v>
      </c>
      <c r="O1144">
        <f t="shared" si="156"/>
        <v>0</v>
      </c>
      <c r="P1144">
        <f t="shared" si="157"/>
        <v>0</v>
      </c>
      <c r="Q1144">
        <f t="shared" si="158"/>
        <v>0</v>
      </c>
      <c r="R1144">
        <f t="shared" si="159"/>
        <v>0</v>
      </c>
      <c r="S1144">
        <f t="shared" si="160"/>
        <v>0</v>
      </c>
    </row>
    <row r="1145" spans="1:19" ht="18.600000000000001" customHeight="1" x14ac:dyDescent="0.3">
      <c r="A1145" t="s">
        <v>3404</v>
      </c>
      <c r="B1145" t="str">
        <f>UPPER(DataAnalyst!B1145)</f>
        <v>SALES DATA ANALYST</v>
      </c>
      <c r="C1145" t="s">
        <v>3343</v>
      </c>
      <c r="E1145" t="str">
        <f t="shared" si="162"/>
        <v>Data Analyst</v>
      </c>
      <c r="F1145" t="str">
        <f t="shared" si="154"/>
        <v>$37</v>
      </c>
      <c r="G1145" t="str">
        <f t="shared" si="155"/>
        <v>$44</v>
      </c>
      <c r="H1145" t="str">
        <f>LEFT(DataAnalyst!F1085,LEN(DataAnalyst!F1085)-3)</f>
        <v xml:space="preserve">Micro-Data Systems, Inc.
</v>
      </c>
      <c r="I1145" t="s">
        <v>2452</v>
      </c>
      <c r="J1145" t="str">
        <f>IF(DataAnalyst!I1085=-1,"Unknown",DataAnalyst!I1085)</f>
        <v>51 to 200 employees</v>
      </c>
      <c r="K1145" t="str">
        <f>IF(DataAnalyst!L1085=-1,"Unknown",DataAnalyst!L1085)</f>
        <v>IT Services</v>
      </c>
      <c r="L1145" t="str">
        <f>IF(DataAnalyst!N1085=-1,"Unknown",DataAnalyst!N1085)</f>
        <v>$10 to $25 million (USD)</v>
      </c>
      <c r="M1145" t="b">
        <f>IF(DataAnalyst!P1085=-1,FALSE,TRUE)</f>
        <v>0</v>
      </c>
      <c r="N1145">
        <f t="shared" si="161"/>
        <v>0</v>
      </c>
      <c r="O1145">
        <f t="shared" si="156"/>
        <v>0</v>
      </c>
      <c r="P1145">
        <f t="shared" si="157"/>
        <v>0</v>
      </c>
      <c r="Q1145">
        <f t="shared" si="158"/>
        <v>0</v>
      </c>
      <c r="R1145">
        <f t="shared" si="159"/>
        <v>0</v>
      </c>
      <c r="S1145">
        <f t="shared" si="160"/>
        <v>1</v>
      </c>
    </row>
    <row r="1146" spans="1:19" ht="18.600000000000001" customHeight="1" x14ac:dyDescent="0.3">
      <c r="A1146" t="s">
        <v>3406</v>
      </c>
      <c r="B1146" t="str">
        <f>UPPER(DataAnalyst!B1146)</f>
        <v>DATA ANALYST</v>
      </c>
      <c r="C1146" t="s">
        <v>3343</v>
      </c>
      <c r="E1146" t="str">
        <f t="shared" si="162"/>
        <v>Data Analyst</v>
      </c>
      <c r="F1146" t="str">
        <f t="shared" si="154"/>
        <v>$37</v>
      </c>
      <c r="G1146" t="str">
        <f t="shared" si="155"/>
        <v>$44</v>
      </c>
      <c r="H1146" t="str">
        <f>LEFT(DataAnalyst!F1086,LEN(DataAnalyst!F1086)-3)</f>
        <v xml:space="preserve">Techligent
</v>
      </c>
      <c r="I1146" t="s">
        <v>2452</v>
      </c>
      <c r="J1146" t="str">
        <f>IF(DataAnalyst!I1086=-1,"Unknown",DataAnalyst!I1086)</f>
        <v>1 to 50 employees</v>
      </c>
      <c r="K1146" t="str">
        <f>IF(DataAnalyst!L1086=-1,"Unknown",DataAnalyst!L1086)</f>
        <v>IT Services</v>
      </c>
      <c r="L1146" t="str">
        <f>IF(DataAnalyst!N1086=-1,"Unknown",DataAnalyst!N1086)</f>
        <v>Less than $1 million (USD)</v>
      </c>
      <c r="M1146" t="b">
        <f>IF(DataAnalyst!P1086=-1,FALSE,TRUE)</f>
        <v>0</v>
      </c>
      <c r="N1146">
        <f t="shared" si="161"/>
        <v>0</v>
      </c>
      <c r="O1146">
        <f t="shared" si="156"/>
        <v>0</v>
      </c>
      <c r="P1146">
        <f t="shared" si="157"/>
        <v>0</v>
      </c>
      <c r="Q1146">
        <f t="shared" si="158"/>
        <v>0</v>
      </c>
      <c r="R1146">
        <f t="shared" si="159"/>
        <v>0</v>
      </c>
      <c r="S1146">
        <f t="shared" si="160"/>
        <v>0</v>
      </c>
    </row>
    <row r="1147" spans="1:19" ht="18.600000000000001" customHeight="1" x14ac:dyDescent="0.3">
      <c r="A1147" t="s">
        <v>3408</v>
      </c>
      <c r="B1147" t="str">
        <f>UPPER(DataAnalyst!B1147)</f>
        <v>BUSINESS ANALYST/DATA DOMAIN EXPERT</v>
      </c>
      <c r="C1147" t="s">
        <v>3343</v>
      </c>
      <c r="E1147" t="str">
        <f t="shared" si="162"/>
        <v>Business Analyst</v>
      </c>
      <c r="F1147" t="str">
        <f t="shared" si="154"/>
        <v>$37</v>
      </c>
      <c r="G1147" t="str">
        <f t="shared" si="155"/>
        <v>$44</v>
      </c>
      <c r="H1147" t="str">
        <f>LEFT(DataAnalyst!F1088,LEN(DataAnalyst!F1088)-3)</f>
        <v xml:space="preserve">Collabera
</v>
      </c>
      <c r="I1147" t="s">
        <v>2452</v>
      </c>
      <c r="J1147" t="str">
        <f>IF(DataAnalyst!I1088=-1,"Unknown",DataAnalyst!I1088)</f>
        <v>10000+ employees</v>
      </c>
      <c r="K1147" t="str">
        <f>IF(DataAnalyst!L1088=-1,"Unknown",DataAnalyst!L1088)</f>
        <v>IT Services</v>
      </c>
      <c r="L1147" t="str">
        <f>IF(DataAnalyst!N1088=-1,"Unknown",DataAnalyst!N1088)</f>
        <v>$500 million to $1 billion (USD)</v>
      </c>
      <c r="M1147" t="b">
        <f>IF(DataAnalyst!P1088=-1,FALSE,TRUE)</f>
        <v>0</v>
      </c>
      <c r="N1147">
        <f t="shared" si="161"/>
        <v>1</v>
      </c>
      <c r="O1147">
        <f t="shared" si="156"/>
        <v>1</v>
      </c>
      <c r="P1147">
        <f t="shared" si="157"/>
        <v>0</v>
      </c>
      <c r="Q1147">
        <f t="shared" si="158"/>
        <v>0</v>
      </c>
      <c r="R1147">
        <f t="shared" si="159"/>
        <v>0</v>
      </c>
      <c r="S1147">
        <f t="shared" si="160"/>
        <v>0</v>
      </c>
    </row>
    <row r="1148" spans="1:19" ht="18.600000000000001" customHeight="1" x14ac:dyDescent="0.3">
      <c r="A1148" t="s">
        <v>3412</v>
      </c>
      <c r="B1148" t="str">
        <f>UPPER(DataAnalyst!B1148)</f>
        <v>JUNIOR DATA ANALYST - SQL PROGRAMMER</v>
      </c>
      <c r="C1148" t="s">
        <v>3343</v>
      </c>
      <c r="E1148" t="str">
        <f t="shared" si="162"/>
        <v>Data Analyst</v>
      </c>
      <c r="F1148" t="str">
        <f t="shared" si="154"/>
        <v>$37</v>
      </c>
      <c r="G1148" t="str">
        <f t="shared" si="155"/>
        <v>$44</v>
      </c>
      <c r="H1148" t="str">
        <f>LEFT(DataAnalyst!F1089,LEN(DataAnalyst!F1089)-3)</f>
        <v xml:space="preserve">Mondo
</v>
      </c>
      <c r="I1148" t="s">
        <v>3249</v>
      </c>
      <c r="J1148" t="str">
        <f>IF(DataAnalyst!I1089=-1,"Unknown",DataAnalyst!I1089)</f>
        <v>51 to 200 employees</v>
      </c>
      <c r="K1148" t="str">
        <f>IF(DataAnalyst!L1089=-1,"Unknown",DataAnalyst!L1089)</f>
        <v>Staffing &amp; Outsourcing</v>
      </c>
      <c r="L1148" t="str">
        <f>IF(DataAnalyst!N1089=-1,"Unknown",DataAnalyst!N1089)</f>
        <v>$100 to $500 million (USD)</v>
      </c>
      <c r="M1148" t="b">
        <f>IF(DataAnalyst!P1089=-1,FALSE,TRUE)</f>
        <v>0</v>
      </c>
      <c r="N1148">
        <f t="shared" si="161"/>
        <v>1</v>
      </c>
      <c r="O1148">
        <f t="shared" si="156"/>
        <v>0</v>
      </c>
      <c r="P1148">
        <f t="shared" si="157"/>
        <v>0</v>
      </c>
      <c r="Q1148">
        <f t="shared" si="158"/>
        <v>1</v>
      </c>
      <c r="R1148">
        <f t="shared" si="159"/>
        <v>0</v>
      </c>
      <c r="S1148">
        <f t="shared" si="160"/>
        <v>1</v>
      </c>
    </row>
    <row r="1149" spans="1:19" ht="18.600000000000001" customHeight="1" x14ac:dyDescent="0.3">
      <c r="A1149" t="s">
        <v>3413</v>
      </c>
      <c r="B1149" t="str">
        <f>UPPER(DataAnalyst!B1149)</f>
        <v>DATA ANALYST</v>
      </c>
      <c r="C1149" t="s">
        <v>3343</v>
      </c>
      <c r="E1149" t="str">
        <f t="shared" si="162"/>
        <v>Data Analyst</v>
      </c>
      <c r="F1149" t="str">
        <f t="shared" si="154"/>
        <v>$37</v>
      </c>
      <c r="G1149" t="str">
        <f t="shared" si="155"/>
        <v>$44</v>
      </c>
      <c r="H1149" t="str">
        <f>LEFT(DataAnalyst!F1090,LEN(DataAnalyst!F1090)-3)</f>
        <v xml:space="preserve">University of Pennsylvania
</v>
      </c>
      <c r="I1149" t="s">
        <v>2452</v>
      </c>
      <c r="J1149" t="str">
        <f>IF(DataAnalyst!I1090=-1,"Unknown",DataAnalyst!I1090)</f>
        <v>10000+ employees</v>
      </c>
      <c r="K1149" t="str">
        <f>IF(DataAnalyst!L1090=-1,"Unknown",DataAnalyst!L1090)</f>
        <v>Colleges &amp; Universities</v>
      </c>
      <c r="L1149" t="str">
        <f>IF(DataAnalyst!N1090=-1,"Unknown",DataAnalyst!N1090)</f>
        <v>Unknown / Non-Applicable</v>
      </c>
      <c r="M1149" t="b">
        <f>IF(DataAnalyst!P1090=-1,FALSE,TRUE)</f>
        <v>0</v>
      </c>
      <c r="N1149">
        <f t="shared" si="161"/>
        <v>1</v>
      </c>
      <c r="O1149">
        <f t="shared" si="156"/>
        <v>0</v>
      </c>
      <c r="P1149">
        <f t="shared" si="157"/>
        <v>0</v>
      </c>
      <c r="Q1149">
        <f t="shared" si="158"/>
        <v>0</v>
      </c>
      <c r="R1149">
        <f t="shared" si="159"/>
        <v>0</v>
      </c>
      <c r="S1149">
        <f t="shared" si="160"/>
        <v>1</v>
      </c>
    </row>
    <row r="1150" spans="1:19" ht="18.600000000000001" customHeight="1" x14ac:dyDescent="0.3">
      <c r="A1150" t="s">
        <v>3414</v>
      </c>
      <c r="B1150" t="str">
        <f>UPPER(DataAnalyst!B1150)</f>
        <v>BUSINESS / DATA ANALYST</v>
      </c>
      <c r="C1150" t="s">
        <v>3343</v>
      </c>
      <c r="E1150" t="str">
        <f t="shared" si="162"/>
        <v>Business Analyst</v>
      </c>
      <c r="F1150" t="str">
        <f t="shared" si="154"/>
        <v>$37</v>
      </c>
      <c r="G1150" t="str">
        <f t="shared" si="155"/>
        <v>$44</v>
      </c>
      <c r="H1150" t="str">
        <f>LEFT(DataAnalyst!F1091,LEN(DataAnalyst!F1091)-3)</f>
        <v xml:space="preserve">VSE, Inc.
</v>
      </c>
      <c r="I1150" t="s">
        <v>3249</v>
      </c>
      <c r="J1150" t="str">
        <f>IF(DataAnalyst!I1091=-1,"Unknown",DataAnalyst!I1091)</f>
        <v>1 to 50 employees</v>
      </c>
      <c r="K1150" t="str">
        <f>IF(DataAnalyst!L1091=-1,"Unknown",DataAnalyst!L1091)</f>
        <v>Cable, Internet &amp; Telephone Providers</v>
      </c>
      <c r="L1150" t="str">
        <f>IF(DataAnalyst!N1091=-1,"Unknown",DataAnalyst!N1091)</f>
        <v>$5 to $10 million (USD)</v>
      </c>
      <c r="M1150" t="b">
        <f>IF(DataAnalyst!P1091=-1,FALSE,TRUE)</f>
        <v>0</v>
      </c>
      <c r="N1150">
        <f t="shared" si="161"/>
        <v>0</v>
      </c>
      <c r="O1150">
        <f t="shared" si="156"/>
        <v>0</v>
      </c>
      <c r="P1150">
        <f t="shared" si="157"/>
        <v>0</v>
      </c>
      <c r="Q1150">
        <f t="shared" si="158"/>
        <v>0</v>
      </c>
      <c r="R1150">
        <f t="shared" si="159"/>
        <v>0</v>
      </c>
      <c r="S1150">
        <f t="shared" si="160"/>
        <v>0</v>
      </c>
    </row>
    <row r="1151" spans="1:19" ht="18.600000000000001" customHeight="1" x14ac:dyDescent="0.3">
      <c r="A1151" t="s">
        <v>3416</v>
      </c>
      <c r="B1151" t="str">
        <f>UPPER(DataAnalyst!B1151)</f>
        <v>BUSINESS ANALYST WITH DATA DOMAIN,MEDIA</v>
      </c>
      <c r="C1151" t="s">
        <v>3343</v>
      </c>
      <c r="E1151" t="str">
        <f t="shared" si="162"/>
        <v>Business Analyst</v>
      </c>
      <c r="F1151" t="str">
        <f t="shared" si="154"/>
        <v>$37</v>
      </c>
      <c r="G1151" t="str">
        <f t="shared" si="155"/>
        <v>$44</v>
      </c>
      <c r="H1151" t="str">
        <f>LEFT(DataAnalyst!F1092,LEN(DataAnalyst!F1092)-3)</f>
        <v xml:space="preserve">Eastern Metal Recycling
</v>
      </c>
      <c r="I1151" t="s">
        <v>3233</v>
      </c>
      <c r="J1151" t="str">
        <f>IF(DataAnalyst!I1092=-1,"Unknown",DataAnalyst!I1092)</f>
        <v>1001 to 5000 employees</v>
      </c>
      <c r="K1151" t="str">
        <f>IF(DataAnalyst!L1092=-1,"Unknown",DataAnalyst!L1092)</f>
        <v>Metals Brokers</v>
      </c>
      <c r="L1151" t="str">
        <f>IF(DataAnalyst!N1092=-1,"Unknown",DataAnalyst!N1092)</f>
        <v>$2 to $5 billion (USD)</v>
      </c>
      <c r="M1151" t="b">
        <f>IF(DataAnalyst!P1092=-1,FALSE,TRUE)</f>
        <v>0</v>
      </c>
      <c r="N1151">
        <f t="shared" si="161"/>
        <v>1</v>
      </c>
      <c r="O1151">
        <f t="shared" si="156"/>
        <v>1</v>
      </c>
      <c r="P1151">
        <f t="shared" si="157"/>
        <v>0</v>
      </c>
      <c r="Q1151">
        <f t="shared" si="158"/>
        <v>0</v>
      </c>
      <c r="R1151">
        <f t="shared" si="159"/>
        <v>0</v>
      </c>
      <c r="S1151">
        <f t="shared" si="160"/>
        <v>0</v>
      </c>
    </row>
    <row r="1152" spans="1:19" ht="18.600000000000001" customHeight="1" x14ac:dyDescent="0.3">
      <c r="A1152" t="s">
        <v>3417</v>
      </c>
      <c r="B1152" t="str">
        <f>UPPER(DataAnalyst!B1152)</f>
        <v>DATA ANALYST</v>
      </c>
      <c r="C1152" t="s">
        <v>3343</v>
      </c>
      <c r="E1152" t="str">
        <f t="shared" si="162"/>
        <v>Data Analyst</v>
      </c>
      <c r="F1152" t="str">
        <f t="shared" si="154"/>
        <v>$37</v>
      </c>
      <c r="G1152" t="str">
        <f t="shared" si="155"/>
        <v>$44</v>
      </c>
      <c r="H1152" t="str">
        <f>LEFT(DataAnalyst!F1093,LEN(DataAnalyst!F1093)-3)</f>
        <v xml:space="preserve">EY
</v>
      </c>
      <c r="I1152" t="s">
        <v>2452</v>
      </c>
      <c r="J1152" t="str">
        <f>IF(DataAnalyst!I1093=-1,"Unknown",DataAnalyst!I1093)</f>
        <v>10000+ employees</v>
      </c>
      <c r="K1152" t="str">
        <f>IF(DataAnalyst!L1093=-1,"Unknown",DataAnalyst!L1093)</f>
        <v>Accounting</v>
      </c>
      <c r="L1152" t="str">
        <f>IF(DataAnalyst!N1093=-1,"Unknown",DataAnalyst!N1093)</f>
        <v>$10+ billion (USD)</v>
      </c>
      <c r="M1152" t="b">
        <f>IF(DataAnalyst!P1093=-1,FALSE,TRUE)</f>
        <v>0</v>
      </c>
      <c r="N1152">
        <f t="shared" si="161"/>
        <v>1</v>
      </c>
      <c r="O1152">
        <f t="shared" si="156"/>
        <v>0</v>
      </c>
      <c r="P1152">
        <f t="shared" si="157"/>
        <v>0</v>
      </c>
      <c r="Q1152">
        <f t="shared" si="158"/>
        <v>0</v>
      </c>
      <c r="R1152">
        <f t="shared" si="159"/>
        <v>0</v>
      </c>
      <c r="S1152">
        <f t="shared" si="160"/>
        <v>1</v>
      </c>
    </row>
    <row r="1153" spans="1:19" ht="18.600000000000001" customHeight="1" x14ac:dyDescent="0.3">
      <c r="A1153" t="s">
        <v>3418</v>
      </c>
      <c r="B1153" t="str">
        <f>UPPER(DataAnalyst!B1153)</f>
        <v>SENIOR DATA ANALYST</v>
      </c>
      <c r="C1153" t="s">
        <v>3343</v>
      </c>
      <c r="E1153" t="str">
        <f t="shared" si="162"/>
        <v>Data Analyst</v>
      </c>
      <c r="F1153" t="str">
        <f t="shared" si="154"/>
        <v>$37</v>
      </c>
      <c r="G1153" t="str">
        <f t="shared" si="155"/>
        <v>$44</v>
      </c>
      <c r="H1153" t="str">
        <f>LEFT(DataAnalyst!F1094,LEN(DataAnalyst!F1094)-3)</f>
        <v xml:space="preserve">Red Tettemer
</v>
      </c>
      <c r="I1153" t="s">
        <v>2452</v>
      </c>
      <c r="J1153" t="str">
        <f>IF(DataAnalyst!I1094=-1,"Unknown",DataAnalyst!I1094)</f>
        <v>51 to 200 employees</v>
      </c>
      <c r="K1153" t="str">
        <f>IF(DataAnalyst!L1094=-1,"Unknown",DataAnalyst!L1094)</f>
        <v>Advertising &amp; Marketing</v>
      </c>
      <c r="L1153" t="str">
        <f>IF(DataAnalyst!N1094=-1,"Unknown",DataAnalyst!N1094)</f>
        <v>$10 to $25 million (USD)</v>
      </c>
      <c r="M1153" t="b">
        <f>IF(DataAnalyst!P1094=-1,FALSE,TRUE)</f>
        <v>1</v>
      </c>
      <c r="N1153">
        <f t="shared" si="161"/>
        <v>1</v>
      </c>
      <c r="O1153">
        <f t="shared" si="156"/>
        <v>0</v>
      </c>
      <c r="P1153">
        <f t="shared" si="157"/>
        <v>0</v>
      </c>
      <c r="Q1153">
        <f t="shared" si="158"/>
        <v>0</v>
      </c>
      <c r="R1153">
        <f t="shared" si="159"/>
        <v>0</v>
      </c>
      <c r="S1153">
        <f t="shared" si="160"/>
        <v>0</v>
      </c>
    </row>
    <row r="1154" spans="1:19" ht="18.600000000000001" customHeight="1" x14ac:dyDescent="0.3">
      <c r="A1154" t="s">
        <v>3422</v>
      </c>
      <c r="B1154" t="str">
        <f>UPPER(DataAnalyst!B1154)</f>
        <v>SENIOR HEALTHCARE DATA ANALYST - COST AND UTILIZATION ANALYSIS</v>
      </c>
      <c r="C1154" t="s">
        <v>3421</v>
      </c>
      <c r="E1154" t="str">
        <f t="shared" si="162"/>
        <v>Data Analyst</v>
      </c>
      <c r="F1154" t="str">
        <f t="shared" ref="F1154:F1217" si="163">LEFT(C1154,3)</f>
        <v>$64</v>
      </c>
      <c r="G1154" t="str">
        <f t="shared" ref="G1154:G1217" si="164">MID(C1154,FIND("-",C1154)+1,FIND("(",C1154)-FIND("-",C1154)-3)</f>
        <v>$113</v>
      </c>
      <c r="H1154" t="str">
        <f>LEFT(DataAnalyst!F1095,LEN(DataAnalyst!F1095)-3)</f>
        <v xml:space="preserve">Robert Half
</v>
      </c>
      <c r="I1154" t="s">
        <v>2452</v>
      </c>
      <c r="J1154" t="str">
        <f>IF(DataAnalyst!I1095=-1,"Unknown",DataAnalyst!I1095)</f>
        <v>10000+ employees</v>
      </c>
      <c r="K1154" t="str">
        <f>IF(DataAnalyst!L1095=-1,"Unknown",DataAnalyst!L1095)</f>
        <v>Staffing &amp; Outsourcing</v>
      </c>
      <c r="L1154" t="str">
        <f>IF(DataAnalyst!N1095=-1,"Unknown",DataAnalyst!N1095)</f>
        <v>$2 to $5 billion (USD)</v>
      </c>
      <c r="M1154" t="b">
        <f>IF(DataAnalyst!P1095=-1,FALSE,TRUE)</f>
        <v>0</v>
      </c>
      <c r="N1154">
        <f t="shared" si="161"/>
        <v>1</v>
      </c>
      <c r="O1154">
        <f t="shared" si="156"/>
        <v>0</v>
      </c>
      <c r="P1154">
        <f t="shared" si="157"/>
        <v>0</v>
      </c>
      <c r="Q1154">
        <f t="shared" si="158"/>
        <v>0</v>
      </c>
      <c r="R1154">
        <f t="shared" si="159"/>
        <v>0</v>
      </c>
      <c r="S1154">
        <f t="shared" si="160"/>
        <v>1</v>
      </c>
    </row>
    <row r="1155" spans="1:19" ht="18.600000000000001" customHeight="1" x14ac:dyDescent="0.3">
      <c r="A1155" t="s">
        <v>3424</v>
      </c>
      <c r="B1155" t="str">
        <f>UPPER(DataAnalyst!B1155)</f>
        <v>PHARMACEUTICAL CUSTOMER DATA ANALYST</v>
      </c>
      <c r="C1155" t="s">
        <v>3421</v>
      </c>
      <c r="E1155" t="str">
        <f t="shared" si="162"/>
        <v>Data Analyst</v>
      </c>
      <c r="F1155" t="str">
        <f t="shared" si="163"/>
        <v>$64</v>
      </c>
      <c r="G1155" t="str">
        <f t="shared" si="164"/>
        <v>$113</v>
      </c>
      <c r="H1155" t="str">
        <f>LEFT(DataAnalyst!F1096,LEN(DataAnalyst!F1096)-3)</f>
        <v xml:space="preserve">IntegriChain
</v>
      </c>
      <c r="I1155" t="s">
        <v>2452</v>
      </c>
      <c r="J1155" t="str">
        <f>IF(DataAnalyst!I1096=-1,"Unknown",DataAnalyst!I1096)</f>
        <v>201 to 500 employees</v>
      </c>
      <c r="K1155" t="str">
        <f>IF(DataAnalyst!L1096=-1,"Unknown",DataAnalyst!L1096)</f>
        <v>IT Services</v>
      </c>
      <c r="L1155" t="str">
        <f>IF(DataAnalyst!N1096=-1,"Unknown",DataAnalyst!N1096)</f>
        <v>$10 to $25 million (USD)</v>
      </c>
      <c r="M1155" t="b">
        <f>IF(DataAnalyst!P1096=-1,FALSE,TRUE)</f>
        <v>0</v>
      </c>
      <c r="N1155">
        <f t="shared" si="161"/>
        <v>1</v>
      </c>
      <c r="O1155">
        <f t="shared" ref="O1155:O1218" si="165">COUNTIF($A1155,"*Python*")</f>
        <v>0</v>
      </c>
      <c r="P1155">
        <f t="shared" ref="P1155:P1218" si="166">COUNTIF($A1155,"* R *")</f>
        <v>0</v>
      </c>
      <c r="Q1155">
        <f t="shared" ref="Q1155:Q1218" si="167">COUNTIF($A1155,"*Tableau*")</f>
        <v>0</v>
      </c>
      <c r="R1155">
        <f t="shared" ref="R1155:R1218" si="168">COUNTIF($A1155,"*Power BI*")+COUNTIF($A1155,"*PowerBI*")</f>
        <v>0</v>
      </c>
      <c r="S1155">
        <f t="shared" ref="S1155:S1218" si="169">+COUNTIF($A1155,"*Excel*")</f>
        <v>1</v>
      </c>
    </row>
    <row r="1156" spans="1:19" ht="18.600000000000001" customHeight="1" x14ac:dyDescent="0.3">
      <c r="A1156" t="s">
        <v>3425</v>
      </c>
      <c r="B1156" t="str">
        <f>UPPER(DataAnalyst!B1156)</f>
        <v>DATA ANALYST</v>
      </c>
      <c r="C1156" t="s">
        <v>3421</v>
      </c>
      <c r="E1156" t="str">
        <f t="shared" si="162"/>
        <v>Data Analyst</v>
      </c>
      <c r="F1156" t="str">
        <f t="shared" si="163"/>
        <v>$64</v>
      </c>
      <c r="G1156" t="str">
        <f t="shared" si="164"/>
        <v>$113</v>
      </c>
      <c r="H1156" t="str">
        <f>LEFT(DataAnalyst!F1097,LEN(DataAnalyst!F1097)-3)</f>
        <v xml:space="preserve">PMHCC Inc.
</v>
      </c>
      <c r="I1156" t="s">
        <v>2452</v>
      </c>
      <c r="J1156" t="str">
        <f>IF(DataAnalyst!I1097=-1,"Unknown",DataAnalyst!I1097)</f>
        <v>501 to 1000 employees</v>
      </c>
      <c r="K1156" t="str">
        <f>IF(DataAnalyst!L1097=-1,"Unknown",DataAnalyst!L1097)</f>
        <v>Health Care Services &amp; Hospitals</v>
      </c>
      <c r="L1156" t="str">
        <f>IF(DataAnalyst!N1097=-1,"Unknown",DataAnalyst!N1097)</f>
        <v>Unknown / Non-Applicable</v>
      </c>
      <c r="M1156" t="b">
        <f>IF(DataAnalyst!P1097=-1,FALSE,TRUE)</f>
        <v>0</v>
      </c>
      <c r="N1156">
        <f t="shared" ref="N1156:N1219" si="170">COUNTIF($A1156,"*SQL*")</f>
        <v>1</v>
      </c>
      <c r="O1156">
        <f t="shared" si="165"/>
        <v>0</v>
      </c>
      <c r="P1156">
        <f t="shared" si="166"/>
        <v>0</v>
      </c>
      <c r="Q1156">
        <f t="shared" si="167"/>
        <v>0</v>
      </c>
      <c r="R1156">
        <f t="shared" si="168"/>
        <v>0</v>
      </c>
      <c r="S1156">
        <f t="shared" si="169"/>
        <v>1</v>
      </c>
    </row>
    <row r="1157" spans="1:19" ht="18.600000000000001" customHeight="1" x14ac:dyDescent="0.3">
      <c r="A1157" t="s">
        <v>3428</v>
      </c>
      <c r="B1157" t="str">
        <f>UPPER(DataAnalyst!B1157)</f>
        <v>SENIOR DATA ANALYST</v>
      </c>
      <c r="C1157" t="s">
        <v>3421</v>
      </c>
      <c r="E1157" t="str">
        <f t="shared" si="162"/>
        <v>Data Analyst</v>
      </c>
      <c r="F1157" t="str">
        <f t="shared" si="163"/>
        <v>$64</v>
      </c>
      <c r="G1157" t="str">
        <f t="shared" si="164"/>
        <v>$113</v>
      </c>
      <c r="H1157" t="str">
        <f>LEFT(DataAnalyst!F1098,LEN(DataAnalyst!F1098)-3)</f>
        <v xml:space="preserve">University of Pennsylvania
</v>
      </c>
      <c r="I1157" t="s">
        <v>2452</v>
      </c>
      <c r="J1157" t="str">
        <f>IF(DataAnalyst!I1098=-1,"Unknown",DataAnalyst!I1098)</f>
        <v>10000+ employees</v>
      </c>
      <c r="K1157" t="str">
        <f>IF(DataAnalyst!L1098=-1,"Unknown",DataAnalyst!L1098)</f>
        <v>Colleges &amp; Universities</v>
      </c>
      <c r="L1157" t="str">
        <f>IF(DataAnalyst!N1098=-1,"Unknown",DataAnalyst!N1098)</f>
        <v>Unknown / Non-Applicable</v>
      </c>
      <c r="M1157" t="b">
        <f>IF(DataAnalyst!P1098=-1,FALSE,TRUE)</f>
        <v>0</v>
      </c>
      <c r="N1157">
        <f t="shared" si="170"/>
        <v>1</v>
      </c>
      <c r="O1157">
        <f t="shared" si="165"/>
        <v>0</v>
      </c>
      <c r="P1157">
        <f t="shared" si="166"/>
        <v>0</v>
      </c>
      <c r="Q1157">
        <f t="shared" si="167"/>
        <v>1</v>
      </c>
      <c r="R1157">
        <f t="shared" si="168"/>
        <v>0</v>
      </c>
      <c r="S1157">
        <f t="shared" si="169"/>
        <v>0</v>
      </c>
    </row>
    <row r="1158" spans="1:19" ht="18.600000000000001" customHeight="1" x14ac:dyDescent="0.3">
      <c r="A1158" t="s">
        <v>3431</v>
      </c>
      <c r="B1158" t="str">
        <f>UPPER(DataAnalyst!B1158)</f>
        <v>PROGRAM MANAGER / BUSINESS DATA ANALYST</v>
      </c>
      <c r="C1158" t="s">
        <v>3421</v>
      </c>
      <c r="E1158" t="str">
        <f t="shared" si="162"/>
        <v>Business Analyst</v>
      </c>
      <c r="F1158" t="str">
        <f t="shared" si="163"/>
        <v>$64</v>
      </c>
      <c r="G1158" t="str">
        <f t="shared" si="164"/>
        <v>$113</v>
      </c>
      <c r="H1158" t="str">
        <f>LEFT(DataAnalyst!F1099,LEN(DataAnalyst!F1099)-3)</f>
        <v xml:space="preserve">AmeriHealth Caritas
</v>
      </c>
      <c r="I1158" t="s">
        <v>2452</v>
      </c>
      <c r="J1158" t="str">
        <f>IF(DataAnalyst!I1099=-1,"Unknown",DataAnalyst!I1099)</f>
        <v>5001 to 10000 employees</v>
      </c>
      <c r="K1158" t="str">
        <f>IF(DataAnalyst!L1099=-1,"Unknown",DataAnalyst!L1099)</f>
        <v>Insurance Carriers</v>
      </c>
      <c r="L1158" t="str">
        <f>IF(DataAnalyst!N1099=-1,"Unknown",DataAnalyst!N1099)</f>
        <v>$5 to $10 billion (USD)</v>
      </c>
      <c r="M1158" t="b">
        <f>IF(DataAnalyst!P1099=-1,FALSE,TRUE)</f>
        <v>0</v>
      </c>
      <c r="N1158">
        <f t="shared" si="170"/>
        <v>0</v>
      </c>
      <c r="O1158">
        <f t="shared" si="165"/>
        <v>0</v>
      </c>
      <c r="P1158">
        <f t="shared" si="166"/>
        <v>0</v>
      </c>
      <c r="Q1158">
        <f t="shared" si="167"/>
        <v>0</v>
      </c>
      <c r="R1158">
        <f t="shared" si="168"/>
        <v>1</v>
      </c>
      <c r="S1158">
        <f t="shared" si="169"/>
        <v>1</v>
      </c>
    </row>
    <row r="1159" spans="1:19" ht="18.600000000000001" customHeight="1" x14ac:dyDescent="0.3">
      <c r="A1159" t="s">
        <v>3436</v>
      </c>
      <c r="B1159" t="str">
        <f>UPPER(DataAnalyst!B1159)</f>
        <v>DBA / DATA ANALYST</v>
      </c>
      <c r="C1159" t="s">
        <v>3421</v>
      </c>
      <c r="E1159" t="str">
        <f t="shared" si="162"/>
        <v>Data Analyst</v>
      </c>
      <c r="F1159" t="str">
        <f t="shared" si="163"/>
        <v>$64</v>
      </c>
      <c r="G1159" t="str">
        <f t="shared" si="164"/>
        <v>$113</v>
      </c>
      <c r="H1159" t="str">
        <f>LEFT(DataAnalyst!F1100,LEN(DataAnalyst!F1100)-3)</f>
        <v xml:space="preserve">Temple University Health System
</v>
      </c>
      <c r="I1159" t="s">
        <v>2452</v>
      </c>
      <c r="J1159" t="str">
        <f>IF(DataAnalyst!I1100=-1,"Unknown",DataAnalyst!I1100)</f>
        <v>5001 to 10000 employees</v>
      </c>
      <c r="K1159" t="str">
        <f>IF(DataAnalyst!L1100=-1,"Unknown",DataAnalyst!L1100)</f>
        <v>Health Care Services &amp; Hospitals</v>
      </c>
      <c r="L1159" t="str">
        <f>IF(DataAnalyst!N1100=-1,"Unknown",DataAnalyst!N1100)</f>
        <v>$500 million to $1 billion (USD)</v>
      </c>
      <c r="M1159" t="b">
        <f>IF(DataAnalyst!P1100=-1,FALSE,TRUE)</f>
        <v>0</v>
      </c>
      <c r="N1159">
        <f t="shared" si="170"/>
        <v>1</v>
      </c>
      <c r="O1159">
        <f t="shared" si="165"/>
        <v>1</v>
      </c>
      <c r="P1159">
        <f t="shared" si="166"/>
        <v>0</v>
      </c>
      <c r="Q1159">
        <f t="shared" si="167"/>
        <v>0</v>
      </c>
      <c r="R1159">
        <f t="shared" si="168"/>
        <v>2</v>
      </c>
      <c r="S1159">
        <f t="shared" si="169"/>
        <v>0</v>
      </c>
    </row>
    <row r="1160" spans="1:19" ht="18.600000000000001" customHeight="1" x14ac:dyDescent="0.3">
      <c r="A1160" t="s">
        <v>3439</v>
      </c>
      <c r="B1160" t="str">
        <f>UPPER(DataAnalyst!B1160)</f>
        <v>ANALYST - DATA INTELLIGENCE (US)</v>
      </c>
      <c r="C1160" t="s">
        <v>3421</v>
      </c>
      <c r="E1160" t="str">
        <f t="shared" si="162"/>
        <v>Data Analyst</v>
      </c>
      <c r="F1160" t="str">
        <f t="shared" si="163"/>
        <v>$64</v>
      </c>
      <c r="G1160" t="str">
        <f t="shared" si="164"/>
        <v>$113</v>
      </c>
      <c r="H1160" t="str">
        <f>LEFT(DataAnalyst!F1102,LEN(DataAnalyst!F1102)-3)</f>
        <v xml:space="preserve">JPMorgan Chase &amp; Co.
</v>
      </c>
      <c r="I1160" t="s">
        <v>3216</v>
      </c>
      <c r="J1160" t="str">
        <f>IF(DataAnalyst!I1102=-1,"Unknown",DataAnalyst!I1102)</f>
        <v>10000+ employees</v>
      </c>
      <c r="K1160" t="str">
        <f>IF(DataAnalyst!L1102=-1,"Unknown",DataAnalyst!L1102)</f>
        <v>Investment Banking &amp; Asset Management</v>
      </c>
      <c r="L1160" t="str">
        <f>IF(DataAnalyst!N1102=-1,"Unknown",DataAnalyst!N1102)</f>
        <v>$10+ billion (USD)</v>
      </c>
      <c r="M1160" t="b">
        <f>IF(DataAnalyst!P1102=-1,FALSE,TRUE)</f>
        <v>0</v>
      </c>
      <c r="N1160">
        <f t="shared" si="170"/>
        <v>1</v>
      </c>
      <c r="O1160">
        <f t="shared" si="165"/>
        <v>1</v>
      </c>
      <c r="P1160">
        <f t="shared" si="166"/>
        <v>0</v>
      </c>
      <c r="Q1160">
        <f t="shared" si="167"/>
        <v>0</v>
      </c>
      <c r="R1160">
        <f t="shared" si="168"/>
        <v>0</v>
      </c>
      <c r="S1160">
        <f t="shared" si="169"/>
        <v>1</v>
      </c>
    </row>
    <row r="1161" spans="1:19" ht="18.600000000000001" customHeight="1" x14ac:dyDescent="0.3">
      <c r="A1161" t="s">
        <v>3441</v>
      </c>
      <c r="B1161" t="str">
        <f>UPPER(DataAnalyst!B1161)</f>
        <v>DATA ANALYST (PHILADELPHIA, PA)</v>
      </c>
      <c r="C1161" t="s">
        <v>3421</v>
      </c>
      <c r="E1161" t="str">
        <f t="shared" si="162"/>
        <v>Data Analyst</v>
      </c>
      <c r="F1161" t="str">
        <f t="shared" si="163"/>
        <v>$64</v>
      </c>
      <c r="G1161" t="str">
        <f t="shared" si="164"/>
        <v>$113</v>
      </c>
      <c r="H1161" t="str">
        <f>LEFT(DataAnalyst!F1103,LEN(DataAnalyst!F1103)-3)</f>
        <v xml:space="preserve">Staffigo Technical Services, LLC
</v>
      </c>
      <c r="I1161" t="s">
        <v>2452</v>
      </c>
      <c r="J1161" t="str">
        <f>IF(DataAnalyst!I1103=-1,"Unknown",DataAnalyst!I1103)</f>
        <v>51 to 200 employees</v>
      </c>
      <c r="K1161" t="str">
        <f>IF(DataAnalyst!L1103=-1,"Unknown",DataAnalyst!L1103)</f>
        <v>IT Services</v>
      </c>
      <c r="L1161" t="str">
        <f>IF(DataAnalyst!N1103=-1,"Unknown",DataAnalyst!N1103)</f>
        <v>$50 to $100 million (USD)</v>
      </c>
      <c r="M1161" t="b">
        <f>IF(DataAnalyst!P1103=-1,FALSE,TRUE)</f>
        <v>0</v>
      </c>
      <c r="N1161">
        <f t="shared" si="170"/>
        <v>0</v>
      </c>
      <c r="O1161">
        <f t="shared" si="165"/>
        <v>0</v>
      </c>
      <c r="P1161">
        <f t="shared" si="166"/>
        <v>0</v>
      </c>
      <c r="Q1161">
        <f t="shared" si="167"/>
        <v>0</v>
      </c>
      <c r="R1161">
        <f t="shared" si="168"/>
        <v>0</v>
      </c>
      <c r="S1161">
        <f t="shared" si="169"/>
        <v>1</v>
      </c>
    </row>
    <row r="1162" spans="1:19" ht="18.600000000000001" customHeight="1" x14ac:dyDescent="0.3">
      <c r="A1162" t="s">
        <v>3444</v>
      </c>
      <c r="B1162" t="str">
        <f>UPPER(DataAnalyst!B1162)</f>
        <v>DATA &amp; SYSTEMS ANALYST</v>
      </c>
      <c r="C1162" t="s">
        <v>3421</v>
      </c>
      <c r="E1162" t="str">
        <f t="shared" si="162"/>
        <v>Data Analyst</v>
      </c>
      <c r="F1162" t="str">
        <f t="shared" si="163"/>
        <v>$64</v>
      </c>
      <c r="G1162" t="str">
        <f t="shared" si="164"/>
        <v>$113</v>
      </c>
      <c r="H1162" t="str">
        <f>LEFT(DataAnalyst!F1104,LEN(DataAnalyst!F1104)-3)</f>
        <v xml:space="preserve">Avantor
</v>
      </c>
      <c r="I1162" t="s">
        <v>2114</v>
      </c>
      <c r="J1162" t="str">
        <f>IF(DataAnalyst!I1104=-1,"Unknown",DataAnalyst!I1104)</f>
        <v>10000+ employees</v>
      </c>
      <c r="K1162" t="str">
        <f>IF(DataAnalyst!L1104=-1,"Unknown",DataAnalyst!L1104)</f>
        <v>Biotech &amp; Pharmaceuticals</v>
      </c>
      <c r="L1162" t="str">
        <f>IF(DataAnalyst!N1104=-1,"Unknown",DataAnalyst!N1104)</f>
        <v>$2 to $5 billion (USD)</v>
      </c>
      <c r="M1162" t="b">
        <f>IF(DataAnalyst!P1104=-1,FALSE,TRUE)</f>
        <v>0</v>
      </c>
      <c r="N1162">
        <f t="shared" si="170"/>
        <v>1</v>
      </c>
      <c r="O1162">
        <f t="shared" si="165"/>
        <v>0</v>
      </c>
      <c r="P1162">
        <f t="shared" si="166"/>
        <v>0</v>
      </c>
      <c r="Q1162">
        <f t="shared" si="167"/>
        <v>0</v>
      </c>
      <c r="R1162">
        <f t="shared" si="168"/>
        <v>1</v>
      </c>
      <c r="S1162">
        <f t="shared" si="169"/>
        <v>1</v>
      </c>
    </row>
    <row r="1163" spans="1:19" ht="18.600000000000001" customHeight="1" x14ac:dyDescent="0.3">
      <c r="A1163" t="s">
        <v>3446</v>
      </c>
      <c r="B1163" t="str">
        <f>UPPER(DataAnalyst!B1163)</f>
        <v>BUSINESS ANALYST - DATA AND ANALYTICS</v>
      </c>
      <c r="C1163" t="s">
        <v>3421</v>
      </c>
      <c r="E1163" t="str">
        <f t="shared" si="162"/>
        <v>Business Analyst</v>
      </c>
      <c r="F1163" t="str">
        <f t="shared" si="163"/>
        <v>$64</v>
      </c>
      <c r="G1163" t="str">
        <f t="shared" si="164"/>
        <v>$113</v>
      </c>
      <c r="H1163" t="str">
        <f>LEFT(DataAnalyst!F1105,LEN(DataAnalyst!F1105)-3)</f>
        <v>Amerihealth Caritas Health P</v>
      </c>
      <c r="I1163" t="s">
        <v>2452</v>
      </c>
      <c r="J1163" t="str">
        <f>IF(DataAnalyst!I1105=-1,"Unknown",DataAnalyst!I1105)</f>
        <v>Unknown</v>
      </c>
      <c r="K1163" t="str">
        <f>IF(DataAnalyst!L1105=-1,"Unknown",DataAnalyst!L1105)</f>
        <v>Unknown</v>
      </c>
      <c r="L1163" t="str">
        <f>IF(DataAnalyst!N1105=-1,"Unknown",DataAnalyst!N1105)</f>
        <v>Unknown</v>
      </c>
      <c r="M1163" t="b">
        <f>IF(DataAnalyst!P1105=-1,FALSE,TRUE)</f>
        <v>0</v>
      </c>
      <c r="N1163">
        <f t="shared" si="170"/>
        <v>1</v>
      </c>
      <c r="O1163">
        <f t="shared" si="165"/>
        <v>0</v>
      </c>
      <c r="P1163">
        <f t="shared" si="166"/>
        <v>0</v>
      </c>
      <c r="Q1163">
        <f t="shared" si="167"/>
        <v>1</v>
      </c>
      <c r="R1163">
        <f t="shared" si="168"/>
        <v>1</v>
      </c>
      <c r="S1163">
        <f t="shared" si="169"/>
        <v>1</v>
      </c>
    </row>
    <row r="1164" spans="1:19" ht="18.600000000000001" customHeight="1" x14ac:dyDescent="0.3">
      <c r="A1164" t="s">
        <v>3449</v>
      </c>
      <c r="B1164" t="str">
        <f>UPPER(DataAnalyst!B1164)</f>
        <v>LEAD DATA ANALYST</v>
      </c>
      <c r="C1164" t="s">
        <v>3421</v>
      </c>
      <c r="E1164" t="str">
        <f t="shared" si="162"/>
        <v>Data Analyst</v>
      </c>
      <c r="F1164" t="str">
        <f t="shared" si="163"/>
        <v>$64</v>
      </c>
      <c r="G1164" t="str">
        <f t="shared" si="164"/>
        <v>$113</v>
      </c>
      <c r="H1164" t="str">
        <f>LEFT(DataAnalyst!F1106,LEN(DataAnalyst!F1106)-3)</f>
        <v xml:space="preserve">Tandigm Health LLC
</v>
      </c>
      <c r="I1164" t="s">
        <v>3296</v>
      </c>
      <c r="J1164" t="str">
        <f>IF(DataAnalyst!I1106=-1,"Unknown",DataAnalyst!I1106)</f>
        <v>51 to 200 employees</v>
      </c>
      <c r="K1164" t="str">
        <f>IF(DataAnalyst!L1106=-1,"Unknown",DataAnalyst!L1106)</f>
        <v>Health Care Services &amp; Hospitals</v>
      </c>
      <c r="L1164" t="str">
        <f>IF(DataAnalyst!N1106=-1,"Unknown",DataAnalyst!N1106)</f>
        <v>Unknown / Non-Applicable</v>
      </c>
      <c r="M1164" t="b">
        <f>IF(DataAnalyst!P1106=-1,FALSE,TRUE)</f>
        <v>0</v>
      </c>
      <c r="N1164">
        <f t="shared" si="170"/>
        <v>1</v>
      </c>
      <c r="O1164">
        <f t="shared" si="165"/>
        <v>1</v>
      </c>
      <c r="P1164">
        <f t="shared" si="166"/>
        <v>0</v>
      </c>
      <c r="Q1164">
        <f t="shared" si="167"/>
        <v>1</v>
      </c>
      <c r="R1164">
        <f t="shared" si="168"/>
        <v>0</v>
      </c>
      <c r="S1164">
        <f t="shared" si="169"/>
        <v>1</v>
      </c>
    </row>
    <row r="1165" spans="1:19" ht="18.600000000000001" customHeight="1" x14ac:dyDescent="0.3">
      <c r="A1165" t="s">
        <v>3453</v>
      </c>
      <c r="B1165" t="str">
        <f>UPPER(DataAnalyst!B1165)</f>
        <v>SENIOR DATA ANALYST - CLIENT EXPERIENCE</v>
      </c>
      <c r="C1165" t="s">
        <v>3421</v>
      </c>
      <c r="E1165" t="str">
        <f t="shared" si="162"/>
        <v>Data Analyst</v>
      </c>
      <c r="F1165" t="str">
        <f t="shared" si="163"/>
        <v>$64</v>
      </c>
      <c r="G1165" t="str">
        <f t="shared" si="164"/>
        <v>$113</v>
      </c>
      <c r="H1165" t="str">
        <f>LEFT(DataAnalyst!F1107,LEN(DataAnalyst!F1107)-3)</f>
        <v xml:space="preserve">University of Pennsylvania
</v>
      </c>
      <c r="I1165" t="s">
        <v>2452</v>
      </c>
      <c r="J1165" t="str">
        <f>IF(DataAnalyst!I1107=-1,"Unknown",DataAnalyst!I1107)</f>
        <v>10000+ employees</v>
      </c>
      <c r="K1165" t="str">
        <f>IF(DataAnalyst!L1107=-1,"Unknown",DataAnalyst!L1107)</f>
        <v>Colleges &amp; Universities</v>
      </c>
      <c r="L1165" t="str">
        <f>IF(DataAnalyst!N1107=-1,"Unknown",DataAnalyst!N1107)</f>
        <v>Unknown / Non-Applicable</v>
      </c>
      <c r="M1165" t="b">
        <f>IF(DataAnalyst!P1107=-1,FALSE,TRUE)</f>
        <v>0</v>
      </c>
      <c r="N1165">
        <f t="shared" si="170"/>
        <v>1</v>
      </c>
      <c r="O1165">
        <f t="shared" si="165"/>
        <v>1</v>
      </c>
      <c r="P1165">
        <f t="shared" si="166"/>
        <v>0</v>
      </c>
      <c r="Q1165">
        <f t="shared" si="167"/>
        <v>0</v>
      </c>
      <c r="R1165">
        <f t="shared" si="168"/>
        <v>0</v>
      </c>
      <c r="S1165">
        <f t="shared" si="169"/>
        <v>0</v>
      </c>
    </row>
    <row r="1166" spans="1:19" ht="18.600000000000001" customHeight="1" x14ac:dyDescent="0.3">
      <c r="A1166" t="s">
        <v>3455</v>
      </c>
      <c r="B1166" t="str">
        <f>UPPER(DataAnalyst!B1166)</f>
        <v>DATA ANALYST AND REPORT WRITER</v>
      </c>
      <c r="C1166" t="s">
        <v>3421</v>
      </c>
      <c r="E1166" t="str">
        <f t="shared" si="162"/>
        <v>Data Analyst</v>
      </c>
      <c r="F1166" t="str">
        <f t="shared" si="163"/>
        <v>$64</v>
      </c>
      <c r="G1166" t="str">
        <f t="shared" si="164"/>
        <v>$113</v>
      </c>
      <c r="H1166" t="str">
        <f>LEFT(DataAnalyst!F1108,LEN(DataAnalyst!F1108)-3)</f>
        <v>Amplify Syst</v>
      </c>
      <c r="I1166" t="s">
        <v>3057</v>
      </c>
      <c r="J1166" t="str">
        <f>IF(DataAnalyst!I1108=-1,"Unknown",DataAnalyst!I1108)</f>
        <v>1 to 50 employees</v>
      </c>
      <c r="K1166" t="str">
        <f>IF(DataAnalyst!L1108=-1,"Unknown",DataAnalyst!L1108)</f>
        <v>IT Services</v>
      </c>
      <c r="L1166" t="str">
        <f>IF(DataAnalyst!N1108=-1,"Unknown",DataAnalyst!N1108)</f>
        <v>Less than $1 million (USD)</v>
      </c>
      <c r="M1166" t="b">
        <f>IF(DataAnalyst!P1108=-1,FALSE,TRUE)</f>
        <v>0</v>
      </c>
      <c r="N1166">
        <f t="shared" si="170"/>
        <v>1</v>
      </c>
      <c r="O1166">
        <f t="shared" si="165"/>
        <v>0</v>
      </c>
      <c r="P1166">
        <f t="shared" si="166"/>
        <v>0</v>
      </c>
      <c r="Q1166">
        <f t="shared" si="167"/>
        <v>0</v>
      </c>
      <c r="R1166">
        <f t="shared" si="168"/>
        <v>0</v>
      </c>
      <c r="S1166">
        <f t="shared" si="169"/>
        <v>0</v>
      </c>
    </row>
    <row r="1167" spans="1:19" ht="18.600000000000001" customHeight="1" x14ac:dyDescent="0.3">
      <c r="A1167" t="s">
        <v>3458</v>
      </c>
      <c r="B1167" t="str">
        <f>UPPER(DataAnalyst!B1167)</f>
        <v>PAYMENT INTEGRITY DATA ANALYST</v>
      </c>
      <c r="C1167" t="s">
        <v>3421</v>
      </c>
      <c r="E1167" t="str">
        <f t="shared" si="162"/>
        <v>Data Analyst</v>
      </c>
      <c r="F1167" t="str">
        <f t="shared" si="163"/>
        <v>$64</v>
      </c>
      <c r="G1167" t="str">
        <f t="shared" si="164"/>
        <v>$113</v>
      </c>
      <c r="H1167" t="str">
        <f>LEFT(DataAnalyst!F1109,LEN(DataAnalyst!F1109)-3)</f>
        <v>DL Staffing Soluti</v>
      </c>
      <c r="I1167" t="s">
        <v>2452</v>
      </c>
      <c r="J1167" t="str">
        <f>IF(DataAnalyst!I1109=-1,"Unknown",DataAnalyst!I1109)</f>
        <v>Unknown</v>
      </c>
      <c r="K1167" t="str">
        <f>IF(DataAnalyst!L1109=-1,"Unknown",DataAnalyst!L1109)</f>
        <v>Unknown</v>
      </c>
      <c r="L1167" t="str">
        <f>IF(DataAnalyst!N1109=-1,"Unknown",DataAnalyst!N1109)</f>
        <v>Unknown</v>
      </c>
      <c r="M1167" t="b">
        <f>IF(DataAnalyst!P1109=-1,FALSE,TRUE)</f>
        <v>0</v>
      </c>
      <c r="N1167">
        <f t="shared" si="170"/>
        <v>0</v>
      </c>
      <c r="O1167">
        <f t="shared" si="165"/>
        <v>0</v>
      </c>
      <c r="P1167">
        <f t="shared" si="166"/>
        <v>0</v>
      </c>
      <c r="Q1167">
        <f t="shared" si="167"/>
        <v>0</v>
      </c>
      <c r="R1167">
        <f t="shared" si="168"/>
        <v>0</v>
      </c>
      <c r="S1167">
        <f t="shared" si="169"/>
        <v>0</v>
      </c>
    </row>
    <row r="1168" spans="1:19" ht="18.600000000000001" customHeight="1" x14ac:dyDescent="0.3">
      <c r="A1168" t="s">
        <v>3460</v>
      </c>
      <c r="B1168" t="str">
        <f>UPPER(DataAnalyst!B1168)</f>
        <v>LEAD DATA ANALYST</v>
      </c>
      <c r="C1168" t="s">
        <v>3421</v>
      </c>
      <c r="E1168" t="str">
        <f t="shared" si="162"/>
        <v>Data Analyst</v>
      </c>
      <c r="F1168" t="str">
        <f t="shared" si="163"/>
        <v>$64</v>
      </c>
      <c r="G1168" t="str">
        <f t="shared" si="164"/>
        <v>$113</v>
      </c>
      <c r="H1168" t="str">
        <f>LEFT(DataAnalyst!F1110,LEN(DataAnalyst!F1110)-3)</f>
        <v xml:space="preserve">Change Healthcare
</v>
      </c>
      <c r="I1168" t="s">
        <v>1001</v>
      </c>
      <c r="J1168" t="str">
        <f>IF(DataAnalyst!I1110=-1,"Unknown",DataAnalyst!I1110)</f>
        <v>10000+ employees</v>
      </c>
      <c r="K1168" t="str">
        <f>IF(DataAnalyst!L1110=-1,"Unknown",DataAnalyst!L1110)</f>
        <v>IT Services</v>
      </c>
      <c r="L1168" t="str">
        <f>IF(DataAnalyst!N1110=-1,"Unknown",DataAnalyst!N1110)</f>
        <v>Unknown / Non-Applicable</v>
      </c>
      <c r="M1168" t="b">
        <f>IF(DataAnalyst!P1110=-1,FALSE,TRUE)</f>
        <v>0</v>
      </c>
      <c r="N1168">
        <f t="shared" si="170"/>
        <v>0</v>
      </c>
      <c r="O1168">
        <f t="shared" si="165"/>
        <v>1</v>
      </c>
      <c r="P1168">
        <f t="shared" si="166"/>
        <v>0</v>
      </c>
      <c r="Q1168">
        <f t="shared" si="167"/>
        <v>0</v>
      </c>
      <c r="R1168">
        <f t="shared" si="168"/>
        <v>1</v>
      </c>
      <c r="S1168">
        <f t="shared" si="169"/>
        <v>0</v>
      </c>
    </row>
    <row r="1169" spans="1:19" ht="18.600000000000001" customHeight="1" x14ac:dyDescent="0.3">
      <c r="A1169" t="s">
        <v>3465</v>
      </c>
      <c r="B1169" t="str">
        <f>UPPER(DataAnalyst!B1169)</f>
        <v>DATA ANALYST-(ANALYTICS)</v>
      </c>
      <c r="C1169" t="s">
        <v>3421</v>
      </c>
      <c r="E1169" t="str">
        <f t="shared" si="162"/>
        <v>Data Analyst</v>
      </c>
      <c r="F1169" t="str">
        <f t="shared" si="163"/>
        <v>$64</v>
      </c>
      <c r="G1169" t="str">
        <f t="shared" si="164"/>
        <v>$113</v>
      </c>
      <c r="H1169" t="str">
        <f>LEFT(DataAnalyst!F1111,LEN(DataAnalyst!F1111)-3)</f>
        <v xml:space="preserve">Bryn Mawr Communications LLC
</v>
      </c>
      <c r="I1169" t="s">
        <v>2932</v>
      </c>
      <c r="J1169" t="str">
        <f>IF(DataAnalyst!I1111=-1,"Unknown",DataAnalyst!I1111)</f>
        <v>1 to 50 employees</v>
      </c>
      <c r="K1169" t="str">
        <f>IF(DataAnalyst!L1111=-1,"Unknown",DataAnalyst!L1111)</f>
        <v>Publishing</v>
      </c>
      <c r="L1169" t="str">
        <f>IF(DataAnalyst!N1111=-1,"Unknown",DataAnalyst!N1111)</f>
        <v>$1 to $5 million (USD)</v>
      </c>
      <c r="M1169" t="b">
        <f>IF(DataAnalyst!P1111=-1,FALSE,TRUE)</f>
        <v>0</v>
      </c>
      <c r="N1169">
        <f t="shared" si="170"/>
        <v>1</v>
      </c>
      <c r="O1169">
        <f t="shared" si="165"/>
        <v>1</v>
      </c>
      <c r="P1169">
        <f t="shared" si="166"/>
        <v>0</v>
      </c>
      <c r="Q1169">
        <f t="shared" si="167"/>
        <v>1</v>
      </c>
      <c r="R1169">
        <f t="shared" si="168"/>
        <v>0</v>
      </c>
      <c r="S1169">
        <f t="shared" si="169"/>
        <v>1</v>
      </c>
    </row>
    <row r="1170" spans="1:19" ht="18.600000000000001" customHeight="1" x14ac:dyDescent="0.3">
      <c r="A1170" t="s">
        <v>3467</v>
      </c>
      <c r="B1170" t="str">
        <f>UPPER(DataAnalyst!B1170)</f>
        <v>PHARMACEUTICAL DATA ANALYST Â€“ ANALYTICS</v>
      </c>
      <c r="C1170" t="s">
        <v>3421</v>
      </c>
      <c r="E1170" t="str">
        <f t="shared" si="162"/>
        <v>Data Analyst</v>
      </c>
      <c r="F1170" t="str">
        <f t="shared" si="163"/>
        <v>$64</v>
      </c>
      <c r="G1170" t="str">
        <f t="shared" si="164"/>
        <v>$113</v>
      </c>
      <c r="H1170" t="str">
        <f>LEFT(DataAnalyst!F1112,LEN(DataAnalyst!F1112)-3)</f>
        <v xml:space="preserve">Mondo
</v>
      </c>
      <c r="I1170" t="s">
        <v>3216</v>
      </c>
      <c r="J1170" t="str">
        <f>IF(DataAnalyst!I1112=-1,"Unknown",DataAnalyst!I1112)</f>
        <v>51 to 200 employees</v>
      </c>
      <c r="K1170" t="str">
        <f>IF(DataAnalyst!L1112=-1,"Unknown",DataAnalyst!L1112)</f>
        <v>Staffing &amp; Outsourcing</v>
      </c>
      <c r="L1170" t="str">
        <f>IF(DataAnalyst!N1112=-1,"Unknown",DataAnalyst!N1112)</f>
        <v>$100 to $500 million (USD)</v>
      </c>
      <c r="M1170" t="b">
        <f>IF(DataAnalyst!P1112=-1,FALSE,TRUE)</f>
        <v>0</v>
      </c>
      <c r="N1170">
        <f t="shared" si="170"/>
        <v>1</v>
      </c>
      <c r="O1170">
        <f t="shared" si="165"/>
        <v>0</v>
      </c>
      <c r="P1170">
        <f t="shared" si="166"/>
        <v>0</v>
      </c>
      <c r="Q1170">
        <f t="shared" si="167"/>
        <v>1</v>
      </c>
      <c r="R1170">
        <f t="shared" si="168"/>
        <v>1</v>
      </c>
      <c r="S1170">
        <f t="shared" si="169"/>
        <v>1</v>
      </c>
    </row>
    <row r="1171" spans="1:19" ht="18.600000000000001" customHeight="1" x14ac:dyDescent="0.3">
      <c r="A1171" t="s">
        <v>3470</v>
      </c>
      <c r="B1171" t="str">
        <f>UPPER(DataAnalyst!B1171)</f>
        <v>PATIENT RECRUITMENT DATA ANALYST (ARCGIS)</v>
      </c>
      <c r="C1171" t="s">
        <v>3421</v>
      </c>
      <c r="E1171" t="str">
        <f t="shared" si="162"/>
        <v>Data Analyst</v>
      </c>
      <c r="F1171" t="str">
        <f t="shared" si="163"/>
        <v>$64</v>
      </c>
      <c r="G1171" t="str">
        <f t="shared" si="164"/>
        <v>$113</v>
      </c>
      <c r="H1171" t="str">
        <f>LEFT(DataAnalyst!F1114,LEN(DataAnalyst!F1114)-3)</f>
        <v xml:space="preserve">Vanguard
</v>
      </c>
      <c r="I1171" t="s">
        <v>3057</v>
      </c>
      <c r="J1171" t="str">
        <f>IF(DataAnalyst!I1114=-1,"Unknown",DataAnalyst!I1114)</f>
        <v>10000+ employees</v>
      </c>
      <c r="K1171" t="str">
        <f>IF(DataAnalyst!L1114=-1,"Unknown",DataAnalyst!L1114)</f>
        <v>Investment Banking &amp; Asset Management</v>
      </c>
      <c r="L1171" t="str">
        <f>IF(DataAnalyst!N1114=-1,"Unknown",DataAnalyst!N1114)</f>
        <v>Unknown / Non-Applicable</v>
      </c>
      <c r="M1171" t="b">
        <f>IF(DataAnalyst!P1114=-1,FALSE,TRUE)</f>
        <v>0</v>
      </c>
      <c r="N1171">
        <f t="shared" si="170"/>
        <v>0</v>
      </c>
      <c r="O1171">
        <f t="shared" si="165"/>
        <v>0</v>
      </c>
      <c r="P1171">
        <f t="shared" si="166"/>
        <v>0</v>
      </c>
      <c r="Q1171">
        <f t="shared" si="167"/>
        <v>0</v>
      </c>
      <c r="R1171">
        <f t="shared" si="168"/>
        <v>0</v>
      </c>
      <c r="S1171">
        <f t="shared" si="169"/>
        <v>0</v>
      </c>
    </row>
    <row r="1172" spans="1:19" ht="18.600000000000001" customHeight="1" x14ac:dyDescent="0.3">
      <c r="A1172" t="s">
        <v>3475</v>
      </c>
      <c r="B1172" t="str">
        <f>UPPER(DataAnalyst!B1172)</f>
        <v>VIROLOGY DATA ANALYSTS</v>
      </c>
      <c r="C1172" t="s">
        <v>3421</v>
      </c>
      <c r="E1172" t="str">
        <f t="shared" si="162"/>
        <v>Data Analyst</v>
      </c>
      <c r="F1172" t="str">
        <f t="shared" si="163"/>
        <v>$64</v>
      </c>
      <c r="G1172" t="str">
        <f t="shared" si="164"/>
        <v>$113</v>
      </c>
      <c r="H1172" t="str">
        <f>LEFT(DataAnalyst!F1115,LEN(DataAnalyst!F1115)-3)</f>
        <v xml:space="preserve">TechUSA
</v>
      </c>
      <c r="I1172" t="s">
        <v>2452</v>
      </c>
      <c r="J1172" t="str">
        <f>IF(DataAnalyst!I1115=-1,"Unknown",DataAnalyst!I1115)</f>
        <v>1001 to 5000 employees</v>
      </c>
      <c r="K1172" t="str">
        <f>IF(DataAnalyst!L1115=-1,"Unknown",DataAnalyst!L1115)</f>
        <v>Staffing &amp; Outsourcing</v>
      </c>
      <c r="L1172" t="str">
        <f>IF(DataAnalyst!N1115=-1,"Unknown",DataAnalyst!N1115)</f>
        <v>$100 to $500 million (USD)</v>
      </c>
      <c r="M1172" t="b">
        <f>IF(DataAnalyst!P1115=-1,FALSE,TRUE)</f>
        <v>0</v>
      </c>
      <c r="N1172">
        <f t="shared" si="170"/>
        <v>0</v>
      </c>
      <c r="O1172">
        <f t="shared" si="165"/>
        <v>0</v>
      </c>
      <c r="P1172">
        <f t="shared" si="166"/>
        <v>0</v>
      </c>
      <c r="Q1172">
        <f t="shared" si="167"/>
        <v>0</v>
      </c>
      <c r="R1172">
        <f t="shared" si="168"/>
        <v>0</v>
      </c>
      <c r="S1172">
        <f t="shared" si="169"/>
        <v>1</v>
      </c>
    </row>
    <row r="1173" spans="1:19" ht="18.600000000000001" customHeight="1" x14ac:dyDescent="0.3">
      <c r="A1173" t="s">
        <v>3480</v>
      </c>
      <c r="B1173" t="str">
        <f>UPPER(DataAnalyst!B1173)</f>
        <v>BIOCHEMIST DATA ANALYST</v>
      </c>
      <c r="C1173" t="s">
        <v>3421</v>
      </c>
      <c r="E1173" t="str">
        <f t="shared" si="162"/>
        <v>Data Analyst</v>
      </c>
      <c r="F1173" t="str">
        <f t="shared" si="163"/>
        <v>$64</v>
      </c>
      <c r="G1173" t="str">
        <f t="shared" si="164"/>
        <v>$113</v>
      </c>
      <c r="H1173" t="str">
        <f>LEFT(DataAnalyst!F1116,LEN(DataAnalyst!F1116)-3)</f>
        <v xml:space="preserve">Mondo
</v>
      </c>
      <c r="I1173" t="s">
        <v>2452</v>
      </c>
      <c r="J1173" t="str">
        <f>IF(DataAnalyst!I1116=-1,"Unknown",DataAnalyst!I1116)</f>
        <v>51 to 200 employees</v>
      </c>
      <c r="K1173" t="str">
        <f>IF(DataAnalyst!L1116=-1,"Unknown",DataAnalyst!L1116)</f>
        <v>Staffing &amp; Outsourcing</v>
      </c>
      <c r="L1173" t="str">
        <f>IF(DataAnalyst!N1116=-1,"Unknown",DataAnalyst!N1116)</f>
        <v>$100 to $500 million (USD)</v>
      </c>
      <c r="M1173" t="b">
        <f>IF(DataAnalyst!P1116=-1,FALSE,TRUE)</f>
        <v>0</v>
      </c>
      <c r="N1173">
        <f t="shared" si="170"/>
        <v>0</v>
      </c>
      <c r="O1173">
        <f t="shared" si="165"/>
        <v>0</v>
      </c>
      <c r="P1173">
        <f t="shared" si="166"/>
        <v>0</v>
      </c>
      <c r="Q1173">
        <f t="shared" si="167"/>
        <v>0</v>
      </c>
      <c r="R1173">
        <f t="shared" si="168"/>
        <v>0</v>
      </c>
      <c r="S1173">
        <f t="shared" si="169"/>
        <v>1</v>
      </c>
    </row>
    <row r="1174" spans="1:19" ht="18.600000000000001" customHeight="1" x14ac:dyDescent="0.3">
      <c r="A1174" t="s">
        <v>3481</v>
      </c>
      <c r="B1174" t="str">
        <f>UPPER(DataAnalyst!B1174)</f>
        <v>DATA GOVERNANCE ANALYST</v>
      </c>
      <c r="C1174" t="s">
        <v>3421</v>
      </c>
      <c r="E1174" t="str">
        <f t="shared" si="162"/>
        <v>Data Analyst</v>
      </c>
      <c r="F1174" t="str">
        <f t="shared" si="163"/>
        <v>$64</v>
      </c>
      <c r="G1174" t="str">
        <f t="shared" si="164"/>
        <v>$113</v>
      </c>
      <c r="H1174" t="str">
        <f>LEFT(DataAnalyst!F1117,LEN(DataAnalyst!F1117)-3)</f>
        <v xml:space="preserve">ConnectiveRx
</v>
      </c>
      <c r="I1174" t="s">
        <v>1001</v>
      </c>
      <c r="J1174" t="str">
        <f>IF(DataAnalyst!I1117=-1,"Unknown",DataAnalyst!I1117)</f>
        <v>1001 to 5000 employees</v>
      </c>
      <c r="K1174" t="str">
        <f>IF(DataAnalyst!L1117=-1,"Unknown",DataAnalyst!L1117)</f>
        <v>Biotech &amp; Pharmaceuticals</v>
      </c>
      <c r="L1174" t="str">
        <f>IF(DataAnalyst!N1117=-1,"Unknown",DataAnalyst!N1117)</f>
        <v>Unknown / Non-Applicable</v>
      </c>
      <c r="M1174" t="b">
        <f>IF(DataAnalyst!P1117=-1,FALSE,TRUE)</f>
        <v>0</v>
      </c>
      <c r="N1174">
        <f t="shared" si="170"/>
        <v>1</v>
      </c>
      <c r="O1174">
        <f t="shared" si="165"/>
        <v>0</v>
      </c>
      <c r="P1174">
        <f t="shared" si="166"/>
        <v>0</v>
      </c>
      <c r="Q1174">
        <f t="shared" si="167"/>
        <v>1</v>
      </c>
      <c r="R1174">
        <f t="shared" si="168"/>
        <v>1</v>
      </c>
      <c r="S1174">
        <f t="shared" si="169"/>
        <v>1</v>
      </c>
    </row>
    <row r="1175" spans="1:19" ht="18.600000000000001" customHeight="1" x14ac:dyDescent="0.3">
      <c r="A1175" t="s">
        <v>3483</v>
      </c>
      <c r="B1175" t="str">
        <f>UPPER(DataAnalyst!B1175)</f>
        <v>SENIOR HEALTHCARE DATA ANALYST</v>
      </c>
      <c r="C1175" t="s">
        <v>3421</v>
      </c>
      <c r="E1175" t="str">
        <f t="shared" si="162"/>
        <v>Data Analyst</v>
      </c>
      <c r="F1175" t="str">
        <f t="shared" si="163"/>
        <v>$64</v>
      </c>
      <c r="G1175" t="str">
        <f t="shared" si="164"/>
        <v>$113</v>
      </c>
      <c r="H1175" t="str">
        <f>LEFT(DataAnalyst!F1118,LEN(DataAnalyst!F1118)-3)</f>
        <v xml:space="preserve">Piper Companies
</v>
      </c>
      <c r="I1175" t="s">
        <v>3231</v>
      </c>
      <c r="J1175" t="str">
        <f>IF(DataAnalyst!I1118=-1,"Unknown",DataAnalyst!I1118)</f>
        <v>201 to 500 employees</v>
      </c>
      <c r="K1175" t="str">
        <f>IF(DataAnalyst!L1118=-1,"Unknown",DataAnalyst!L1118)</f>
        <v>Staffing &amp; Outsourcing</v>
      </c>
      <c r="L1175" t="str">
        <f>IF(DataAnalyst!N1118=-1,"Unknown",DataAnalyst!N1118)</f>
        <v>Unknown / Non-Applicable</v>
      </c>
      <c r="M1175" t="b">
        <f>IF(DataAnalyst!P1118=-1,FALSE,TRUE)</f>
        <v>0</v>
      </c>
      <c r="N1175">
        <f t="shared" si="170"/>
        <v>1</v>
      </c>
      <c r="O1175">
        <f t="shared" si="165"/>
        <v>0</v>
      </c>
      <c r="P1175">
        <f t="shared" si="166"/>
        <v>0</v>
      </c>
      <c r="Q1175">
        <f t="shared" si="167"/>
        <v>1</v>
      </c>
      <c r="R1175">
        <f t="shared" si="168"/>
        <v>1</v>
      </c>
      <c r="S1175">
        <f t="shared" si="169"/>
        <v>1</v>
      </c>
    </row>
    <row r="1176" spans="1:19" ht="18.600000000000001" customHeight="1" x14ac:dyDescent="0.3">
      <c r="A1176" t="s">
        <v>3486</v>
      </c>
      <c r="B1176" t="str">
        <f>UPPER(DataAnalyst!B1176)</f>
        <v>HEALTHCARE DATA ANALYTICS ANALYST SENIOR</v>
      </c>
      <c r="C1176" t="s">
        <v>3421</v>
      </c>
      <c r="E1176" t="str">
        <f t="shared" si="162"/>
        <v>Data Analyst</v>
      </c>
      <c r="F1176" t="str">
        <f t="shared" si="163"/>
        <v>$64</v>
      </c>
      <c r="G1176" t="str">
        <f t="shared" si="164"/>
        <v>$113</v>
      </c>
      <c r="H1176" t="str">
        <f>LEFT(DataAnalyst!F1119,LEN(DataAnalyst!F1119)-3)</f>
        <v xml:space="preserve">Innovative Development, LLC
</v>
      </c>
      <c r="I1176" t="s">
        <v>3330</v>
      </c>
      <c r="J1176" t="str">
        <f>IF(DataAnalyst!I1119=-1,"Unknown",DataAnalyst!I1119)</f>
        <v>51 to 200 employees</v>
      </c>
      <c r="K1176" t="str">
        <f>IF(DataAnalyst!L1119=-1,"Unknown",DataAnalyst!L1119)</f>
        <v>Consulting</v>
      </c>
      <c r="L1176" t="str">
        <f>IF(DataAnalyst!N1119=-1,"Unknown",DataAnalyst!N1119)</f>
        <v>$10 to $25 million (USD)</v>
      </c>
      <c r="M1176" t="b">
        <f>IF(DataAnalyst!P1119=-1,FALSE,TRUE)</f>
        <v>0</v>
      </c>
      <c r="N1176">
        <f t="shared" si="170"/>
        <v>0</v>
      </c>
      <c r="O1176">
        <f t="shared" si="165"/>
        <v>0</v>
      </c>
      <c r="P1176">
        <f t="shared" si="166"/>
        <v>0</v>
      </c>
      <c r="Q1176">
        <f t="shared" si="167"/>
        <v>1</v>
      </c>
      <c r="R1176">
        <f t="shared" si="168"/>
        <v>0</v>
      </c>
      <c r="S1176">
        <f t="shared" si="169"/>
        <v>1</v>
      </c>
    </row>
    <row r="1177" spans="1:19" ht="18.600000000000001" customHeight="1" x14ac:dyDescent="0.3">
      <c r="A1177" t="s">
        <v>3488</v>
      </c>
      <c r="B1177" t="str">
        <f>UPPER(DataAnalyst!B1177)</f>
        <v>SR BUSINESS DATA ANALYST PRN</v>
      </c>
      <c r="C1177" t="s">
        <v>3421</v>
      </c>
      <c r="E1177" t="str">
        <f t="shared" ref="E1177:E1240" si="171">IF(COUNTIF(B1177, "*BU*"), "Business Analyst", "Data Analyst")</f>
        <v>Business Analyst</v>
      </c>
      <c r="F1177" t="str">
        <f t="shared" si="163"/>
        <v>$64</v>
      </c>
      <c r="G1177" t="str">
        <f t="shared" si="164"/>
        <v>$113</v>
      </c>
      <c r="H1177" t="str">
        <f>LEFT(DataAnalyst!F1120,LEN(DataAnalyst!F1120)-3)</f>
        <v xml:space="preserve">Philabundance
</v>
      </c>
      <c r="I1177" t="s">
        <v>2452</v>
      </c>
      <c r="J1177" t="str">
        <f>IF(DataAnalyst!I1120=-1,"Unknown",DataAnalyst!I1120)</f>
        <v>201 to 500 employees</v>
      </c>
      <c r="K1177" t="str">
        <f>IF(DataAnalyst!L1120=-1,"Unknown",DataAnalyst!L1120)</f>
        <v>Social Assistance</v>
      </c>
      <c r="L1177" t="str">
        <f>IF(DataAnalyst!N1120=-1,"Unknown",DataAnalyst!N1120)</f>
        <v>Unknown / Non-Applicable</v>
      </c>
      <c r="M1177" t="b">
        <f>IF(DataAnalyst!P1120=-1,FALSE,TRUE)</f>
        <v>0</v>
      </c>
      <c r="N1177">
        <f t="shared" si="170"/>
        <v>0</v>
      </c>
      <c r="O1177">
        <f t="shared" si="165"/>
        <v>0</v>
      </c>
      <c r="P1177">
        <f t="shared" si="166"/>
        <v>0</v>
      </c>
      <c r="Q1177">
        <f t="shared" si="167"/>
        <v>0</v>
      </c>
      <c r="R1177">
        <f t="shared" si="168"/>
        <v>0</v>
      </c>
      <c r="S1177">
        <f t="shared" si="169"/>
        <v>1</v>
      </c>
    </row>
    <row r="1178" spans="1:19" ht="18.600000000000001" customHeight="1" x14ac:dyDescent="0.3">
      <c r="A1178" t="s">
        <v>3491</v>
      </c>
      <c r="B1178" t="str">
        <f>UPPER(DataAnalyst!B1178)</f>
        <v>AWS ANALYS/ DATA ANALYST</v>
      </c>
      <c r="C1178" t="s">
        <v>3421</v>
      </c>
      <c r="E1178" t="str">
        <f t="shared" si="171"/>
        <v>Data Analyst</v>
      </c>
      <c r="F1178" t="str">
        <f t="shared" si="163"/>
        <v>$64</v>
      </c>
      <c r="G1178" t="str">
        <f t="shared" si="164"/>
        <v>$113</v>
      </c>
      <c r="H1178" t="str">
        <f>LEFT(DataAnalyst!F1121,LEN(DataAnalyst!F1121)-3)</f>
        <v xml:space="preserve">Collabera
</v>
      </c>
      <c r="I1178" t="s">
        <v>2452</v>
      </c>
      <c r="J1178" t="str">
        <f>IF(DataAnalyst!I1121=-1,"Unknown",DataAnalyst!I1121)</f>
        <v>10000+ employees</v>
      </c>
      <c r="K1178" t="str">
        <f>IF(DataAnalyst!L1121=-1,"Unknown",DataAnalyst!L1121)</f>
        <v>IT Services</v>
      </c>
      <c r="L1178" t="str">
        <f>IF(DataAnalyst!N1121=-1,"Unknown",DataAnalyst!N1121)</f>
        <v>$500 million to $1 billion (USD)</v>
      </c>
      <c r="M1178" t="b">
        <f>IF(DataAnalyst!P1121=-1,FALSE,TRUE)</f>
        <v>0</v>
      </c>
      <c r="N1178">
        <f t="shared" si="170"/>
        <v>0</v>
      </c>
      <c r="O1178">
        <f t="shared" si="165"/>
        <v>1</v>
      </c>
      <c r="P1178">
        <f t="shared" si="166"/>
        <v>0</v>
      </c>
      <c r="Q1178">
        <f t="shared" si="167"/>
        <v>0</v>
      </c>
      <c r="R1178">
        <f t="shared" si="168"/>
        <v>0</v>
      </c>
      <c r="S1178">
        <f t="shared" si="169"/>
        <v>0</v>
      </c>
    </row>
    <row r="1179" spans="1:19" ht="18.600000000000001" customHeight="1" x14ac:dyDescent="0.3">
      <c r="A1179" t="s">
        <v>3493</v>
      </c>
      <c r="B1179" t="str">
        <f>UPPER(DataAnalyst!B1179)</f>
        <v>PAYMENT INTEGRITY DATA ANALYST JOB POSTING IN #PHILADELPHIA #ITJOBS</v>
      </c>
      <c r="C1179" t="s">
        <v>3421</v>
      </c>
      <c r="E1179" t="str">
        <f t="shared" si="171"/>
        <v>Data Analyst</v>
      </c>
      <c r="F1179" t="str">
        <f t="shared" si="163"/>
        <v>$64</v>
      </c>
      <c r="G1179" t="str">
        <f t="shared" si="164"/>
        <v>$113</v>
      </c>
      <c r="H1179" t="str">
        <f>LEFT(DataAnalyst!F1123,LEN(DataAnalyst!F1123)-3)</f>
        <v>FredBe</v>
      </c>
      <c r="I1179" t="s">
        <v>3340</v>
      </c>
      <c r="J1179" t="str">
        <f>IF(DataAnalyst!I1123=-1,"Unknown",DataAnalyst!I1123)</f>
        <v>Unknown</v>
      </c>
      <c r="K1179" t="str">
        <f>IF(DataAnalyst!L1123=-1,"Unknown",DataAnalyst!L1123)</f>
        <v>Unknown</v>
      </c>
      <c r="L1179" t="str">
        <f>IF(DataAnalyst!N1123=-1,"Unknown",DataAnalyst!N1123)</f>
        <v>Unknown</v>
      </c>
      <c r="M1179" t="b">
        <f>IF(DataAnalyst!P1123=-1,FALSE,TRUE)</f>
        <v>0</v>
      </c>
      <c r="N1179">
        <f t="shared" si="170"/>
        <v>1</v>
      </c>
      <c r="O1179">
        <f t="shared" si="165"/>
        <v>0</v>
      </c>
      <c r="P1179">
        <f t="shared" si="166"/>
        <v>0</v>
      </c>
      <c r="Q1179">
        <f t="shared" si="167"/>
        <v>0</v>
      </c>
      <c r="R1179">
        <f t="shared" si="168"/>
        <v>0</v>
      </c>
      <c r="S1179">
        <f t="shared" si="169"/>
        <v>1</v>
      </c>
    </row>
    <row r="1180" spans="1:19" ht="18.600000000000001" customHeight="1" x14ac:dyDescent="0.3">
      <c r="A1180" t="s">
        <v>3495</v>
      </c>
      <c r="B1180" t="str">
        <f>UPPER(DataAnalyst!B1180)</f>
        <v>SPORT &amp; DATA ANALYST</v>
      </c>
      <c r="C1180" t="s">
        <v>3421</v>
      </c>
      <c r="E1180" t="str">
        <f t="shared" si="171"/>
        <v>Data Analyst</v>
      </c>
      <c r="F1180" t="str">
        <f t="shared" si="163"/>
        <v>$64</v>
      </c>
      <c r="G1180" t="str">
        <f t="shared" si="164"/>
        <v>$113</v>
      </c>
      <c r="H1180" t="str">
        <f>LEFT(DataAnalyst!F1124,LEN(DataAnalyst!F1124)-3)</f>
        <v xml:space="preserve">Genuent Global, LLC
</v>
      </c>
      <c r="I1180" t="s">
        <v>2932</v>
      </c>
      <c r="J1180" t="str">
        <f>IF(DataAnalyst!I1124=-1,"Unknown",DataAnalyst!I1124)</f>
        <v>201 to 500 employees</v>
      </c>
      <c r="K1180" t="str">
        <f>IF(DataAnalyst!L1124=-1,"Unknown",DataAnalyst!L1124)</f>
        <v>Staffing &amp; Outsourcing</v>
      </c>
      <c r="L1180" t="str">
        <f>IF(DataAnalyst!N1124=-1,"Unknown",DataAnalyst!N1124)</f>
        <v>$100 to $500 million (USD)</v>
      </c>
      <c r="M1180" t="b">
        <f>IF(DataAnalyst!P1124=-1,FALSE,TRUE)</f>
        <v>0</v>
      </c>
      <c r="N1180">
        <f t="shared" si="170"/>
        <v>1</v>
      </c>
      <c r="O1180">
        <f t="shared" si="165"/>
        <v>1</v>
      </c>
      <c r="P1180">
        <f t="shared" si="166"/>
        <v>0</v>
      </c>
      <c r="Q1180">
        <f t="shared" si="167"/>
        <v>0</v>
      </c>
      <c r="R1180">
        <f t="shared" si="168"/>
        <v>0</v>
      </c>
      <c r="S1180">
        <f t="shared" si="169"/>
        <v>1</v>
      </c>
    </row>
    <row r="1181" spans="1:19" ht="18.600000000000001" customHeight="1" x14ac:dyDescent="0.3">
      <c r="A1181" t="s">
        <v>3498</v>
      </c>
      <c r="B1181" t="str">
        <f>UPPER(DataAnalyst!B1181)</f>
        <v>DATA ANALYST SUPPORTING THE FBI #20-188</v>
      </c>
      <c r="C1181" t="s">
        <v>3421</v>
      </c>
      <c r="E1181" t="str">
        <f t="shared" si="171"/>
        <v>Data Analyst</v>
      </c>
      <c r="F1181" t="str">
        <f t="shared" si="163"/>
        <v>$64</v>
      </c>
      <c r="G1181" t="str">
        <f t="shared" si="164"/>
        <v>$113</v>
      </c>
      <c r="H1181" t="str">
        <f>LEFT(DataAnalyst!F1125,LEN(DataAnalyst!F1125)-3)</f>
        <v xml:space="preserve">University of Pennsylvania
</v>
      </c>
      <c r="I1181" t="s">
        <v>2452</v>
      </c>
      <c r="J1181" t="str">
        <f>IF(DataAnalyst!I1125=-1,"Unknown",DataAnalyst!I1125)</f>
        <v>10000+ employees</v>
      </c>
      <c r="K1181" t="str">
        <f>IF(DataAnalyst!L1125=-1,"Unknown",DataAnalyst!L1125)</f>
        <v>Colleges &amp; Universities</v>
      </c>
      <c r="L1181" t="str">
        <f>IF(DataAnalyst!N1125=-1,"Unknown",DataAnalyst!N1125)</f>
        <v>Unknown / Non-Applicable</v>
      </c>
      <c r="M1181" t="b">
        <f>IF(DataAnalyst!P1125=-1,FALSE,TRUE)</f>
        <v>0</v>
      </c>
      <c r="N1181">
        <f t="shared" si="170"/>
        <v>0</v>
      </c>
      <c r="O1181">
        <f t="shared" si="165"/>
        <v>0</v>
      </c>
      <c r="P1181">
        <f t="shared" si="166"/>
        <v>0</v>
      </c>
      <c r="Q1181">
        <f t="shared" si="167"/>
        <v>0</v>
      </c>
      <c r="R1181">
        <f t="shared" si="168"/>
        <v>0</v>
      </c>
      <c r="S1181">
        <f t="shared" si="169"/>
        <v>1</v>
      </c>
    </row>
    <row r="1182" spans="1:19" ht="18.600000000000001" customHeight="1" x14ac:dyDescent="0.3">
      <c r="A1182" t="s">
        <v>3502</v>
      </c>
      <c r="B1182" t="str">
        <f>UPPER(DataAnalyst!B1182)</f>
        <v>DATA ENGINEER/REPORTING ANALYST</v>
      </c>
      <c r="C1182" t="s">
        <v>3421</v>
      </c>
      <c r="E1182" t="str">
        <f t="shared" si="171"/>
        <v>Data Analyst</v>
      </c>
      <c r="F1182" t="str">
        <f t="shared" si="163"/>
        <v>$64</v>
      </c>
      <c r="G1182" t="str">
        <f t="shared" si="164"/>
        <v>$113</v>
      </c>
      <c r="H1182" t="str">
        <f>LEFT(DataAnalyst!F1126,LEN(DataAnalyst!F1126)-3)</f>
        <v xml:space="preserve">Fred Beans Parts, Inc
</v>
      </c>
      <c r="I1182" t="s">
        <v>3340</v>
      </c>
      <c r="J1182" t="str">
        <f>IF(DataAnalyst!I1126=-1,"Unknown",DataAnalyst!I1126)</f>
        <v>51 to 200 employees</v>
      </c>
      <c r="K1182" t="str">
        <f>IF(DataAnalyst!L1126=-1,"Unknown",DataAnalyst!L1126)</f>
        <v>Unknown</v>
      </c>
      <c r="L1182" t="str">
        <f>IF(DataAnalyst!N1126=-1,"Unknown",DataAnalyst!N1126)</f>
        <v>$50 to $100 million (USD)</v>
      </c>
      <c r="M1182" t="b">
        <f>IF(DataAnalyst!P1126=-1,FALSE,TRUE)</f>
        <v>0</v>
      </c>
      <c r="N1182">
        <f t="shared" si="170"/>
        <v>1</v>
      </c>
      <c r="O1182">
        <f t="shared" si="165"/>
        <v>1</v>
      </c>
      <c r="P1182">
        <f t="shared" si="166"/>
        <v>0</v>
      </c>
      <c r="Q1182">
        <f t="shared" si="167"/>
        <v>1</v>
      </c>
      <c r="R1182">
        <f t="shared" si="168"/>
        <v>0</v>
      </c>
      <c r="S1182">
        <f t="shared" si="169"/>
        <v>0</v>
      </c>
    </row>
    <row r="1183" spans="1:19" ht="18.600000000000001" customHeight="1" x14ac:dyDescent="0.3">
      <c r="A1183" t="s">
        <v>3506</v>
      </c>
      <c r="B1183" t="str">
        <f>UPPER(DataAnalyst!B1183)</f>
        <v>SR. DATA ANALYST - PROJECT MANAGER</v>
      </c>
      <c r="C1183" t="s">
        <v>3421</v>
      </c>
      <c r="E1183" t="str">
        <f t="shared" si="171"/>
        <v>Data Analyst</v>
      </c>
      <c r="F1183" t="str">
        <f t="shared" si="163"/>
        <v>$64</v>
      </c>
      <c r="G1183" t="str">
        <f t="shared" si="164"/>
        <v>$113</v>
      </c>
      <c r="H1183" t="str">
        <f>LEFT(DataAnalyst!F1127,LEN(DataAnalyst!F1127)-3)</f>
        <v xml:space="preserve">CHOP
</v>
      </c>
      <c r="I1183" t="s">
        <v>2452</v>
      </c>
      <c r="J1183" t="str">
        <f>IF(DataAnalyst!I1127=-1,"Unknown",DataAnalyst!I1127)</f>
        <v>1001 to 5000 employees</v>
      </c>
      <c r="K1183" t="str">
        <f>IF(DataAnalyst!L1127=-1,"Unknown",DataAnalyst!L1127)</f>
        <v>Health Care Services &amp; Hospitals</v>
      </c>
      <c r="L1183" t="str">
        <f>IF(DataAnalyst!N1127=-1,"Unknown",DataAnalyst!N1127)</f>
        <v>$50 to $100 million (USD)</v>
      </c>
      <c r="M1183" t="b">
        <f>IF(DataAnalyst!P1127=-1,FALSE,TRUE)</f>
        <v>0</v>
      </c>
      <c r="N1183">
        <f t="shared" si="170"/>
        <v>1</v>
      </c>
      <c r="O1183">
        <f t="shared" si="165"/>
        <v>0</v>
      </c>
      <c r="P1183">
        <f t="shared" si="166"/>
        <v>0</v>
      </c>
      <c r="Q1183">
        <f t="shared" si="167"/>
        <v>1</v>
      </c>
      <c r="R1183">
        <f t="shared" si="168"/>
        <v>0</v>
      </c>
      <c r="S1183">
        <f t="shared" si="169"/>
        <v>1</v>
      </c>
    </row>
    <row r="1184" spans="1:19" ht="18.600000000000001" customHeight="1" x14ac:dyDescent="0.3">
      <c r="A1184" t="s">
        <v>3509</v>
      </c>
      <c r="B1184" t="str">
        <f>UPPER(DataAnalyst!B1184)</f>
        <v>DATA ANALYST SAS PROGRAMMER</v>
      </c>
      <c r="C1184" t="s">
        <v>3508</v>
      </c>
      <c r="E1184" t="str">
        <f t="shared" si="171"/>
        <v>Data Analyst</v>
      </c>
      <c r="F1184" t="str">
        <f t="shared" si="163"/>
        <v>$50</v>
      </c>
      <c r="G1184" t="str">
        <f t="shared" si="164"/>
        <v>$93</v>
      </c>
      <c r="H1184" t="str">
        <f>LEFT(DataAnalyst!F1128,LEN(DataAnalyst!F1128)-3)</f>
        <v xml:space="preserve">University of Pennsylvania
</v>
      </c>
      <c r="I1184" t="s">
        <v>2452</v>
      </c>
      <c r="J1184" t="str">
        <f>IF(DataAnalyst!I1128=-1,"Unknown",DataAnalyst!I1128)</f>
        <v>10000+ employees</v>
      </c>
      <c r="K1184" t="str">
        <f>IF(DataAnalyst!L1128=-1,"Unknown",DataAnalyst!L1128)</f>
        <v>Colleges &amp; Universities</v>
      </c>
      <c r="L1184" t="str">
        <f>IF(DataAnalyst!N1128=-1,"Unknown",DataAnalyst!N1128)</f>
        <v>Unknown / Non-Applicable</v>
      </c>
      <c r="M1184" t="b">
        <f>IF(DataAnalyst!P1128=-1,FALSE,TRUE)</f>
        <v>0</v>
      </c>
      <c r="N1184">
        <f t="shared" si="170"/>
        <v>0</v>
      </c>
      <c r="O1184">
        <f t="shared" si="165"/>
        <v>1</v>
      </c>
      <c r="P1184">
        <f t="shared" si="166"/>
        <v>1</v>
      </c>
      <c r="Q1184">
        <f t="shared" si="167"/>
        <v>0</v>
      </c>
      <c r="R1184">
        <f t="shared" si="168"/>
        <v>0</v>
      </c>
      <c r="S1184">
        <f t="shared" si="169"/>
        <v>1</v>
      </c>
    </row>
    <row r="1185" spans="1:19" ht="18.600000000000001" customHeight="1" x14ac:dyDescent="0.3">
      <c r="A1185" t="s">
        <v>3511</v>
      </c>
      <c r="B1185" t="str">
        <f>UPPER(DataAnalyst!B1185)</f>
        <v>SR. DATA ANALYST</v>
      </c>
      <c r="C1185" t="s">
        <v>3508</v>
      </c>
      <c r="E1185" t="str">
        <f t="shared" si="171"/>
        <v>Data Analyst</v>
      </c>
      <c r="F1185" t="str">
        <f t="shared" si="163"/>
        <v>$50</v>
      </c>
      <c r="G1185" t="str">
        <f t="shared" si="164"/>
        <v>$93</v>
      </c>
      <c r="H1185" t="str">
        <f>LEFT(DataAnalyst!F1129,LEN(DataAnalyst!F1129)-3)</f>
        <v xml:space="preserve">Login Consulting Services, Inc
</v>
      </c>
      <c r="I1185" t="s">
        <v>3354</v>
      </c>
      <c r="J1185" t="str">
        <f>IF(DataAnalyst!I1129=-1,"Unknown",DataAnalyst!I1129)</f>
        <v>51 to 200 employees</v>
      </c>
      <c r="K1185" t="str">
        <f>IF(DataAnalyst!L1129=-1,"Unknown",DataAnalyst!L1129)</f>
        <v>Consulting</v>
      </c>
      <c r="L1185" t="str">
        <f>IF(DataAnalyst!N1129=-1,"Unknown",DataAnalyst!N1129)</f>
        <v>$5 to $10 million (USD)</v>
      </c>
      <c r="M1185" t="b">
        <f>IF(DataAnalyst!P1129=-1,FALSE,TRUE)</f>
        <v>0</v>
      </c>
      <c r="N1185">
        <f t="shared" si="170"/>
        <v>1</v>
      </c>
      <c r="O1185">
        <f t="shared" si="165"/>
        <v>0</v>
      </c>
      <c r="P1185">
        <f t="shared" si="166"/>
        <v>0</v>
      </c>
      <c r="Q1185">
        <f t="shared" si="167"/>
        <v>0</v>
      </c>
      <c r="R1185">
        <f t="shared" si="168"/>
        <v>0</v>
      </c>
      <c r="S1185">
        <f t="shared" si="169"/>
        <v>0</v>
      </c>
    </row>
    <row r="1186" spans="1:19" ht="18.600000000000001" customHeight="1" x14ac:dyDescent="0.3">
      <c r="A1186" t="s">
        <v>3513</v>
      </c>
      <c r="B1186" t="str">
        <f>UPPER(DataAnalyst!B1186)</f>
        <v>SYSTEMS ANALYST, QUALITY DATA SYSTEM</v>
      </c>
      <c r="C1186" t="s">
        <v>3508</v>
      </c>
      <c r="E1186" t="str">
        <f t="shared" si="171"/>
        <v>Data Analyst</v>
      </c>
      <c r="F1186" t="str">
        <f t="shared" si="163"/>
        <v>$50</v>
      </c>
      <c r="G1186" t="str">
        <f t="shared" si="164"/>
        <v>$93</v>
      </c>
      <c r="H1186" t="str">
        <f>LEFT(DataAnalyst!F1130,LEN(DataAnalyst!F1130)-3)</f>
        <v xml:space="preserve">ORS Partners
</v>
      </c>
      <c r="I1186" t="s">
        <v>3357</v>
      </c>
      <c r="J1186" t="str">
        <f>IF(DataAnalyst!I1130=-1,"Unknown",DataAnalyst!I1130)</f>
        <v>51 to 200 employees</v>
      </c>
      <c r="K1186" t="str">
        <f>IF(DataAnalyst!L1130=-1,"Unknown",DataAnalyst!L1130)</f>
        <v>Staffing &amp; Outsourcing</v>
      </c>
      <c r="L1186" t="str">
        <f>IF(DataAnalyst!N1130=-1,"Unknown",DataAnalyst!N1130)</f>
        <v>$10 to $25 million (USD)</v>
      </c>
      <c r="M1186" t="b">
        <f>IF(DataAnalyst!P1130=-1,FALSE,TRUE)</f>
        <v>0</v>
      </c>
      <c r="N1186">
        <f t="shared" si="170"/>
        <v>0</v>
      </c>
      <c r="O1186">
        <f t="shared" si="165"/>
        <v>0</v>
      </c>
      <c r="P1186">
        <f t="shared" si="166"/>
        <v>0</v>
      </c>
      <c r="Q1186">
        <f t="shared" si="167"/>
        <v>0</v>
      </c>
      <c r="R1186">
        <f t="shared" si="168"/>
        <v>0</v>
      </c>
      <c r="S1186">
        <f t="shared" si="169"/>
        <v>0</v>
      </c>
    </row>
    <row r="1187" spans="1:19" ht="18.600000000000001" customHeight="1" x14ac:dyDescent="0.3">
      <c r="A1187" t="s">
        <v>3517</v>
      </c>
      <c r="B1187" t="str">
        <f>UPPER(DataAnalyst!B1187)</f>
        <v>DATA VISUALIZATION PROJECT MANAGER/ BUSINESS ANALYST (PM / BA)</v>
      </c>
      <c r="C1187" t="s">
        <v>3508</v>
      </c>
      <c r="E1187" t="str">
        <f t="shared" si="171"/>
        <v>Business Analyst</v>
      </c>
      <c r="F1187" t="str">
        <f t="shared" si="163"/>
        <v>$50</v>
      </c>
      <c r="G1187" t="str">
        <f t="shared" si="164"/>
        <v>$93</v>
      </c>
      <c r="H1187" t="str">
        <f>LEFT(DataAnalyst!F1131,LEN(DataAnalyst!F1131)-3)</f>
        <v xml:space="preserve">Fred Beans
</v>
      </c>
      <c r="I1187" t="s">
        <v>3340</v>
      </c>
      <c r="J1187" t="str">
        <f>IF(DataAnalyst!I1131=-1,"Unknown",DataAnalyst!I1131)</f>
        <v>1001 to 5000 employees</v>
      </c>
      <c r="K1187" t="str">
        <f>IF(DataAnalyst!L1131=-1,"Unknown",DataAnalyst!L1131)</f>
        <v>Vehicle Dealers</v>
      </c>
      <c r="L1187" t="str">
        <f>IF(DataAnalyst!N1131=-1,"Unknown",DataAnalyst!N1131)</f>
        <v>$1 to $2 billion (USD)</v>
      </c>
      <c r="M1187" t="b">
        <f>IF(DataAnalyst!P1131=-1,FALSE,TRUE)</f>
        <v>0</v>
      </c>
      <c r="N1187">
        <f t="shared" si="170"/>
        <v>0</v>
      </c>
      <c r="O1187">
        <f t="shared" si="165"/>
        <v>0</v>
      </c>
      <c r="P1187">
        <f t="shared" si="166"/>
        <v>0</v>
      </c>
      <c r="Q1187">
        <f t="shared" si="167"/>
        <v>0</v>
      </c>
      <c r="R1187">
        <f t="shared" si="168"/>
        <v>0</v>
      </c>
      <c r="S1187">
        <f t="shared" si="169"/>
        <v>1</v>
      </c>
    </row>
    <row r="1188" spans="1:19" ht="18.600000000000001" customHeight="1" x14ac:dyDescent="0.3">
      <c r="A1188" t="s">
        <v>3521</v>
      </c>
      <c r="B1188" t="str">
        <f>UPPER(DataAnalyst!B1188)</f>
        <v>STABILITY DATA ANALYST</v>
      </c>
      <c r="C1188" t="s">
        <v>3508</v>
      </c>
      <c r="E1188" t="str">
        <f t="shared" si="171"/>
        <v>Data Analyst</v>
      </c>
      <c r="F1188" t="str">
        <f t="shared" si="163"/>
        <v>$50</v>
      </c>
      <c r="G1188" t="str">
        <f t="shared" si="164"/>
        <v>$93</v>
      </c>
      <c r="H1188" t="str">
        <f>LEFT(DataAnalyst!F1132,LEN(DataAnalyst!F1132)-3)</f>
        <v xml:space="preserve">Zachary Piper Solutions, LLC
</v>
      </c>
      <c r="I1188" t="s">
        <v>3231</v>
      </c>
      <c r="J1188" t="str">
        <f>IF(DataAnalyst!I1132=-1,"Unknown",DataAnalyst!I1132)</f>
        <v>51 to 200 employees</v>
      </c>
      <c r="K1188" t="str">
        <f>IF(DataAnalyst!L1132=-1,"Unknown",DataAnalyst!L1132)</f>
        <v>Enterprise Software &amp; Network Solutions</v>
      </c>
      <c r="L1188" t="str">
        <f>IF(DataAnalyst!N1132=-1,"Unknown",DataAnalyst!N1132)</f>
        <v>$10 to $25 million (USD)</v>
      </c>
      <c r="M1188" t="b">
        <f>IF(DataAnalyst!P1132=-1,FALSE,TRUE)</f>
        <v>0</v>
      </c>
      <c r="N1188">
        <f t="shared" si="170"/>
        <v>0</v>
      </c>
      <c r="O1188">
        <f t="shared" si="165"/>
        <v>0</v>
      </c>
      <c r="P1188">
        <f t="shared" si="166"/>
        <v>0</v>
      </c>
      <c r="Q1188">
        <f t="shared" si="167"/>
        <v>0</v>
      </c>
      <c r="R1188">
        <f t="shared" si="168"/>
        <v>0</v>
      </c>
      <c r="S1188">
        <f t="shared" si="169"/>
        <v>1</v>
      </c>
    </row>
    <row r="1189" spans="1:19" ht="18.600000000000001" customHeight="1" x14ac:dyDescent="0.3">
      <c r="A1189" t="s">
        <v>3524</v>
      </c>
      <c r="B1189" t="str">
        <f>UPPER(DataAnalyst!B1189)</f>
        <v>BUSINESS ANALYST/DATA ANALYST</v>
      </c>
      <c r="C1189" t="s">
        <v>3508</v>
      </c>
      <c r="E1189" t="str">
        <f t="shared" si="171"/>
        <v>Business Analyst</v>
      </c>
      <c r="F1189" t="str">
        <f t="shared" si="163"/>
        <v>$50</v>
      </c>
      <c r="G1189" t="str">
        <f t="shared" si="164"/>
        <v>$93</v>
      </c>
      <c r="H1189" t="str">
        <f>LEFT(DataAnalyst!F1134,LEN(DataAnalyst!F1134)-3)</f>
        <v xml:space="preserve">PMHCC, Inc.
</v>
      </c>
      <c r="I1189" t="s">
        <v>2452</v>
      </c>
      <c r="J1189" t="str">
        <f>IF(DataAnalyst!I1134=-1,"Unknown",DataAnalyst!I1134)</f>
        <v>501 to 1000 employees</v>
      </c>
      <c r="K1189" t="str">
        <f>IF(DataAnalyst!L1134=-1,"Unknown",DataAnalyst!L1134)</f>
        <v>Health Care Services &amp; Hospitals</v>
      </c>
      <c r="L1189" t="str">
        <f>IF(DataAnalyst!N1134=-1,"Unknown",DataAnalyst!N1134)</f>
        <v>Unknown / Non-Applicable</v>
      </c>
      <c r="M1189" t="b">
        <f>IF(DataAnalyst!P1134=-1,FALSE,TRUE)</f>
        <v>0</v>
      </c>
      <c r="N1189">
        <f t="shared" si="170"/>
        <v>0</v>
      </c>
      <c r="O1189">
        <f t="shared" si="165"/>
        <v>0</v>
      </c>
      <c r="P1189">
        <f t="shared" si="166"/>
        <v>0</v>
      </c>
      <c r="Q1189">
        <f t="shared" si="167"/>
        <v>0</v>
      </c>
      <c r="R1189">
        <f t="shared" si="168"/>
        <v>0</v>
      </c>
      <c r="S1189">
        <f t="shared" si="169"/>
        <v>0</v>
      </c>
    </row>
    <row r="1190" spans="1:19" ht="18.600000000000001" customHeight="1" x14ac:dyDescent="0.3">
      <c r="A1190" t="s">
        <v>3525</v>
      </c>
      <c r="B1190" t="str">
        <f>UPPER(DataAnalyst!B1190)</f>
        <v>STABILITY DATA ANALYST</v>
      </c>
      <c r="C1190" t="s">
        <v>3508</v>
      </c>
      <c r="E1190" t="str">
        <f t="shared" si="171"/>
        <v>Data Analyst</v>
      </c>
      <c r="F1190" t="str">
        <f t="shared" si="163"/>
        <v>$50</v>
      </c>
      <c r="G1190" t="str">
        <f t="shared" si="164"/>
        <v>$93</v>
      </c>
      <c r="H1190" t="str">
        <f>LEFT(DataAnalyst!F1135,LEN(DataAnalyst!F1135)-3)</f>
        <v xml:space="preserve">Angeion Group
</v>
      </c>
      <c r="I1190" t="s">
        <v>3372</v>
      </c>
      <c r="J1190" t="str">
        <f>IF(DataAnalyst!I1135=-1,"Unknown",DataAnalyst!I1135)</f>
        <v>1 to 50 employees</v>
      </c>
      <c r="K1190" t="str">
        <f>IF(DataAnalyst!L1135=-1,"Unknown",DataAnalyst!L1135)</f>
        <v>Consulting</v>
      </c>
      <c r="L1190" t="str">
        <f>IF(DataAnalyst!N1135=-1,"Unknown",DataAnalyst!N1135)</f>
        <v>Unknown / Non-Applicable</v>
      </c>
      <c r="M1190" t="b">
        <f>IF(DataAnalyst!P1135=-1,FALSE,TRUE)</f>
        <v>0</v>
      </c>
      <c r="N1190">
        <f t="shared" si="170"/>
        <v>0</v>
      </c>
      <c r="O1190">
        <f t="shared" si="165"/>
        <v>0</v>
      </c>
      <c r="P1190">
        <f t="shared" si="166"/>
        <v>0</v>
      </c>
      <c r="Q1190">
        <f t="shared" si="167"/>
        <v>0</v>
      </c>
      <c r="R1190">
        <f t="shared" si="168"/>
        <v>0</v>
      </c>
      <c r="S1190">
        <f t="shared" si="169"/>
        <v>1</v>
      </c>
    </row>
    <row r="1191" spans="1:19" ht="18.600000000000001" customHeight="1" x14ac:dyDescent="0.3">
      <c r="A1191" t="s">
        <v>3527</v>
      </c>
      <c r="B1191" t="str">
        <f>UPPER(DataAnalyst!B1191)</f>
        <v>DATA ANALYST JUNIOR</v>
      </c>
      <c r="C1191" t="s">
        <v>3508</v>
      </c>
      <c r="E1191" t="str">
        <f t="shared" si="171"/>
        <v>Data Analyst</v>
      </c>
      <c r="F1191" t="str">
        <f t="shared" si="163"/>
        <v>$50</v>
      </c>
      <c r="G1191" t="str">
        <f t="shared" si="164"/>
        <v>$93</v>
      </c>
      <c r="H1191" t="str">
        <f>LEFT(DataAnalyst!F1136,LEN(DataAnalyst!F1136)-3)</f>
        <v xml:space="preserve">iTech Solutions, Inc
</v>
      </c>
      <c r="I1191" t="s">
        <v>3375</v>
      </c>
      <c r="J1191" t="str">
        <f>IF(DataAnalyst!I1136=-1,"Unknown",DataAnalyst!I1136)</f>
        <v>51 to 200 employees</v>
      </c>
      <c r="K1191" t="str">
        <f>IF(DataAnalyst!L1136=-1,"Unknown",DataAnalyst!L1136)</f>
        <v>Staffing &amp; Outsourcing</v>
      </c>
      <c r="L1191" t="str">
        <f>IF(DataAnalyst!N1136=-1,"Unknown",DataAnalyst!N1136)</f>
        <v>$10 to $25 million (USD)</v>
      </c>
      <c r="M1191" t="b">
        <f>IF(DataAnalyst!P1136=-1,FALSE,TRUE)</f>
        <v>0</v>
      </c>
      <c r="N1191">
        <f t="shared" si="170"/>
        <v>1</v>
      </c>
      <c r="O1191">
        <f t="shared" si="165"/>
        <v>0</v>
      </c>
      <c r="P1191">
        <f t="shared" si="166"/>
        <v>0</v>
      </c>
      <c r="Q1191">
        <f t="shared" si="167"/>
        <v>0</v>
      </c>
      <c r="R1191">
        <f t="shared" si="168"/>
        <v>0</v>
      </c>
      <c r="S1191">
        <f t="shared" si="169"/>
        <v>1</v>
      </c>
    </row>
    <row r="1192" spans="1:19" ht="18.600000000000001" customHeight="1" x14ac:dyDescent="0.3">
      <c r="A1192" t="s">
        <v>3529</v>
      </c>
      <c r="B1192" t="str">
        <f>UPPER(DataAnalyst!B1192)</f>
        <v>BUSINESS INTELLIGENCE AND DATA SCIENCES ANALYST</v>
      </c>
      <c r="C1192" t="s">
        <v>3508</v>
      </c>
      <c r="E1192" t="str">
        <f t="shared" si="171"/>
        <v>Business Analyst</v>
      </c>
      <c r="F1192" t="str">
        <f t="shared" si="163"/>
        <v>$50</v>
      </c>
      <c r="G1192" t="str">
        <f t="shared" si="164"/>
        <v>$93</v>
      </c>
      <c r="H1192" t="str">
        <f>LEFT(DataAnalyst!F1137,LEN(DataAnalyst!F1137)-3)</f>
        <v xml:space="preserve">AccessLex Institute
</v>
      </c>
      <c r="I1192" t="s">
        <v>3379</v>
      </c>
      <c r="J1192" t="str">
        <f>IF(DataAnalyst!I1137=-1,"Unknown",DataAnalyst!I1137)</f>
        <v>51 to 200 employees</v>
      </c>
      <c r="K1192" t="str">
        <f>IF(DataAnalyst!L1137=-1,"Unknown",DataAnalyst!L1137)</f>
        <v>Colleges &amp; Universities</v>
      </c>
      <c r="L1192" t="str">
        <f>IF(DataAnalyst!N1137=-1,"Unknown",DataAnalyst!N1137)</f>
        <v>Unknown / Non-Applicable</v>
      </c>
      <c r="M1192" t="b">
        <f>IF(DataAnalyst!P1137=-1,FALSE,TRUE)</f>
        <v>0</v>
      </c>
      <c r="N1192">
        <f t="shared" si="170"/>
        <v>0</v>
      </c>
      <c r="O1192">
        <f t="shared" si="165"/>
        <v>0</v>
      </c>
      <c r="P1192">
        <f t="shared" si="166"/>
        <v>0</v>
      </c>
      <c r="Q1192">
        <f t="shared" si="167"/>
        <v>0</v>
      </c>
      <c r="R1192">
        <f t="shared" si="168"/>
        <v>0</v>
      </c>
      <c r="S1192">
        <f t="shared" si="169"/>
        <v>0</v>
      </c>
    </row>
    <row r="1193" spans="1:19" ht="18.600000000000001" customHeight="1" x14ac:dyDescent="0.3">
      <c r="A1193" t="s">
        <v>3533</v>
      </c>
      <c r="B1193" t="str">
        <f>UPPER(DataAnalyst!B1193)</f>
        <v>SR BUSINESS ANALYST (DATA QUALITY)</v>
      </c>
      <c r="C1193" t="s">
        <v>3508</v>
      </c>
      <c r="E1193" t="str">
        <f t="shared" si="171"/>
        <v>Business Analyst</v>
      </c>
      <c r="F1193" t="str">
        <f t="shared" si="163"/>
        <v>$50</v>
      </c>
      <c r="G1193" t="str">
        <f t="shared" si="164"/>
        <v>$93</v>
      </c>
      <c r="H1193" t="str">
        <f>LEFT(DataAnalyst!F1138,LEN(DataAnalyst!F1138)-3)</f>
        <v xml:space="preserve">Vanguard
</v>
      </c>
      <c r="I1193" t="s">
        <v>3057</v>
      </c>
      <c r="J1193" t="str">
        <f>IF(DataAnalyst!I1138=-1,"Unknown",DataAnalyst!I1138)</f>
        <v>10000+ employees</v>
      </c>
      <c r="K1193" t="str">
        <f>IF(DataAnalyst!L1138=-1,"Unknown",DataAnalyst!L1138)</f>
        <v>Investment Banking &amp; Asset Management</v>
      </c>
      <c r="L1193" t="str">
        <f>IF(DataAnalyst!N1138=-1,"Unknown",DataAnalyst!N1138)</f>
        <v>Unknown / Non-Applicable</v>
      </c>
      <c r="M1193" t="b">
        <f>IF(DataAnalyst!P1138=-1,FALSE,TRUE)</f>
        <v>0</v>
      </c>
      <c r="N1193">
        <f t="shared" si="170"/>
        <v>1</v>
      </c>
      <c r="O1193">
        <f t="shared" si="165"/>
        <v>1</v>
      </c>
      <c r="P1193">
        <f t="shared" si="166"/>
        <v>0</v>
      </c>
      <c r="Q1193">
        <f t="shared" si="167"/>
        <v>1</v>
      </c>
      <c r="R1193">
        <f t="shared" si="168"/>
        <v>1</v>
      </c>
      <c r="S1193">
        <f t="shared" si="169"/>
        <v>1</v>
      </c>
    </row>
    <row r="1194" spans="1:19" ht="18.600000000000001" customHeight="1" x14ac:dyDescent="0.3">
      <c r="A1194" t="s">
        <v>3534</v>
      </c>
      <c r="B1194" t="str">
        <f>UPPER(DataAnalyst!B1194)</f>
        <v>HEALTHCARE DATA ANALYTICS ANALYST SENIOR</v>
      </c>
      <c r="C1194" t="s">
        <v>3508</v>
      </c>
      <c r="E1194" t="str">
        <f t="shared" si="171"/>
        <v>Data Analyst</v>
      </c>
      <c r="F1194" t="str">
        <f t="shared" si="163"/>
        <v>$50</v>
      </c>
      <c r="G1194" t="str">
        <f t="shared" si="164"/>
        <v>$93</v>
      </c>
      <c r="H1194" t="str">
        <f>LEFT(DataAnalyst!F1139,LEN(DataAnalyst!F1139)-3)</f>
        <v xml:space="preserve">TD Bank
</v>
      </c>
      <c r="I1194" t="s">
        <v>3385</v>
      </c>
      <c r="J1194" t="str">
        <f>IF(DataAnalyst!I1139=-1,"Unknown",DataAnalyst!I1139)</f>
        <v>10000+ employees</v>
      </c>
      <c r="K1194" t="str">
        <f>IF(DataAnalyst!L1139=-1,"Unknown",DataAnalyst!L1139)</f>
        <v>Banks &amp; Credit Unions</v>
      </c>
      <c r="L1194" t="str">
        <f>IF(DataAnalyst!N1139=-1,"Unknown",DataAnalyst!N1139)</f>
        <v>$10+ billion (USD)</v>
      </c>
      <c r="M1194" t="b">
        <f>IF(DataAnalyst!P1139=-1,FALSE,TRUE)</f>
        <v>0</v>
      </c>
      <c r="N1194">
        <f t="shared" si="170"/>
        <v>0</v>
      </c>
      <c r="O1194">
        <f t="shared" si="165"/>
        <v>0</v>
      </c>
      <c r="P1194">
        <f t="shared" si="166"/>
        <v>0</v>
      </c>
      <c r="Q1194">
        <f t="shared" si="167"/>
        <v>1</v>
      </c>
      <c r="R1194">
        <f t="shared" si="168"/>
        <v>0</v>
      </c>
      <c r="S1194">
        <f t="shared" si="169"/>
        <v>1</v>
      </c>
    </row>
    <row r="1195" spans="1:19" ht="18.600000000000001" customHeight="1" x14ac:dyDescent="0.3">
      <c r="A1195" t="s">
        <v>3536</v>
      </c>
      <c r="B1195" t="str">
        <f>UPPER(DataAnalyst!B1195)</f>
        <v>MID LEVEL DATA ANALYST / BI ENGINEER - LOOKER, PYTHON, CLIENT FACING</v>
      </c>
      <c r="C1195" t="s">
        <v>3508</v>
      </c>
      <c r="E1195" t="str">
        <f t="shared" si="171"/>
        <v>Data Analyst</v>
      </c>
      <c r="F1195" t="str">
        <f t="shared" si="163"/>
        <v>$50</v>
      </c>
      <c r="G1195" t="str">
        <f t="shared" si="164"/>
        <v>$93</v>
      </c>
      <c r="H1195" t="str">
        <f>LEFT(DataAnalyst!F1140,LEN(DataAnalyst!F1140)-3)</f>
        <v xml:space="preserve">Boeing
</v>
      </c>
      <c r="I1195" t="s">
        <v>3390</v>
      </c>
      <c r="J1195" t="str">
        <f>IF(DataAnalyst!I1140=-1,"Unknown",DataAnalyst!I1140)</f>
        <v>10000+ employees</v>
      </c>
      <c r="K1195" t="str">
        <f>IF(DataAnalyst!L1140=-1,"Unknown",DataAnalyst!L1140)</f>
        <v>Aerospace &amp; Defense</v>
      </c>
      <c r="L1195" t="str">
        <f>IF(DataAnalyst!N1140=-1,"Unknown",DataAnalyst!N1140)</f>
        <v>$10+ billion (USD)</v>
      </c>
      <c r="M1195" t="b">
        <f>IF(DataAnalyst!P1140=-1,FALSE,TRUE)</f>
        <v>0</v>
      </c>
      <c r="N1195">
        <f t="shared" si="170"/>
        <v>1</v>
      </c>
      <c r="O1195">
        <f t="shared" si="165"/>
        <v>1</v>
      </c>
      <c r="P1195">
        <f t="shared" si="166"/>
        <v>0</v>
      </c>
      <c r="Q1195">
        <f t="shared" si="167"/>
        <v>1</v>
      </c>
      <c r="R1195">
        <f t="shared" si="168"/>
        <v>0</v>
      </c>
      <c r="S1195">
        <f t="shared" si="169"/>
        <v>0</v>
      </c>
    </row>
    <row r="1196" spans="1:19" ht="18.600000000000001" customHeight="1" x14ac:dyDescent="0.3">
      <c r="A1196" t="s">
        <v>3538</v>
      </c>
      <c r="B1196" t="str">
        <f>UPPER(DataAnalyst!B1196)</f>
        <v>TECHNICAL BUSINESS ANALYST (DATA WAREHOUSE)</v>
      </c>
      <c r="C1196" t="s">
        <v>3508</v>
      </c>
      <c r="E1196" t="str">
        <f t="shared" si="171"/>
        <v>Business Analyst</v>
      </c>
      <c r="F1196" t="str">
        <f t="shared" si="163"/>
        <v>$50</v>
      </c>
      <c r="G1196" t="str">
        <f t="shared" si="164"/>
        <v>$93</v>
      </c>
      <c r="H1196" t="str">
        <f>LEFT(DataAnalyst!F1141,LEN(DataAnalyst!F1141)-3)</f>
        <v xml:space="preserve">TeamSoft
</v>
      </c>
      <c r="I1196" t="s">
        <v>2932</v>
      </c>
      <c r="J1196" t="str">
        <f>IF(DataAnalyst!I1141=-1,"Unknown",DataAnalyst!I1141)</f>
        <v>201 to 500 employees</v>
      </c>
      <c r="K1196" t="str">
        <f>IF(DataAnalyst!L1141=-1,"Unknown",DataAnalyst!L1141)</f>
        <v>IT Services</v>
      </c>
      <c r="L1196" t="str">
        <f>IF(DataAnalyst!N1141=-1,"Unknown",DataAnalyst!N1141)</f>
        <v>$50 to $100 million (USD)</v>
      </c>
      <c r="M1196" t="b">
        <f>IF(DataAnalyst!P1141=-1,FALSE,TRUE)</f>
        <v>0</v>
      </c>
      <c r="N1196">
        <f t="shared" si="170"/>
        <v>1</v>
      </c>
      <c r="O1196">
        <f t="shared" si="165"/>
        <v>0</v>
      </c>
      <c r="P1196">
        <f t="shared" si="166"/>
        <v>0</v>
      </c>
      <c r="Q1196">
        <f t="shared" si="167"/>
        <v>0</v>
      </c>
      <c r="R1196">
        <f t="shared" si="168"/>
        <v>1</v>
      </c>
      <c r="S1196">
        <f t="shared" si="169"/>
        <v>0</v>
      </c>
    </row>
    <row r="1197" spans="1:19" ht="18.600000000000001" customHeight="1" x14ac:dyDescent="0.3">
      <c r="A1197" t="s">
        <v>3540</v>
      </c>
      <c r="B1197" t="str">
        <f>UPPER(DataAnalyst!B1197)</f>
        <v>DATA LINK ANALYST</v>
      </c>
      <c r="C1197" t="s">
        <v>3508</v>
      </c>
      <c r="E1197" t="str">
        <f t="shared" si="171"/>
        <v>Data Analyst</v>
      </c>
      <c r="F1197" t="str">
        <f t="shared" si="163"/>
        <v>$50</v>
      </c>
      <c r="G1197" t="str">
        <f t="shared" si="164"/>
        <v>$93</v>
      </c>
      <c r="H1197" t="str">
        <f>LEFT(DataAnalyst!F1144,LEN(DataAnalyst!F1144)-3)</f>
        <v xml:space="preserve">Weston Solutions Inc.
</v>
      </c>
      <c r="I1197" t="s">
        <v>3379</v>
      </c>
      <c r="J1197" t="str">
        <f>IF(DataAnalyst!I1144=-1,"Unknown",DataAnalyst!I1144)</f>
        <v>1001 to 5000 employees</v>
      </c>
      <c r="K1197" t="str">
        <f>IF(DataAnalyst!L1144=-1,"Unknown",DataAnalyst!L1144)</f>
        <v>Oil &amp; Gas Services</v>
      </c>
      <c r="L1197" t="str">
        <f>IF(DataAnalyst!N1144=-1,"Unknown",DataAnalyst!N1144)</f>
        <v>$500 million to $1 billion (USD)</v>
      </c>
      <c r="M1197" t="b">
        <f>IF(DataAnalyst!P1144=-1,FALSE,TRUE)</f>
        <v>0</v>
      </c>
      <c r="N1197">
        <f t="shared" si="170"/>
        <v>0</v>
      </c>
      <c r="O1197">
        <f t="shared" si="165"/>
        <v>0</v>
      </c>
      <c r="P1197">
        <f t="shared" si="166"/>
        <v>0</v>
      </c>
      <c r="Q1197">
        <f t="shared" si="167"/>
        <v>0</v>
      </c>
      <c r="R1197">
        <f t="shared" si="168"/>
        <v>0</v>
      </c>
      <c r="S1197">
        <f t="shared" si="169"/>
        <v>1</v>
      </c>
    </row>
    <row r="1198" spans="1:19" ht="18.600000000000001" customHeight="1" x14ac:dyDescent="0.3">
      <c r="A1198" t="s">
        <v>3545</v>
      </c>
      <c r="B1198" t="str">
        <f>UPPER(DataAnalyst!B1198)</f>
        <v>LEAD ANALYST, DATA TRANSFER, INTEGRATION &amp; QUALITY, WILMINGTON, DE</v>
      </c>
      <c r="C1198" t="s">
        <v>3508</v>
      </c>
      <c r="E1198" t="str">
        <f t="shared" si="171"/>
        <v>Data Analyst</v>
      </c>
      <c r="F1198" t="str">
        <f t="shared" si="163"/>
        <v>$50</v>
      </c>
      <c r="G1198" t="str">
        <f t="shared" si="164"/>
        <v>$93</v>
      </c>
      <c r="H1198" t="str">
        <f>LEFT(DataAnalyst!F1145,LEN(DataAnalyst!F1145)-3)</f>
        <v xml:space="preserve">McGrath Systems
</v>
      </c>
      <c r="I1198" t="s">
        <v>1741</v>
      </c>
      <c r="J1198" t="str">
        <f>IF(DataAnalyst!I1145=-1,"Unknown",DataAnalyst!I1145)</f>
        <v>1 to 50 employees</v>
      </c>
      <c r="K1198" t="str">
        <f>IF(DataAnalyst!L1145=-1,"Unknown",DataAnalyst!L1145)</f>
        <v>Staffing &amp; Outsourcing</v>
      </c>
      <c r="L1198" t="str">
        <f>IF(DataAnalyst!N1145=-1,"Unknown",DataAnalyst!N1145)</f>
        <v>$10 to $25 million (USD)</v>
      </c>
      <c r="M1198" t="b">
        <f>IF(DataAnalyst!P1145=-1,FALSE,TRUE)</f>
        <v>0</v>
      </c>
      <c r="N1198">
        <f t="shared" si="170"/>
        <v>0</v>
      </c>
      <c r="O1198">
        <f t="shared" si="165"/>
        <v>1</v>
      </c>
      <c r="P1198">
        <f t="shared" si="166"/>
        <v>0</v>
      </c>
      <c r="Q1198">
        <f t="shared" si="167"/>
        <v>0</v>
      </c>
      <c r="R1198">
        <f t="shared" si="168"/>
        <v>0</v>
      </c>
      <c r="S1198">
        <f t="shared" si="169"/>
        <v>0</v>
      </c>
    </row>
    <row r="1199" spans="1:19" ht="18.600000000000001" customHeight="1" x14ac:dyDescent="0.3">
      <c r="A1199" t="s">
        <v>3546</v>
      </c>
      <c r="B1199" t="str">
        <f>UPPER(DataAnalyst!B1199)</f>
        <v>TECHNICAL BUSINESS ANALYST (DATA WAREHOUSE)</v>
      </c>
      <c r="C1199" t="s">
        <v>3508</v>
      </c>
      <c r="E1199" t="str">
        <f t="shared" si="171"/>
        <v>Business Analyst</v>
      </c>
      <c r="F1199" t="str">
        <f t="shared" si="163"/>
        <v>$50</v>
      </c>
      <c r="G1199" t="str">
        <f t="shared" si="164"/>
        <v>$93</v>
      </c>
      <c r="H1199" t="str">
        <f>LEFT(DataAnalyst!F1146,LEN(DataAnalyst!F1146)-3)</f>
        <v>DL Staffing Soluti</v>
      </c>
      <c r="I1199" t="s">
        <v>177</v>
      </c>
      <c r="J1199" t="str">
        <f>IF(DataAnalyst!I1146=-1,"Unknown",DataAnalyst!I1146)</f>
        <v>Unknown</v>
      </c>
      <c r="K1199" t="str">
        <f>IF(DataAnalyst!L1146=-1,"Unknown",DataAnalyst!L1146)</f>
        <v>Unknown</v>
      </c>
      <c r="L1199" t="str">
        <f>IF(DataAnalyst!N1146=-1,"Unknown",DataAnalyst!N1146)</f>
        <v>Unknown</v>
      </c>
      <c r="M1199" t="b">
        <f>IF(DataAnalyst!P1146=-1,FALSE,TRUE)</f>
        <v>0</v>
      </c>
      <c r="N1199">
        <f t="shared" si="170"/>
        <v>1</v>
      </c>
      <c r="O1199">
        <f t="shared" si="165"/>
        <v>0</v>
      </c>
      <c r="P1199">
        <f t="shared" si="166"/>
        <v>0</v>
      </c>
      <c r="Q1199">
        <f t="shared" si="167"/>
        <v>0</v>
      </c>
      <c r="R1199">
        <f t="shared" si="168"/>
        <v>1</v>
      </c>
      <c r="S1199">
        <f t="shared" si="169"/>
        <v>0</v>
      </c>
    </row>
    <row r="1200" spans="1:19" ht="18.600000000000001" customHeight="1" x14ac:dyDescent="0.3">
      <c r="A1200" t="s">
        <v>3547</v>
      </c>
      <c r="B1200" t="str">
        <f>UPPER(DataAnalyst!B1200)</f>
        <v>CERTIFIED TUMOR REGISTRAR/DATA ANALYST [CTR AND EXPERIENCE REQUIRED]</v>
      </c>
      <c r="C1200" t="s">
        <v>3508</v>
      </c>
      <c r="E1200" t="str">
        <f t="shared" si="171"/>
        <v>Data Analyst</v>
      </c>
      <c r="F1200" t="str">
        <f t="shared" si="163"/>
        <v>$50</v>
      </c>
      <c r="G1200" t="str">
        <f t="shared" si="164"/>
        <v>$93</v>
      </c>
      <c r="H1200" t="str">
        <f>LEFT(DataAnalyst!F1148,LEN(DataAnalyst!F1148)-3)</f>
        <v xml:space="preserve">TechUSA
</v>
      </c>
      <c r="I1200" t="s">
        <v>2452</v>
      </c>
      <c r="J1200" t="str">
        <f>IF(DataAnalyst!I1148=-1,"Unknown",DataAnalyst!I1148)</f>
        <v>1001 to 5000 employees</v>
      </c>
      <c r="K1200" t="str">
        <f>IF(DataAnalyst!L1148=-1,"Unknown",DataAnalyst!L1148)</f>
        <v>Staffing &amp; Outsourcing</v>
      </c>
      <c r="L1200" t="str">
        <f>IF(DataAnalyst!N1148=-1,"Unknown",DataAnalyst!N1148)</f>
        <v>$100 to $500 million (USD)</v>
      </c>
      <c r="M1200" t="b">
        <f>IF(DataAnalyst!P1148=-1,FALSE,TRUE)</f>
        <v>0</v>
      </c>
      <c r="N1200">
        <f t="shared" si="170"/>
        <v>0</v>
      </c>
      <c r="O1200">
        <f t="shared" si="165"/>
        <v>0</v>
      </c>
      <c r="P1200">
        <f t="shared" si="166"/>
        <v>0</v>
      </c>
      <c r="Q1200">
        <f t="shared" si="167"/>
        <v>0</v>
      </c>
      <c r="R1200">
        <f t="shared" si="168"/>
        <v>0</v>
      </c>
      <c r="S1200">
        <f t="shared" si="169"/>
        <v>0</v>
      </c>
    </row>
    <row r="1201" spans="1:19" ht="18.600000000000001" customHeight="1" x14ac:dyDescent="0.3">
      <c r="A1201" t="s">
        <v>3551</v>
      </c>
      <c r="B1201" t="str">
        <f>UPPER(DataAnalyst!B1201)</f>
        <v>DATA CENTER MIGRATION PMO ANALYST/PMO LEAD</v>
      </c>
      <c r="C1201" t="s">
        <v>3508</v>
      </c>
      <c r="E1201" t="str">
        <f t="shared" si="171"/>
        <v>Data Analyst</v>
      </c>
      <c r="F1201" t="str">
        <f t="shared" si="163"/>
        <v>$50</v>
      </c>
      <c r="G1201" t="str">
        <f t="shared" si="164"/>
        <v>$93</v>
      </c>
      <c r="H1201" t="str">
        <f>LEFT(DataAnalyst!F1149,LEN(DataAnalyst!F1149)-3)</f>
        <v xml:space="preserve">Piper Companies
</v>
      </c>
      <c r="I1201" t="s">
        <v>3231</v>
      </c>
      <c r="J1201" t="str">
        <f>IF(DataAnalyst!I1149=-1,"Unknown",DataAnalyst!I1149)</f>
        <v>201 to 500 employees</v>
      </c>
      <c r="K1201" t="str">
        <f>IF(DataAnalyst!L1149=-1,"Unknown",DataAnalyst!L1149)</f>
        <v>Staffing &amp; Outsourcing</v>
      </c>
      <c r="L1201" t="str">
        <f>IF(DataAnalyst!N1149=-1,"Unknown",DataAnalyst!N1149)</f>
        <v>Unknown / Non-Applicable</v>
      </c>
      <c r="M1201" t="b">
        <f>IF(DataAnalyst!P1149=-1,FALSE,TRUE)</f>
        <v>0</v>
      </c>
      <c r="N1201">
        <f t="shared" si="170"/>
        <v>0</v>
      </c>
      <c r="O1201">
        <f t="shared" si="165"/>
        <v>0</v>
      </c>
      <c r="P1201">
        <f t="shared" si="166"/>
        <v>0</v>
      </c>
      <c r="Q1201">
        <f t="shared" si="167"/>
        <v>0</v>
      </c>
      <c r="R1201">
        <f t="shared" si="168"/>
        <v>0</v>
      </c>
      <c r="S1201">
        <f t="shared" si="169"/>
        <v>0</v>
      </c>
    </row>
    <row r="1202" spans="1:19" ht="18.600000000000001" customHeight="1" x14ac:dyDescent="0.3">
      <c r="A1202" t="s">
        <v>3552</v>
      </c>
      <c r="B1202" t="str">
        <f>UPPER(DataAnalyst!B1202)</f>
        <v>DATA CENTER MIGRATION PMO ANALYST/PMO LEAD</v>
      </c>
      <c r="C1202" t="s">
        <v>3508</v>
      </c>
      <c r="E1202" t="str">
        <f t="shared" si="171"/>
        <v>Data Analyst</v>
      </c>
      <c r="F1202" t="str">
        <f t="shared" si="163"/>
        <v>$50</v>
      </c>
      <c r="G1202" t="str">
        <f t="shared" si="164"/>
        <v>$93</v>
      </c>
      <c r="H1202" t="str">
        <f>LEFT(DataAnalyst!F1152,LEN(DataAnalyst!F1152)-3)</f>
        <v xml:space="preserve">Zachary Piper Solutions, LLC
</v>
      </c>
      <c r="I1202" t="s">
        <v>3231</v>
      </c>
      <c r="J1202" t="str">
        <f>IF(DataAnalyst!I1152=-1,"Unknown",DataAnalyst!I1152)</f>
        <v>51 to 200 employees</v>
      </c>
      <c r="K1202" t="str">
        <f>IF(DataAnalyst!L1152=-1,"Unknown",DataAnalyst!L1152)</f>
        <v>Enterprise Software &amp; Network Solutions</v>
      </c>
      <c r="L1202" t="str">
        <f>IF(DataAnalyst!N1152=-1,"Unknown",DataAnalyst!N1152)</f>
        <v>$10 to $25 million (USD)</v>
      </c>
      <c r="M1202" t="b">
        <f>IF(DataAnalyst!P1152=-1,FALSE,TRUE)</f>
        <v>0</v>
      </c>
      <c r="N1202">
        <f t="shared" si="170"/>
        <v>0</v>
      </c>
      <c r="O1202">
        <f t="shared" si="165"/>
        <v>0</v>
      </c>
      <c r="P1202">
        <f t="shared" si="166"/>
        <v>0</v>
      </c>
      <c r="Q1202">
        <f t="shared" si="167"/>
        <v>0</v>
      </c>
      <c r="R1202">
        <f t="shared" si="168"/>
        <v>0</v>
      </c>
      <c r="S1202">
        <f t="shared" si="169"/>
        <v>0</v>
      </c>
    </row>
    <row r="1203" spans="1:19" ht="18.600000000000001" customHeight="1" x14ac:dyDescent="0.3">
      <c r="A1203" t="s">
        <v>3555</v>
      </c>
      <c r="B1203" t="str">
        <f>UPPER(DataAnalyst!B1203)</f>
        <v>DATA ANALYST / TABLEAU DEVELOPER</v>
      </c>
      <c r="C1203" t="s">
        <v>3554</v>
      </c>
      <c r="E1203" t="str">
        <f t="shared" si="171"/>
        <v>Data Analyst</v>
      </c>
      <c r="F1203" t="str">
        <f t="shared" si="163"/>
        <v>$37</v>
      </c>
      <c r="G1203" t="str">
        <f t="shared" si="164"/>
        <v>$68</v>
      </c>
      <c r="H1203" t="str">
        <f>LEFT(DataAnalyst!F1153,LEN(DataAnalyst!F1153)-3)</f>
        <v xml:space="preserve">A2C Consulting
</v>
      </c>
      <c r="I1203" t="s">
        <v>2452</v>
      </c>
      <c r="J1203" t="str">
        <f>IF(DataAnalyst!I1153=-1,"Unknown",DataAnalyst!I1153)</f>
        <v>1 to 50 employees</v>
      </c>
      <c r="K1203" t="str">
        <f>IF(DataAnalyst!L1153=-1,"Unknown",DataAnalyst!L1153)</f>
        <v>Consulting</v>
      </c>
      <c r="L1203" t="str">
        <f>IF(DataAnalyst!N1153=-1,"Unknown",DataAnalyst!N1153)</f>
        <v>Unknown / Non-Applicable</v>
      </c>
      <c r="M1203" t="b">
        <f>IF(DataAnalyst!P1153=-1,FALSE,TRUE)</f>
        <v>0</v>
      </c>
      <c r="N1203">
        <f t="shared" si="170"/>
        <v>0</v>
      </c>
      <c r="O1203">
        <f t="shared" si="165"/>
        <v>0</v>
      </c>
      <c r="P1203">
        <f t="shared" si="166"/>
        <v>0</v>
      </c>
      <c r="Q1203">
        <f t="shared" si="167"/>
        <v>1</v>
      </c>
      <c r="R1203">
        <f t="shared" si="168"/>
        <v>0</v>
      </c>
      <c r="S1203">
        <f t="shared" si="169"/>
        <v>0</v>
      </c>
    </row>
    <row r="1204" spans="1:19" ht="18.600000000000001" customHeight="1" x14ac:dyDescent="0.3">
      <c r="A1204" t="s">
        <v>3558</v>
      </c>
      <c r="B1204" t="str">
        <f>UPPER(DataAnalyst!B1204)</f>
        <v>DATA ANALYST</v>
      </c>
      <c r="C1204" t="s">
        <v>3554</v>
      </c>
      <c r="E1204" t="str">
        <f t="shared" si="171"/>
        <v>Data Analyst</v>
      </c>
      <c r="F1204" t="str">
        <f t="shared" si="163"/>
        <v>$37</v>
      </c>
      <c r="G1204" t="str">
        <f t="shared" si="164"/>
        <v>$68</v>
      </c>
      <c r="H1204" t="str">
        <f>LEFT(DataAnalyst!F1154,LEN(DataAnalyst!F1154)-3)</f>
        <v xml:space="preserve">Community Behavioral Health
</v>
      </c>
      <c r="I1204" t="s">
        <v>2452</v>
      </c>
      <c r="J1204" t="str">
        <f>IF(DataAnalyst!I1154=-1,"Unknown",DataAnalyst!I1154)</f>
        <v>201 to 500 employees</v>
      </c>
      <c r="K1204" t="str">
        <f>IF(DataAnalyst!L1154=-1,"Unknown",DataAnalyst!L1154)</f>
        <v>Health Care Services &amp; Hospitals</v>
      </c>
      <c r="L1204" t="str">
        <f>IF(DataAnalyst!N1154=-1,"Unknown",DataAnalyst!N1154)</f>
        <v>$500 million to $1 billion (USD)</v>
      </c>
      <c r="M1204" t="b">
        <f>IF(DataAnalyst!P1154=-1,FALSE,TRUE)</f>
        <v>0</v>
      </c>
      <c r="N1204">
        <f t="shared" si="170"/>
        <v>1</v>
      </c>
      <c r="O1204">
        <f t="shared" si="165"/>
        <v>0</v>
      </c>
      <c r="P1204">
        <f t="shared" si="166"/>
        <v>0</v>
      </c>
      <c r="Q1204">
        <f t="shared" si="167"/>
        <v>0</v>
      </c>
      <c r="R1204">
        <f t="shared" si="168"/>
        <v>0</v>
      </c>
      <c r="S1204">
        <f t="shared" si="169"/>
        <v>0</v>
      </c>
    </row>
    <row r="1205" spans="1:19" ht="18.600000000000001" customHeight="1" x14ac:dyDescent="0.3">
      <c r="A1205" t="s">
        <v>3560</v>
      </c>
      <c r="B1205" t="str">
        <f>UPPER(DataAnalyst!B1205)</f>
        <v>DATA ANALYST</v>
      </c>
      <c r="C1205" t="s">
        <v>3554</v>
      </c>
      <c r="E1205" t="str">
        <f t="shared" si="171"/>
        <v>Data Analyst</v>
      </c>
      <c r="F1205" t="str">
        <f t="shared" si="163"/>
        <v>$37</v>
      </c>
      <c r="G1205" t="str">
        <f t="shared" si="164"/>
        <v>$68</v>
      </c>
      <c r="H1205" t="str">
        <f>LEFT(DataAnalyst!F1155,LEN(DataAnalyst!F1155)-3)</f>
        <v xml:space="preserve">APN Software Services Inc.
</v>
      </c>
      <c r="I1205" t="s">
        <v>3200</v>
      </c>
      <c r="J1205" t="str">
        <f>IF(DataAnalyst!I1155=-1,"Unknown",DataAnalyst!I1155)</f>
        <v>51 to 200 employees</v>
      </c>
      <c r="K1205" t="str">
        <f>IF(DataAnalyst!L1155=-1,"Unknown",DataAnalyst!L1155)</f>
        <v>Computer Hardware &amp; Software</v>
      </c>
      <c r="L1205" t="str">
        <f>IF(DataAnalyst!N1155=-1,"Unknown",DataAnalyst!N1155)</f>
        <v>$25 to $50 million (USD)</v>
      </c>
      <c r="M1205" t="b">
        <f>IF(DataAnalyst!P1155=-1,FALSE,TRUE)</f>
        <v>0</v>
      </c>
      <c r="N1205">
        <f t="shared" si="170"/>
        <v>0</v>
      </c>
      <c r="O1205">
        <f t="shared" si="165"/>
        <v>0</v>
      </c>
      <c r="P1205">
        <f t="shared" si="166"/>
        <v>0</v>
      </c>
      <c r="Q1205">
        <f t="shared" si="167"/>
        <v>0</v>
      </c>
      <c r="R1205">
        <f t="shared" si="168"/>
        <v>0</v>
      </c>
      <c r="S1205">
        <f t="shared" si="169"/>
        <v>0</v>
      </c>
    </row>
    <row r="1206" spans="1:19" ht="18.600000000000001" customHeight="1" x14ac:dyDescent="0.3">
      <c r="A1206" t="s">
        <v>3562</v>
      </c>
      <c r="B1206" t="str">
        <f>UPPER(DataAnalyst!B1206)</f>
        <v>DATA ANALYST</v>
      </c>
      <c r="C1206" t="s">
        <v>3554</v>
      </c>
      <c r="E1206" t="str">
        <f t="shared" si="171"/>
        <v>Data Analyst</v>
      </c>
      <c r="F1206" t="str">
        <f t="shared" si="163"/>
        <v>$37</v>
      </c>
      <c r="G1206" t="str">
        <f t="shared" si="164"/>
        <v>$68</v>
      </c>
      <c r="H1206" t="str">
        <f>LEFT(DataAnalyst!F1156,LEN(DataAnalyst!F1156)-3)</f>
        <v xml:space="preserve">Contemporary Staffing Solutions
</v>
      </c>
      <c r="I1206" t="s">
        <v>2452</v>
      </c>
      <c r="J1206" t="str">
        <f>IF(DataAnalyst!I1156=-1,"Unknown",DataAnalyst!I1156)</f>
        <v>1001 to 5000 employees</v>
      </c>
      <c r="K1206" t="str">
        <f>IF(DataAnalyst!L1156=-1,"Unknown",DataAnalyst!L1156)</f>
        <v>Staffing &amp; Outsourcing</v>
      </c>
      <c r="L1206" t="str">
        <f>IF(DataAnalyst!N1156=-1,"Unknown",DataAnalyst!N1156)</f>
        <v>$100 to $500 million (USD)</v>
      </c>
      <c r="M1206" t="b">
        <f>IF(DataAnalyst!P1156=-1,FALSE,TRUE)</f>
        <v>0</v>
      </c>
      <c r="N1206">
        <f t="shared" si="170"/>
        <v>0</v>
      </c>
      <c r="O1206">
        <f t="shared" si="165"/>
        <v>0</v>
      </c>
      <c r="P1206">
        <f t="shared" si="166"/>
        <v>0</v>
      </c>
      <c r="Q1206">
        <f t="shared" si="167"/>
        <v>0</v>
      </c>
      <c r="R1206">
        <f t="shared" si="168"/>
        <v>0</v>
      </c>
      <c r="S1206">
        <f t="shared" si="169"/>
        <v>1</v>
      </c>
    </row>
    <row r="1207" spans="1:19" ht="18.600000000000001" customHeight="1" x14ac:dyDescent="0.3">
      <c r="A1207" t="s">
        <v>3563</v>
      </c>
      <c r="B1207" t="str">
        <f>UPPER(DataAnalyst!B1207)</f>
        <v>DATA ANALYST I</v>
      </c>
      <c r="C1207" t="s">
        <v>3554</v>
      </c>
      <c r="E1207" t="str">
        <f t="shared" si="171"/>
        <v>Data Analyst</v>
      </c>
      <c r="F1207" t="str">
        <f t="shared" si="163"/>
        <v>$37</v>
      </c>
      <c r="G1207" t="str">
        <f t="shared" si="164"/>
        <v>$68</v>
      </c>
      <c r="H1207" t="str">
        <f>LEFT(DataAnalyst!F1157,LEN(DataAnalyst!F1157)-3)</f>
        <v xml:space="preserve">The Judge Group
</v>
      </c>
      <c r="I1207" t="s">
        <v>2932</v>
      </c>
      <c r="J1207" t="str">
        <f>IF(DataAnalyst!I1157=-1,"Unknown",DataAnalyst!I1157)</f>
        <v>1001 to 5000 employees</v>
      </c>
      <c r="K1207" t="str">
        <f>IF(DataAnalyst!L1157=-1,"Unknown",DataAnalyst!L1157)</f>
        <v>Staffing &amp; Outsourcing</v>
      </c>
      <c r="L1207" t="str">
        <f>IF(DataAnalyst!N1157=-1,"Unknown",DataAnalyst!N1157)</f>
        <v>$100 to $500 million (USD)</v>
      </c>
      <c r="M1207" t="b">
        <f>IF(DataAnalyst!P1157=-1,FALSE,TRUE)</f>
        <v>0</v>
      </c>
      <c r="N1207">
        <f t="shared" si="170"/>
        <v>1</v>
      </c>
      <c r="O1207">
        <f t="shared" si="165"/>
        <v>0</v>
      </c>
      <c r="P1207">
        <f t="shared" si="166"/>
        <v>0</v>
      </c>
      <c r="Q1207">
        <f t="shared" si="167"/>
        <v>0</v>
      </c>
      <c r="R1207">
        <f t="shared" si="168"/>
        <v>0</v>
      </c>
      <c r="S1207">
        <f t="shared" si="169"/>
        <v>0</v>
      </c>
    </row>
    <row r="1208" spans="1:19" ht="18.600000000000001" customHeight="1" x14ac:dyDescent="0.3">
      <c r="A1208" t="s">
        <v>3565</v>
      </c>
      <c r="B1208" t="str">
        <f>UPPER(DataAnalyst!B1208)</f>
        <v>DATA REPORTING ANALYST</v>
      </c>
      <c r="C1208" t="s">
        <v>3554</v>
      </c>
      <c r="E1208" t="str">
        <f t="shared" si="171"/>
        <v>Data Analyst</v>
      </c>
      <c r="F1208" t="str">
        <f t="shared" si="163"/>
        <v>$37</v>
      </c>
      <c r="G1208" t="str">
        <f t="shared" si="164"/>
        <v>$68</v>
      </c>
      <c r="H1208" t="str">
        <f>LEFT(DataAnalyst!F1159,LEN(DataAnalyst!F1159)-3)</f>
        <v xml:space="preserve">Micro-Data Systems Inc.
</v>
      </c>
      <c r="I1208" t="s">
        <v>2452</v>
      </c>
      <c r="J1208" t="str">
        <f>IF(DataAnalyst!I1159=-1,"Unknown",DataAnalyst!I1159)</f>
        <v>51 to 200 employees</v>
      </c>
      <c r="K1208" t="str">
        <f>IF(DataAnalyst!L1159=-1,"Unknown",DataAnalyst!L1159)</f>
        <v>IT Services</v>
      </c>
      <c r="L1208" t="str">
        <f>IF(DataAnalyst!N1159=-1,"Unknown",DataAnalyst!N1159)</f>
        <v>$10 to $25 million (USD)</v>
      </c>
      <c r="M1208" t="b">
        <f>IF(DataAnalyst!P1159=-1,FALSE,TRUE)</f>
        <v>0</v>
      </c>
      <c r="N1208">
        <f t="shared" si="170"/>
        <v>0</v>
      </c>
      <c r="O1208">
        <f t="shared" si="165"/>
        <v>0</v>
      </c>
      <c r="P1208">
        <f t="shared" si="166"/>
        <v>0</v>
      </c>
      <c r="Q1208">
        <f t="shared" si="167"/>
        <v>0</v>
      </c>
      <c r="R1208">
        <f t="shared" si="168"/>
        <v>0</v>
      </c>
      <c r="S1208">
        <f t="shared" si="169"/>
        <v>1</v>
      </c>
    </row>
    <row r="1209" spans="1:19" ht="18.600000000000001" customHeight="1" x14ac:dyDescent="0.3">
      <c r="A1209" t="s">
        <v>3567</v>
      </c>
      <c r="B1209" t="str">
        <f>UPPER(DataAnalyst!B1209)</f>
        <v>DATA ANALYST</v>
      </c>
      <c r="C1209" t="s">
        <v>3554</v>
      </c>
      <c r="E1209" t="str">
        <f t="shared" si="171"/>
        <v>Data Analyst</v>
      </c>
      <c r="F1209" t="str">
        <f t="shared" si="163"/>
        <v>$37</v>
      </c>
      <c r="G1209" t="str">
        <f t="shared" si="164"/>
        <v>$68</v>
      </c>
      <c r="H1209" t="str">
        <f>LEFT(DataAnalyst!F1160,LEN(DataAnalyst!F1160)-3)</f>
        <v xml:space="preserve">Avantor
</v>
      </c>
      <c r="I1209" t="s">
        <v>2932</v>
      </c>
      <c r="J1209" t="str">
        <f>IF(DataAnalyst!I1160=-1,"Unknown",DataAnalyst!I1160)</f>
        <v>10000+ employees</v>
      </c>
      <c r="K1209" t="str">
        <f>IF(DataAnalyst!L1160=-1,"Unknown",DataAnalyst!L1160)</f>
        <v>Biotech &amp; Pharmaceuticals</v>
      </c>
      <c r="L1209" t="str">
        <f>IF(DataAnalyst!N1160=-1,"Unknown",DataAnalyst!N1160)</f>
        <v>$2 to $5 billion (USD)</v>
      </c>
      <c r="M1209" t="b">
        <f>IF(DataAnalyst!P1160=-1,FALSE,TRUE)</f>
        <v>0</v>
      </c>
      <c r="N1209">
        <f t="shared" si="170"/>
        <v>0</v>
      </c>
      <c r="O1209">
        <f t="shared" si="165"/>
        <v>0</v>
      </c>
      <c r="P1209">
        <f t="shared" si="166"/>
        <v>0</v>
      </c>
      <c r="Q1209">
        <f t="shared" si="167"/>
        <v>1</v>
      </c>
      <c r="R1209">
        <f t="shared" si="168"/>
        <v>0</v>
      </c>
      <c r="S1209">
        <f t="shared" si="169"/>
        <v>0</v>
      </c>
    </row>
    <row r="1210" spans="1:19" ht="18.600000000000001" customHeight="1" x14ac:dyDescent="0.3">
      <c r="A1210" t="s">
        <v>3568</v>
      </c>
      <c r="B1210" t="str">
        <f>UPPER(DataAnalyst!B1210)</f>
        <v>DATA ANALYST</v>
      </c>
      <c r="C1210" t="s">
        <v>3554</v>
      </c>
      <c r="E1210" t="str">
        <f t="shared" si="171"/>
        <v>Data Analyst</v>
      </c>
      <c r="F1210" t="str">
        <f t="shared" si="163"/>
        <v>$37</v>
      </c>
      <c r="G1210" t="str">
        <f t="shared" si="164"/>
        <v>$68</v>
      </c>
      <c r="H1210" t="str">
        <f>LEFT(DataAnalyst!F1161,LEN(DataAnalyst!F1161)-3)</f>
        <v xml:space="preserve">Tetra Tech
</v>
      </c>
      <c r="I1210" t="s">
        <v>2452</v>
      </c>
      <c r="J1210" t="str">
        <f>IF(DataAnalyst!I1161=-1,"Unknown",DataAnalyst!I1161)</f>
        <v>10000+ employees</v>
      </c>
      <c r="K1210" t="str">
        <f>IF(DataAnalyst!L1161=-1,"Unknown",DataAnalyst!L1161)</f>
        <v>Architectural &amp; Engineering Services</v>
      </c>
      <c r="L1210" t="str">
        <f>IF(DataAnalyst!N1161=-1,"Unknown",DataAnalyst!N1161)</f>
        <v>$2 to $5 billion (USD)</v>
      </c>
      <c r="M1210" t="b">
        <f>IF(DataAnalyst!P1161=-1,FALSE,TRUE)</f>
        <v>0</v>
      </c>
      <c r="N1210">
        <f t="shared" si="170"/>
        <v>1</v>
      </c>
      <c r="O1210">
        <f t="shared" si="165"/>
        <v>0</v>
      </c>
      <c r="P1210">
        <f t="shared" si="166"/>
        <v>0</v>
      </c>
      <c r="Q1210">
        <f t="shared" si="167"/>
        <v>1</v>
      </c>
      <c r="R1210">
        <f t="shared" si="168"/>
        <v>0</v>
      </c>
      <c r="S1210">
        <f t="shared" si="169"/>
        <v>0</v>
      </c>
    </row>
    <row r="1211" spans="1:19" ht="18.600000000000001" customHeight="1" x14ac:dyDescent="0.3">
      <c r="A1211" t="s">
        <v>3572</v>
      </c>
      <c r="B1211" t="str">
        <f>UPPER(DataAnalyst!B1211)</f>
        <v>MARKETING &amp; DATA ANALYST</v>
      </c>
      <c r="C1211" t="s">
        <v>3554</v>
      </c>
      <c r="E1211" t="str">
        <f t="shared" si="171"/>
        <v>Data Analyst</v>
      </c>
      <c r="F1211" t="str">
        <f t="shared" si="163"/>
        <v>$37</v>
      </c>
      <c r="G1211" t="str">
        <f t="shared" si="164"/>
        <v>$68</v>
      </c>
      <c r="H1211" t="str">
        <f>LEFT(DataAnalyst!F1162,LEN(DataAnalyst!F1162)-3)</f>
        <v xml:space="preserve">Freedom Mortgage
</v>
      </c>
      <c r="I1211" t="s">
        <v>3385</v>
      </c>
      <c r="J1211" t="str">
        <f>IF(DataAnalyst!I1162=-1,"Unknown",DataAnalyst!I1162)</f>
        <v>1001 to 5000 employees</v>
      </c>
      <c r="K1211" t="str">
        <f>IF(DataAnalyst!L1162=-1,"Unknown",DataAnalyst!L1162)</f>
        <v>Investment Banking &amp; Asset Management</v>
      </c>
      <c r="L1211" t="str">
        <f>IF(DataAnalyst!N1162=-1,"Unknown",DataAnalyst!N1162)</f>
        <v>$1 to $2 billion (USD)</v>
      </c>
      <c r="M1211" t="b">
        <f>IF(DataAnalyst!P1162=-1,FALSE,TRUE)</f>
        <v>0</v>
      </c>
      <c r="N1211">
        <f t="shared" si="170"/>
        <v>0</v>
      </c>
      <c r="O1211">
        <f t="shared" si="165"/>
        <v>0</v>
      </c>
      <c r="P1211">
        <f t="shared" si="166"/>
        <v>0</v>
      </c>
      <c r="Q1211">
        <f t="shared" si="167"/>
        <v>0</v>
      </c>
      <c r="R1211">
        <f t="shared" si="168"/>
        <v>0</v>
      </c>
      <c r="S1211">
        <f t="shared" si="169"/>
        <v>1</v>
      </c>
    </row>
    <row r="1212" spans="1:19" ht="18.600000000000001" customHeight="1" x14ac:dyDescent="0.3">
      <c r="A1212" t="s">
        <v>3574</v>
      </c>
      <c r="B1212" t="str">
        <f>UPPER(DataAnalyst!B1212)</f>
        <v>DATA ANALYST</v>
      </c>
      <c r="C1212" t="s">
        <v>3554</v>
      </c>
      <c r="E1212" t="str">
        <f t="shared" si="171"/>
        <v>Data Analyst</v>
      </c>
      <c r="F1212" t="str">
        <f t="shared" si="163"/>
        <v>$37</v>
      </c>
      <c r="G1212" t="str">
        <f t="shared" si="164"/>
        <v>$68</v>
      </c>
      <c r="H1212" t="str">
        <f>LEFT(DataAnalyst!F1164,LEN(DataAnalyst!F1164)-3)</f>
        <v xml:space="preserve">NextGen Global Resources LLC
</v>
      </c>
      <c r="I1212" t="s">
        <v>2452</v>
      </c>
      <c r="J1212" t="str">
        <f>IF(DataAnalyst!I1164=-1,"Unknown",DataAnalyst!I1164)</f>
        <v>501 to 1000 employees</v>
      </c>
      <c r="K1212" t="str">
        <f>IF(DataAnalyst!L1164=-1,"Unknown",DataAnalyst!L1164)</f>
        <v>Cable, Internet &amp; Telephone Providers</v>
      </c>
      <c r="L1212" t="str">
        <f>IF(DataAnalyst!N1164=-1,"Unknown",DataAnalyst!N1164)</f>
        <v>$100 to $500 million (USD)</v>
      </c>
      <c r="M1212" t="b">
        <f>IF(DataAnalyst!P1164=-1,FALSE,TRUE)</f>
        <v>0</v>
      </c>
      <c r="N1212">
        <f t="shared" si="170"/>
        <v>1</v>
      </c>
      <c r="O1212">
        <f t="shared" si="165"/>
        <v>0</v>
      </c>
      <c r="P1212">
        <f t="shared" si="166"/>
        <v>0</v>
      </c>
      <c r="Q1212">
        <f t="shared" si="167"/>
        <v>0</v>
      </c>
      <c r="R1212">
        <f t="shared" si="168"/>
        <v>0</v>
      </c>
      <c r="S1212">
        <f t="shared" si="169"/>
        <v>1</v>
      </c>
    </row>
    <row r="1213" spans="1:19" ht="18.600000000000001" customHeight="1" x14ac:dyDescent="0.3">
      <c r="A1213" t="s">
        <v>3576</v>
      </c>
      <c r="B1213" t="str">
        <f>UPPER(DataAnalyst!B1213)</f>
        <v>DATA REPORTING ANALYST</v>
      </c>
      <c r="C1213" t="s">
        <v>3554</v>
      </c>
      <c r="E1213" t="str">
        <f t="shared" si="171"/>
        <v>Data Analyst</v>
      </c>
      <c r="F1213" t="str">
        <f t="shared" si="163"/>
        <v>$37</v>
      </c>
      <c r="G1213" t="str">
        <f t="shared" si="164"/>
        <v>$68</v>
      </c>
      <c r="H1213" t="str">
        <f>LEFT(DataAnalyst!F1165,LEN(DataAnalyst!F1165)-3)</f>
        <v xml:space="preserve">Vanguard
</v>
      </c>
      <c r="I1213" t="s">
        <v>3057</v>
      </c>
      <c r="J1213" t="str">
        <f>IF(DataAnalyst!I1165=-1,"Unknown",DataAnalyst!I1165)</f>
        <v>10000+ employees</v>
      </c>
      <c r="K1213" t="str">
        <f>IF(DataAnalyst!L1165=-1,"Unknown",DataAnalyst!L1165)</f>
        <v>Investment Banking &amp; Asset Management</v>
      </c>
      <c r="L1213" t="str">
        <f>IF(DataAnalyst!N1165=-1,"Unknown",DataAnalyst!N1165)</f>
        <v>Unknown / Non-Applicable</v>
      </c>
      <c r="M1213" t="b">
        <f>IF(DataAnalyst!P1165=-1,FALSE,TRUE)</f>
        <v>0</v>
      </c>
      <c r="N1213">
        <f t="shared" si="170"/>
        <v>1</v>
      </c>
      <c r="O1213">
        <f t="shared" si="165"/>
        <v>1</v>
      </c>
      <c r="P1213">
        <f t="shared" si="166"/>
        <v>0</v>
      </c>
      <c r="Q1213">
        <f t="shared" si="167"/>
        <v>1</v>
      </c>
      <c r="R1213">
        <f t="shared" si="168"/>
        <v>1</v>
      </c>
      <c r="S1213">
        <f t="shared" si="169"/>
        <v>1</v>
      </c>
    </row>
    <row r="1214" spans="1:19" ht="18.600000000000001" customHeight="1" x14ac:dyDescent="0.3">
      <c r="A1214" t="s">
        <v>3579</v>
      </c>
      <c r="B1214" t="str">
        <f>UPPER(DataAnalyst!B1214)</f>
        <v>DATA &amp; REPORTING ANALYST, DISTRIBUTION PLANNING &amp; OPERATIONS</v>
      </c>
      <c r="C1214" t="s">
        <v>3554</v>
      </c>
      <c r="E1214" t="str">
        <f t="shared" si="171"/>
        <v>Business Analyst</v>
      </c>
      <c r="F1214" t="str">
        <f t="shared" si="163"/>
        <v>$37</v>
      </c>
      <c r="G1214" t="str">
        <f t="shared" si="164"/>
        <v>$68</v>
      </c>
      <c r="H1214" t="str">
        <f>LEFT(DataAnalyst!F1166,LEN(DataAnalyst!F1166)-3)</f>
        <v xml:space="preserve">The Judge Group
</v>
      </c>
      <c r="I1214" t="s">
        <v>3456</v>
      </c>
      <c r="J1214" t="str">
        <f>IF(DataAnalyst!I1166=-1,"Unknown",DataAnalyst!I1166)</f>
        <v>1001 to 5000 employees</v>
      </c>
      <c r="K1214" t="str">
        <f>IF(DataAnalyst!L1166=-1,"Unknown",DataAnalyst!L1166)</f>
        <v>Staffing &amp; Outsourcing</v>
      </c>
      <c r="L1214" t="str">
        <f>IF(DataAnalyst!N1166=-1,"Unknown",DataAnalyst!N1166)</f>
        <v>$100 to $500 million (USD)</v>
      </c>
      <c r="M1214" t="b">
        <f>IF(DataAnalyst!P1166=-1,FALSE,TRUE)</f>
        <v>0</v>
      </c>
      <c r="N1214">
        <f t="shared" si="170"/>
        <v>1</v>
      </c>
      <c r="O1214">
        <f t="shared" si="165"/>
        <v>1</v>
      </c>
      <c r="P1214">
        <f t="shared" si="166"/>
        <v>0</v>
      </c>
      <c r="Q1214">
        <f t="shared" si="167"/>
        <v>0</v>
      </c>
      <c r="R1214">
        <f t="shared" si="168"/>
        <v>0</v>
      </c>
      <c r="S1214">
        <f t="shared" si="169"/>
        <v>0</v>
      </c>
    </row>
    <row r="1215" spans="1:19" ht="18.600000000000001" customHeight="1" x14ac:dyDescent="0.3">
      <c r="A1215" t="s">
        <v>3582</v>
      </c>
      <c r="B1215" t="str">
        <f>UPPER(DataAnalyst!B1215)</f>
        <v>DATA ANALYST</v>
      </c>
      <c r="C1215" t="s">
        <v>3554</v>
      </c>
      <c r="E1215" t="str">
        <f t="shared" si="171"/>
        <v>Data Analyst</v>
      </c>
      <c r="F1215" t="str">
        <f t="shared" si="163"/>
        <v>$37</v>
      </c>
      <c r="G1215" t="str">
        <f t="shared" si="164"/>
        <v>$68</v>
      </c>
      <c r="H1215" t="str">
        <f>LEFT(DataAnalyst!F1167,LEN(DataAnalyst!F1167)-3)</f>
        <v xml:space="preserve">amerihealth
</v>
      </c>
      <c r="I1215" t="s">
        <v>2452</v>
      </c>
      <c r="J1215" t="str">
        <f>IF(DataAnalyst!I1167=-1,"Unknown",DataAnalyst!I1167)</f>
        <v>5001 to 10000 employees</v>
      </c>
      <c r="K1215" t="str">
        <f>IF(DataAnalyst!L1167=-1,"Unknown",DataAnalyst!L1167)</f>
        <v>Insurance Carriers</v>
      </c>
      <c r="L1215" t="str">
        <f>IF(DataAnalyst!N1167=-1,"Unknown",DataAnalyst!N1167)</f>
        <v>$25 to $50 million (USD)</v>
      </c>
      <c r="M1215" t="b">
        <f>IF(DataAnalyst!P1167=-1,FALSE,TRUE)</f>
        <v>0</v>
      </c>
      <c r="N1215">
        <f t="shared" si="170"/>
        <v>1</v>
      </c>
      <c r="O1215">
        <f t="shared" si="165"/>
        <v>1</v>
      </c>
      <c r="P1215">
        <f t="shared" si="166"/>
        <v>0</v>
      </c>
      <c r="Q1215">
        <f t="shared" si="167"/>
        <v>1</v>
      </c>
      <c r="R1215">
        <f t="shared" si="168"/>
        <v>0</v>
      </c>
      <c r="S1215">
        <f t="shared" si="169"/>
        <v>1</v>
      </c>
    </row>
    <row r="1216" spans="1:19" ht="18.600000000000001" customHeight="1" x14ac:dyDescent="0.3">
      <c r="A1216" t="s">
        <v>3585</v>
      </c>
      <c r="B1216" t="str">
        <f>UPPER(DataAnalyst!B1216)</f>
        <v>EPIDEMIOLOGIST - DATA ANALYST</v>
      </c>
      <c r="C1216" t="s">
        <v>3554</v>
      </c>
      <c r="E1216" t="str">
        <f t="shared" si="171"/>
        <v>Data Analyst</v>
      </c>
      <c r="F1216" t="str">
        <f t="shared" si="163"/>
        <v>$37</v>
      </c>
      <c r="G1216" t="str">
        <f t="shared" si="164"/>
        <v>$68</v>
      </c>
      <c r="H1216" t="str">
        <f>LEFT(DataAnalyst!F1168,LEN(DataAnalyst!F1168)-3)</f>
        <v xml:space="preserve">GSK
</v>
      </c>
      <c r="I1216" t="s">
        <v>2452</v>
      </c>
      <c r="J1216" t="str">
        <f>IF(DataAnalyst!I1168=-1,"Unknown",DataAnalyst!I1168)</f>
        <v>10000+ employees</v>
      </c>
      <c r="K1216" t="str">
        <f>IF(DataAnalyst!L1168=-1,"Unknown",DataAnalyst!L1168)</f>
        <v>Biotech &amp; Pharmaceuticals</v>
      </c>
      <c r="L1216" t="str">
        <f>IF(DataAnalyst!N1168=-1,"Unknown",DataAnalyst!N1168)</f>
        <v>$10+ billion (USD)</v>
      </c>
      <c r="M1216" t="b">
        <f>IF(DataAnalyst!P1168=-1,FALSE,TRUE)</f>
        <v>0</v>
      </c>
      <c r="N1216">
        <f t="shared" si="170"/>
        <v>0</v>
      </c>
      <c r="O1216">
        <f t="shared" si="165"/>
        <v>0</v>
      </c>
      <c r="P1216">
        <f t="shared" si="166"/>
        <v>0</v>
      </c>
      <c r="Q1216">
        <f t="shared" si="167"/>
        <v>0</v>
      </c>
      <c r="R1216">
        <f t="shared" si="168"/>
        <v>0</v>
      </c>
      <c r="S1216">
        <f t="shared" si="169"/>
        <v>0</v>
      </c>
    </row>
    <row r="1217" spans="1:19" ht="18.600000000000001" customHeight="1" x14ac:dyDescent="0.3">
      <c r="A1217" t="s">
        <v>3589</v>
      </c>
      <c r="B1217" t="str">
        <f>UPPER(DataAnalyst!B1217)</f>
        <v>CONTRACT DATA ANALYST</v>
      </c>
      <c r="C1217" t="s">
        <v>3554</v>
      </c>
      <c r="E1217" t="str">
        <f t="shared" si="171"/>
        <v>Data Analyst</v>
      </c>
      <c r="F1217" t="str">
        <f t="shared" si="163"/>
        <v>$37</v>
      </c>
      <c r="G1217" t="str">
        <f t="shared" si="164"/>
        <v>$68</v>
      </c>
      <c r="H1217" t="str">
        <f>LEFT(DataAnalyst!F1169,LEN(DataAnalyst!F1169)-3)</f>
        <v xml:space="preserve">A2C Consulting
</v>
      </c>
      <c r="I1217" t="s">
        <v>2452</v>
      </c>
      <c r="J1217" t="str">
        <f>IF(DataAnalyst!I1169=-1,"Unknown",DataAnalyst!I1169)</f>
        <v>1 to 50 employees</v>
      </c>
      <c r="K1217" t="str">
        <f>IF(DataAnalyst!L1169=-1,"Unknown",DataAnalyst!L1169)</f>
        <v>Consulting</v>
      </c>
      <c r="L1217" t="str">
        <f>IF(DataAnalyst!N1169=-1,"Unknown",DataAnalyst!N1169)</f>
        <v>Unknown / Non-Applicable</v>
      </c>
      <c r="M1217" t="b">
        <f>IF(DataAnalyst!P1169=-1,FALSE,TRUE)</f>
        <v>0</v>
      </c>
      <c r="N1217">
        <f t="shared" si="170"/>
        <v>0</v>
      </c>
      <c r="O1217">
        <f t="shared" si="165"/>
        <v>0</v>
      </c>
      <c r="P1217">
        <f t="shared" si="166"/>
        <v>0</v>
      </c>
      <c r="Q1217">
        <f t="shared" si="167"/>
        <v>0</v>
      </c>
      <c r="R1217">
        <f t="shared" si="168"/>
        <v>0</v>
      </c>
      <c r="S1217">
        <f t="shared" si="169"/>
        <v>1</v>
      </c>
    </row>
    <row r="1218" spans="1:19" ht="18.600000000000001" customHeight="1" x14ac:dyDescent="0.3">
      <c r="A1218" t="s">
        <v>3592</v>
      </c>
      <c r="B1218" t="str">
        <f>UPPER(DataAnalyst!B1218)</f>
        <v>EPIDEMIOLOGY DATA ANALYST</v>
      </c>
      <c r="C1218" t="s">
        <v>3554</v>
      </c>
      <c r="E1218" t="str">
        <f t="shared" si="171"/>
        <v>Data Analyst</v>
      </c>
      <c r="F1218" t="str">
        <f t="shared" ref="F1218:F1281" si="172">LEFT(C1218,3)</f>
        <v>$37</v>
      </c>
      <c r="G1218" t="str">
        <f t="shared" ref="G1218:G1281" si="173">MID(C1218,FIND("-",C1218)+1,FIND("(",C1218)-FIND("-",C1218)-3)</f>
        <v>$68</v>
      </c>
      <c r="H1218" t="str">
        <f>LEFT(DataAnalyst!F1170,LEN(DataAnalyst!F1170)-3)</f>
        <v>Concer</v>
      </c>
      <c r="I1218" t="s">
        <v>1001</v>
      </c>
      <c r="J1218" t="str">
        <f>IF(DataAnalyst!I1170=-1,"Unknown",DataAnalyst!I1170)</f>
        <v>Unknown</v>
      </c>
      <c r="K1218" t="str">
        <f>IF(DataAnalyst!L1170=-1,"Unknown",DataAnalyst!L1170)</f>
        <v>Unknown</v>
      </c>
      <c r="L1218" t="str">
        <f>IF(DataAnalyst!N1170=-1,"Unknown",DataAnalyst!N1170)</f>
        <v>Unknown</v>
      </c>
      <c r="M1218" t="b">
        <f>IF(DataAnalyst!P1170=-1,FALSE,TRUE)</f>
        <v>0</v>
      </c>
      <c r="N1218">
        <f t="shared" si="170"/>
        <v>0</v>
      </c>
      <c r="O1218">
        <f t="shared" si="165"/>
        <v>0</v>
      </c>
      <c r="P1218">
        <f t="shared" si="166"/>
        <v>1</v>
      </c>
      <c r="Q1218">
        <f t="shared" si="167"/>
        <v>0</v>
      </c>
      <c r="R1218">
        <f t="shared" si="168"/>
        <v>0</v>
      </c>
      <c r="S1218">
        <f t="shared" si="169"/>
        <v>1</v>
      </c>
    </row>
    <row r="1219" spans="1:19" ht="18.600000000000001" customHeight="1" x14ac:dyDescent="0.3">
      <c r="A1219" t="s">
        <v>3596</v>
      </c>
      <c r="B1219" t="str">
        <f>UPPER(DataAnalyst!B1219)</f>
        <v>DATA BUSINESS SOLUTIONS ANALYST</v>
      </c>
      <c r="C1219" t="s">
        <v>3554</v>
      </c>
      <c r="E1219" t="str">
        <f t="shared" si="171"/>
        <v>Business Analyst</v>
      </c>
      <c r="F1219" t="str">
        <f t="shared" si="172"/>
        <v>$37</v>
      </c>
      <c r="G1219" t="str">
        <f t="shared" si="173"/>
        <v>$68</v>
      </c>
      <c r="H1219" t="str">
        <f>LEFT(DataAnalyst!F1171,LEN(DataAnalyst!F1171)-3)</f>
        <v>Pharmica Consult</v>
      </c>
      <c r="I1219" t="s">
        <v>3472</v>
      </c>
      <c r="J1219" t="str">
        <f>IF(DataAnalyst!I1171=-1,"Unknown",DataAnalyst!I1171)</f>
        <v>Unknown</v>
      </c>
      <c r="K1219" t="str">
        <f>IF(DataAnalyst!L1171=-1,"Unknown",DataAnalyst!L1171)</f>
        <v>Unknown</v>
      </c>
      <c r="L1219" t="str">
        <f>IF(DataAnalyst!N1171=-1,"Unknown",DataAnalyst!N1171)</f>
        <v>Unknown / Non-Applicable</v>
      </c>
      <c r="M1219" t="b">
        <f>IF(DataAnalyst!P1171=-1,FALSE,TRUE)</f>
        <v>0</v>
      </c>
      <c r="N1219">
        <f t="shared" si="170"/>
        <v>1</v>
      </c>
      <c r="O1219">
        <f t="shared" ref="O1219:O1282" si="174">COUNTIF($A1219,"*Python*")</f>
        <v>0</v>
      </c>
      <c r="P1219">
        <f t="shared" ref="P1219:P1282" si="175">COUNTIF($A1219,"* R *")</f>
        <v>0</v>
      </c>
      <c r="Q1219">
        <f t="shared" ref="Q1219:Q1282" si="176">COUNTIF($A1219,"*Tableau*")</f>
        <v>1</v>
      </c>
      <c r="R1219">
        <f t="shared" ref="R1219:R1282" si="177">COUNTIF($A1219,"*Power BI*")+COUNTIF($A1219,"*PowerBI*")</f>
        <v>0</v>
      </c>
      <c r="S1219">
        <f t="shared" ref="S1219:S1282" si="178">+COUNTIF($A1219,"*Excel*")</f>
        <v>0</v>
      </c>
    </row>
    <row r="1220" spans="1:19" ht="18.600000000000001" customHeight="1" x14ac:dyDescent="0.3">
      <c r="A1220" t="s">
        <v>3597</v>
      </c>
      <c r="B1220" t="str">
        <f>UPPER(DataAnalyst!B1220)</f>
        <v>DATA ANALYST</v>
      </c>
      <c r="C1220" t="s">
        <v>3554</v>
      </c>
      <c r="E1220" t="str">
        <f t="shared" si="171"/>
        <v>Data Analyst</v>
      </c>
      <c r="F1220" t="str">
        <f t="shared" si="172"/>
        <v>$37</v>
      </c>
      <c r="G1220" t="str">
        <f t="shared" si="173"/>
        <v>$68</v>
      </c>
      <c r="H1220" t="str">
        <f>LEFT(DataAnalyst!F1172,LEN(DataAnalyst!F1172)-3)</f>
        <v xml:space="preserve">Eurofins
</v>
      </c>
      <c r="I1220" t="s">
        <v>3477</v>
      </c>
      <c r="J1220" t="str">
        <f>IF(DataAnalyst!I1172=-1,"Unknown",DataAnalyst!I1172)</f>
        <v>10000+ employees</v>
      </c>
      <c r="K1220" t="str">
        <f>IF(DataAnalyst!L1172=-1,"Unknown",DataAnalyst!L1172)</f>
        <v>Biotech &amp; Pharmaceuticals</v>
      </c>
      <c r="L1220" t="str">
        <f>IF(DataAnalyst!N1172=-1,"Unknown",DataAnalyst!N1172)</f>
        <v>$2 to $5 billion (USD)</v>
      </c>
      <c r="M1220" t="b">
        <f>IF(DataAnalyst!P1172=-1,FALSE,TRUE)</f>
        <v>0</v>
      </c>
      <c r="N1220">
        <f t="shared" ref="N1220:N1283" si="179">COUNTIF($A1220,"*SQL*")</f>
        <v>1</v>
      </c>
      <c r="O1220">
        <f t="shared" si="174"/>
        <v>0</v>
      </c>
      <c r="P1220">
        <f t="shared" si="175"/>
        <v>0</v>
      </c>
      <c r="Q1220">
        <f t="shared" si="176"/>
        <v>0</v>
      </c>
      <c r="R1220">
        <f t="shared" si="177"/>
        <v>0</v>
      </c>
      <c r="S1220">
        <f t="shared" si="178"/>
        <v>1</v>
      </c>
    </row>
    <row r="1221" spans="1:19" ht="18.600000000000001" customHeight="1" x14ac:dyDescent="0.3">
      <c r="A1221" t="s">
        <v>3599</v>
      </c>
      <c r="B1221" t="str">
        <f>UPPER(DataAnalyst!B1221)</f>
        <v>RISK DATA ANALYST</v>
      </c>
      <c r="C1221" t="s">
        <v>3554</v>
      </c>
      <c r="E1221" t="str">
        <f t="shared" si="171"/>
        <v>Data Analyst</v>
      </c>
      <c r="F1221" t="str">
        <f t="shared" si="172"/>
        <v>$37</v>
      </c>
      <c r="G1221" t="str">
        <f t="shared" si="173"/>
        <v>$68</v>
      </c>
      <c r="H1221" t="str">
        <f>LEFT(DataAnalyst!F1173,LEN(DataAnalyst!F1173)-3)</f>
        <v xml:space="preserve">Eurofins
</v>
      </c>
      <c r="I1221" t="s">
        <v>3477</v>
      </c>
      <c r="J1221" t="str">
        <f>IF(DataAnalyst!I1173=-1,"Unknown",DataAnalyst!I1173)</f>
        <v>10000+ employees</v>
      </c>
      <c r="K1221" t="str">
        <f>IF(DataAnalyst!L1173=-1,"Unknown",DataAnalyst!L1173)</f>
        <v>Biotech &amp; Pharmaceuticals</v>
      </c>
      <c r="L1221" t="str">
        <f>IF(DataAnalyst!N1173=-1,"Unknown",DataAnalyst!N1173)</f>
        <v>$2 to $5 billion (USD)</v>
      </c>
      <c r="M1221" t="b">
        <f>IF(DataAnalyst!P1173=-1,FALSE,TRUE)</f>
        <v>0</v>
      </c>
      <c r="N1221">
        <f t="shared" si="179"/>
        <v>1</v>
      </c>
      <c r="O1221">
        <f t="shared" si="174"/>
        <v>0</v>
      </c>
      <c r="P1221">
        <f t="shared" si="175"/>
        <v>0</v>
      </c>
      <c r="Q1221">
        <f t="shared" si="176"/>
        <v>0</v>
      </c>
      <c r="R1221">
        <f t="shared" si="177"/>
        <v>0</v>
      </c>
      <c r="S1221">
        <f t="shared" si="178"/>
        <v>1</v>
      </c>
    </row>
    <row r="1222" spans="1:19" ht="18.600000000000001" customHeight="1" x14ac:dyDescent="0.3">
      <c r="A1222" t="s">
        <v>3600</v>
      </c>
      <c r="B1222" t="str">
        <f>UPPER(DataAnalyst!B1222)</f>
        <v>CONTRACT DATA ANALYST</v>
      </c>
      <c r="C1222" t="s">
        <v>3554</v>
      </c>
      <c r="E1222" t="str">
        <f t="shared" si="171"/>
        <v>Data Analyst</v>
      </c>
      <c r="F1222" t="str">
        <f t="shared" si="172"/>
        <v>$37</v>
      </c>
      <c r="G1222" t="str">
        <f t="shared" si="173"/>
        <v>$68</v>
      </c>
      <c r="H1222" t="str">
        <f>LEFT(DataAnalyst!F1174,LEN(DataAnalyst!F1174)-3)</f>
        <v xml:space="preserve">Freedom Mortgage
</v>
      </c>
      <c r="I1222" t="s">
        <v>3482</v>
      </c>
      <c r="J1222" t="str">
        <f>IF(DataAnalyst!I1174=-1,"Unknown",DataAnalyst!I1174)</f>
        <v>1001 to 5000 employees</v>
      </c>
      <c r="K1222" t="str">
        <f>IF(DataAnalyst!L1174=-1,"Unknown",DataAnalyst!L1174)</f>
        <v>Investment Banking &amp; Asset Management</v>
      </c>
      <c r="L1222" t="str">
        <f>IF(DataAnalyst!N1174=-1,"Unknown",DataAnalyst!N1174)</f>
        <v>$1 to $2 billion (USD)</v>
      </c>
      <c r="M1222" t="b">
        <f>IF(DataAnalyst!P1174=-1,FALSE,TRUE)</f>
        <v>0</v>
      </c>
      <c r="N1222">
        <f t="shared" si="179"/>
        <v>0</v>
      </c>
      <c r="O1222">
        <f t="shared" si="174"/>
        <v>0</v>
      </c>
      <c r="P1222">
        <f t="shared" si="175"/>
        <v>0</v>
      </c>
      <c r="Q1222">
        <f t="shared" si="176"/>
        <v>0</v>
      </c>
      <c r="R1222">
        <f t="shared" si="177"/>
        <v>0</v>
      </c>
      <c r="S1222">
        <f t="shared" si="178"/>
        <v>1</v>
      </c>
    </row>
    <row r="1223" spans="1:19" ht="18.600000000000001" customHeight="1" x14ac:dyDescent="0.3">
      <c r="A1223" t="s">
        <v>3602</v>
      </c>
      <c r="B1223" t="str">
        <f>UPPER(DataAnalyst!B1223)</f>
        <v>SENIOR DATA ANALYST</v>
      </c>
      <c r="C1223" t="s">
        <v>3554</v>
      </c>
      <c r="E1223" t="str">
        <f t="shared" si="171"/>
        <v>Data Analyst</v>
      </c>
      <c r="F1223" t="str">
        <f t="shared" si="172"/>
        <v>$37</v>
      </c>
      <c r="G1223" t="str">
        <f t="shared" si="173"/>
        <v>$68</v>
      </c>
      <c r="H1223" t="str">
        <f>LEFT(DataAnalyst!F1175,LEN(DataAnalyst!F1175)-3)</f>
        <v xml:space="preserve">Cambridge Advisory Group
</v>
      </c>
      <c r="I1223" t="s">
        <v>1001</v>
      </c>
      <c r="J1223" t="str">
        <f>IF(DataAnalyst!I1175=-1,"Unknown",DataAnalyst!I1175)</f>
        <v>1 to 50 employees</v>
      </c>
      <c r="K1223" t="str">
        <f>IF(DataAnalyst!L1175=-1,"Unknown",DataAnalyst!L1175)</f>
        <v>Consulting</v>
      </c>
      <c r="L1223" t="str">
        <f>IF(DataAnalyst!N1175=-1,"Unknown",DataAnalyst!N1175)</f>
        <v>$1 to $5 million (USD)</v>
      </c>
      <c r="M1223" t="b">
        <f>IF(DataAnalyst!P1175=-1,FALSE,TRUE)</f>
        <v>0</v>
      </c>
      <c r="N1223">
        <f t="shared" si="179"/>
        <v>1</v>
      </c>
      <c r="O1223">
        <f t="shared" si="174"/>
        <v>1</v>
      </c>
      <c r="P1223">
        <f t="shared" si="175"/>
        <v>0</v>
      </c>
      <c r="Q1223">
        <f t="shared" si="176"/>
        <v>1</v>
      </c>
      <c r="R1223">
        <f t="shared" si="177"/>
        <v>1</v>
      </c>
      <c r="S1223">
        <f t="shared" si="178"/>
        <v>1</v>
      </c>
    </row>
    <row r="1224" spans="1:19" ht="18.600000000000001" customHeight="1" x14ac:dyDescent="0.3">
      <c r="A1224" t="s">
        <v>3604</v>
      </c>
      <c r="B1224" t="str">
        <f>UPPER(DataAnalyst!B1224)</f>
        <v>SENIOR DATA ANALYST</v>
      </c>
      <c r="C1224" t="s">
        <v>3554</v>
      </c>
      <c r="E1224" t="str">
        <f t="shared" si="171"/>
        <v>Data Analyst</v>
      </c>
      <c r="F1224" t="str">
        <f t="shared" si="172"/>
        <v>$37</v>
      </c>
      <c r="G1224" t="str">
        <f t="shared" si="173"/>
        <v>$68</v>
      </c>
      <c r="H1224" t="str">
        <f>LEFT(DataAnalyst!F1176,LEN(DataAnalyst!F1176)-3)</f>
        <v>Amerihealth Caritas Health P</v>
      </c>
      <c r="I1224" t="s">
        <v>2452</v>
      </c>
      <c r="J1224" t="str">
        <f>IF(DataAnalyst!I1176=-1,"Unknown",DataAnalyst!I1176)</f>
        <v>Unknown</v>
      </c>
      <c r="K1224" t="str">
        <f>IF(DataAnalyst!L1176=-1,"Unknown",DataAnalyst!L1176)</f>
        <v>Unknown</v>
      </c>
      <c r="L1224" t="str">
        <f>IF(DataAnalyst!N1176=-1,"Unknown",DataAnalyst!N1176)</f>
        <v>Unknown</v>
      </c>
      <c r="M1224" t="b">
        <f>IF(DataAnalyst!P1176=-1,FALSE,TRUE)</f>
        <v>0</v>
      </c>
      <c r="N1224">
        <f t="shared" si="179"/>
        <v>0</v>
      </c>
      <c r="O1224">
        <f t="shared" si="174"/>
        <v>0</v>
      </c>
      <c r="P1224">
        <f t="shared" si="175"/>
        <v>0</v>
      </c>
      <c r="Q1224">
        <f t="shared" si="176"/>
        <v>0</v>
      </c>
      <c r="R1224">
        <f t="shared" si="177"/>
        <v>0</v>
      </c>
      <c r="S1224">
        <f t="shared" si="178"/>
        <v>0</v>
      </c>
    </row>
    <row r="1225" spans="1:19" ht="18.600000000000001" customHeight="1" x14ac:dyDescent="0.3">
      <c r="A1225" t="s">
        <v>3607</v>
      </c>
      <c r="B1225" t="str">
        <f>UPPER(DataAnalyst!B1225)</f>
        <v>DATA ANALYST</v>
      </c>
      <c r="C1225" t="s">
        <v>3554</v>
      </c>
      <c r="E1225" t="str">
        <f t="shared" si="171"/>
        <v>Data Analyst</v>
      </c>
      <c r="F1225" t="str">
        <f t="shared" si="172"/>
        <v>$37</v>
      </c>
      <c r="G1225" t="str">
        <f t="shared" si="173"/>
        <v>$68</v>
      </c>
      <c r="H1225" t="str">
        <f>LEFT(DataAnalyst!F1178,LEN(DataAnalyst!F1178)-3)</f>
        <v xml:space="preserve">Diverse Lynx
</v>
      </c>
      <c r="I1225" t="s">
        <v>3057</v>
      </c>
      <c r="J1225" t="str">
        <f>IF(DataAnalyst!I1178=-1,"Unknown",DataAnalyst!I1178)</f>
        <v>501 to 1000 employees</v>
      </c>
      <c r="K1225" t="str">
        <f>IF(DataAnalyst!L1178=-1,"Unknown",DataAnalyst!L1178)</f>
        <v>IT Services</v>
      </c>
      <c r="L1225" t="str">
        <f>IF(DataAnalyst!N1178=-1,"Unknown",DataAnalyst!N1178)</f>
        <v>$100 to $500 million (USD)</v>
      </c>
      <c r="M1225" t="b">
        <f>IF(DataAnalyst!P1178=-1,FALSE,TRUE)</f>
        <v>0</v>
      </c>
      <c r="N1225">
        <f t="shared" si="179"/>
        <v>1</v>
      </c>
      <c r="O1225">
        <f t="shared" si="174"/>
        <v>1</v>
      </c>
      <c r="P1225">
        <f t="shared" si="175"/>
        <v>0</v>
      </c>
      <c r="Q1225">
        <f t="shared" si="176"/>
        <v>0</v>
      </c>
      <c r="R1225">
        <f t="shared" si="177"/>
        <v>0</v>
      </c>
      <c r="S1225">
        <f t="shared" si="178"/>
        <v>1</v>
      </c>
    </row>
    <row r="1226" spans="1:19" ht="18.600000000000001" customHeight="1" x14ac:dyDescent="0.3">
      <c r="A1226" t="s">
        <v>3610</v>
      </c>
      <c r="B1226" t="str">
        <f>UPPER(DataAnalyst!B1226)</f>
        <v>EPIDEMIOLOGY/DATA ANALYST, SAN ANTONIO, TX, US, ID</v>
      </c>
      <c r="C1226" t="s">
        <v>3554</v>
      </c>
      <c r="E1226" t="str">
        <f t="shared" si="171"/>
        <v>Data Analyst</v>
      </c>
      <c r="F1226" t="str">
        <f t="shared" si="172"/>
        <v>$37</v>
      </c>
      <c r="G1226" t="str">
        <f t="shared" si="173"/>
        <v>$68</v>
      </c>
      <c r="H1226" t="str">
        <f>LEFT(DataAnalyst!F1179,LEN(DataAnalyst!F1179)-3)</f>
        <v xml:space="preserve">amerihealth
</v>
      </c>
      <c r="I1226" t="s">
        <v>2452</v>
      </c>
      <c r="J1226" t="str">
        <f>IF(DataAnalyst!I1179=-1,"Unknown",DataAnalyst!I1179)</f>
        <v>5001 to 10000 employees</v>
      </c>
      <c r="K1226" t="str">
        <f>IF(DataAnalyst!L1179=-1,"Unknown",DataAnalyst!L1179)</f>
        <v>Insurance Carriers</v>
      </c>
      <c r="L1226" t="str">
        <f>IF(DataAnalyst!N1179=-1,"Unknown",DataAnalyst!N1179)</f>
        <v>$25 to $50 million (USD)</v>
      </c>
      <c r="M1226" t="b">
        <f>IF(DataAnalyst!P1179=-1,FALSE,TRUE)</f>
        <v>0</v>
      </c>
      <c r="N1226">
        <f t="shared" si="179"/>
        <v>0</v>
      </c>
      <c r="O1226">
        <f t="shared" si="174"/>
        <v>0</v>
      </c>
      <c r="P1226">
        <f t="shared" si="175"/>
        <v>0</v>
      </c>
      <c r="Q1226">
        <f t="shared" si="176"/>
        <v>0</v>
      </c>
      <c r="R1226">
        <f t="shared" si="177"/>
        <v>0</v>
      </c>
      <c r="S1226">
        <f t="shared" si="178"/>
        <v>1</v>
      </c>
    </row>
    <row r="1227" spans="1:19" ht="18.600000000000001" customHeight="1" x14ac:dyDescent="0.3">
      <c r="A1227" t="s">
        <v>3613</v>
      </c>
      <c r="B1227" t="str">
        <f>UPPER(DataAnalyst!B1227)</f>
        <v>SENIOR DATA ANALYST</v>
      </c>
      <c r="C1227" t="s">
        <v>3554</v>
      </c>
      <c r="E1227" t="str">
        <f t="shared" si="171"/>
        <v>Data Analyst</v>
      </c>
      <c r="F1227" t="str">
        <f t="shared" si="172"/>
        <v>$37</v>
      </c>
      <c r="G1227" t="str">
        <f t="shared" si="173"/>
        <v>$68</v>
      </c>
      <c r="H1227" t="str">
        <f>LEFT(DataAnalyst!F1180,LEN(DataAnalyst!F1180)-3)</f>
        <v>Philadelphia 76ers - H</v>
      </c>
      <c r="I1227" t="s">
        <v>3233</v>
      </c>
      <c r="J1227" t="str">
        <f>IF(DataAnalyst!I1180=-1,"Unknown",DataAnalyst!I1180)</f>
        <v>Unknown</v>
      </c>
      <c r="K1227" t="str">
        <f>IF(DataAnalyst!L1180=-1,"Unknown",DataAnalyst!L1180)</f>
        <v>Unknown</v>
      </c>
      <c r="L1227" t="str">
        <f>IF(DataAnalyst!N1180=-1,"Unknown",DataAnalyst!N1180)</f>
        <v>Unknown</v>
      </c>
      <c r="M1227" t="b">
        <f>IF(DataAnalyst!P1180=-1,FALSE,TRUE)</f>
        <v>0</v>
      </c>
      <c r="N1227">
        <f t="shared" si="179"/>
        <v>0</v>
      </c>
      <c r="O1227">
        <f t="shared" si="174"/>
        <v>0</v>
      </c>
      <c r="P1227">
        <f t="shared" si="175"/>
        <v>0</v>
      </c>
      <c r="Q1227">
        <f t="shared" si="176"/>
        <v>0</v>
      </c>
      <c r="R1227">
        <f t="shared" si="177"/>
        <v>0</v>
      </c>
      <c r="S1227">
        <f t="shared" si="178"/>
        <v>0</v>
      </c>
    </row>
    <row r="1228" spans="1:19" ht="18.600000000000001" customHeight="1" x14ac:dyDescent="0.3">
      <c r="A1228" t="s">
        <v>3615</v>
      </c>
      <c r="B1228" t="str">
        <f>UPPER(DataAnalyst!B1228)</f>
        <v>SENIOR DATA SCIENCE ANALYST</v>
      </c>
      <c r="C1228" t="s">
        <v>3554</v>
      </c>
      <c r="E1228" t="str">
        <f t="shared" si="171"/>
        <v>Data Analyst</v>
      </c>
      <c r="F1228" t="str">
        <f t="shared" si="172"/>
        <v>$37</v>
      </c>
      <c r="G1228" t="str">
        <f t="shared" si="173"/>
        <v>$68</v>
      </c>
      <c r="H1228" t="str">
        <f>LEFT(DataAnalyst!F1181,LEN(DataAnalyst!F1181)-3)</f>
        <v xml:space="preserve">Forfeiture Support Associates
</v>
      </c>
      <c r="I1228" t="s">
        <v>2452</v>
      </c>
      <c r="J1228" t="str">
        <f>IF(DataAnalyst!I1181=-1,"Unknown",DataAnalyst!I1181)</f>
        <v>1001 to 5000 employees</v>
      </c>
      <c r="K1228" t="str">
        <f>IF(DataAnalyst!L1181=-1,"Unknown",DataAnalyst!L1181)</f>
        <v>Staffing &amp; Outsourcing</v>
      </c>
      <c r="L1228" t="str">
        <f>IF(DataAnalyst!N1181=-1,"Unknown",DataAnalyst!N1181)</f>
        <v>$50 to $100 million (USD)</v>
      </c>
      <c r="M1228" t="b">
        <f>IF(DataAnalyst!P1181=-1,FALSE,TRUE)</f>
        <v>0</v>
      </c>
      <c r="N1228">
        <f t="shared" si="179"/>
        <v>1</v>
      </c>
      <c r="O1228">
        <f t="shared" si="174"/>
        <v>1</v>
      </c>
      <c r="P1228">
        <f t="shared" si="175"/>
        <v>0</v>
      </c>
      <c r="Q1228">
        <f t="shared" si="176"/>
        <v>0</v>
      </c>
      <c r="R1228">
        <f t="shared" si="177"/>
        <v>0</v>
      </c>
      <c r="S1228">
        <f t="shared" si="178"/>
        <v>0</v>
      </c>
    </row>
    <row r="1229" spans="1:19" ht="18.600000000000001" customHeight="1" x14ac:dyDescent="0.3">
      <c r="A1229" t="s">
        <v>3620</v>
      </c>
      <c r="B1229" t="str">
        <f>UPPER(DataAnalyst!B1229)</f>
        <v>DATA ANALYST ( SAS,SQL)</v>
      </c>
      <c r="C1229" t="s">
        <v>3554</v>
      </c>
      <c r="E1229" t="str">
        <f t="shared" si="171"/>
        <v>Data Analyst</v>
      </c>
      <c r="F1229" t="str">
        <f t="shared" si="172"/>
        <v>$37</v>
      </c>
      <c r="G1229" t="str">
        <f t="shared" si="173"/>
        <v>$68</v>
      </c>
      <c r="H1229" t="str">
        <f>LEFT(DataAnalyst!F1182,LEN(DataAnalyst!F1182)-3)</f>
        <v xml:space="preserve">Management Decisions, Inc.
</v>
      </c>
      <c r="I1229" t="s">
        <v>2452</v>
      </c>
      <c r="J1229" t="str">
        <f>IF(DataAnalyst!I1182=-1,"Unknown",DataAnalyst!I1182)</f>
        <v>1 to 50 employees</v>
      </c>
      <c r="K1229" t="str">
        <f>IF(DataAnalyst!L1182=-1,"Unknown",DataAnalyst!L1182)</f>
        <v>Advertising &amp; Marketing</v>
      </c>
      <c r="L1229" t="str">
        <f>IF(DataAnalyst!N1182=-1,"Unknown",DataAnalyst!N1182)</f>
        <v>$1 to $5 million (USD)</v>
      </c>
      <c r="M1229" t="b">
        <f>IF(DataAnalyst!P1182=-1,FALSE,TRUE)</f>
        <v>0</v>
      </c>
      <c r="N1229">
        <f t="shared" si="179"/>
        <v>1</v>
      </c>
      <c r="O1229">
        <f t="shared" si="174"/>
        <v>1</v>
      </c>
      <c r="P1229">
        <f t="shared" si="175"/>
        <v>0</v>
      </c>
      <c r="Q1229">
        <f t="shared" si="176"/>
        <v>1</v>
      </c>
      <c r="R1229">
        <f t="shared" si="177"/>
        <v>0</v>
      </c>
      <c r="S1229">
        <f t="shared" si="178"/>
        <v>1</v>
      </c>
    </row>
    <row r="1230" spans="1:19" ht="18.600000000000001" customHeight="1" x14ac:dyDescent="0.3">
      <c r="A1230" t="s">
        <v>3622</v>
      </c>
      <c r="B1230" t="str">
        <f>UPPER(DataAnalyst!B1230)</f>
        <v>DATA ANALYST - TOP SECRET W/ SCI ELIGIBILITY</v>
      </c>
      <c r="C1230" t="s">
        <v>3554</v>
      </c>
      <c r="E1230" t="str">
        <f t="shared" si="171"/>
        <v>Data Analyst</v>
      </c>
      <c r="F1230" t="str">
        <f t="shared" si="172"/>
        <v>$37</v>
      </c>
      <c r="G1230" t="str">
        <f t="shared" si="173"/>
        <v>$68</v>
      </c>
      <c r="H1230" t="str">
        <f>LEFT(DataAnalyst!F1183,LEN(DataAnalyst!F1183)-3)</f>
        <v xml:space="preserve">TechUSA
</v>
      </c>
      <c r="I1230" t="s">
        <v>2452</v>
      </c>
      <c r="J1230" t="str">
        <f>IF(DataAnalyst!I1183=-1,"Unknown",DataAnalyst!I1183)</f>
        <v>1001 to 5000 employees</v>
      </c>
      <c r="K1230" t="str">
        <f>IF(DataAnalyst!L1183=-1,"Unknown",DataAnalyst!L1183)</f>
        <v>Staffing &amp; Outsourcing</v>
      </c>
      <c r="L1230" t="str">
        <f>IF(DataAnalyst!N1183=-1,"Unknown",DataAnalyst!N1183)</f>
        <v>$100 to $500 million (USD)</v>
      </c>
      <c r="M1230" t="b">
        <f>IF(DataAnalyst!P1183=-1,FALSE,TRUE)</f>
        <v>0</v>
      </c>
      <c r="N1230">
        <f t="shared" si="179"/>
        <v>1</v>
      </c>
      <c r="O1230">
        <f t="shared" si="174"/>
        <v>1</v>
      </c>
      <c r="P1230">
        <f t="shared" si="175"/>
        <v>1</v>
      </c>
      <c r="Q1230">
        <f t="shared" si="176"/>
        <v>0</v>
      </c>
      <c r="R1230">
        <f t="shared" si="177"/>
        <v>0</v>
      </c>
      <c r="S1230">
        <f t="shared" si="178"/>
        <v>1</v>
      </c>
    </row>
    <row r="1231" spans="1:19" ht="18.600000000000001" customHeight="1" x14ac:dyDescent="0.3">
      <c r="A1231" t="s">
        <v>3627</v>
      </c>
      <c r="B1231" t="str">
        <f>UPPER(DataAnalyst!B1231)</f>
        <v>EPIDEMIOLOGY/DATA ANALYST</v>
      </c>
      <c r="C1231" t="s">
        <v>3554</v>
      </c>
      <c r="E1231" t="str">
        <f t="shared" si="171"/>
        <v>Data Analyst</v>
      </c>
      <c r="F1231" t="str">
        <f t="shared" si="172"/>
        <v>$37</v>
      </c>
      <c r="G1231" t="str">
        <f t="shared" si="173"/>
        <v>$68</v>
      </c>
      <c r="H1231" t="str">
        <f>LEFT(DataAnalyst!F1184,LEN(DataAnalyst!F1184)-3)</f>
        <v xml:space="preserve">SRG Woolf
</v>
      </c>
      <c r="I1231" t="s">
        <v>1001</v>
      </c>
      <c r="J1231" t="str">
        <f>IF(DataAnalyst!I1184=-1,"Unknown",DataAnalyst!I1184)</f>
        <v>1 to 50 employees</v>
      </c>
      <c r="K1231" t="str">
        <f>IF(DataAnalyst!L1184=-1,"Unknown",DataAnalyst!L1184)</f>
        <v>Staffing &amp; Outsourcing</v>
      </c>
      <c r="L1231" t="str">
        <f>IF(DataAnalyst!N1184=-1,"Unknown",DataAnalyst!N1184)</f>
        <v>$10 to $25 million (USD)</v>
      </c>
      <c r="M1231" t="b">
        <f>IF(DataAnalyst!P1184=-1,FALSE,TRUE)</f>
        <v>0</v>
      </c>
      <c r="N1231">
        <f t="shared" si="179"/>
        <v>0</v>
      </c>
      <c r="O1231">
        <f t="shared" si="174"/>
        <v>0</v>
      </c>
      <c r="P1231">
        <f t="shared" si="175"/>
        <v>0</v>
      </c>
      <c r="Q1231">
        <f t="shared" si="176"/>
        <v>0</v>
      </c>
      <c r="R1231">
        <f t="shared" si="177"/>
        <v>0</v>
      </c>
      <c r="S1231">
        <f t="shared" si="178"/>
        <v>0</v>
      </c>
    </row>
    <row r="1232" spans="1:19" ht="18.600000000000001" customHeight="1" x14ac:dyDescent="0.3">
      <c r="A1232" t="s">
        <v>3629</v>
      </c>
      <c r="B1232" t="str">
        <f>UPPER(DataAnalyst!B1232)</f>
        <v>EPIDEMIOLOGY DATA ANALYST</v>
      </c>
      <c r="C1232" t="s">
        <v>3554</v>
      </c>
      <c r="E1232" t="str">
        <f t="shared" si="171"/>
        <v>Data Analyst</v>
      </c>
      <c r="F1232" t="str">
        <f t="shared" si="172"/>
        <v>$37</v>
      </c>
      <c r="G1232" t="str">
        <f t="shared" si="173"/>
        <v>$68</v>
      </c>
      <c r="H1232" t="str">
        <f>LEFT(DataAnalyst!F1185,LEN(DataAnalyst!F1185)-3)</f>
        <v xml:space="preserve">Login Consulting Services, Inc
</v>
      </c>
      <c r="I1232" t="s">
        <v>3354</v>
      </c>
      <c r="J1232" t="str">
        <f>IF(DataAnalyst!I1185=-1,"Unknown",DataAnalyst!I1185)</f>
        <v>51 to 200 employees</v>
      </c>
      <c r="K1232" t="str">
        <f>IF(DataAnalyst!L1185=-1,"Unknown",DataAnalyst!L1185)</f>
        <v>Consulting</v>
      </c>
      <c r="L1232" t="str">
        <f>IF(DataAnalyst!N1185=-1,"Unknown",DataAnalyst!N1185)</f>
        <v>$5 to $10 million (USD)</v>
      </c>
      <c r="M1232" t="b">
        <f>IF(DataAnalyst!P1185=-1,FALSE,TRUE)</f>
        <v>0</v>
      </c>
      <c r="N1232">
        <f t="shared" si="179"/>
        <v>0</v>
      </c>
      <c r="O1232">
        <f t="shared" si="174"/>
        <v>0</v>
      </c>
      <c r="P1232">
        <f t="shared" si="175"/>
        <v>0</v>
      </c>
      <c r="Q1232">
        <f t="shared" si="176"/>
        <v>0</v>
      </c>
      <c r="R1232">
        <f t="shared" si="177"/>
        <v>0</v>
      </c>
      <c r="S1232">
        <f t="shared" si="178"/>
        <v>0</v>
      </c>
    </row>
    <row r="1233" spans="1:19" ht="18.600000000000001" customHeight="1" x14ac:dyDescent="0.3">
      <c r="A1233" t="s">
        <v>3634</v>
      </c>
      <c r="B1233" t="str">
        <f>UPPER(DataAnalyst!B1233)</f>
        <v>SENIOR DATA ANALYST</v>
      </c>
      <c r="C1233" t="s">
        <v>3633</v>
      </c>
      <c r="E1233" t="str">
        <f t="shared" si="171"/>
        <v>Data Analyst</v>
      </c>
      <c r="F1233" t="str">
        <f t="shared" si="172"/>
        <v>$73</v>
      </c>
      <c r="G1233" t="str">
        <f t="shared" si="173"/>
        <v>$89</v>
      </c>
      <c r="H1233" t="str">
        <f>LEFT(DataAnalyst!F1186,LEN(DataAnalyst!F1186)-3)</f>
        <v xml:space="preserve">Adaptimmune Ltd
</v>
      </c>
      <c r="I1233" t="s">
        <v>2452</v>
      </c>
      <c r="J1233" t="str">
        <f>IF(DataAnalyst!I1186=-1,"Unknown",DataAnalyst!I1186)</f>
        <v>201 to 500 employees</v>
      </c>
      <c r="K1233" t="str">
        <f>IF(DataAnalyst!L1186=-1,"Unknown",DataAnalyst!L1186)</f>
        <v>Biotech &amp; Pharmaceuticals</v>
      </c>
      <c r="L1233" t="str">
        <f>IF(DataAnalyst!N1186=-1,"Unknown",DataAnalyst!N1186)</f>
        <v>Unknown / Non-Applicable</v>
      </c>
      <c r="M1233" t="b">
        <f>IF(DataAnalyst!P1186=-1,FALSE,TRUE)</f>
        <v>0</v>
      </c>
      <c r="N1233">
        <f t="shared" si="179"/>
        <v>1</v>
      </c>
      <c r="O1233">
        <f t="shared" si="174"/>
        <v>1</v>
      </c>
      <c r="P1233">
        <f t="shared" si="175"/>
        <v>0</v>
      </c>
      <c r="Q1233">
        <f t="shared" si="176"/>
        <v>0</v>
      </c>
      <c r="R1233">
        <f t="shared" si="177"/>
        <v>0</v>
      </c>
      <c r="S1233">
        <f t="shared" si="178"/>
        <v>1</v>
      </c>
    </row>
    <row r="1234" spans="1:19" ht="18.600000000000001" customHeight="1" x14ac:dyDescent="0.3">
      <c r="A1234" t="s">
        <v>3637</v>
      </c>
      <c r="B1234" t="str">
        <f>UPPER(DataAnalyst!B1234)</f>
        <v>DATA SECURITY ANALYST</v>
      </c>
      <c r="C1234" t="s">
        <v>3633</v>
      </c>
      <c r="E1234" t="str">
        <f t="shared" si="171"/>
        <v>Data Analyst</v>
      </c>
      <c r="F1234" t="str">
        <f t="shared" si="172"/>
        <v>$73</v>
      </c>
      <c r="G1234" t="str">
        <f t="shared" si="173"/>
        <v>$89</v>
      </c>
      <c r="H1234" t="str">
        <f>LEFT(DataAnalyst!F1188,LEN(DataAnalyst!F1188)-3)</f>
        <v>Eurofins USA PSS Insourcing Soluti</v>
      </c>
      <c r="I1234" t="s">
        <v>3477</v>
      </c>
      <c r="J1234" t="str">
        <f>IF(DataAnalyst!I1188=-1,"Unknown",DataAnalyst!I1188)</f>
        <v>Unknown</v>
      </c>
      <c r="K1234" t="str">
        <f>IF(DataAnalyst!L1188=-1,"Unknown",DataAnalyst!L1188)</f>
        <v>Unknown</v>
      </c>
      <c r="L1234" t="str">
        <f>IF(DataAnalyst!N1188=-1,"Unknown",DataAnalyst!N1188)</f>
        <v>Unknown</v>
      </c>
      <c r="M1234" t="b">
        <f>IF(DataAnalyst!P1188=-1,FALSE,TRUE)</f>
        <v>0</v>
      </c>
      <c r="N1234">
        <f t="shared" si="179"/>
        <v>1</v>
      </c>
      <c r="O1234">
        <f t="shared" si="174"/>
        <v>0</v>
      </c>
      <c r="P1234">
        <f t="shared" si="175"/>
        <v>0</v>
      </c>
      <c r="Q1234">
        <f t="shared" si="176"/>
        <v>0</v>
      </c>
      <c r="R1234">
        <f t="shared" si="177"/>
        <v>0</v>
      </c>
      <c r="S1234">
        <f t="shared" si="178"/>
        <v>1</v>
      </c>
    </row>
    <row r="1235" spans="1:19" ht="18.600000000000001" customHeight="1" x14ac:dyDescent="0.3">
      <c r="A1235" t="s">
        <v>3639</v>
      </c>
      <c r="B1235" t="str">
        <f>UPPER(DataAnalyst!B1235)</f>
        <v>DATA SECURITY ANALYST</v>
      </c>
      <c r="C1235" t="s">
        <v>3633</v>
      </c>
      <c r="E1235" t="str">
        <f t="shared" si="171"/>
        <v>Data Analyst</v>
      </c>
      <c r="F1235" t="str">
        <f t="shared" si="172"/>
        <v>$73</v>
      </c>
      <c r="G1235" t="str">
        <f t="shared" si="173"/>
        <v>$89</v>
      </c>
      <c r="H1235" t="str">
        <f>LEFT(DataAnalyst!F1190,LEN(DataAnalyst!F1190)-3)</f>
        <v>EUROFINS SCIE</v>
      </c>
      <c r="I1235" t="s">
        <v>3477</v>
      </c>
      <c r="J1235" t="str">
        <f>IF(DataAnalyst!I1190=-1,"Unknown",DataAnalyst!I1190)</f>
        <v>Unknown</v>
      </c>
      <c r="K1235" t="str">
        <f>IF(DataAnalyst!L1190=-1,"Unknown",DataAnalyst!L1190)</f>
        <v>Unknown</v>
      </c>
      <c r="L1235" t="str">
        <f>IF(DataAnalyst!N1190=-1,"Unknown",DataAnalyst!N1190)</f>
        <v>Unknown</v>
      </c>
      <c r="M1235" t="b">
        <f>IF(DataAnalyst!P1190=-1,FALSE,TRUE)</f>
        <v>0</v>
      </c>
      <c r="N1235">
        <f t="shared" si="179"/>
        <v>0</v>
      </c>
      <c r="O1235">
        <f t="shared" si="174"/>
        <v>0</v>
      </c>
      <c r="P1235">
        <f t="shared" si="175"/>
        <v>0</v>
      </c>
      <c r="Q1235">
        <f t="shared" si="176"/>
        <v>0</v>
      </c>
      <c r="R1235">
        <f t="shared" si="177"/>
        <v>0</v>
      </c>
      <c r="S1235">
        <f t="shared" si="178"/>
        <v>1</v>
      </c>
    </row>
    <row r="1236" spans="1:19" ht="18.600000000000001" customHeight="1" x14ac:dyDescent="0.3">
      <c r="A1236" t="s">
        <v>3642</v>
      </c>
      <c r="B1236" t="str">
        <f>UPPER(DataAnalyst!B1236)</f>
        <v>DATA SECURITY ANALYST</v>
      </c>
      <c r="C1236" t="s">
        <v>3633</v>
      </c>
      <c r="E1236" t="str">
        <f t="shared" si="171"/>
        <v>Data Analyst</v>
      </c>
      <c r="F1236" t="str">
        <f t="shared" si="172"/>
        <v>$73</v>
      </c>
      <c r="G1236" t="str">
        <f t="shared" si="173"/>
        <v>$89</v>
      </c>
      <c r="H1236" t="str">
        <f>LEFT(DataAnalyst!F1191,LEN(DataAnalyst!F1191)-3)</f>
        <v xml:space="preserve">Staffigo Technical Services, LLC
</v>
      </c>
      <c r="I1236" t="s">
        <v>3216</v>
      </c>
      <c r="J1236" t="str">
        <f>IF(DataAnalyst!I1191=-1,"Unknown",DataAnalyst!I1191)</f>
        <v>51 to 200 employees</v>
      </c>
      <c r="K1236" t="str">
        <f>IF(DataAnalyst!L1191=-1,"Unknown",DataAnalyst!L1191)</f>
        <v>IT Services</v>
      </c>
      <c r="L1236" t="str">
        <f>IF(DataAnalyst!N1191=-1,"Unknown",DataAnalyst!N1191)</f>
        <v>$50 to $100 million (USD)</v>
      </c>
      <c r="M1236" t="b">
        <f>IF(DataAnalyst!P1191=-1,FALSE,TRUE)</f>
        <v>0</v>
      </c>
      <c r="N1236">
        <f t="shared" si="179"/>
        <v>0</v>
      </c>
      <c r="O1236">
        <f t="shared" si="174"/>
        <v>0</v>
      </c>
      <c r="P1236">
        <f t="shared" si="175"/>
        <v>0</v>
      </c>
      <c r="Q1236">
        <f t="shared" si="176"/>
        <v>0</v>
      </c>
      <c r="R1236">
        <f t="shared" si="177"/>
        <v>0</v>
      </c>
      <c r="S1236">
        <f t="shared" si="178"/>
        <v>1</v>
      </c>
    </row>
    <row r="1237" spans="1:19" ht="18.600000000000001" customHeight="1" x14ac:dyDescent="0.3">
      <c r="A1237" t="s">
        <v>3646</v>
      </c>
      <c r="B1237" t="str">
        <f>UPPER(DataAnalyst!B1237)</f>
        <v>DATA ANALYST/ENGINEERS</v>
      </c>
      <c r="C1237" t="s">
        <v>3633</v>
      </c>
      <c r="E1237" t="str">
        <f t="shared" si="171"/>
        <v>Data Analyst</v>
      </c>
      <c r="F1237" t="str">
        <f t="shared" si="172"/>
        <v>$73</v>
      </c>
      <c r="G1237" t="str">
        <f t="shared" si="173"/>
        <v>$89</v>
      </c>
      <c r="H1237" t="str">
        <f>LEFT(DataAnalyst!F1194,LEN(DataAnalyst!F1194)-3)</f>
        <v xml:space="preserve">AmeriHealth Caritas
</v>
      </c>
      <c r="I1237" t="s">
        <v>2452</v>
      </c>
      <c r="J1237" t="str">
        <f>IF(DataAnalyst!I1194=-1,"Unknown",DataAnalyst!I1194)</f>
        <v>5001 to 10000 employees</v>
      </c>
      <c r="K1237" t="str">
        <f>IF(DataAnalyst!L1194=-1,"Unknown",DataAnalyst!L1194)</f>
        <v>Insurance Carriers</v>
      </c>
      <c r="L1237" t="str">
        <f>IF(DataAnalyst!N1194=-1,"Unknown",DataAnalyst!N1194)</f>
        <v>$5 to $10 billion (USD)</v>
      </c>
      <c r="M1237" t="b">
        <f>IF(DataAnalyst!P1194=-1,FALSE,TRUE)</f>
        <v>0</v>
      </c>
      <c r="N1237">
        <f t="shared" si="179"/>
        <v>1</v>
      </c>
      <c r="O1237">
        <f t="shared" si="174"/>
        <v>0</v>
      </c>
      <c r="P1237">
        <f t="shared" si="175"/>
        <v>0</v>
      </c>
      <c r="Q1237">
        <f t="shared" si="176"/>
        <v>0</v>
      </c>
      <c r="R1237">
        <f t="shared" si="177"/>
        <v>0</v>
      </c>
      <c r="S1237">
        <f t="shared" si="178"/>
        <v>0</v>
      </c>
    </row>
    <row r="1238" spans="1:19" ht="18.600000000000001" customHeight="1" x14ac:dyDescent="0.3">
      <c r="A1238" t="s">
        <v>3648</v>
      </c>
      <c r="B1238" t="str">
        <f>UPPER(DataAnalyst!B1238)</f>
        <v>SENIOR CONTRACT DATA ANALYST</v>
      </c>
      <c r="C1238" t="s">
        <v>3633</v>
      </c>
      <c r="E1238" t="str">
        <f t="shared" si="171"/>
        <v>Data Analyst</v>
      </c>
      <c r="F1238" t="str">
        <f t="shared" si="172"/>
        <v>$73</v>
      </c>
      <c r="G1238" t="str">
        <f t="shared" si="173"/>
        <v>$89</v>
      </c>
      <c r="H1238" t="str">
        <f>LEFT(DataAnalyst!F1195,LEN(DataAnalyst!F1195)-3)</f>
        <v xml:space="preserve">Management Decisions, Inc.
</v>
      </c>
      <c r="I1238" t="s">
        <v>2452</v>
      </c>
      <c r="J1238" t="str">
        <f>IF(DataAnalyst!I1195=-1,"Unknown",DataAnalyst!I1195)</f>
        <v>1 to 50 employees</v>
      </c>
      <c r="K1238" t="str">
        <f>IF(DataAnalyst!L1195=-1,"Unknown",DataAnalyst!L1195)</f>
        <v>Advertising &amp; Marketing</v>
      </c>
      <c r="L1238" t="str">
        <f>IF(DataAnalyst!N1195=-1,"Unknown",DataAnalyst!N1195)</f>
        <v>$1 to $5 million (USD)</v>
      </c>
      <c r="M1238" t="b">
        <f>IF(DataAnalyst!P1195=-1,FALSE,TRUE)</f>
        <v>0</v>
      </c>
      <c r="N1238">
        <f t="shared" si="179"/>
        <v>0</v>
      </c>
      <c r="O1238">
        <f t="shared" si="174"/>
        <v>0</v>
      </c>
      <c r="P1238">
        <f t="shared" si="175"/>
        <v>0</v>
      </c>
      <c r="Q1238">
        <f t="shared" si="176"/>
        <v>0</v>
      </c>
      <c r="R1238">
        <f t="shared" si="177"/>
        <v>0</v>
      </c>
      <c r="S1238">
        <f t="shared" si="178"/>
        <v>1</v>
      </c>
    </row>
    <row r="1239" spans="1:19" ht="18.600000000000001" customHeight="1" x14ac:dyDescent="0.3">
      <c r="A1239" t="s">
        <v>3649</v>
      </c>
      <c r="B1239" t="str">
        <f>UPPER(DataAnalyst!B1239)</f>
        <v>EPIDEMIOLOGY DATA ANALYST</v>
      </c>
      <c r="C1239" t="s">
        <v>3633</v>
      </c>
      <c r="E1239" t="str">
        <f t="shared" si="171"/>
        <v>Data Analyst</v>
      </c>
      <c r="F1239" t="str">
        <f t="shared" si="172"/>
        <v>$73</v>
      </c>
      <c r="G1239" t="str">
        <f t="shared" si="173"/>
        <v>$89</v>
      </c>
      <c r="H1239" t="str">
        <f>LEFT(DataAnalyst!F1197,LEN(DataAnalyst!F1197)-3)</f>
        <v xml:space="preserve">Future Technologies Inc.
</v>
      </c>
      <c r="I1239" t="s">
        <v>3542</v>
      </c>
      <c r="J1239" t="str">
        <f>IF(DataAnalyst!I1197=-1,"Unknown",DataAnalyst!I1197)</f>
        <v>1001 to 5000 employees</v>
      </c>
      <c r="K1239" t="str">
        <f>IF(DataAnalyst!L1197=-1,"Unknown",DataAnalyst!L1197)</f>
        <v>Accounting</v>
      </c>
      <c r="L1239" t="str">
        <f>IF(DataAnalyst!N1197=-1,"Unknown",DataAnalyst!N1197)</f>
        <v>$5 to $10 million (USD)</v>
      </c>
      <c r="M1239" t="b">
        <f>IF(DataAnalyst!P1197=-1,FALSE,TRUE)</f>
        <v>0</v>
      </c>
      <c r="N1239">
        <f t="shared" si="179"/>
        <v>0</v>
      </c>
      <c r="O1239">
        <f t="shared" si="174"/>
        <v>0</v>
      </c>
      <c r="P1239">
        <f t="shared" si="175"/>
        <v>1</v>
      </c>
      <c r="Q1239">
        <f t="shared" si="176"/>
        <v>0</v>
      </c>
      <c r="R1239">
        <f t="shared" si="177"/>
        <v>0</v>
      </c>
      <c r="S1239">
        <f t="shared" si="178"/>
        <v>1</v>
      </c>
    </row>
    <row r="1240" spans="1:19" ht="18.600000000000001" customHeight="1" x14ac:dyDescent="0.3">
      <c r="A1240" t="s">
        <v>3652</v>
      </c>
      <c r="B1240" t="str">
        <f>UPPER(DataAnalyst!B1240)</f>
        <v>IT DATA SCIENCE ANALYST</v>
      </c>
      <c r="C1240" t="s">
        <v>3633</v>
      </c>
      <c r="E1240" t="str">
        <f t="shared" si="171"/>
        <v>Data Analyst</v>
      </c>
      <c r="F1240" t="str">
        <f t="shared" si="172"/>
        <v>$73</v>
      </c>
      <c r="G1240" t="str">
        <f t="shared" si="173"/>
        <v>$89</v>
      </c>
      <c r="H1240" t="str">
        <f>LEFT(DataAnalyst!F1198,LEN(DataAnalyst!F1198)-3)</f>
        <v xml:space="preserve">BNY Mellon
</v>
      </c>
      <c r="I1240" t="s">
        <v>3216</v>
      </c>
      <c r="J1240" t="str">
        <f>IF(DataAnalyst!I1198=-1,"Unknown",DataAnalyst!I1198)</f>
        <v>10000+ employees</v>
      </c>
      <c r="K1240" t="str">
        <f>IF(DataAnalyst!L1198=-1,"Unknown",DataAnalyst!L1198)</f>
        <v>Investment Banking &amp; Asset Management</v>
      </c>
      <c r="L1240" t="str">
        <f>IF(DataAnalyst!N1198=-1,"Unknown",DataAnalyst!N1198)</f>
        <v>$10+ billion (USD)</v>
      </c>
      <c r="M1240" t="b">
        <f>IF(DataAnalyst!P1198=-1,FALSE,TRUE)</f>
        <v>0</v>
      </c>
      <c r="N1240">
        <f t="shared" si="179"/>
        <v>1</v>
      </c>
      <c r="O1240">
        <f t="shared" si="174"/>
        <v>0</v>
      </c>
      <c r="P1240">
        <f t="shared" si="175"/>
        <v>0</v>
      </c>
      <c r="Q1240">
        <f t="shared" si="176"/>
        <v>1</v>
      </c>
      <c r="R1240">
        <f t="shared" si="177"/>
        <v>0</v>
      </c>
      <c r="S1240">
        <f t="shared" si="178"/>
        <v>1</v>
      </c>
    </row>
    <row r="1241" spans="1:19" ht="18.600000000000001" customHeight="1" x14ac:dyDescent="0.3">
      <c r="A1241" t="s">
        <v>3654</v>
      </c>
      <c r="B1241" t="str">
        <f>UPPER(DataAnalyst!B1241)</f>
        <v>CONFIGURATION DATA ANALYST, (SECRET CLEARANCE REQUIRED) SAN ANTONIO, TX, US ID</v>
      </c>
      <c r="C1241" t="s">
        <v>3633</v>
      </c>
      <c r="E1241" t="str">
        <f t="shared" ref="E1241:E1304" si="180">IF(COUNTIF(B1241, "*BU*"), "Business Analyst", "Data Analyst")</f>
        <v>Data Analyst</v>
      </c>
      <c r="F1241" t="str">
        <f t="shared" si="172"/>
        <v>$73</v>
      </c>
      <c r="G1241" t="str">
        <f t="shared" si="173"/>
        <v>$89</v>
      </c>
      <c r="H1241" t="str">
        <f>LEFT(DataAnalyst!F1200,LEN(DataAnalyst!F1200)-3)</f>
        <v xml:space="preserve">Fox Chase Cancer Center
</v>
      </c>
      <c r="I1241" t="s">
        <v>2452</v>
      </c>
      <c r="J1241" t="str">
        <f>IF(DataAnalyst!I1200=-1,"Unknown",DataAnalyst!I1200)</f>
        <v>1001 to 5000 employees</v>
      </c>
      <c r="K1241" t="str">
        <f>IF(DataAnalyst!L1200=-1,"Unknown",DataAnalyst!L1200)</f>
        <v>Health Care Services &amp; Hospitals</v>
      </c>
      <c r="L1241" t="str">
        <f>IF(DataAnalyst!N1200=-1,"Unknown",DataAnalyst!N1200)</f>
        <v>$100 to $500 million (USD)</v>
      </c>
      <c r="M1241" t="b">
        <f>IF(DataAnalyst!P1200=-1,FALSE,TRUE)</f>
        <v>0</v>
      </c>
      <c r="N1241">
        <f t="shared" si="179"/>
        <v>0</v>
      </c>
      <c r="O1241">
        <f t="shared" si="174"/>
        <v>0</v>
      </c>
      <c r="P1241">
        <f t="shared" si="175"/>
        <v>0</v>
      </c>
      <c r="Q1241">
        <f t="shared" si="176"/>
        <v>0</v>
      </c>
      <c r="R1241">
        <f t="shared" si="177"/>
        <v>0</v>
      </c>
      <c r="S1241">
        <f t="shared" si="178"/>
        <v>0</v>
      </c>
    </row>
    <row r="1242" spans="1:19" ht="18.600000000000001" customHeight="1" x14ac:dyDescent="0.3">
      <c r="A1242" t="s">
        <v>3658</v>
      </c>
      <c r="B1242" t="str">
        <f>UPPER(DataAnalyst!B1242)</f>
        <v>TECHNICAL DATA ANALYST</v>
      </c>
      <c r="C1242" t="s">
        <v>3633</v>
      </c>
      <c r="E1242" t="str">
        <f t="shared" si="180"/>
        <v>Data Analyst</v>
      </c>
      <c r="F1242" t="str">
        <f t="shared" si="172"/>
        <v>$73</v>
      </c>
      <c r="G1242" t="str">
        <f t="shared" si="173"/>
        <v>$89</v>
      </c>
      <c r="H1242" t="str">
        <f>LEFT(DataAnalyst!F1201,LEN(DataAnalyst!F1201)-3)</f>
        <v xml:space="preserve">Kforce
</v>
      </c>
      <c r="I1242" t="s">
        <v>3216</v>
      </c>
      <c r="J1242" t="str">
        <f>IF(DataAnalyst!I1201=-1,"Unknown",DataAnalyst!I1201)</f>
        <v>10000+ employees</v>
      </c>
      <c r="K1242" t="str">
        <f>IF(DataAnalyst!L1201=-1,"Unknown",DataAnalyst!L1201)</f>
        <v>Staffing &amp; Outsourcing</v>
      </c>
      <c r="L1242" t="str">
        <f>IF(DataAnalyst!N1201=-1,"Unknown",DataAnalyst!N1201)</f>
        <v>$1 to $2 billion (USD)</v>
      </c>
      <c r="M1242" t="b">
        <f>IF(DataAnalyst!P1201=-1,FALSE,TRUE)</f>
        <v>0</v>
      </c>
      <c r="N1242">
        <f t="shared" si="179"/>
        <v>0</v>
      </c>
      <c r="O1242">
        <f t="shared" si="174"/>
        <v>0</v>
      </c>
      <c r="P1242">
        <f t="shared" si="175"/>
        <v>0</v>
      </c>
      <c r="Q1242">
        <f t="shared" si="176"/>
        <v>0</v>
      </c>
      <c r="R1242">
        <f t="shared" si="177"/>
        <v>0</v>
      </c>
      <c r="S1242">
        <f t="shared" si="178"/>
        <v>0</v>
      </c>
    </row>
    <row r="1243" spans="1:19" ht="18.600000000000001" customHeight="1" x14ac:dyDescent="0.3">
      <c r="A1243" t="s">
        <v>3660</v>
      </c>
      <c r="B1243" t="str">
        <f>UPPER(DataAnalyst!B1243)</f>
        <v>SENIOR CONTRACT DATA ANALYST</v>
      </c>
      <c r="C1243" t="s">
        <v>3633</v>
      </c>
      <c r="E1243" t="str">
        <f t="shared" si="180"/>
        <v>Data Analyst</v>
      </c>
      <c r="F1243" t="str">
        <f t="shared" si="172"/>
        <v>$73</v>
      </c>
      <c r="G1243" t="str">
        <f t="shared" si="173"/>
        <v>$89</v>
      </c>
      <c r="H1243" t="str">
        <f>LEFT(DataAnalyst!F1202,LEN(DataAnalyst!F1202)-3)</f>
        <v>Kforce Technology Staff</v>
      </c>
      <c r="I1243" t="s">
        <v>3216</v>
      </c>
      <c r="J1243" t="str">
        <f>IF(DataAnalyst!I1202=-1,"Unknown",DataAnalyst!I1202)</f>
        <v>Unknown</v>
      </c>
      <c r="K1243" t="str">
        <f>IF(DataAnalyst!L1202=-1,"Unknown",DataAnalyst!L1202)</f>
        <v>Unknown</v>
      </c>
      <c r="L1243" t="str">
        <f>IF(DataAnalyst!N1202=-1,"Unknown",DataAnalyst!N1202)</f>
        <v>Unknown</v>
      </c>
      <c r="M1243" t="b">
        <f>IF(DataAnalyst!P1202=-1,FALSE,TRUE)</f>
        <v>0</v>
      </c>
      <c r="N1243">
        <f t="shared" si="179"/>
        <v>0</v>
      </c>
      <c r="O1243">
        <f t="shared" si="174"/>
        <v>0</v>
      </c>
      <c r="P1243">
        <f t="shared" si="175"/>
        <v>0</v>
      </c>
      <c r="Q1243">
        <f t="shared" si="176"/>
        <v>0</v>
      </c>
      <c r="R1243">
        <f t="shared" si="177"/>
        <v>0</v>
      </c>
      <c r="S1243">
        <f t="shared" si="178"/>
        <v>1</v>
      </c>
    </row>
    <row r="1244" spans="1:19" ht="18.600000000000001" customHeight="1" x14ac:dyDescent="0.3">
      <c r="A1244" t="s">
        <v>3662</v>
      </c>
      <c r="B1244" t="str">
        <f>UPPER(DataAnalyst!B1244)</f>
        <v>CONFIGURATION DATA ANALYST, (SECRET CLEARANCE REQUIRED) SAN AN WITH SECURITY CLEARANCE</v>
      </c>
      <c r="C1244" t="s">
        <v>3633</v>
      </c>
      <c r="E1244" t="str">
        <f t="shared" si="180"/>
        <v>Data Analyst</v>
      </c>
      <c r="F1244" t="str">
        <f t="shared" si="172"/>
        <v>$73</v>
      </c>
      <c r="G1244" t="str">
        <f t="shared" si="173"/>
        <v>$89</v>
      </c>
      <c r="H1244" t="str">
        <f>LEFT(DataAnalyst!F1203,LEN(DataAnalyst!F1203)-3)</f>
        <v xml:space="preserve">Technocrafts, Inc.
</v>
      </c>
      <c r="I1244" t="s">
        <v>3557</v>
      </c>
      <c r="J1244" t="str">
        <f>IF(DataAnalyst!I1203=-1,"Unknown",DataAnalyst!I1203)</f>
        <v>1 to 50 employees</v>
      </c>
      <c r="K1244" t="str">
        <f>IF(DataAnalyst!L1203=-1,"Unknown",DataAnalyst!L1203)</f>
        <v>Computer Hardware &amp; Software</v>
      </c>
      <c r="L1244" t="str">
        <f>IF(DataAnalyst!N1203=-1,"Unknown",DataAnalyst!N1203)</f>
        <v>$1 to $5 million (USD)</v>
      </c>
      <c r="M1244" t="b">
        <f>IF(DataAnalyst!P1203=-1,FALSE,TRUE)</f>
        <v>0</v>
      </c>
      <c r="N1244">
        <f t="shared" si="179"/>
        <v>0</v>
      </c>
      <c r="O1244">
        <f t="shared" si="174"/>
        <v>0</v>
      </c>
      <c r="P1244">
        <f t="shared" si="175"/>
        <v>0</v>
      </c>
      <c r="Q1244">
        <f t="shared" si="176"/>
        <v>0</v>
      </c>
      <c r="R1244">
        <f t="shared" si="177"/>
        <v>0</v>
      </c>
      <c r="S1244">
        <f t="shared" si="178"/>
        <v>0</v>
      </c>
    </row>
    <row r="1245" spans="1:19" ht="18.600000000000001" customHeight="1" x14ac:dyDescent="0.3">
      <c r="A1245" t="s">
        <v>3664</v>
      </c>
      <c r="B1245" t="str">
        <f>UPPER(DataAnalyst!B1245)</f>
        <v>SENIOR RISK ANALYST-DATA</v>
      </c>
      <c r="C1245" t="s">
        <v>3633</v>
      </c>
      <c r="E1245" t="str">
        <f t="shared" si="180"/>
        <v>Data Analyst</v>
      </c>
      <c r="F1245" t="str">
        <f t="shared" si="172"/>
        <v>$73</v>
      </c>
      <c r="G1245" t="str">
        <f t="shared" si="173"/>
        <v>$89</v>
      </c>
      <c r="H1245" t="str">
        <f>LEFT(DataAnalyst!F1204,LEN(DataAnalyst!F1204)-3)</f>
        <v xml:space="preserve">Ionidea
</v>
      </c>
      <c r="I1245" t="s">
        <v>3557</v>
      </c>
      <c r="J1245" t="str">
        <f>IF(DataAnalyst!I1204=-1,"Unknown",DataAnalyst!I1204)</f>
        <v>1001 to 5000 employees</v>
      </c>
      <c r="K1245" t="str">
        <f>IF(DataAnalyst!L1204=-1,"Unknown",DataAnalyst!L1204)</f>
        <v>IT Services</v>
      </c>
      <c r="L1245" t="str">
        <f>IF(DataAnalyst!N1204=-1,"Unknown",DataAnalyst!N1204)</f>
        <v>Unknown / Non-Applicable</v>
      </c>
      <c r="M1245" t="b">
        <f>IF(DataAnalyst!P1204=-1,FALSE,TRUE)</f>
        <v>0</v>
      </c>
      <c r="N1245">
        <f t="shared" si="179"/>
        <v>1</v>
      </c>
      <c r="O1245">
        <f t="shared" si="174"/>
        <v>0</v>
      </c>
      <c r="P1245">
        <f t="shared" si="175"/>
        <v>0</v>
      </c>
      <c r="Q1245">
        <f t="shared" si="176"/>
        <v>1</v>
      </c>
      <c r="R1245">
        <f t="shared" si="177"/>
        <v>0</v>
      </c>
      <c r="S1245">
        <f t="shared" si="178"/>
        <v>0</v>
      </c>
    </row>
    <row r="1246" spans="1:19" ht="18.600000000000001" customHeight="1" x14ac:dyDescent="0.3">
      <c r="A1246" t="s">
        <v>3667</v>
      </c>
      <c r="B1246" t="str">
        <f>UPPER(DataAnalyst!B1246)</f>
        <v>FUNCTIONAL ANALYST (CECL DATA)</v>
      </c>
      <c r="C1246" t="s">
        <v>3633</v>
      </c>
      <c r="E1246" t="str">
        <f t="shared" si="180"/>
        <v>Data Analyst</v>
      </c>
      <c r="F1246" t="str">
        <f t="shared" si="172"/>
        <v>$73</v>
      </c>
      <c r="G1246" t="str">
        <f t="shared" si="173"/>
        <v>$89</v>
      </c>
      <c r="H1246" t="str">
        <f>LEFT(DataAnalyst!F1205,LEN(DataAnalyst!F1205)-3)</f>
        <v xml:space="preserve">CYNET SYSTEMS
</v>
      </c>
      <c r="I1246" t="s">
        <v>3557</v>
      </c>
      <c r="J1246" t="str">
        <f>IF(DataAnalyst!I1205=-1,"Unknown",DataAnalyst!I1205)</f>
        <v>501 to 1000 employees</v>
      </c>
      <c r="K1246" t="str">
        <f>IF(DataAnalyst!L1205=-1,"Unknown",DataAnalyst!L1205)</f>
        <v>IT Services</v>
      </c>
      <c r="L1246" t="str">
        <f>IF(DataAnalyst!N1205=-1,"Unknown",DataAnalyst!N1205)</f>
        <v>$50 to $100 million (USD)</v>
      </c>
      <c r="M1246" t="b">
        <f>IF(DataAnalyst!P1205=-1,FALSE,TRUE)</f>
        <v>0</v>
      </c>
      <c r="N1246">
        <f t="shared" si="179"/>
        <v>1</v>
      </c>
      <c r="O1246">
        <f t="shared" si="174"/>
        <v>0</v>
      </c>
      <c r="P1246">
        <f t="shared" si="175"/>
        <v>0</v>
      </c>
      <c r="Q1246">
        <f t="shared" si="176"/>
        <v>0</v>
      </c>
      <c r="R1246">
        <f t="shared" si="177"/>
        <v>0</v>
      </c>
      <c r="S1246">
        <f t="shared" si="178"/>
        <v>0</v>
      </c>
    </row>
    <row r="1247" spans="1:19" ht="18.600000000000001" customHeight="1" x14ac:dyDescent="0.3">
      <c r="A1247" t="s">
        <v>3669</v>
      </c>
      <c r="B1247" t="str">
        <f>UPPER(DataAnalyst!B1247)</f>
        <v>DATA ANALYST WITH SECURITY CLEARANCE</v>
      </c>
      <c r="C1247" t="s">
        <v>3633</v>
      </c>
      <c r="E1247" t="str">
        <f t="shared" si="180"/>
        <v>Data Analyst</v>
      </c>
      <c r="F1247" t="str">
        <f t="shared" si="172"/>
        <v>$73</v>
      </c>
      <c r="G1247" t="str">
        <f t="shared" si="173"/>
        <v>$89</v>
      </c>
      <c r="H1247" t="str">
        <f>LEFT(DataAnalyst!F1206,LEN(DataAnalyst!F1206)-3)</f>
        <v xml:space="preserve">Integrated Resources
</v>
      </c>
      <c r="I1247" t="s">
        <v>3557</v>
      </c>
      <c r="J1247" t="str">
        <f>IF(DataAnalyst!I1206=-1,"Unknown",DataAnalyst!I1206)</f>
        <v>201 to 500 employees</v>
      </c>
      <c r="K1247" t="str">
        <f>IF(DataAnalyst!L1206=-1,"Unknown",DataAnalyst!L1206)</f>
        <v>Staffing &amp; Outsourcing</v>
      </c>
      <c r="L1247" t="str">
        <f>IF(DataAnalyst!N1206=-1,"Unknown",DataAnalyst!N1206)</f>
        <v>$25 to $50 million (USD)</v>
      </c>
      <c r="M1247" t="b">
        <f>IF(DataAnalyst!P1206=-1,FALSE,TRUE)</f>
        <v>0</v>
      </c>
      <c r="N1247">
        <f t="shared" si="179"/>
        <v>1</v>
      </c>
      <c r="O1247">
        <f t="shared" si="174"/>
        <v>1</v>
      </c>
      <c r="P1247">
        <f t="shared" si="175"/>
        <v>0</v>
      </c>
      <c r="Q1247">
        <f t="shared" si="176"/>
        <v>0</v>
      </c>
      <c r="R1247">
        <f t="shared" si="177"/>
        <v>0</v>
      </c>
      <c r="S1247">
        <f t="shared" si="178"/>
        <v>1</v>
      </c>
    </row>
    <row r="1248" spans="1:19" ht="18.600000000000001" customHeight="1" x14ac:dyDescent="0.3">
      <c r="A1248" t="s">
        <v>3671</v>
      </c>
      <c r="B1248" t="str">
        <f>UPPER(DataAnalyst!B1248)</f>
        <v>CONFIGURATION DATA ANALYST, SAN ANTONIO, TX, US ID#17897 WITH SECURITY CLEARANCE</v>
      </c>
      <c r="C1248" t="s">
        <v>3633</v>
      </c>
      <c r="E1248" t="str">
        <f t="shared" si="180"/>
        <v>Data Analyst</v>
      </c>
      <c r="F1248" t="str">
        <f t="shared" si="172"/>
        <v>$73</v>
      </c>
      <c r="G1248" t="str">
        <f t="shared" si="173"/>
        <v>$89</v>
      </c>
      <c r="H1248" t="str">
        <f>LEFT(DataAnalyst!F1207,LEN(DataAnalyst!F1207)-3)</f>
        <v xml:space="preserve">Deacon Recruiting
</v>
      </c>
      <c r="I1248" t="s">
        <v>3557</v>
      </c>
      <c r="J1248" t="str">
        <f>IF(DataAnalyst!I1207=-1,"Unknown",DataAnalyst!I1207)</f>
        <v>1 to 50 employees</v>
      </c>
      <c r="K1248" t="str">
        <f>IF(DataAnalyst!L1207=-1,"Unknown",DataAnalyst!L1207)</f>
        <v>Staffing &amp; Outsourcing</v>
      </c>
      <c r="L1248" t="str">
        <f>IF(DataAnalyst!N1207=-1,"Unknown",DataAnalyst!N1207)</f>
        <v>$1 to $5 million (USD)</v>
      </c>
      <c r="M1248" t="b">
        <f>IF(DataAnalyst!P1207=-1,FALSE,TRUE)</f>
        <v>0</v>
      </c>
      <c r="N1248">
        <f t="shared" si="179"/>
        <v>0</v>
      </c>
      <c r="O1248">
        <f t="shared" si="174"/>
        <v>0</v>
      </c>
      <c r="P1248">
        <f t="shared" si="175"/>
        <v>0</v>
      </c>
      <c r="Q1248">
        <f t="shared" si="176"/>
        <v>0</v>
      </c>
      <c r="R1248">
        <f t="shared" si="177"/>
        <v>0</v>
      </c>
      <c r="S1248">
        <f t="shared" si="178"/>
        <v>0</v>
      </c>
    </row>
    <row r="1249" spans="1:19" ht="18.600000000000001" customHeight="1" x14ac:dyDescent="0.3">
      <c r="A1249" t="s">
        <v>3674</v>
      </c>
      <c r="B1249" t="str">
        <f>UPPER(DataAnalyst!B1249)</f>
        <v>(REMOTE) SR. RISK ANALYST (IT, IS AND/OR DATA EXPERTISE)</v>
      </c>
      <c r="C1249" t="s">
        <v>3633</v>
      </c>
      <c r="E1249" t="str">
        <f t="shared" si="180"/>
        <v>Data Analyst</v>
      </c>
      <c r="F1249" t="str">
        <f t="shared" si="172"/>
        <v>$73</v>
      </c>
      <c r="G1249" t="str">
        <f t="shared" si="173"/>
        <v>$89</v>
      </c>
      <c r="H1249" t="str">
        <f>LEFT(DataAnalyst!F1208,LEN(DataAnalyst!F1208)-3)</f>
        <v xml:space="preserve">Indotronix International Corporation
</v>
      </c>
      <c r="I1249" t="s">
        <v>3557</v>
      </c>
      <c r="J1249" t="str">
        <f>IF(DataAnalyst!I1208=-1,"Unknown",DataAnalyst!I1208)</f>
        <v>501 to 1000 employees</v>
      </c>
      <c r="K1249" t="str">
        <f>IF(DataAnalyst!L1208=-1,"Unknown",DataAnalyst!L1208)</f>
        <v>IT Services</v>
      </c>
      <c r="L1249" t="str">
        <f>IF(DataAnalyst!N1208=-1,"Unknown",DataAnalyst!N1208)</f>
        <v>$50 to $100 million (USD)</v>
      </c>
      <c r="M1249" t="b">
        <f>IF(DataAnalyst!P1208=-1,FALSE,TRUE)</f>
        <v>0</v>
      </c>
      <c r="N1249">
        <f t="shared" si="179"/>
        <v>0</v>
      </c>
      <c r="O1249">
        <f t="shared" si="174"/>
        <v>0</v>
      </c>
      <c r="P1249">
        <f t="shared" si="175"/>
        <v>0</v>
      </c>
      <c r="Q1249">
        <f t="shared" si="176"/>
        <v>0</v>
      </c>
      <c r="R1249">
        <f t="shared" si="177"/>
        <v>0</v>
      </c>
      <c r="S1249">
        <f t="shared" si="178"/>
        <v>0</v>
      </c>
    </row>
    <row r="1250" spans="1:19" ht="18.600000000000001" customHeight="1" x14ac:dyDescent="0.3">
      <c r="A1250" t="s">
        <v>3677</v>
      </c>
      <c r="B1250" t="str">
        <f>UPPER(DataAnalyst!B1250)</f>
        <v>SR. RISK ANALYST (IT, IS AND/OR DATA EXPERTISE)</v>
      </c>
      <c r="C1250" t="s">
        <v>3633</v>
      </c>
      <c r="E1250" t="str">
        <f t="shared" si="180"/>
        <v>Data Analyst</v>
      </c>
      <c r="F1250" t="str">
        <f t="shared" si="172"/>
        <v>$73</v>
      </c>
      <c r="G1250" t="str">
        <f t="shared" si="173"/>
        <v>$89</v>
      </c>
      <c r="H1250" t="str">
        <f>LEFT(DataAnalyst!F1209,LEN(DataAnalyst!F1209)-3)</f>
        <v xml:space="preserve">Diverse Lynx
</v>
      </c>
      <c r="I1250" t="s">
        <v>3557</v>
      </c>
      <c r="J1250" t="str">
        <f>IF(DataAnalyst!I1209=-1,"Unknown",DataAnalyst!I1209)</f>
        <v>501 to 1000 employees</v>
      </c>
      <c r="K1250" t="str">
        <f>IF(DataAnalyst!L1209=-1,"Unknown",DataAnalyst!L1209)</f>
        <v>IT Services</v>
      </c>
      <c r="L1250" t="str">
        <f>IF(DataAnalyst!N1209=-1,"Unknown",DataAnalyst!N1209)</f>
        <v>$100 to $500 million (USD)</v>
      </c>
      <c r="M1250" t="b">
        <f>IF(DataAnalyst!P1209=-1,FALSE,TRUE)</f>
        <v>0</v>
      </c>
      <c r="N1250">
        <f t="shared" si="179"/>
        <v>0</v>
      </c>
      <c r="O1250">
        <f t="shared" si="174"/>
        <v>0</v>
      </c>
      <c r="P1250">
        <f t="shared" si="175"/>
        <v>0</v>
      </c>
      <c r="Q1250">
        <f t="shared" si="176"/>
        <v>0</v>
      </c>
      <c r="R1250">
        <f t="shared" si="177"/>
        <v>0</v>
      </c>
      <c r="S1250">
        <f t="shared" si="178"/>
        <v>0</v>
      </c>
    </row>
    <row r="1251" spans="1:19" ht="18.600000000000001" customHeight="1" x14ac:dyDescent="0.3">
      <c r="A1251" t="s">
        <v>3680</v>
      </c>
      <c r="B1251" t="str">
        <f>UPPER(DataAnalyst!B1251)</f>
        <v>NAVY MAINTENANCE DATA SYSTEMS ANALYST</v>
      </c>
      <c r="C1251" t="s">
        <v>3679</v>
      </c>
      <c r="E1251" t="str">
        <f t="shared" si="180"/>
        <v>Data Analyst</v>
      </c>
      <c r="F1251" t="str">
        <f t="shared" si="172"/>
        <v>$76</v>
      </c>
      <c r="G1251" t="str">
        <f t="shared" si="173"/>
        <v>$122</v>
      </c>
      <c r="H1251" t="str">
        <f>LEFT(DataAnalyst!F1210,LEN(DataAnalyst!F1210)-3)</f>
        <v xml:space="preserve">Huntington Ingalls Industries
</v>
      </c>
      <c r="I1251" t="s">
        <v>3557</v>
      </c>
      <c r="J1251" t="str">
        <f>IF(DataAnalyst!I1210=-1,"Unknown",DataAnalyst!I1210)</f>
        <v>10000+ employees</v>
      </c>
      <c r="K1251" t="str">
        <f>IF(DataAnalyst!L1210=-1,"Unknown",DataAnalyst!L1210)</f>
        <v>Aerospace &amp; Defense</v>
      </c>
      <c r="L1251" t="str">
        <f>IF(DataAnalyst!N1210=-1,"Unknown",DataAnalyst!N1210)</f>
        <v>$5 to $10 billion (USD)</v>
      </c>
      <c r="M1251" t="b">
        <f>IF(DataAnalyst!P1210=-1,FALSE,TRUE)</f>
        <v>0</v>
      </c>
      <c r="N1251">
        <f t="shared" si="179"/>
        <v>0</v>
      </c>
      <c r="O1251">
        <f t="shared" si="174"/>
        <v>0</v>
      </c>
      <c r="P1251">
        <f t="shared" si="175"/>
        <v>0</v>
      </c>
      <c r="Q1251">
        <f t="shared" si="176"/>
        <v>0</v>
      </c>
      <c r="R1251">
        <f t="shared" si="177"/>
        <v>0</v>
      </c>
      <c r="S1251">
        <f t="shared" si="178"/>
        <v>1</v>
      </c>
    </row>
    <row r="1252" spans="1:19" ht="18.600000000000001" customHeight="1" x14ac:dyDescent="0.3">
      <c r="A1252" t="s">
        <v>3681</v>
      </c>
      <c r="B1252" t="str">
        <f>UPPER(DataAnalyst!B1252)</f>
        <v>DATA ANALYST</v>
      </c>
      <c r="C1252" t="s">
        <v>3679</v>
      </c>
      <c r="E1252" t="str">
        <f t="shared" si="180"/>
        <v>Data Analyst</v>
      </c>
      <c r="F1252" t="str">
        <f t="shared" si="172"/>
        <v>$76</v>
      </c>
      <c r="G1252" t="str">
        <f t="shared" si="173"/>
        <v>$122</v>
      </c>
      <c r="H1252" t="str">
        <f>LEFT(DataAnalyst!F1211,LEN(DataAnalyst!F1211)-3)</f>
        <v xml:space="preserve">Principle Auto
</v>
      </c>
      <c r="I1252" t="s">
        <v>3557</v>
      </c>
      <c r="J1252" t="str">
        <f>IF(DataAnalyst!I1211=-1,"Unknown",DataAnalyst!I1211)</f>
        <v>501 to 1000 employees</v>
      </c>
      <c r="K1252" t="str">
        <f>IF(DataAnalyst!L1211=-1,"Unknown",DataAnalyst!L1211)</f>
        <v>Vehicle Dealers</v>
      </c>
      <c r="L1252" t="str">
        <f>IF(DataAnalyst!N1211=-1,"Unknown",DataAnalyst!N1211)</f>
        <v>Unknown / Non-Applicable</v>
      </c>
      <c r="M1252" t="b">
        <f>IF(DataAnalyst!P1211=-1,FALSE,TRUE)</f>
        <v>0</v>
      </c>
      <c r="N1252">
        <f t="shared" si="179"/>
        <v>1</v>
      </c>
      <c r="O1252">
        <f t="shared" si="174"/>
        <v>1</v>
      </c>
      <c r="P1252">
        <f t="shared" si="175"/>
        <v>0</v>
      </c>
      <c r="Q1252">
        <f t="shared" si="176"/>
        <v>0</v>
      </c>
      <c r="R1252">
        <f t="shared" si="177"/>
        <v>0</v>
      </c>
      <c r="S1252">
        <f t="shared" si="178"/>
        <v>1</v>
      </c>
    </row>
    <row r="1253" spans="1:19" ht="18.600000000000001" customHeight="1" x14ac:dyDescent="0.3">
      <c r="A1253" t="s">
        <v>3684</v>
      </c>
      <c r="B1253" t="str">
        <f>UPPER(DataAnalyst!B1253)</f>
        <v>RESEARCH DATA ANALYST</v>
      </c>
      <c r="C1253" t="s">
        <v>3679</v>
      </c>
      <c r="E1253" t="str">
        <f t="shared" si="180"/>
        <v>Data Analyst</v>
      </c>
      <c r="F1253" t="str">
        <f t="shared" si="172"/>
        <v>$76</v>
      </c>
      <c r="G1253" t="str">
        <f t="shared" si="173"/>
        <v>$122</v>
      </c>
      <c r="H1253" t="str">
        <f>LEFT(DataAnalyst!F1212,LEN(DataAnalyst!F1212)-3)</f>
        <v xml:space="preserve">C2 GPS- Alamo Workforce
</v>
      </c>
      <c r="I1253" t="s">
        <v>3557</v>
      </c>
      <c r="J1253" t="str">
        <f>IF(DataAnalyst!I1212=-1,"Unknown",DataAnalyst!I1212)</f>
        <v>501 to 1000 employees</v>
      </c>
      <c r="K1253" t="str">
        <f>IF(DataAnalyst!L1212=-1,"Unknown",DataAnalyst!L1212)</f>
        <v>Consulting</v>
      </c>
      <c r="L1253" t="str">
        <f>IF(DataAnalyst!N1212=-1,"Unknown",DataAnalyst!N1212)</f>
        <v>Unknown / Non-Applicable</v>
      </c>
      <c r="M1253" t="b">
        <f>IF(DataAnalyst!P1212=-1,FALSE,TRUE)</f>
        <v>0</v>
      </c>
      <c r="N1253">
        <f t="shared" si="179"/>
        <v>0</v>
      </c>
      <c r="O1253">
        <f t="shared" si="174"/>
        <v>0</v>
      </c>
      <c r="P1253">
        <f t="shared" si="175"/>
        <v>1</v>
      </c>
      <c r="Q1253">
        <f t="shared" si="176"/>
        <v>0</v>
      </c>
      <c r="R1253">
        <f t="shared" si="177"/>
        <v>0</v>
      </c>
      <c r="S1253">
        <f t="shared" si="178"/>
        <v>1</v>
      </c>
    </row>
    <row r="1254" spans="1:19" ht="18.600000000000001" customHeight="1" x14ac:dyDescent="0.3">
      <c r="A1254" t="s">
        <v>3687</v>
      </c>
      <c r="B1254" t="str">
        <f>UPPER(DataAnalyst!B1254)</f>
        <v>DATA ANALYST II</v>
      </c>
      <c r="C1254" t="s">
        <v>3679</v>
      </c>
      <c r="E1254" t="str">
        <f t="shared" si="180"/>
        <v>Data Analyst</v>
      </c>
      <c r="F1254" t="str">
        <f t="shared" si="172"/>
        <v>$76</v>
      </c>
      <c r="G1254" t="str">
        <f t="shared" si="173"/>
        <v>$122</v>
      </c>
      <c r="H1254" t="str">
        <f>LEFT(DataAnalyst!F1213,LEN(DataAnalyst!F1213)-3)</f>
        <v xml:space="preserve">Vantage Bank Texas
</v>
      </c>
      <c r="I1254" t="s">
        <v>3557</v>
      </c>
      <c r="J1254" t="str">
        <f>IF(DataAnalyst!I1213=-1,"Unknown",DataAnalyst!I1213)</f>
        <v>201 to 500 employees</v>
      </c>
      <c r="K1254" t="str">
        <f>IF(DataAnalyst!L1213=-1,"Unknown",DataAnalyst!L1213)</f>
        <v>Banks &amp; Credit Unions</v>
      </c>
      <c r="L1254" t="str">
        <f>IF(DataAnalyst!N1213=-1,"Unknown",DataAnalyst!N1213)</f>
        <v>$1 to $2 billion (USD)</v>
      </c>
      <c r="M1254" t="b">
        <f>IF(DataAnalyst!P1213=-1,FALSE,TRUE)</f>
        <v>0</v>
      </c>
      <c r="N1254">
        <f t="shared" si="179"/>
        <v>0</v>
      </c>
      <c r="O1254">
        <f t="shared" si="174"/>
        <v>0</v>
      </c>
      <c r="P1254">
        <f t="shared" si="175"/>
        <v>0</v>
      </c>
      <c r="Q1254">
        <f t="shared" si="176"/>
        <v>0</v>
      </c>
      <c r="R1254">
        <f t="shared" si="177"/>
        <v>0</v>
      </c>
      <c r="S1254">
        <f t="shared" si="178"/>
        <v>0</v>
      </c>
    </row>
    <row r="1255" spans="1:19" ht="18.600000000000001" customHeight="1" x14ac:dyDescent="0.3">
      <c r="A1255" t="s">
        <v>3691</v>
      </c>
      <c r="B1255" t="str">
        <f>UPPER(DataAnalyst!B1255)</f>
        <v>DATA ANALYST</v>
      </c>
      <c r="C1255" t="s">
        <v>3679</v>
      </c>
      <c r="E1255" t="str">
        <f t="shared" si="180"/>
        <v>Data Analyst</v>
      </c>
      <c r="F1255" t="str">
        <f t="shared" si="172"/>
        <v>$76</v>
      </c>
      <c r="G1255" t="str">
        <f t="shared" si="173"/>
        <v>$122</v>
      </c>
      <c r="H1255" t="str">
        <f>LEFT(DataAnalyst!F1215,LEN(DataAnalyst!F1215)-3)</f>
        <v xml:space="preserve">Vinsari
</v>
      </c>
      <c r="I1255" t="s">
        <v>3557</v>
      </c>
      <c r="J1255" t="str">
        <f>IF(DataAnalyst!I1215=-1,"Unknown",DataAnalyst!I1215)</f>
        <v>51 to 200 employees</v>
      </c>
      <c r="K1255" t="str">
        <f>IF(DataAnalyst!L1215=-1,"Unknown",DataAnalyst!L1215)</f>
        <v>Unknown</v>
      </c>
      <c r="L1255" t="str">
        <f>IF(DataAnalyst!N1215=-1,"Unknown",DataAnalyst!N1215)</f>
        <v>Unknown / Non-Applicable</v>
      </c>
      <c r="M1255" t="b">
        <f>IF(DataAnalyst!P1215=-1,FALSE,TRUE)</f>
        <v>0</v>
      </c>
      <c r="N1255">
        <f t="shared" si="179"/>
        <v>1</v>
      </c>
      <c r="O1255">
        <f t="shared" si="174"/>
        <v>0</v>
      </c>
      <c r="P1255">
        <f t="shared" si="175"/>
        <v>0</v>
      </c>
      <c r="Q1255">
        <f t="shared" si="176"/>
        <v>1</v>
      </c>
      <c r="R1255">
        <f t="shared" si="177"/>
        <v>0</v>
      </c>
      <c r="S1255">
        <f t="shared" si="178"/>
        <v>0</v>
      </c>
    </row>
    <row r="1256" spans="1:19" ht="18.600000000000001" customHeight="1" x14ac:dyDescent="0.3">
      <c r="A1256" t="s">
        <v>3693</v>
      </c>
      <c r="B1256" t="str">
        <f>UPPER(DataAnalyst!B1256)</f>
        <v>DATA ANALYST</v>
      </c>
      <c r="C1256" t="s">
        <v>3679</v>
      </c>
      <c r="E1256" t="str">
        <f t="shared" si="180"/>
        <v>Data Analyst</v>
      </c>
      <c r="F1256" t="str">
        <f t="shared" si="172"/>
        <v>$76</v>
      </c>
      <c r="G1256" t="str">
        <f t="shared" si="173"/>
        <v>$122</v>
      </c>
      <c r="H1256" t="str">
        <f>LEFT(DataAnalyst!F1216,LEN(DataAnalyst!F1216)-3)</f>
        <v xml:space="preserve">CICONIX, LLC
</v>
      </c>
      <c r="I1256" t="s">
        <v>3557</v>
      </c>
      <c r="J1256" t="str">
        <f>IF(DataAnalyst!I1216=-1,"Unknown",DataAnalyst!I1216)</f>
        <v>1 to 50 employees</v>
      </c>
      <c r="K1256" t="str">
        <f>IF(DataAnalyst!L1216=-1,"Unknown",DataAnalyst!L1216)</f>
        <v>Federal Agencies</v>
      </c>
      <c r="L1256" t="str">
        <f>IF(DataAnalyst!N1216=-1,"Unknown",DataAnalyst!N1216)</f>
        <v>Unknown / Non-Applicable</v>
      </c>
      <c r="M1256" t="b">
        <f>IF(DataAnalyst!P1216=-1,FALSE,TRUE)</f>
        <v>0</v>
      </c>
      <c r="N1256">
        <f t="shared" si="179"/>
        <v>1</v>
      </c>
      <c r="O1256">
        <f t="shared" si="174"/>
        <v>1</v>
      </c>
      <c r="P1256">
        <f t="shared" si="175"/>
        <v>0</v>
      </c>
      <c r="Q1256">
        <f t="shared" si="176"/>
        <v>1</v>
      </c>
      <c r="R1256">
        <f t="shared" si="177"/>
        <v>1</v>
      </c>
      <c r="S1256">
        <f t="shared" si="178"/>
        <v>1</v>
      </c>
    </row>
    <row r="1257" spans="1:19" ht="18.600000000000001" customHeight="1" x14ac:dyDescent="0.3">
      <c r="A1257" t="s">
        <v>3695</v>
      </c>
      <c r="B1257" t="str">
        <f>UPPER(DataAnalyst!B1257)</f>
        <v>DIVISION DATA AND FINANCIAL ANALYST</v>
      </c>
      <c r="C1257" t="s">
        <v>3679</v>
      </c>
      <c r="E1257" t="str">
        <f t="shared" si="180"/>
        <v>Data Analyst</v>
      </c>
      <c r="F1257" t="str">
        <f t="shared" si="172"/>
        <v>$76</v>
      </c>
      <c r="G1257" t="str">
        <f t="shared" si="173"/>
        <v>$122</v>
      </c>
      <c r="H1257" t="str">
        <f>LEFT(DataAnalyst!F1217,LEN(DataAnalyst!F1217)-3)</f>
        <v>Amyx, Ii</v>
      </c>
      <c r="I1257" t="s">
        <v>3557</v>
      </c>
      <c r="J1257" t="str">
        <f>IF(DataAnalyst!I1217=-1,"Unknown",DataAnalyst!I1217)</f>
        <v>Unknown</v>
      </c>
      <c r="K1257" t="str">
        <f>IF(DataAnalyst!L1217=-1,"Unknown",DataAnalyst!L1217)</f>
        <v>Unknown</v>
      </c>
      <c r="L1257" t="str">
        <f>IF(DataAnalyst!N1217=-1,"Unknown",DataAnalyst!N1217)</f>
        <v>Unknown</v>
      </c>
      <c r="M1257" t="b">
        <f>IF(DataAnalyst!P1217=-1,FALSE,TRUE)</f>
        <v>0</v>
      </c>
      <c r="N1257">
        <f t="shared" si="179"/>
        <v>1</v>
      </c>
      <c r="O1257">
        <f t="shared" si="174"/>
        <v>0</v>
      </c>
      <c r="P1257">
        <f t="shared" si="175"/>
        <v>0</v>
      </c>
      <c r="Q1257">
        <f t="shared" si="176"/>
        <v>0</v>
      </c>
      <c r="R1257">
        <f t="shared" si="177"/>
        <v>0</v>
      </c>
      <c r="S1257">
        <f t="shared" si="178"/>
        <v>1</v>
      </c>
    </row>
    <row r="1258" spans="1:19" ht="18.600000000000001" customHeight="1" x14ac:dyDescent="0.3">
      <c r="A1258" t="s">
        <v>3697</v>
      </c>
      <c r="B1258" t="str">
        <f>UPPER(DataAnalyst!B1258)</f>
        <v>RESEARCH DATA ANALYST</v>
      </c>
      <c r="C1258" t="s">
        <v>3679</v>
      </c>
      <c r="E1258" t="str">
        <f t="shared" si="180"/>
        <v>Data Analyst</v>
      </c>
      <c r="F1258" t="str">
        <f t="shared" si="172"/>
        <v>$76</v>
      </c>
      <c r="G1258" t="str">
        <f t="shared" si="173"/>
        <v>$122</v>
      </c>
      <c r="H1258" t="str">
        <f>LEFT(DataAnalyst!F1218,LEN(DataAnalyst!F1218)-3)</f>
        <v xml:space="preserve">NJVC
</v>
      </c>
      <c r="I1258" t="s">
        <v>3557</v>
      </c>
      <c r="J1258" t="str">
        <f>IF(DataAnalyst!I1218=-1,"Unknown",DataAnalyst!I1218)</f>
        <v>1001 to 5000 employees</v>
      </c>
      <c r="K1258" t="str">
        <f>IF(DataAnalyst!L1218=-1,"Unknown",DataAnalyst!L1218)</f>
        <v>IT Services</v>
      </c>
      <c r="L1258" t="str">
        <f>IF(DataAnalyst!N1218=-1,"Unknown",DataAnalyst!N1218)</f>
        <v>$100 to $500 million (USD)</v>
      </c>
      <c r="M1258" t="b">
        <f>IF(DataAnalyst!P1218=-1,FALSE,TRUE)</f>
        <v>0</v>
      </c>
      <c r="N1258">
        <f t="shared" si="179"/>
        <v>0</v>
      </c>
      <c r="O1258">
        <f t="shared" si="174"/>
        <v>0</v>
      </c>
      <c r="P1258">
        <f t="shared" si="175"/>
        <v>1</v>
      </c>
      <c r="Q1258">
        <f t="shared" si="176"/>
        <v>0</v>
      </c>
      <c r="R1258">
        <f t="shared" si="177"/>
        <v>0</v>
      </c>
      <c r="S1258">
        <f t="shared" si="178"/>
        <v>1</v>
      </c>
    </row>
    <row r="1259" spans="1:19" ht="18.600000000000001" customHeight="1" x14ac:dyDescent="0.3">
      <c r="A1259" t="s">
        <v>3701</v>
      </c>
      <c r="B1259" t="str">
        <f>UPPER(DataAnalyst!B1259)</f>
        <v>DATA ANALYST 3</v>
      </c>
      <c r="C1259" t="s">
        <v>3679</v>
      </c>
      <c r="E1259" t="str">
        <f t="shared" si="180"/>
        <v>Data Analyst</v>
      </c>
      <c r="F1259" t="str">
        <f t="shared" si="172"/>
        <v>$76</v>
      </c>
      <c r="G1259" t="str">
        <f t="shared" si="173"/>
        <v>$122</v>
      </c>
      <c r="H1259" t="str">
        <f>LEFT(DataAnalyst!F1220,LEN(DataAnalyst!F1220)-3)</f>
        <v xml:space="preserve">Staffigo Technical Services, LLC
</v>
      </c>
      <c r="I1259" t="s">
        <v>3557</v>
      </c>
      <c r="J1259" t="str">
        <f>IF(DataAnalyst!I1220=-1,"Unknown",DataAnalyst!I1220)</f>
        <v>51 to 200 employees</v>
      </c>
      <c r="K1259" t="str">
        <f>IF(DataAnalyst!L1220=-1,"Unknown",DataAnalyst!L1220)</f>
        <v>IT Services</v>
      </c>
      <c r="L1259" t="str">
        <f>IF(DataAnalyst!N1220=-1,"Unknown",DataAnalyst!N1220)</f>
        <v>$50 to $100 million (USD)</v>
      </c>
      <c r="M1259" t="b">
        <f>IF(DataAnalyst!P1220=-1,FALSE,TRUE)</f>
        <v>0</v>
      </c>
      <c r="N1259">
        <f t="shared" si="179"/>
        <v>1</v>
      </c>
      <c r="O1259">
        <f t="shared" si="174"/>
        <v>1</v>
      </c>
      <c r="P1259">
        <f t="shared" si="175"/>
        <v>0</v>
      </c>
      <c r="Q1259">
        <f t="shared" si="176"/>
        <v>0</v>
      </c>
      <c r="R1259">
        <f t="shared" si="177"/>
        <v>0</v>
      </c>
      <c r="S1259">
        <f t="shared" si="178"/>
        <v>1</v>
      </c>
    </row>
    <row r="1260" spans="1:19" ht="18.600000000000001" customHeight="1" x14ac:dyDescent="0.3">
      <c r="A1260" t="s">
        <v>3703</v>
      </c>
      <c r="B1260" t="str">
        <f>UPPER(DataAnalyst!B1260)</f>
        <v>DATA ANALYST</v>
      </c>
      <c r="C1260" t="s">
        <v>3679</v>
      </c>
      <c r="E1260" t="str">
        <f t="shared" si="180"/>
        <v>Data Analyst</v>
      </c>
      <c r="F1260" t="str">
        <f t="shared" si="172"/>
        <v>$76</v>
      </c>
      <c r="G1260" t="str">
        <f t="shared" si="173"/>
        <v>$122</v>
      </c>
      <c r="H1260" t="str">
        <f>LEFT(DataAnalyst!F1221,LEN(DataAnalyst!F1221)-3)</f>
        <v xml:space="preserve">Deacon Recruiting
</v>
      </c>
      <c r="I1260" t="s">
        <v>3557</v>
      </c>
      <c r="J1260" t="str">
        <f>IF(DataAnalyst!I1221=-1,"Unknown",DataAnalyst!I1221)</f>
        <v>1 to 50 employees</v>
      </c>
      <c r="K1260" t="str">
        <f>IF(DataAnalyst!L1221=-1,"Unknown",DataAnalyst!L1221)</f>
        <v>Staffing &amp; Outsourcing</v>
      </c>
      <c r="L1260" t="str">
        <f>IF(DataAnalyst!N1221=-1,"Unknown",DataAnalyst!N1221)</f>
        <v>$1 to $5 million (USD)</v>
      </c>
      <c r="M1260" t="b">
        <f>IF(DataAnalyst!P1221=-1,FALSE,TRUE)</f>
        <v>0</v>
      </c>
      <c r="N1260">
        <f t="shared" si="179"/>
        <v>0</v>
      </c>
      <c r="O1260">
        <f t="shared" si="174"/>
        <v>0</v>
      </c>
      <c r="P1260">
        <f t="shared" si="175"/>
        <v>0</v>
      </c>
      <c r="Q1260">
        <f t="shared" si="176"/>
        <v>0</v>
      </c>
      <c r="R1260">
        <f t="shared" si="177"/>
        <v>0</v>
      </c>
      <c r="S1260">
        <f t="shared" si="178"/>
        <v>0</v>
      </c>
    </row>
    <row r="1261" spans="1:19" ht="18.600000000000001" customHeight="1" x14ac:dyDescent="0.3">
      <c r="A1261" t="s">
        <v>3706</v>
      </c>
      <c r="B1261" t="str">
        <f>UPPER(DataAnalyst!B1261)</f>
        <v>DATA ANALYST</v>
      </c>
      <c r="C1261" t="s">
        <v>3679</v>
      </c>
      <c r="E1261" t="str">
        <f t="shared" si="180"/>
        <v>Data Analyst</v>
      </c>
      <c r="F1261" t="str">
        <f t="shared" si="172"/>
        <v>$76</v>
      </c>
      <c r="G1261" t="str">
        <f t="shared" si="173"/>
        <v>$122</v>
      </c>
      <c r="H1261" t="str">
        <f>LEFT(DataAnalyst!F1222,LEN(DataAnalyst!F1222)-3)</f>
        <v xml:space="preserve">Amyx, Inc.
</v>
      </c>
      <c r="I1261" t="s">
        <v>3557</v>
      </c>
      <c r="J1261" t="str">
        <f>IF(DataAnalyst!I1222=-1,"Unknown",DataAnalyst!I1222)</f>
        <v>501 to 1000 employees</v>
      </c>
      <c r="K1261" t="str">
        <f>IF(DataAnalyst!L1222=-1,"Unknown",DataAnalyst!L1222)</f>
        <v>IT Services</v>
      </c>
      <c r="L1261" t="str">
        <f>IF(DataAnalyst!N1222=-1,"Unknown",DataAnalyst!N1222)</f>
        <v>$50 to $100 million (USD)</v>
      </c>
      <c r="M1261" t="b">
        <f>IF(DataAnalyst!P1222=-1,FALSE,TRUE)</f>
        <v>0</v>
      </c>
      <c r="N1261">
        <f t="shared" si="179"/>
        <v>0</v>
      </c>
      <c r="O1261">
        <f t="shared" si="174"/>
        <v>0</v>
      </c>
      <c r="P1261">
        <f t="shared" si="175"/>
        <v>0</v>
      </c>
      <c r="Q1261">
        <f t="shared" si="176"/>
        <v>0</v>
      </c>
      <c r="R1261">
        <f t="shared" si="177"/>
        <v>0</v>
      </c>
      <c r="S1261">
        <f t="shared" si="178"/>
        <v>1</v>
      </c>
    </row>
    <row r="1262" spans="1:19" ht="18.600000000000001" customHeight="1" x14ac:dyDescent="0.3">
      <c r="A1262" t="s">
        <v>3708</v>
      </c>
      <c r="B1262" t="str">
        <f>UPPER(DataAnalyst!B1262)</f>
        <v>JUNIOR DATA ANALYST</v>
      </c>
      <c r="C1262" t="s">
        <v>3679</v>
      </c>
      <c r="E1262" t="str">
        <f t="shared" si="180"/>
        <v>Data Analyst</v>
      </c>
      <c r="F1262" t="str">
        <f t="shared" si="172"/>
        <v>$76</v>
      </c>
      <c r="G1262" t="str">
        <f t="shared" si="173"/>
        <v>$122</v>
      </c>
      <c r="H1262" t="str">
        <f>LEFT(DataAnalyst!F1223,LEN(DataAnalyst!F1223)-3)</f>
        <v xml:space="preserve">Scaleworks
</v>
      </c>
      <c r="I1262" t="s">
        <v>3557</v>
      </c>
      <c r="J1262" t="str">
        <f>IF(DataAnalyst!I1223=-1,"Unknown",DataAnalyst!I1223)</f>
        <v>1 to 50 employees</v>
      </c>
      <c r="K1262" t="str">
        <f>IF(DataAnalyst!L1223=-1,"Unknown",DataAnalyst!L1223)</f>
        <v>Computer Hardware &amp; Software</v>
      </c>
      <c r="L1262" t="str">
        <f>IF(DataAnalyst!N1223=-1,"Unknown",DataAnalyst!N1223)</f>
        <v>Unknown / Non-Applicable</v>
      </c>
      <c r="M1262" t="b">
        <f>IF(DataAnalyst!P1223=-1,FALSE,TRUE)</f>
        <v>0</v>
      </c>
      <c r="N1262">
        <f t="shared" si="179"/>
        <v>1</v>
      </c>
      <c r="O1262">
        <f t="shared" si="174"/>
        <v>0</v>
      </c>
      <c r="P1262">
        <f t="shared" si="175"/>
        <v>0</v>
      </c>
      <c r="Q1262">
        <f t="shared" si="176"/>
        <v>0</v>
      </c>
      <c r="R1262">
        <f t="shared" si="177"/>
        <v>0</v>
      </c>
      <c r="S1262">
        <f t="shared" si="178"/>
        <v>1</v>
      </c>
    </row>
    <row r="1263" spans="1:19" ht="18.600000000000001" customHeight="1" x14ac:dyDescent="0.3">
      <c r="A1263" t="s">
        <v>3709</v>
      </c>
      <c r="B1263" t="str">
        <f>UPPER(DataAnalyst!B1263)</f>
        <v>DATA ANALYST</v>
      </c>
      <c r="C1263" t="s">
        <v>3679</v>
      </c>
      <c r="E1263" t="str">
        <f t="shared" si="180"/>
        <v>Data Analyst</v>
      </c>
      <c r="F1263" t="str">
        <f t="shared" si="172"/>
        <v>$76</v>
      </c>
      <c r="G1263" t="str">
        <f t="shared" si="173"/>
        <v>$122</v>
      </c>
      <c r="H1263" t="str">
        <f>LEFT(DataAnalyst!F1224,LEN(DataAnalyst!F1224)-3)</f>
        <v xml:space="preserve">HCL Technologies Ltd.
</v>
      </c>
      <c r="I1263" t="s">
        <v>3557</v>
      </c>
      <c r="J1263" t="str">
        <f>IF(DataAnalyst!I1224=-1,"Unknown",DataAnalyst!I1224)</f>
        <v>10000+ employees</v>
      </c>
      <c r="K1263" t="str">
        <f>IF(DataAnalyst!L1224=-1,"Unknown",DataAnalyst!L1224)</f>
        <v>Computer Hardware &amp; Software</v>
      </c>
      <c r="L1263" t="str">
        <f>IF(DataAnalyst!N1224=-1,"Unknown",DataAnalyst!N1224)</f>
        <v>$5 to $10 billion (USD)</v>
      </c>
      <c r="M1263" t="b">
        <f>IF(DataAnalyst!P1224=-1,FALSE,TRUE)</f>
        <v>0</v>
      </c>
      <c r="N1263">
        <f t="shared" si="179"/>
        <v>1</v>
      </c>
      <c r="O1263">
        <f t="shared" si="174"/>
        <v>1</v>
      </c>
      <c r="P1263">
        <f t="shared" si="175"/>
        <v>0</v>
      </c>
      <c r="Q1263">
        <f t="shared" si="176"/>
        <v>0</v>
      </c>
      <c r="R1263">
        <f t="shared" si="177"/>
        <v>0</v>
      </c>
      <c r="S1263">
        <f t="shared" si="178"/>
        <v>1</v>
      </c>
    </row>
    <row r="1264" spans="1:19" ht="18.600000000000001" customHeight="1" x14ac:dyDescent="0.3">
      <c r="A1264" t="s">
        <v>3714</v>
      </c>
      <c r="B1264" t="str">
        <f>UPPER(DataAnalyst!B1264)</f>
        <v>DATA ANALYST - VERITYSTREAM</v>
      </c>
      <c r="C1264" t="s">
        <v>3679</v>
      </c>
      <c r="E1264" t="str">
        <f t="shared" si="180"/>
        <v>Data Analyst</v>
      </c>
      <c r="F1264" t="str">
        <f t="shared" si="172"/>
        <v>$76</v>
      </c>
      <c r="G1264" t="str">
        <f t="shared" si="173"/>
        <v>$122</v>
      </c>
      <c r="H1264" t="str">
        <f>LEFT(DataAnalyst!F1225,LEN(DataAnalyst!F1225)-3)</f>
        <v xml:space="preserve">CDO Technologies Inc
</v>
      </c>
      <c r="I1264" t="s">
        <v>3557</v>
      </c>
      <c r="J1264" t="str">
        <f>IF(DataAnalyst!I1225=-1,"Unknown",DataAnalyst!I1225)</f>
        <v>201 to 500 employees</v>
      </c>
      <c r="K1264" t="str">
        <f>IF(DataAnalyst!L1225=-1,"Unknown",DataAnalyst!L1225)</f>
        <v>Computer Hardware &amp; Software</v>
      </c>
      <c r="L1264" t="str">
        <f>IF(DataAnalyst!N1225=-1,"Unknown",DataAnalyst!N1225)</f>
        <v>$50 to $100 million (USD)</v>
      </c>
      <c r="M1264" t="b">
        <f>IF(DataAnalyst!P1225=-1,FALSE,TRUE)</f>
        <v>0</v>
      </c>
      <c r="N1264">
        <f t="shared" si="179"/>
        <v>1</v>
      </c>
      <c r="O1264">
        <f t="shared" si="174"/>
        <v>0</v>
      </c>
      <c r="P1264">
        <f t="shared" si="175"/>
        <v>0</v>
      </c>
      <c r="Q1264">
        <f t="shared" si="176"/>
        <v>0</v>
      </c>
      <c r="R1264">
        <f t="shared" si="177"/>
        <v>0</v>
      </c>
      <c r="S1264">
        <f t="shared" si="178"/>
        <v>1</v>
      </c>
    </row>
    <row r="1265" spans="1:19" ht="18.600000000000001" customHeight="1" x14ac:dyDescent="0.3">
      <c r="A1265" t="s">
        <v>3715</v>
      </c>
      <c r="B1265" t="str">
        <f>UPPER(DataAnalyst!B1265)</f>
        <v>DATA ANALYST</v>
      </c>
      <c r="C1265" t="s">
        <v>3679</v>
      </c>
      <c r="E1265" t="str">
        <f t="shared" si="180"/>
        <v>Data Analyst</v>
      </c>
      <c r="F1265" t="str">
        <f t="shared" si="172"/>
        <v>$76</v>
      </c>
      <c r="G1265" t="str">
        <f t="shared" si="173"/>
        <v>$122</v>
      </c>
      <c r="H1265" t="str">
        <f>LEFT(DataAnalyst!F1226,LEN(DataAnalyst!F1226)-3)</f>
        <v>Cherokee Fede</v>
      </c>
      <c r="I1265" t="s">
        <v>3557</v>
      </c>
      <c r="J1265" t="str">
        <f>IF(DataAnalyst!I1226=-1,"Unknown",DataAnalyst!I1226)</f>
        <v>1 to 50 employees</v>
      </c>
      <c r="K1265" t="str">
        <f>IF(DataAnalyst!L1226=-1,"Unknown",DataAnalyst!L1226)</f>
        <v>Banks &amp; Credit Unions</v>
      </c>
      <c r="L1265" t="str">
        <f>IF(DataAnalyst!N1226=-1,"Unknown",DataAnalyst!N1226)</f>
        <v>Unknown / Non-Applicable</v>
      </c>
      <c r="M1265" t="b">
        <f>IF(DataAnalyst!P1226=-1,FALSE,TRUE)</f>
        <v>0</v>
      </c>
      <c r="N1265">
        <f t="shared" si="179"/>
        <v>0</v>
      </c>
      <c r="O1265">
        <f t="shared" si="174"/>
        <v>0</v>
      </c>
      <c r="P1265">
        <f t="shared" si="175"/>
        <v>0</v>
      </c>
      <c r="Q1265">
        <f t="shared" si="176"/>
        <v>0</v>
      </c>
      <c r="R1265">
        <f t="shared" si="177"/>
        <v>0</v>
      </c>
      <c r="S1265">
        <f t="shared" si="178"/>
        <v>1</v>
      </c>
    </row>
    <row r="1266" spans="1:19" ht="18.600000000000001" customHeight="1" x14ac:dyDescent="0.3">
      <c r="A1266" t="s">
        <v>3717</v>
      </c>
      <c r="B1266" t="str">
        <f>UPPER(DataAnalyst!B1266)</f>
        <v>SENIOR DATA ANALYST</v>
      </c>
      <c r="C1266" t="s">
        <v>3679</v>
      </c>
      <c r="E1266" t="str">
        <f t="shared" si="180"/>
        <v>Data Analyst</v>
      </c>
      <c r="F1266" t="str">
        <f t="shared" si="172"/>
        <v>$76</v>
      </c>
      <c r="G1266" t="str">
        <f t="shared" si="173"/>
        <v>$122</v>
      </c>
      <c r="H1266" t="str">
        <f>LEFT(DataAnalyst!F1227,LEN(DataAnalyst!F1227)-3)</f>
        <v xml:space="preserve">Kforce
</v>
      </c>
      <c r="I1266" t="s">
        <v>3557</v>
      </c>
      <c r="J1266" t="str">
        <f>IF(DataAnalyst!I1227=-1,"Unknown",DataAnalyst!I1227)</f>
        <v>10000+ employees</v>
      </c>
      <c r="K1266" t="str">
        <f>IF(DataAnalyst!L1227=-1,"Unknown",DataAnalyst!L1227)</f>
        <v>Staffing &amp; Outsourcing</v>
      </c>
      <c r="L1266" t="str">
        <f>IF(DataAnalyst!N1227=-1,"Unknown",DataAnalyst!N1227)</f>
        <v>$1 to $2 billion (USD)</v>
      </c>
      <c r="M1266" t="b">
        <f>IF(DataAnalyst!P1227=-1,FALSE,TRUE)</f>
        <v>0</v>
      </c>
      <c r="N1266">
        <f t="shared" si="179"/>
        <v>1</v>
      </c>
      <c r="O1266">
        <f t="shared" si="174"/>
        <v>1</v>
      </c>
      <c r="P1266">
        <f t="shared" si="175"/>
        <v>0</v>
      </c>
      <c r="Q1266">
        <f t="shared" si="176"/>
        <v>1</v>
      </c>
      <c r="R1266">
        <f t="shared" si="177"/>
        <v>0</v>
      </c>
      <c r="S1266">
        <f t="shared" si="178"/>
        <v>1</v>
      </c>
    </row>
    <row r="1267" spans="1:19" ht="18.600000000000001" customHeight="1" x14ac:dyDescent="0.3">
      <c r="A1267" t="s">
        <v>3720</v>
      </c>
      <c r="B1267" t="str">
        <f>UPPER(DataAnalyst!B1267)</f>
        <v>BUSINESS DATA ANALYST (SQL / TABLEAU)</v>
      </c>
      <c r="C1267" t="s">
        <v>3679</v>
      </c>
      <c r="E1267" t="str">
        <f t="shared" si="180"/>
        <v>Business Analyst</v>
      </c>
      <c r="F1267" t="str">
        <f t="shared" si="172"/>
        <v>$76</v>
      </c>
      <c r="G1267" t="str">
        <f t="shared" si="173"/>
        <v>$122</v>
      </c>
      <c r="H1267" t="str">
        <f>LEFT(DataAnalyst!F1229,LEN(DataAnalyst!F1229)-3)</f>
        <v xml:space="preserve">eTeam Inc.
</v>
      </c>
      <c r="I1267" t="s">
        <v>3557</v>
      </c>
      <c r="J1267" t="str">
        <f>IF(DataAnalyst!I1229=-1,"Unknown",DataAnalyst!I1229)</f>
        <v>51 to 200 employees</v>
      </c>
      <c r="K1267" t="str">
        <f>IF(DataAnalyst!L1229=-1,"Unknown",DataAnalyst!L1229)</f>
        <v>Staffing &amp; Outsourcing</v>
      </c>
      <c r="L1267" t="str">
        <f>IF(DataAnalyst!N1229=-1,"Unknown",DataAnalyst!N1229)</f>
        <v>$50 to $100 million (USD)</v>
      </c>
      <c r="M1267" t="b">
        <f>IF(DataAnalyst!P1229=-1,FALSE,TRUE)</f>
        <v>0</v>
      </c>
      <c r="N1267">
        <f t="shared" si="179"/>
        <v>1</v>
      </c>
      <c r="O1267">
        <f t="shared" si="174"/>
        <v>0</v>
      </c>
      <c r="P1267">
        <f t="shared" si="175"/>
        <v>0</v>
      </c>
      <c r="Q1267">
        <f t="shared" si="176"/>
        <v>1</v>
      </c>
      <c r="R1267">
        <f t="shared" si="177"/>
        <v>0</v>
      </c>
      <c r="S1267">
        <f t="shared" si="178"/>
        <v>1</v>
      </c>
    </row>
    <row r="1268" spans="1:19" ht="18.600000000000001" customHeight="1" x14ac:dyDescent="0.3">
      <c r="A1268" t="s">
        <v>3723</v>
      </c>
      <c r="B1268" t="str">
        <f>UPPER(DataAnalyst!B1268)</f>
        <v>DATA &amp; BUSINESS INTELLIGENCE ANALYST</v>
      </c>
      <c r="C1268" t="s">
        <v>3679</v>
      </c>
      <c r="E1268" t="str">
        <f t="shared" si="180"/>
        <v>Business Analyst</v>
      </c>
      <c r="F1268" t="str">
        <f t="shared" si="172"/>
        <v>$76</v>
      </c>
      <c r="G1268" t="str">
        <f t="shared" si="173"/>
        <v>$122</v>
      </c>
      <c r="H1268" t="str">
        <f>LEFT(DataAnalyst!F1231,LEN(DataAnalyst!F1231)-3)</f>
        <v xml:space="preserve">CAMRIS International
</v>
      </c>
      <c r="I1268" t="s">
        <v>3557</v>
      </c>
      <c r="J1268" t="str">
        <f>IF(DataAnalyst!I1231=-1,"Unknown",DataAnalyst!I1231)</f>
        <v>201 to 500 employees</v>
      </c>
      <c r="K1268" t="str">
        <f>IF(DataAnalyst!L1231=-1,"Unknown",DataAnalyst!L1231)</f>
        <v>Federal Agencies</v>
      </c>
      <c r="L1268" t="str">
        <f>IF(DataAnalyst!N1231=-1,"Unknown",DataAnalyst!N1231)</f>
        <v>$50 to $100 million (USD)</v>
      </c>
      <c r="M1268" t="b">
        <f>IF(DataAnalyst!P1231=-1,FALSE,TRUE)</f>
        <v>0</v>
      </c>
      <c r="N1268">
        <f t="shared" si="179"/>
        <v>0</v>
      </c>
      <c r="O1268">
        <f t="shared" si="174"/>
        <v>0</v>
      </c>
      <c r="P1268">
        <f t="shared" si="175"/>
        <v>0</v>
      </c>
      <c r="Q1268">
        <f t="shared" si="176"/>
        <v>0</v>
      </c>
      <c r="R1268">
        <f t="shared" si="177"/>
        <v>0</v>
      </c>
      <c r="S1268">
        <f t="shared" si="178"/>
        <v>0</v>
      </c>
    </row>
    <row r="1269" spans="1:19" ht="18.600000000000001" customHeight="1" x14ac:dyDescent="0.3">
      <c r="A1269" t="s">
        <v>3727</v>
      </c>
      <c r="B1269" t="str">
        <f>UPPER(DataAnalyst!B1269)</f>
        <v>FLEET OPTIMIZATION DATA ANALYST (SOLAR + STORAGE)</v>
      </c>
      <c r="C1269" t="s">
        <v>3679</v>
      </c>
      <c r="E1269" t="str">
        <f t="shared" si="180"/>
        <v>Data Analyst</v>
      </c>
      <c r="F1269" t="str">
        <f t="shared" si="172"/>
        <v>$76</v>
      </c>
      <c r="G1269" t="str">
        <f t="shared" si="173"/>
        <v>$122</v>
      </c>
      <c r="H1269" t="str">
        <f>LEFT(DataAnalyst!F1232,LEN(DataAnalyst!F1232)-3)</f>
        <v xml:space="preserve">General Dynamics Information Technology
</v>
      </c>
      <c r="I1269" t="s">
        <v>3631</v>
      </c>
      <c r="J1269" t="str">
        <f>IF(DataAnalyst!I1232=-1,"Unknown",DataAnalyst!I1232)</f>
        <v>10000+ employees</v>
      </c>
      <c r="K1269" t="str">
        <f>IF(DataAnalyst!L1232=-1,"Unknown",DataAnalyst!L1232)</f>
        <v>IT Services</v>
      </c>
      <c r="L1269" t="str">
        <f>IF(DataAnalyst!N1232=-1,"Unknown",DataAnalyst!N1232)</f>
        <v>$10+ billion (USD)</v>
      </c>
      <c r="M1269" t="b">
        <f>IF(DataAnalyst!P1232=-1,FALSE,TRUE)</f>
        <v>0</v>
      </c>
      <c r="N1269">
        <f t="shared" si="179"/>
        <v>1</v>
      </c>
      <c r="O1269">
        <f t="shared" si="174"/>
        <v>1</v>
      </c>
      <c r="P1269">
        <f t="shared" si="175"/>
        <v>0</v>
      </c>
      <c r="Q1269">
        <f t="shared" si="176"/>
        <v>1</v>
      </c>
      <c r="R1269">
        <f t="shared" si="177"/>
        <v>0</v>
      </c>
      <c r="S1269">
        <f t="shared" si="178"/>
        <v>1</v>
      </c>
    </row>
    <row r="1270" spans="1:19" ht="18.600000000000001" customHeight="1" x14ac:dyDescent="0.3">
      <c r="A1270" t="s">
        <v>3730</v>
      </c>
      <c r="B1270" t="str">
        <f>UPPER(DataAnalyst!B1270)</f>
        <v>DATA ANALYST</v>
      </c>
      <c r="C1270" t="s">
        <v>3679</v>
      </c>
      <c r="E1270" t="str">
        <f t="shared" si="180"/>
        <v>Data Analyst</v>
      </c>
      <c r="F1270" t="str">
        <f t="shared" si="172"/>
        <v>$76</v>
      </c>
      <c r="G1270" t="str">
        <f t="shared" si="173"/>
        <v>$122</v>
      </c>
      <c r="H1270" t="str">
        <f>LEFT(DataAnalyst!F1233,LEN(DataAnalyst!F1233)-3)</f>
        <v xml:space="preserve">Convene Technologies
</v>
      </c>
      <c r="I1270" t="s">
        <v>3557</v>
      </c>
      <c r="J1270" t="str">
        <f>IF(DataAnalyst!I1233=-1,"Unknown",DataAnalyst!I1233)</f>
        <v>51 to 200 employees</v>
      </c>
      <c r="K1270" t="str">
        <f>IF(DataAnalyst!L1233=-1,"Unknown",DataAnalyst!L1233)</f>
        <v>IT Services</v>
      </c>
      <c r="L1270" t="str">
        <f>IF(DataAnalyst!N1233=-1,"Unknown",DataAnalyst!N1233)</f>
        <v>Unknown / Non-Applicable</v>
      </c>
      <c r="M1270" t="b">
        <f>IF(DataAnalyst!P1233=-1,FALSE,TRUE)</f>
        <v>0</v>
      </c>
      <c r="N1270">
        <f t="shared" si="179"/>
        <v>1</v>
      </c>
      <c r="O1270">
        <f t="shared" si="174"/>
        <v>1</v>
      </c>
      <c r="P1270">
        <f t="shared" si="175"/>
        <v>0</v>
      </c>
      <c r="Q1270">
        <f t="shared" si="176"/>
        <v>0</v>
      </c>
      <c r="R1270">
        <f t="shared" si="177"/>
        <v>1</v>
      </c>
      <c r="S1270">
        <f t="shared" si="178"/>
        <v>0</v>
      </c>
    </row>
    <row r="1271" spans="1:19" ht="18.600000000000001" customHeight="1" x14ac:dyDescent="0.3">
      <c r="A1271" t="s">
        <v>3733</v>
      </c>
      <c r="B1271" t="str">
        <f>UPPER(DataAnalyst!B1271)</f>
        <v>DATA STEWARD/CONFIGURATION ANALYST</v>
      </c>
      <c r="C1271" t="s">
        <v>3679</v>
      </c>
      <c r="E1271" t="str">
        <f t="shared" si="180"/>
        <v>Data Analyst</v>
      </c>
      <c r="F1271" t="str">
        <f t="shared" si="172"/>
        <v>$76</v>
      </c>
      <c r="G1271" t="str">
        <f t="shared" si="173"/>
        <v>$122</v>
      </c>
      <c r="H1271" t="str">
        <f>LEFT(DataAnalyst!F1234,LEN(DataAnalyst!F1234)-3)</f>
        <v>Cyber Warrior Netw</v>
      </c>
      <c r="I1271" t="s">
        <v>3557</v>
      </c>
      <c r="J1271" t="str">
        <f>IF(DataAnalyst!I1234=-1,"Unknown",DataAnalyst!I1234)</f>
        <v>1 to 50 employees</v>
      </c>
      <c r="K1271" t="str">
        <f>IF(DataAnalyst!L1234=-1,"Unknown",DataAnalyst!L1234)</f>
        <v>IT Services</v>
      </c>
      <c r="L1271" t="str">
        <f>IF(DataAnalyst!N1234=-1,"Unknown",DataAnalyst!N1234)</f>
        <v>Unknown / Non-Applicable</v>
      </c>
      <c r="M1271" t="b">
        <f>IF(DataAnalyst!P1234=-1,FALSE,TRUE)</f>
        <v>0</v>
      </c>
      <c r="N1271">
        <f t="shared" si="179"/>
        <v>0</v>
      </c>
      <c r="O1271">
        <f t="shared" si="174"/>
        <v>0</v>
      </c>
      <c r="P1271">
        <f t="shared" si="175"/>
        <v>0</v>
      </c>
      <c r="Q1271">
        <f t="shared" si="176"/>
        <v>0</v>
      </c>
      <c r="R1271">
        <f t="shared" si="177"/>
        <v>0</v>
      </c>
      <c r="S1271">
        <f t="shared" si="178"/>
        <v>1</v>
      </c>
    </row>
    <row r="1272" spans="1:19" ht="18.600000000000001" customHeight="1" x14ac:dyDescent="0.3">
      <c r="A1272" t="s">
        <v>3737</v>
      </c>
      <c r="B1272" t="str">
        <f>UPPER(DataAnalyst!B1272)</f>
        <v>ADMINISTRATIVE ASSISTANT / DATA ANALYST SUPPORTING THE DEA #20-318</v>
      </c>
      <c r="C1272" t="s">
        <v>3679</v>
      </c>
      <c r="E1272" t="str">
        <f t="shared" si="180"/>
        <v>Data Analyst</v>
      </c>
      <c r="F1272" t="str">
        <f t="shared" si="172"/>
        <v>$76</v>
      </c>
      <c r="G1272" t="str">
        <f t="shared" si="173"/>
        <v>$122</v>
      </c>
      <c r="H1272" t="str">
        <f>LEFT(DataAnalyst!F1235,LEN(DataAnalyst!F1235)-3)</f>
        <v xml:space="preserve">nana
</v>
      </c>
      <c r="I1272" t="s">
        <v>3557</v>
      </c>
      <c r="J1272" t="str">
        <f>IF(DataAnalyst!I1235=-1,"Unknown",DataAnalyst!I1235)</f>
        <v>1001 to 5000 employees</v>
      </c>
      <c r="K1272" t="str">
        <f>IF(DataAnalyst!L1235=-1,"Unknown",DataAnalyst!L1235)</f>
        <v>Social Assistance</v>
      </c>
      <c r="L1272" t="str">
        <f>IF(DataAnalyst!N1235=-1,"Unknown",DataAnalyst!N1235)</f>
        <v>$2 to $5 billion (USD)</v>
      </c>
      <c r="M1272" t="b">
        <f>IF(DataAnalyst!P1235=-1,FALSE,TRUE)</f>
        <v>0</v>
      </c>
      <c r="N1272">
        <f t="shared" si="179"/>
        <v>0</v>
      </c>
      <c r="O1272">
        <f t="shared" si="174"/>
        <v>0</v>
      </c>
      <c r="P1272">
        <f t="shared" si="175"/>
        <v>0</v>
      </c>
      <c r="Q1272">
        <f t="shared" si="176"/>
        <v>0</v>
      </c>
      <c r="R1272">
        <f t="shared" si="177"/>
        <v>0</v>
      </c>
      <c r="S1272">
        <f t="shared" si="178"/>
        <v>1</v>
      </c>
    </row>
    <row r="1273" spans="1:19" ht="18.600000000000001" customHeight="1" x14ac:dyDescent="0.3">
      <c r="A1273" t="s">
        <v>3739</v>
      </c>
      <c r="B1273" t="str">
        <f>UPPER(DataAnalyst!B1273)</f>
        <v>DATA MANAGER - BIOINFORMATICS ANALYST (NAVAL HEALTH CENTER)</v>
      </c>
      <c r="C1273" t="s">
        <v>3679</v>
      </c>
      <c r="E1273" t="str">
        <f t="shared" si="180"/>
        <v>Data Analyst</v>
      </c>
      <c r="F1273" t="str">
        <f t="shared" si="172"/>
        <v>$76</v>
      </c>
      <c r="G1273" t="str">
        <f t="shared" si="173"/>
        <v>$122</v>
      </c>
      <c r="H1273" t="str">
        <f>LEFT(DataAnalyst!F1236,LEN(DataAnalyst!F1236)-3)</f>
        <v xml:space="preserve">Akima Management Services
</v>
      </c>
      <c r="I1273" t="s">
        <v>3557</v>
      </c>
      <c r="J1273" t="str">
        <f>IF(DataAnalyst!I1236=-1,"Unknown",DataAnalyst!I1236)</f>
        <v>5001 to 10000 employees</v>
      </c>
      <c r="K1273" t="str">
        <f>IF(DataAnalyst!L1236=-1,"Unknown",DataAnalyst!L1236)</f>
        <v>Aerospace &amp; Defense</v>
      </c>
      <c r="L1273" t="str">
        <f>IF(DataAnalyst!N1236=-1,"Unknown",DataAnalyst!N1236)</f>
        <v>$1 to $2 billion (USD)</v>
      </c>
      <c r="M1273" t="b">
        <f>IF(DataAnalyst!P1236=-1,FALSE,TRUE)</f>
        <v>0</v>
      </c>
      <c r="N1273">
        <f t="shared" si="179"/>
        <v>0</v>
      </c>
      <c r="O1273">
        <f t="shared" si="174"/>
        <v>1</v>
      </c>
      <c r="P1273">
        <f t="shared" si="175"/>
        <v>0</v>
      </c>
      <c r="Q1273">
        <f t="shared" si="176"/>
        <v>0</v>
      </c>
      <c r="R1273">
        <f t="shared" si="177"/>
        <v>0</v>
      </c>
      <c r="S1273">
        <f t="shared" si="178"/>
        <v>0</v>
      </c>
    </row>
    <row r="1274" spans="1:19" ht="18.600000000000001" customHeight="1" x14ac:dyDescent="0.3">
      <c r="A1274" t="s">
        <v>3741</v>
      </c>
      <c r="B1274" t="str">
        <f>UPPER(DataAnalyst!B1274)</f>
        <v>DATA ANALYST</v>
      </c>
      <c r="C1274" t="s">
        <v>3679</v>
      </c>
      <c r="E1274" t="str">
        <f t="shared" si="180"/>
        <v>Data Analyst</v>
      </c>
      <c r="F1274" t="str">
        <f t="shared" si="172"/>
        <v>$76</v>
      </c>
      <c r="G1274" t="str">
        <f t="shared" si="173"/>
        <v>$122</v>
      </c>
      <c r="H1274" t="str">
        <f>LEFT(DataAnalyst!F1237,LEN(DataAnalyst!F1237)-3)</f>
        <v xml:space="preserve">Diverse Lynx
</v>
      </c>
      <c r="I1274" t="s">
        <v>3557</v>
      </c>
      <c r="J1274" t="str">
        <f>IF(DataAnalyst!I1237=-1,"Unknown",DataAnalyst!I1237)</f>
        <v>501 to 1000 employees</v>
      </c>
      <c r="K1274" t="str">
        <f>IF(DataAnalyst!L1237=-1,"Unknown",DataAnalyst!L1237)</f>
        <v>IT Services</v>
      </c>
      <c r="L1274" t="str">
        <f>IF(DataAnalyst!N1237=-1,"Unknown",DataAnalyst!N1237)</f>
        <v>$100 to $500 million (USD)</v>
      </c>
      <c r="M1274" t="b">
        <f>IF(DataAnalyst!P1237=-1,FALSE,TRUE)</f>
        <v>0</v>
      </c>
      <c r="N1274">
        <f t="shared" si="179"/>
        <v>1</v>
      </c>
      <c r="O1274">
        <f t="shared" si="174"/>
        <v>0</v>
      </c>
      <c r="P1274">
        <f t="shared" si="175"/>
        <v>0</v>
      </c>
      <c r="Q1274">
        <f t="shared" si="176"/>
        <v>0</v>
      </c>
      <c r="R1274">
        <f t="shared" si="177"/>
        <v>0</v>
      </c>
      <c r="S1274">
        <f t="shared" si="178"/>
        <v>1</v>
      </c>
    </row>
    <row r="1275" spans="1:19" ht="18.600000000000001" customHeight="1" x14ac:dyDescent="0.3">
      <c r="A1275" t="s">
        <v>3742</v>
      </c>
      <c r="B1275" t="str">
        <f>UPPER(DataAnalyst!B1275)</f>
        <v>DATA ANALYST III</v>
      </c>
      <c r="C1275" t="s">
        <v>3679</v>
      </c>
      <c r="E1275" t="str">
        <f t="shared" si="180"/>
        <v>Data Analyst</v>
      </c>
      <c r="F1275" t="str">
        <f t="shared" si="172"/>
        <v>$76</v>
      </c>
      <c r="G1275" t="str">
        <f t="shared" si="173"/>
        <v>$122</v>
      </c>
      <c r="H1275" t="str">
        <f>LEFT(DataAnalyst!F1238,LEN(DataAnalyst!F1238)-3)</f>
        <v>Amyx, Ii</v>
      </c>
      <c r="I1275" t="s">
        <v>3557</v>
      </c>
      <c r="J1275" t="str">
        <f>IF(DataAnalyst!I1238=-1,"Unknown",DataAnalyst!I1238)</f>
        <v>Unknown</v>
      </c>
      <c r="K1275" t="str">
        <f>IF(DataAnalyst!L1238=-1,"Unknown",DataAnalyst!L1238)</f>
        <v>Unknown</v>
      </c>
      <c r="L1275" t="str">
        <f>IF(DataAnalyst!N1238=-1,"Unknown",DataAnalyst!N1238)</f>
        <v>Unknown</v>
      </c>
      <c r="M1275" t="b">
        <f>IF(DataAnalyst!P1238=-1,FALSE,TRUE)</f>
        <v>0</v>
      </c>
      <c r="N1275">
        <f t="shared" si="179"/>
        <v>0</v>
      </c>
      <c r="O1275">
        <f t="shared" si="174"/>
        <v>0</v>
      </c>
      <c r="P1275">
        <f t="shared" si="175"/>
        <v>0</v>
      </c>
      <c r="Q1275">
        <f t="shared" si="176"/>
        <v>0</v>
      </c>
      <c r="R1275">
        <f t="shared" si="177"/>
        <v>0</v>
      </c>
      <c r="S1275">
        <f t="shared" si="178"/>
        <v>0</v>
      </c>
    </row>
    <row r="1276" spans="1:19" ht="18.600000000000001" customHeight="1" x14ac:dyDescent="0.3">
      <c r="A1276" t="s">
        <v>3745</v>
      </c>
      <c r="B1276" t="str">
        <f>UPPER(DataAnalyst!B1276)</f>
        <v>DATA ANALYST</v>
      </c>
      <c r="C1276" t="s">
        <v>3679</v>
      </c>
      <c r="E1276" t="str">
        <f t="shared" si="180"/>
        <v>Data Analyst</v>
      </c>
      <c r="F1276" t="str">
        <f t="shared" si="172"/>
        <v>$76</v>
      </c>
      <c r="G1276" t="str">
        <f t="shared" si="173"/>
        <v>$122</v>
      </c>
      <c r="H1276" t="str">
        <f>LEFT(DataAnalyst!F1239,LEN(DataAnalyst!F1239)-3)</f>
        <v xml:space="preserve">Chenega Healthcare Services
</v>
      </c>
      <c r="I1276" t="s">
        <v>3557</v>
      </c>
      <c r="J1276" t="str">
        <f>IF(DataAnalyst!I1239=-1,"Unknown",DataAnalyst!I1239)</f>
        <v>501 to 1000 employees</v>
      </c>
      <c r="K1276" t="str">
        <f>IF(DataAnalyst!L1239=-1,"Unknown",DataAnalyst!L1239)</f>
        <v>Staffing &amp; Outsourcing</v>
      </c>
      <c r="L1276" t="str">
        <f>IF(DataAnalyst!N1239=-1,"Unknown",DataAnalyst!N1239)</f>
        <v>Unknown / Non-Applicable</v>
      </c>
      <c r="M1276" t="b">
        <f>IF(DataAnalyst!P1239=-1,FALSE,TRUE)</f>
        <v>0</v>
      </c>
      <c r="N1276">
        <f t="shared" si="179"/>
        <v>1</v>
      </c>
      <c r="O1276">
        <f t="shared" si="174"/>
        <v>0</v>
      </c>
      <c r="P1276">
        <f t="shared" si="175"/>
        <v>0</v>
      </c>
      <c r="Q1276">
        <f t="shared" si="176"/>
        <v>0</v>
      </c>
      <c r="R1276">
        <f t="shared" si="177"/>
        <v>0</v>
      </c>
      <c r="S1276">
        <f t="shared" si="178"/>
        <v>1</v>
      </c>
    </row>
    <row r="1277" spans="1:19" ht="18.600000000000001" customHeight="1" x14ac:dyDescent="0.3">
      <c r="A1277" t="s">
        <v>3749</v>
      </c>
      <c r="B1277" t="str">
        <f>UPPER(DataAnalyst!B1277)</f>
        <v>DATA PRIVACY ANALYST</v>
      </c>
      <c r="C1277" t="s">
        <v>3679</v>
      </c>
      <c r="E1277" t="str">
        <f t="shared" si="180"/>
        <v>Data Analyst</v>
      </c>
      <c r="F1277" t="str">
        <f t="shared" si="172"/>
        <v>$76</v>
      </c>
      <c r="G1277" t="str">
        <f t="shared" si="173"/>
        <v>$122</v>
      </c>
      <c r="H1277" t="str">
        <f>LEFT(DataAnalyst!F1241,LEN(DataAnalyst!F1241)-3)</f>
        <v xml:space="preserve">Cherokee Nation Businesses, LLC
</v>
      </c>
      <c r="I1277" t="s">
        <v>3557</v>
      </c>
      <c r="J1277" t="str">
        <f>IF(DataAnalyst!I1241=-1,"Unknown",DataAnalyst!I1241)</f>
        <v>1001 to 5000 employees</v>
      </c>
      <c r="K1277" t="str">
        <f>IF(DataAnalyst!L1241=-1,"Unknown",DataAnalyst!L1241)</f>
        <v>Accounting</v>
      </c>
      <c r="L1277" t="str">
        <f>IF(DataAnalyst!N1241=-1,"Unknown",DataAnalyst!N1241)</f>
        <v>$500 million to $1 billion (USD)</v>
      </c>
      <c r="M1277" t="b">
        <f>IF(DataAnalyst!P1241=-1,FALSE,TRUE)</f>
        <v>0</v>
      </c>
      <c r="N1277">
        <f t="shared" si="179"/>
        <v>0</v>
      </c>
      <c r="O1277">
        <f t="shared" si="174"/>
        <v>0</v>
      </c>
      <c r="P1277">
        <f t="shared" si="175"/>
        <v>0</v>
      </c>
      <c r="Q1277">
        <f t="shared" si="176"/>
        <v>0</v>
      </c>
      <c r="R1277">
        <f t="shared" si="177"/>
        <v>0</v>
      </c>
      <c r="S1277">
        <f t="shared" si="178"/>
        <v>1</v>
      </c>
    </row>
    <row r="1278" spans="1:19" ht="18.600000000000001" customHeight="1" x14ac:dyDescent="0.3">
      <c r="A1278" t="s">
        <v>3753</v>
      </c>
      <c r="B1278" t="str">
        <f>UPPER(DataAnalyst!B1278)</f>
        <v>DATA ANALYST 3 (SAN DIEGO OR ATLANTA, GA)</v>
      </c>
      <c r="C1278" t="s">
        <v>3679</v>
      </c>
      <c r="E1278" t="str">
        <f t="shared" si="180"/>
        <v>Data Analyst</v>
      </c>
      <c r="F1278" t="str">
        <f t="shared" si="172"/>
        <v>$76</v>
      </c>
      <c r="G1278" t="str">
        <f t="shared" si="173"/>
        <v>$122</v>
      </c>
      <c r="H1278" t="str">
        <f>LEFT(DataAnalyst!F1242,LEN(DataAnalyst!F1242)-3)</f>
        <v xml:space="preserve">Spectrum Comm
</v>
      </c>
      <c r="I1278" t="s">
        <v>3631</v>
      </c>
      <c r="J1278" t="str">
        <f>IF(DataAnalyst!I1242=-1,"Unknown",DataAnalyst!I1242)</f>
        <v>51 to 200 employees</v>
      </c>
      <c r="K1278" t="str">
        <f>IF(DataAnalyst!L1242=-1,"Unknown",DataAnalyst!L1242)</f>
        <v>Aerospace &amp; Defense</v>
      </c>
      <c r="L1278" t="str">
        <f>IF(DataAnalyst!N1242=-1,"Unknown",DataAnalyst!N1242)</f>
        <v>$25 to $50 million (USD)</v>
      </c>
      <c r="M1278" t="b">
        <f>IF(DataAnalyst!P1242=-1,FALSE,TRUE)</f>
        <v>1</v>
      </c>
      <c r="N1278">
        <f t="shared" si="179"/>
        <v>1</v>
      </c>
      <c r="O1278">
        <f t="shared" si="174"/>
        <v>1</v>
      </c>
      <c r="P1278">
        <f t="shared" si="175"/>
        <v>0</v>
      </c>
      <c r="Q1278">
        <f t="shared" si="176"/>
        <v>0</v>
      </c>
      <c r="R1278">
        <f t="shared" si="177"/>
        <v>0</v>
      </c>
      <c r="S1278">
        <f t="shared" si="178"/>
        <v>1</v>
      </c>
    </row>
    <row r="1279" spans="1:19" ht="18.600000000000001" customHeight="1" x14ac:dyDescent="0.3">
      <c r="A1279" t="s">
        <v>3758</v>
      </c>
      <c r="B1279" t="str">
        <f>UPPER(DataAnalyst!B1279)</f>
        <v>RESEARCH SCIENTIST, STRUCTURAL BIOLOGIST - CRYOEM DATA ANALYST</v>
      </c>
      <c r="C1279" t="s">
        <v>3757</v>
      </c>
      <c r="E1279" t="str">
        <f t="shared" si="180"/>
        <v>Data Analyst</v>
      </c>
      <c r="F1279" t="str">
        <f t="shared" si="172"/>
        <v>$60</v>
      </c>
      <c r="G1279" t="str">
        <f t="shared" si="173"/>
        <v>$124</v>
      </c>
      <c r="H1279" t="str">
        <f>LEFT(DataAnalyst!F1243,LEN(DataAnalyst!F1243)-3)</f>
        <v xml:space="preserve">Amyx, Inc.
</v>
      </c>
      <c r="I1279" t="s">
        <v>3557</v>
      </c>
      <c r="J1279" t="str">
        <f>IF(DataAnalyst!I1243=-1,"Unknown",DataAnalyst!I1243)</f>
        <v>501 to 1000 employees</v>
      </c>
      <c r="K1279" t="str">
        <f>IF(DataAnalyst!L1243=-1,"Unknown",DataAnalyst!L1243)</f>
        <v>IT Services</v>
      </c>
      <c r="L1279" t="str">
        <f>IF(DataAnalyst!N1243=-1,"Unknown",DataAnalyst!N1243)</f>
        <v>$50 to $100 million (USD)</v>
      </c>
      <c r="M1279" t="b">
        <f>IF(DataAnalyst!P1243=-1,FALSE,TRUE)</f>
        <v>0</v>
      </c>
      <c r="N1279">
        <f t="shared" si="179"/>
        <v>0</v>
      </c>
      <c r="O1279">
        <f t="shared" si="174"/>
        <v>0</v>
      </c>
      <c r="P1279">
        <f t="shared" si="175"/>
        <v>0</v>
      </c>
      <c r="Q1279">
        <f t="shared" si="176"/>
        <v>0</v>
      </c>
      <c r="R1279">
        <f t="shared" si="177"/>
        <v>0</v>
      </c>
      <c r="S1279">
        <f t="shared" si="178"/>
        <v>1</v>
      </c>
    </row>
    <row r="1280" spans="1:19" ht="18.600000000000001" customHeight="1" x14ac:dyDescent="0.3">
      <c r="A1280" t="s">
        <v>3762</v>
      </c>
      <c r="B1280" t="str">
        <f>UPPER(DataAnalyst!B1280)</f>
        <v>SYSTEMS ANALYST - DATA INTEGRATION AND ETL PROCESS</v>
      </c>
      <c r="C1280" t="s">
        <v>3757</v>
      </c>
      <c r="E1280" t="str">
        <f t="shared" si="180"/>
        <v>Data Analyst</v>
      </c>
      <c r="F1280" t="str">
        <f t="shared" si="172"/>
        <v>$60</v>
      </c>
      <c r="G1280" t="str">
        <f t="shared" si="173"/>
        <v>$124</v>
      </c>
      <c r="H1280" t="str">
        <f>LEFT(DataAnalyst!F1244,LEN(DataAnalyst!F1244)-3)</f>
        <v>Cherokee Fede</v>
      </c>
      <c r="I1280" t="s">
        <v>3557</v>
      </c>
      <c r="J1280" t="str">
        <f>IF(DataAnalyst!I1244=-1,"Unknown",DataAnalyst!I1244)</f>
        <v>1 to 50 employees</v>
      </c>
      <c r="K1280" t="str">
        <f>IF(DataAnalyst!L1244=-1,"Unknown",DataAnalyst!L1244)</f>
        <v>Banks &amp; Credit Unions</v>
      </c>
      <c r="L1280" t="str">
        <f>IF(DataAnalyst!N1244=-1,"Unknown",DataAnalyst!N1244)</f>
        <v>Unknown / Non-Applicable</v>
      </c>
      <c r="M1280" t="b">
        <f>IF(DataAnalyst!P1244=-1,FALSE,TRUE)</f>
        <v>0</v>
      </c>
      <c r="N1280">
        <f t="shared" si="179"/>
        <v>1</v>
      </c>
      <c r="O1280">
        <f t="shared" si="174"/>
        <v>1</v>
      </c>
      <c r="P1280">
        <f t="shared" si="175"/>
        <v>0</v>
      </c>
      <c r="Q1280">
        <f t="shared" si="176"/>
        <v>0</v>
      </c>
      <c r="R1280">
        <f t="shared" si="177"/>
        <v>0</v>
      </c>
      <c r="S1280">
        <f t="shared" si="178"/>
        <v>1</v>
      </c>
    </row>
    <row r="1281" spans="1:19" ht="18.600000000000001" customHeight="1" x14ac:dyDescent="0.3">
      <c r="A1281" t="s">
        <v>3764</v>
      </c>
      <c r="B1281" t="str">
        <f>UPPER(DataAnalyst!B1281)</f>
        <v>SENIOR CONSULTING DATA ANALYST</v>
      </c>
      <c r="C1281" t="s">
        <v>3757</v>
      </c>
      <c r="E1281" t="str">
        <f t="shared" si="180"/>
        <v>Data Analyst</v>
      </c>
      <c r="F1281" t="str">
        <f t="shared" si="172"/>
        <v>$60</v>
      </c>
      <c r="G1281" t="str">
        <f t="shared" si="173"/>
        <v>$124</v>
      </c>
      <c r="H1281" t="str">
        <f>LEFT(DataAnalyst!F1245,LEN(DataAnalyst!F1245)-3)</f>
        <v xml:space="preserve">Peyton Resource Group
</v>
      </c>
      <c r="I1281" t="s">
        <v>3557</v>
      </c>
      <c r="J1281" t="str">
        <f>IF(DataAnalyst!I1245=-1,"Unknown",DataAnalyst!I1245)</f>
        <v>1 to 50 employees</v>
      </c>
      <c r="K1281" t="str">
        <f>IF(DataAnalyst!L1245=-1,"Unknown",DataAnalyst!L1245)</f>
        <v>Staffing &amp; Outsourcing</v>
      </c>
      <c r="L1281" t="str">
        <f>IF(DataAnalyst!N1245=-1,"Unknown",DataAnalyst!N1245)</f>
        <v>$10 to $25 million (USD)</v>
      </c>
      <c r="M1281" t="b">
        <f>IF(DataAnalyst!P1245=-1,FALSE,TRUE)</f>
        <v>0</v>
      </c>
      <c r="N1281">
        <f t="shared" si="179"/>
        <v>1</v>
      </c>
      <c r="O1281">
        <f t="shared" si="174"/>
        <v>0</v>
      </c>
      <c r="P1281">
        <f t="shared" si="175"/>
        <v>0</v>
      </c>
      <c r="Q1281">
        <f t="shared" si="176"/>
        <v>0</v>
      </c>
      <c r="R1281">
        <f t="shared" si="177"/>
        <v>0</v>
      </c>
      <c r="S1281">
        <f t="shared" si="178"/>
        <v>0</v>
      </c>
    </row>
    <row r="1282" spans="1:19" ht="18.600000000000001" customHeight="1" x14ac:dyDescent="0.3">
      <c r="A1282" t="s">
        <v>3765</v>
      </c>
      <c r="B1282" t="str">
        <f>UPPER(DataAnalyst!B1282)</f>
        <v>SENIOR DATA ANALYST</v>
      </c>
      <c r="C1282" t="s">
        <v>3757</v>
      </c>
      <c r="E1282" t="str">
        <f t="shared" si="180"/>
        <v>Data Analyst</v>
      </c>
      <c r="F1282" t="str">
        <f t="shared" ref="F1282:F1345" si="181">LEFT(C1282,3)</f>
        <v>$60</v>
      </c>
      <c r="G1282" t="str">
        <f t="shared" ref="G1282:G1345" si="182">MID(C1282,FIND("-",C1282)+1,FIND("(",C1282)-FIND("-",C1282)-3)</f>
        <v>$124</v>
      </c>
      <c r="H1282" t="str">
        <f>LEFT(DataAnalyst!F1246,LEN(DataAnalyst!F1246)-3)</f>
        <v xml:space="preserve">Softcom Systems
</v>
      </c>
      <c r="I1282" t="s">
        <v>3557</v>
      </c>
      <c r="J1282" t="str">
        <f>IF(DataAnalyst!I1246=-1,"Unknown",DataAnalyst!I1246)</f>
        <v>1 to 50 employees</v>
      </c>
      <c r="K1282" t="str">
        <f>IF(DataAnalyst!L1246=-1,"Unknown",DataAnalyst!L1246)</f>
        <v>IT Services</v>
      </c>
      <c r="L1282" t="str">
        <f>IF(DataAnalyst!N1246=-1,"Unknown",DataAnalyst!N1246)</f>
        <v>$1 to $5 million (USD)</v>
      </c>
      <c r="M1282" t="b">
        <f>IF(DataAnalyst!P1246=-1,FALSE,TRUE)</f>
        <v>0</v>
      </c>
      <c r="N1282">
        <f t="shared" si="179"/>
        <v>1</v>
      </c>
      <c r="O1282">
        <f t="shared" si="174"/>
        <v>0</v>
      </c>
      <c r="P1282">
        <f t="shared" si="175"/>
        <v>0</v>
      </c>
      <c r="Q1282">
        <f t="shared" si="176"/>
        <v>1</v>
      </c>
      <c r="R1282">
        <f t="shared" si="177"/>
        <v>1</v>
      </c>
      <c r="S1282">
        <f t="shared" si="178"/>
        <v>0</v>
      </c>
    </row>
    <row r="1283" spans="1:19" ht="18.600000000000001" customHeight="1" x14ac:dyDescent="0.3">
      <c r="A1283" t="s">
        <v>3767</v>
      </c>
      <c r="B1283" t="str">
        <f>UPPER(DataAnalyst!B1283)</f>
        <v>#105009 RESEARCH DATA ANALYST</v>
      </c>
      <c r="C1283" t="s">
        <v>3757</v>
      </c>
      <c r="E1283" t="str">
        <f t="shared" si="180"/>
        <v>Data Analyst</v>
      </c>
      <c r="F1283" t="str">
        <f t="shared" si="181"/>
        <v>$60</v>
      </c>
      <c r="G1283" t="str">
        <f t="shared" si="182"/>
        <v>$124</v>
      </c>
      <c r="H1283" t="str">
        <f>LEFT(DataAnalyst!F1247,LEN(DataAnalyst!F1247)-3)</f>
        <v xml:space="preserve">CDO Technologies Inc
</v>
      </c>
      <c r="I1283" t="s">
        <v>3557</v>
      </c>
      <c r="J1283" t="str">
        <f>IF(DataAnalyst!I1247=-1,"Unknown",DataAnalyst!I1247)</f>
        <v>201 to 500 employees</v>
      </c>
      <c r="K1283" t="str">
        <f>IF(DataAnalyst!L1247=-1,"Unknown",DataAnalyst!L1247)</f>
        <v>Computer Hardware &amp; Software</v>
      </c>
      <c r="L1283" t="str">
        <f>IF(DataAnalyst!N1247=-1,"Unknown",DataAnalyst!N1247)</f>
        <v>$50 to $100 million (USD)</v>
      </c>
      <c r="M1283" t="b">
        <f>IF(DataAnalyst!P1247=-1,FALSE,TRUE)</f>
        <v>0</v>
      </c>
      <c r="N1283">
        <f t="shared" si="179"/>
        <v>0</v>
      </c>
      <c r="O1283">
        <f t="shared" ref="O1283:O1346" si="183">COUNTIF($A1283,"*Python*")</f>
        <v>0</v>
      </c>
      <c r="P1283">
        <f t="shared" ref="P1283:P1346" si="184">COUNTIF($A1283,"* R *")</f>
        <v>1</v>
      </c>
      <c r="Q1283">
        <f t="shared" ref="Q1283:Q1346" si="185">COUNTIF($A1283,"*Tableau*")</f>
        <v>0</v>
      </c>
      <c r="R1283">
        <f t="shared" ref="R1283:R1346" si="186">COUNTIF($A1283,"*Power BI*")+COUNTIF($A1283,"*PowerBI*")</f>
        <v>0</v>
      </c>
      <c r="S1283">
        <f t="shared" ref="S1283:S1346" si="187">+COUNTIF($A1283,"*Excel*")</f>
        <v>1</v>
      </c>
    </row>
    <row r="1284" spans="1:19" ht="18.600000000000001" customHeight="1" x14ac:dyDescent="0.3">
      <c r="A1284" t="s">
        <v>3769</v>
      </c>
      <c r="B1284" t="str">
        <f>UPPER(DataAnalyst!B1284)</f>
        <v>AUTOMOTIVE ECOMMERCE DATA ANALYST - REMOTE</v>
      </c>
      <c r="C1284" t="s">
        <v>3757</v>
      </c>
      <c r="E1284" t="str">
        <f t="shared" si="180"/>
        <v>Data Analyst</v>
      </c>
      <c r="F1284" t="str">
        <f t="shared" si="181"/>
        <v>$60</v>
      </c>
      <c r="G1284" t="str">
        <f t="shared" si="182"/>
        <v>$124</v>
      </c>
      <c r="H1284" t="str">
        <f>LEFT(DataAnalyst!F1248,LEN(DataAnalyst!F1248)-3)</f>
        <v>Cherokee Fede</v>
      </c>
      <c r="I1284" t="s">
        <v>3672</v>
      </c>
      <c r="J1284" t="str">
        <f>IF(DataAnalyst!I1248=-1,"Unknown",DataAnalyst!I1248)</f>
        <v>1 to 50 employees</v>
      </c>
      <c r="K1284" t="str">
        <f>IF(DataAnalyst!L1248=-1,"Unknown",DataAnalyst!L1248)</f>
        <v>Banks &amp; Credit Unions</v>
      </c>
      <c r="L1284" t="str">
        <f>IF(DataAnalyst!N1248=-1,"Unknown",DataAnalyst!N1248)</f>
        <v>Unknown / Non-Applicable</v>
      </c>
      <c r="M1284" t="b">
        <f>IF(DataAnalyst!P1248=-1,FALSE,TRUE)</f>
        <v>0</v>
      </c>
      <c r="N1284">
        <f t="shared" ref="N1284:N1347" si="188">COUNTIF($A1284,"*SQL*")</f>
        <v>0</v>
      </c>
      <c r="O1284">
        <f t="shared" si="183"/>
        <v>0</v>
      </c>
      <c r="P1284">
        <f t="shared" si="184"/>
        <v>0</v>
      </c>
      <c r="Q1284">
        <f t="shared" si="185"/>
        <v>0</v>
      </c>
      <c r="R1284">
        <f t="shared" si="186"/>
        <v>0</v>
      </c>
      <c r="S1284">
        <f t="shared" si="187"/>
        <v>1</v>
      </c>
    </row>
    <row r="1285" spans="1:19" ht="18.600000000000001" customHeight="1" x14ac:dyDescent="0.3">
      <c r="A1285" t="s">
        <v>3771</v>
      </c>
      <c r="B1285" t="str">
        <f>UPPER(DataAnalyst!B1285)</f>
        <v>SR. DATA ANALYST</v>
      </c>
      <c r="C1285" t="s">
        <v>3757</v>
      </c>
      <c r="E1285" t="str">
        <f t="shared" si="180"/>
        <v>Data Analyst</v>
      </c>
      <c r="F1285" t="str">
        <f t="shared" si="181"/>
        <v>$60</v>
      </c>
      <c r="G1285" t="str">
        <f t="shared" si="182"/>
        <v>$124</v>
      </c>
      <c r="H1285" t="str">
        <f>LEFT(DataAnalyst!F1249,LEN(DataAnalyst!F1249)-3)</f>
        <v xml:space="preserve">Strategic Staffing Solutions
</v>
      </c>
      <c r="I1285" t="s">
        <v>3557</v>
      </c>
      <c r="J1285" t="str">
        <f>IF(DataAnalyst!I1249=-1,"Unknown",DataAnalyst!I1249)</f>
        <v>1001 to 5000 employees</v>
      </c>
      <c r="K1285" t="str">
        <f>IF(DataAnalyst!L1249=-1,"Unknown",DataAnalyst!L1249)</f>
        <v>Staffing &amp; Outsourcing</v>
      </c>
      <c r="L1285" t="str">
        <f>IF(DataAnalyst!N1249=-1,"Unknown",DataAnalyst!N1249)</f>
        <v>$100 to $500 million (USD)</v>
      </c>
      <c r="M1285" t="b">
        <f>IF(DataAnalyst!P1249=-1,FALSE,TRUE)</f>
        <v>0</v>
      </c>
      <c r="N1285">
        <f t="shared" si="188"/>
        <v>1</v>
      </c>
      <c r="O1285">
        <f t="shared" si="183"/>
        <v>1</v>
      </c>
      <c r="P1285">
        <f t="shared" si="184"/>
        <v>0</v>
      </c>
      <c r="Q1285">
        <f t="shared" si="185"/>
        <v>1</v>
      </c>
      <c r="R1285">
        <f t="shared" si="186"/>
        <v>0</v>
      </c>
      <c r="S1285">
        <f t="shared" si="187"/>
        <v>0</v>
      </c>
    </row>
    <row r="1286" spans="1:19" ht="18.600000000000001" customHeight="1" x14ac:dyDescent="0.3">
      <c r="A1286" t="s">
        <v>3774</v>
      </c>
      <c r="B1286" t="str">
        <f>UPPER(DataAnalyst!B1286)</f>
        <v>SENIOR TECHNICAL DATA ANALYST</v>
      </c>
      <c r="C1286" t="s">
        <v>3757</v>
      </c>
      <c r="E1286" t="str">
        <f t="shared" si="180"/>
        <v>Data Analyst</v>
      </c>
      <c r="F1286" t="str">
        <f t="shared" si="181"/>
        <v>$60</v>
      </c>
      <c r="G1286" t="str">
        <f t="shared" si="182"/>
        <v>$124</v>
      </c>
      <c r="H1286" t="str">
        <f>LEFT(DataAnalyst!F1250,LEN(DataAnalyst!F1250)-3)</f>
        <v xml:space="preserve">Strategic Staffing Solutions
</v>
      </c>
      <c r="I1286" t="s">
        <v>3557</v>
      </c>
      <c r="J1286" t="str">
        <f>IF(DataAnalyst!I1250=-1,"Unknown",DataAnalyst!I1250)</f>
        <v>1001 to 5000 employees</v>
      </c>
      <c r="K1286" t="str">
        <f>IF(DataAnalyst!L1250=-1,"Unknown",DataAnalyst!L1250)</f>
        <v>Staffing &amp; Outsourcing</v>
      </c>
      <c r="L1286" t="str">
        <f>IF(DataAnalyst!N1250=-1,"Unknown",DataAnalyst!N1250)</f>
        <v>$100 to $500 million (USD)</v>
      </c>
      <c r="M1286" t="b">
        <f>IF(DataAnalyst!P1250=-1,FALSE,TRUE)</f>
        <v>0</v>
      </c>
      <c r="N1286">
        <f t="shared" si="188"/>
        <v>0</v>
      </c>
      <c r="O1286">
        <f t="shared" si="183"/>
        <v>0</v>
      </c>
      <c r="P1286">
        <f t="shared" si="184"/>
        <v>0</v>
      </c>
      <c r="Q1286">
        <f t="shared" si="185"/>
        <v>0</v>
      </c>
      <c r="R1286">
        <f t="shared" si="186"/>
        <v>0</v>
      </c>
      <c r="S1286">
        <f t="shared" si="187"/>
        <v>0</v>
      </c>
    </row>
    <row r="1287" spans="1:19" ht="18.600000000000001" customHeight="1" x14ac:dyDescent="0.3">
      <c r="A1287" t="s">
        <v>3777</v>
      </c>
      <c r="B1287" t="str">
        <f>UPPER(DataAnalyst!B1287)</f>
        <v>DATA GOVERNANCE ANALYST</v>
      </c>
      <c r="C1287" t="s">
        <v>3757</v>
      </c>
      <c r="E1287" t="str">
        <f t="shared" si="180"/>
        <v>Data Analyst</v>
      </c>
      <c r="F1287" t="str">
        <f t="shared" si="181"/>
        <v>$60</v>
      </c>
      <c r="G1287" t="str">
        <f t="shared" si="182"/>
        <v>$124</v>
      </c>
      <c r="H1287" t="str">
        <f>LEFT(DataAnalyst!F1251,LEN(DataAnalyst!F1251)-3)</f>
        <v xml:space="preserve">CACI International
</v>
      </c>
      <c r="I1287" t="s">
        <v>1538</v>
      </c>
      <c r="J1287" t="str">
        <f>IF(DataAnalyst!I1251=-1,"Unknown",DataAnalyst!I1251)</f>
        <v>10000+ employees</v>
      </c>
      <c r="K1287" t="str">
        <f>IF(DataAnalyst!L1251=-1,"Unknown",DataAnalyst!L1251)</f>
        <v>Aerospace &amp; Defense</v>
      </c>
      <c r="L1287" t="str">
        <f>IF(DataAnalyst!N1251=-1,"Unknown",DataAnalyst!N1251)</f>
        <v>$2 to $5 billion (USD)</v>
      </c>
      <c r="M1287" t="b">
        <f>IF(DataAnalyst!P1251=-1,FALSE,TRUE)</f>
        <v>0</v>
      </c>
      <c r="N1287">
        <f t="shared" si="188"/>
        <v>1</v>
      </c>
      <c r="O1287">
        <f t="shared" si="183"/>
        <v>0</v>
      </c>
      <c r="P1287">
        <f t="shared" si="184"/>
        <v>0</v>
      </c>
      <c r="Q1287">
        <f t="shared" si="185"/>
        <v>0</v>
      </c>
      <c r="R1287">
        <f t="shared" si="186"/>
        <v>1</v>
      </c>
      <c r="S1287">
        <f t="shared" si="187"/>
        <v>1</v>
      </c>
    </row>
    <row r="1288" spans="1:19" ht="18.600000000000001" customHeight="1" x14ac:dyDescent="0.3">
      <c r="A1288" t="s">
        <v>3780</v>
      </c>
      <c r="B1288" t="str">
        <f>UPPER(DataAnalyst!B1288)</f>
        <v>DIVISION DATA AND FINANCIAL ANALYST</v>
      </c>
      <c r="C1288" t="s">
        <v>3757</v>
      </c>
      <c r="E1288" t="str">
        <f t="shared" si="180"/>
        <v>Data Analyst</v>
      </c>
      <c r="F1288" t="str">
        <f t="shared" si="181"/>
        <v>$60</v>
      </c>
      <c r="G1288" t="str">
        <f t="shared" si="182"/>
        <v>$124</v>
      </c>
      <c r="H1288" t="str">
        <f>LEFT(DataAnalyst!F1252,LEN(DataAnalyst!F1252)-3)</f>
        <v xml:space="preserve">Midland Credit Management
</v>
      </c>
      <c r="I1288" t="s">
        <v>1538</v>
      </c>
      <c r="J1288" t="str">
        <f>IF(DataAnalyst!I1252=-1,"Unknown",DataAnalyst!I1252)</f>
        <v>1001 to 5000 employees</v>
      </c>
      <c r="K1288" t="str">
        <f>IF(DataAnalyst!L1252=-1,"Unknown",DataAnalyst!L1252)</f>
        <v>Banks &amp; Credit Unions</v>
      </c>
      <c r="L1288" t="str">
        <f>IF(DataAnalyst!N1252=-1,"Unknown",DataAnalyst!N1252)</f>
        <v>$1 to $2 billion (USD)</v>
      </c>
      <c r="M1288" t="b">
        <f>IF(DataAnalyst!P1252=-1,FALSE,TRUE)</f>
        <v>0</v>
      </c>
      <c r="N1288">
        <f t="shared" si="188"/>
        <v>1</v>
      </c>
      <c r="O1288">
        <f t="shared" si="183"/>
        <v>0</v>
      </c>
      <c r="P1288">
        <f t="shared" si="184"/>
        <v>0</v>
      </c>
      <c r="Q1288">
        <f t="shared" si="185"/>
        <v>0</v>
      </c>
      <c r="R1288">
        <f t="shared" si="186"/>
        <v>0</v>
      </c>
      <c r="S1288">
        <f t="shared" si="187"/>
        <v>1</v>
      </c>
    </row>
    <row r="1289" spans="1:19" ht="18.600000000000001" customHeight="1" x14ac:dyDescent="0.3">
      <c r="A1289" t="s">
        <v>3781</v>
      </c>
      <c r="B1289" t="str">
        <f>UPPER(DataAnalyst!B1289)</f>
        <v>DATA ANALYST III (HEALTHCARE ANALYTICS)</v>
      </c>
      <c r="C1289" t="s">
        <v>3757</v>
      </c>
      <c r="E1289" t="str">
        <f t="shared" si="180"/>
        <v>Data Analyst</v>
      </c>
      <c r="F1289" t="str">
        <f t="shared" si="181"/>
        <v>$60</v>
      </c>
      <c r="G1289" t="str">
        <f t="shared" si="182"/>
        <v>$124</v>
      </c>
      <c r="H1289" t="str">
        <f>LEFT(DataAnalyst!F1253,LEN(DataAnalyst!F1253)-3)</f>
        <v xml:space="preserve">UC San Diego
</v>
      </c>
      <c r="I1289" t="s">
        <v>1538</v>
      </c>
      <c r="J1289" t="str">
        <f>IF(DataAnalyst!I1253=-1,"Unknown",DataAnalyst!I1253)</f>
        <v>10000+ employees</v>
      </c>
      <c r="K1289" t="str">
        <f>IF(DataAnalyst!L1253=-1,"Unknown",DataAnalyst!L1253)</f>
        <v>Colleges &amp; Universities</v>
      </c>
      <c r="L1289" t="str">
        <f>IF(DataAnalyst!N1253=-1,"Unknown",DataAnalyst!N1253)</f>
        <v>Unknown / Non-Applicable</v>
      </c>
      <c r="M1289" t="b">
        <f>IF(DataAnalyst!P1253=-1,FALSE,TRUE)</f>
        <v>0</v>
      </c>
      <c r="N1289">
        <f t="shared" si="188"/>
        <v>1</v>
      </c>
      <c r="O1289">
        <f t="shared" si="183"/>
        <v>1</v>
      </c>
      <c r="P1289">
        <f t="shared" si="184"/>
        <v>0</v>
      </c>
      <c r="Q1289">
        <f t="shared" si="185"/>
        <v>1</v>
      </c>
      <c r="R1289">
        <f t="shared" si="186"/>
        <v>0</v>
      </c>
      <c r="S1289">
        <f t="shared" si="187"/>
        <v>1</v>
      </c>
    </row>
    <row r="1290" spans="1:19" ht="18.600000000000001" customHeight="1" x14ac:dyDescent="0.3">
      <c r="A1290" t="s">
        <v>3784</v>
      </c>
      <c r="B1290" t="str">
        <f>UPPER(DataAnalyst!B1290)</f>
        <v>SENIOR BUSINESS DATA ANALYST</v>
      </c>
      <c r="C1290" t="s">
        <v>3757</v>
      </c>
      <c r="E1290" t="str">
        <f t="shared" si="180"/>
        <v>Business Analyst</v>
      </c>
      <c r="F1290" t="str">
        <f t="shared" si="181"/>
        <v>$60</v>
      </c>
      <c r="G1290" t="str">
        <f t="shared" si="182"/>
        <v>$124</v>
      </c>
      <c r="H1290" t="str">
        <f>LEFT(DataAnalyst!F1254,LEN(DataAnalyst!F1254)-3)</f>
        <v xml:space="preserve">HealthStream
</v>
      </c>
      <c r="I1290" t="s">
        <v>1538</v>
      </c>
      <c r="J1290" t="str">
        <f>IF(DataAnalyst!I1254=-1,"Unknown",DataAnalyst!I1254)</f>
        <v>501 to 1000 employees</v>
      </c>
      <c r="K1290" t="str">
        <f>IF(DataAnalyst!L1254=-1,"Unknown",DataAnalyst!L1254)</f>
        <v>Education Training Services</v>
      </c>
      <c r="L1290" t="str">
        <f>IF(DataAnalyst!N1254=-1,"Unknown",DataAnalyst!N1254)</f>
        <v>$100 to $500 million (USD)</v>
      </c>
      <c r="M1290" t="b">
        <f>IF(DataAnalyst!P1254=-1,FALSE,TRUE)</f>
        <v>0</v>
      </c>
      <c r="N1290">
        <f t="shared" si="188"/>
        <v>0</v>
      </c>
      <c r="O1290">
        <f t="shared" si="183"/>
        <v>0</v>
      </c>
      <c r="P1290">
        <f t="shared" si="184"/>
        <v>0</v>
      </c>
      <c r="Q1290">
        <f t="shared" si="185"/>
        <v>0</v>
      </c>
      <c r="R1290">
        <f t="shared" si="186"/>
        <v>0</v>
      </c>
      <c r="S1290">
        <f t="shared" si="187"/>
        <v>0</v>
      </c>
    </row>
    <row r="1291" spans="1:19" ht="18.600000000000001" customHeight="1" x14ac:dyDescent="0.3">
      <c r="A1291" t="s">
        <v>3785</v>
      </c>
      <c r="B1291" t="str">
        <f>UPPER(DataAnalyst!B1291)</f>
        <v>DATA ANALYST III (HEALTHCARE ANALYTICS)</v>
      </c>
      <c r="C1291" t="s">
        <v>3757</v>
      </c>
      <c r="E1291" t="str">
        <f t="shared" si="180"/>
        <v>Data Analyst</v>
      </c>
      <c r="F1291" t="str">
        <f t="shared" si="181"/>
        <v>$60</v>
      </c>
      <c r="G1291" t="str">
        <f t="shared" si="182"/>
        <v>$124</v>
      </c>
      <c r="H1291" t="str">
        <f>LEFT(DataAnalyst!F1255,LEN(DataAnalyst!F1255)-3)</f>
        <v xml:space="preserve">Conflux Systems Inc.
</v>
      </c>
      <c r="I1291" t="s">
        <v>1538</v>
      </c>
      <c r="J1291" t="str">
        <f>IF(DataAnalyst!I1255=-1,"Unknown",DataAnalyst!I1255)</f>
        <v>1 to 50 employees</v>
      </c>
      <c r="K1291" t="str">
        <f>IF(DataAnalyst!L1255=-1,"Unknown",DataAnalyst!L1255)</f>
        <v>Accounting</v>
      </c>
      <c r="L1291" t="str">
        <f>IF(DataAnalyst!N1255=-1,"Unknown",DataAnalyst!N1255)</f>
        <v>Less than $1 million (USD)</v>
      </c>
      <c r="M1291" t="b">
        <f>IF(DataAnalyst!P1255=-1,FALSE,TRUE)</f>
        <v>0</v>
      </c>
      <c r="N1291">
        <f t="shared" si="188"/>
        <v>1</v>
      </c>
      <c r="O1291">
        <f t="shared" si="183"/>
        <v>1</v>
      </c>
      <c r="P1291">
        <f t="shared" si="184"/>
        <v>0</v>
      </c>
      <c r="Q1291">
        <f t="shared" si="185"/>
        <v>1</v>
      </c>
      <c r="R1291">
        <f t="shared" si="186"/>
        <v>0</v>
      </c>
      <c r="S1291">
        <f t="shared" si="187"/>
        <v>1</v>
      </c>
    </row>
    <row r="1292" spans="1:19" ht="18.600000000000001" customHeight="1" x14ac:dyDescent="0.3">
      <c r="A1292" t="s">
        <v>3786</v>
      </c>
      <c r="B1292" t="str">
        <f>UPPER(DataAnalyst!B1292)</f>
        <v>DATA ANALYST - VERITYSTREAM</v>
      </c>
      <c r="C1292" t="s">
        <v>3757</v>
      </c>
      <c r="E1292" t="str">
        <f t="shared" si="180"/>
        <v>Data Analyst</v>
      </c>
      <c r="F1292" t="str">
        <f t="shared" si="181"/>
        <v>$60</v>
      </c>
      <c r="G1292" t="str">
        <f t="shared" si="182"/>
        <v>$124</v>
      </c>
      <c r="H1292" t="str">
        <f>LEFT(DataAnalyst!F1256,LEN(DataAnalyst!F1256)-3)</f>
        <v xml:space="preserve">22nd Century Technologies
</v>
      </c>
      <c r="I1292" t="s">
        <v>1538</v>
      </c>
      <c r="J1292" t="str">
        <f>IF(DataAnalyst!I1256=-1,"Unknown",DataAnalyst!I1256)</f>
        <v>1001 to 5000 employees</v>
      </c>
      <c r="K1292" t="str">
        <f>IF(DataAnalyst!L1256=-1,"Unknown",DataAnalyst!L1256)</f>
        <v>IT Services</v>
      </c>
      <c r="L1292" t="str">
        <f>IF(DataAnalyst!N1256=-1,"Unknown",DataAnalyst!N1256)</f>
        <v>$25 to $50 million (USD)</v>
      </c>
      <c r="M1292" t="b">
        <f>IF(DataAnalyst!P1256=-1,FALSE,TRUE)</f>
        <v>1</v>
      </c>
      <c r="N1292">
        <f t="shared" si="188"/>
        <v>1</v>
      </c>
      <c r="O1292">
        <f t="shared" si="183"/>
        <v>0</v>
      </c>
      <c r="P1292">
        <f t="shared" si="184"/>
        <v>0</v>
      </c>
      <c r="Q1292">
        <f t="shared" si="185"/>
        <v>0</v>
      </c>
      <c r="R1292">
        <f t="shared" si="186"/>
        <v>0</v>
      </c>
      <c r="S1292">
        <f t="shared" si="187"/>
        <v>1</v>
      </c>
    </row>
    <row r="1293" spans="1:19" ht="18.600000000000001" customHeight="1" x14ac:dyDescent="0.3">
      <c r="A1293" t="s">
        <v>3790</v>
      </c>
      <c r="B1293" t="str">
        <f>UPPER(DataAnalyst!B1293)</f>
        <v>AUTOMOTIVE ECOMMERCE DATA ANALYST</v>
      </c>
      <c r="C1293" t="s">
        <v>3757</v>
      </c>
      <c r="E1293" t="str">
        <f t="shared" si="180"/>
        <v>Data Analyst</v>
      </c>
      <c r="F1293" t="str">
        <f t="shared" si="181"/>
        <v>$60</v>
      </c>
      <c r="G1293" t="str">
        <f t="shared" si="182"/>
        <v>$124</v>
      </c>
      <c r="H1293" t="str">
        <f>LEFT(DataAnalyst!F1257,LEN(DataAnalyst!F1257)-3)</f>
        <v xml:space="preserve">University of California
</v>
      </c>
      <c r="I1293" t="s">
        <v>1538</v>
      </c>
      <c r="J1293" t="str">
        <f>IF(DataAnalyst!I1257=-1,"Unknown",DataAnalyst!I1257)</f>
        <v>10000+ employees</v>
      </c>
      <c r="K1293" t="str">
        <f>IF(DataAnalyst!L1257=-1,"Unknown",DataAnalyst!L1257)</f>
        <v>Colleges &amp; Universities</v>
      </c>
      <c r="L1293" t="str">
        <f>IF(DataAnalyst!N1257=-1,"Unknown",DataAnalyst!N1257)</f>
        <v>$5 to $10 billion (USD)</v>
      </c>
      <c r="M1293" t="b">
        <f>IF(DataAnalyst!P1257=-1,FALSE,TRUE)</f>
        <v>0</v>
      </c>
      <c r="N1293">
        <f t="shared" si="188"/>
        <v>0</v>
      </c>
      <c r="O1293">
        <f t="shared" si="183"/>
        <v>0</v>
      </c>
      <c r="P1293">
        <f t="shared" si="184"/>
        <v>0</v>
      </c>
      <c r="Q1293">
        <f t="shared" si="185"/>
        <v>0</v>
      </c>
      <c r="R1293">
        <f t="shared" si="186"/>
        <v>0</v>
      </c>
      <c r="S1293">
        <f t="shared" si="187"/>
        <v>1</v>
      </c>
    </row>
    <row r="1294" spans="1:19" ht="18.600000000000001" customHeight="1" x14ac:dyDescent="0.3">
      <c r="A1294" t="s">
        <v>3791</v>
      </c>
      <c r="B1294" t="str">
        <f>UPPER(DataAnalyst!B1294)</f>
        <v>DATA ANALYST IV</v>
      </c>
      <c r="C1294" t="s">
        <v>3757</v>
      </c>
      <c r="E1294" t="str">
        <f t="shared" si="180"/>
        <v>Data Analyst</v>
      </c>
      <c r="F1294" t="str">
        <f t="shared" si="181"/>
        <v>$60</v>
      </c>
      <c r="G1294" t="str">
        <f t="shared" si="182"/>
        <v>$124</v>
      </c>
      <c r="H1294" t="str">
        <f>LEFT(DataAnalyst!F1258,LEN(DataAnalyst!F1258)-3)</f>
        <v xml:space="preserve">University of California - San Diego Medical Centers
</v>
      </c>
      <c r="I1294" t="s">
        <v>1538</v>
      </c>
      <c r="J1294" t="str">
        <f>IF(DataAnalyst!I1258=-1,"Unknown",DataAnalyst!I1258)</f>
        <v>10000+ employees</v>
      </c>
      <c r="K1294" t="str">
        <f>IF(DataAnalyst!L1258=-1,"Unknown",DataAnalyst!L1258)</f>
        <v>Health Care Services &amp; Hospitals</v>
      </c>
      <c r="L1294" t="str">
        <f>IF(DataAnalyst!N1258=-1,"Unknown",DataAnalyst!N1258)</f>
        <v>Unknown / Non-Applicable</v>
      </c>
      <c r="M1294" t="b">
        <f>IF(DataAnalyst!P1258=-1,FALSE,TRUE)</f>
        <v>0</v>
      </c>
      <c r="N1294">
        <f t="shared" si="188"/>
        <v>0</v>
      </c>
      <c r="O1294">
        <f t="shared" si="183"/>
        <v>0</v>
      </c>
      <c r="P1294">
        <f t="shared" si="184"/>
        <v>0</v>
      </c>
      <c r="Q1294">
        <f t="shared" si="185"/>
        <v>0</v>
      </c>
      <c r="R1294">
        <f t="shared" si="186"/>
        <v>0</v>
      </c>
      <c r="S1294">
        <f t="shared" si="187"/>
        <v>0</v>
      </c>
    </row>
    <row r="1295" spans="1:19" ht="18.600000000000001" customHeight="1" x14ac:dyDescent="0.3">
      <c r="A1295" t="s">
        <v>3792</v>
      </c>
      <c r="B1295" t="str">
        <f>UPPER(DataAnalyst!B1295)</f>
        <v>DIVISION DATA AND FINANCIAL ANALYST</v>
      </c>
      <c r="C1295" t="s">
        <v>3757</v>
      </c>
      <c r="E1295" t="str">
        <f t="shared" si="180"/>
        <v>Data Analyst</v>
      </c>
      <c r="F1295" t="str">
        <f t="shared" si="181"/>
        <v>$60</v>
      </c>
      <c r="G1295" t="str">
        <f t="shared" si="182"/>
        <v>$124</v>
      </c>
      <c r="H1295" t="str">
        <f>LEFT(DataAnalyst!F1259,LEN(DataAnalyst!F1259)-3)</f>
        <v xml:space="preserve">BD (Becton, Dickinson and Company)
</v>
      </c>
      <c r="I1295" t="s">
        <v>1538</v>
      </c>
      <c r="J1295" t="str">
        <f>IF(DataAnalyst!I1259=-1,"Unknown",DataAnalyst!I1259)</f>
        <v>Unknown</v>
      </c>
      <c r="K1295" t="str">
        <f>IF(DataAnalyst!L1259=-1,"Unknown",DataAnalyst!L1259)</f>
        <v>Unknown</v>
      </c>
      <c r="L1295" t="str">
        <f>IF(DataAnalyst!N1259=-1,"Unknown",DataAnalyst!N1259)</f>
        <v>Unknown / Non-Applicable</v>
      </c>
      <c r="M1295" t="b">
        <f>IF(DataAnalyst!P1259=-1,FALSE,TRUE)</f>
        <v>0</v>
      </c>
      <c r="N1295">
        <f t="shared" si="188"/>
        <v>1</v>
      </c>
      <c r="O1295">
        <f t="shared" si="183"/>
        <v>0</v>
      </c>
      <c r="P1295">
        <f t="shared" si="184"/>
        <v>0</v>
      </c>
      <c r="Q1295">
        <f t="shared" si="185"/>
        <v>0</v>
      </c>
      <c r="R1295">
        <f t="shared" si="186"/>
        <v>0</v>
      </c>
      <c r="S1295">
        <f t="shared" si="187"/>
        <v>1</v>
      </c>
    </row>
    <row r="1296" spans="1:19" ht="18.600000000000001" customHeight="1" x14ac:dyDescent="0.3">
      <c r="A1296" t="s">
        <v>3793</v>
      </c>
      <c r="B1296" t="str">
        <f>UPPER(DataAnalyst!B1296)</f>
        <v>DATA ANALYST JUNIOR</v>
      </c>
      <c r="C1296" t="s">
        <v>3757</v>
      </c>
      <c r="E1296" t="str">
        <f t="shared" si="180"/>
        <v>Data Analyst</v>
      </c>
      <c r="F1296" t="str">
        <f t="shared" si="181"/>
        <v>$60</v>
      </c>
      <c r="G1296" t="str">
        <f t="shared" si="182"/>
        <v>$124</v>
      </c>
      <c r="H1296" t="str">
        <f>LEFT(DataAnalyst!F1260,LEN(DataAnalyst!F1260)-3)</f>
        <v xml:space="preserve">Client Solution Architects
</v>
      </c>
      <c r="I1296" t="s">
        <v>1538</v>
      </c>
      <c r="J1296" t="str">
        <f>IF(DataAnalyst!I1260=-1,"Unknown",DataAnalyst!I1260)</f>
        <v>201 to 500 employees</v>
      </c>
      <c r="K1296" t="str">
        <f>IF(DataAnalyst!L1260=-1,"Unknown",DataAnalyst!L1260)</f>
        <v>Aerospace &amp; Defense</v>
      </c>
      <c r="L1296" t="str">
        <f>IF(DataAnalyst!N1260=-1,"Unknown",DataAnalyst!N1260)</f>
        <v>$50 to $100 million (USD)</v>
      </c>
      <c r="M1296" t="b">
        <f>IF(DataAnalyst!P1260=-1,FALSE,TRUE)</f>
        <v>0</v>
      </c>
      <c r="N1296">
        <f t="shared" si="188"/>
        <v>1</v>
      </c>
      <c r="O1296">
        <f t="shared" si="183"/>
        <v>0</v>
      </c>
      <c r="P1296">
        <f t="shared" si="184"/>
        <v>0</v>
      </c>
      <c r="Q1296">
        <f t="shared" si="185"/>
        <v>0</v>
      </c>
      <c r="R1296">
        <f t="shared" si="186"/>
        <v>0</v>
      </c>
      <c r="S1296">
        <f t="shared" si="187"/>
        <v>1</v>
      </c>
    </row>
    <row r="1297" spans="1:19" ht="18.600000000000001" customHeight="1" x14ac:dyDescent="0.3">
      <c r="A1297" t="s">
        <v>3795</v>
      </c>
      <c r="B1297" t="str">
        <f>UPPER(DataAnalyst!B1297)</f>
        <v>SWRMC ASSESSMENTS JUNIOR DATA ANALYST</v>
      </c>
      <c r="C1297" t="s">
        <v>3757</v>
      </c>
      <c r="E1297" t="str">
        <f t="shared" si="180"/>
        <v>Data Analyst</v>
      </c>
      <c r="F1297" t="str">
        <f t="shared" si="181"/>
        <v>$60</v>
      </c>
      <c r="G1297" t="str">
        <f t="shared" si="182"/>
        <v>$124</v>
      </c>
      <c r="H1297" t="str">
        <f>LEFT(DataAnalyst!F1261,LEN(DataAnalyst!F1261)-3)</f>
        <v xml:space="preserve">Cue
</v>
      </c>
      <c r="I1297" t="s">
        <v>1538</v>
      </c>
      <c r="J1297" t="str">
        <f>IF(DataAnalyst!I1261=-1,"Unknown",DataAnalyst!I1261)</f>
        <v>51 to 200 employees</v>
      </c>
      <c r="K1297" t="str">
        <f>IF(DataAnalyst!L1261=-1,"Unknown",DataAnalyst!L1261)</f>
        <v>Biotech &amp; Pharmaceuticals</v>
      </c>
      <c r="L1297" t="str">
        <f>IF(DataAnalyst!N1261=-1,"Unknown",DataAnalyst!N1261)</f>
        <v>Unknown / Non-Applicable</v>
      </c>
      <c r="M1297" t="b">
        <f>IF(DataAnalyst!P1261=-1,FALSE,TRUE)</f>
        <v>0</v>
      </c>
      <c r="N1297">
        <f t="shared" si="188"/>
        <v>0</v>
      </c>
      <c r="O1297">
        <f t="shared" si="183"/>
        <v>0</v>
      </c>
      <c r="P1297">
        <f t="shared" si="184"/>
        <v>0</v>
      </c>
      <c r="Q1297">
        <f t="shared" si="185"/>
        <v>0</v>
      </c>
      <c r="R1297">
        <f t="shared" si="186"/>
        <v>0</v>
      </c>
      <c r="S1297">
        <f t="shared" si="187"/>
        <v>0</v>
      </c>
    </row>
    <row r="1298" spans="1:19" ht="18.600000000000001" customHeight="1" x14ac:dyDescent="0.3">
      <c r="A1298" t="s">
        <v>3799</v>
      </c>
      <c r="B1298" t="str">
        <f>UPPER(DataAnalyst!B1298)</f>
        <v>BUSINESS DATA ANALYST III</v>
      </c>
      <c r="C1298" t="s">
        <v>3757</v>
      </c>
      <c r="E1298" t="str">
        <f t="shared" si="180"/>
        <v>Business Analyst</v>
      </c>
      <c r="F1298" t="str">
        <f t="shared" si="181"/>
        <v>$60</v>
      </c>
      <c r="G1298" t="str">
        <f t="shared" si="182"/>
        <v>$124</v>
      </c>
      <c r="H1298" t="str">
        <f>LEFT(DataAnalyst!F1262,LEN(DataAnalyst!F1262)-3)</f>
        <v xml:space="preserve">Staffigo Technical Services, LLC
</v>
      </c>
      <c r="I1298" t="s">
        <v>1538</v>
      </c>
      <c r="J1298" t="str">
        <f>IF(DataAnalyst!I1262=-1,"Unknown",DataAnalyst!I1262)</f>
        <v>51 to 200 employees</v>
      </c>
      <c r="K1298" t="str">
        <f>IF(DataAnalyst!L1262=-1,"Unknown",DataAnalyst!L1262)</f>
        <v>IT Services</v>
      </c>
      <c r="L1298" t="str">
        <f>IF(DataAnalyst!N1262=-1,"Unknown",DataAnalyst!N1262)</f>
        <v>$50 to $100 million (USD)</v>
      </c>
      <c r="M1298" t="b">
        <f>IF(DataAnalyst!P1262=-1,FALSE,TRUE)</f>
        <v>0</v>
      </c>
      <c r="N1298">
        <f t="shared" si="188"/>
        <v>1</v>
      </c>
      <c r="O1298">
        <f t="shared" si="183"/>
        <v>1</v>
      </c>
      <c r="P1298">
        <f t="shared" si="184"/>
        <v>1</v>
      </c>
      <c r="Q1298">
        <f t="shared" si="185"/>
        <v>1</v>
      </c>
      <c r="R1298">
        <f t="shared" si="186"/>
        <v>0</v>
      </c>
      <c r="S1298">
        <f t="shared" si="187"/>
        <v>0</v>
      </c>
    </row>
    <row r="1299" spans="1:19" ht="18.600000000000001" customHeight="1" x14ac:dyDescent="0.3">
      <c r="A1299" t="s">
        <v>3802</v>
      </c>
      <c r="B1299" t="str">
        <f>UPPER(DataAnalyst!B1299)</f>
        <v>C4I DATA ANALYST/ENGINEER</v>
      </c>
      <c r="C1299" t="s">
        <v>3757</v>
      </c>
      <c r="E1299" t="str">
        <f t="shared" si="180"/>
        <v>Data Analyst</v>
      </c>
      <c r="F1299" t="str">
        <f t="shared" si="181"/>
        <v>$60</v>
      </c>
      <c r="G1299" t="str">
        <f t="shared" si="182"/>
        <v>$124</v>
      </c>
      <c r="H1299" t="str">
        <f>LEFT(DataAnalyst!F1263,LEN(DataAnalyst!F1263)-3)</f>
        <v xml:space="preserve">Encore Capital Group
</v>
      </c>
      <c r="I1299" t="s">
        <v>1538</v>
      </c>
      <c r="J1299" t="str">
        <f>IF(DataAnalyst!I1263=-1,"Unknown",DataAnalyst!I1263)</f>
        <v>5001 to 10000 employees</v>
      </c>
      <c r="K1299" t="str">
        <f>IF(DataAnalyst!L1263=-1,"Unknown",DataAnalyst!L1263)</f>
        <v>Financial Analytics &amp; Research</v>
      </c>
      <c r="L1299" t="str">
        <f>IF(DataAnalyst!N1263=-1,"Unknown",DataAnalyst!N1263)</f>
        <v>$1 to $2 billion (USD)</v>
      </c>
      <c r="M1299" t="b">
        <f>IF(DataAnalyst!P1263=-1,FALSE,TRUE)</f>
        <v>0</v>
      </c>
      <c r="N1299">
        <f t="shared" si="188"/>
        <v>0</v>
      </c>
      <c r="O1299">
        <f t="shared" si="183"/>
        <v>0</v>
      </c>
      <c r="P1299">
        <f t="shared" si="184"/>
        <v>0</v>
      </c>
      <c r="Q1299">
        <f t="shared" si="185"/>
        <v>0</v>
      </c>
      <c r="R1299">
        <f t="shared" si="186"/>
        <v>0</v>
      </c>
      <c r="S1299">
        <f t="shared" si="187"/>
        <v>0</v>
      </c>
    </row>
    <row r="1300" spans="1:19" ht="18.600000000000001" customHeight="1" x14ac:dyDescent="0.3">
      <c r="A1300" t="s">
        <v>3805</v>
      </c>
      <c r="B1300" t="str">
        <f>UPPER(DataAnalyst!B1300)</f>
        <v>MOLECULAR RESEARCHER AND DATA ANALYST</v>
      </c>
      <c r="C1300" t="s">
        <v>3757</v>
      </c>
      <c r="E1300" t="str">
        <f t="shared" si="180"/>
        <v>Data Analyst</v>
      </c>
      <c r="F1300" t="str">
        <f t="shared" si="181"/>
        <v>$60</v>
      </c>
      <c r="G1300" t="str">
        <f t="shared" si="182"/>
        <v>$124</v>
      </c>
      <c r="H1300" t="str">
        <f>LEFT(DataAnalyst!F1264,LEN(DataAnalyst!F1264)-3)</f>
        <v xml:space="preserve">HealthStream
</v>
      </c>
      <c r="I1300" t="s">
        <v>1538</v>
      </c>
      <c r="J1300" t="str">
        <f>IF(DataAnalyst!I1264=-1,"Unknown",DataAnalyst!I1264)</f>
        <v>501 to 1000 employees</v>
      </c>
      <c r="K1300" t="str">
        <f>IF(DataAnalyst!L1264=-1,"Unknown",DataAnalyst!L1264)</f>
        <v>Education Training Services</v>
      </c>
      <c r="L1300" t="str">
        <f>IF(DataAnalyst!N1264=-1,"Unknown",DataAnalyst!N1264)</f>
        <v>$100 to $500 million (USD)</v>
      </c>
      <c r="M1300" t="b">
        <f>IF(DataAnalyst!P1264=-1,FALSE,TRUE)</f>
        <v>0</v>
      </c>
      <c r="N1300">
        <f t="shared" si="188"/>
        <v>0</v>
      </c>
      <c r="O1300">
        <f t="shared" si="183"/>
        <v>1</v>
      </c>
      <c r="P1300">
        <f t="shared" si="184"/>
        <v>0</v>
      </c>
      <c r="Q1300">
        <f t="shared" si="185"/>
        <v>0</v>
      </c>
      <c r="R1300">
        <f t="shared" si="186"/>
        <v>0</v>
      </c>
      <c r="S1300">
        <f t="shared" si="187"/>
        <v>0</v>
      </c>
    </row>
    <row r="1301" spans="1:19" ht="18.600000000000001" customHeight="1" x14ac:dyDescent="0.3">
      <c r="A1301" t="s">
        <v>3807</v>
      </c>
      <c r="B1301" t="str">
        <f>UPPER(DataAnalyst!B1301)</f>
        <v>HEALTH DATA ANALYST IV</v>
      </c>
      <c r="C1301" t="s">
        <v>3757</v>
      </c>
      <c r="E1301" t="str">
        <f t="shared" si="180"/>
        <v>Data Analyst</v>
      </c>
      <c r="F1301" t="str">
        <f t="shared" si="181"/>
        <v>$60</v>
      </c>
      <c r="G1301" t="str">
        <f t="shared" si="182"/>
        <v>$124</v>
      </c>
      <c r="H1301" t="str">
        <f>LEFT(DataAnalyst!F1265,LEN(DataAnalyst!F1265)-3)</f>
        <v xml:space="preserve">ProMedia
</v>
      </c>
      <c r="I1301" t="s">
        <v>1538</v>
      </c>
      <c r="J1301" t="str">
        <f>IF(DataAnalyst!I1265=-1,"Unknown",DataAnalyst!I1265)</f>
        <v>1 to 50 employees</v>
      </c>
      <c r="K1301" t="str">
        <f>IF(DataAnalyst!L1265=-1,"Unknown",DataAnalyst!L1265)</f>
        <v>Advertising &amp; Marketing</v>
      </c>
      <c r="L1301" t="str">
        <f>IF(DataAnalyst!N1265=-1,"Unknown",DataAnalyst!N1265)</f>
        <v>Unknown / Non-Applicable</v>
      </c>
      <c r="M1301" t="b">
        <f>IF(DataAnalyst!P1265=-1,FALSE,TRUE)</f>
        <v>0</v>
      </c>
      <c r="N1301">
        <f t="shared" si="188"/>
        <v>1</v>
      </c>
      <c r="O1301">
        <f t="shared" si="183"/>
        <v>0</v>
      </c>
      <c r="P1301">
        <f t="shared" si="184"/>
        <v>0</v>
      </c>
      <c r="Q1301">
        <f t="shared" si="185"/>
        <v>0</v>
      </c>
      <c r="R1301">
        <f t="shared" si="186"/>
        <v>0</v>
      </c>
      <c r="S1301">
        <f t="shared" si="187"/>
        <v>1</v>
      </c>
    </row>
    <row r="1302" spans="1:19" ht="18.600000000000001" customHeight="1" x14ac:dyDescent="0.3">
      <c r="A1302" t="s">
        <v>3810</v>
      </c>
      <c r="B1302" t="str">
        <f>UPPER(DataAnalyst!B1302)</f>
        <v>INFORMATION SECURITY AND DATA PRIVACY ANALYST</v>
      </c>
      <c r="C1302" t="s">
        <v>3757</v>
      </c>
      <c r="E1302" t="str">
        <f t="shared" si="180"/>
        <v>Data Analyst</v>
      </c>
      <c r="F1302" t="str">
        <f t="shared" si="181"/>
        <v>$60</v>
      </c>
      <c r="G1302" t="str">
        <f t="shared" si="182"/>
        <v>$124</v>
      </c>
      <c r="H1302" t="str">
        <f>LEFT(DataAnalyst!F1266,LEN(DataAnalyst!F1266)-3)</f>
        <v xml:space="preserve">Axos Bank
</v>
      </c>
      <c r="I1302" t="s">
        <v>1538</v>
      </c>
      <c r="J1302" t="str">
        <f>IF(DataAnalyst!I1266=-1,"Unknown",DataAnalyst!I1266)</f>
        <v>1001 to 5000 employees</v>
      </c>
      <c r="K1302" t="str">
        <f>IF(DataAnalyst!L1266=-1,"Unknown",DataAnalyst!L1266)</f>
        <v>Banks &amp; Credit Unions</v>
      </c>
      <c r="L1302" t="str">
        <f>IF(DataAnalyst!N1266=-1,"Unknown",DataAnalyst!N1266)</f>
        <v>$500 million to $1 billion (USD)</v>
      </c>
      <c r="M1302" t="b">
        <f>IF(DataAnalyst!P1266=-1,FALSE,TRUE)</f>
        <v>0</v>
      </c>
      <c r="N1302">
        <f t="shared" si="188"/>
        <v>0</v>
      </c>
      <c r="O1302">
        <f t="shared" si="183"/>
        <v>0</v>
      </c>
      <c r="P1302">
        <f t="shared" si="184"/>
        <v>0</v>
      </c>
      <c r="Q1302">
        <f t="shared" si="185"/>
        <v>0</v>
      </c>
      <c r="R1302">
        <f t="shared" si="186"/>
        <v>0</v>
      </c>
      <c r="S1302">
        <f t="shared" si="187"/>
        <v>0</v>
      </c>
    </row>
    <row r="1303" spans="1:19" ht="18.600000000000001" customHeight="1" x14ac:dyDescent="0.3">
      <c r="A1303" t="s">
        <v>3813</v>
      </c>
      <c r="B1303" t="str">
        <f>UPPER(DataAnalyst!B1303)</f>
        <v>IT DATA ANALYST- INFORMATION TECHNOLOGY</v>
      </c>
      <c r="C1303" t="s">
        <v>3757</v>
      </c>
      <c r="E1303" t="str">
        <f t="shared" si="180"/>
        <v>Data Analyst</v>
      </c>
      <c r="F1303" t="str">
        <f t="shared" si="181"/>
        <v>$60</v>
      </c>
      <c r="G1303" t="str">
        <f t="shared" si="182"/>
        <v>$124</v>
      </c>
      <c r="H1303" t="str">
        <f>LEFT(DataAnalyst!F1269,LEN(DataAnalyst!F1269)-3)</f>
        <v xml:space="preserve">Stem
</v>
      </c>
      <c r="I1303" t="s">
        <v>1538</v>
      </c>
      <c r="J1303" t="str">
        <f>IF(DataAnalyst!I1269=-1,"Unknown",DataAnalyst!I1269)</f>
        <v>51 to 200 employees</v>
      </c>
      <c r="K1303" t="str">
        <f>IF(DataAnalyst!L1269=-1,"Unknown",DataAnalyst!L1269)</f>
        <v>Energy</v>
      </c>
      <c r="L1303" t="str">
        <f>IF(DataAnalyst!N1269=-1,"Unknown",DataAnalyst!N1269)</f>
        <v>$25 to $50 million (USD)</v>
      </c>
      <c r="M1303" t="b">
        <f>IF(DataAnalyst!P1269=-1,FALSE,TRUE)</f>
        <v>0</v>
      </c>
      <c r="N1303">
        <f t="shared" si="188"/>
        <v>0</v>
      </c>
      <c r="O1303">
        <f t="shared" si="183"/>
        <v>0</v>
      </c>
      <c r="P1303">
        <f t="shared" si="184"/>
        <v>0</v>
      </c>
      <c r="Q1303">
        <f t="shared" si="185"/>
        <v>1</v>
      </c>
      <c r="R1303">
        <f t="shared" si="186"/>
        <v>0</v>
      </c>
      <c r="S1303">
        <f t="shared" si="187"/>
        <v>0</v>
      </c>
    </row>
    <row r="1304" spans="1:19" ht="18.600000000000001" customHeight="1" x14ac:dyDescent="0.3">
      <c r="A1304" t="s">
        <v>3818</v>
      </c>
      <c r="B1304" t="str">
        <f>UPPER(DataAnalyst!B1304)</f>
        <v>7232 DATA ENGINEER (ANALYST/PROGRAMMER - CAREER), INFORMATION TECHNOLOGY DEVOPS</v>
      </c>
      <c r="C1304" t="s">
        <v>3757</v>
      </c>
      <c r="E1304" t="str">
        <f t="shared" si="180"/>
        <v>Data Analyst</v>
      </c>
      <c r="F1304" t="str">
        <f t="shared" si="181"/>
        <v>$60</v>
      </c>
      <c r="G1304" t="str">
        <f t="shared" si="182"/>
        <v>$124</v>
      </c>
      <c r="H1304" t="str">
        <f>LEFT(DataAnalyst!F1270,LEN(DataAnalyst!F1270)-3)</f>
        <v xml:space="preserve">Tandem Diabetes
</v>
      </c>
      <c r="I1304" t="s">
        <v>1538</v>
      </c>
      <c r="J1304" t="str">
        <f>IF(DataAnalyst!I1270=-1,"Unknown",DataAnalyst!I1270)</f>
        <v>1001 to 5000 employees</v>
      </c>
      <c r="K1304" t="str">
        <f>IF(DataAnalyst!L1270=-1,"Unknown",DataAnalyst!L1270)</f>
        <v>Health Care Products Manufacturing</v>
      </c>
      <c r="L1304" t="str">
        <f>IF(DataAnalyst!N1270=-1,"Unknown",DataAnalyst!N1270)</f>
        <v>$50 to $100 million (USD)</v>
      </c>
      <c r="M1304" t="b">
        <f>IF(DataAnalyst!P1270=-1,FALSE,TRUE)</f>
        <v>0</v>
      </c>
      <c r="N1304">
        <f t="shared" si="188"/>
        <v>1</v>
      </c>
      <c r="O1304">
        <f t="shared" si="183"/>
        <v>1</v>
      </c>
      <c r="P1304">
        <f t="shared" si="184"/>
        <v>0</v>
      </c>
      <c r="Q1304">
        <f t="shared" si="185"/>
        <v>1</v>
      </c>
      <c r="R1304">
        <f t="shared" si="186"/>
        <v>1</v>
      </c>
      <c r="S1304">
        <f t="shared" si="187"/>
        <v>0</v>
      </c>
    </row>
    <row r="1305" spans="1:19" ht="18.600000000000001" customHeight="1" x14ac:dyDescent="0.3">
      <c r="A1305" t="s">
        <v>3821</v>
      </c>
      <c r="B1305" t="str">
        <f>UPPER(DataAnalyst!B1305)</f>
        <v>SYSTEMS ANALYST - DATA INTEGRATION</v>
      </c>
      <c r="C1305" t="s">
        <v>3757</v>
      </c>
      <c r="E1305" t="str">
        <f t="shared" ref="E1305:E1368" si="189">IF(COUNTIF(B1305, "*BU*"), "Business Analyst", "Data Analyst")</f>
        <v>Data Analyst</v>
      </c>
      <c r="F1305" t="str">
        <f t="shared" si="181"/>
        <v>$60</v>
      </c>
      <c r="G1305" t="str">
        <f t="shared" si="182"/>
        <v>$124</v>
      </c>
      <c r="H1305" t="str">
        <f>LEFT(DataAnalyst!F1271,LEN(DataAnalyst!F1271)-3)</f>
        <v xml:space="preserve">Illumina
</v>
      </c>
      <c r="I1305" t="s">
        <v>1538</v>
      </c>
      <c r="J1305" t="str">
        <f>IF(DataAnalyst!I1271=-1,"Unknown",DataAnalyst!I1271)</f>
        <v>5001 to 10000 employees</v>
      </c>
      <c r="K1305" t="str">
        <f>IF(DataAnalyst!L1271=-1,"Unknown",DataAnalyst!L1271)</f>
        <v>Biotech &amp; Pharmaceuticals</v>
      </c>
      <c r="L1305" t="str">
        <f>IF(DataAnalyst!N1271=-1,"Unknown",DataAnalyst!N1271)</f>
        <v>$2 to $5 billion (USD)</v>
      </c>
      <c r="M1305" t="b">
        <f>IF(DataAnalyst!P1271=-1,FALSE,TRUE)</f>
        <v>0</v>
      </c>
      <c r="N1305">
        <f t="shared" si="188"/>
        <v>1</v>
      </c>
      <c r="O1305">
        <f t="shared" si="183"/>
        <v>1</v>
      </c>
      <c r="P1305">
        <f t="shared" si="184"/>
        <v>0</v>
      </c>
      <c r="Q1305">
        <f t="shared" si="185"/>
        <v>0</v>
      </c>
      <c r="R1305">
        <f t="shared" si="186"/>
        <v>0</v>
      </c>
      <c r="S1305">
        <f t="shared" si="187"/>
        <v>1</v>
      </c>
    </row>
    <row r="1306" spans="1:19" ht="18.600000000000001" customHeight="1" x14ac:dyDescent="0.3">
      <c r="A1306" t="s">
        <v>3823</v>
      </c>
      <c r="B1306" t="str">
        <f>UPPER(DataAnalyst!B1306)</f>
        <v>MOLECULAR RESEARCHER AND DATA ANALYST</v>
      </c>
      <c r="C1306" t="s">
        <v>3757</v>
      </c>
      <c r="E1306" t="str">
        <f t="shared" si="189"/>
        <v>Data Analyst</v>
      </c>
      <c r="F1306" t="str">
        <f t="shared" si="181"/>
        <v>$60</v>
      </c>
      <c r="G1306" t="str">
        <f t="shared" si="182"/>
        <v>$124</v>
      </c>
      <c r="H1306" t="str">
        <f>LEFT(DataAnalyst!F1272,LEN(DataAnalyst!F1272)-3)</f>
        <v xml:space="preserve">Forfeiture Support Associates
</v>
      </c>
      <c r="I1306" t="s">
        <v>1538</v>
      </c>
      <c r="J1306" t="str">
        <f>IF(DataAnalyst!I1272=-1,"Unknown",DataAnalyst!I1272)</f>
        <v>1001 to 5000 employees</v>
      </c>
      <c r="K1306" t="str">
        <f>IF(DataAnalyst!L1272=-1,"Unknown",DataAnalyst!L1272)</f>
        <v>Staffing &amp; Outsourcing</v>
      </c>
      <c r="L1306" t="str">
        <f>IF(DataAnalyst!N1272=-1,"Unknown",DataAnalyst!N1272)</f>
        <v>$50 to $100 million (USD)</v>
      </c>
      <c r="M1306" t="b">
        <f>IF(DataAnalyst!P1272=-1,FALSE,TRUE)</f>
        <v>0</v>
      </c>
      <c r="N1306">
        <f t="shared" si="188"/>
        <v>0</v>
      </c>
      <c r="O1306">
        <f t="shared" si="183"/>
        <v>1</v>
      </c>
      <c r="P1306">
        <f t="shared" si="184"/>
        <v>0</v>
      </c>
      <c r="Q1306">
        <f t="shared" si="185"/>
        <v>0</v>
      </c>
      <c r="R1306">
        <f t="shared" si="186"/>
        <v>0</v>
      </c>
      <c r="S1306">
        <f t="shared" si="187"/>
        <v>0</v>
      </c>
    </row>
    <row r="1307" spans="1:19" ht="18.600000000000001" customHeight="1" x14ac:dyDescent="0.3">
      <c r="A1307" t="s">
        <v>3825</v>
      </c>
      <c r="B1307" t="str">
        <f>UPPER(DataAnalyst!B1307)</f>
        <v>DATA ANALYST - EDSS</v>
      </c>
      <c r="C1307" t="s">
        <v>3757</v>
      </c>
      <c r="E1307" t="str">
        <f t="shared" si="189"/>
        <v>Data Analyst</v>
      </c>
      <c r="F1307" t="str">
        <f t="shared" si="181"/>
        <v>$60</v>
      </c>
      <c r="G1307" t="str">
        <f t="shared" si="182"/>
        <v>$124</v>
      </c>
      <c r="H1307" t="str">
        <f>LEFT(DataAnalyst!F1273,LEN(DataAnalyst!F1273)-3)</f>
        <v xml:space="preserve">General Dynamics
</v>
      </c>
      <c r="I1307" t="s">
        <v>1538</v>
      </c>
      <c r="J1307" t="str">
        <f>IF(DataAnalyst!I1273=-1,"Unknown",DataAnalyst!I1273)</f>
        <v>10000+ employees</v>
      </c>
      <c r="K1307" t="str">
        <f>IF(DataAnalyst!L1273=-1,"Unknown",DataAnalyst!L1273)</f>
        <v>Aerospace &amp; Defense</v>
      </c>
      <c r="L1307" t="str">
        <f>IF(DataAnalyst!N1273=-1,"Unknown",DataAnalyst!N1273)</f>
        <v>$10+ billion (USD)</v>
      </c>
      <c r="M1307" t="b">
        <f>IF(DataAnalyst!P1273=-1,FALSE,TRUE)</f>
        <v>0</v>
      </c>
      <c r="N1307">
        <f t="shared" si="188"/>
        <v>1</v>
      </c>
      <c r="O1307">
        <f t="shared" si="183"/>
        <v>1</v>
      </c>
      <c r="P1307">
        <f t="shared" si="184"/>
        <v>0</v>
      </c>
      <c r="Q1307">
        <f t="shared" si="185"/>
        <v>0</v>
      </c>
      <c r="R1307">
        <f t="shared" si="186"/>
        <v>0</v>
      </c>
      <c r="S1307">
        <f t="shared" si="187"/>
        <v>0</v>
      </c>
    </row>
    <row r="1308" spans="1:19" ht="18.600000000000001" customHeight="1" x14ac:dyDescent="0.3">
      <c r="A1308" t="s">
        <v>3829</v>
      </c>
      <c r="B1308" t="str">
        <f>UPPER(DataAnalyst!B1308)</f>
        <v>SR. DATA GOVERNANCE ANALYST</v>
      </c>
      <c r="C1308" t="s">
        <v>3757</v>
      </c>
      <c r="E1308" t="str">
        <f t="shared" si="189"/>
        <v>Data Analyst</v>
      </c>
      <c r="F1308" t="str">
        <f t="shared" si="181"/>
        <v>$60</v>
      </c>
      <c r="G1308" t="str">
        <f t="shared" si="182"/>
        <v>$124</v>
      </c>
      <c r="H1308" t="str">
        <f>LEFT(DataAnalyst!F1274,LEN(DataAnalyst!F1274)-3)</f>
        <v xml:space="preserve">Staffigo Technical Services, LLC
</v>
      </c>
      <c r="I1308" t="s">
        <v>1538</v>
      </c>
      <c r="J1308" t="str">
        <f>IF(DataAnalyst!I1274=-1,"Unknown",DataAnalyst!I1274)</f>
        <v>51 to 200 employees</v>
      </c>
      <c r="K1308" t="str">
        <f>IF(DataAnalyst!L1274=-1,"Unknown",DataAnalyst!L1274)</f>
        <v>IT Services</v>
      </c>
      <c r="L1308" t="str">
        <f>IF(DataAnalyst!N1274=-1,"Unknown",DataAnalyst!N1274)</f>
        <v>$50 to $100 million (USD)</v>
      </c>
      <c r="M1308" t="b">
        <f>IF(DataAnalyst!P1274=-1,FALSE,TRUE)</f>
        <v>0</v>
      </c>
      <c r="N1308">
        <f t="shared" si="188"/>
        <v>0</v>
      </c>
      <c r="O1308">
        <f t="shared" si="183"/>
        <v>0</v>
      </c>
      <c r="P1308">
        <f t="shared" si="184"/>
        <v>0</v>
      </c>
      <c r="Q1308">
        <f t="shared" si="185"/>
        <v>1</v>
      </c>
      <c r="R1308">
        <f t="shared" si="186"/>
        <v>0</v>
      </c>
      <c r="S1308">
        <f t="shared" si="187"/>
        <v>1</v>
      </c>
    </row>
    <row r="1309" spans="1:19" ht="18.600000000000001" customHeight="1" x14ac:dyDescent="0.3">
      <c r="A1309" t="s">
        <v>3831</v>
      </c>
      <c r="B1309" t="str">
        <f>UPPER(DataAnalyst!B1309)</f>
        <v>DATA MANAGER - BIOINFORMATICS ANALYST (NAVAL HEALTH CENTER)</v>
      </c>
      <c r="C1309" t="s">
        <v>3757</v>
      </c>
      <c r="E1309" t="str">
        <f t="shared" si="189"/>
        <v>Data Analyst</v>
      </c>
      <c r="F1309" t="str">
        <f t="shared" si="181"/>
        <v>$60</v>
      </c>
      <c r="G1309" t="str">
        <f t="shared" si="182"/>
        <v>$124</v>
      </c>
      <c r="H1309" t="str">
        <f>LEFT(DataAnalyst!F1275,LEN(DataAnalyst!F1275)-3)</f>
        <v xml:space="preserve">Potomac Management
</v>
      </c>
      <c r="I1309" t="s">
        <v>1538</v>
      </c>
      <c r="J1309" t="str">
        <f>IF(DataAnalyst!I1275=-1,"Unknown",DataAnalyst!I1275)</f>
        <v>51 to 200 employees</v>
      </c>
      <c r="K1309" t="str">
        <f>IF(DataAnalyst!L1275=-1,"Unknown",DataAnalyst!L1275)</f>
        <v>Unknown</v>
      </c>
      <c r="L1309" t="str">
        <f>IF(DataAnalyst!N1275=-1,"Unknown",DataAnalyst!N1275)</f>
        <v>Unknown / Non-Applicable</v>
      </c>
      <c r="M1309" t="b">
        <f>IF(DataAnalyst!P1275=-1,FALSE,TRUE)</f>
        <v>0</v>
      </c>
      <c r="N1309">
        <f t="shared" si="188"/>
        <v>0</v>
      </c>
      <c r="O1309">
        <f t="shared" si="183"/>
        <v>1</v>
      </c>
      <c r="P1309">
        <f t="shared" si="184"/>
        <v>0</v>
      </c>
      <c r="Q1309">
        <f t="shared" si="185"/>
        <v>0</v>
      </c>
      <c r="R1309">
        <f t="shared" si="186"/>
        <v>0</v>
      </c>
      <c r="S1309">
        <f t="shared" si="187"/>
        <v>0</v>
      </c>
    </row>
    <row r="1310" spans="1:19" ht="18.600000000000001" customHeight="1" x14ac:dyDescent="0.3">
      <c r="A1310" t="s">
        <v>3834</v>
      </c>
      <c r="B1310" t="str">
        <f>UPPER(DataAnalyst!B1310)</f>
        <v>#104252 DIVISION DATA AND FINANCIAL ANALYST</v>
      </c>
      <c r="C1310" t="s">
        <v>3833</v>
      </c>
      <c r="E1310" t="str">
        <f t="shared" si="189"/>
        <v>Data Analyst</v>
      </c>
      <c r="F1310" t="str">
        <f t="shared" si="181"/>
        <v>$34</v>
      </c>
      <c r="G1310" t="str">
        <f t="shared" si="182"/>
        <v>$61</v>
      </c>
      <c r="H1310" t="str">
        <f>LEFT(DataAnalyst!F1276,LEN(DataAnalyst!F1276)-3)</f>
        <v>Operation Samahan Health Cli</v>
      </c>
      <c r="I1310" t="s">
        <v>3747</v>
      </c>
      <c r="J1310" t="str">
        <f>IF(DataAnalyst!I1276=-1,"Unknown",DataAnalyst!I1276)</f>
        <v>Unknown</v>
      </c>
      <c r="K1310" t="str">
        <f>IF(DataAnalyst!L1276=-1,"Unknown",DataAnalyst!L1276)</f>
        <v>Unknown</v>
      </c>
      <c r="L1310" t="str">
        <f>IF(DataAnalyst!N1276=-1,"Unknown",DataAnalyst!N1276)</f>
        <v>Unknown</v>
      </c>
      <c r="M1310" t="b">
        <f>IF(DataAnalyst!P1276=-1,FALSE,TRUE)</f>
        <v>0</v>
      </c>
      <c r="N1310">
        <f t="shared" si="188"/>
        <v>1</v>
      </c>
      <c r="O1310">
        <f t="shared" si="183"/>
        <v>0</v>
      </c>
      <c r="P1310">
        <f t="shared" si="184"/>
        <v>0</v>
      </c>
      <c r="Q1310">
        <f t="shared" si="185"/>
        <v>0</v>
      </c>
      <c r="R1310">
        <f t="shared" si="186"/>
        <v>0</v>
      </c>
      <c r="S1310">
        <f t="shared" si="187"/>
        <v>1</v>
      </c>
    </row>
    <row r="1311" spans="1:19" ht="18.600000000000001" customHeight="1" x14ac:dyDescent="0.3">
      <c r="A1311" t="s">
        <v>3835</v>
      </c>
      <c r="B1311" t="str">
        <f>UPPER(DataAnalyst!B1311)</f>
        <v>SYSTEMS ANALYST - DATA INTEGRATION AND ETL PROCESS</v>
      </c>
      <c r="C1311" t="s">
        <v>3833</v>
      </c>
      <c r="E1311" t="str">
        <f t="shared" si="189"/>
        <v>Data Analyst</v>
      </c>
      <c r="F1311" t="str">
        <f t="shared" si="181"/>
        <v>$34</v>
      </c>
      <c r="G1311" t="str">
        <f t="shared" si="182"/>
        <v>$61</v>
      </c>
      <c r="H1311" t="str">
        <f>LEFT(DataAnalyst!F1277,LEN(DataAnalyst!F1277)-3)</f>
        <v xml:space="preserve">Dexcom, Inc.
</v>
      </c>
      <c r="I1311" t="s">
        <v>1538</v>
      </c>
      <c r="J1311" t="str">
        <f>IF(DataAnalyst!I1277=-1,"Unknown",DataAnalyst!I1277)</f>
        <v>1001 to 5000 employees</v>
      </c>
      <c r="K1311" t="str">
        <f>IF(DataAnalyst!L1277=-1,"Unknown",DataAnalyst!L1277)</f>
        <v>Biotech &amp; Pharmaceuticals</v>
      </c>
      <c r="L1311" t="str">
        <f>IF(DataAnalyst!N1277=-1,"Unknown",DataAnalyst!N1277)</f>
        <v>$1 to $2 billion (USD)</v>
      </c>
      <c r="M1311" t="b">
        <f>IF(DataAnalyst!P1277=-1,FALSE,TRUE)</f>
        <v>0</v>
      </c>
      <c r="N1311">
        <f t="shared" si="188"/>
        <v>1</v>
      </c>
      <c r="O1311">
        <f t="shared" si="183"/>
        <v>1</v>
      </c>
      <c r="P1311">
        <f t="shared" si="184"/>
        <v>0</v>
      </c>
      <c r="Q1311">
        <f t="shared" si="185"/>
        <v>0</v>
      </c>
      <c r="R1311">
        <f t="shared" si="186"/>
        <v>0</v>
      </c>
      <c r="S1311">
        <f t="shared" si="187"/>
        <v>1</v>
      </c>
    </row>
    <row r="1312" spans="1:19" ht="18.600000000000001" customHeight="1" x14ac:dyDescent="0.3">
      <c r="A1312" t="s">
        <v>3838</v>
      </c>
      <c r="B1312" t="str">
        <f>UPPER(DataAnalyst!B1312)</f>
        <v>SENIOR FINANCIAL DATA ANALYST</v>
      </c>
      <c r="C1312" t="s">
        <v>3833</v>
      </c>
      <c r="E1312" t="str">
        <f t="shared" si="189"/>
        <v>Data Analyst</v>
      </c>
      <c r="F1312" t="str">
        <f t="shared" si="181"/>
        <v>$34</v>
      </c>
      <c r="G1312" t="str">
        <f t="shared" si="182"/>
        <v>$61</v>
      </c>
      <c r="H1312" t="str">
        <f>LEFT(DataAnalyst!F1278,LEN(DataAnalyst!F1278)-3)</f>
        <v xml:space="preserve">BD
</v>
      </c>
      <c r="I1312" t="s">
        <v>1538</v>
      </c>
      <c r="J1312" t="str">
        <f>IF(DataAnalyst!I1278=-1,"Unknown",DataAnalyst!I1278)</f>
        <v>10000+ employees</v>
      </c>
      <c r="K1312" t="str">
        <f>IF(DataAnalyst!L1278=-1,"Unknown",DataAnalyst!L1278)</f>
        <v>Health Care Products Manufacturing</v>
      </c>
      <c r="L1312" t="str">
        <f>IF(DataAnalyst!N1278=-1,"Unknown",DataAnalyst!N1278)</f>
        <v>$10+ billion (USD)</v>
      </c>
      <c r="M1312" t="b">
        <f>IF(DataAnalyst!P1278=-1,FALSE,TRUE)</f>
        <v>0</v>
      </c>
      <c r="N1312">
        <f t="shared" si="188"/>
        <v>1</v>
      </c>
      <c r="O1312">
        <f t="shared" si="183"/>
        <v>1</v>
      </c>
      <c r="P1312">
        <f t="shared" si="184"/>
        <v>0</v>
      </c>
      <c r="Q1312">
        <f t="shared" si="185"/>
        <v>0</v>
      </c>
      <c r="R1312">
        <f t="shared" si="186"/>
        <v>1</v>
      </c>
      <c r="S1312">
        <f t="shared" si="187"/>
        <v>1</v>
      </c>
    </row>
    <row r="1313" spans="1:19" ht="18.600000000000001" customHeight="1" x14ac:dyDescent="0.3">
      <c r="A1313" t="s">
        <v>3841</v>
      </c>
      <c r="B1313" t="str">
        <f>UPPER(DataAnalyst!B1313)</f>
        <v>SR. C4I DATA ANALYST/ENGINEER</v>
      </c>
      <c r="C1313" t="s">
        <v>3833</v>
      </c>
      <c r="E1313" t="str">
        <f t="shared" si="189"/>
        <v>Data Analyst</v>
      </c>
      <c r="F1313" t="str">
        <f t="shared" si="181"/>
        <v>$34</v>
      </c>
      <c r="G1313" t="str">
        <f t="shared" si="182"/>
        <v>$61</v>
      </c>
      <c r="H1313" t="str">
        <f>LEFT(DataAnalyst!F1280,LEN(DataAnalyst!F1280)-3)</f>
        <v xml:space="preserve">Kelly
</v>
      </c>
      <c r="I1313" t="s">
        <v>1538</v>
      </c>
      <c r="J1313" t="str">
        <f>IF(DataAnalyst!I1280=-1,"Unknown",DataAnalyst!I1280)</f>
        <v>5001 to 10000 employees</v>
      </c>
      <c r="K1313" t="str">
        <f>IF(DataAnalyst!L1280=-1,"Unknown",DataAnalyst!L1280)</f>
        <v>Staffing &amp; Outsourcing</v>
      </c>
      <c r="L1313" t="str">
        <f>IF(DataAnalyst!N1280=-1,"Unknown",DataAnalyst!N1280)</f>
        <v>$5 to $10 billion (USD)</v>
      </c>
      <c r="M1313" t="b">
        <f>IF(DataAnalyst!P1280=-1,FALSE,TRUE)</f>
        <v>0</v>
      </c>
      <c r="N1313">
        <f t="shared" si="188"/>
        <v>0</v>
      </c>
      <c r="O1313">
        <f t="shared" si="183"/>
        <v>0</v>
      </c>
      <c r="P1313">
        <f t="shared" si="184"/>
        <v>0</v>
      </c>
      <c r="Q1313">
        <f t="shared" si="185"/>
        <v>0</v>
      </c>
      <c r="R1313">
        <f t="shared" si="186"/>
        <v>0</v>
      </c>
      <c r="S1313">
        <f t="shared" si="187"/>
        <v>0</v>
      </c>
    </row>
    <row r="1314" spans="1:19" ht="18.600000000000001" customHeight="1" x14ac:dyDescent="0.3">
      <c r="A1314" t="s">
        <v>3843</v>
      </c>
      <c r="B1314" t="str">
        <f>UPPER(DataAnalyst!B1314)</f>
        <v>SENIOR TACTICAL DATA LINK SYSTEMS ANALYST</v>
      </c>
      <c r="C1314" t="s">
        <v>3833</v>
      </c>
      <c r="E1314" t="str">
        <f t="shared" si="189"/>
        <v>Data Analyst</v>
      </c>
      <c r="F1314" t="str">
        <f t="shared" si="181"/>
        <v>$34</v>
      </c>
      <c r="G1314" t="str">
        <f t="shared" si="182"/>
        <v>$61</v>
      </c>
      <c r="H1314" t="str">
        <f>LEFT(DataAnalyst!F1281,LEN(DataAnalyst!F1281)-3)</f>
        <v xml:space="preserve">Kaiser Permanente
</v>
      </c>
      <c r="I1314" t="s">
        <v>1538</v>
      </c>
      <c r="J1314" t="str">
        <f>IF(DataAnalyst!I1281=-1,"Unknown",DataAnalyst!I1281)</f>
        <v>10000+ employees</v>
      </c>
      <c r="K1314" t="str">
        <f>IF(DataAnalyst!L1281=-1,"Unknown",DataAnalyst!L1281)</f>
        <v>Health Care Services &amp; Hospitals</v>
      </c>
      <c r="L1314" t="str">
        <f>IF(DataAnalyst!N1281=-1,"Unknown",DataAnalyst!N1281)</f>
        <v>$10+ billion (USD)</v>
      </c>
      <c r="M1314" t="b">
        <f>IF(DataAnalyst!P1281=-1,FALSE,TRUE)</f>
        <v>0</v>
      </c>
      <c r="N1314">
        <f t="shared" si="188"/>
        <v>0</v>
      </c>
      <c r="O1314">
        <f t="shared" si="183"/>
        <v>0</v>
      </c>
      <c r="P1314">
        <f t="shared" si="184"/>
        <v>0</v>
      </c>
      <c r="Q1314">
        <f t="shared" si="185"/>
        <v>0</v>
      </c>
      <c r="R1314">
        <f t="shared" si="186"/>
        <v>0</v>
      </c>
      <c r="S1314">
        <f t="shared" si="187"/>
        <v>1</v>
      </c>
    </row>
    <row r="1315" spans="1:19" ht="18.600000000000001" customHeight="1" x14ac:dyDescent="0.3">
      <c r="A1315" t="s">
        <v>3847</v>
      </c>
      <c r="B1315" t="str">
        <f>UPPER(DataAnalyst!B1315)</f>
        <v>DATA ANALYST I</v>
      </c>
      <c r="C1315" t="s">
        <v>3846</v>
      </c>
      <c r="E1315" t="str">
        <f t="shared" si="189"/>
        <v>Data Analyst</v>
      </c>
      <c r="F1315" t="str">
        <f t="shared" si="181"/>
        <v>$24</v>
      </c>
      <c r="G1315" t="str">
        <f t="shared" si="182"/>
        <v>$48</v>
      </c>
      <c r="H1315" t="str">
        <f>LEFT(DataAnalyst!F1282,LEN(DataAnalyst!F1282)-3)</f>
        <v xml:space="preserve">Illumina
</v>
      </c>
      <c r="I1315" t="s">
        <v>1538</v>
      </c>
      <c r="J1315" t="str">
        <f>IF(DataAnalyst!I1282=-1,"Unknown",DataAnalyst!I1282)</f>
        <v>5001 to 10000 employees</v>
      </c>
      <c r="K1315" t="str">
        <f>IF(DataAnalyst!L1282=-1,"Unknown",DataAnalyst!L1282)</f>
        <v>Biotech &amp; Pharmaceuticals</v>
      </c>
      <c r="L1315" t="str">
        <f>IF(DataAnalyst!N1282=-1,"Unknown",DataAnalyst!N1282)</f>
        <v>$2 to $5 billion (USD)</v>
      </c>
      <c r="M1315" t="b">
        <f>IF(DataAnalyst!P1282=-1,FALSE,TRUE)</f>
        <v>0</v>
      </c>
      <c r="N1315">
        <f t="shared" si="188"/>
        <v>0</v>
      </c>
      <c r="O1315">
        <f t="shared" si="183"/>
        <v>0</v>
      </c>
      <c r="P1315">
        <f t="shared" si="184"/>
        <v>0</v>
      </c>
      <c r="Q1315">
        <f t="shared" si="185"/>
        <v>0</v>
      </c>
      <c r="R1315">
        <f t="shared" si="186"/>
        <v>0</v>
      </c>
      <c r="S1315">
        <f t="shared" si="187"/>
        <v>1</v>
      </c>
    </row>
    <row r="1316" spans="1:19" ht="18.600000000000001" customHeight="1" x14ac:dyDescent="0.3">
      <c r="A1316" t="s">
        <v>3850</v>
      </c>
      <c r="B1316" t="str">
        <f>UPPER(DataAnalyst!B1316)</f>
        <v>DATA ANALYST II</v>
      </c>
      <c r="C1316" t="s">
        <v>3846</v>
      </c>
      <c r="E1316" t="str">
        <f t="shared" si="189"/>
        <v>Data Analyst</v>
      </c>
      <c r="F1316" t="str">
        <f t="shared" si="181"/>
        <v>$24</v>
      </c>
      <c r="G1316" t="str">
        <f t="shared" si="182"/>
        <v>$48</v>
      </c>
      <c r="H1316" t="str">
        <f>LEFT(DataAnalyst!F1283,LEN(DataAnalyst!F1283)-3)</f>
        <v xml:space="preserve">UC San Diego
</v>
      </c>
      <c r="I1316" t="s">
        <v>1538</v>
      </c>
      <c r="J1316" t="str">
        <f>IF(DataAnalyst!I1283=-1,"Unknown",DataAnalyst!I1283)</f>
        <v>10000+ employees</v>
      </c>
      <c r="K1316" t="str">
        <f>IF(DataAnalyst!L1283=-1,"Unknown",DataAnalyst!L1283)</f>
        <v>Colleges &amp; Universities</v>
      </c>
      <c r="L1316" t="str">
        <f>IF(DataAnalyst!N1283=-1,"Unknown",DataAnalyst!N1283)</f>
        <v>Unknown / Non-Applicable</v>
      </c>
      <c r="M1316" t="b">
        <f>IF(DataAnalyst!P1283=-1,FALSE,TRUE)</f>
        <v>0</v>
      </c>
      <c r="N1316">
        <f t="shared" si="188"/>
        <v>0</v>
      </c>
      <c r="O1316">
        <f t="shared" si="183"/>
        <v>0</v>
      </c>
      <c r="P1316">
        <f t="shared" si="184"/>
        <v>0</v>
      </c>
      <c r="Q1316">
        <f t="shared" si="185"/>
        <v>0</v>
      </c>
      <c r="R1316">
        <f t="shared" si="186"/>
        <v>0</v>
      </c>
      <c r="S1316">
        <f t="shared" si="187"/>
        <v>1</v>
      </c>
    </row>
    <row r="1317" spans="1:19" ht="18.600000000000001" customHeight="1" x14ac:dyDescent="0.3">
      <c r="A1317" t="s">
        <v>3852</v>
      </c>
      <c r="B1317" t="str">
        <f>UPPER(DataAnalyst!B1317)</f>
        <v>DATA CONVERSION ANALYST</v>
      </c>
      <c r="C1317" t="s">
        <v>3846</v>
      </c>
      <c r="E1317" t="str">
        <f t="shared" si="189"/>
        <v>Data Analyst</v>
      </c>
      <c r="F1317" t="str">
        <f t="shared" si="181"/>
        <v>$24</v>
      </c>
      <c r="G1317" t="str">
        <f t="shared" si="182"/>
        <v>$48</v>
      </c>
      <c r="H1317" t="str">
        <f>LEFT(DataAnalyst!F1284,LEN(DataAnalyst!F1284)-3)</f>
        <v xml:space="preserve">Web Shop Manager
</v>
      </c>
      <c r="I1317" t="s">
        <v>1538</v>
      </c>
      <c r="J1317" t="str">
        <f>IF(DataAnalyst!I1284=-1,"Unknown",DataAnalyst!I1284)</f>
        <v>1 to 50 employees</v>
      </c>
      <c r="K1317" t="str">
        <f>IF(DataAnalyst!L1284=-1,"Unknown",DataAnalyst!L1284)</f>
        <v>Computer Hardware &amp; Software</v>
      </c>
      <c r="L1317" t="str">
        <f>IF(DataAnalyst!N1284=-1,"Unknown",DataAnalyst!N1284)</f>
        <v>$1 to $5 million (USD)</v>
      </c>
      <c r="M1317" t="b">
        <f>IF(DataAnalyst!P1284=-1,FALSE,TRUE)</f>
        <v>0</v>
      </c>
      <c r="N1317">
        <f t="shared" si="188"/>
        <v>1</v>
      </c>
      <c r="O1317">
        <f t="shared" si="183"/>
        <v>0</v>
      </c>
      <c r="P1317">
        <f t="shared" si="184"/>
        <v>0</v>
      </c>
      <c r="Q1317">
        <f t="shared" si="185"/>
        <v>0</v>
      </c>
      <c r="R1317">
        <f t="shared" si="186"/>
        <v>0</v>
      </c>
      <c r="S1317">
        <f t="shared" si="187"/>
        <v>1</v>
      </c>
    </row>
    <row r="1318" spans="1:19" ht="18.600000000000001" customHeight="1" x14ac:dyDescent="0.3">
      <c r="A1318" t="s">
        <v>3857</v>
      </c>
      <c r="B1318" t="str">
        <f>UPPER(DataAnalyst!B1318)</f>
        <v>DATA ANALYST - RETAIL (ENTRY LEVEL)</v>
      </c>
      <c r="C1318" t="s">
        <v>3846</v>
      </c>
      <c r="E1318" t="str">
        <f t="shared" si="189"/>
        <v>Data Analyst</v>
      </c>
      <c r="F1318" t="str">
        <f t="shared" si="181"/>
        <v>$24</v>
      </c>
      <c r="G1318" t="str">
        <f t="shared" si="182"/>
        <v>$48</v>
      </c>
      <c r="H1318" t="str">
        <f>LEFT(DataAnalyst!F1285,LEN(DataAnalyst!F1285)-3)</f>
        <v xml:space="preserve">Housecall Pro
</v>
      </c>
      <c r="I1318" t="s">
        <v>1538</v>
      </c>
      <c r="J1318" t="str">
        <f>IF(DataAnalyst!I1285=-1,"Unknown",DataAnalyst!I1285)</f>
        <v>51 to 200 employees</v>
      </c>
      <c r="K1318" t="str">
        <f>IF(DataAnalyst!L1285=-1,"Unknown",DataAnalyst!L1285)</f>
        <v>Computer Hardware &amp; Software</v>
      </c>
      <c r="L1318" t="str">
        <f>IF(DataAnalyst!N1285=-1,"Unknown",DataAnalyst!N1285)</f>
        <v>Unknown / Non-Applicable</v>
      </c>
      <c r="M1318" t="b">
        <f>IF(DataAnalyst!P1285=-1,FALSE,TRUE)</f>
        <v>0</v>
      </c>
      <c r="N1318">
        <f t="shared" si="188"/>
        <v>0</v>
      </c>
      <c r="O1318">
        <f t="shared" si="183"/>
        <v>0</v>
      </c>
      <c r="P1318">
        <f t="shared" si="184"/>
        <v>0</v>
      </c>
      <c r="Q1318">
        <f t="shared" si="185"/>
        <v>0</v>
      </c>
      <c r="R1318">
        <f t="shared" si="186"/>
        <v>1</v>
      </c>
      <c r="S1318">
        <f t="shared" si="187"/>
        <v>1</v>
      </c>
    </row>
    <row r="1319" spans="1:19" ht="18.600000000000001" customHeight="1" x14ac:dyDescent="0.3">
      <c r="A1319" t="s">
        <v>3862</v>
      </c>
      <c r="B1319" t="str">
        <f>UPPER(DataAnalyst!B1319)</f>
        <v>DATA ANALYST - HEALTHCARE FRAUD</v>
      </c>
      <c r="C1319" t="s">
        <v>3846</v>
      </c>
      <c r="E1319" t="str">
        <f t="shared" si="189"/>
        <v>Data Analyst</v>
      </c>
      <c r="F1319" t="str">
        <f t="shared" si="181"/>
        <v>$24</v>
      </c>
      <c r="G1319" t="str">
        <f t="shared" si="182"/>
        <v>$48</v>
      </c>
      <c r="H1319" t="str">
        <f>LEFT(DataAnalyst!F1286,LEN(DataAnalyst!F1286)-3)</f>
        <v xml:space="preserve">Intuit
</v>
      </c>
      <c r="I1319" t="s">
        <v>1538</v>
      </c>
      <c r="J1319" t="str">
        <f>IF(DataAnalyst!I1286=-1,"Unknown",DataAnalyst!I1286)</f>
        <v>5001 to 10000 employees</v>
      </c>
      <c r="K1319" t="str">
        <f>IF(DataAnalyst!L1286=-1,"Unknown",DataAnalyst!L1286)</f>
        <v>Computer Hardware &amp; Software</v>
      </c>
      <c r="L1319" t="str">
        <f>IF(DataAnalyst!N1286=-1,"Unknown",DataAnalyst!N1286)</f>
        <v>$2 to $5 billion (USD)</v>
      </c>
      <c r="M1319" t="b">
        <f>IF(DataAnalyst!P1286=-1,FALSE,TRUE)</f>
        <v>0</v>
      </c>
      <c r="N1319">
        <f t="shared" si="188"/>
        <v>1</v>
      </c>
      <c r="O1319">
        <f t="shared" si="183"/>
        <v>0</v>
      </c>
      <c r="P1319">
        <f t="shared" si="184"/>
        <v>0</v>
      </c>
      <c r="Q1319">
        <f t="shared" si="185"/>
        <v>0</v>
      </c>
      <c r="R1319">
        <f t="shared" si="186"/>
        <v>0</v>
      </c>
      <c r="S1319">
        <f t="shared" si="187"/>
        <v>0</v>
      </c>
    </row>
    <row r="1320" spans="1:19" ht="18.600000000000001" customHeight="1" x14ac:dyDescent="0.3">
      <c r="A1320" t="s">
        <v>3863</v>
      </c>
      <c r="B1320" t="str">
        <f>UPPER(DataAnalyst!B1320)</f>
        <v>DATA ANALYST INTERN</v>
      </c>
      <c r="C1320" t="s">
        <v>3846</v>
      </c>
      <c r="E1320" t="str">
        <f t="shared" si="189"/>
        <v>Data Analyst</v>
      </c>
      <c r="F1320" t="str">
        <f t="shared" si="181"/>
        <v>$24</v>
      </c>
      <c r="G1320" t="str">
        <f t="shared" si="182"/>
        <v>$48</v>
      </c>
      <c r="H1320" t="str">
        <f>LEFT(DataAnalyst!F1287,LEN(DataAnalyst!F1287)-3)</f>
        <v>The RiverStone Gr</v>
      </c>
      <c r="I1320" t="s">
        <v>1538</v>
      </c>
      <c r="J1320" t="str">
        <f>IF(DataAnalyst!I1287=-1,"Unknown",DataAnalyst!I1287)</f>
        <v>1 to 50 employees</v>
      </c>
      <c r="K1320" t="str">
        <f>IF(DataAnalyst!L1287=-1,"Unknown",DataAnalyst!L1287)</f>
        <v>Unknown</v>
      </c>
      <c r="L1320" t="str">
        <f>IF(DataAnalyst!N1287=-1,"Unknown",DataAnalyst!N1287)</f>
        <v>Unknown / Non-Applicable</v>
      </c>
      <c r="M1320" t="b">
        <f>IF(DataAnalyst!P1287=-1,FALSE,TRUE)</f>
        <v>0</v>
      </c>
      <c r="N1320">
        <f t="shared" si="188"/>
        <v>1</v>
      </c>
      <c r="O1320">
        <f t="shared" si="183"/>
        <v>1</v>
      </c>
      <c r="P1320">
        <f t="shared" si="184"/>
        <v>0</v>
      </c>
      <c r="Q1320">
        <f t="shared" si="185"/>
        <v>0</v>
      </c>
      <c r="R1320">
        <f t="shared" si="186"/>
        <v>0</v>
      </c>
      <c r="S1320">
        <f t="shared" si="187"/>
        <v>0</v>
      </c>
    </row>
    <row r="1321" spans="1:19" ht="18.600000000000001" customHeight="1" x14ac:dyDescent="0.3">
      <c r="A1321" t="s">
        <v>3866</v>
      </c>
      <c r="B1321" t="str">
        <f>UPPER(DataAnalyst!B1321)</f>
        <v>DATA ANALYST BHJOB11946_</v>
      </c>
      <c r="C1321" t="s">
        <v>3846</v>
      </c>
      <c r="E1321" t="str">
        <f t="shared" si="189"/>
        <v>Data Analyst</v>
      </c>
      <c r="F1321" t="str">
        <f t="shared" si="181"/>
        <v>$24</v>
      </c>
      <c r="G1321" t="str">
        <f t="shared" si="182"/>
        <v>$48</v>
      </c>
      <c r="H1321" t="str">
        <f>LEFT(DataAnalyst!F1288,LEN(DataAnalyst!F1288)-3)</f>
        <v xml:space="preserve">University of California - San Diego Medical Centers
</v>
      </c>
      <c r="I1321" t="s">
        <v>1538</v>
      </c>
      <c r="J1321" t="str">
        <f>IF(DataAnalyst!I1288=-1,"Unknown",DataAnalyst!I1288)</f>
        <v>10000+ employees</v>
      </c>
      <c r="K1321" t="str">
        <f>IF(DataAnalyst!L1288=-1,"Unknown",DataAnalyst!L1288)</f>
        <v>Health Care Services &amp; Hospitals</v>
      </c>
      <c r="L1321" t="str">
        <f>IF(DataAnalyst!N1288=-1,"Unknown",DataAnalyst!N1288)</f>
        <v>Unknown / Non-Applicable</v>
      </c>
      <c r="M1321" t="b">
        <f>IF(DataAnalyst!P1288=-1,FALSE,TRUE)</f>
        <v>0</v>
      </c>
      <c r="N1321">
        <f t="shared" si="188"/>
        <v>1</v>
      </c>
      <c r="O1321">
        <f t="shared" si="183"/>
        <v>0</v>
      </c>
      <c r="P1321">
        <f t="shared" si="184"/>
        <v>0</v>
      </c>
      <c r="Q1321">
        <f t="shared" si="185"/>
        <v>0</v>
      </c>
      <c r="R1321">
        <f t="shared" si="186"/>
        <v>1</v>
      </c>
      <c r="S1321">
        <f t="shared" si="187"/>
        <v>1</v>
      </c>
    </row>
    <row r="1322" spans="1:19" ht="18.600000000000001" customHeight="1" x14ac:dyDescent="0.3">
      <c r="A1322" t="s">
        <v>3868</v>
      </c>
      <c r="B1322" t="str">
        <f>UPPER(DataAnalyst!B1322)</f>
        <v>SQL DATA ANALYST</v>
      </c>
      <c r="C1322" t="s">
        <v>3846</v>
      </c>
      <c r="E1322" t="str">
        <f t="shared" si="189"/>
        <v>Data Analyst</v>
      </c>
      <c r="F1322" t="str">
        <f t="shared" si="181"/>
        <v>$24</v>
      </c>
      <c r="G1322" t="str">
        <f t="shared" si="182"/>
        <v>$48</v>
      </c>
      <c r="H1322" t="str">
        <f>LEFT(DataAnalyst!F1289,LEN(DataAnalyst!F1289)-3)</f>
        <v xml:space="preserve">Interpreta
</v>
      </c>
      <c r="I1322" t="s">
        <v>1538</v>
      </c>
      <c r="J1322" t="str">
        <f>IF(DataAnalyst!I1289=-1,"Unknown",DataAnalyst!I1289)</f>
        <v>1 to 50 employees</v>
      </c>
      <c r="K1322" t="str">
        <f>IF(DataAnalyst!L1289=-1,"Unknown",DataAnalyst!L1289)</f>
        <v>Unknown</v>
      </c>
      <c r="L1322" t="str">
        <f>IF(DataAnalyst!N1289=-1,"Unknown",DataAnalyst!N1289)</f>
        <v>$10 to $25 million (USD)</v>
      </c>
      <c r="M1322" t="b">
        <f>IF(DataAnalyst!P1289=-1,FALSE,TRUE)</f>
        <v>0</v>
      </c>
      <c r="N1322">
        <f t="shared" si="188"/>
        <v>1</v>
      </c>
      <c r="O1322">
        <f t="shared" si="183"/>
        <v>0</v>
      </c>
      <c r="P1322">
        <f t="shared" si="184"/>
        <v>0</v>
      </c>
      <c r="Q1322">
        <f t="shared" si="185"/>
        <v>1</v>
      </c>
      <c r="R1322">
        <f t="shared" si="186"/>
        <v>1</v>
      </c>
      <c r="S1322">
        <f t="shared" si="187"/>
        <v>0</v>
      </c>
    </row>
    <row r="1323" spans="1:19" ht="18.600000000000001" customHeight="1" x14ac:dyDescent="0.3">
      <c r="A1323" t="s">
        <v>3870</v>
      </c>
      <c r="B1323" t="str">
        <f>UPPER(DataAnalyst!B1323)</f>
        <v>DATA SCIENCE - ANALYST/ASSOCIATE - SECURITY INCIDENT RESPONSE TEAM</v>
      </c>
      <c r="C1323" t="s">
        <v>3846</v>
      </c>
      <c r="E1323" t="str">
        <f t="shared" si="189"/>
        <v>Data Analyst</v>
      </c>
      <c r="F1323" t="str">
        <f t="shared" si="181"/>
        <v>$24</v>
      </c>
      <c r="G1323" t="str">
        <f t="shared" si="182"/>
        <v>$48</v>
      </c>
      <c r="H1323" t="str">
        <f>LEFT(DataAnalyst!F1291,LEN(DataAnalyst!F1291)-3)</f>
        <v xml:space="preserve">Centene Corporation
</v>
      </c>
      <c r="I1323" t="s">
        <v>1538</v>
      </c>
      <c r="J1323" t="str">
        <f>IF(DataAnalyst!I1291=-1,"Unknown",DataAnalyst!I1291)</f>
        <v>10000+ employees</v>
      </c>
      <c r="K1323" t="str">
        <f>IF(DataAnalyst!L1291=-1,"Unknown",DataAnalyst!L1291)</f>
        <v>Insurance Carriers</v>
      </c>
      <c r="L1323" t="str">
        <f>IF(DataAnalyst!N1291=-1,"Unknown",DataAnalyst!N1291)</f>
        <v>$10+ billion (USD)</v>
      </c>
      <c r="M1323" t="b">
        <f>IF(DataAnalyst!P1291=-1,FALSE,TRUE)</f>
        <v>0</v>
      </c>
      <c r="N1323">
        <f t="shared" si="188"/>
        <v>1</v>
      </c>
      <c r="O1323">
        <f t="shared" si="183"/>
        <v>1</v>
      </c>
      <c r="P1323">
        <f t="shared" si="184"/>
        <v>1</v>
      </c>
      <c r="Q1323">
        <f t="shared" si="185"/>
        <v>0</v>
      </c>
      <c r="R1323">
        <f t="shared" si="186"/>
        <v>0</v>
      </c>
      <c r="S1323">
        <f t="shared" si="187"/>
        <v>1</v>
      </c>
    </row>
    <row r="1324" spans="1:19" ht="18.600000000000001" customHeight="1" x14ac:dyDescent="0.3">
      <c r="A1324" t="s">
        <v>3872</v>
      </c>
      <c r="B1324" t="str">
        <f>UPPER(DataAnalyst!B1324)</f>
        <v>GAME DATA ANALYST</v>
      </c>
      <c r="C1324" t="s">
        <v>3846</v>
      </c>
      <c r="E1324" t="str">
        <f t="shared" si="189"/>
        <v>Data Analyst</v>
      </c>
      <c r="F1324" t="str">
        <f t="shared" si="181"/>
        <v>$24</v>
      </c>
      <c r="G1324" t="str">
        <f t="shared" si="182"/>
        <v>$48</v>
      </c>
      <c r="H1324" t="str">
        <f>LEFT(DataAnalyst!F1292,LEN(DataAnalyst!F1292)-3)</f>
        <v xml:space="preserve">Verity, A HealthStream Company
</v>
      </c>
      <c r="I1324" t="s">
        <v>1538</v>
      </c>
      <c r="J1324" t="str">
        <f>IF(DataAnalyst!I1292=-1,"Unknown",DataAnalyst!I1292)</f>
        <v>201 to 500 employees</v>
      </c>
      <c r="K1324" t="str">
        <f>IF(DataAnalyst!L1292=-1,"Unknown",DataAnalyst!L1292)</f>
        <v>Computer Hardware &amp; Software</v>
      </c>
      <c r="L1324" t="str">
        <f>IF(DataAnalyst!N1292=-1,"Unknown",DataAnalyst!N1292)</f>
        <v>Unknown / Non-Applicable</v>
      </c>
      <c r="M1324" t="b">
        <f>IF(DataAnalyst!P1292=-1,FALSE,TRUE)</f>
        <v>0</v>
      </c>
      <c r="N1324">
        <f t="shared" si="188"/>
        <v>1</v>
      </c>
      <c r="O1324">
        <f t="shared" si="183"/>
        <v>1</v>
      </c>
      <c r="P1324">
        <f t="shared" si="184"/>
        <v>0</v>
      </c>
      <c r="Q1324">
        <f t="shared" si="185"/>
        <v>1</v>
      </c>
      <c r="R1324">
        <f t="shared" si="186"/>
        <v>0</v>
      </c>
      <c r="S1324">
        <f t="shared" si="187"/>
        <v>0</v>
      </c>
    </row>
    <row r="1325" spans="1:19" ht="18.600000000000001" customHeight="1" x14ac:dyDescent="0.3">
      <c r="A1325" t="s">
        <v>3877</v>
      </c>
      <c r="B1325" t="str">
        <f>UPPER(DataAnalyst!B1325)</f>
        <v>ANALYST, DATA INTELLIGENCE</v>
      </c>
      <c r="C1325" t="s">
        <v>3846</v>
      </c>
      <c r="E1325" t="str">
        <f t="shared" si="189"/>
        <v>Data Analyst</v>
      </c>
      <c r="F1325" t="str">
        <f t="shared" si="181"/>
        <v>$24</v>
      </c>
      <c r="G1325" t="str">
        <f t="shared" si="182"/>
        <v>$48</v>
      </c>
      <c r="H1325" t="str">
        <f>LEFT(DataAnalyst!F1293,LEN(DataAnalyst!F1293)-3)</f>
        <v xml:space="preserve">Web Shop Manager
</v>
      </c>
      <c r="I1325" t="s">
        <v>1538</v>
      </c>
      <c r="J1325" t="str">
        <f>IF(DataAnalyst!I1293=-1,"Unknown",DataAnalyst!I1293)</f>
        <v>1 to 50 employees</v>
      </c>
      <c r="K1325" t="str">
        <f>IF(DataAnalyst!L1293=-1,"Unknown",DataAnalyst!L1293)</f>
        <v>Computer Hardware &amp; Software</v>
      </c>
      <c r="L1325" t="str">
        <f>IF(DataAnalyst!N1293=-1,"Unknown",DataAnalyst!N1293)</f>
        <v>$1 to $5 million (USD)</v>
      </c>
      <c r="M1325" t="b">
        <f>IF(DataAnalyst!P1293=-1,FALSE,TRUE)</f>
        <v>0</v>
      </c>
      <c r="N1325">
        <f t="shared" si="188"/>
        <v>1</v>
      </c>
      <c r="O1325">
        <f t="shared" si="183"/>
        <v>1</v>
      </c>
      <c r="P1325">
        <f t="shared" si="184"/>
        <v>0</v>
      </c>
      <c r="Q1325">
        <f t="shared" si="185"/>
        <v>1</v>
      </c>
      <c r="R1325">
        <f t="shared" si="186"/>
        <v>1</v>
      </c>
      <c r="S1325">
        <f t="shared" si="187"/>
        <v>0</v>
      </c>
    </row>
    <row r="1326" spans="1:19" ht="18.600000000000001" customHeight="1" x14ac:dyDescent="0.3">
      <c r="A1326" t="s">
        <v>3880</v>
      </c>
      <c r="B1326" t="str">
        <f>UPPER(DataAnalyst!B1326)</f>
        <v>HR DATA ANALYST II</v>
      </c>
      <c r="C1326" t="s">
        <v>3846</v>
      </c>
      <c r="E1326" t="str">
        <f t="shared" si="189"/>
        <v>Data Analyst</v>
      </c>
      <c r="F1326" t="str">
        <f t="shared" si="181"/>
        <v>$24</v>
      </c>
      <c r="G1326" t="str">
        <f t="shared" si="182"/>
        <v>$48</v>
      </c>
      <c r="H1326" t="str">
        <f>LEFT(DataAnalyst!F1294,LEN(DataAnalyst!F1294)-3)</f>
        <v xml:space="preserve">Potomac Management
</v>
      </c>
      <c r="I1326" t="s">
        <v>1538</v>
      </c>
      <c r="J1326" t="str">
        <f>IF(DataAnalyst!I1294=-1,"Unknown",DataAnalyst!I1294)</f>
        <v>51 to 200 employees</v>
      </c>
      <c r="K1326" t="str">
        <f>IF(DataAnalyst!L1294=-1,"Unknown",DataAnalyst!L1294)</f>
        <v>Unknown</v>
      </c>
      <c r="L1326" t="str">
        <f>IF(DataAnalyst!N1294=-1,"Unknown",DataAnalyst!N1294)</f>
        <v>Unknown / Non-Applicable</v>
      </c>
      <c r="M1326" t="b">
        <f>IF(DataAnalyst!P1294=-1,FALSE,TRUE)</f>
        <v>0</v>
      </c>
      <c r="N1326">
        <f t="shared" si="188"/>
        <v>0</v>
      </c>
      <c r="O1326">
        <f t="shared" si="183"/>
        <v>0</v>
      </c>
      <c r="P1326">
        <f t="shared" si="184"/>
        <v>1</v>
      </c>
      <c r="Q1326">
        <f t="shared" si="185"/>
        <v>1</v>
      </c>
      <c r="R1326">
        <f t="shared" si="186"/>
        <v>0</v>
      </c>
      <c r="S1326">
        <f t="shared" si="187"/>
        <v>1</v>
      </c>
    </row>
    <row r="1327" spans="1:19" ht="18.600000000000001" customHeight="1" x14ac:dyDescent="0.3">
      <c r="A1327" t="s">
        <v>3882</v>
      </c>
      <c r="B1327" t="str">
        <f>UPPER(DataAnalyst!B1327)</f>
        <v>DATA ANALYST</v>
      </c>
      <c r="C1327" t="s">
        <v>3846</v>
      </c>
      <c r="E1327" t="str">
        <f t="shared" si="189"/>
        <v>Data Analyst</v>
      </c>
      <c r="F1327" t="str">
        <f t="shared" si="181"/>
        <v>$24</v>
      </c>
      <c r="G1327" t="str">
        <f t="shared" si="182"/>
        <v>$48</v>
      </c>
      <c r="H1327" t="str">
        <f>LEFT(DataAnalyst!F1295,LEN(DataAnalyst!F1295)-3)</f>
        <v xml:space="preserve">UC San Diego
</v>
      </c>
      <c r="I1327" t="s">
        <v>1538</v>
      </c>
      <c r="J1327" t="str">
        <f>IF(DataAnalyst!I1295=-1,"Unknown",DataAnalyst!I1295)</f>
        <v>10000+ employees</v>
      </c>
      <c r="K1327" t="str">
        <f>IF(DataAnalyst!L1295=-1,"Unknown",DataAnalyst!L1295)</f>
        <v>Colleges &amp; Universities</v>
      </c>
      <c r="L1327" t="str">
        <f>IF(DataAnalyst!N1295=-1,"Unknown",DataAnalyst!N1295)</f>
        <v>Unknown / Non-Applicable</v>
      </c>
      <c r="M1327" t="b">
        <f>IF(DataAnalyst!P1295=-1,FALSE,TRUE)</f>
        <v>0</v>
      </c>
      <c r="N1327">
        <f t="shared" si="188"/>
        <v>1</v>
      </c>
      <c r="O1327">
        <f t="shared" si="183"/>
        <v>0</v>
      </c>
      <c r="P1327">
        <f t="shared" si="184"/>
        <v>0</v>
      </c>
      <c r="Q1327">
        <f t="shared" si="185"/>
        <v>0</v>
      </c>
      <c r="R1327">
        <f t="shared" si="186"/>
        <v>0</v>
      </c>
      <c r="S1327">
        <f t="shared" si="187"/>
        <v>0</v>
      </c>
    </row>
    <row r="1328" spans="1:19" ht="18.600000000000001" customHeight="1" x14ac:dyDescent="0.3">
      <c r="A1328" t="s">
        <v>3883</v>
      </c>
      <c r="B1328" t="str">
        <f>UPPER(DataAnalyst!B1328)</f>
        <v>DATA ANALYST</v>
      </c>
      <c r="C1328" t="s">
        <v>3846</v>
      </c>
      <c r="E1328" t="str">
        <f t="shared" si="189"/>
        <v>Data Analyst</v>
      </c>
      <c r="F1328" t="str">
        <f t="shared" si="181"/>
        <v>$24</v>
      </c>
      <c r="G1328" t="str">
        <f t="shared" si="182"/>
        <v>$48</v>
      </c>
      <c r="H1328" t="str">
        <f>LEFT(DataAnalyst!F1296,LEN(DataAnalyst!F1296)-3)</f>
        <v xml:space="preserve">Staffigo Technical Services, LLC
</v>
      </c>
      <c r="I1328" t="s">
        <v>1538</v>
      </c>
      <c r="J1328" t="str">
        <f>IF(DataAnalyst!I1296=-1,"Unknown",DataAnalyst!I1296)</f>
        <v>51 to 200 employees</v>
      </c>
      <c r="K1328" t="str">
        <f>IF(DataAnalyst!L1296=-1,"Unknown",DataAnalyst!L1296)</f>
        <v>IT Services</v>
      </c>
      <c r="L1328" t="str">
        <f>IF(DataAnalyst!N1296=-1,"Unknown",DataAnalyst!N1296)</f>
        <v>$50 to $100 million (USD)</v>
      </c>
      <c r="M1328" t="b">
        <f>IF(DataAnalyst!P1296=-1,FALSE,TRUE)</f>
        <v>0</v>
      </c>
      <c r="N1328">
        <f t="shared" si="188"/>
        <v>1</v>
      </c>
      <c r="O1328">
        <f t="shared" si="183"/>
        <v>0</v>
      </c>
      <c r="P1328">
        <f t="shared" si="184"/>
        <v>0</v>
      </c>
      <c r="Q1328">
        <f t="shared" si="185"/>
        <v>0</v>
      </c>
      <c r="R1328">
        <f t="shared" si="186"/>
        <v>0</v>
      </c>
      <c r="S1328">
        <f t="shared" si="187"/>
        <v>0</v>
      </c>
    </row>
    <row r="1329" spans="1:19" ht="18.600000000000001" customHeight="1" x14ac:dyDescent="0.3">
      <c r="A1329" t="s">
        <v>3885</v>
      </c>
      <c r="B1329" t="str">
        <f>UPPER(DataAnalyst!B1329)</f>
        <v>DATA ANALYST</v>
      </c>
      <c r="C1329" t="s">
        <v>3846</v>
      </c>
      <c r="E1329" t="str">
        <f t="shared" si="189"/>
        <v>Data Analyst</v>
      </c>
      <c r="F1329" t="str">
        <f t="shared" si="181"/>
        <v>$24</v>
      </c>
      <c r="G1329" t="str">
        <f t="shared" si="182"/>
        <v>$48</v>
      </c>
      <c r="H1329" t="str">
        <f>LEFT(DataAnalyst!F1297,LEN(DataAnalyst!F1297)-3)</f>
        <v xml:space="preserve">Amentum
</v>
      </c>
      <c r="I1329" t="s">
        <v>1538</v>
      </c>
      <c r="J1329" t="str">
        <f>IF(DataAnalyst!I1297=-1,"Unknown",DataAnalyst!I1297)</f>
        <v>10000+ employees</v>
      </c>
      <c r="K1329" t="str">
        <f>IF(DataAnalyst!L1297=-1,"Unknown",DataAnalyst!L1297)</f>
        <v>Unknown</v>
      </c>
      <c r="L1329" t="str">
        <f>IF(DataAnalyst!N1297=-1,"Unknown",DataAnalyst!N1297)</f>
        <v>Unknown / Non-Applicable</v>
      </c>
      <c r="M1329" t="b">
        <f>IF(DataAnalyst!P1297=-1,FALSE,TRUE)</f>
        <v>0</v>
      </c>
      <c r="N1329">
        <f t="shared" si="188"/>
        <v>0</v>
      </c>
      <c r="O1329">
        <f t="shared" si="183"/>
        <v>0</v>
      </c>
      <c r="P1329">
        <f t="shared" si="184"/>
        <v>0</v>
      </c>
      <c r="Q1329">
        <f t="shared" si="185"/>
        <v>0</v>
      </c>
      <c r="R1329">
        <f t="shared" si="186"/>
        <v>0</v>
      </c>
      <c r="S1329">
        <f t="shared" si="187"/>
        <v>0</v>
      </c>
    </row>
    <row r="1330" spans="1:19" ht="18.600000000000001" customHeight="1" x14ac:dyDescent="0.3">
      <c r="A1330" t="s">
        <v>3888</v>
      </c>
      <c r="B1330" t="str">
        <f>UPPER(DataAnalyst!B1330)</f>
        <v>DATA SCIENCE Â€“ ANALYST/ASSOCIATE - SECURITY INCIDENT RESPONSE TEAM</v>
      </c>
      <c r="C1330" t="s">
        <v>3846</v>
      </c>
      <c r="E1330" t="str">
        <f t="shared" si="189"/>
        <v>Data Analyst</v>
      </c>
      <c r="F1330" t="str">
        <f t="shared" si="181"/>
        <v>$24</v>
      </c>
      <c r="G1330" t="str">
        <f t="shared" si="182"/>
        <v>$48</v>
      </c>
      <c r="H1330" t="str">
        <f>LEFT(DataAnalyst!F1299,LEN(DataAnalyst!F1299)-3)</f>
        <v xml:space="preserve">Perspecta
</v>
      </c>
      <c r="I1330" t="s">
        <v>1538</v>
      </c>
      <c r="J1330" t="str">
        <f>IF(DataAnalyst!I1299=-1,"Unknown",DataAnalyst!I1299)</f>
        <v>10000+ employees</v>
      </c>
      <c r="K1330" t="str">
        <f>IF(DataAnalyst!L1299=-1,"Unknown",DataAnalyst!L1299)</f>
        <v>Aerospace &amp; Defense</v>
      </c>
      <c r="L1330" t="str">
        <f>IF(DataAnalyst!N1299=-1,"Unknown",DataAnalyst!N1299)</f>
        <v>Unknown / Non-Applicable</v>
      </c>
      <c r="M1330" t="b">
        <f>IF(DataAnalyst!P1299=-1,FALSE,TRUE)</f>
        <v>0</v>
      </c>
      <c r="N1330">
        <f t="shared" si="188"/>
        <v>1</v>
      </c>
      <c r="O1330">
        <f t="shared" si="183"/>
        <v>1</v>
      </c>
      <c r="P1330">
        <f t="shared" si="184"/>
        <v>1</v>
      </c>
      <c r="Q1330">
        <f t="shared" si="185"/>
        <v>0</v>
      </c>
      <c r="R1330">
        <f t="shared" si="186"/>
        <v>0</v>
      </c>
      <c r="S1330">
        <f t="shared" si="187"/>
        <v>1</v>
      </c>
    </row>
    <row r="1331" spans="1:19" ht="18.600000000000001" customHeight="1" x14ac:dyDescent="0.3">
      <c r="A1331" t="s">
        <v>3890</v>
      </c>
      <c r="B1331" t="str">
        <f>UPPER(DataAnalyst!B1331)</f>
        <v>IGNITE GRADUATE DEVELOPMENT PROGRAM - APPLICATION DEVELOPER / DATA SCIENTIST / BUSINESS ANALYST</v>
      </c>
      <c r="C1331" t="s">
        <v>3846</v>
      </c>
      <c r="E1331" t="str">
        <f t="shared" si="189"/>
        <v>Business Analyst</v>
      </c>
      <c r="F1331" t="str">
        <f t="shared" si="181"/>
        <v>$24</v>
      </c>
      <c r="G1331" t="str">
        <f t="shared" si="182"/>
        <v>$48</v>
      </c>
      <c r="H1331" t="str">
        <f>LEFT(DataAnalyst!F1300,LEN(DataAnalyst!F1300)-3)</f>
        <v xml:space="preserve">UC San Diego
</v>
      </c>
      <c r="I1331" t="s">
        <v>1538</v>
      </c>
      <c r="J1331" t="str">
        <f>IF(DataAnalyst!I1300=-1,"Unknown",DataAnalyst!I1300)</f>
        <v>10000+ employees</v>
      </c>
      <c r="K1331" t="str">
        <f>IF(DataAnalyst!L1300=-1,"Unknown",DataAnalyst!L1300)</f>
        <v>Colleges &amp; Universities</v>
      </c>
      <c r="L1331" t="str">
        <f>IF(DataAnalyst!N1300=-1,"Unknown",DataAnalyst!N1300)</f>
        <v>Unknown / Non-Applicable</v>
      </c>
      <c r="M1331" t="b">
        <f>IF(DataAnalyst!P1300=-1,FALSE,TRUE)</f>
        <v>0</v>
      </c>
      <c r="N1331">
        <f t="shared" si="188"/>
        <v>0</v>
      </c>
      <c r="O1331">
        <f t="shared" si="183"/>
        <v>0</v>
      </c>
      <c r="P1331">
        <f t="shared" si="184"/>
        <v>0</v>
      </c>
      <c r="Q1331">
        <f t="shared" si="185"/>
        <v>0</v>
      </c>
      <c r="R1331">
        <f t="shared" si="186"/>
        <v>0</v>
      </c>
      <c r="S1331">
        <f t="shared" si="187"/>
        <v>1</v>
      </c>
    </row>
    <row r="1332" spans="1:19" ht="18.600000000000001" customHeight="1" x14ac:dyDescent="0.3">
      <c r="A1332" t="s">
        <v>3894</v>
      </c>
      <c r="B1332" t="str">
        <f>UPPER(DataAnalyst!B1332)</f>
        <v>DATA ANALYST</v>
      </c>
      <c r="C1332" t="s">
        <v>3846</v>
      </c>
      <c r="E1332" t="str">
        <f t="shared" si="189"/>
        <v>Data Analyst</v>
      </c>
      <c r="F1332" t="str">
        <f t="shared" si="181"/>
        <v>$24</v>
      </c>
      <c r="G1332" t="str">
        <f t="shared" si="182"/>
        <v>$48</v>
      </c>
      <c r="H1332" t="str">
        <f>LEFT(DataAnalyst!F1301,LEN(DataAnalyst!F1301)-3)</f>
        <v xml:space="preserve">MedImpact
</v>
      </c>
      <c r="I1332" t="s">
        <v>1538</v>
      </c>
      <c r="J1332" t="str">
        <f>IF(DataAnalyst!I1301=-1,"Unknown",DataAnalyst!I1301)</f>
        <v>1001 to 5000 employees</v>
      </c>
      <c r="K1332" t="str">
        <f>IF(DataAnalyst!L1301=-1,"Unknown",DataAnalyst!L1301)</f>
        <v>Wholesale</v>
      </c>
      <c r="L1332" t="str">
        <f>IF(DataAnalyst!N1301=-1,"Unknown",DataAnalyst!N1301)</f>
        <v>$10 to $25 million (USD)</v>
      </c>
      <c r="M1332" t="b">
        <f>IF(DataAnalyst!P1301=-1,FALSE,TRUE)</f>
        <v>0</v>
      </c>
      <c r="N1332">
        <f t="shared" si="188"/>
        <v>1</v>
      </c>
      <c r="O1332">
        <f t="shared" si="183"/>
        <v>1</v>
      </c>
      <c r="P1332">
        <f t="shared" si="184"/>
        <v>0</v>
      </c>
      <c r="Q1332">
        <f t="shared" si="185"/>
        <v>0</v>
      </c>
      <c r="R1332">
        <f t="shared" si="186"/>
        <v>0</v>
      </c>
      <c r="S1332">
        <f t="shared" si="187"/>
        <v>1</v>
      </c>
    </row>
    <row r="1333" spans="1:19" ht="18.600000000000001" customHeight="1" x14ac:dyDescent="0.3">
      <c r="A1333" t="s">
        <v>3897</v>
      </c>
      <c r="B1333" t="str">
        <f>UPPER(DataAnalyst!B1333)</f>
        <v>DATA ANALYST (HR)</v>
      </c>
      <c r="C1333" t="s">
        <v>3846</v>
      </c>
      <c r="E1333" t="str">
        <f t="shared" si="189"/>
        <v>Data Analyst</v>
      </c>
      <c r="F1333" t="str">
        <f t="shared" si="181"/>
        <v>$24</v>
      </c>
      <c r="G1333" t="str">
        <f t="shared" si="182"/>
        <v>$48</v>
      </c>
      <c r="H1333" t="str">
        <f>LEFT(DataAnalyst!F1302,LEN(DataAnalyst!F1302)-3)</f>
        <v xml:space="preserve">Gossamer </v>
      </c>
      <c r="I1333" t="s">
        <v>1538</v>
      </c>
      <c r="J1333" t="str">
        <f>IF(DataAnalyst!I1302=-1,"Unknown",DataAnalyst!I1302)</f>
        <v>51 to 200 employees</v>
      </c>
      <c r="K1333" t="str">
        <f>IF(DataAnalyst!L1302=-1,"Unknown",DataAnalyst!L1302)</f>
        <v>Unknown</v>
      </c>
      <c r="L1333" t="str">
        <f>IF(DataAnalyst!N1302=-1,"Unknown",DataAnalyst!N1302)</f>
        <v>Unknown / Non-Applicable</v>
      </c>
      <c r="M1333" t="b">
        <f>IF(DataAnalyst!P1302=-1,FALSE,TRUE)</f>
        <v>0</v>
      </c>
      <c r="N1333">
        <f t="shared" si="188"/>
        <v>1</v>
      </c>
      <c r="O1333">
        <f t="shared" si="183"/>
        <v>0</v>
      </c>
      <c r="P1333">
        <f t="shared" si="184"/>
        <v>0</v>
      </c>
      <c r="Q1333">
        <f t="shared" si="185"/>
        <v>0</v>
      </c>
      <c r="R1333">
        <f t="shared" si="186"/>
        <v>1</v>
      </c>
      <c r="S1333">
        <f t="shared" si="187"/>
        <v>1</v>
      </c>
    </row>
    <row r="1334" spans="1:19" ht="18.600000000000001" customHeight="1" x14ac:dyDescent="0.3">
      <c r="A1334" t="s">
        <v>3898</v>
      </c>
      <c r="B1334" t="str">
        <f>UPPER(DataAnalyst!B1334)</f>
        <v>DATA ANALYST</v>
      </c>
      <c r="C1334" t="s">
        <v>3846</v>
      </c>
      <c r="E1334" t="str">
        <f t="shared" si="189"/>
        <v>Data Analyst</v>
      </c>
      <c r="F1334" t="str">
        <f t="shared" si="181"/>
        <v>$24</v>
      </c>
      <c r="G1334" t="str">
        <f t="shared" si="182"/>
        <v>$48</v>
      </c>
      <c r="H1334" t="str">
        <f>LEFT(DataAnalyst!F1303,LEN(DataAnalyst!F1303)-3)</f>
        <v xml:space="preserve">Sycuan Casino
</v>
      </c>
      <c r="I1334" t="s">
        <v>3815</v>
      </c>
      <c r="J1334" t="str">
        <f>IF(DataAnalyst!I1303=-1,"Unknown",DataAnalyst!I1303)</f>
        <v>1001 to 5000 employees</v>
      </c>
      <c r="K1334" t="str">
        <f>IF(DataAnalyst!L1303=-1,"Unknown",DataAnalyst!L1303)</f>
        <v>Gambling</v>
      </c>
      <c r="L1334" t="str">
        <f>IF(DataAnalyst!N1303=-1,"Unknown",DataAnalyst!N1303)</f>
        <v>$100 to $500 million (USD)</v>
      </c>
      <c r="M1334" t="b">
        <f>IF(DataAnalyst!P1303=-1,FALSE,TRUE)</f>
        <v>0</v>
      </c>
      <c r="N1334">
        <f t="shared" si="188"/>
        <v>0</v>
      </c>
      <c r="O1334">
        <f t="shared" si="183"/>
        <v>1</v>
      </c>
      <c r="P1334">
        <f t="shared" si="184"/>
        <v>0</v>
      </c>
      <c r="Q1334">
        <f t="shared" si="185"/>
        <v>0</v>
      </c>
      <c r="R1334">
        <f t="shared" si="186"/>
        <v>1</v>
      </c>
      <c r="S1334">
        <f t="shared" si="187"/>
        <v>0</v>
      </c>
    </row>
    <row r="1335" spans="1:19" ht="18.600000000000001" customHeight="1" x14ac:dyDescent="0.3">
      <c r="A1335" t="s">
        <v>3903</v>
      </c>
      <c r="B1335" t="str">
        <f>UPPER(DataAnalyst!B1335)</f>
        <v>DATA ANALYST (SQL, TABLEAU)</v>
      </c>
      <c r="C1335" t="s">
        <v>3846</v>
      </c>
      <c r="E1335" t="str">
        <f t="shared" si="189"/>
        <v>Data Analyst</v>
      </c>
      <c r="F1335" t="str">
        <f t="shared" si="181"/>
        <v>$24</v>
      </c>
      <c r="G1335" t="str">
        <f t="shared" si="182"/>
        <v>$48</v>
      </c>
      <c r="H1335" t="str">
        <f>LEFT(DataAnalyst!F1304,LEN(DataAnalyst!F1304)-3)</f>
        <v xml:space="preserve">California State University
</v>
      </c>
      <c r="I1335" t="s">
        <v>1538</v>
      </c>
      <c r="J1335" t="str">
        <f>IF(DataAnalyst!I1304=-1,"Unknown",DataAnalyst!I1304)</f>
        <v>10000+ employees</v>
      </c>
      <c r="K1335" t="str">
        <f>IF(DataAnalyst!L1304=-1,"Unknown",DataAnalyst!L1304)</f>
        <v>Colleges &amp; Universities</v>
      </c>
      <c r="L1335" t="str">
        <f>IF(DataAnalyst!N1304=-1,"Unknown",DataAnalyst!N1304)</f>
        <v>$2 to $5 billion (USD)</v>
      </c>
      <c r="M1335" t="b">
        <f>IF(DataAnalyst!P1304=-1,FALSE,TRUE)</f>
        <v>0</v>
      </c>
      <c r="N1335">
        <f t="shared" si="188"/>
        <v>1</v>
      </c>
      <c r="O1335">
        <f t="shared" si="183"/>
        <v>0</v>
      </c>
      <c r="P1335">
        <f t="shared" si="184"/>
        <v>0</v>
      </c>
      <c r="Q1335">
        <f t="shared" si="185"/>
        <v>1</v>
      </c>
      <c r="R1335">
        <f t="shared" si="186"/>
        <v>0</v>
      </c>
      <c r="S1335">
        <f t="shared" si="187"/>
        <v>0</v>
      </c>
    </row>
    <row r="1336" spans="1:19" ht="18.600000000000001" customHeight="1" x14ac:dyDescent="0.3">
      <c r="A1336" t="s">
        <v>3905</v>
      </c>
      <c r="B1336" t="str">
        <f>UPPER(DataAnalyst!B1336)</f>
        <v>DATA ANALYST TEAM Â€” DATA ANALYST</v>
      </c>
      <c r="C1336" t="s">
        <v>3846</v>
      </c>
      <c r="E1336" t="str">
        <f t="shared" si="189"/>
        <v>Data Analyst</v>
      </c>
      <c r="F1336" t="str">
        <f t="shared" si="181"/>
        <v>$24</v>
      </c>
      <c r="G1336" t="str">
        <f t="shared" si="182"/>
        <v>$48</v>
      </c>
      <c r="H1336" t="str">
        <f>LEFT(DataAnalyst!F1305,LEN(DataAnalyst!F1305)-3)</f>
        <v xml:space="preserve">Sunrise Systems, Inc.
</v>
      </c>
      <c r="I1336" t="s">
        <v>1538</v>
      </c>
      <c r="J1336" t="str">
        <f>IF(DataAnalyst!I1305=-1,"Unknown",DataAnalyst!I1305)</f>
        <v>501 to 1000 employees</v>
      </c>
      <c r="K1336" t="str">
        <f>IF(DataAnalyst!L1305=-1,"Unknown",DataAnalyst!L1305)</f>
        <v>IT Services</v>
      </c>
      <c r="L1336" t="str">
        <f>IF(DataAnalyst!N1305=-1,"Unknown",DataAnalyst!N1305)</f>
        <v>$25 to $50 million (USD)</v>
      </c>
      <c r="M1336" t="b">
        <f>IF(DataAnalyst!P1305=-1,FALSE,TRUE)</f>
        <v>0</v>
      </c>
      <c r="N1336">
        <f t="shared" si="188"/>
        <v>0</v>
      </c>
      <c r="O1336">
        <f t="shared" si="183"/>
        <v>0</v>
      </c>
      <c r="P1336">
        <f t="shared" si="184"/>
        <v>0</v>
      </c>
      <c r="Q1336">
        <f t="shared" si="185"/>
        <v>0</v>
      </c>
      <c r="R1336">
        <f t="shared" si="186"/>
        <v>0</v>
      </c>
      <c r="S1336">
        <f t="shared" si="187"/>
        <v>1</v>
      </c>
    </row>
    <row r="1337" spans="1:19" ht="18.600000000000001" customHeight="1" x14ac:dyDescent="0.3">
      <c r="A1337" t="s">
        <v>3908</v>
      </c>
      <c r="B1337" t="str">
        <f>UPPER(DataAnalyst!B1337)</f>
        <v>DATA ANALYST</v>
      </c>
      <c r="C1337" t="s">
        <v>3846</v>
      </c>
      <c r="E1337" t="str">
        <f t="shared" si="189"/>
        <v>Data Analyst</v>
      </c>
      <c r="F1337" t="str">
        <f t="shared" si="181"/>
        <v>$24</v>
      </c>
      <c r="G1337" t="str">
        <f t="shared" si="182"/>
        <v>$48</v>
      </c>
      <c r="H1337" t="str">
        <f>LEFT(DataAnalyst!F1306,LEN(DataAnalyst!F1306)-3)</f>
        <v xml:space="preserve">University of California - San Diego Medical Centers
</v>
      </c>
      <c r="I1337" t="s">
        <v>1538</v>
      </c>
      <c r="J1337" t="str">
        <f>IF(DataAnalyst!I1306=-1,"Unknown",DataAnalyst!I1306)</f>
        <v>10000+ employees</v>
      </c>
      <c r="K1337" t="str">
        <f>IF(DataAnalyst!L1306=-1,"Unknown",DataAnalyst!L1306)</f>
        <v>Health Care Services &amp; Hospitals</v>
      </c>
      <c r="L1337" t="str">
        <f>IF(DataAnalyst!N1306=-1,"Unknown",DataAnalyst!N1306)</f>
        <v>Unknown / Non-Applicable</v>
      </c>
      <c r="M1337" t="b">
        <f>IF(DataAnalyst!P1306=-1,FALSE,TRUE)</f>
        <v>0</v>
      </c>
      <c r="N1337">
        <f t="shared" si="188"/>
        <v>1</v>
      </c>
      <c r="O1337">
        <f t="shared" si="183"/>
        <v>1</v>
      </c>
      <c r="P1337">
        <f t="shared" si="184"/>
        <v>0</v>
      </c>
      <c r="Q1337">
        <f t="shared" si="185"/>
        <v>1</v>
      </c>
      <c r="R1337">
        <f t="shared" si="186"/>
        <v>0</v>
      </c>
      <c r="S1337">
        <f t="shared" si="187"/>
        <v>1</v>
      </c>
    </row>
    <row r="1338" spans="1:19" ht="18.600000000000001" customHeight="1" x14ac:dyDescent="0.3">
      <c r="A1338" t="s">
        <v>3912</v>
      </c>
      <c r="B1338" t="str">
        <f>UPPER(DataAnalyst!B1338)</f>
        <v>DATA ANALYST (PRODUCT ANALYTICS)</v>
      </c>
      <c r="C1338" t="s">
        <v>3846</v>
      </c>
      <c r="E1338" t="str">
        <f t="shared" si="189"/>
        <v>Data Analyst</v>
      </c>
      <c r="F1338" t="str">
        <f t="shared" si="181"/>
        <v>$24</v>
      </c>
      <c r="G1338" t="str">
        <f t="shared" si="182"/>
        <v>$48</v>
      </c>
      <c r="H1338" t="str">
        <f>LEFT(DataAnalyst!F1307,LEN(DataAnalyst!F1307)-3)</f>
        <v xml:space="preserve">World Wide Technology
</v>
      </c>
      <c r="I1338" t="s">
        <v>1538</v>
      </c>
      <c r="J1338" t="str">
        <f>IF(DataAnalyst!I1307=-1,"Unknown",DataAnalyst!I1307)</f>
        <v>5001 to 10000 employees</v>
      </c>
      <c r="K1338" t="str">
        <f>IF(DataAnalyst!L1307=-1,"Unknown",DataAnalyst!L1307)</f>
        <v>Computer Hardware &amp; Software</v>
      </c>
      <c r="L1338" t="str">
        <f>IF(DataAnalyst!N1307=-1,"Unknown",DataAnalyst!N1307)</f>
        <v>$10+ billion (USD)</v>
      </c>
      <c r="M1338" t="b">
        <f>IF(DataAnalyst!P1307=-1,FALSE,TRUE)</f>
        <v>0</v>
      </c>
      <c r="N1338">
        <f t="shared" si="188"/>
        <v>1</v>
      </c>
      <c r="O1338">
        <f t="shared" si="183"/>
        <v>1</v>
      </c>
      <c r="P1338">
        <f t="shared" si="184"/>
        <v>0</v>
      </c>
      <c r="Q1338">
        <f t="shared" si="185"/>
        <v>0</v>
      </c>
      <c r="R1338">
        <f t="shared" si="186"/>
        <v>0</v>
      </c>
      <c r="S1338">
        <f t="shared" si="187"/>
        <v>1</v>
      </c>
    </row>
    <row r="1339" spans="1:19" ht="18.600000000000001" customHeight="1" x14ac:dyDescent="0.3">
      <c r="A1339" t="s">
        <v>3915</v>
      </c>
      <c r="B1339" t="str">
        <f>UPPER(DataAnalyst!B1339)</f>
        <v>DATA ANALYST</v>
      </c>
      <c r="C1339" t="s">
        <v>3846</v>
      </c>
      <c r="E1339" t="str">
        <f t="shared" si="189"/>
        <v>Data Analyst</v>
      </c>
      <c r="F1339" t="str">
        <f t="shared" si="181"/>
        <v>$24</v>
      </c>
      <c r="G1339" t="str">
        <f t="shared" si="182"/>
        <v>$48</v>
      </c>
      <c r="H1339" t="str">
        <f>LEFT(DataAnalyst!F1308,LEN(DataAnalyst!F1308)-3)</f>
        <v xml:space="preserve">The Carrera Agency
</v>
      </c>
      <c r="I1339" t="s">
        <v>1538</v>
      </c>
      <c r="J1339" t="str">
        <f>IF(DataAnalyst!I1308=-1,"Unknown",DataAnalyst!I1308)</f>
        <v>51 to 200 employees</v>
      </c>
      <c r="K1339" t="str">
        <f>IF(DataAnalyst!L1308=-1,"Unknown",DataAnalyst!L1308)</f>
        <v>Staffing &amp; Outsourcing</v>
      </c>
      <c r="L1339" t="str">
        <f>IF(DataAnalyst!N1308=-1,"Unknown",DataAnalyst!N1308)</f>
        <v>$10 to $25 million (USD)</v>
      </c>
      <c r="M1339" t="b">
        <f>IF(DataAnalyst!P1308=-1,FALSE,TRUE)</f>
        <v>0</v>
      </c>
      <c r="N1339">
        <f t="shared" si="188"/>
        <v>0</v>
      </c>
      <c r="O1339">
        <f t="shared" si="183"/>
        <v>0</v>
      </c>
      <c r="P1339">
        <f t="shared" si="184"/>
        <v>0</v>
      </c>
      <c r="Q1339">
        <f t="shared" si="185"/>
        <v>0</v>
      </c>
      <c r="R1339">
        <f t="shared" si="186"/>
        <v>1</v>
      </c>
      <c r="S1339">
        <f t="shared" si="187"/>
        <v>0</v>
      </c>
    </row>
    <row r="1340" spans="1:19" ht="18.600000000000001" customHeight="1" x14ac:dyDescent="0.3">
      <c r="A1340" t="s">
        <v>3918</v>
      </c>
      <c r="B1340" t="str">
        <f>UPPER(DataAnalyst!B1340)</f>
        <v>PERFORMANCE IMPROVEMENT DATA ANALYST</v>
      </c>
      <c r="C1340" t="s">
        <v>3846</v>
      </c>
      <c r="E1340" t="str">
        <f t="shared" si="189"/>
        <v>Data Analyst</v>
      </c>
      <c r="F1340" t="str">
        <f t="shared" si="181"/>
        <v>$24</v>
      </c>
      <c r="G1340" t="str">
        <f t="shared" si="182"/>
        <v>$48</v>
      </c>
      <c r="H1340" t="str">
        <f>LEFT(DataAnalyst!F1309,LEN(DataAnalyst!F1309)-3)</f>
        <v xml:space="preserve">General Dynamics Information Technology
</v>
      </c>
      <c r="I1340" t="s">
        <v>1538</v>
      </c>
      <c r="J1340" t="str">
        <f>IF(DataAnalyst!I1309=-1,"Unknown",DataAnalyst!I1309)</f>
        <v>10000+ employees</v>
      </c>
      <c r="K1340" t="str">
        <f>IF(DataAnalyst!L1309=-1,"Unknown",DataAnalyst!L1309)</f>
        <v>IT Services</v>
      </c>
      <c r="L1340" t="str">
        <f>IF(DataAnalyst!N1309=-1,"Unknown",DataAnalyst!N1309)</f>
        <v>$10+ billion (USD)</v>
      </c>
      <c r="M1340" t="b">
        <f>IF(DataAnalyst!P1309=-1,FALSE,TRUE)</f>
        <v>0</v>
      </c>
      <c r="N1340">
        <f t="shared" si="188"/>
        <v>0</v>
      </c>
      <c r="O1340">
        <f t="shared" si="183"/>
        <v>0</v>
      </c>
      <c r="P1340">
        <f t="shared" si="184"/>
        <v>0</v>
      </c>
      <c r="Q1340">
        <f t="shared" si="185"/>
        <v>0</v>
      </c>
      <c r="R1340">
        <f t="shared" si="186"/>
        <v>0</v>
      </c>
      <c r="S1340">
        <f t="shared" si="187"/>
        <v>0</v>
      </c>
    </row>
    <row r="1341" spans="1:19" ht="18.600000000000001" customHeight="1" x14ac:dyDescent="0.3">
      <c r="A1341" t="s">
        <v>3920</v>
      </c>
      <c r="B1341" t="str">
        <f>UPPER(DataAnalyst!B1341)</f>
        <v>JUNIOR DATA ANALYST</v>
      </c>
      <c r="C1341" t="s">
        <v>3846</v>
      </c>
      <c r="E1341" t="str">
        <f t="shared" si="189"/>
        <v>Data Analyst</v>
      </c>
      <c r="F1341" t="str">
        <f t="shared" si="181"/>
        <v>$24</v>
      </c>
      <c r="G1341" t="str">
        <f t="shared" si="182"/>
        <v>$48</v>
      </c>
      <c r="H1341" t="str">
        <f>LEFT(DataAnalyst!F1310,LEN(DataAnalyst!F1310)-3)</f>
        <v xml:space="preserve">UC San Diego
</v>
      </c>
      <c r="I1341" t="s">
        <v>1538</v>
      </c>
      <c r="J1341" t="str">
        <f>IF(DataAnalyst!I1310=-1,"Unknown",DataAnalyst!I1310)</f>
        <v>10000+ employees</v>
      </c>
      <c r="K1341" t="str">
        <f>IF(DataAnalyst!L1310=-1,"Unknown",DataAnalyst!L1310)</f>
        <v>Colleges &amp; Universities</v>
      </c>
      <c r="L1341" t="str">
        <f>IF(DataAnalyst!N1310=-1,"Unknown",DataAnalyst!N1310)</f>
        <v>Unknown / Non-Applicable</v>
      </c>
      <c r="M1341" t="b">
        <f>IF(DataAnalyst!P1310=-1,FALSE,TRUE)</f>
        <v>0</v>
      </c>
      <c r="N1341">
        <f t="shared" si="188"/>
        <v>1</v>
      </c>
      <c r="O1341">
        <f t="shared" si="183"/>
        <v>0</v>
      </c>
      <c r="P1341">
        <f t="shared" si="184"/>
        <v>0</v>
      </c>
      <c r="Q1341">
        <f t="shared" si="185"/>
        <v>0</v>
      </c>
      <c r="R1341">
        <f t="shared" si="186"/>
        <v>0</v>
      </c>
      <c r="S1341">
        <f t="shared" si="187"/>
        <v>1</v>
      </c>
    </row>
    <row r="1342" spans="1:19" ht="18.600000000000001" customHeight="1" x14ac:dyDescent="0.3">
      <c r="A1342" t="s">
        <v>3921</v>
      </c>
      <c r="B1342" t="str">
        <f>UPPER(DataAnalyst!B1342)</f>
        <v>DATA ANALYST</v>
      </c>
      <c r="C1342" t="s">
        <v>3846</v>
      </c>
      <c r="E1342" t="str">
        <f t="shared" si="189"/>
        <v>Data Analyst</v>
      </c>
      <c r="F1342" t="str">
        <f t="shared" si="181"/>
        <v>$24</v>
      </c>
      <c r="G1342" t="str">
        <f t="shared" si="182"/>
        <v>$48</v>
      </c>
      <c r="H1342" t="str">
        <f>LEFT(DataAnalyst!F1311,LEN(DataAnalyst!F1311)-3)</f>
        <v xml:space="preserve">Kelly IT
</v>
      </c>
      <c r="I1342" t="s">
        <v>1538</v>
      </c>
      <c r="J1342" t="str">
        <f>IF(DataAnalyst!I1311=-1,"Unknown",DataAnalyst!I1311)</f>
        <v>501 to 1000 employees</v>
      </c>
      <c r="K1342" t="str">
        <f>IF(DataAnalyst!L1311=-1,"Unknown",DataAnalyst!L1311)</f>
        <v>Staffing &amp; Outsourcing</v>
      </c>
      <c r="L1342" t="str">
        <f>IF(DataAnalyst!N1311=-1,"Unknown",DataAnalyst!N1311)</f>
        <v>Unknown / Non-Applicable</v>
      </c>
      <c r="M1342" t="b">
        <f>IF(DataAnalyst!P1311=-1,FALSE,TRUE)</f>
        <v>0</v>
      </c>
      <c r="N1342">
        <f t="shared" si="188"/>
        <v>1</v>
      </c>
      <c r="O1342">
        <f t="shared" si="183"/>
        <v>0</v>
      </c>
      <c r="P1342">
        <f t="shared" si="184"/>
        <v>0</v>
      </c>
      <c r="Q1342">
        <f t="shared" si="185"/>
        <v>0</v>
      </c>
      <c r="R1342">
        <f t="shared" si="186"/>
        <v>0</v>
      </c>
      <c r="S1342">
        <f t="shared" si="187"/>
        <v>1</v>
      </c>
    </row>
    <row r="1343" spans="1:19" ht="18.600000000000001" customHeight="1" x14ac:dyDescent="0.3">
      <c r="A1343" t="s">
        <v>3924</v>
      </c>
      <c r="B1343" t="str">
        <f>UPPER(DataAnalyst!B1343)</f>
        <v>DALLAS CAMPUS RECRUITING 2018 - I&amp;D - DATA ANALYST</v>
      </c>
      <c r="C1343" t="s">
        <v>3846</v>
      </c>
      <c r="E1343" t="str">
        <f t="shared" si="189"/>
        <v>Data Analyst</v>
      </c>
      <c r="F1343" t="str">
        <f t="shared" si="181"/>
        <v>$24</v>
      </c>
      <c r="G1343" t="str">
        <f t="shared" si="182"/>
        <v>$48</v>
      </c>
      <c r="H1343" t="str">
        <f>LEFT(DataAnalyst!F1312,LEN(DataAnalyst!F1312)-3)</f>
        <v xml:space="preserve">Vervent
</v>
      </c>
      <c r="I1343" t="s">
        <v>1538</v>
      </c>
      <c r="J1343" t="str">
        <f>IF(DataAnalyst!I1312=-1,"Unknown",DataAnalyst!I1312)</f>
        <v>501 to 1000 employees</v>
      </c>
      <c r="K1343" t="str">
        <f>IF(DataAnalyst!L1312=-1,"Unknown",DataAnalyst!L1312)</f>
        <v>Lending</v>
      </c>
      <c r="L1343" t="str">
        <f>IF(DataAnalyst!N1312=-1,"Unknown",DataAnalyst!N1312)</f>
        <v>Unknown / Non-Applicable</v>
      </c>
      <c r="M1343" t="b">
        <f>IF(DataAnalyst!P1312=-1,FALSE,TRUE)</f>
        <v>1</v>
      </c>
      <c r="N1343">
        <f t="shared" si="188"/>
        <v>0</v>
      </c>
      <c r="O1343">
        <f t="shared" si="183"/>
        <v>0</v>
      </c>
      <c r="P1343">
        <f t="shared" si="184"/>
        <v>0</v>
      </c>
      <c r="Q1343">
        <f t="shared" si="185"/>
        <v>0</v>
      </c>
      <c r="R1343">
        <f t="shared" si="186"/>
        <v>0</v>
      </c>
      <c r="S1343">
        <f t="shared" si="187"/>
        <v>0</v>
      </c>
    </row>
    <row r="1344" spans="1:19" ht="18.600000000000001" customHeight="1" x14ac:dyDescent="0.3">
      <c r="A1344" t="s">
        <v>3926</v>
      </c>
      <c r="B1344" t="str">
        <f>UPPER(DataAnalyst!B1344)</f>
        <v>BUSINESS DATA ANALYST</v>
      </c>
      <c r="C1344" t="s">
        <v>3925</v>
      </c>
      <c r="E1344" t="str">
        <f t="shared" si="189"/>
        <v>Business Analyst</v>
      </c>
      <c r="F1344" t="str">
        <f t="shared" si="181"/>
        <v>$30</v>
      </c>
      <c r="G1344" t="str">
        <f t="shared" si="182"/>
        <v>$53</v>
      </c>
      <c r="H1344" t="str">
        <f>LEFT(DataAnalyst!F1313,LEN(DataAnalyst!F1313)-3)</f>
        <v xml:space="preserve">Perspecta
</v>
      </c>
      <c r="I1344" t="s">
        <v>1538</v>
      </c>
      <c r="J1344" t="str">
        <f>IF(DataAnalyst!I1313=-1,"Unknown",DataAnalyst!I1313)</f>
        <v>10000+ employees</v>
      </c>
      <c r="K1344" t="str">
        <f>IF(DataAnalyst!L1313=-1,"Unknown",DataAnalyst!L1313)</f>
        <v>Aerospace &amp; Defense</v>
      </c>
      <c r="L1344" t="str">
        <f>IF(DataAnalyst!N1313=-1,"Unknown",DataAnalyst!N1313)</f>
        <v>Unknown / Non-Applicable</v>
      </c>
      <c r="M1344" t="b">
        <f>IF(DataAnalyst!P1313=-1,FALSE,TRUE)</f>
        <v>0</v>
      </c>
      <c r="N1344">
        <f t="shared" si="188"/>
        <v>1</v>
      </c>
      <c r="O1344">
        <f t="shared" si="183"/>
        <v>0</v>
      </c>
      <c r="P1344">
        <f t="shared" si="184"/>
        <v>0</v>
      </c>
      <c r="Q1344">
        <f t="shared" si="185"/>
        <v>0</v>
      </c>
      <c r="R1344">
        <f t="shared" si="186"/>
        <v>0</v>
      </c>
      <c r="S1344">
        <f t="shared" si="187"/>
        <v>0</v>
      </c>
    </row>
    <row r="1345" spans="1:19" ht="18.600000000000001" customHeight="1" x14ac:dyDescent="0.3">
      <c r="A1345" t="s">
        <v>3931</v>
      </c>
      <c r="B1345" t="str">
        <f>UPPER(DataAnalyst!B1345)</f>
        <v>ANALYST, DATA &amp; DESIGN</v>
      </c>
      <c r="C1345" t="s">
        <v>3925</v>
      </c>
      <c r="E1345" t="str">
        <f t="shared" si="189"/>
        <v>Data Analyst</v>
      </c>
      <c r="F1345" t="str">
        <f t="shared" si="181"/>
        <v>$30</v>
      </c>
      <c r="G1345" t="str">
        <f t="shared" si="182"/>
        <v>$53</v>
      </c>
      <c r="H1345" t="str">
        <f>LEFT(DataAnalyst!F1314,LEN(DataAnalyst!F1314)-3)</f>
        <v xml:space="preserve">SBG Techology Solutions
</v>
      </c>
      <c r="I1345" t="s">
        <v>1538</v>
      </c>
      <c r="J1345" t="str">
        <f>IF(DataAnalyst!I1314=-1,"Unknown",DataAnalyst!I1314)</f>
        <v>51 to 200 employees</v>
      </c>
      <c r="K1345" t="str">
        <f>IF(DataAnalyst!L1314=-1,"Unknown",DataAnalyst!L1314)</f>
        <v>IT Services</v>
      </c>
      <c r="L1345" t="str">
        <f>IF(DataAnalyst!N1314=-1,"Unknown",DataAnalyst!N1314)</f>
        <v>$10 to $25 million (USD)</v>
      </c>
      <c r="M1345" t="b">
        <f>IF(DataAnalyst!P1314=-1,FALSE,TRUE)</f>
        <v>0</v>
      </c>
      <c r="N1345">
        <f t="shared" si="188"/>
        <v>0</v>
      </c>
      <c r="O1345">
        <f t="shared" si="183"/>
        <v>0</v>
      </c>
      <c r="P1345">
        <f t="shared" si="184"/>
        <v>0</v>
      </c>
      <c r="Q1345">
        <f t="shared" si="185"/>
        <v>0</v>
      </c>
      <c r="R1345">
        <f t="shared" si="186"/>
        <v>0</v>
      </c>
      <c r="S1345">
        <f t="shared" si="187"/>
        <v>1</v>
      </c>
    </row>
    <row r="1346" spans="1:19" ht="18.600000000000001" customHeight="1" x14ac:dyDescent="0.3">
      <c r="A1346" t="s">
        <v>3933</v>
      </c>
      <c r="B1346" t="str">
        <f>UPPER(DataAnalyst!B1346)</f>
        <v>DATA ANALYST</v>
      </c>
      <c r="C1346" t="s">
        <v>3925</v>
      </c>
      <c r="E1346" t="str">
        <f t="shared" si="189"/>
        <v>Data Analyst</v>
      </c>
      <c r="F1346" t="str">
        <f t="shared" ref="F1346:F1409" si="190">LEFT(C1346,3)</f>
        <v>$30</v>
      </c>
      <c r="G1346" t="str">
        <f t="shared" ref="G1346:G1409" si="191">MID(C1346,FIND("-",C1346)+1,FIND("(",C1346)-FIND("-",C1346)-3)</f>
        <v>$53</v>
      </c>
      <c r="H1346" t="str">
        <f>LEFT(DataAnalyst!F1315,LEN(DataAnalyst!F1315)-3)</f>
        <v xml:space="preserve">Insight Enterprises, Inc.
</v>
      </c>
      <c r="I1346" t="s">
        <v>1362</v>
      </c>
      <c r="J1346" t="str">
        <f>IF(DataAnalyst!I1315=-1,"Unknown",DataAnalyst!I1315)</f>
        <v>5001 to 10000 employees</v>
      </c>
      <c r="K1346" t="str">
        <f>IF(DataAnalyst!L1315=-1,"Unknown",DataAnalyst!L1315)</f>
        <v>Enterprise Software &amp; Network Solutions</v>
      </c>
      <c r="L1346" t="str">
        <f>IF(DataAnalyst!N1315=-1,"Unknown",DataAnalyst!N1315)</f>
        <v>$5 to $10 billion (USD)</v>
      </c>
      <c r="M1346" t="b">
        <f>IF(DataAnalyst!P1315=-1,FALSE,TRUE)</f>
        <v>0</v>
      </c>
      <c r="N1346">
        <f t="shared" si="188"/>
        <v>1</v>
      </c>
      <c r="O1346">
        <f t="shared" si="183"/>
        <v>0</v>
      </c>
      <c r="P1346">
        <f t="shared" si="184"/>
        <v>0</v>
      </c>
      <c r="Q1346">
        <f t="shared" si="185"/>
        <v>0</v>
      </c>
      <c r="R1346">
        <f t="shared" si="186"/>
        <v>0</v>
      </c>
      <c r="S1346">
        <f t="shared" si="187"/>
        <v>1</v>
      </c>
    </row>
    <row r="1347" spans="1:19" ht="18.600000000000001" customHeight="1" x14ac:dyDescent="0.3">
      <c r="A1347" t="s">
        <v>3935</v>
      </c>
      <c r="B1347" t="str">
        <f>UPPER(DataAnalyst!B1347)</f>
        <v>DATA QUALITY ANALYST</v>
      </c>
      <c r="C1347" t="s">
        <v>3925</v>
      </c>
      <c r="E1347" t="str">
        <f t="shared" si="189"/>
        <v>Data Analyst</v>
      </c>
      <c r="F1347" t="str">
        <f t="shared" si="190"/>
        <v>$30</v>
      </c>
      <c r="G1347" t="str">
        <f t="shared" si="191"/>
        <v>$53</v>
      </c>
      <c r="H1347" t="str">
        <f>LEFT(DataAnalyst!F1316,LEN(DataAnalyst!F1316)-3)</f>
        <v xml:space="preserve">Insight Enterprises, Inc.
</v>
      </c>
      <c r="I1347" t="s">
        <v>1362</v>
      </c>
      <c r="J1347" t="str">
        <f>IF(DataAnalyst!I1316=-1,"Unknown",DataAnalyst!I1316)</f>
        <v>5001 to 10000 employees</v>
      </c>
      <c r="K1347" t="str">
        <f>IF(DataAnalyst!L1316=-1,"Unknown",DataAnalyst!L1316)</f>
        <v>Enterprise Software &amp; Network Solutions</v>
      </c>
      <c r="L1347" t="str">
        <f>IF(DataAnalyst!N1316=-1,"Unknown",DataAnalyst!N1316)</f>
        <v>$5 to $10 billion (USD)</v>
      </c>
      <c r="M1347" t="b">
        <f>IF(DataAnalyst!P1316=-1,FALSE,TRUE)</f>
        <v>0</v>
      </c>
      <c r="N1347">
        <f t="shared" si="188"/>
        <v>1</v>
      </c>
      <c r="O1347">
        <f t="shared" ref="O1347:O1410" si="192">COUNTIF($A1347,"*Python*")</f>
        <v>0</v>
      </c>
      <c r="P1347">
        <f t="shared" ref="P1347:P1410" si="193">COUNTIF($A1347,"* R *")</f>
        <v>0</v>
      </c>
      <c r="Q1347">
        <f t="shared" ref="Q1347:Q1410" si="194">COUNTIF($A1347,"*Tableau*")</f>
        <v>0</v>
      </c>
      <c r="R1347">
        <f t="shared" ref="R1347:R1410" si="195">COUNTIF($A1347,"*Power BI*")+COUNTIF($A1347,"*PowerBI*")</f>
        <v>0</v>
      </c>
      <c r="S1347">
        <f t="shared" ref="S1347:S1410" si="196">+COUNTIF($A1347,"*Excel*")</f>
        <v>1</v>
      </c>
    </row>
    <row r="1348" spans="1:19" ht="18.600000000000001" customHeight="1" x14ac:dyDescent="0.3">
      <c r="A1348" t="s">
        <v>3937</v>
      </c>
      <c r="B1348" t="str">
        <f>UPPER(DataAnalyst!B1348)</f>
        <v>DATA ANALYST</v>
      </c>
      <c r="C1348" t="s">
        <v>3925</v>
      </c>
      <c r="E1348" t="str">
        <f t="shared" si="189"/>
        <v>Data Analyst</v>
      </c>
      <c r="F1348" t="str">
        <f t="shared" si="190"/>
        <v>$30</v>
      </c>
      <c r="G1348" t="str">
        <f t="shared" si="191"/>
        <v>$53</v>
      </c>
      <c r="H1348" t="str">
        <f>LEFT(DataAnalyst!F1317,LEN(DataAnalyst!F1317)-3)</f>
        <v xml:space="preserve">Harris Computer
</v>
      </c>
      <c r="I1348" t="s">
        <v>3854</v>
      </c>
      <c r="J1348" t="str">
        <f>IF(DataAnalyst!I1317=-1,"Unknown",DataAnalyst!I1317)</f>
        <v>5001 to 10000 employees</v>
      </c>
      <c r="K1348" t="str">
        <f>IF(DataAnalyst!L1317=-1,"Unknown",DataAnalyst!L1317)</f>
        <v>Computer Hardware &amp; Software</v>
      </c>
      <c r="L1348" t="str">
        <f>IF(DataAnalyst!N1317=-1,"Unknown",DataAnalyst!N1317)</f>
        <v>$500 million to $1 billion (USD)</v>
      </c>
      <c r="M1348" t="b">
        <f>IF(DataAnalyst!P1317=-1,FALSE,TRUE)</f>
        <v>0</v>
      </c>
      <c r="N1348">
        <f t="shared" ref="N1348:N1411" si="197">COUNTIF($A1348,"*SQL*")</f>
        <v>1</v>
      </c>
      <c r="O1348">
        <f t="shared" si="192"/>
        <v>0</v>
      </c>
      <c r="P1348">
        <f t="shared" si="193"/>
        <v>0</v>
      </c>
      <c r="Q1348">
        <f t="shared" si="194"/>
        <v>0</v>
      </c>
      <c r="R1348">
        <f t="shared" si="195"/>
        <v>0</v>
      </c>
      <c r="S1348">
        <f t="shared" si="196"/>
        <v>1</v>
      </c>
    </row>
    <row r="1349" spans="1:19" ht="18.600000000000001" customHeight="1" x14ac:dyDescent="0.3">
      <c r="A1349" t="s">
        <v>3938</v>
      </c>
      <c r="B1349" t="str">
        <f>UPPER(DataAnalyst!B1349)</f>
        <v>DATA ANALYST</v>
      </c>
      <c r="C1349" t="s">
        <v>3925</v>
      </c>
      <c r="E1349" t="str">
        <f t="shared" si="189"/>
        <v>Data Analyst</v>
      </c>
      <c r="F1349" t="str">
        <f t="shared" si="190"/>
        <v>$30</v>
      </c>
      <c r="G1349" t="str">
        <f t="shared" si="191"/>
        <v>$53</v>
      </c>
      <c r="H1349" t="str">
        <f>LEFT(DataAnalyst!F1318,LEN(DataAnalyst!F1318)-3)</f>
        <v xml:space="preserve">Lidl
</v>
      </c>
      <c r="I1349" t="s">
        <v>3859</v>
      </c>
      <c r="J1349" t="str">
        <f>IF(DataAnalyst!I1318=-1,"Unknown",DataAnalyst!I1318)</f>
        <v>10000+ employees</v>
      </c>
      <c r="K1349" t="str">
        <f>IF(DataAnalyst!L1318=-1,"Unknown",DataAnalyst!L1318)</f>
        <v>Grocery Stores &amp; Supermarkets</v>
      </c>
      <c r="L1349" t="str">
        <f>IF(DataAnalyst!N1318=-1,"Unknown",DataAnalyst!N1318)</f>
        <v>$10+ billion (USD)</v>
      </c>
      <c r="M1349" t="b">
        <f>IF(DataAnalyst!P1318=-1,FALSE,TRUE)</f>
        <v>0</v>
      </c>
      <c r="N1349">
        <f t="shared" si="197"/>
        <v>1</v>
      </c>
      <c r="O1349">
        <f t="shared" si="192"/>
        <v>0</v>
      </c>
      <c r="P1349">
        <f t="shared" si="193"/>
        <v>0</v>
      </c>
      <c r="Q1349">
        <f t="shared" si="194"/>
        <v>0</v>
      </c>
      <c r="R1349">
        <f t="shared" si="195"/>
        <v>0</v>
      </c>
      <c r="S1349">
        <f t="shared" si="196"/>
        <v>1</v>
      </c>
    </row>
    <row r="1350" spans="1:19" ht="18.600000000000001" customHeight="1" x14ac:dyDescent="0.3">
      <c r="A1350" t="s">
        <v>3941</v>
      </c>
      <c r="B1350" t="str">
        <f>UPPER(DataAnalyst!B1350)</f>
        <v>ANALYST I, DATA &amp; DESIGN</v>
      </c>
      <c r="C1350" t="s">
        <v>3925</v>
      </c>
      <c r="E1350" t="str">
        <f t="shared" si="189"/>
        <v>Data Analyst</v>
      </c>
      <c r="F1350" t="str">
        <f t="shared" si="190"/>
        <v>$30</v>
      </c>
      <c r="G1350" t="str">
        <f t="shared" si="191"/>
        <v>$53</v>
      </c>
      <c r="H1350" t="str">
        <f>LEFT(DataAnalyst!F1319,LEN(DataAnalyst!F1319)-3)</f>
        <v xml:space="preserve">Delmarva Foundation
</v>
      </c>
      <c r="I1350" t="s">
        <v>1379</v>
      </c>
      <c r="J1350" t="str">
        <f>IF(DataAnalyst!I1319=-1,"Unknown",DataAnalyst!I1319)</f>
        <v>501 to 1000 employees</v>
      </c>
      <c r="K1350" t="str">
        <f>IF(DataAnalyst!L1319=-1,"Unknown",DataAnalyst!L1319)</f>
        <v>Consulting</v>
      </c>
      <c r="L1350" t="str">
        <f>IF(DataAnalyst!N1319=-1,"Unknown",DataAnalyst!N1319)</f>
        <v>$50 to $100 million (USD)</v>
      </c>
      <c r="M1350" t="b">
        <f>IF(DataAnalyst!P1319=-1,FALSE,TRUE)</f>
        <v>0</v>
      </c>
      <c r="N1350">
        <f t="shared" si="197"/>
        <v>0</v>
      </c>
      <c r="O1350">
        <f t="shared" si="192"/>
        <v>0</v>
      </c>
      <c r="P1350">
        <f t="shared" si="193"/>
        <v>0</v>
      </c>
      <c r="Q1350">
        <f t="shared" si="194"/>
        <v>0</v>
      </c>
      <c r="R1350">
        <f t="shared" si="195"/>
        <v>0</v>
      </c>
      <c r="S1350">
        <f t="shared" si="196"/>
        <v>1</v>
      </c>
    </row>
    <row r="1351" spans="1:19" ht="18.600000000000001" customHeight="1" x14ac:dyDescent="0.3">
      <c r="A1351" t="s">
        <v>3943</v>
      </c>
      <c r="B1351" t="str">
        <f>UPPER(DataAnalyst!B1351)</f>
        <v>DATA ANALYST</v>
      </c>
      <c r="C1351" t="s">
        <v>3925</v>
      </c>
      <c r="E1351" t="str">
        <f t="shared" si="189"/>
        <v>Data Analyst</v>
      </c>
      <c r="F1351" t="str">
        <f t="shared" si="190"/>
        <v>$30</v>
      </c>
      <c r="G1351" t="str">
        <f t="shared" si="191"/>
        <v>$53</v>
      </c>
      <c r="H1351" t="str">
        <f>LEFT(DataAnalyst!F1320,LEN(DataAnalyst!F1320)-3)</f>
        <v xml:space="preserve">Pieces Technology, Inc.
</v>
      </c>
      <c r="I1351" t="s">
        <v>1379</v>
      </c>
      <c r="J1351" t="str">
        <f>IF(DataAnalyst!I1320=-1,"Unknown",DataAnalyst!I1320)</f>
        <v>51 to 200 employees</v>
      </c>
      <c r="K1351" t="str">
        <f>IF(DataAnalyst!L1320=-1,"Unknown",DataAnalyst!L1320)</f>
        <v>Enterprise Software &amp; Network Solutions</v>
      </c>
      <c r="L1351" t="str">
        <f>IF(DataAnalyst!N1320=-1,"Unknown",DataAnalyst!N1320)</f>
        <v>Unknown / Non-Applicable</v>
      </c>
      <c r="M1351" t="b">
        <f>IF(DataAnalyst!P1320=-1,FALSE,TRUE)</f>
        <v>0</v>
      </c>
      <c r="N1351">
        <f t="shared" si="197"/>
        <v>1</v>
      </c>
      <c r="O1351">
        <f t="shared" si="192"/>
        <v>0</v>
      </c>
      <c r="P1351">
        <f t="shared" si="193"/>
        <v>0</v>
      </c>
      <c r="Q1351">
        <f t="shared" si="194"/>
        <v>0</v>
      </c>
      <c r="R1351">
        <f t="shared" si="195"/>
        <v>1</v>
      </c>
      <c r="S1351">
        <f t="shared" si="196"/>
        <v>1</v>
      </c>
    </row>
    <row r="1352" spans="1:19" ht="18.600000000000001" customHeight="1" x14ac:dyDescent="0.3">
      <c r="A1352" t="s">
        <v>3945</v>
      </c>
      <c r="B1352" t="str">
        <f>UPPER(DataAnalyst!B1352)</f>
        <v>CLIENT DATA ANALYST</v>
      </c>
      <c r="C1352" t="s">
        <v>3925</v>
      </c>
      <c r="E1352" t="str">
        <f t="shared" si="189"/>
        <v>Data Analyst</v>
      </c>
      <c r="F1352" t="str">
        <f t="shared" si="190"/>
        <v>$30</v>
      </c>
      <c r="G1352" t="str">
        <f t="shared" si="191"/>
        <v>$53</v>
      </c>
      <c r="H1352" t="str">
        <f>LEFT(DataAnalyst!F1321,LEN(DataAnalyst!F1321)-3)</f>
        <v xml:space="preserve">Addison Group
</v>
      </c>
      <c r="I1352" t="s">
        <v>1379</v>
      </c>
      <c r="J1352" t="str">
        <f>IF(DataAnalyst!I1321=-1,"Unknown",DataAnalyst!I1321)</f>
        <v>501 to 1000 employees</v>
      </c>
      <c r="K1352" t="str">
        <f>IF(DataAnalyst!L1321=-1,"Unknown",DataAnalyst!L1321)</f>
        <v>Staffing &amp; Outsourcing</v>
      </c>
      <c r="L1352" t="str">
        <f>IF(DataAnalyst!N1321=-1,"Unknown",DataAnalyst!N1321)</f>
        <v>Unknown / Non-Applicable</v>
      </c>
      <c r="M1352" t="b">
        <f>IF(DataAnalyst!P1321=-1,FALSE,TRUE)</f>
        <v>0</v>
      </c>
      <c r="N1352">
        <f t="shared" si="197"/>
        <v>1</v>
      </c>
      <c r="O1352">
        <f t="shared" si="192"/>
        <v>0</v>
      </c>
      <c r="P1352">
        <f t="shared" si="193"/>
        <v>0</v>
      </c>
      <c r="Q1352">
        <f t="shared" si="194"/>
        <v>1</v>
      </c>
      <c r="R1352">
        <f t="shared" si="195"/>
        <v>0</v>
      </c>
      <c r="S1352">
        <f t="shared" si="196"/>
        <v>0</v>
      </c>
    </row>
    <row r="1353" spans="1:19" ht="18.600000000000001" customHeight="1" x14ac:dyDescent="0.3">
      <c r="A1353" t="s">
        <v>3946</v>
      </c>
      <c r="B1353" t="str">
        <f>UPPER(DataAnalyst!B1353)</f>
        <v>HR DATA ANALYST II</v>
      </c>
      <c r="C1353" t="s">
        <v>3925</v>
      </c>
      <c r="E1353" t="str">
        <f t="shared" si="189"/>
        <v>Data Analyst</v>
      </c>
      <c r="F1353" t="str">
        <f t="shared" si="190"/>
        <v>$30</v>
      </c>
      <c r="G1353" t="str">
        <f t="shared" si="191"/>
        <v>$53</v>
      </c>
      <c r="H1353" t="str">
        <f>LEFT(DataAnalyst!F1322,LEN(DataAnalyst!F1322)-3)</f>
        <v xml:space="preserve">Mondo
</v>
      </c>
      <c r="I1353" t="s">
        <v>1379</v>
      </c>
      <c r="J1353" t="str">
        <f>IF(DataAnalyst!I1322=-1,"Unknown",DataAnalyst!I1322)</f>
        <v>51 to 200 employees</v>
      </c>
      <c r="K1353" t="str">
        <f>IF(DataAnalyst!L1322=-1,"Unknown",DataAnalyst!L1322)</f>
        <v>Staffing &amp; Outsourcing</v>
      </c>
      <c r="L1353" t="str">
        <f>IF(DataAnalyst!N1322=-1,"Unknown",DataAnalyst!N1322)</f>
        <v>$100 to $500 million (USD)</v>
      </c>
      <c r="M1353" t="b">
        <f>IF(DataAnalyst!P1322=-1,FALSE,TRUE)</f>
        <v>0</v>
      </c>
      <c r="N1353">
        <f t="shared" si="197"/>
        <v>0</v>
      </c>
      <c r="O1353">
        <f t="shared" si="192"/>
        <v>0</v>
      </c>
      <c r="P1353">
        <f t="shared" si="193"/>
        <v>1</v>
      </c>
      <c r="Q1353">
        <f t="shared" si="194"/>
        <v>1</v>
      </c>
      <c r="R1353">
        <f t="shared" si="195"/>
        <v>0</v>
      </c>
      <c r="S1353">
        <f t="shared" si="196"/>
        <v>1</v>
      </c>
    </row>
    <row r="1354" spans="1:19" ht="18.600000000000001" customHeight="1" x14ac:dyDescent="0.3">
      <c r="A1354" t="s">
        <v>3949</v>
      </c>
      <c r="B1354" t="str">
        <f>UPPER(DataAnalyst!B1354)</f>
        <v>DATA ANALYST</v>
      </c>
      <c r="C1354" t="s">
        <v>3925</v>
      </c>
      <c r="E1354" t="str">
        <f t="shared" si="189"/>
        <v>Data Analyst</v>
      </c>
      <c r="F1354" t="str">
        <f t="shared" si="190"/>
        <v>$30</v>
      </c>
      <c r="G1354" t="str">
        <f t="shared" si="191"/>
        <v>$53</v>
      </c>
      <c r="H1354" t="str">
        <f>LEFT(DataAnalyst!F1324,LEN(DataAnalyst!F1324)-3)</f>
        <v xml:space="preserve">PeopleFun
</v>
      </c>
      <c r="I1354" t="s">
        <v>3874</v>
      </c>
      <c r="J1354" t="str">
        <f>IF(DataAnalyst!I1324=-1,"Unknown",DataAnalyst!I1324)</f>
        <v>1 to 50 employees</v>
      </c>
      <c r="K1354" t="str">
        <f>IF(DataAnalyst!L1324=-1,"Unknown",DataAnalyst!L1324)</f>
        <v>Audiovisual</v>
      </c>
      <c r="L1354" t="str">
        <f>IF(DataAnalyst!N1324=-1,"Unknown",DataAnalyst!N1324)</f>
        <v>Unknown / Non-Applicable</v>
      </c>
      <c r="M1354" t="b">
        <f>IF(DataAnalyst!P1324=-1,FALSE,TRUE)</f>
        <v>0</v>
      </c>
      <c r="N1354">
        <f t="shared" si="197"/>
        <v>1</v>
      </c>
      <c r="O1354">
        <f t="shared" si="192"/>
        <v>0</v>
      </c>
      <c r="P1354">
        <f t="shared" si="193"/>
        <v>0</v>
      </c>
      <c r="Q1354">
        <f t="shared" si="194"/>
        <v>0</v>
      </c>
      <c r="R1354">
        <f t="shared" si="195"/>
        <v>0</v>
      </c>
      <c r="S1354">
        <f t="shared" si="196"/>
        <v>0</v>
      </c>
    </row>
    <row r="1355" spans="1:19" ht="18.600000000000001" customHeight="1" x14ac:dyDescent="0.3">
      <c r="A1355" t="s">
        <v>3950</v>
      </c>
      <c r="B1355" t="str">
        <f>UPPER(DataAnalyst!B1355)</f>
        <v>HEALTHCARE DATA ANALYST</v>
      </c>
      <c r="C1355" t="s">
        <v>3925</v>
      </c>
      <c r="E1355" t="str">
        <f t="shared" si="189"/>
        <v>Data Analyst</v>
      </c>
      <c r="F1355" t="str">
        <f t="shared" si="190"/>
        <v>$30</v>
      </c>
      <c r="G1355" t="str">
        <f t="shared" si="191"/>
        <v>$53</v>
      </c>
      <c r="H1355" t="str">
        <f>LEFT(DataAnalyst!F1325,LEN(DataAnalyst!F1325)-3)</f>
        <v xml:space="preserve">The Richards Group
</v>
      </c>
      <c r="I1355" t="s">
        <v>1379</v>
      </c>
      <c r="J1355" t="str">
        <f>IF(DataAnalyst!I1325=-1,"Unknown",DataAnalyst!I1325)</f>
        <v>501 to 1000 employees</v>
      </c>
      <c r="K1355" t="str">
        <f>IF(DataAnalyst!L1325=-1,"Unknown",DataAnalyst!L1325)</f>
        <v>Advertising &amp; Marketing</v>
      </c>
      <c r="L1355" t="str">
        <f>IF(DataAnalyst!N1325=-1,"Unknown",DataAnalyst!N1325)</f>
        <v>$100 to $500 million (USD)</v>
      </c>
      <c r="M1355" t="b">
        <f>IF(DataAnalyst!P1325=-1,FALSE,TRUE)</f>
        <v>0</v>
      </c>
      <c r="N1355">
        <f t="shared" si="197"/>
        <v>1</v>
      </c>
      <c r="O1355">
        <f t="shared" si="192"/>
        <v>0</v>
      </c>
      <c r="P1355">
        <f t="shared" si="193"/>
        <v>0</v>
      </c>
      <c r="Q1355">
        <f t="shared" si="194"/>
        <v>0</v>
      </c>
      <c r="R1355">
        <f t="shared" si="195"/>
        <v>0</v>
      </c>
      <c r="S1355">
        <f t="shared" si="196"/>
        <v>1</v>
      </c>
    </row>
    <row r="1356" spans="1:19" ht="18.600000000000001" customHeight="1" x14ac:dyDescent="0.3">
      <c r="A1356" t="s">
        <v>3954</v>
      </c>
      <c r="B1356" t="str">
        <f>UPPER(DataAnalyst!B1356)</f>
        <v>IGNITE GRADUATE DEVELOPMENT PROGRAM APPLICATION DEVELOPER / DATA SCIENTIST / BUSINESS ANALYST</v>
      </c>
      <c r="C1356" t="s">
        <v>3925</v>
      </c>
      <c r="E1356" t="str">
        <f t="shared" si="189"/>
        <v>Business Analyst</v>
      </c>
      <c r="F1356" t="str">
        <f t="shared" si="190"/>
        <v>$30</v>
      </c>
      <c r="G1356" t="str">
        <f t="shared" si="191"/>
        <v>$53</v>
      </c>
      <c r="H1356" t="str">
        <f>LEFT(DataAnalyst!F1326,LEN(DataAnalyst!F1326)-3)</f>
        <v xml:space="preserve">Federal Reserve Bank
</v>
      </c>
      <c r="I1356" t="s">
        <v>1379</v>
      </c>
      <c r="J1356" t="str">
        <f>IF(DataAnalyst!I1326=-1,"Unknown",DataAnalyst!I1326)</f>
        <v>1001 to 5000 employees</v>
      </c>
      <c r="K1356" t="str">
        <f>IF(DataAnalyst!L1326=-1,"Unknown",DataAnalyst!L1326)</f>
        <v>Financial Analytics &amp; Research</v>
      </c>
      <c r="L1356" t="str">
        <f>IF(DataAnalyst!N1326=-1,"Unknown",DataAnalyst!N1326)</f>
        <v>$10+ billion (USD)</v>
      </c>
      <c r="M1356" t="b">
        <f>IF(DataAnalyst!P1326=-1,FALSE,TRUE)</f>
        <v>0</v>
      </c>
      <c r="N1356">
        <f t="shared" si="197"/>
        <v>0</v>
      </c>
      <c r="O1356">
        <f t="shared" si="192"/>
        <v>0</v>
      </c>
      <c r="P1356">
        <f t="shared" si="193"/>
        <v>0</v>
      </c>
      <c r="Q1356">
        <f t="shared" si="194"/>
        <v>0</v>
      </c>
      <c r="R1356">
        <f t="shared" si="195"/>
        <v>0</v>
      </c>
      <c r="S1356">
        <f t="shared" si="196"/>
        <v>1</v>
      </c>
    </row>
    <row r="1357" spans="1:19" ht="18.600000000000001" customHeight="1" x14ac:dyDescent="0.3">
      <c r="A1357" t="s">
        <v>3956</v>
      </c>
      <c r="B1357" t="str">
        <f>UPPER(DataAnalyst!B1357)</f>
        <v>DATA ANALYST II</v>
      </c>
      <c r="C1357" t="s">
        <v>3925</v>
      </c>
      <c r="E1357" t="str">
        <f t="shared" si="189"/>
        <v>Data Analyst</v>
      </c>
      <c r="F1357" t="str">
        <f t="shared" si="190"/>
        <v>$30</v>
      </c>
      <c r="G1357" t="str">
        <f t="shared" si="191"/>
        <v>$53</v>
      </c>
      <c r="H1357" t="str">
        <f>LEFT(DataAnalyst!F1327,LEN(DataAnalyst!F1327)-3)</f>
        <v xml:space="preserve">TekniSMart Solutions
</v>
      </c>
      <c r="I1357" t="s">
        <v>1379</v>
      </c>
      <c r="J1357" t="str">
        <f>IF(DataAnalyst!I1327=-1,"Unknown",DataAnalyst!I1327)</f>
        <v>1 to 50 employees</v>
      </c>
      <c r="K1357" t="str">
        <f>IF(DataAnalyst!L1327=-1,"Unknown",DataAnalyst!L1327)</f>
        <v>Unknown</v>
      </c>
      <c r="L1357" t="str">
        <f>IF(DataAnalyst!N1327=-1,"Unknown",DataAnalyst!N1327)</f>
        <v>Unknown / Non-Applicable</v>
      </c>
      <c r="M1357" t="b">
        <f>IF(DataAnalyst!P1327=-1,FALSE,TRUE)</f>
        <v>0</v>
      </c>
      <c r="N1357">
        <f t="shared" si="197"/>
        <v>1</v>
      </c>
      <c r="O1357">
        <f t="shared" si="192"/>
        <v>0</v>
      </c>
      <c r="P1357">
        <f t="shared" si="193"/>
        <v>0</v>
      </c>
      <c r="Q1357">
        <f t="shared" si="194"/>
        <v>1</v>
      </c>
      <c r="R1357">
        <f t="shared" si="195"/>
        <v>1</v>
      </c>
      <c r="S1357">
        <f t="shared" si="196"/>
        <v>1</v>
      </c>
    </row>
    <row r="1358" spans="1:19" ht="18.600000000000001" customHeight="1" x14ac:dyDescent="0.3">
      <c r="A1358" t="s">
        <v>3959</v>
      </c>
      <c r="B1358" t="str">
        <f>UPPER(DataAnalyst!B1358)</f>
        <v>DATA ANALYST</v>
      </c>
      <c r="C1358" t="s">
        <v>3925</v>
      </c>
      <c r="E1358" t="str">
        <f t="shared" si="189"/>
        <v>Data Analyst</v>
      </c>
      <c r="F1358" t="str">
        <f t="shared" si="190"/>
        <v>$30</v>
      </c>
      <c r="G1358" t="str">
        <f t="shared" si="191"/>
        <v>$53</v>
      </c>
      <c r="H1358" t="str">
        <f>LEFT(DataAnalyst!F1328,LEN(DataAnalyst!F1328)-3)</f>
        <v xml:space="preserve">InfoVision, Inc.
</v>
      </c>
      <c r="I1358" t="s">
        <v>1379</v>
      </c>
      <c r="J1358" t="str">
        <f>IF(DataAnalyst!I1328=-1,"Unknown",DataAnalyst!I1328)</f>
        <v>1001 to 5000 employees</v>
      </c>
      <c r="K1358" t="str">
        <f>IF(DataAnalyst!L1328=-1,"Unknown",DataAnalyst!L1328)</f>
        <v>IT Services</v>
      </c>
      <c r="L1358" t="str">
        <f>IF(DataAnalyst!N1328=-1,"Unknown",DataAnalyst!N1328)</f>
        <v>$100 to $500 million (USD)</v>
      </c>
      <c r="M1358" t="b">
        <f>IF(DataAnalyst!P1328=-1,FALSE,TRUE)</f>
        <v>0</v>
      </c>
      <c r="N1358">
        <f t="shared" si="197"/>
        <v>1</v>
      </c>
      <c r="O1358">
        <f t="shared" si="192"/>
        <v>0</v>
      </c>
      <c r="P1358">
        <f t="shared" si="193"/>
        <v>0</v>
      </c>
      <c r="Q1358">
        <f t="shared" si="194"/>
        <v>0</v>
      </c>
      <c r="R1358">
        <f t="shared" si="195"/>
        <v>0</v>
      </c>
      <c r="S1358">
        <f t="shared" si="196"/>
        <v>1</v>
      </c>
    </row>
    <row r="1359" spans="1:19" ht="18.600000000000001" customHeight="1" x14ac:dyDescent="0.3">
      <c r="A1359" t="s">
        <v>3963</v>
      </c>
      <c r="B1359" t="str">
        <f>UPPER(DataAnalyst!B1359)</f>
        <v>DATA ANALYST</v>
      </c>
      <c r="C1359" t="s">
        <v>3925</v>
      </c>
      <c r="E1359" t="str">
        <f t="shared" si="189"/>
        <v>Data Analyst</v>
      </c>
      <c r="F1359" t="str">
        <f t="shared" si="190"/>
        <v>$30</v>
      </c>
      <c r="G1359" t="str">
        <f t="shared" si="191"/>
        <v>$53</v>
      </c>
      <c r="H1359" t="str">
        <f>LEFT(DataAnalyst!F1329,LEN(DataAnalyst!F1329)-3)</f>
        <v xml:space="preserve">Dallas County
</v>
      </c>
      <c r="I1359" t="s">
        <v>1379</v>
      </c>
      <c r="J1359" t="str">
        <f>IF(DataAnalyst!I1329=-1,"Unknown",DataAnalyst!I1329)</f>
        <v>201 to 500 employees</v>
      </c>
      <c r="K1359" t="str">
        <f>IF(DataAnalyst!L1329=-1,"Unknown",DataAnalyst!L1329)</f>
        <v>Municipal Governments</v>
      </c>
      <c r="L1359" t="str">
        <f>IF(DataAnalyst!N1329=-1,"Unknown",DataAnalyst!N1329)</f>
        <v>$50 to $100 million (USD)</v>
      </c>
      <c r="M1359" t="b">
        <f>IF(DataAnalyst!P1329=-1,FALSE,TRUE)</f>
        <v>0</v>
      </c>
      <c r="N1359">
        <f t="shared" si="197"/>
        <v>0</v>
      </c>
      <c r="O1359">
        <f t="shared" si="192"/>
        <v>0</v>
      </c>
      <c r="P1359">
        <f t="shared" si="193"/>
        <v>0</v>
      </c>
      <c r="Q1359">
        <f t="shared" si="194"/>
        <v>0</v>
      </c>
      <c r="R1359">
        <f t="shared" si="195"/>
        <v>0</v>
      </c>
      <c r="S1359">
        <f t="shared" si="196"/>
        <v>0</v>
      </c>
    </row>
    <row r="1360" spans="1:19" ht="18.600000000000001" customHeight="1" x14ac:dyDescent="0.3">
      <c r="A1360" t="s">
        <v>3965</v>
      </c>
      <c r="B1360" t="str">
        <f>UPPER(DataAnalyst!B1360)</f>
        <v>SYSTEM/DATA ANALYST</v>
      </c>
      <c r="C1360" t="s">
        <v>3925</v>
      </c>
      <c r="E1360" t="str">
        <f t="shared" si="189"/>
        <v>Data Analyst</v>
      </c>
      <c r="F1360" t="str">
        <f t="shared" si="190"/>
        <v>$30</v>
      </c>
      <c r="G1360" t="str">
        <f t="shared" si="191"/>
        <v>$53</v>
      </c>
      <c r="H1360" t="str">
        <f>LEFT(DataAnalyst!F1332,LEN(DataAnalyst!F1332)-3)</f>
        <v>Yeti Technolog</v>
      </c>
      <c r="I1360" t="s">
        <v>395</v>
      </c>
      <c r="J1360" t="str">
        <f>IF(DataAnalyst!I1332=-1,"Unknown",DataAnalyst!I1332)</f>
        <v>1 to 50 employees</v>
      </c>
      <c r="K1360" t="str">
        <f>IF(DataAnalyst!L1332=-1,"Unknown",DataAnalyst!L1332)</f>
        <v>IT Services</v>
      </c>
      <c r="L1360" t="str">
        <f>IF(DataAnalyst!N1332=-1,"Unknown",DataAnalyst!N1332)</f>
        <v>Less than $1 million (USD)</v>
      </c>
      <c r="M1360" t="b">
        <f>IF(DataAnalyst!P1332=-1,FALSE,TRUE)</f>
        <v>0</v>
      </c>
      <c r="N1360">
        <f t="shared" si="197"/>
        <v>1</v>
      </c>
      <c r="O1360">
        <f t="shared" si="192"/>
        <v>0</v>
      </c>
      <c r="P1360">
        <f t="shared" si="193"/>
        <v>0</v>
      </c>
      <c r="Q1360">
        <f t="shared" si="194"/>
        <v>0</v>
      </c>
      <c r="R1360">
        <f t="shared" si="195"/>
        <v>0</v>
      </c>
      <c r="S1360">
        <f t="shared" si="196"/>
        <v>1</v>
      </c>
    </row>
    <row r="1361" spans="1:19" ht="18.600000000000001" customHeight="1" x14ac:dyDescent="0.3">
      <c r="A1361" t="s">
        <v>3968</v>
      </c>
      <c r="B1361" t="str">
        <f>UPPER(DataAnalyst!B1361)</f>
        <v>HR DATA ANALYST II</v>
      </c>
      <c r="C1361" t="s">
        <v>3925</v>
      </c>
      <c r="E1361" t="str">
        <f t="shared" si="189"/>
        <v>Data Analyst</v>
      </c>
      <c r="F1361" t="str">
        <f t="shared" si="190"/>
        <v>$30</v>
      </c>
      <c r="G1361" t="str">
        <f t="shared" si="191"/>
        <v>$53</v>
      </c>
      <c r="H1361" t="str">
        <f>LEFT(DataAnalyst!F1333,LEN(DataAnalyst!F1333)-3)</f>
        <v xml:space="preserve">Lidl
</v>
      </c>
      <c r="I1361" t="s">
        <v>3859</v>
      </c>
      <c r="J1361" t="str">
        <f>IF(DataAnalyst!I1333=-1,"Unknown",DataAnalyst!I1333)</f>
        <v>10000+ employees</v>
      </c>
      <c r="K1361" t="str">
        <f>IF(DataAnalyst!L1333=-1,"Unknown",DataAnalyst!L1333)</f>
        <v>Grocery Stores &amp; Supermarkets</v>
      </c>
      <c r="L1361" t="str">
        <f>IF(DataAnalyst!N1333=-1,"Unknown",DataAnalyst!N1333)</f>
        <v>$10+ billion (USD)</v>
      </c>
      <c r="M1361" t="b">
        <f>IF(DataAnalyst!P1333=-1,FALSE,TRUE)</f>
        <v>0</v>
      </c>
      <c r="N1361">
        <f t="shared" si="197"/>
        <v>0</v>
      </c>
      <c r="O1361">
        <f t="shared" si="192"/>
        <v>0</v>
      </c>
      <c r="P1361">
        <f t="shared" si="193"/>
        <v>1</v>
      </c>
      <c r="Q1361">
        <f t="shared" si="194"/>
        <v>1</v>
      </c>
      <c r="R1361">
        <f t="shared" si="195"/>
        <v>0</v>
      </c>
      <c r="S1361">
        <f t="shared" si="196"/>
        <v>1</v>
      </c>
    </row>
    <row r="1362" spans="1:19" ht="18.600000000000001" customHeight="1" x14ac:dyDescent="0.3">
      <c r="A1362" t="s">
        <v>3970</v>
      </c>
      <c r="B1362" t="str">
        <f>UPPER(DataAnalyst!B1362)</f>
        <v>DATA ANALYST</v>
      </c>
      <c r="C1362" t="s">
        <v>3925</v>
      </c>
      <c r="E1362" t="str">
        <f t="shared" si="189"/>
        <v>Data Analyst</v>
      </c>
      <c r="F1362" t="str">
        <f t="shared" si="190"/>
        <v>$30</v>
      </c>
      <c r="G1362" t="str">
        <f t="shared" si="191"/>
        <v>$53</v>
      </c>
      <c r="H1362" t="str">
        <f>LEFT(DataAnalyst!F1334,LEN(DataAnalyst!F1334)-3)</f>
        <v xml:space="preserve">Nokia
</v>
      </c>
      <c r="I1362" t="s">
        <v>1379</v>
      </c>
      <c r="J1362" t="str">
        <f>IF(DataAnalyst!I1334=-1,"Unknown",DataAnalyst!I1334)</f>
        <v>10000+ employees</v>
      </c>
      <c r="K1362" t="str">
        <f>IF(DataAnalyst!L1334=-1,"Unknown",DataAnalyst!L1334)</f>
        <v>Telecommunications Services</v>
      </c>
      <c r="L1362" t="str">
        <f>IF(DataAnalyst!N1334=-1,"Unknown",DataAnalyst!N1334)</f>
        <v>$10+ billion (USD)</v>
      </c>
      <c r="M1362" t="b">
        <f>IF(DataAnalyst!P1334=-1,FALSE,TRUE)</f>
        <v>0</v>
      </c>
      <c r="N1362">
        <f t="shared" si="197"/>
        <v>1</v>
      </c>
      <c r="O1362">
        <f t="shared" si="192"/>
        <v>1</v>
      </c>
      <c r="P1362">
        <f t="shared" si="193"/>
        <v>0</v>
      </c>
      <c r="Q1362">
        <f t="shared" si="194"/>
        <v>1</v>
      </c>
      <c r="R1362">
        <f t="shared" si="195"/>
        <v>0</v>
      </c>
      <c r="S1362">
        <f t="shared" si="196"/>
        <v>0</v>
      </c>
    </row>
    <row r="1363" spans="1:19" ht="18.600000000000001" customHeight="1" x14ac:dyDescent="0.3">
      <c r="A1363" t="s">
        <v>3971</v>
      </c>
      <c r="B1363" t="str">
        <f>UPPER(DataAnalyst!B1363)</f>
        <v>DATA REPORTING ANALYST</v>
      </c>
      <c r="C1363" t="s">
        <v>3925</v>
      </c>
      <c r="E1363" t="str">
        <f t="shared" si="189"/>
        <v>Data Analyst</v>
      </c>
      <c r="F1363" t="str">
        <f t="shared" si="190"/>
        <v>$30</v>
      </c>
      <c r="G1363" t="str">
        <f t="shared" si="191"/>
        <v>$53</v>
      </c>
      <c r="H1363" t="str">
        <f>LEFT(DataAnalyst!F1335,LEN(DataAnalyst!F1335)-3)</f>
        <v xml:space="preserve">The Judge Group, Inc.
</v>
      </c>
      <c r="I1363" t="s">
        <v>3874</v>
      </c>
      <c r="J1363" t="str">
        <f>IF(DataAnalyst!I1335=-1,"Unknown",DataAnalyst!I1335)</f>
        <v>1001 to 5000 employees</v>
      </c>
      <c r="K1363" t="str">
        <f>IF(DataAnalyst!L1335=-1,"Unknown",DataAnalyst!L1335)</f>
        <v>Staffing &amp; Outsourcing</v>
      </c>
      <c r="L1363" t="str">
        <f>IF(DataAnalyst!N1335=-1,"Unknown",DataAnalyst!N1335)</f>
        <v>$100 to $500 million (USD)</v>
      </c>
      <c r="M1363" t="b">
        <f>IF(DataAnalyst!P1335=-1,FALSE,TRUE)</f>
        <v>0</v>
      </c>
      <c r="N1363">
        <f t="shared" si="197"/>
        <v>1</v>
      </c>
      <c r="O1363">
        <f t="shared" si="192"/>
        <v>1</v>
      </c>
      <c r="P1363">
        <f t="shared" si="193"/>
        <v>0</v>
      </c>
      <c r="Q1363">
        <f t="shared" si="194"/>
        <v>1</v>
      </c>
      <c r="R1363">
        <f t="shared" si="195"/>
        <v>0</v>
      </c>
      <c r="S1363">
        <f t="shared" si="196"/>
        <v>1</v>
      </c>
    </row>
    <row r="1364" spans="1:19" ht="18.600000000000001" customHeight="1" x14ac:dyDescent="0.3">
      <c r="A1364" t="s">
        <v>3975</v>
      </c>
      <c r="B1364" t="str">
        <f>UPPER(DataAnalyst!B1364)</f>
        <v>SR DATA INTEGRITY ANALYST</v>
      </c>
      <c r="C1364" t="s">
        <v>3925</v>
      </c>
      <c r="E1364" t="str">
        <f t="shared" si="189"/>
        <v>Data Analyst</v>
      </c>
      <c r="F1364" t="str">
        <f t="shared" si="190"/>
        <v>$30</v>
      </c>
      <c r="G1364" t="str">
        <f t="shared" si="191"/>
        <v>$53</v>
      </c>
      <c r="H1364" t="str">
        <f>LEFT(DataAnalyst!F1336,LEN(DataAnalyst!F1336)-3)</f>
        <v xml:space="preserve">Precision
</v>
      </c>
      <c r="I1364" t="s">
        <v>1379</v>
      </c>
      <c r="J1364" t="str">
        <f>IF(DataAnalyst!I1336=-1,"Unknown",DataAnalyst!I1336)</f>
        <v>1 to 50 employees</v>
      </c>
      <c r="K1364" t="str">
        <f>IF(DataAnalyst!L1336=-1,"Unknown",DataAnalyst!L1336)</f>
        <v>Unknown</v>
      </c>
      <c r="L1364" t="str">
        <f>IF(DataAnalyst!N1336=-1,"Unknown",DataAnalyst!N1336)</f>
        <v>Less than $1 million (USD)</v>
      </c>
      <c r="M1364" t="b">
        <f>IF(DataAnalyst!P1336=-1,FALSE,TRUE)</f>
        <v>0</v>
      </c>
      <c r="N1364">
        <f t="shared" si="197"/>
        <v>0</v>
      </c>
      <c r="O1364">
        <f t="shared" si="192"/>
        <v>0</v>
      </c>
      <c r="P1364">
        <f t="shared" si="193"/>
        <v>0</v>
      </c>
      <c r="Q1364">
        <f t="shared" si="194"/>
        <v>0</v>
      </c>
      <c r="R1364">
        <f t="shared" si="195"/>
        <v>0</v>
      </c>
      <c r="S1364">
        <f t="shared" si="196"/>
        <v>1</v>
      </c>
    </row>
    <row r="1365" spans="1:19" ht="18.600000000000001" customHeight="1" x14ac:dyDescent="0.3">
      <c r="A1365" t="s">
        <v>3978</v>
      </c>
      <c r="B1365" t="str">
        <f>UPPER(DataAnalyst!B1365)</f>
        <v>DATA SYSTEM ANALYST</v>
      </c>
      <c r="C1365" t="s">
        <v>3925</v>
      </c>
      <c r="E1365" t="str">
        <f t="shared" si="189"/>
        <v>Data Analyst</v>
      </c>
      <c r="F1365" t="str">
        <f t="shared" si="190"/>
        <v>$30</v>
      </c>
      <c r="G1365" t="str">
        <f t="shared" si="191"/>
        <v>$53</v>
      </c>
      <c r="H1365" t="str">
        <f>LEFT(DataAnalyst!F1337,LEN(DataAnalyst!F1337)-3)</f>
        <v xml:space="preserve">ZeniMax Media, Inc.
</v>
      </c>
      <c r="I1365" t="s">
        <v>1379</v>
      </c>
      <c r="J1365" t="str">
        <f>IF(DataAnalyst!I1337=-1,"Unknown",DataAnalyst!I1337)</f>
        <v>201 to 500 employees</v>
      </c>
      <c r="K1365" t="str">
        <f>IF(DataAnalyst!L1337=-1,"Unknown",DataAnalyst!L1337)</f>
        <v>Video Games</v>
      </c>
      <c r="L1365" t="str">
        <f>IF(DataAnalyst!N1337=-1,"Unknown",DataAnalyst!N1337)</f>
        <v>Unknown / Non-Applicable</v>
      </c>
      <c r="M1365" t="b">
        <f>IF(DataAnalyst!P1337=-1,FALSE,TRUE)</f>
        <v>0</v>
      </c>
      <c r="N1365">
        <f t="shared" si="197"/>
        <v>1</v>
      </c>
      <c r="O1365">
        <f t="shared" si="192"/>
        <v>0</v>
      </c>
      <c r="P1365">
        <f t="shared" si="193"/>
        <v>0</v>
      </c>
      <c r="Q1365">
        <f t="shared" si="194"/>
        <v>0</v>
      </c>
      <c r="R1365">
        <f t="shared" si="195"/>
        <v>0</v>
      </c>
      <c r="S1365">
        <f t="shared" si="196"/>
        <v>1</v>
      </c>
    </row>
    <row r="1366" spans="1:19" ht="18.600000000000001" customHeight="1" x14ac:dyDescent="0.3">
      <c r="A1366" t="s">
        <v>3979</v>
      </c>
      <c r="B1366" t="str">
        <f>UPPER(DataAnalyst!B1366)</f>
        <v>DATA ANALYST</v>
      </c>
      <c r="C1366" t="s">
        <v>3925</v>
      </c>
      <c r="E1366" t="str">
        <f t="shared" si="189"/>
        <v>Data Analyst</v>
      </c>
      <c r="F1366" t="str">
        <f t="shared" si="190"/>
        <v>$30</v>
      </c>
      <c r="G1366" t="str">
        <f t="shared" si="191"/>
        <v>$53</v>
      </c>
      <c r="H1366" t="str">
        <f>LEFT(DataAnalyst!F1338,LEN(DataAnalyst!F1338)-3)</f>
        <v xml:space="preserve">Match Group
</v>
      </c>
      <c r="I1366" t="s">
        <v>1379</v>
      </c>
      <c r="J1366" t="str">
        <f>IF(DataAnalyst!I1338=-1,"Unknown",DataAnalyst!I1338)</f>
        <v>1001 to 5000 employees</v>
      </c>
      <c r="K1366" t="str">
        <f>IF(DataAnalyst!L1338=-1,"Unknown",DataAnalyst!L1338)</f>
        <v>Advertising &amp; Marketing</v>
      </c>
      <c r="L1366" t="str">
        <f>IF(DataAnalyst!N1338=-1,"Unknown",DataAnalyst!N1338)</f>
        <v>$100 to $500 million (USD)</v>
      </c>
      <c r="M1366" t="b">
        <f>IF(DataAnalyst!P1338=-1,FALSE,TRUE)</f>
        <v>0</v>
      </c>
      <c r="N1366">
        <f t="shared" si="197"/>
        <v>1</v>
      </c>
      <c r="O1366">
        <f t="shared" si="192"/>
        <v>0</v>
      </c>
      <c r="P1366">
        <f t="shared" si="193"/>
        <v>0</v>
      </c>
      <c r="Q1366">
        <f t="shared" si="194"/>
        <v>0</v>
      </c>
      <c r="R1366">
        <f t="shared" si="195"/>
        <v>0</v>
      </c>
      <c r="S1366">
        <f t="shared" si="196"/>
        <v>1</v>
      </c>
    </row>
    <row r="1367" spans="1:19" ht="18.600000000000001" customHeight="1" x14ac:dyDescent="0.3">
      <c r="A1367" t="s">
        <v>3980</v>
      </c>
      <c r="B1367" t="str">
        <f>UPPER(DataAnalyst!B1367)</f>
        <v>RESEARCH DATA ANALYST</v>
      </c>
      <c r="C1367" t="s">
        <v>3925</v>
      </c>
      <c r="E1367" t="str">
        <f t="shared" si="189"/>
        <v>Data Analyst</v>
      </c>
      <c r="F1367" t="str">
        <f t="shared" si="190"/>
        <v>$30</v>
      </c>
      <c r="G1367" t="str">
        <f t="shared" si="191"/>
        <v>$53</v>
      </c>
      <c r="H1367" t="str">
        <f>LEFT(DataAnalyst!F1339,LEN(DataAnalyst!F1339)-3)</f>
        <v xml:space="preserve">Hilltop Holdings
</v>
      </c>
      <c r="I1367" t="s">
        <v>395</v>
      </c>
      <c r="J1367" t="str">
        <f>IF(DataAnalyst!I1339=-1,"Unknown",DataAnalyst!I1339)</f>
        <v>1001 to 5000 employees</v>
      </c>
      <c r="K1367" t="str">
        <f>IF(DataAnalyst!L1339=-1,"Unknown",DataAnalyst!L1339)</f>
        <v>Banks &amp; Credit Unions</v>
      </c>
      <c r="L1367" t="str">
        <f>IF(DataAnalyst!N1339=-1,"Unknown",DataAnalyst!N1339)</f>
        <v>$1 to $2 billion (USD)</v>
      </c>
      <c r="M1367" t="b">
        <f>IF(DataAnalyst!P1339=-1,FALSE,TRUE)</f>
        <v>0</v>
      </c>
      <c r="N1367">
        <f t="shared" si="197"/>
        <v>1</v>
      </c>
      <c r="O1367">
        <f t="shared" si="192"/>
        <v>0</v>
      </c>
      <c r="P1367">
        <f t="shared" si="193"/>
        <v>0</v>
      </c>
      <c r="Q1367">
        <f t="shared" si="194"/>
        <v>0</v>
      </c>
      <c r="R1367">
        <f t="shared" si="195"/>
        <v>0</v>
      </c>
      <c r="S1367">
        <f t="shared" si="196"/>
        <v>1</v>
      </c>
    </row>
    <row r="1368" spans="1:19" ht="18.600000000000001" customHeight="1" x14ac:dyDescent="0.3">
      <c r="A1368" t="s">
        <v>3982</v>
      </c>
      <c r="B1368" t="str">
        <f>UPPER(DataAnalyst!B1368)</f>
        <v>DATA ANALYST</v>
      </c>
      <c r="C1368" t="s">
        <v>3925</v>
      </c>
      <c r="E1368" t="str">
        <f t="shared" si="189"/>
        <v>Data Analyst</v>
      </c>
      <c r="F1368" t="str">
        <f t="shared" si="190"/>
        <v>$30</v>
      </c>
      <c r="G1368" t="str">
        <f t="shared" si="191"/>
        <v>$53</v>
      </c>
      <c r="H1368" t="str">
        <f>LEFT(DataAnalyst!F1340,LEN(DataAnalyst!F1340)-3)</f>
        <v xml:space="preserve">Texas Scottish Rite Hospital for Children
</v>
      </c>
      <c r="I1368" t="s">
        <v>1379</v>
      </c>
      <c r="J1368" t="str">
        <f>IF(DataAnalyst!I1340=-1,"Unknown",DataAnalyst!I1340)</f>
        <v>1001 to 5000 employees</v>
      </c>
      <c r="K1368" t="str">
        <f>IF(DataAnalyst!L1340=-1,"Unknown",DataAnalyst!L1340)</f>
        <v>Health Care Services &amp; Hospitals</v>
      </c>
      <c r="L1368" t="str">
        <f>IF(DataAnalyst!N1340=-1,"Unknown",DataAnalyst!N1340)</f>
        <v>Unknown / Non-Applicable</v>
      </c>
      <c r="M1368" t="b">
        <f>IF(DataAnalyst!P1340=-1,FALSE,TRUE)</f>
        <v>0</v>
      </c>
      <c r="N1368">
        <f t="shared" si="197"/>
        <v>1</v>
      </c>
      <c r="O1368">
        <f t="shared" si="192"/>
        <v>0</v>
      </c>
      <c r="P1368">
        <f t="shared" si="193"/>
        <v>0</v>
      </c>
      <c r="Q1368">
        <f t="shared" si="194"/>
        <v>0</v>
      </c>
      <c r="R1368">
        <f t="shared" si="195"/>
        <v>0</v>
      </c>
      <c r="S1368">
        <f t="shared" si="196"/>
        <v>1</v>
      </c>
    </row>
    <row r="1369" spans="1:19" ht="18.600000000000001" customHeight="1" x14ac:dyDescent="0.3">
      <c r="A1369" t="s">
        <v>3985</v>
      </c>
      <c r="B1369" t="str">
        <f>UPPER(DataAnalyst!B1369)</f>
        <v>RAPD RISK PLATFORMS &amp; DATA - ANALYST</v>
      </c>
      <c r="C1369" t="s">
        <v>3925</v>
      </c>
      <c r="E1369" t="str">
        <f t="shared" ref="E1369:E1432" si="198">IF(COUNTIF(B1369, "*BU*"), "Business Analyst", "Data Analyst")</f>
        <v>Data Analyst</v>
      </c>
      <c r="F1369" t="str">
        <f t="shared" si="190"/>
        <v>$30</v>
      </c>
      <c r="G1369" t="str">
        <f t="shared" si="191"/>
        <v>$53</v>
      </c>
      <c r="H1369" t="str">
        <f>LEFT(DataAnalyst!F1341,LEN(DataAnalyst!F1341)-3)</f>
        <v xml:space="preserve">Staffigo Technical Services, LLC
</v>
      </c>
      <c r="I1369" t="s">
        <v>1379</v>
      </c>
      <c r="J1369" t="str">
        <f>IF(DataAnalyst!I1341=-1,"Unknown",DataAnalyst!I1341)</f>
        <v>51 to 200 employees</v>
      </c>
      <c r="K1369" t="str">
        <f>IF(DataAnalyst!L1341=-1,"Unknown",DataAnalyst!L1341)</f>
        <v>IT Services</v>
      </c>
      <c r="L1369" t="str">
        <f>IF(DataAnalyst!N1341=-1,"Unknown",DataAnalyst!N1341)</f>
        <v>$50 to $100 million (USD)</v>
      </c>
      <c r="M1369" t="b">
        <f>IF(DataAnalyst!P1341=-1,FALSE,TRUE)</f>
        <v>0</v>
      </c>
      <c r="N1369">
        <f t="shared" si="197"/>
        <v>0</v>
      </c>
      <c r="O1369">
        <f t="shared" si="192"/>
        <v>1</v>
      </c>
      <c r="P1369">
        <f t="shared" si="193"/>
        <v>0</v>
      </c>
      <c r="Q1369">
        <f t="shared" si="194"/>
        <v>1</v>
      </c>
      <c r="R1369">
        <f t="shared" si="195"/>
        <v>0</v>
      </c>
      <c r="S1369">
        <f t="shared" si="196"/>
        <v>1</v>
      </c>
    </row>
    <row r="1370" spans="1:19" ht="18.600000000000001" customHeight="1" x14ac:dyDescent="0.3">
      <c r="A1370" t="s">
        <v>3986</v>
      </c>
      <c r="B1370" t="str">
        <f>UPPER(DataAnalyst!B1370)</f>
        <v>BUSINESS DATA ANALYST</v>
      </c>
      <c r="C1370" t="s">
        <v>3925</v>
      </c>
      <c r="E1370" t="str">
        <f t="shared" si="198"/>
        <v>Business Analyst</v>
      </c>
      <c r="F1370" t="str">
        <f t="shared" si="190"/>
        <v>$30</v>
      </c>
      <c r="G1370" t="str">
        <f t="shared" si="191"/>
        <v>$53</v>
      </c>
      <c r="H1370" t="str">
        <f>LEFT(DataAnalyst!F1342,LEN(DataAnalyst!F1342)-3)</f>
        <v xml:space="preserve">Human Coalition
</v>
      </c>
      <c r="I1370" t="s">
        <v>1362</v>
      </c>
      <c r="J1370" t="str">
        <f>IF(DataAnalyst!I1342=-1,"Unknown",DataAnalyst!I1342)</f>
        <v>201 to 500 employees</v>
      </c>
      <c r="K1370" t="str">
        <f>IF(DataAnalyst!L1342=-1,"Unknown",DataAnalyst!L1342)</f>
        <v>Unknown</v>
      </c>
      <c r="L1370" t="str">
        <f>IF(DataAnalyst!N1342=-1,"Unknown",DataAnalyst!N1342)</f>
        <v>Unknown / Non-Applicable</v>
      </c>
      <c r="M1370" t="b">
        <f>IF(DataAnalyst!P1342=-1,FALSE,TRUE)</f>
        <v>0</v>
      </c>
      <c r="N1370">
        <f t="shared" si="197"/>
        <v>1</v>
      </c>
      <c r="O1370">
        <f t="shared" si="192"/>
        <v>0</v>
      </c>
      <c r="P1370">
        <f t="shared" si="193"/>
        <v>0</v>
      </c>
      <c r="Q1370">
        <f t="shared" si="194"/>
        <v>1</v>
      </c>
      <c r="R1370">
        <f t="shared" si="195"/>
        <v>2</v>
      </c>
      <c r="S1370">
        <f t="shared" si="196"/>
        <v>1</v>
      </c>
    </row>
    <row r="1371" spans="1:19" ht="18.600000000000001" customHeight="1" x14ac:dyDescent="0.3">
      <c r="A1371" t="s">
        <v>3989</v>
      </c>
      <c r="B1371" t="str">
        <f>UPPER(DataAnalyst!B1371)</f>
        <v>DATA ANALYST</v>
      </c>
      <c r="C1371" t="s">
        <v>3925</v>
      </c>
      <c r="E1371" t="str">
        <f t="shared" si="198"/>
        <v>Data Analyst</v>
      </c>
      <c r="F1371" t="str">
        <f t="shared" si="190"/>
        <v>$30</v>
      </c>
      <c r="G1371" t="str">
        <f t="shared" si="191"/>
        <v>$53</v>
      </c>
      <c r="H1371" t="str">
        <f>LEFT(DataAnalyst!F1343,LEN(DataAnalyst!F1343)-3)</f>
        <v xml:space="preserve">Capgemini
</v>
      </c>
      <c r="I1371" t="s">
        <v>1379</v>
      </c>
      <c r="J1371" t="str">
        <f>IF(DataAnalyst!I1343=-1,"Unknown",DataAnalyst!I1343)</f>
        <v>10000+ employees</v>
      </c>
      <c r="K1371" t="str">
        <f>IF(DataAnalyst!L1343=-1,"Unknown",DataAnalyst!L1343)</f>
        <v>Enterprise Software &amp; Network Solutions</v>
      </c>
      <c r="L1371" t="str">
        <f>IF(DataAnalyst!N1343=-1,"Unknown",DataAnalyst!N1343)</f>
        <v>$10+ billion (USD)</v>
      </c>
      <c r="M1371" t="b">
        <f>IF(DataAnalyst!P1343=-1,FALSE,TRUE)</f>
        <v>0</v>
      </c>
      <c r="N1371">
        <f t="shared" si="197"/>
        <v>1</v>
      </c>
      <c r="O1371">
        <f t="shared" si="192"/>
        <v>0</v>
      </c>
      <c r="P1371">
        <f t="shared" si="193"/>
        <v>0</v>
      </c>
      <c r="Q1371">
        <f t="shared" si="194"/>
        <v>1</v>
      </c>
      <c r="R1371">
        <f t="shared" si="195"/>
        <v>0</v>
      </c>
      <c r="S1371">
        <f t="shared" si="196"/>
        <v>0</v>
      </c>
    </row>
    <row r="1372" spans="1:19" ht="18.600000000000001" customHeight="1" x14ac:dyDescent="0.3">
      <c r="A1372" t="s">
        <v>3992</v>
      </c>
      <c r="B1372" t="str">
        <f>UPPER(DataAnalyst!B1372)</f>
        <v>BUSINESS ANALYST/DATA CONSULTANT</v>
      </c>
      <c r="C1372" t="s">
        <v>3925</v>
      </c>
      <c r="E1372" t="str">
        <f t="shared" si="198"/>
        <v>Business Analyst</v>
      </c>
      <c r="F1372" t="str">
        <f t="shared" si="190"/>
        <v>$30</v>
      </c>
      <c r="G1372" t="str">
        <f t="shared" si="191"/>
        <v>$53</v>
      </c>
      <c r="H1372" t="str">
        <f>LEFT(DataAnalyst!F1345,LEN(DataAnalyst!F1345)-3)</f>
        <v xml:space="preserve">Dallas ISD
</v>
      </c>
      <c r="I1372" t="s">
        <v>1379</v>
      </c>
      <c r="J1372" t="str">
        <f>IF(DataAnalyst!I1345=-1,"Unknown",DataAnalyst!I1345)</f>
        <v>10000+ employees</v>
      </c>
      <c r="K1372" t="str">
        <f>IF(DataAnalyst!L1345=-1,"Unknown",DataAnalyst!L1345)</f>
        <v>Preschool &amp; Child Care</v>
      </c>
      <c r="L1372" t="str">
        <f>IF(DataAnalyst!N1345=-1,"Unknown",DataAnalyst!N1345)</f>
        <v>$1 to $2 billion (USD)</v>
      </c>
      <c r="M1372" t="b">
        <f>IF(DataAnalyst!P1345=-1,FALSE,TRUE)</f>
        <v>0</v>
      </c>
      <c r="N1372">
        <f t="shared" si="197"/>
        <v>0</v>
      </c>
      <c r="O1372">
        <f t="shared" si="192"/>
        <v>0</v>
      </c>
      <c r="P1372">
        <f t="shared" si="193"/>
        <v>0</v>
      </c>
      <c r="Q1372">
        <f t="shared" si="194"/>
        <v>0</v>
      </c>
      <c r="R1372">
        <f t="shared" si="195"/>
        <v>0</v>
      </c>
      <c r="S1372">
        <f t="shared" si="196"/>
        <v>0</v>
      </c>
    </row>
    <row r="1373" spans="1:19" ht="18.600000000000001" customHeight="1" x14ac:dyDescent="0.3">
      <c r="A1373" t="s">
        <v>3994</v>
      </c>
      <c r="B1373" t="str">
        <f>UPPER(DataAnalyst!B1373)</f>
        <v>DATA ANALYST - CONTRACT RENEWALS</v>
      </c>
      <c r="C1373" t="s">
        <v>3925</v>
      </c>
      <c r="E1373" t="str">
        <f t="shared" si="198"/>
        <v>Data Analyst</v>
      </c>
      <c r="F1373" t="str">
        <f t="shared" si="190"/>
        <v>$30</v>
      </c>
      <c r="G1373" t="str">
        <f t="shared" si="191"/>
        <v>$53</v>
      </c>
      <c r="H1373" t="str">
        <f>LEFT(DataAnalyst!F1346,LEN(DataAnalyst!F1346)-3)</f>
        <v>StaffingSoft I</v>
      </c>
      <c r="I1373" t="s">
        <v>395</v>
      </c>
      <c r="J1373" t="str">
        <f>IF(DataAnalyst!I1346=-1,"Unknown",DataAnalyst!I1346)</f>
        <v>Unknown</v>
      </c>
      <c r="K1373" t="str">
        <f>IF(DataAnalyst!L1346=-1,"Unknown",DataAnalyst!L1346)</f>
        <v>Unknown</v>
      </c>
      <c r="L1373" t="str">
        <f>IF(DataAnalyst!N1346=-1,"Unknown",DataAnalyst!N1346)</f>
        <v>Unknown</v>
      </c>
      <c r="M1373" t="b">
        <f>IF(DataAnalyst!P1346=-1,FALSE,TRUE)</f>
        <v>0</v>
      </c>
      <c r="N1373">
        <f t="shared" si="197"/>
        <v>0</v>
      </c>
      <c r="O1373">
        <f t="shared" si="192"/>
        <v>0</v>
      </c>
      <c r="P1373">
        <f t="shared" si="193"/>
        <v>0</v>
      </c>
      <c r="Q1373">
        <f t="shared" si="194"/>
        <v>0</v>
      </c>
      <c r="R1373">
        <f t="shared" si="195"/>
        <v>0</v>
      </c>
      <c r="S1373">
        <f t="shared" si="196"/>
        <v>1</v>
      </c>
    </row>
    <row r="1374" spans="1:19" ht="18.600000000000001" customHeight="1" x14ac:dyDescent="0.3">
      <c r="A1374" t="s">
        <v>3999</v>
      </c>
      <c r="B1374" t="str">
        <f>UPPER(DataAnalyst!B1374)</f>
        <v>ANALYST SUPPLY CHAIN I DATA MANAGEMENT</v>
      </c>
      <c r="C1374" t="s">
        <v>3998</v>
      </c>
      <c r="E1374" t="str">
        <f t="shared" si="198"/>
        <v>Data Analyst</v>
      </c>
      <c r="F1374" t="str">
        <f t="shared" si="190"/>
        <v>$41</v>
      </c>
      <c r="G1374" t="str">
        <f t="shared" si="191"/>
        <v>$86</v>
      </c>
      <c r="H1374" t="str">
        <f>LEFT(DataAnalyst!F1347,LEN(DataAnalyst!F1347)-3)</f>
        <v xml:space="preserve">Signify Health
</v>
      </c>
      <c r="I1374" t="s">
        <v>1379</v>
      </c>
      <c r="J1374" t="str">
        <f>IF(DataAnalyst!I1347=-1,"Unknown",DataAnalyst!I1347)</f>
        <v>501 to 1000 employees</v>
      </c>
      <c r="K1374" t="str">
        <f>IF(DataAnalyst!L1347=-1,"Unknown",DataAnalyst!L1347)</f>
        <v>Health Care Services &amp; Hospitals</v>
      </c>
      <c r="L1374" t="str">
        <f>IF(DataAnalyst!N1347=-1,"Unknown",DataAnalyst!N1347)</f>
        <v>Unknown / Non-Applicable</v>
      </c>
      <c r="M1374" t="b">
        <f>IF(DataAnalyst!P1347=-1,FALSE,TRUE)</f>
        <v>1</v>
      </c>
      <c r="N1374">
        <f t="shared" si="197"/>
        <v>0</v>
      </c>
      <c r="O1374">
        <f t="shared" si="192"/>
        <v>0</v>
      </c>
      <c r="P1374">
        <f t="shared" si="193"/>
        <v>0</v>
      </c>
      <c r="Q1374">
        <f t="shared" si="194"/>
        <v>0</v>
      </c>
      <c r="R1374">
        <f t="shared" si="195"/>
        <v>0</v>
      </c>
      <c r="S1374">
        <f t="shared" si="196"/>
        <v>1</v>
      </c>
    </row>
    <row r="1375" spans="1:19" ht="18.600000000000001" customHeight="1" x14ac:dyDescent="0.3">
      <c r="A1375" t="s">
        <v>4003</v>
      </c>
      <c r="B1375" t="str">
        <f>UPPER(DataAnalyst!B1375)</f>
        <v>SENIOR DATA ANALYST</v>
      </c>
      <c r="C1375" t="s">
        <v>3998</v>
      </c>
      <c r="E1375" t="str">
        <f t="shared" si="198"/>
        <v>Data Analyst</v>
      </c>
      <c r="F1375" t="str">
        <f t="shared" si="190"/>
        <v>$41</v>
      </c>
      <c r="G1375" t="str">
        <f t="shared" si="191"/>
        <v>$86</v>
      </c>
      <c r="H1375" t="str">
        <f>LEFT(DataAnalyst!F1348,LEN(DataAnalyst!F1348)-3)</f>
        <v xml:space="preserve">Kforce
</v>
      </c>
      <c r="I1375" t="s">
        <v>1379</v>
      </c>
      <c r="J1375" t="str">
        <f>IF(DataAnalyst!I1348=-1,"Unknown",DataAnalyst!I1348)</f>
        <v>10000+ employees</v>
      </c>
      <c r="K1375" t="str">
        <f>IF(DataAnalyst!L1348=-1,"Unknown",DataAnalyst!L1348)</f>
        <v>Staffing &amp; Outsourcing</v>
      </c>
      <c r="L1375" t="str">
        <f>IF(DataAnalyst!N1348=-1,"Unknown",DataAnalyst!N1348)</f>
        <v>$1 to $2 billion (USD)</v>
      </c>
      <c r="M1375" t="b">
        <f>IF(DataAnalyst!P1348=-1,FALSE,TRUE)</f>
        <v>0</v>
      </c>
      <c r="N1375">
        <f t="shared" si="197"/>
        <v>1</v>
      </c>
      <c r="O1375">
        <f t="shared" si="192"/>
        <v>0</v>
      </c>
      <c r="P1375">
        <f t="shared" si="193"/>
        <v>0</v>
      </c>
      <c r="Q1375">
        <f t="shared" si="194"/>
        <v>0</v>
      </c>
      <c r="R1375">
        <f t="shared" si="195"/>
        <v>0</v>
      </c>
      <c r="S1375">
        <f t="shared" si="196"/>
        <v>0</v>
      </c>
    </row>
    <row r="1376" spans="1:19" ht="18.600000000000001" customHeight="1" x14ac:dyDescent="0.3">
      <c r="A1376" t="s">
        <v>4004</v>
      </c>
      <c r="B1376" t="str">
        <f>UPPER(DataAnalyst!B1376)</f>
        <v>DATA ANALYST</v>
      </c>
      <c r="C1376" t="s">
        <v>3998</v>
      </c>
      <c r="E1376" t="str">
        <f t="shared" si="198"/>
        <v>Data Analyst</v>
      </c>
      <c r="F1376" t="str">
        <f t="shared" si="190"/>
        <v>$41</v>
      </c>
      <c r="G1376" t="str">
        <f t="shared" si="191"/>
        <v>$86</v>
      </c>
      <c r="H1376" t="str">
        <f>LEFT(DataAnalyst!F1349,LEN(DataAnalyst!F1349)-3)</f>
        <v xml:space="preserve">Financial Additions
</v>
      </c>
      <c r="I1376" t="s">
        <v>1379</v>
      </c>
      <c r="J1376" t="str">
        <f>IF(DataAnalyst!I1349=-1,"Unknown",DataAnalyst!I1349)</f>
        <v>1 to 50 employees</v>
      </c>
      <c r="K1376" t="str">
        <f>IF(DataAnalyst!L1349=-1,"Unknown",DataAnalyst!L1349)</f>
        <v>Investment Banking &amp; Asset Management</v>
      </c>
      <c r="L1376" t="str">
        <f>IF(DataAnalyst!N1349=-1,"Unknown",DataAnalyst!N1349)</f>
        <v>$5 to $10 million (USD)</v>
      </c>
      <c r="M1376" t="b">
        <f>IF(DataAnalyst!P1349=-1,FALSE,TRUE)</f>
        <v>0</v>
      </c>
      <c r="N1376">
        <f t="shared" si="197"/>
        <v>0</v>
      </c>
      <c r="O1376">
        <f t="shared" si="192"/>
        <v>0</v>
      </c>
      <c r="P1376">
        <f t="shared" si="193"/>
        <v>0</v>
      </c>
      <c r="Q1376">
        <f t="shared" si="194"/>
        <v>0</v>
      </c>
      <c r="R1376">
        <f t="shared" si="195"/>
        <v>1</v>
      </c>
      <c r="S1376">
        <f t="shared" si="196"/>
        <v>1</v>
      </c>
    </row>
    <row r="1377" spans="1:19" ht="18.600000000000001" customHeight="1" x14ac:dyDescent="0.3">
      <c r="A1377" t="s">
        <v>4007</v>
      </c>
      <c r="B1377" t="str">
        <f>UPPER(DataAnalyst!B1377)</f>
        <v>DATA INTEGRATION ANALYST</v>
      </c>
      <c r="C1377" t="s">
        <v>3998</v>
      </c>
      <c r="E1377" t="str">
        <f t="shared" si="198"/>
        <v>Data Analyst</v>
      </c>
      <c r="F1377" t="str">
        <f t="shared" si="190"/>
        <v>$41</v>
      </c>
      <c r="G1377" t="str">
        <f t="shared" si="191"/>
        <v>$86</v>
      </c>
      <c r="H1377" t="str">
        <f>LEFT(DataAnalyst!F1350,LEN(DataAnalyst!F1350)-3)</f>
        <v xml:space="preserve">Dallas Independent School District
</v>
      </c>
      <c r="I1377" t="s">
        <v>1379</v>
      </c>
      <c r="J1377" t="str">
        <f>IF(DataAnalyst!I1350=-1,"Unknown",DataAnalyst!I1350)</f>
        <v>10000+ employees</v>
      </c>
      <c r="K1377" t="str">
        <f>IF(DataAnalyst!L1350=-1,"Unknown",DataAnalyst!L1350)</f>
        <v>Preschool &amp; Child Care</v>
      </c>
      <c r="L1377" t="str">
        <f>IF(DataAnalyst!N1350=-1,"Unknown",DataAnalyst!N1350)</f>
        <v>$1 to $2 billion (USD)</v>
      </c>
      <c r="M1377" t="b">
        <f>IF(DataAnalyst!P1350=-1,FALSE,TRUE)</f>
        <v>0</v>
      </c>
      <c r="N1377">
        <f t="shared" si="197"/>
        <v>1</v>
      </c>
      <c r="O1377">
        <f t="shared" si="192"/>
        <v>1</v>
      </c>
      <c r="P1377">
        <f t="shared" si="193"/>
        <v>0</v>
      </c>
      <c r="Q1377">
        <f t="shared" si="194"/>
        <v>0</v>
      </c>
      <c r="R1377">
        <f t="shared" si="195"/>
        <v>0</v>
      </c>
      <c r="S1377">
        <f t="shared" si="196"/>
        <v>1</v>
      </c>
    </row>
    <row r="1378" spans="1:19" ht="18.600000000000001" customHeight="1" x14ac:dyDescent="0.3">
      <c r="A1378" t="s">
        <v>4009</v>
      </c>
      <c r="B1378" t="str">
        <f>UPPER(DataAnalyst!B1378)</f>
        <v>DATA ANALYST</v>
      </c>
      <c r="C1378" t="s">
        <v>3998</v>
      </c>
      <c r="E1378" t="str">
        <f t="shared" si="198"/>
        <v>Data Analyst</v>
      </c>
      <c r="F1378" t="str">
        <f t="shared" si="190"/>
        <v>$41</v>
      </c>
      <c r="G1378" t="str">
        <f t="shared" si="191"/>
        <v>$86</v>
      </c>
      <c r="H1378" t="str">
        <f>LEFT(DataAnalyst!F1351,LEN(DataAnalyst!F1351)-3)</f>
        <v xml:space="preserve">First American Financial Corporation
</v>
      </c>
      <c r="I1378" t="s">
        <v>395</v>
      </c>
      <c r="J1378" t="str">
        <f>IF(DataAnalyst!I1351=-1,"Unknown",DataAnalyst!I1351)</f>
        <v>10000+ employees</v>
      </c>
      <c r="K1378" t="str">
        <f>IF(DataAnalyst!L1351=-1,"Unknown",DataAnalyst!L1351)</f>
        <v>Insurance Carriers</v>
      </c>
      <c r="L1378" t="str">
        <f>IF(DataAnalyst!N1351=-1,"Unknown",DataAnalyst!N1351)</f>
        <v>$5 to $10 billion (USD)</v>
      </c>
      <c r="M1378" t="b">
        <f>IF(DataAnalyst!P1351=-1,FALSE,TRUE)</f>
        <v>0</v>
      </c>
      <c r="N1378">
        <f t="shared" si="197"/>
        <v>1</v>
      </c>
      <c r="O1378">
        <f t="shared" si="192"/>
        <v>1</v>
      </c>
      <c r="P1378">
        <f t="shared" si="193"/>
        <v>0</v>
      </c>
      <c r="Q1378">
        <f t="shared" si="194"/>
        <v>1</v>
      </c>
      <c r="R1378">
        <f t="shared" si="195"/>
        <v>0</v>
      </c>
      <c r="S1378">
        <f t="shared" si="196"/>
        <v>1</v>
      </c>
    </row>
    <row r="1379" spans="1:19" ht="18.600000000000001" customHeight="1" x14ac:dyDescent="0.3">
      <c r="A1379" t="s">
        <v>4010</v>
      </c>
      <c r="B1379" t="str">
        <f>UPPER(DataAnalyst!B1379)</f>
        <v>DATA ANALYST</v>
      </c>
      <c r="C1379" t="s">
        <v>3998</v>
      </c>
      <c r="E1379" t="str">
        <f t="shared" si="198"/>
        <v>Data Analyst</v>
      </c>
      <c r="F1379" t="str">
        <f t="shared" si="190"/>
        <v>$41</v>
      </c>
      <c r="G1379" t="str">
        <f t="shared" si="191"/>
        <v>$86</v>
      </c>
      <c r="H1379" t="str">
        <f>LEFT(DataAnalyst!F1352,LEN(DataAnalyst!F1352)-3)</f>
        <v xml:space="preserve">Signify Health
</v>
      </c>
      <c r="I1379" t="s">
        <v>1379</v>
      </c>
      <c r="J1379" t="str">
        <f>IF(DataAnalyst!I1352=-1,"Unknown",DataAnalyst!I1352)</f>
        <v>501 to 1000 employees</v>
      </c>
      <c r="K1379" t="str">
        <f>IF(DataAnalyst!L1352=-1,"Unknown",DataAnalyst!L1352)</f>
        <v>Health Care Services &amp; Hospitals</v>
      </c>
      <c r="L1379" t="str">
        <f>IF(DataAnalyst!N1352=-1,"Unknown",DataAnalyst!N1352)</f>
        <v>Unknown / Non-Applicable</v>
      </c>
      <c r="M1379" t="b">
        <f>IF(DataAnalyst!P1352=-1,FALSE,TRUE)</f>
        <v>1</v>
      </c>
      <c r="N1379">
        <f t="shared" si="197"/>
        <v>1</v>
      </c>
      <c r="O1379">
        <f t="shared" si="192"/>
        <v>0</v>
      </c>
      <c r="P1379">
        <f t="shared" si="193"/>
        <v>0</v>
      </c>
      <c r="Q1379">
        <f t="shared" si="194"/>
        <v>0</v>
      </c>
      <c r="R1379">
        <f t="shared" si="195"/>
        <v>0</v>
      </c>
      <c r="S1379">
        <f t="shared" si="196"/>
        <v>1</v>
      </c>
    </row>
    <row r="1380" spans="1:19" ht="18.600000000000001" customHeight="1" x14ac:dyDescent="0.3">
      <c r="A1380" t="s">
        <v>4013</v>
      </c>
      <c r="B1380" t="str">
        <f>UPPER(DataAnalyst!B1380)</f>
        <v>HEALTHCARE ANALYST / HEALTHCARE DATA ANALYST</v>
      </c>
      <c r="C1380" t="s">
        <v>3998</v>
      </c>
      <c r="E1380" t="str">
        <f t="shared" si="198"/>
        <v>Data Analyst</v>
      </c>
      <c r="F1380" t="str">
        <f t="shared" si="190"/>
        <v>$41</v>
      </c>
      <c r="G1380" t="str">
        <f t="shared" si="191"/>
        <v>$86</v>
      </c>
      <c r="H1380" t="str">
        <f>LEFT(DataAnalyst!F1353,LEN(DataAnalyst!F1353)-3)</f>
        <v xml:space="preserve">Federal Reserve Bank (FRB)
</v>
      </c>
      <c r="I1380" t="s">
        <v>1379</v>
      </c>
      <c r="J1380" t="str">
        <f>IF(DataAnalyst!I1353=-1,"Unknown",DataAnalyst!I1353)</f>
        <v>1001 to 5000 employees</v>
      </c>
      <c r="K1380" t="str">
        <f>IF(DataAnalyst!L1353=-1,"Unknown",DataAnalyst!L1353)</f>
        <v>Federal Agencies</v>
      </c>
      <c r="L1380" t="str">
        <f>IF(DataAnalyst!N1353=-1,"Unknown",DataAnalyst!N1353)</f>
        <v>Unknown / Non-Applicable</v>
      </c>
      <c r="M1380" t="b">
        <f>IF(DataAnalyst!P1353=-1,FALSE,TRUE)</f>
        <v>0</v>
      </c>
      <c r="N1380">
        <f t="shared" si="197"/>
        <v>1</v>
      </c>
      <c r="O1380">
        <f t="shared" si="192"/>
        <v>0</v>
      </c>
      <c r="P1380">
        <f t="shared" si="193"/>
        <v>0</v>
      </c>
      <c r="Q1380">
        <f t="shared" si="194"/>
        <v>0</v>
      </c>
      <c r="R1380">
        <f t="shared" si="195"/>
        <v>0</v>
      </c>
      <c r="S1380">
        <f t="shared" si="196"/>
        <v>1</v>
      </c>
    </row>
    <row r="1381" spans="1:19" ht="18.600000000000001" customHeight="1" x14ac:dyDescent="0.3">
      <c r="A1381" t="s">
        <v>4016</v>
      </c>
      <c r="B1381" t="str">
        <f>UPPER(DataAnalyst!B1381)</f>
        <v>HUMAN RESOURCES DATA ANALYST</v>
      </c>
      <c r="C1381" t="s">
        <v>3998</v>
      </c>
      <c r="E1381" t="str">
        <f t="shared" si="198"/>
        <v>Data Analyst</v>
      </c>
      <c r="F1381" t="str">
        <f t="shared" si="190"/>
        <v>$41</v>
      </c>
      <c r="G1381" t="str">
        <f t="shared" si="191"/>
        <v>$86</v>
      </c>
      <c r="H1381" t="e">
        <f>LEFT(DataAnalyst!F1354,LEN(DataAnalyst!F1354)-3)</f>
        <v>#VALUE!</v>
      </c>
      <c r="I1381" t="s">
        <v>1379</v>
      </c>
      <c r="J1381" t="str">
        <f>IF(DataAnalyst!I1354=-1,"Unknown",DataAnalyst!I1354)</f>
        <v>Unknown</v>
      </c>
      <c r="K1381" t="str">
        <f>IF(DataAnalyst!L1354=-1,"Unknown",DataAnalyst!L1354)</f>
        <v>Unknown</v>
      </c>
      <c r="L1381" t="str">
        <f>IF(DataAnalyst!N1354=-1,"Unknown",DataAnalyst!N1354)</f>
        <v>Unknown</v>
      </c>
      <c r="M1381" t="b">
        <f>IF(DataAnalyst!P1354=-1,FALSE,TRUE)</f>
        <v>0</v>
      </c>
      <c r="N1381">
        <f t="shared" si="197"/>
        <v>0</v>
      </c>
      <c r="O1381">
        <f t="shared" si="192"/>
        <v>0</v>
      </c>
      <c r="P1381">
        <f t="shared" si="193"/>
        <v>0</v>
      </c>
      <c r="Q1381">
        <f t="shared" si="194"/>
        <v>1</v>
      </c>
      <c r="R1381">
        <f t="shared" si="195"/>
        <v>0</v>
      </c>
      <c r="S1381">
        <f t="shared" si="196"/>
        <v>1</v>
      </c>
    </row>
    <row r="1382" spans="1:19" ht="18.600000000000001" customHeight="1" x14ac:dyDescent="0.3">
      <c r="A1382" t="s">
        <v>4019</v>
      </c>
      <c r="B1382" t="str">
        <f>UPPER(DataAnalyst!B1382)</f>
        <v>BUSINESS ANALYST - DATA PROTECTION</v>
      </c>
      <c r="C1382" t="s">
        <v>3998</v>
      </c>
      <c r="E1382" t="str">
        <f t="shared" si="198"/>
        <v>Business Analyst</v>
      </c>
      <c r="F1382" t="str">
        <f t="shared" si="190"/>
        <v>$41</v>
      </c>
      <c r="G1382" t="str">
        <f t="shared" si="191"/>
        <v>$86</v>
      </c>
      <c r="H1382" t="str">
        <f>LEFT(DataAnalyst!F1355,LEN(DataAnalyst!F1355)-3)</f>
        <v xml:space="preserve">VITALWARE LLC
</v>
      </c>
      <c r="I1382" t="s">
        <v>1379</v>
      </c>
      <c r="J1382" t="str">
        <f>IF(DataAnalyst!I1355=-1,"Unknown",DataAnalyst!I1355)</f>
        <v>51 to 200 employees</v>
      </c>
      <c r="K1382" t="str">
        <f>IF(DataAnalyst!L1355=-1,"Unknown",DataAnalyst!L1355)</f>
        <v>Health Care Services &amp; Hospitals</v>
      </c>
      <c r="L1382" t="str">
        <f>IF(DataAnalyst!N1355=-1,"Unknown",DataAnalyst!N1355)</f>
        <v>$10 to $25 million (USD)</v>
      </c>
      <c r="M1382" t="b">
        <f>IF(DataAnalyst!P1355=-1,FALSE,TRUE)</f>
        <v>0</v>
      </c>
      <c r="N1382">
        <f t="shared" si="197"/>
        <v>1</v>
      </c>
      <c r="O1382">
        <f t="shared" si="192"/>
        <v>0</v>
      </c>
      <c r="P1382">
        <f t="shared" si="193"/>
        <v>0</v>
      </c>
      <c r="Q1382">
        <f t="shared" si="194"/>
        <v>0</v>
      </c>
      <c r="R1382">
        <f t="shared" si="195"/>
        <v>0</v>
      </c>
      <c r="S1382">
        <f t="shared" si="196"/>
        <v>1</v>
      </c>
    </row>
    <row r="1383" spans="1:19" ht="18.600000000000001" customHeight="1" x14ac:dyDescent="0.3">
      <c r="A1383" t="s">
        <v>4020</v>
      </c>
      <c r="B1383" t="str">
        <f>UPPER(DataAnalyst!B1383)</f>
        <v>DATA ANALYST</v>
      </c>
      <c r="C1383" t="s">
        <v>3998</v>
      </c>
      <c r="E1383" t="str">
        <f t="shared" si="198"/>
        <v>Data Analyst</v>
      </c>
      <c r="F1383" t="str">
        <f t="shared" si="190"/>
        <v>$41</v>
      </c>
      <c r="G1383" t="str">
        <f t="shared" si="191"/>
        <v>$86</v>
      </c>
      <c r="H1383" t="str">
        <f>LEFT(DataAnalyst!F1357,LEN(DataAnalyst!F1357)-3)</f>
        <v xml:space="preserve">Kubota Tractor
</v>
      </c>
      <c r="I1383" t="s">
        <v>3958</v>
      </c>
      <c r="J1383" t="str">
        <f>IF(DataAnalyst!I1357=-1,"Unknown",DataAnalyst!I1357)</f>
        <v>1001 to 5000 employees</v>
      </c>
      <c r="K1383" t="str">
        <f>IF(DataAnalyst!L1357=-1,"Unknown",DataAnalyst!L1357)</f>
        <v>Industrial Manufacturing</v>
      </c>
      <c r="L1383" t="str">
        <f>IF(DataAnalyst!N1357=-1,"Unknown",DataAnalyst!N1357)</f>
        <v>$2 to $5 billion (USD)</v>
      </c>
      <c r="M1383" t="b">
        <f>IF(DataAnalyst!P1357=-1,FALSE,TRUE)</f>
        <v>0</v>
      </c>
      <c r="N1383">
        <f t="shared" si="197"/>
        <v>0</v>
      </c>
      <c r="O1383">
        <f t="shared" si="192"/>
        <v>0</v>
      </c>
      <c r="P1383">
        <f t="shared" si="193"/>
        <v>0</v>
      </c>
      <c r="Q1383">
        <f t="shared" si="194"/>
        <v>0</v>
      </c>
      <c r="R1383">
        <f t="shared" si="195"/>
        <v>0</v>
      </c>
      <c r="S1383">
        <f t="shared" si="196"/>
        <v>0</v>
      </c>
    </row>
    <row r="1384" spans="1:19" ht="18.600000000000001" customHeight="1" x14ac:dyDescent="0.3">
      <c r="A1384" t="s">
        <v>4024</v>
      </c>
      <c r="B1384" t="str">
        <f>UPPER(DataAnalyst!B1384)</f>
        <v>DATA ANALYST</v>
      </c>
      <c r="C1384" t="s">
        <v>3998</v>
      </c>
      <c r="E1384" t="str">
        <f t="shared" si="198"/>
        <v>Data Analyst</v>
      </c>
      <c r="F1384" t="str">
        <f t="shared" si="190"/>
        <v>$41</v>
      </c>
      <c r="G1384" t="str">
        <f t="shared" si="191"/>
        <v>$86</v>
      </c>
      <c r="H1384" t="str">
        <f>LEFT(DataAnalyst!F1358,LEN(DataAnalyst!F1358)-3)</f>
        <v xml:space="preserve">Trinity Industries
</v>
      </c>
      <c r="I1384" t="s">
        <v>1379</v>
      </c>
      <c r="J1384" t="str">
        <f>IF(DataAnalyst!I1358=-1,"Unknown",DataAnalyst!I1358)</f>
        <v>10000+ employees</v>
      </c>
      <c r="K1384" t="str">
        <f>IF(DataAnalyst!L1358=-1,"Unknown",DataAnalyst!L1358)</f>
        <v>Transportation Equipment Manufacturing</v>
      </c>
      <c r="L1384" t="str">
        <f>IF(DataAnalyst!N1358=-1,"Unknown",DataAnalyst!N1358)</f>
        <v>$5 to $10 billion (USD)</v>
      </c>
      <c r="M1384" t="b">
        <f>IF(DataAnalyst!P1358=-1,FALSE,TRUE)</f>
        <v>0</v>
      </c>
      <c r="N1384">
        <f t="shared" si="197"/>
        <v>1</v>
      </c>
      <c r="O1384">
        <f t="shared" si="192"/>
        <v>0</v>
      </c>
      <c r="P1384">
        <f t="shared" si="193"/>
        <v>0</v>
      </c>
      <c r="Q1384">
        <f t="shared" si="194"/>
        <v>0</v>
      </c>
      <c r="R1384">
        <f t="shared" si="195"/>
        <v>0</v>
      </c>
      <c r="S1384">
        <f t="shared" si="196"/>
        <v>1</v>
      </c>
    </row>
    <row r="1385" spans="1:19" ht="18.600000000000001" customHeight="1" x14ac:dyDescent="0.3">
      <c r="A1385" t="s">
        <v>4026</v>
      </c>
      <c r="B1385" t="str">
        <f>UPPER(DataAnalyst!B1385)</f>
        <v>DATA ANALYTICS SENIOR ANALYST</v>
      </c>
      <c r="C1385" t="s">
        <v>3998</v>
      </c>
      <c r="E1385" t="str">
        <f t="shared" si="198"/>
        <v>Data Analyst</v>
      </c>
      <c r="F1385" t="str">
        <f t="shared" si="190"/>
        <v>$41</v>
      </c>
      <c r="G1385" t="str">
        <f t="shared" si="191"/>
        <v>$86</v>
      </c>
      <c r="H1385" t="str">
        <f>LEFT(DataAnalyst!F1359,LEN(DataAnalyst!F1359)-3)</f>
        <v xml:space="preserve">Randstad US
</v>
      </c>
      <c r="I1385" t="s">
        <v>1362</v>
      </c>
      <c r="J1385" t="str">
        <f>IF(DataAnalyst!I1359=-1,"Unknown",DataAnalyst!I1359)</f>
        <v>1001 to 5000 employees</v>
      </c>
      <c r="K1385" t="str">
        <f>IF(DataAnalyst!L1359=-1,"Unknown",DataAnalyst!L1359)</f>
        <v>Staffing &amp; Outsourcing</v>
      </c>
      <c r="L1385" t="str">
        <f>IF(DataAnalyst!N1359=-1,"Unknown",DataAnalyst!N1359)</f>
        <v>Unknown / Non-Applicable</v>
      </c>
      <c r="M1385" t="b">
        <f>IF(DataAnalyst!P1359=-1,FALSE,TRUE)</f>
        <v>0</v>
      </c>
      <c r="N1385">
        <f t="shared" si="197"/>
        <v>0</v>
      </c>
      <c r="O1385">
        <f t="shared" si="192"/>
        <v>1</v>
      </c>
      <c r="P1385">
        <f t="shared" si="193"/>
        <v>0</v>
      </c>
      <c r="Q1385">
        <f t="shared" si="194"/>
        <v>0</v>
      </c>
      <c r="R1385">
        <f t="shared" si="195"/>
        <v>0</v>
      </c>
      <c r="S1385">
        <f t="shared" si="196"/>
        <v>1</v>
      </c>
    </row>
    <row r="1386" spans="1:19" ht="18.600000000000001" customHeight="1" x14ac:dyDescent="0.3">
      <c r="A1386" t="s">
        <v>4027</v>
      </c>
      <c r="B1386" t="str">
        <f>UPPER(DataAnalyst!B1386)</f>
        <v>BUSINESS DATA ANALYST</v>
      </c>
      <c r="C1386" t="s">
        <v>3998</v>
      </c>
      <c r="E1386" t="str">
        <f t="shared" si="198"/>
        <v>Business Analyst</v>
      </c>
      <c r="F1386" t="str">
        <f t="shared" si="190"/>
        <v>$41</v>
      </c>
      <c r="G1386" t="str">
        <f t="shared" si="191"/>
        <v>$86</v>
      </c>
      <c r="H1386" t="str">
        <f>LEFT(DataAnalyst!F1360,LEN(DataAnalyst!F1360)-3)</f>
        <v xml:space="preserve">L&amp;T Infotech
</v>
      </c>
      <c r="I1386" t="s">
        <v>395</v>
      </c>
      <c r="J1386" t="str">
        <f>IF(DataAnalyst!I1360=-1,"Unknown",DataAnalyst!I1360)</f>
        <v>10000+ employees</v>
      </c>
      <c r="K1386" t="str">
        <f>IF(DataAnalyst!L1360=-1,"Unknown",DataAnalyst!L1360)</f>
        <v>IT Services</v>
      </c>
      <c r="L1386" t="str">
        <f>IF(DataAnalyst!N1360=-1,"Unknown",DataAnalyst!N1360)</f>
        <v>Unknown / Non-Applicable</v>
      </c>
      <c r="M1386" t="b">
        <f>IF(DataAnalyst!P1360=-1,FALSE,TRUE)</f>
        <v>0</v>
      </c>
      <c r="N1386">
        <f t="shared" si="197"/>
        <v>0</v>
      </c>
      <c r="O1386">
        <f t="shared" si="192"/>
        <v>0</v>
      </c>
      <c r="P1386">
        <f t="shared" si="193"/>
        <v>0</v>
      </c>
      <c r="Q1386">
        <f t="shared" si="194"/>
        <v>0</v>
      </c>
      <c r="R1386">
        <f t="shared" si="195"/>
        <v>0</v>
      </c>
      <c r="S1386">
        <f t="shared" si="196"/>
        <v>1</v>
      </c>
    </row>
    <row r="1387" spans="1:19" ht="18.600000000000001" customHeight="1" x14ac:dyDescent="0.3">
      <c r="A1387" t="s">
        <v>4029</v>
      </c>
      <c r="B1387" t="str">
        <f>UPPER(DataAnalyst!B1387)</f>
        <v>CLIENT DATA ANALYST</v>
      </c>
      <c r="C1387" t="s">
        <v>3998</v>
      </c>
      <c r="E1387" t="str">
        <f t="shared" si="198"/>
        <v>Data Analyst</v>
      </c>
      <c r="F1387" t="str">
        <f t="shared" si="190"/>
        <v>$41</v>
      </c>
      <c r="G1387" t="str">
        <f t="shared" si="191"/>
        <v>$86</v>
      </c>
      <c r="H1387" t="str">
        <f>LEFT(DataAnalyst!F1361,LEN(DataAnalyst!F1361)-3)</f>
        <v xml:space="preserve">Federal Reserve Bank of Richmond
</v>
      </c>
      <c r="I1387" t="s">
        <v>1379</v>
      </c>
      <c r="J1387" t="str">
        <f>IF(DataAnalyst!I1361=-1,"Unknown",DataAnalyst!I1361)</f>
        <v>1001 to 5000 employees</v>
      </c>
      <c r="K1387" t="str">
        <f>IF(DataAnalyst!L1361=-1,"Unknown",DataAnalyst!L1361)</f>
        <v>Banks &amp; Credit Unions</v>
      </c>
      <c r="L1387" t="str">
        <f>IF(DataAnalyst!N1361=-1,"Unknown",DataAnalyst!N1361)</f>
        <v>$5 to $10 billion (USD)</v>
      </c>
      <c r="M1387" t="b">
        <f>IF(DataAnalyst!P1361=-1,FALSE,TRUE)</f>
        <v>0</v>
      </c>
      <c r="N1387">
        <f t="shared" si="197"/>
        <v>1</v>
      </c>
      <c r="O1387">
        <f t="shared" si="192"/>
        <v>1</v>
      </c>
      <c r="P1387">
        <f t="shared" si="193"/>
        <v>0</v>
      </c>
      <c r="Q1387">
        <f t="shared" si="194"/>
        <v>0</v>
      </c>
      <c r="R1387">
        <f t="shared" si="195"/>
        <v>0</v>
      </c>
      <c r="S1387">
        <f t="shared" si="196"/>
        <v>1</v>
      </c>
    </row>
    <row r="1388" spans="1:19" ht="18.600000000000001" customHeight="1" x14ac:dyDescent="0.3">
      <c r="A1388" t="s">
        <v>4033</v>
      </c>
      <c r="B1388" t="str">
        <f>UPPER(DataAnalyst!B1388)</f>
        <v>INFORMATION TECHNOLOGY SPECIALIST / DATA ANALYST</v>
      </c>
      <c r="C1388" t="s">
        <v>3998</v>
      </c>
      <c r="E1388" t="str">
        <f t="shared" si="198"/>
        <v>Data Analyst</v>
      </c>
      <c r="F1388" t="str">
        <f t="shared" si="190"/>
        <v>$41</v>
      </c>
      <c r="G1388" t="str">
        <f t="shared" si="191"/>
        <v>$86</v>
      </c>
      <c r="H1388" t="str">
        <f>LEFT(DataAnalyst!F1362,LEN(DataAnalyst!F1362)-3)</f>
        <v xml:space="preserve">Sphinix Solutions
</v>
      </c>
      <c r="I1388" t="s">
        <v>1362</v>
      </c>
      <c r="J1388" t="str">
        <f>IF(DataAnalyst!I1362=-1,"Unknown",DataAnalyst!I1362)</f>
        <v>1 to 50 employees</v>
      </c>
      <c r="K1388" t="str">
        <f>IF(DataAnalyst!L1362=-1,"Unknown",DataAnalyst!L1362)</f>
        <v>IT Services</v>
      </c>
      <c r="L1388" t="str">
        <f>IF(DataAnalyst!N1362=-1,"Unknown",DataAnalyst!N1362)</f>
        <v>Less than $1 million (USD)</v>
      </c>
      <c r="M1388" t="b">
        <f>IF(DataAnalyst!P1362=-1,FALSE,TRUE)</f>
        <v>0</v>
      </c>
      <c r="N1388">
        <f t="shared" si="197"/>
        <v>0</v>
      </c>
      <c r="O1388">
        <f t="shared" si="192"/>
        <v>0</v>
      </c>
      <c r="P1388">
        <f t="shared" si="193"/>
        <v>0</v>
      </c>
      <c r="Q1388">
        <f t="shared" si="194"/>
        <v>0</v>
      </c>
      <c r="R1388">
        <f t="shared" si="195"/>
        <v>1</v>
      </c>
      <c r="S1388">
        <f t="shared" si="196"/>
        <v>1</v>
      </c>
    </row>
    <row r="1389" spans="1:19" ht="18.600000000000001" customHeight="1" x14ac:dyDescent="0.3">
      <c r="A1389" t="s">
        <v>4036</v>
      </c>
      <c r="B1389" t="str">
        <f>UPPER(DataAnalyst!B1389)</f>
        <v>DATA ANALYST</v>
      </c>
      <c r="C1389" t="s">
        <v>3998</v>
      </c>
      <c r="E1389" t="str">
        <f t="shared" si="198"/>
        <v>Data Analyst</v>
      </c>
      <c r="F1389" t="str">
        <f t="shared" si="190"/>
        <v>$41</v>
      </c>
      <c r="G1389" t="str">
        <f t="shared" si="191"/>
        <v>$86</v>
      </c>
      <c r="H1389" t="str">
        <f>LEFT(DataAnalyst!F1363,LEN(DataAnalyst!F1363)-3)</f>
        <v xml:space="preserve">A-Line Staffing Solutions
</v>
      </c>
      <c r="I1389" t="s">
        <v>1379</v>
      </c>
      <c r="J1389" t="str">
        <f>IF(DataAnalyst!I1363=-1,"Unknown",DataAnalyst!I1363)</f>
        <v>501 to 1000 employees</v>
      </c>
      <c r="K1389" t="str">
        <f>IF(DataAnalyst!L1363=-1,"Unknown",DataAnalyst!L1363)</f>
        <v>Staffing &amp; Outsourcing</v>
      </c>
      <c r="L1389" t="str">
        <f>IF(DataAnalyst!N1363=-1,"Unknown",DataAnalyst!N1363)</f>
        <v>Unknown / Non-Applicable</v>
      </c>
      <c r="M1389" t="b">
        <f>IF(DataAnalyst!P1363=-1,FALSE,TRUE)</f>
        <v>0</v>
      </c>
      <c r="N1389">
        <f t="shared" si="197"/>
        <v>0</v>
      </c>
      <c r="O1389">
        <f t="shared" si="192"/>
        <v>0</v>
      </c>
      <c r="P1389">
        <f t="shared" si="193"/>
        <v>0</v>
      </c>
      <c r="Q1389">
        <f t="shared" si="194"/>
        <v>0</v>
      </c>
      <c r="R1389">
        <f t="shared" si="195"/>
        <v>0</v>
      </c>
      <c r="S1389">
        <f t="shared" si="196"/>
        <v>0</v>
      </c>
    </row>
    <row r="1390" spans="1:19" ht="18.600000000000001" customHeight="1" x14ac:dyDescent="0.3">
      <c r="A1390" t="s">
        <v>4038</v>
      </c>
      <c r="B1390" t="str">
        <f>UPPER(DataAnalyst!B1390)</f>
        <v>DATA MANAGEMENT ANALYST</v>
      </c>
      <c r="C1390" t="s">
        <v>3998</v>
      </c>
      <c r="E1390" t="str">
        <f t="shared" si="198"/>
        <v>Data Analyst</v>
      </c>
      <c r="F1390" t="str">
        <f t="shared" si="190"/>
        <v>$41</v>
      </c>
      <c r="G1390" t="str">
        <f t="shared" si="191"/>
        <v>$86</v>
      </c>
      <c r="H1390" t="str">
        <f>LEFT(DataAnalyst!F1364,LEN(DataAnalyst!F1364)-3)</f>
        <v xml:space="preserve">Atmos Energy Corp.
</v>
      </c>
      <c r="I1390" t="s">
        <v>1379</v>
      </c>
      <c r="J1390" t="str">
        <f>IF(DataAnalyst!I1364=-1,"Unknown",DataAnalyst!I1364)</f>
        <v>1001 to 5000 employees</v>
      </c>
      <c r="K1390" t="str">
        <f>IF(DataAnalyst!L1364=-1,"Unknown",DataAnalyst!L1364)</f>
        <v>Oil &amp; Gas Services</v>
      </c>
      <c r="L1390" t="str">
        <f>IF(DataAnalyst!N1364=-1,"Unknown",DataAnalyst!N1364)</f>
        <v>$2 to $5 billion (USD)</v>
      </c>
      <c r="M1390" t="b">
        <f>IF(DataAnalyst!P1364=-1,FALSE,TRUE)</f>
        <v>0</v>
      </c>
      <c r="N1390">
        <f t="shared" si="197"/>
        <v>0</v>
      </c>
      <c r="O1390">
        <f t="shared" si="192"/>
        <v>0</v>
      </c>
      <c r="P1390">
        <f t="shared" si="193"/>
        <v>0</v>
      </c>
      <c r="Q1390">
        <f t="shared" si="194"/>
        <v>0</v>
      </c>
      <c r="R1390">
        <f t="shared" si="195"/>
        <v>0</v>
      </c>
      <c r="S1390">
        <f t="shared" si="196"/>
        <v>0</v>
      </c>
    </row>
    <row r="1391" spans="1:19" ht="18.600000000000001" customHeight="1" x14ac:dyDescent="0.3">
      <c r="A1391" t="s">
        <v>4041</v>
      </c>
      <c r="B1391" t="str">
        <f>UPPER(DataAnalyst!B1391)</f>
        <v>DATA IMPORT ANALYST</v>
      </c>
      <c r="C1391" t="s">
        <v>3998</v>
      </c>
      <c r="E1391" t="str">
        <f t="shared" si="198"/>
        <v>Data Analyst</v>
      </c>
      <c r="F1391" t="str">
        <f t="shared" si="190"/>
        <v>$41</v>
      </c>
      <c r="G1391" t="str">
        <f t="shared" si="191"/>
        <v>$86</v>
      </c>
      <c r="H1391" t="str">
        <f>LEFT(DataAnalyst!F1365,LEN(DataAnalyst!F1365)-3)</f>
        <v xml:space="preserve">Citi
</v>
      </c>
      <c r="I1391" t="s">
        <v>395</v>
      </c>
      <c r="J1391" t="str">
        <f>IF(DataAnalyst!I1365=-1,"Unknown",DataAnalyst!I1365)</f>
        <v>10000+ employees</v>
      </c>
      <c r="K1391" t="str">
        <f>IF(DataAnalyst!L1365=-1,"Unknown",DataAnalyst!L1365)</f>
        <v>Investment Banking &amp; Asset Management</v>
      </c>
      <c r="L1391" t="str">
        <f>IF(DataAnalyst!N1365=-1,"Unknown",DataAnalyst!N1365)</f>
        <v>$10+ billion (USD)</v>
      </c>
      <c r="M1391" t="b">
        <f>IF(DataAnalyst!P1365=-1,FALSE,TRUE)</f>
        <v>0</v>
      </c>
      <c r="N1391">
        <f t="shared" si="197"/>
        <v>1</v>
      </c>
      <c r="O1391">
        <f t="shared" si="192"/>
        <v>0</v>
      </c>
      <c r="P1391">
        <f t="shared" si="193"/>
        <v>0</v>
      </c>
      <c r="Q1391">
        <f t="shared" si="194"/>
        <v>1</v>
      </c>
      <c r="R1391">
        <f t="shared" si="195"/>
        <v>1</v>
      </c>
      <c r="S1391">
        <f t="shared" si="196"/>
        <v>0</v>
      </c>
    </row>
    <row r="1392" spans="1:19" ht="18.600000000000001" customHeight="1" x14ac:dyDescent="0.3">
      <c r="A1392" t="s">
        <v>4043</v>
      </c>
      <c r="B1392" t="str">
        <f>UPPER(DataAnalyst!B1392)</f>
        <v>SENIOR DATA ANALYST</v>
      </c>
      <c r="C1392" t="s">
        <v>3998</v>
      </c>
      <c r="E1392" t="str">
        <f t="shared" si="198"/>
        <v>Data Analyst</v>
      </c>
      <c r="F1392" t="str">
        <f t="shared" si="190"/>
        <v>$41</v>
      </c>
      <c r="G1392" t="str">
        <f t="shared" si="191"/>
        <v>$86</v>
      </c>
      <c r="H1392" t="str">
        <f>LEFT(DataAnalyst!F1366,LEN(DataAnalyst!F1366)-3)</f>
        <v xml:space="preserve">Staffigo Technical Services, LLC
</v>
      </c>
      <c r="I1392" t="s">
        <v>1379</v>
      </c>
      <c r="J1392" t="str">
        <f>IF(DataAnalyst!I1366=-1,"Unknown",DataAnalyst!I1366)</f>
        <v>51 to 200 employees</v>
      </c>
      <c r="K1392" t="str">
        <f>IF(DataAnalyst!L1366=-1,"Unknown",DataAnalyst!L1366)</f>
        <v>IT Services</v>
      </c>
      <c r="L1392" t="str">
        <f>IF(DataAnalyst!N1366=-1,"Unknown",DataAnalyst!N1366)</f>
        <v>$50 to $100 million (USD)</v>
      </c>
      <c r="M1392" t="b">
        <f>IF(DataAnalyst!P1366=-1,FALSE,TRUE)</f>
        <v>0</v>
      </c>
      <c r="N1392">
        <f t="shared" si="197"/>
        <v>1</v>
      </c>
      <c r="O1392">
        <f t="shared" si="192"/>
        <v>0</v>
      </c>
      <c r="P1392">
        <f t="shared" si="193"/>
        <v>0</v>
      </c>
      <c r="Q1392">
        <f t="shared" si="194"/>
        <v>1</v>
      </c>
      <c r="R1392">
        <f t="shared" si="195"/>
        <v>0</v>
      </c>
      <c r="S1392">
        <f t="shared" si="196"/>
        <v>0</v>
      </c>
    </row>
    <row r="1393" spans="1:19" ht="18.600000000000001" customHeight="1" x14ac:dyDescent="0.3">
      <c r="A1393" t="s">
        <v>4047</v>
      </c>
      <c r="B1393" t="str">
        <f>UPPER(DataAnalyst!B1393)</f>
        <v>SAS DATA ANALYST III(WITH SOL &amp; TABLEAU)</v>
      </c>
      <c r="C1393" t="s">
        <v>3998</v>
      </c>
      <c r="E1393" t="str">
        <f t="shared" si="198"/>
        <v>Data Analyst</v>
      </c>
      <c r="F1393" t="str">
        <f t="shared" si="190"/>
        <v>$41</v>
      </c>
      <c r="G1393" t="str">
        <f t="shared" si="191"/>
        <v>$86</v>
      </c>
      <c r="H1393" t="str">
        <f>LEFT(DataAnalyst!F1367,LEN(DataAnalyst!F1367)-3)</f>
        <v xml:space="preserve">North Central Texas Council of Governments
</v>
      </c>
      <c r="I1393" t="s">
        <v>3859</v>
      </c>
      <c r="J1393" t="str">
        <f>IF(DataAnalyst!I1367=-1,"Unknown",DataAnalyst!I1367)</f>
        <v>201 to 500 employees</v>
      </c>
      <c r="K1393" t="str">
        <f>IF(DataAnalyst!L1367=-1,"Unknown",DataAnalyst!L1367)</f>
        <v>Membership Organizations</v>
      </c>
      <c r="L1393" t="str">
        <f>IF(DataAnalyst!N1367=-1,"Unknown",DataAnalyst!N1367)</f>
        <v>$10 to $25 million (USD)</v>
      </c>
      <c r="M1393" t="b">
        <f>IF(DataAnalyst!P1367=-1,FALSE,TRUE)</f>
        <v>0</v>
      </c>
      <c r="N1393">
        <f t="shared" si="197"/>
        <v>1</v>
      </c>
      <c r="O1393">
        <f t="shared" si="192"/>
        <v>0</v>
      </c>
      <c r="P1393">
        <f t="shared" si="193"/>
        <v>0</v>
      </c>
      <c r="Q1393">
        <f t="shared" si="194"/>
        <v>1</v>
      </c>
      <c r="R1393">
        <f t="shared" si="195"/>
        <v>0</v>
      </c>
      <c r="S1393">
        <f t="shared" si="196"/>
        <v>1</v>
      </c>
    </row>
    <row r="1394" spans="1:19" ht="18.600000000000001" customHeight="1" x14ac:dyDescent="0.3">
      <c r="A1394" t="s">
        <v>4051</v>
      </c>
      <c r="B1394" t="str">
        <f>UPPER(DataAnalyst!B1394)</f>
        <v>NA DATA REPORTING ANALYST</v>
      </c>
      <c r="C1394" t="s">
        <v>3998</v>
      </c>
      <c r="E1394" t="str">
        <f t="shared" si="198"/>
        <v>Data Analyst</v>
      </c>
      <c r="F1394" t="str">
        <f t="shared" si="190"/>
        <v>$41</v>
      </c>
      <c r="G1394" t="str">
        <f t="shared" si="191"/>
        <v>$86</v>
      </c>
      <c r="H1394" t="str">
        <f>LEFT(DataAnalyst!F1368,LEN(DataAnalyst!F1368)-3)</f>
        <v xml:space="preserve">Corporate G. </v>
      </c>
      <c r="I1394" t="s">
        <v>1379</v>
      </c>
      <c r="J1394" t="str">
        <f>IF(DataAnalyst!I1368=-1,"Unknown",DataAnalyst!I1368)</f>
        <v>201 to 500 employees</v>
      </c>
      <c r="K1394" t="str">
        <f>IF(DataAnalyst!L1368=-1,"Unknown",DataAnalyst!L1368)</f>
        <v>Unknown</v>
      </c>
      <c r="L1394" t="str">
        <f>IF(DataAnalyst!N1368=-1,"Unknown",DataAnalyst!N1368)</f>
        <v>Unknown / Non-Applicable</v>
      </c>
      <c r="M1394" t="b">
        <f>IF(DataAnalyst!P1368=-1,FALSE,TRUE)</f>
        <v>0</v>
      </c>
      <c r="N1394">
        <f t="shared" si="197"/>
        <v>1</v>
      </c>
      <c r="O1394">
        <f t="shared" si="192"/>
        <v>0</v>
      </c>
      <c r="P1394">
        <f t="shared" si="193"/>
        <v>0</v>
      </c>
      <c r="Q1394">
        <f t="shared" si="194"/>
        <v>1</v>
      </c>
      <c r="R1394">
        <f t="shared" si="195"/>
        <v>1</v>
      </c>
      <c r="S1394">
        <f t="shared" si="196"/>
        <v>1</v>
      </c>
    </row>
    <row r="1395" spans="1:19" ht="18.600000000000001" customHeight="1" x14ac:dyDescent="0.3">
      <c r="A1395" t="s">
        <v>4054</v>
      </c>
      <c r="B1395" t="str">
        <f>UPPER(DataAnalyst!B1395)</f>
        <v>SAS DATA ANALYST</v>
      </c>
      <c r="C1395" t="s">
        <v>3998</v>
      </c>
      <c r="E1395" t="str">
        <f t="shared" si="198"/>
        <v>Data Analyst</v>
      </c>
      <c r="F1395" t="str">
        <f t="shared" si="190"/>
        <v>$41</v>
      </c>
      <c r="G1395" t="str">
        <f t="shared" si="191"/>
        <v>$86</v>
      </c>
      <c r="H1395" t="str">
        <f>LEFT(DataAnalyst!F1369,LEN(DataAnalyst!F1369)-3)</f>
        <v xml:space="preserve">Goldman Sachs
</v>
      </c>
      <c r="I1395" t="s">
        <v>1379</v>
      </c>
      <c r="J1395" t="str">
        <f>IF(DataAnalyst!I1369=-1,"Unknown",DataAnalyst!I1369)</f>
        <v>10000+ employees</v>
      </c>
      <c r="K1395" t="str">
        <f>IF(DataAnalyst!L1369=-1,"Unknown",DataAnalyst!L1369)</f>
        <v>Investment Banking &amp; Asset Management</v>
      </c>
      <c r="L1395" t="str">
        <f>IF(DataAnalyst!N1369=-1,"Unknown",DataAnalyst!N1369)</f>
        <v>$10+ billion (USD)</v>
      </c>
      <c r="M1395" t="b">
        <f>IF(DataAnalyst!P1369=-1,FALSE,TRUE)</f>
        <v>0</v>
      </c>
      <c r="N1395">
        <f t="shared" si="197"/>
        <v>0</v>
      </c>
      <c r="O1395">
        <f t="shared" si="192"/>
        <v>0</v>
      </c>
      <c r="P1395">
        <f t="shared" si="193"/>
        <v>0</v>
      </c>
      <c r="Q1395">
        <f t="shared" si="194"/>
        <v>1</v>
      </c>
      <c r="R1395">
        <f t="shared" si="195"/>
        <v>1</v>
      </c>
      <c r="S1395">
        <f t="shared" si="196"/>
        <v>0</v>
      </c>
    </row>
    <row r="1396" spans="1:19" ht="18.600000000000001" customHeight="1" x14ac:dyDescent="0.3">
      <c r="A1396" t="s">
        <v>4056</v>
      </c>
      <c r="B1396" t="str">
        <f>UPPER(DataAnalyst!B1396)</f>
        <v>DATA ANALYST II</v>
      </c>
      <c r="C1396" t="s">
        <v>3998</v>
      </c>
      <c r="E1396" t="str">
        <f t="shared" si="198"/>
        <v>Data Analyst</v>
      </c>
      <c r="F1396" t="str">
        <f t="shared" si="190"/>
        <v>$41</v>
      </c>
      <c r="G1396" t="str">
        <f t="shared" si="191"/>
        <v>$86</v>
      </c>
      <c r="H1396" t="str">
        <f>LEFT(DataAnalyst!F1371,LEN(DataAnalyst!F1371)-3)</f>
        <v xml:space="preserve">Conch Technologies, Inc
</v>
      </c>
      <c r="I1396" t="s">
        <v>1362</v>
      </c>
      <c r="J1396" t="str">
        <f>IF(DataAnalyst!I1371=-1,"Unknown",DataAnalyst!I1371)</f>
        <v>51 to 200 employees</v>
      </c>
      <c r="K1396" t="str">
        <f>IF(DataAnalyst!L1371=-1,"Unknown",DataAnalyst!L1371)</f>
        <v>Consulting</v>
      </c>
      <c r="L1396" t="str">
        <f>IF(DataAnalyst!N1371=-1,"Unknown",DataAnalyst!N1371)</f>
        <v>$5 to $10 million (USD)</v>
      </c>
      <c r="M1396" t="b">
        <f>IF(DataAnalyst!P1371=-1,FALSE,TRUE)</f>
        <v>0</v>
      </c>
      <c r="N1396">
        <f t="shared" si="197"/>
        <v>0</v>
      </c>
      <c r="O1396">
        <f t="shared" si="192"/>
        <v>0</v>
      </c>
      <c r="P1396">
        <f t="shared" si="193"/>
        <v>0</v>
      </c>
      <c r="Q1396">
        <f t="shared" si="194"/>
        <v>0</v>
      </c>
      <c r="R1396">
        <f t="shared" si="195"/>
        <v>0</v>
      </c>
      <c r="S1396">
        <f t="shared" si="196"/>
        <v>1</v>
      </c>
    </row>
    <row r="1397" spans="1:19" ht="18.600000000000001" customHeight="1" x14ac:dyDescent="0.3">
      <c r="A1397" t="s">
        <v>4060</v>
      </c>
      <c r="B1397" t="str">
        <f>UPPER(DataAnalyst!B1397)</f>
        <v>DATA SCIENCE- SECURITY ANALYST</v>
      </c>
      <c r="C1397" t="s">
        <v>3998</v>
      </c>
      <c r="E1397" t="str">
        <f t="shared" si="198"/>
        <v>Data Analyst</v>
      </c>
      <c r="F1397" t="str">
        <f t="shared" si="190"/>
        <v>$41</v>
      </c>
      <c r="G1397" t="str">
        <f t="shared" si="191"/>
        <v>$86</v>
      </c>
      <c r="H1397" t="str">
        <f>LEFT(DataAnalyst!F1373,LEN(DataAnalyst!F1373)-3)</f>
        <v xml:space="preserve">RealPage
</v>
      </c>
      <c r="I1397" t="s">
        <v>3874</v>
      </c>
      <c r="J1397" t="str">
        <f>IF(DataAnalyst!I1373=-1,"Unknown",DataAnalyst!I1373)</f>
        <v>5001 to 10000 employees</v>
      </c>
      <c r="K1397" t="str">
        <f>IF(DataAnalyst!L1373=-1,"Unknown",DataAnalyst!L1373)</f>
        <v>Computer Hardware &amp; Software</v>
      </c>
      <c r="L1397" t="str">
        <f>IF(DataAnalyst!N1373=-1,"Unknown",DataAnalyst!N1373)</f>
        <v>$500 million to $1 billion (USD)</v>
      </c>
      <c r="M1397" t="b">
        <f>IF(DataAnalyst!P1373=-1,FALSE,TRUE)</f>
        <v>0</v>
      </c>
      <c r="N1397">
        <f t="shared" si="197"/>
        <v>1</v>
      </c>
      <c r="O1397">
        <f t="shared" si="192"/>
        <v>1</v>
      </c>
      <c r="P1397">
        <f t="shared" si="193"/>
        <v>1</v>
      </c>
      <c r="Q1397">
        <f t="shared" si="194"/>
        <v>0</v>
      </c>
      <c r="R1397">
        <f t="shared" si="195"/>
        <v>0</v>
      </c>
      <c r="S1397">
        <f t="shared" si="196"/>
        <v>1</v>
      </c>
    </row>
    <row r="1398" spans="1:19" ht="18.600000000000001" customHeight="1" x14ac:dyDescent="0.3">
      <c r="A1398" t="s">
        <v>4064</v>
      </c>
      <c r="B1398" t="str">
        <f>UPPER(DataAnalyst!B1398)</f>
        <v>DIRECT CLIENT REQUIREMENT - DATA REPORTING ANALYST</v>
      </c>
      <c r="C1398" t="s">
        <v>3998</v>
      </c>
      <c r="E1398" t="str">
        <f t="shared" si="198"/>
        <v>Data Analyst</v>
      </c>
      <c r="F1398" t="str">
        <f t="shared" si="190"/>
        <v>$41</v>
      </c>
      <c r="G1398" t="str">
        <f t="shared" si="191"/>
        <v>$86</v>
      </c>
      <c r="H1398" t="str">
        <f>LEFT(DataAnalyst!F1374,LEN(DataAnalyst!F1374)-3)</f>
        <v xml:space="preserve">Mary Kay
</v>
      </c>
      <c r="I1398" t="s">
        <v>4001</v>
      </c>
      <c r="J1398" t="str">
        <f>IF(DataAnalyst!I1374=-1,"Unknown",DataAnalyst!I1374)</f>
        <v>5001 to 10000 employees</v>
      </c>
      <c r="K1398" t="str">
        <f>IF(DataAnalyst!L1374=-1,"Unknown",DataAnalyst!L1374)</f>
        <v>Consumer Products Manufacturing</v>
      </c>
      <c r="L1398" t="str">
        <f>IF(DataAnalyst!N1374=-1,"Unknown",DataAnalyst!N1374)</f>
        <v>$2 to $5 billion (USD)</v>
      </c>
      <c r="M1398" t="b">
        <f>IF(DataAnalyst!P1374=-1,FALSE,TRUE)</f>
        <v>0</v>
      </c>
      <c r="N1398">
        <f t="shared" si="197"/>
        <v>1</v>
      </c>
      <c r="O1398">
        <f t="shared" si="192"/>
        <v>0</v>
      </c>
      <c r="P1398">
        <f t="shared" si="193"/>
        <v>0</v>
      </c>
      <c r="Q1398">
        <f t="shared" si="194"/>
        <v>1</v>
      </c>
      <c r="R1398">
        <f t="shared" si="195"/>
        <v>1</v>
      </c>
      <c r="S1398">
        <f t="shared" si="196"/>
        <v>1</v>
      </c>
    </row>
    <row r="1399" spans="1:19" ht="18.600000000000001" customHeight="1" x14ac:dyDescent="0.3">
      <c r="A1399" t="s">
        <v>4066</v>
      </c>
      <c r="B1399" t="str">
        <f>UPPER(DataAnalyst!B1399)</f>
        <v>DATA MANAGEMENT ANALYST</v>
      </c>
      <c r="C1399" t="s">
        <v>3998</v>
      </c>
      <c r="E1399" t="str">
        <f t="shared" si="198"/>
        <v>Data Analyst</v>
      </c>
      <c r="F1399" t="str">
        <f t="shared" si="190"/>
        <v>$41</v>
      </c>
      <c r="G1399" t="str">
        <f t="shared" si="191"/>
        <v>$86</v>
      </c>
      <c r="H1399" t="str">
        <f>LEFT(DataAnalyst!F1375,LEN(DataAnalyst!F1375)-3)</f>
        <v xml:space="preserve">Mobilityware
</v>
      </c>
      <c r="I1399" t="s">
        <v>1379</v>
      </c>
      <c r="J1399" t="str">
        <f>IF(DataAnalyst!I1375=-1,"Unknown",DataAnalyst!I1375)</f>
        <v>51 to 200 employees</v>
      </c>
      <c r="K1399" t="str">
        <f>IF(DataAnalyst!L1375=-1,"Unknown",DataAnalyst!L1375)</f>
        <v>Video Games</v>
      </c>
      <c r="L1399" t="str">
        <f>IF(DataAnalyst!N1375=-1,"Unknown",DataAnalyst!N1375)</f>
        <v>Unknown / Non-Applicable</v>
      </c>
      <c r="M1399" t="b">
        <f>IF(DataAnalyst!P1375=-1,FALSE,TRUE)</f>
        <v>0</v>
      </c>
      <c r="N1399">
        <f t="shared" si="197"/>
        <v>0</v>
      </c>
      <c r="O1399">
        <f t="shared" si="192"/>
        <v>0</v>
      </c>
      <c r="P1399">
        <f t="shared" si="193"/>
        <v>0</v>
      </c>
      <c r="Q1399">
        <f t="shared" si="194"/>
        <v>0</v>
      </c>
      <c r="R1399">
        <f t="shared" si="195"/>
        <v>0</v>
      </c>
      <c r="S1399">
        <f t="shared" si="196"/>
        <v>1</v>
      </c>
    </row>
    <row r="1400" spans="1:19" ht="18.600000000000001" customHeight="1" x14ac:dyDescent="0.3">
      <c r="A1400" t="s">
        <v>4068</v>
      </c>
      <c r="B1400" t="str">
        <f>UPPER(DataAnalyst!B1400)</f>
        <v>SR. BUSINESS DATA ANALYST - ENTERPRISE RISK</v>
      </c>
      <c r="C1400" t="s">
        <v>3998</v>
      </c>
      <c r="E1400" t="str">
        <f t="shared" si="198"/>
        <v>Business Analyst</v>
      </c>
      <c r="F1400" t="str">
        <f t="shared" si="190"/>
        <v>$41</v>
      </c>
      <c r="G1400" t="str">
        <f t="shared" si="191"/>
        <v>$86</v>
      </c>
      <c r="H1400" t="str">
        <f>LEFT(DataAnalyst!F1376,LEN(DataAnalyst!F1376)-3)</f>
        <v xml:space="preserve">AustinCSI
</v>
      </c>
      <c r="I1400" t="s">
        <v>3958</v>
      </c>
      <c r="J1400" t="str">
        <f>IF(DataAnalyst!I1376=-1,"Unknown",DataAnalyst!I1376)</f>
        <v>51 to 200 employees</v>
      </c>
      <c r="K1400" t="str">
        <f>IF(DataAnalyst!L1376=-1,"Unknown",DataAnalyst!L1376)</f>
        <v>Consulting</v>
      </c>
      <c r="L1400" t="str">
        <f>IF(DataAnalyst!N1376=-1,"Unknown",DataAnalyst!N1376)</f>
        <v>Unknown / Non-Applicable</v>
      </c>
      <c r="M1400" t="b">
        <f>IF(DataAnalyst!P1376=-1,FALSE,TRUE)</f>
        <v>0</v>
      </c>
      <c r="N1400">
        <f t="shared" si="197"/>
        <v>1</v>
      </c>
      <c r="O1400">
        <f t="shared" si="192"/>
        <v>0</v>
      </c>
      <c r="P1400">
        <f t="shared" si="193"/>
        <v>0</v>
      </c>
      <c r="Q1400">
        <f t="shared" si="194"/>
        <v>1</v>
      </c>
      <c r="R1400">
        <f t="shared" si="195"/>
        <v>1</v>
      </c>
      <c r="S1400">
        <f t="shared" si="196"/>
        <v>1</v>
      </c>
    </row>
    <row r="1401" spans="1:19" ht="18.600000000000001" customHeight="1" x14ac:dyDescent="0.3">
      <c r="A1401" t="s">
        <v>4072</v>
      </c>
      <c r="B1401" t="str">
        <f>UPPER(DataAnalyst!B1401)</f>
        <v>CLAIMS DATA ANALYST</v>
      </c>
      <c r="C1401" t="s">
        <v>3998</v>
      </c>
      <c r="E1401" t="str">
        <f t="shared" si="198"/>
        <v>Data Analyst</v>
      </c>
      <c r="F1401" t="str">
        <f t="shared" si="190"/>
        <v>$41</v>
      </c>
      <c r="G1401" t="str">
        <f t="shared" si="191"/>
        <v>$86</v>
      </c>
      <c r="H1401" t="str">
        <f>LEFT(DataAnalyst!F1377,LEN(DataAnalyst!F1377)-3)</f>
        <v xml:space="preserve">Apptricity Corporation
</v>
      </c>
      <c r="I1401" t="s">
        <v>395</v>
      </c>
      <c r="J1401" t="str">
        <f>IF(DataAnalyst!I1377=-1,"Unknown",DataAnalyst!I1377)</f>
        <v>51 to 200 employees</v>
      </c>
      <c r="K1401" t="str">
        <f>IF(DataAnalyst!L1377=-1,"Unknown",DataAnalyst!L1377)</f>
        <v>Computer Hardware &amp; Software</v>
      </c>
      <c r="L1401" t="str">
        <f>IF(DataAnalyst!N1377=-1,"Unknown",DataAnalyst!N1377)</f>
        <v>$5 to $10 million (USD)</v>
      </c>
      <c r="M1401" t="b">
        <f>IF(DataAnalyst!P1377=-1,FALSE,TRUE)</f>
        <v>0</v>
      </c>
      <c r="N1401">
        <f t="shared" si="197"/>
        <v>1</v>
      </c>
      <c r="O1401">
        <f t="shared" si="192"/>
        <v>0</v>
      </c>
      <c r="P1401">
        <f t="shared" si="193"/>
        <v>0</v>
      </c>
      <c r="Q1401">
        <f t="shared" si="194"/>
        <v>0</v>
      </c>
      <c r="R1401">
        <f t="shared" si="195"/>
        <v>0</v>
      </c>
      <c r="S1401">
        <f t="shared" si="196"/>
        <v>0</v>
      </c>
    </row>
    <row r="1402" spans="1:19" ht="18.600000000000001" customHeight="1" x14ac:dyDescent="0.3">
      <c r="A1402" t="s">
        <v>4075</v>
      </c>
      <c r="B1402" t="str">
        <f>UPPER(DataAnalyst!B1402)</f>
        <v>DATA ANALYST 4</v>
      </c>
      <c r="C1402" t="s">
        <v>3998</v>
      </c>
      <c r="E1402" t="str">
        <f t="shared" si="198"/>
        <v>Data Analyst</v>
      </c>
      <c r="F1402" t="str">
        <f t="shared" si="190"/>
        <v>$41</v>
      </c>
      <c r="G1402" t="str">
        <f t="shared" si="191"/>
        <v>$86</v>
      </c>
      <c r="H1402" t="str">
        <f>LEFT(DataAnalyst!F1378,LEN(DataAnalyst!F1378)-3)</f>
        <v xml:space="preserve">Mitchell Martin
</v>
      </c>
      <c r="I1402" t="s">
        <v>1362</v>
      </c>
      <c r="J1402" t="str">
        <f>IF(DataAnalyst!I1378=-1,"Unknown",DataAnalyst!I1378)</f>
        <v>501 to 1000 employees</v>
      </c>
      <c r="K1402" t="str">
        <f>IF(DataAnalyst!L1378=-1,"Unknown",DataAnalyst!L1378)</f>
        <v>Staffing &amp; Outsourcing</v>
      </c>
      <c r="L1402" t="str">
        <f>IF(DataAnalyst!N1378=-1,"Unknown",DataAnalyst!N1378)</f>
        <v>$100 to $500 million (USD)</v>
      </c>
      <c r="M1402" t="b">
        <f>IF(DataAnalyst!P1378=-1,FALSE,TRUE)</f>
        <v>0</v>
      </c>
      <c r="N1402">
        <f t="shared" si="197"/>
        <v>0</v>
      </c>
      <c r="O1402">
        <f t="shared" si="192"/>
        <v>0</v>
      </c>
      <c r="P1402">
        <f t="shared" si="193"/>
        <v>0</v>
      </c>
      <c r="Q1402">
        <f t="shared" si="194"/>
        <v>0</v>
      </c>
      <c r="R1402">
        <f t="shared" si="195"/>
        <v>0</v>
      </c>
      <c r="S1402">
        <f t="shared" si="196"/>
        <v>1</v>
      </c>
    </row>
    <row r="1403" spans="1:19" ht="18.600000000000001" customHeight="1" x14ac:dyDescent="0.3">
      <c r="A1403" t="s">
        <v>4079</v>
      </c>
      <c r="B1403" t="str">
        <f>UPPER(DataAnalyst!B1403)</f>
        <v>SENIOR APPLICATION PROGRAMMER ANALYST (DATA TRANSFORMATION &amp; INTEGRATION) - ITD</v>
      </c>
      <c r="C1403" t="s">
        <v>4078</v>
      </c>
      <c r="E1403" t="str">
        <f t="shared" si="198"/>
        <v>Data Analyst</v>
      </c>
      <c r="F1403" t="str">
        <f t="shared" si="190"/>
        <v>$44</v>
      </c>
      <c r="G1403" t="str">
        <f t="shared" si="191"/>
        <v>$82</v>
      </c>
      <c r="H1403" t="str">
        <f>LEFT(DataAnalyst!F1379,LEN(DataAnalyst!F1379)-3)</f>
        <v xml:space="preserve">National NeuroMonitoring
</v>
      </c>
      <c r="I1403" t="s">
        <v>4002</v>
      </c>
      <c r="J1403" t="str">
        <f>IF(DataAnalyst!I1379=-1,"Unknown",DataAnalyst!I1379)</f>
        <v>51 to 200 employees</v>
      </c>
      <c r="K1403" t="str">
        <f>IF(DataAnalyst!L1379=-1,"Unknown",DataAnalyst!L1379)</f>
        <v>Health Care Services &amp; Hospitals</v>
      </c>
      <c r="L1403" t="str">
        <f>IF(DataAnalyst!N1379=-1,"Unknown",DataAnalyst!N1379)</f>
        <v>Unknown / Non-Applicable</v>
      </c>
      <c r="M1403" t="b">
        <f>IF(DataAnalyst!P1379=-1,FALSE,TRUE)</f>
        <v>0</v>
      </c>
      <c r="N1403">
        <f t="shared" si="197"/>
        <v>1</v>
      </c>
      <c r="O1403">
        <f t="shared" si="192"/>
        <v>0</v>
      </c>
      <c r="P1403">
        <f t="shared" si="193"/>
        <v>0</v>
      </c>
      <c r="Q1403">
        <f t="shared" si="194"/>
        <v>0</v>
      </c>
      <c r="R1403">
        <f t="shared" si="195"/>
        <v>0</v>
      </c>
      <c r="S1403">
        <f t="shared" si="196"/>
        <v>0</v>
      </c>
    </row>
    <row r="1404" spans="1:19" ht="18.600000000000001" customHeight="1" x14ac:dyDescent="0.3">
      <c r="A1404" t="s">
        <v>4083</v>
      </c>
      <c r="B1404" t="str">
        <f>UPPER(DataAnalyst!B1404)</f>
        <v>DATA GOVERNANCE ANALYST</v>
      </c>
      <c r="C1404" t="s">
        <v>4078</v>
      </c>
      <c r="E1404" t="str">
        <f t="shared" si="198"/>
        <v>Data Analyst</v>
      </c>
      <c r="F1404" t="str">
        <f t="shared" si="190"/>
        <v>$44</v>
      </c>
      <c r="G1404" t="str">
        <f t="shared" si="191"/>
        <v>$82</v>
      </c>
      <c r="H1404" t="str">
        <f>LEFT(DataAnalyst!F1380,LEN(DataAnalyst!F1380)-3)</f>
        <v xml:space="preserve">PriceSenz
</v>
      </c>
      <c r="I1404" t="s">
        <v>395</v>
      </c>
      <c r="J1404" t="str">
        <f>IF(DataAnalyst!I1380=-1,"Unknown",DataAnalyst!I1380)</f>
        <v>Unknown</v>
      </c>
      <c r="K1404" t="str">
        <f>IF(DataAnalyst!L1380=-1,"Unknown",DataAnalyst!L1380)</f>
        <v>Unknown</v>
      </c>
      <c r="L1404" t="str">
        <f>IF(DataAnalyst!N1380=-1,"Unknown",DataAnalyst!N1380)</f>
        <v>Unknown / Non-Applicable</v>
      </c>
      <c r="M1404" t="b">
        <f>IF(DataAnalyst!P1380=-1,FALSE,TRUE)</f>
        <v>0</v>
      </c>
      <c r="N1404">
        <f t="shared" si="197"/>
        <v>0</v>
      </c>
      <c r="O1404">
        <f t="shared" si="192"/>
        <v>0</v>
      </c>
      <c r="P1404">
        <f t="shared" si="193"/>
        <v>0</v>
      </c>
      <c r="Q1404">
        <f t="shared" si="194"/>
        <v>0</v>
      </c>
      <c r="R1404">
        <f t="shared" si="195"/>
        <v>0</v>
      </c>
      <c r="S1404">
        <f t="shared" si="196"/>
        <v>1</v>
      </c>
    </row>
    <row r="1405" spans="1:19" ht="18.600000000000001" customHeight="1" x14ac:dyDescent="0.3">
      <c r="A1405" t="s">
        <v>4085</v>
      </c>
      <c r="B1405" t="str">
        <f>UPPER(DataAnalyst!B1405)</f>
        <v>DATA ANALYST - SM</v>
      </c>
      <c r="C1405" t="s">
        <v>4078</v>
      </c>
      <c r="E1405" t="str">
        <f t="shared" si="198"/>
        <v>Data Analyst</v>
      </c>
      <c r="F1405" t="str">
        <f t="shared" si="190"/>
        <v>$44</v>
      </c>
      <c r="G1405" t="str">
        <f t="shared" si="191"/>
        <v>$82</v>
      </c>
      <c r="H1405" t="str">
        <f>LEFT(DataAnalyst!F1381,LEN(DataAnalyst!F1381)-3)</f>
        <v xml:space="preserve">MOA
</v>
      </c>
      <c r="I1405" t="s">
        <v>1362</v>
      </c>
      <c r="J1405" t="str">
        <f>IF(DataAnalyst!I1381=-1,"Unknown",DataAnalyst!I1381)</f>
        <v>51 to 200 employees</v>
      </c>
      <c r="K1405" t="str">
        <f>IF(DataAnalyst!L1381=-1,"Unknown",DataAnalyst!L1381)</f>
        <v>Unknown</v>
      </c>
      <c r="L1405" t="str">
        <f>IF(DataAnalyst!N1381=-1,"Unknown",DataAnalyst!N1381)</f>
        <v>Unknown / Non-Applicable</v>
      </c>
      <c r="M1405" t="b">
        <f>IF(DataAnalyst!P1381=-1,FALSE,TRUE)</f>
        <v>0</v>
      </c>
      <c r="N1405">
        <f t="shared" si="197"/>
        <v>1</v>
      </c>
      <c r="O1405">
        <f t="shared" si="192"/>
        <v>0</v>
      </c>
      <c r="P1405">
        <f t="shared" si="193"/>
        <v>0</v>
      </c>
      <c r="Q1405">
        <f t="shared" si="194"/>
        <v>1</v>
      </c>
      <c r="R1405">
        <f t="shared" si="195"/>
        <v>0</v>
      </c>
      <c r="S1405">
        <f t="shared" si="196"/>
        <v>1</v>
      </c>
    </row>
    <row r="1406" spans="1:19" ht="18.600000000000001" customHeight="1" x14ac:dyDescent="0.3">
      <c r="A1406" t="s">
        <v>4088</v>
      </c>
      <c r="B1406" t="str">
        <f>UPPER(DataAnalyst!B1406)</f>
        <v>REPORTING DATA ANALYST (CONTRACT TO HIRE)</v>
      </c>
      <c r="C1406" t="s">
        <v>4078</v>
      </c>
      <c r="E1406" t="str">
        <f t="shared" si="198"/>
        <v>Data Analyst</v>
      </c>
      <c r="F1406" t="str">
        <f t="shared" si="190"/>
        <v>$44</v>
      </c>
      <c r="G1406" t="str">
        <f t="shared" si="191"/>
        <v>$82</v>
      </c>
      <c r="H1406" t="str">
        <f>LEFT(DataAnalyst!F1383,LEN(DataAnalyst!F1383)-3)</f>
        <v xml:space="preserve">Ho Chunk
</v>
      </c>
      <c r="I1406" t="s">
        <v>3859</v>
      </c>
      <c r="J1406" t="str">
        <f>IF(DataAnalyst!I1383=-1,"Unknown",DataAnalyst!I1383)</f>
        <v>201 to 500 employees</v>
      </c>
      <c r="K1406" t="str">
        <f>IF(DataAnalyst!L1383=-1,"Unknown",DataAnalyst!L1383)</f>
        <v>Convenience Stores &amp; Truck Stops</v>
      </c>
      <c r="L1406" t="str">
        <f>IF(DataAnalyst!N1383=-1,"Unknown",DataAnalyst!N1383)</f>
        <v>$100 to $500 million (USD)</v>
      </c>
      <c r="M1406" t="b">
        <f>IF(DataAnalyst!P1383=-1,FALSE,TRUE)</f>
        <v>0</v>
      </c>
      <c r="N1406">
        <f t="shared" si="197"/>
        <v>1</v>
      </c>
      <c r="O1406">
        <f t="shared" si="192"/>
        <v>0</v>
      </c>
      <c r="P1406">
        <f t="shared" si="193"/>
        <v>0</v>
      </c>
      <c r="Q1406">
        <f t="shared" si="194"/>
        <v>0</v>
      </c>
      <c r="R1406">
        <f t="shared" si="195"/>
        <v>1</v>
      </c>
      <c r="S1406">
        <f t="shared" si="196"/>
        <v>1</v>
      </c>
    </row>
    <row r="1407" spans="1:19" ht="18.600000000000001" customHeight="1" x14ac:dyDescent="0.3">
      <c r="A1407" t="s">
        <v>4091</v>
      </c>
      <c r="B1407" t="str">
        <f>UPPER(DataAnalyst!B1407)</f>
        <v>DATA ANALYST {S02268P}</v>
      </c>
      <c r="C1407" t="s">
        <v>4078</v>
      </c>
      <c r="E1407" t="str">
        <f t="shared" si="198"/>
        <v>Data Analyst</v>
      </c>
      <c r="F1407" t="str">
        <f t="shared" si="190"/>
        <v>$44</v>
      </c>
      <c r="G1407" t="str">
        <f t="shared" si="191"/>
        <v>$82</v>
      </c>
      <c r="H1407" t="str">
        <f>LEFT(DataAnalyst!F1384,LEN(DataAnalyst!F1384)-3)</f>
        <v xml:space="preserve">Precision technologies corp
</v>
      </c>
      <c r="I1407" t="s">
        <v>1362</v>
      </c>
      <c r="J1407" t="str">
        <f>IF(DataAnalyst!I1384=-1,"Unknown",DataAnalyst!I1384)</f>
        <v>201 to 500 employees</v>
      </c>
      <c r="K1407" t="str">
        <f>IF(DataAnalyst!L1384=-1,"Unknown",DataAnalyst!L1384)</f>
        <v>IT Services</v>
      </c>
      <c r="L1407" t="str">
        <f>IF(DataAnalyst!N1384=-1,"Unknown",DataAnalyst!N1384)</f>
        <v>$10 to $25 million (USD)</v>
      </c>
      <c r="M1407" t="b">
        <f>IF(DataAnalyst!P1384=-1,FALSE,TRUE)</f>
        <v>0</v>
      </c>
      <c r="N1407">
        <f t="shared" si="197"/>
        <v>1</v>
      </c>
      <c r="O1407">
        <f t="shared" si="192"/>
        <v>0</v>
      </c>
      <c r="P1407">
        <f t="shared" si="193"/>
        <v>0</v>
      </c>
      <c r="Q1407">
        <f t="shared" si="194"/>
        <v>1</v>
      </c>
      <c r="R1407">
        <f t="shared" si="195"/>
        <v>0</v>
      </c>
      <c r="S1407">
        <f t="shared" si="196"/>
        <v>1</v>
      </c>
    </row>
    <row r="1408" spans="1:19" ht="18.600000000000001" customHeight="1" x14ac:dyDescent="0.3">
      <c r="A1408" t="s">
        <v>4093</v>
      </c>
      <c r="B1408" t="str">
        <f>UPPER(DataAnalyst!B1408)</f>
        <v>DATA ANALYST</v>
      </c>
      <c r="C1408" t="s">
        <v>4078</v>
      </c>
      <c r="E1408" t="str">
        <f t="shared" si="198"/>
        <v>Data Analyst</v>
      </c>
      <c r="F1408" t="str">
        <f t="shared" si="190"/>
        <v>$44</v>
      </c>
      <c r="G1408" t="str">
        <f t="shared" si="191"/>
        <v>$82</v>
      </c>
      <c r="H1408" t="str">
        <f>LEFT(DataAnalyst!F1385,LEN(DataAnalyst!F1385)-3)</f>
        <v xml:space="preserve">Citi
</v>
      </c>
      <c r="I1408" t="s">
        <v>395</v>
      </c>
      <c r="J1408" t="str">
        <f>IF(DataAnalyst!I1385=-1,"Unknown",DataAnalyst!I1385)</f>
        <v>10000+ employees</v>
      </c>
      <c r="K1408" t="str">
        <f>IF(DataAnalyst!L1385=-1,"Unknown",DataAnalyst!L1385)</f>
        <v>Investment Banking &amp; Asset Management</v>
      </c>
      <c r="L1408" t="str">
        <f>IF(DataAnalyst!N1385=-1,"Unknown",DataAnalyst!N1385)</f>
        <v>$10+ billion (USD)</v>
      </c>
      <c r="M1408" t="b">
        <f>IF(DataAnalyst!P1385=-1,FALSE,TRUE)</f>
        <v>0</v>
      </c>
      <c r="N1408">
        <f t="shared" si="197"/>
        <v>1</v>
      </c>
      <c r="O1408">
        <f t="shared" si="192"/>
        <v>1</v>
      </c>
      <c r="P1408">
        <f t="shared" si="193"/>
        <v>0</v>
      </c>
      <c r="Q1408">
        <f t="shared" si="194"/>
        <v>1</v>
      </c>
      <c r="R1408">
        <f t="shared" si="195"/>
        <v>1</v>
      </c>
      <c r="S1408">
        <f t="shared" si="196"/>
        <v>1</v>
      </c>
    </row>
    <row r="1409" spans="1:19" ht="18.600000000000001" customHeight="1" x14ac:dyDescent="0.3">
      <c r="A1409" t="s">
        <v>4095</v>
      </c>
      <c r="B1409" t="str">
        <f>UPPER(DataAnalyst!B1409)</f>
        <v>DATA ANALYST - MARKETING</v>
      </c>
      <c r="C1409" t="s">
        <v>4078</v>
      </c>
      <c r="E1409" t="str">
        <f t="shared" si="198"/>
        <v>Data Analyst</v>
      </c>
      <c r="F1409" t="str">
        <f t="shared" si="190"/>
        <v>$44</v>
      </c>
      <c r="G1409" t="str">
        <f t="shared" si="191"/>
        <v>$82</v>
      </c>
      <c r="H1409" t="str">
        <f>LEFT(DataAnalyst!F1387,LEN(DataAnalyst!F1387)-3)</f>
        <v xml:space="preserve">Mosaic Sales Solutions
</v>
      </c>
      <c r="I1409" t="s">
        <v>395</v>
      </c>
      <c r="J1409" t="str">
        <f>IF(DataAnalyst!I1387=-1,"Unknown",DataAnalyst!I1387)</f>
        <v>5001 to 10000 employees</v>
      </c>
      <c r="K1409" t="str">
        <f>IF(DataAnalyst!L1387=-1,"Unknown",DataAnalyst!L1387)</f>
        <v>Advertising &amp; Marketing</v>
      </c>
      <c r="L1409" t="str">
        <f>IF(DataAnalyst!N1387=-1,"Unknown",DataAnalyst!N1387)</f>
        <v>$500 million to $1 billion (USD)</v>
      </c>
      <c r="M1409" t="b">
        <f>IF(DataAnalyst!P1387=-1,FALSE,TRUE)</f>
        <v>0</v>
      </c>
      <c r="N1409">
        <f t="shared" si="197"/>
        <v>1</v>
      </c>
      <c r="O1409">
        <f t="shared" si="192"/>
        <v>0</v>
      </c>
      <c r="P1409">
        <f t="shared" si="193"/>
        <v>0</v>
      </c>
      <c r="Q1409">
        <f t="shared" si="194"/>
        <v>1</v>
      </c>
      <c r="R1409">
        <f t="shared" si="195"/>
        <v>1</v>
      </c>
      <c r="S1409">
        <f t="shared" si="196"/>
        <v>1</v>
      </c>
    </row>
    <row r="1410" spans="1:19" ht="18.600000000000001" customHeight="1" x14ac:dyDescent="0.3">
      <c r="A1410" t="s">
        <v>4098</v>
      </c>
      <c r="B1410" t="str">
        <f>UPPER(DataAnalyst!B1410)</f>
        <v>SENIOR DATA QUALITY ANALYST</v>
      </c>
      <c r="C1410" t="s">
        <v>4078</v>
      </c>
      <c r="E1410" t="str">
        <f t="shared" si="198"/>
        <v>Data Analyst</v>
      </c>
      <c r="F1410" t="str">
        <f t="shared" ref="F1410:F1473" si="199">LEFT(C1410,3)</f>
        <v>$44</v>
      </c>
      <c r="G1410" t="str">
        <f t="shared" ref="G1410:G1473" si="200">MID(C1410,FIND("-",C1410)+1,FIND("(",C1410)-FIND("-",C1410)-3)</f>
        <v>$82</v>
      </c>
      <c r="H1410" t="str">
        <f>LEFT(DataAnalyst!F1388,LEN(DataAnalyst!F1388)-3)</f>
        <v xml:space="preserve">One Call Claims, LLC
</v>
      </c>
      <c r="I1410" t="s">
        <v>1379</v>
      </c>
      <c r="J1410" t="str">
        <f>IF(DataAnalyst!I1388=-1,"Unknown",DataAnalyst!I1388)</f>
        <v>201 to 500 employees</v>
      </c>
      <c r="K1410" t="str">
        <f>IF(DataAnalyst!L1388=-1,"Unknown",DataAnalyst!L1388)</f>
        <v>Insurance Carriers</v>
      </c>
      <c r="L1410" t="str">
        <f>IF(DataAnalyst!N1388=-1,"Unknown",DataAnalyst!N1388)</f>
        <v>Unknown / Non-Applicable</v>
      </c>
      <c r="M1410" t="b">
        <f>IF(DataAnalyst!P1388=-1,FALSE,TRUE)</f>
        <v>0</v>
      </c>
      <c r="N1410">
        <f t="shared" si="197"/>
        <v>0</v>
      </c>
      <c r="O1410">
        <f t="shared" si="192"/>
        <v>0</v>
      </c>
      <c r="P1410">
        <f t="shared" si="193"/>
        <v>0</v>
      </c>
      <c r="Q1410">
        <f t="shared" si="194"/>
        <v>0</v>
      </c>
      <c r="R1410">
        <f t="shared" si="195"/>
        <v>0</v>
      </c>
      <c r="S1410">
        <f t="shared" si="196"/>
        <v>0</v>
      </c>
    </row>
    <row r="1411" spans="1:19" ht="18.600000000000001" customHeight="1" x14ac:dyDescent="0.3">
      <c r="A1411" t="s">
        <v>4099</v>
      </c>
      <c r="B1411" t="str">
        <f>UPPER(DataAnalyst!B1411)</f>
        <v>SENIOR DATA ANALYST</v>
      </c>
      <c r="C1411" t="s">
        <v>4078</v>
      </c>
      <c r="E1411" t="str">
        <f t="shared" si="198"/>
        <v>Data Analyst</v>
      </c>
      <c r="F1411" t="str">
        <f t="shared" si="199"/>
        <v>$44</v>
      </c>
      <c r="G1411" t="str">
        <f t="shared" si="200"/>
        <v>$82</v>
      </c>
      <c r="H1411" t="str">
        <f>LEFT(DataAnalyst!F1389,LEN(DataAnalyst!F1389)-3)</f>
        <v xml:space="preserve">Prudent Technologies &amp; Consulting
</v>
      </c>
      <c r="I1411" t="s">
        <v>3958</v>
      </c>
      <c r="J1411" t="str">
        <f>IF(DataAnalyst!I1389=-1,"Unknown",DataAnalyst!I1389)</f>
        <v>51 to 200 employees</v>
      </c>
      <c r="K1411" t="str">
        <f>IF(DataAnalyst!L1389=-1,"Unknown",DataAnalyst!L1389)</f>
        <v>IT Services</v>
      </c>
      <c r="L1411" t="str">
        <f>IF(DataAnalyst!N1389=-1,"Unknown",DataAnalyst!N1389)</f>
        <v>$25 to $50 million (USD)</v>
      </c>
      <c r="M1411" t="b">
        <f>IF(DataAnalyst!P1389=-1,FALSE,TRUE)</f>
        <v>0</v>
      </c>
      <c r="N1411">
        <f t="shared" si="197"/>
        <v>1</v>
      </c>
      <c r="O1411">
        <f t="shared" ref="O1411:O1474" si="201">COUNTIF($A1411,"*Python*")</f>
        <v>1</v>
      </c>
      <c r="P1411">
        <f t="shared" ref="P1411:P1474" si="202">COUNTIF($A1411,"* R *")</f>
        <v>0</v>
      </c>
      <c r="Q1411">
        <f t="shared" ref="Q1411:Q1474" si="203">COUNTIF($A1411,"*Tableau*")</f>
        <v>1</v>
      </c>
      <c r="R1411">
        <f t="shared" ref="R1411:R1474" si="204">COUNTIF($A1411,"*Power BI*")+COUNTIF($A1411,"*PowerBI*")</f>
        <v>0</v>
      </c>
      <c r="S1411">
        <f t="shared" ref="S1411:S1474" si="205">+COUNTIF($A1411,"*Excel*")</f>
        <v>1</v>
      </c>
    </row>
    <row r="1412" spans="1:19" ht="18.600000000000001" customHeight="1" x14ac:dyDescent="0.3">
      <c r="A1412" t="s">
        <v>4102</v>
      </c>
      <c r="B1412" t="str">
        <f>UPPER(DataAnalyst!B1412)</f>
        <v>SR. ENTERPRISE BI DATA ANALYST</v>
      </c>
      <c r="C1412" t="s">
        <v>4078</v>
      </c>
      <c r="E1412" t="str">
        <f t="shared" si="198"/>
        <v>Data Analyst</v>
      </c>
      <c r="F1412" t="str">
        <f t="shared" si="199"/>
        <v>$44</v>
      </c>
      <c r="G1412" t="str">
        <f t="shared" si="200"/>
        <v>$82</v>
      </c>
      <c r="H1412" t="str">
        <f>LEFT(DataAnalyst!F1390,LEN(DataAnalyst!F1390)-3)</f>
        <v xml:space="preserve">Daylight Solutions
</v>
      </c>
      <c r="I1412" t="s">
        <v>1379</v>
      </c>
      <c r="J1412" t="str">
        <f>IF(DataAnalyst!I1390=-1,"Unknown",DataAnalyst!I1390)</f>
        <v>51 to 200 employees</v>
      </c>
      <c r="K1412" t="str">
        <f>IF(DataAnalyst!L1390=-1,"Unknown",DataAnalyst!L1390)</f>
        <v>Aerospace &amp; Defense</v>
      </c>
      <c r="L1412" t="str">
        <f>IF(DataAnalyst!N1390=-1,"Unknown",DataAnalyst!N1390)</f>
        <v>$25 to $50 million (USD)</v>
      </c>
      <c r="M1412" t="b">
        <f>IF(DataAnalyst!P1390=-1,FALSE,TRUE)</f>
        <v>0</v>
      </c>
      <c r="N1412">
        <f t="shared" ref="N1412:N1475" si="206">COUNTIF($A1412,"*SQL*")</f>
        <v>1</v>
      </c>
      <c r="O1412">
        <f t="shared" si="201"/>
        <v>1</v>
      </c>
      <c r="P1412">
        <f t="shared" si="202"/>
        <v>1</v>
      </c>
      <c r="Q1412">
        <f t="shared" si="203"/>
        <v>1</v>
      </c>
      <c r="R1412">
        <f t="shared" si="204"/>
        <v>0</v>
      </c>
      <c r="S1412">
        <f t="shared" si="205"/>
        <v>1</v>
      </c>
    </row>
    <row r="1413" spans="1:19" ht="18.600000000000001" customHeight="1" x14ac:dyDescent="0.3">
      <c r="A1413" t="s">
        <v>4107</v>
      </c>
      <c r="B1413" t="str">
        <f>UPPER(DataAnalyst!B1413)</f>
        <v>ACCOUNTING/DATA ANALYST ASSOCIATE</v>
      </c>
      <c r="C1413" t="s">
        <v>4078</v>
      </c>
      <c r="E1413" t="str">
        <f t="shared" si="198"/>
        <v>Data Analyst</v>
      </c>
      <c r="F1413" t="str">
        <f t="shared" si="199"/>
        <v>$44</v>
      </c>
      <c r="G1413" t="str">
        <f t="shared" si="200"/>
        <v>$82</v>
      </c>
      <c r="H1413" t="str">
        <f>LEFT(DataAnalyst!F1391,LEN(DataAnalyst!F1391)-3)</f>
        <v xml:space="preserve">LeadsOnline LLC
</v>
      </c>
      <c r="I1413" t="s">
        <v>1362</v>
      </c>
      <c r="J1413" t="str">
        <f>IF(DataAnalyst!I1391=-1,"Unknown",DataAnalyst!I1391)</f>
        <v>1 to 50 employees</v>
      </c>
      <c r="K1413" t="str">
        <f>IF(DataAnalyst!L1391=-1,"Unknown",DataAnalyst!L1391)</f>
        <v>Unknown</v>
      </c>
      <c r="L1413" t="str">
        <f>IF(DataAnalyst!N1391=-1,"Unknown",DataAnalyst!N1391)</f>
        <v>$1 to $5 million (USD)</v>
      </c>
      <c r="M1413" t="b">
        <f>IF(DataAnalyst!P1391=-1,FALSE,TRUE)</f>
        <v>0</v>
      </c>
      <c r="N1413">
        <f t="shared" si="206"/>
        <v>1</v>
      </c>
      <c r="O1413">
        <f t="shared" si="201"/>
        <v>0</v>
      </c>
      <c r="P1413">
        <f t="shared" si="202"/>
        <v>0</v>
      </c>
      <c r="Q1413">
        <f t="shared" si="203"/>
        <v>0</v>
      </c>
      <c r="R1413">
        <f t="shared" si="204"/>
        <v>0</v>
      </c>
      <c r="S1413">
        <f t="shared" si="205"/>
        <v>1</v>
      </c>
    </row>
    <row r="1414" spans="1:19" ht="18.600000000000001" customHeight="1" x14ac:dyDescent="0.3">
      <c r="A1414" t="s">
        <v>4111</v>
      </c>
      <c r="B1414" t="str">
        <f>UPPER(DataAnalyst!B1414)</f>
        <v>SR. BUSINESS DATA ANALYST ENTERPRISE RISK</v>
      </c>
      <c r="C1414" t="s">
        <v>4078</v>
      </c>
      <c r="E1414" t="str">
        <f t="shared" si="198"/>
        <v>Business Analyst</v>
      </c>
      <c r="F1414" t="str">
        <f t="shared" si="199"/>
        <v>$44</v>
      </c>
      <c r="G1414" t="str">
        <f t="shared" si="200"/>
        <v>$82</v>
      </c>
      <c r="H1414" t="str">
        <f>LEFT(DataAnalyst!F1392,LEN(DataAnalyst!F1392)-3)</f>
        <v xml:space="preserve">Excite Health Partners
</v>
      </c>
      <c r="I1414" t="s">
        <v>1379</v>
      </c>
      <c r="J1414" t="str">
        <f>IF(DataAnalyst!I1392=-1,"Unknown",DataAnalyst!I1392)</f>
        <v>51 to 200 employees</v>
      </c>
      <c r="K1414" t="str">
        <f>IF(DataAnalyst!L1392=-1,"Unknown",DataAnalyst!L1392)</f>
        <v>Staffing &amp; Outsourcing</v>
      </c>
      <c r="L1414" t="str">
        <f>IF(DataAnalyst!N1392=-1,"Unknown",DataAnalyst!N1392)</f>
        <v>Unknown / Non-Applicable</v>
      </c>
      <c r="M1414" t="b">
        <f>IF(DataAnalyst!P1392=-1,FALSE,TRUE)</f>
        <v>0</v>
      </c>
      <c r="N1414">
        <f t="shared" si="206"/>
        <v>1</v>
      </c>
      <c r="O1414">
        <f t="shared" si="201"/>
        <v>0</v>
      </c>
      <c r="P1414">
        <f t="shared" si="202"/>
        <v>0</v>
      </c>
      <c r="Q1414">
        <f t="shared" si="203"/>
        <v>1</v>
      </c>
      <c r="R1414">
        <f t="shared" si="204"/>
        <v>1</v>
      </c>
      <c r="S1414">
        <f t="shared" si="205"/>
        <v>1</v>
      </c>
    </row>
    <row r="1415" spans="1:19" ht="18.600000000000001" customHeight="1" x14ac:dyDescent="0.3">
      <c r="A1415" t="s">
        <v>4114</v>
      </c>
      <c r="B1415" t="str">
        <f>UPPER(DataAnalyst!B1415)</f>
        <v>SR. BI DATA ENGINEER AND ANALYST</v>
      </c>
      <c r="C1415" t="s">
        <v>4078</v>
      </c>
      <c r="E1415" t="str">
        <f t="shared" si="198"/>
        <v>Data Analyst</v>
      </c>
      <c r="F1415" t="str">
        <f t="shared" si="199"/>
        <v>$44</v>
      </c>
      <c r="G1415" t="str">
        <f t="shared" si="200"/>
        <v>$82</v>
      </c>
      <c r="H1415" t="str">
        <f>LEFT(DataAnalyst!F1393,LEN(DataAnalyst!F1393)-3)</f>
        <v xml:space="preserve">PROLIM Global Corporation
</v>
      </c>
      <c r="I1415" t="s">
        <v>1379</v>
      </c>
      <c r="J1415" t="str">
        <f>IF(DataAnalyst!I1393=-1,"Unknown",DataAnalyst!I1393)</f>
        <v>201 to 500 employees</v>
      </c>
      <c r="K1415" t="str">
        <f>IF(DataAnalyst!L1393=-1,"Unknown",DataAnalyst!L1393)</f>
        <v>Enterprise Software &amp; Network Solutions</v>
      </c>
      <c r="L1415" t="str">
        <f>IF(DataAnalyst!N1393=-1,"Unknown",DataAnalyst!N1393)</f>
        <v>$25 to $50 million (USD)</v>
      </c>
      <c r="M1415" t="b">
        <f>IF(DataAnalyst!P1393=-1,FALSE,TRUE)</f>
        <v>0</v>
      </c>
      <c r="N1415">
        <f t="shared" si="206"/>
        <v>0</v>
      </c>
      <c r="O1415">
        <f t="shared" si="201"/>
        <v>1</v>
      </c>
      <c r="P1415">
        <f t="shared" si="202"/>
        <v>0</v>
      </c>
      <c r="Q1415">
        <f t="shared" si="203"/>
        <v>1</v>
      </c>
      <c r="R1415">
        <f t="shared" si="204"/>
        <v>0</v>
      </c>
      <c r="S1415">
        <f t="shared" si="205"/>
        <v>1</v>
      </c>
    </row>
    <row r="1416" spans="1:19" ht="18.600000000000001" customHeight="1" x14ac:dyDescent="0.3">
      <c r="A1416" t="s">
        <v>4116</v>
      </c>
      <c r="B1416" t="str">
        <f>UPPER(DataAnalyst!B1416)</f>
        <v>DATA MANAGEMENT ANALYST</v>
      </c>
      <c r="C1416" t="s">
        <v>4078</v>
      </c>
      <c r="E1416" t="str">
        <f t="shared" si="198"/>
        <v>Data Analyst</v>
      </c>
      <c r="F1416" t="str">
        <f t="shared" si="199"/>
        <v>$44</v>
      </c>
      <c r="G1416" t="str">
        <f t="shared" si="200"/>
        <v>$82</v>
      </c>
      <c r="H1416" t="str">
        <f>LEFT(DataAnalyst!F1394,LEN(DataAnalyst!F1394)-3)</f>
        <v xml:space="preserve">ADT
</v>
      </c>
      <c r="I1416" t="s">
        <v>395</v>
      </c>
      <c r="J1416" t="str">
        <f>IF(DataAnalyst!I1394=-1,"Unknown",DataAnalyst!I1394)</f>
        <v>10000+ employees</v>
      </c>
      <c r="K1416" t="str">
        <f>IF(DataAnalyst!L1394=-1,"Unknown",DataAnalyst!L1394)</f>
        <v>Security Services</v>
      </c>
      <c r="L1416" t="str">
        <f>IF(DataAnalyst!N1394=-1,"Unknown",DataAnalyst!N1394)</f>
        <v>$2 to $5 billion (USD)</v>
      </c>
      <c r="M1416" t="b">
        <f>IF(DataAnalyst!P1394=-1,FALSE,TRUE)</f>
        <v>0</v>
      </c>
      <c r="N1416">
        <f t="shared" si="206"/>
        <v>1</v>
      </c>
      <c r="O1416">
        <f t="shared" si="201"/>
        <v>0</v>
      </c>
      <c r="P1416">
        <f t="shared" si="202"/>
        <v>0</v>
      </c>
      <c r="Q1416">
        <f t="shared" si="203"/>
        <v>1</v>
      </c>
      <c r="R1416">
        <f t="shared" si="204"/>
        <v>0</v>
      </c>
      <c r="S1416">
        <f t="shared" si="205"/>
        <v>0</v>
      </c>
    </row>
    <row r="1417" spans="1:19" ht="18.600000000000001" customHeight="1" x14ac:dyDescent="0.3">
      <c r="A1417" t="s">
        <v>4118</v>
      </c>
      <c r="B1417" t="str">
        <f>UPPER(DataAnalyst!B1417)</f>
        <v>DATA ANALYST (PYTHON), DALLAS, METHODS+MASTERY (A FLEISHMANHILLARD COMPANY)</v>
      </c>
      <c r="C1417" t="s">
        <v>4078</v>
      </c>
      <c r="E1417" t="str">
        <f t="shared" si="198"/>
        <v>Data Analyst</v>
      </c>
      <c r="F1417" t="str">
        <f t="shared" si="199"/>
        <v>$44</v>
      </c>
      <c r="G1417" t="str">
        <f t="shared" si="200"/>
        <v>$82</v>
      </c>
      <c r="H1417" t="str">
        <f>LEFT(DataAnalyst!F1395,LEN(DataAnalyst!F1395)-3)</f>
        <v xml:space="preserve">Pinnacle Technical Resources, Inc.
</v>
      </c>
      <c r="I1417" t="s">
        <v>1379</v>
      </c>
      <c r="J1417" t="str">
        <f>IF(DataAnalyst!I1395=-1,"Unknown",DataAnalyst!I1395)</f>
        <v>5001 to 10000 employees</v>
      </c>
      <c r="K1417" t="str">
        <f>IF(DataAnalyst!L1395=-1,"Unknown",DataAnalyst!L1395)</f>
        <v>Staffing &amp; Outsourcing</v>
      </c>
      <c r="L1417" t="str">
        <f>IF(DataAnalyst!N1395=-1,"Unknown",DataAnalyst!N1395)</f>
        <v>$100 to $500 million (USD)</v>
      </c>
      <c r="M1417" t="b">
        <f>IF(DataAnalyst!P1395=-1,FALSE,TRUE)</f>
        <v>0</v>
      </c>
      <c r="N1417">
        <f t="shared" si="206"/>
        <v>1</v>
      </c>
      <c r="O1417">
        <f t="shared" si="201"/>
        <v>1</v>
      </c>
      <c r="P1417">
        <f t="shared" si="202"/>
        <v>0</v>
      </c>
      <c r="Q1417">
        <f t="shared" si="203"/>
        <v>1</v>
      </c>
      <c r="R1417">
        <f t="shared" si="204"/>
        <v>0</v>
      </c>
      <c r="S1417">
        <f t="shared" si="205"/>
        <v>1</v>
      </c>
    </row>
    <row r="1418" spans="1:19" ht="18.600000000000001" customHeight="1" x14ac:dyDescent="0.3">
      <c r="A1418" t="s">
        <v>4121</v>
      </c>
      <c r="B1418" t="str">
        <f>UPPER(DataAnalyst!B1418)</f>
        <v>PRICING DATA ANALYST</v>
      </c>
      <c r="C1418" t="s">
        <v>4078</v>
      </c>
      <c r="E1418" t="str">
        <f t="shared" si="198"/>
        <v>Data Analyst</v>
      </c>
      <c r="F1418" t="str">
        <f t="shared" si="199"/>
        <v>$44</v>
      </c>
      <c r="G1418" t="str">
        <f t="shared" si="200"/>
        <v>$82</v>
      </c>
      <c r="H1418" t="str">
        <f>LEFT(DataAnalyst!F1396,LEN(DataAnalyst!F1396)-3)</f>
        <v>Insight</v>
      </c>
      <c r="I1418" t="s">
        <v>1362</v>
      </c>
      <c r="J1418" t="str">
        <f>IF(DataAnalyst!I1396=-1,"Unknown",DataAnalyst!I1396)</f>
        <v>1 to 50 employees</v>
      </c>
      <c r="K1418" t="str">
        <f>IF(DataAnalyst!L1396=-1,"Unknown",DataAnalyst!L1396)</f>
        <v>Unknown</v>
      </c>
      <c r="L1418" t="str">
        <f>IF(DataAnalyst!N1396=-1,"Unknown",DataAnalyst!N1396)</f>
        <v>Unknown / Non-Applicable</v>
      </c>
      <c r="M1418" t="b">
        <f>IF(DataAnalyst!P1396=-1,FALSE,TRUE)</f>
        <v>0</v>
      </c>
      <c r="N1418">
        <f t="shared" si="206"/>
        <v>0</v>
      </c>
      <c r="O1418">
        <f t="shared" si="201"/>
        <v>0</v>
      </c>
      <c r="P1418">
        <f t="shared" si="202"/>
        <v>0</v>
      </c>
      <c r="Q1418">
        <f t="shared" si="203"/>
        <v>0</v>
      </c>
      <c r="R1418">
        <f t="shared" si="204"/>
        <v>0</v>
      </c>
      <c r="S1418">
        <f t="shared" si="205"/>
        <v>1</v>
      </c>
    </row>
    <row r="1419" spans="1:19" ht="18.600000000000001" customHeight="1" x14ac:dyDescent="0.3">
      <c r="A1419" t="s">
        <v>4123</v>
      </c>
      <c r="B1419" t="str">
        <f>UPPER(DataAnalyst!B1419)</f>
        <v>DATA PLATFORM SYSTEM ANALYST LEAD (DATA SERVICES)</v>
      </c>
      <c r="C1419" t="s">
        <v>4078</v>
      </c>
      <c r="E1419" t="str">
        <f t="shared" si="198"/>
        <v>Data Analyst</v>
      </c>
      <c r="F1419" t="str">
        <f t="shared" si="199"/>
        <v>$44</v>
      </c>
      <c r="G1419" t="str">
        <f t="shared" si="200"/>
        <v>$82</v>
      </c>
      <c r="H1419" t="str">
        <f>LEFT(DataAnalyst!F1398,LEN(DataAnalyst!F1398)-3)</f>
        <v>Real Soft, Inc / Diversity Dir</v>
      </c>
      <c r="I1419" t="s">
        <v>1379</v>
      </c>
      <c r="J1419" t="str">
        <f>IF(DataAnalyst!I1398=-1,"Unknown",DataAnalyst!I1398)</f>
        <v>Unknown</v>
      </c>
      <c r="K1419" t="str">
        <f>IF(DataAnalyst!L1398=-1,"Unknown",DataAnalyst!L1398)</f>
        <v>Unknown</v>
      </c>
      <c r="L1419" t="str">
        <f>IF(DataAnalyst!N1398=-1,"Unknown",DataAnalyst!N1398)</f>
        <v>Unknown</v>
      </c>
      <c r="M1419" t="b">
        <f>IF(DataAnalyst!P1398=-1,FALSE,TRUE)</f>
        <v>0</v>
      </c>
      <c r="N1419">
        <f t="shared" si="206"/>
        <v>0</v>
      </c>
      <c r="O1419">
        <f t="shared" si="201"/>
        <v>0</v>
      </c>
      <c r="P1419">
        <f t="shared" si="202"/>
        <v>0</v>
      </c>
      <c r="Q1419">
        <f t="shared" si="203"/>
        <v>0</v>
      </c>
      <c r="R1419">
        <f t="shared" si="204"/>
        <v>0</v>
      </c>
      <c r="S1419">
        <f t="shared" si="205"/>
        <v>0</v>
      </c>
    </row>
    <row r="1420" spans="1:19" ht="18.600000000000001" customHeight="1" x14ac:dyDescent="0.3">
      <c r="A1420" t="s">
        <v>4124</v>
      </c>
      <c r="B1420" t="str">
        <f>UPPER(DataAnalyst!B1420)</f>
        <v>BUSINESS ANALYST/DATA ANALYST</v>
      </c>
      <c r="C1420" t="s">
        <v>4078</v>
      </c>
      <c r="E1420" t="str">
        <f t="shared" si="198"/>
        <v>Business Analyst</v>
      </c>
      <c r="F1420" t="str">
        <f t="shared" si="199"/>
        <v>$44</v>
      </c>
      <c r="G1420" t="str">
        <f t="shared" si="200"/>
        <v>$82</v>
      </c>
      <c r="H1420" t="str">
        <f>LEFT(DataAnalyst!F1399,LEN(DataAnalyst!F1399)-3)</f>
        <v xml:space="preserve">Trinity Industries
</v>
      </c>
      <c r="I1420" t="s">
        <v>1379</v>
      </c>
      <c r="J1420" t="str">
        <f>IF(DataAnalyst!I1399=-1,"Unknown",DataAnalyst!I1399)</f>
        <v>10000+ employees</v>
      </c>
      <c r="K1420" t="str">
        <f>IF(DataAnalyst!L1399=-1,"Unknown",DataAnalyst!L1399)</f>
        <v>Transportation Equipment Manufacturing</v>
      </c>
      <c r="L1420" t="str">
        <f>IF(DataAnalyst!N1399=-1,"Unknown",DataAnalyst!N1399)</f>
        <v>$5 to $10 billion (USD)</v>
      </c>
      <c r="M1420" t="b">
        <f>IF(DataAnalyst!P1399=-1,FALSE,TRUE)</f>
        <v>0</v>
      </c>
      <c r="N1420">
        <f t="shared" si="206"/>
        <v>1</v>
      </c>
      <c r="O1420">
        <f t="shared" si="201"/>
        <v>0</v>
      </c>
      <c r="P1420">
        <f t="shared" si="202"/>
        <v>0</v>
      </c>
      <c r="Q1420">
        <f t="shared" si="203"/>
        <v>0</v>
      </c>
      <c r="R1420">
        <f t="shared" si="204"/>
        <v>0</v>
      </c>
      <c r="S1420">
        <f t="shared" si="205"/>
        <v>1</v>
      </c>
    </row>
    <row r="1421" spans="1:19" ht="18.600000000000001" customHeight="1" x14ac:dyDescent="0.3">
      <c r="A1421" t="s">
        <v>4125</v>
      </c>
      <c r="B1421" t="str">
        <f>UPPER(DataAnalyst!B1421)</f>
        <v>SR. DATA ANALYST</v>
      </c>
      <c r="C1421" t="s">
        <v>4078</v>
      </c>
      <c r="E1421" t="str">
        <f t="shared" si="198"/>
        <v>Data Analyst</v>
      </c>
      <c r="F1421" t="str">
        <f t="shared" si="199"/>
        <v>$44</v>
      </c>
      <c r="G1421" t="str">
        <f t="shared" si="200"/>
        <v>$82</v>
      </c>
      <c r="H1421" t="str">
        <f>LEFT(DataAnalyst!F1401,LEN(DataAnalyst!F1401)-3)</f>
        <v xml:space="preserve">Lightbeam Health Solutions
</v>
      </c>
      <c r="I1421" t="s">
        <v>395</v>
      </c>
      <c r="J1421" t="str">
        <f>IF(DataAnalyst!I1401=-1,"Unknown",DataAnalyst!I1401)</f>
        <v>51 to 200 employees</v>
      </c>
      <c r="K1421" t="str">
        <f>IF(DataAnalyst!L1401=-1,"Unknown",DataAnalyst!L1401)</f>
        <v>Health Care Services &amp; Hospitals</v>
      </c>
      <c r="L1421" t="str">
        <f>IF(DataAnalyst!N1401=-1,"Unknown",DataAnalyst!N1401)</f>
        <v>$5 to $10 million (USD)</v>
      </c>
      <c r="M1421" t="b">
        <f>IF(DataAnalyst!P1401=-1,FALSE,TRUE)</f>
        <v>0</v>
      </c>
      <c r="N1421">
        <f t="shared" si="206"/>
        <v>1</v>
      </c>
      <c r="O1421">
        <f t="shared" si="201"/>
        <v>0</v>
      </c>
      <c r="P1421">
        <f t="shared" si="202"/>
        <v>0</v>
      </c>
      <c r="Q1421">
        <f t="shared" si="203"/>
        <v>0</v>
      </c>
      <c r="R1421">
        <f t="shared" si="204"/>
        <v>0</v>
      </c>
      <c r="S1421">
        <f t="shared" si="205"/>
        <v>0</v>
      </c>
    </row>
    <row r="1422" spans="1:19" ht="18.600000000000001" customHeight="1" x14ac:dyDescent="0.3">
      <c r="A1422" t="s">
        <v>4127</v>
      </c>
      <c r="B1422" t="str">
        <f>UPPER(DataAnalyst!B1422)</f>
        <v>DATA ANALYST</v>
      </c>
      <c r="C1422" t="s">
        <v>4078</v>
      </c>
      <c r="E1422" t="str">
        <f t="shared" si="198"/>
        <v>Data Analyst</v>
      </c>
      <c r="F1422" t="str">
        <f t="shared" si="199"/>
        <v>$44</v>
      </c>
      <c r="G1422" t="str">
        <f t="shared" si="200"/>
        <v>$82</v>
      </c>
      <c r="H1422" t="str">
        <f>LEFT(DataAnalyst!F1402,LEN(DataAnalyst!F1402)-3)</f>
        <v xml:space="preserve">Telnet (Rockville, MD)
</v>
      </c>
      <c r="I1422" t="s">
        <v>1379</v>
      </c>
      <c r="J1422" t="str">
        <f>IF(DataAnalyst!I1402=-1,"Unknown",DataAnalyst!I1402)</f>
        <v>51 to 200 employees</v>
      </c>
      <c r="K1422" t="str">
        <f>IF(DataAnalyst!L1402=-1,"Unknown",DataAnalyst!L1402)</f>
        <v>Consulting</v>
      </c>
      <c r="L1422" t="str">
        <f>IF(DataAnalyst!N1402=-1,"Unknown",DataAnalyst!N1402)</f>
        <v>$10 to $25 million (USD)</v>
      </c>
      <c r="M1422" t="b">
        <f>IF(DataAnalyst!P1402=-1,FALSE,TRUE)</f>
        <v>0</v>
      </c>
      <c r="N1422">
        <f t="shared" si="206"/>
        <v>1</v>
      </c>
      <c r="O1422">
        <f t="shared" si="201"/>
        <v>0</v>
      </c>
      <c r="P1422">
        <f t="shared" si="202"/>
        <v>0</v>
      </c>
      <c r="Q1422">
        <f t="shared" si="203"/>
        <v>0</v>
      </c>
      <c r="R1422">
        <f t="shared" si="204"/>
        <v>0</v>
      </c>
      <c r="S1422">
        <f t="shared" si="205"/>
        <v>0</v>
      </c>
    </row>
    <row r="1423" spans="1:19" ht="18.600000000000001" customHeight="1" x14ac:dyDescent="0.3">
      <c r="A1423" t="s">
        <v>4131</v>
      </c>
      <c r="B1423" t="str">
        <f>UPPER(DataAnalyst!B1423)</f>
        <v>DATA MANAGEMENT ANALYST - DALLAS, TX/ TEMPE, FL</v>
      </c>
      <c r="C1423" t="s">
        <v>4078</v>
      </c>
      <c r="E1423" t="str">
        <f t="shared" si="198"/>
        <v>Data Analyst</v>
      </c>
      <c r="F1423" t="str">
        <f t="shared" si="199"/>
        <v>$44</v>
      </c>
      <c r="G1423" t="str">
        <f t="shared" si="200"/>
        <v>$82</v>
      </c>
      <c r="H1423" t="str">
        <f>LEFT(DataAnalyst!F1403,LEN(DataAnalyst!F1403)-3)</f>
        <v xml:space="preserve">Tarrant County
</v>
      </c>
      <c r="I1423" t="s">
        <v>4081</v>
      </c>
      <c r="J1423" t="str">
        <f>IF(DataAnalyst!I1403=-1,"Unknown",DataAnalyst!I1403)</f>
        <v>1 to 50 employees</v>
      </c>
      <c r="K1423" t="str">
        <f>IF(DataAnalyst!L1403=-1,"Unknown",DataAnalyst!L1403)</f>
        <v>Municipal Governments</v>
      </c>
      <c r="L1423" t="str">
        <f>IF(DataAnalyst!N1403=-1,"Unknown",DataAnalyst!N1403)</f>
        <v>Less than $1 million (USD)</v>
      </c>
      <c r="M1423" t="b">
        <f>IF(DataAnalyst!P1403=-1,FALSE,TRUE)</f>
        <v>0</v>
      </c>
      <c r="N1423">
        <f t="shared" si="206"/>
        <v>0</v>
      </c>
      <c r="O1423">
        <f t="shared" si="201"/>
        <v>0</v>
      </c>
      <c r="P1423">
        <f t="shared" si="202"/>
        <v>0</v>
      </c>
      <c r="Q1423">
        <f t="shared" si="203"/>
        <v>0</v>
      </c>
      <c r="R1423">
        <f t="shared" si="204"/>
        <v>0</v>
      </c>
      <c r="S1423">
        <f t="shared" si="205"/>
        <v>1</v>
      </c>
    </row>
    <row r="1424" spans="1:19" ht="18.600000000000001" customHeight="1" x14ac:dyDescent="0.3">
      <c r="A1424" t="s">
        <v>4132</v>
      </c>
      <c r="B1424" t="str">
        <f>UPPER(DataAnalyst!B1424)</f>
        <v>SENIOR DATA ANALYST</v>
      </c>
      <c r="C1424" t="s">
        <v>4078</v>
      </c>
      <c r="E1424" t="str">
        <f t="shared" si="198"/>
        <v>Data Analyst</v>
      </c>
      <c r="F1424" t="str">
        <f t="shared" si="199"/>
        <v>$44</v>
      </c>
      <c r="G1424" t="str">
        <f t="shared" si="200"/>
        <v>$82</v>
      </c>
      <c r="H1424" t="str">
        <f>LEFT(DataAnalyst!F1404,LEN(DataAnalyst!F1404)-3)</f>
        <v xml:space="preserve">Diversant LLC
</v>
      </c>
      <c r="I1424" t="s">
        <v>1379</v>
      </c>
      <c r="J1424" t="str">
        <f>IF(DataAnalyst!I1404=-1,"Unknown",DataAnalyst!I1404)</f>
        <v>1001 to 5000 employees</v>
      </c>
      <c r="K1424" t="str">
        <f>IF(DataAnalyst!L1404=-1,"Unknown",DataAnalyst!L1404)</f>
        <v>Staffing &amp; Outsourcing</v>
      </c>
      <c r="L1424" t="str">
        <f>IF(DataAnalyst!N1404=-1,"Unknown",DataAnalyst!N1404)</f>
        <v>$100 to $500 million (USD)</v>
      </c>
      <c r="M1424" t="b">
        <f>IF(DataAnalyst!P1404=-1,FALSE,TRUE)</f>
        <v>0</v>
      </c>
      <c r="N1424">
        <f t="shared" si="206"/>
        <v>1</v>
      </c>
      <c r="O1424">
        <f t="shared" si="201"/>
        <v>1</v>
      </c>
      <c r="P1424">
        <f t="shared" si="202"/>
        <v>0</v>
      </c>
      <c r="Q1424">
        <f t="shared" si="203"/>
        <v>1</v>
      </c>
      <c r="R1424">
        <f t="shared" si="204"/>
        <v>0</v>
      </c>
      <c r="S1424">
        <f t="shared" si="205"/>
        <v>0</v>
      </c>
    </row>
    <row r="1425" spans="1:19" ht="18.600000000000001" customHeight="1" x14ac:dyDescent="0.3">
      <c r="A1425" t="s">
        <v>4133</v>
      </c>
      <c r="B1425" t="str">
        <f>UPPER(DataAnalyst!B1425)</f>
        <v>FINANCIAL DATA ANALYST</v>
      </c>
      <c r="C1425" t="s">
        <v>4078</v>
      </c>
      <c r="E1425" t="str">
        <f t="shared" si="198"/>
        <v>Data Analyst</v>
      </c>
      <c r="F1425" t="str">
        <f t="shared" si="199"/>
        <v>$44</v>
      </c>
      <c r="G1425" t="str">
        <f t="shared" si="200"/>
        <v>$82</v>
      </c>
      <c r="H1425" t="str">
        <f>LEFT(DataAnalyst!F1405,LEN(DataAnalyst!F1405)-3)</f>
        <v xml:space="preserve">Vastika
</v>
      </c>
      <c r="I1425" t="s">
        <v>395</v>
      </c>
      <c r="J1425" t="str">
        <f>IF(DataAnalyst!I1405=-1,"Unknown",DataAnalyst!I1405)</f>
        <v>1 to 50 employees</v>
      </c>
      <c r="K1425" t="str">
        <f>IF(DataAnalyst!L1405=-1,"Unknown",DataAnalyst!L1405)</f>
        <v>Health, Beauty, &amp; Fitness</v>
      </c>
      <c r="L1425" t="str">
        <f>IF(DataAnalyst!N1405=-1,"Unknown",DataAnalyst!N1405)</f>
        <v>Less than $1 million (USD)</v>
      </c>
      <c r="M1425" t="b">
        <f>IF(DataAnalyst!P1405=-1,FALSE,TRUE)</f>
        <v>0</v>
      </c>
      <c r="N1425">
        <f t="shared" si="206"/>
        <v>0</v>
      </c>
      <c r="O1425">
        <f t="shared" si="201"/>
        <v>0</v>
      </c>
      <c r="P1425">
        <f t="shared" si="202"/>
        <v>0</v>
      </c>
      <c r="Q1425">
        <f t="shared" si="203"/>
        <v>0</v>
      </c>
      <c r="R1425">
        <f t="shared" si="204"/>
        <v>0</v>
      </c>
      <c r="S1425">
        <f t="shared" si="205"/>
        <v>1</v>
      </c>
    </row>
    <row r="1426" spans="1:19" ht="18.600000000000001" customHeight="1" x14ac:dyDescent="0.3">
      <c r="A1426" t="s">
        <v>4136</v>
      </c>
      <c r="B1426" t="str">
        <f>UPPER(DataAnalyst!B1426)</f>
        <v>DATA CONVERSION ANALYST</v>
      </c>
      <c r="C1426" t="s">
        <v>4078</v>
      </c>
      <c r="E1426" t="str">
        <f t="shared" si="198"/>
        <v>Data Analyst</v>
      </c>
      <c r="F1426" t="str">
        <f t="shared" si="199"/>
        <v>$44</v>
      </c>
      <c r="G1426" t="str">
        <f t="shared" si="200"/>
        <v>$82</v>
      </c>
      <c r="H1426" t="str">
        <f>LEFT(DataAnalyst!F1406,LEN(DataAnalyst!F1406)-3)</f>
        <v>Financial Services Comp</v>
      </c>
      <c r="I1426" t="s">
        <v>1379</v>
      </c>
      <c r="J1426" t="str">
        <f>IF(DataAnalyst!I1406=-1,"Unknown",DataAnalyst!I1406)</f>
        <v>Unknown</v>
      </c>
      <c r="K1426" t="str">
        <f>IF(DataAnalyst!L1406=-1,"Unknown",DataAnalyst!L1406)</f>
        <v>Unknown</v>
      </c>
      <c r="L1426" t="str">
        <f>IF(DataAnalyst!N1406=-1,"Unknown",DataAnalyst!N1406)</f>
        <v>Unknown</v>
      </c>
      <c r="M1426" t="b">
        <f>IF(DataAnalyst!P1406=-1,FALSE,TRUE)</f>
        <v>0</v>
      </c>
      <c r="N1426">
        <f t="shared" si="206"/>
        <v>1</v>
      </c>
      <c r="O1426">
        <f t="shared" si="201"/>
        <v>0</v>
      </c>
      <c r="P1426">
        <f t="shared" si="202"/>
        <v>0</v>
      </c>
      <c r="Q1426">
        <f t="shared" si="203"/>
        <v>0</v>
      </c>
      <c r="R1426">
        <f t="shared" si="204"/>
        <v>0</v>
      </c>
      <c r="S1426">
        <f t="shared" si="205"/>
        <v>1</v>
      </c>
    </row>
    <row r="1427" spans="1:19" ht="18.600000000000001" customHeight="1" x14ac:dyDescent="0.3">
      <c r="A1427" t="s">
        <v>4139</v>
      </c>
      <c r="B1427" t="str">
        <f>UPPER(DataAnalyst!B1427)</f>
        <v>BEHAVORIAL HEALTH DATA ANALYST</v>
      </c>
      <c r="C1427" t="s">
        <v>4078</v>
      </c>
      <c r="E1427" t="str">
        <f t="shared" si="198"/>
        <v>Data Analyst</v>
      </c>
      <c r="F1427" t="str">
        <f t="shared" si="199"/>
        <v>$44</v>
      </c>
      <c r="G1427" t="str">
        <f t="shared" si="200"/>
        <v>$82</v>
      </c>
      <c r="H1427" t="str">
        <f>LEFT(DataAnalyst!F1407,LEN(DataAnalyst!F1407)-3)</f>
        <v xml:space="preserve">University of Texas at Arlington
</v>
      </c>
      <c r="I1427" t="s">
        <v>3859</v>
      </c>
      <c r="J1427" t="str">
        <f>IF(DataAnalyst!I1407=-1,"Unknown",DataAnalyst!I1407)</f>
        <v>1001 to 5000 employees</v>
      </c>
      <c r="K1427" t="str">
        <f>IF(DataAnalyst!L1407=-1,"Unknown",DataAnalyst!L1407)</f>
        <v>Colleges &amp; Universities</v>
      </c>
      <c r="L1427" t="str">
        <f>IF(DataAnalyst!N1407=-1,"Unknown",DataAnalyst!N1407)</f>
        <v>$100 to $500 million (USD)</v>
      </c>
      <c r="M1427" t="b">
        <f>IF(DataAnalyst!P1407=-1,FALSE,TRUE)</f>
        <v>0</v>
      </c>
      <c r="N1427">
        <f t="shared" si="206"/>
        <v>0</v>
      </c>
      <c r="O1427">
        <f t="shared" si="201"/>
        <v>0</v>
      </c>
      <c r="P1427">
        <f t="shared" si="202"/>
        <v>0</v>
      </c>
      <c r="Q1427">
        <f t="shared" si="203"/>
        <v>0</v>
      </c>
      <c r="R1427">
        <f t="shared" si="204"/>
        <v>0</v>
      </c>
      <c r="S1427">
        <f t="shared" si="205"/>
        <v>1</v>
      </c>
    </row>
    <row r="1428" spans="1:19" ht="18.600000000000001" customHeight="1" x14ac:dyDescent="0.3">
      <c r="A1428" t="s">
        <v>4143</v>
      </c>
      <c r="B1428" t="str">
        <f>UPPER(DataAnalyst!B1428)</f>
        <v>DATA ANALYST LEAD - EM &amp; DATA</v>
      </c>
      <c r="C1428" t="s">
        <v>4078</v>
      </c>
      <c r="E1428" t="str">
        <f t="shared" si="198"/>
        <v>Data Analyst</v>
      </c>
      <c r="F1428" t="str">
        <f t="shared" si="199"/>
        <v>$44</v>
      </c>
      <c r="G1428" t="str">
        <f t="shared" si="200"/>
        <v>$82</v>
      </c>
      <c r="H1428" t="str">
        <f>LEFT(DataAnalyst!F1408,LEN(DataAnalyst!F1408)-3)</f>
        <v xml:space="preserve">APN Software Services Inc.
</v>
      </c>
      <c r="I1428" t="s">
        <v>1362</v>
      </c>
      <c r="J1428" t="str">
        <f>IF(DataAnalyst!I1408=-1,"Unknown",DataAnalyst!I1408)</f>
        <v>51 to 200 employees</v>
      </c>
      <c r="K1428" t="str">
        <f>IF(DataAnalyst!L1408=-1,"Unknown",DataAnalyst!L1408)</f>
        <v>Computer Hardware &amp; Software</v>
      </c>
      <c r="L1428" t="str">
        <f>IF(DataAnalyst!N1408=-1,"Unknown",DataAnalyst!N1408)</f>
        <v>$25 to $50 million (USD)</v>
      </c>
      <c r="M1428" t="b">
        <f>IF(DataAnalyst!P1408=-1,FALSE,TRUE)</f>
        <v>0</v>
      </c>
      <c r="N1428">
        <f t="shared" si="206"/>
        <v>0</v>
      </c>
      <c r="O1428">
        <f t="shared" si="201"/>
        <v>0</v>
      </c>
      <c r="P1428">
        <f t="shared" si="202"/>
        <v>0</v>
      </c>
      <c r="Q1428">
        <f t="shared" si="203"/>
        <v>0</v>
      </c>
      <c r="R1428">
        <f t="shared" si="204"/>
        <v>0</v>
      </c>
      <c r="S1428">
        <f t="shared" si="205"/>
        <v>1</v>
      </c>
    </row>
    <row r="1429" spans="1:19" ht="18.600000000000001" customHeight="1" x14ac:dyDescent="0.3">
      <c r="A1429" t="s">
        <v>4144</v>
      </c>
      <c r="B1429" t="str">
        <f>UPPER(DataAnalyst!B1429)</f>
        <v>SENIOR DATA ANALYST</v>
      </c>
      <c r="C1429" t="s">
        <v>4078</v>
      </c>
      <c r="E1429" t="str">
        <f t="shared" si="198"/>
        <v>Data Analyst</v>
      </c>
      <c r="F1429" t="str">
        <f t="shared" si="199"/>
        <v>$44</v>
      </c>
      <c r="G1429" t="str">
        <f t="shared" si="200"/>
        <v>$82</v>
      </c>
      <c r="H1429" t="str">
        <f>LEFT(DataAnalyst!F1409,LEN(DataAnalyst!F1409)-3)</f>
        <v xml:space="preserve">Fairway Independent Mortgage Corporation
</v>
      </c>
      <c r="I1429" t="s">
        <v>2834</v>
      </c>
      <c r="J1429" t="str">
        <f>IF(DataAnalyst!I1409=-1,"Unknown",DataAnalyst!I1409)</f>
        <v>5001 to 10000 employees</v>
      </c>
      <c r="K1429" t="str">
        <f>IF(DataAnalyst!L1409=-1,"Unknown",DataAnalyst!L1409)</f>
        <v>Lending</v>
      </c>
      <c r="L1429" t="str">
        <f>IF(DataAnalyst!N1409=-1,"Unknown",DataAnalyst!N1409)</f>
        <v>$10+ billion (USD)</v>
      </c>
      <c r="M1429" t="b">
        <f>IF(DataAnalyst!P1409=-1,FALSE,TRUE)</f>
        <v>0</v>
      </c>
      <c r="N1429">
        <f t="shared" si="206"/>
        <v>1</v>
      </c>
      <c r="O1429">
        <f t="shared" si="201"/>
        <v>1</v>
      </c>
      <c r="P1429">
        <f t="shared" si="202"/>
        <v>0</v>
      </c>
      <c r="Q1429">
        <f t="shared" si="203"/>
        <v>1</v>
      </c>
      <c r="R1429">
        <f t="shared" si="204"/>
        <v>1</v>
      </c>
      <c r="S1429">
        <f t="shared" si="205"/>
        <v>1</v>
      </c>
    </row>
    <row r="1430" spans="1:19" ht="18.600000000000001" customHeight="1" x14ac:dyDescent="0.3">
      <c r="A1430" t="s">
        <v>4149</v>
      </c>
      <c r="B1430" t="str">
        <f>UPPER(DataAnalyst!B1430)</f>
        <v>SR. DATA ANALYST - HEALTHCARE CLAIMS</v>
      </c>
      <c r="C1430" t="s">
        <v>4078</v>
      </c>
      <c r="E1430" t="str">
        <f t="shared" si="198"/>
        <v>Data Analyst</v>
      </c>
      <c r="F1430" t="str">
        <f t="shared" si="199"/>
        <v>$44</v>
      </c>
      <c r="G1430" t="str">
        <f t="shared" si="200"/>
        <v>$82</v>
      </c>
      <c r="H1430" t="str">
        <f>LEFT(DataAnalyst!F1410,LEN(DataAnalyst!F1410)-3)</f>
        <v xml:space="preserve">Signify Health
</v>
      </c>
      <c r="I1430" t="s">
        <v>1379</v>
      </c>
      <c r="J1430" t="str">
        <f>IF(DataAnalyst!I1410=-1,"Unknown",DataAnalyst!I1410)</f>
        <v>501 to 1000 employees</v>
      </c>
      <c r="K1430" t="str">
        <f>IF(DataAnalyst!L1410=-1,"Unknown",DataAnalyst!L1410)</f>
        <v>Health Care Services &amp; Hospitals</v>
      </c>
      <c r="L1430" t="str">
        <f>IF(DataAnalyst!N1410=-1,"Unknown",DataAnalyst!N1410)</f>
        <v>Unknown / Non-Applicable</v>
      </c>
      <c r="M1430" t="b">
        <f>IF(DataAnalyst!P1410=-1,FALSE,TRUE)</f>
        <v>1</v>
      </c>
      <c r="N1430">
        <f t="shared" si="206"/>
        <v>1</v>
      </c>
      <c r="O1430">
        <f t="shared" si="201"/>
        <v>1</v>
      </c>
      <c r="P1430">
        <f t="shared" si="202"/>
        <v>0</v>
      </c>
      <c r="Q1430">
        <f t="shared" si="203"/>
        <v>1</v>
      </c>
      <c r="R1430">
        <f t="shared" si="204"/>
        <v>0</v>
      </c>
      <c r="S1430">
        <f t="shared" si="205"/>
        <v>0</v>
      </c>
    </row>
    <row r="1431" spans="1:19" ht="18.600000000000001" customHeight="1" x14ac:dyDescent="0.3">
      <c r="A1431" t="s">
        <v>4152</v>
      </c>
      <c r="B1431" t="str">
        <f>UPPER(DataAnalyst!B1431)</f>
        <v>SR. ENTERPRISE BI DATA ANALYST</v>
      </c>
      <c r="C1431" t="s">
        <v>4151</v>
      </c>
      <c r="E1431" t="str">
        <f t="shared" si="198"/>
        <v>Data Analyst</v>
      </c>
      <c r="F1431" t="str">
        <f t="shared" si="199"/>
        <v>$48</v>
      </c>
      <c r="G1431" t="str">
        <f t="shared" si="200"/>
        <v>$88</v>
      </c>
      <c r="H1431" t="str">
        <f>LEFT(DataAnalyst!F1411,LEN(DataAnalyst!F1411)-3)</f>
        <v xml:space="preserve">HCL America Inc.
</v>
      </c>
      <c r="I1431" t="s">
        <v>1362</v>
      </c>
      <c r="J1431" t="str">
        <f>IF(DataAnalyst!I1411=-1,"Unknown",DataAnalyst!I1411)</f>
        <v>10000+ employees</v>
      </c>
      <c r="K1431" t="str">
        <f>IF(DataAnalyst!L1411=-1,"Unknown",DataAnalyst!L1411)</f>
        <v>Computer Hardware &amp; Software</v>
      </c>
      <c r="L1431" t="str">
        <f>IF(DataAnalyst!N1411=-1,"Unknown",DataAnalyst!N1411)</f>
        <v>$5 to $10 billion (USD)</v>
      </c>
      <c r="M1431" t="b">
        <f>IF(DataAnalyst!P1411=-1,FALSE,TRUE)</f>
        <v>0</v>
      </c>
      <c r="N1431">
        <f t="shared" si="206"/>
        <v>1</v>
      </c>
      <c r="O1431">
        <f t="shared" si="201"/>
        <v>1</v>
      </c>
      <c r="P1431">
        <f t="shared" si="202"/>
        <v>1</v>
      </c>
      <c r="Q1431">
        <f t="shared" si="203"/>
        <v>1</v>
      </c>
      <c r="R1431">
        <f t="shared" si="204"/>
        <v>0</v>
      </c>
      <c r="S1431">
        <f t="shared" si="205"/>
        <v>1</v>
      </c>
    </row>
    <row r="1432" spans="1:19" ht="18.600000000000001" customHeight="1" x14ac:dyDescent="0.3">
      <c r="A1432" t="s">
        <v>4156</v>
      </c>
      <c r="B1432" t="str">
        <f>UPPER(DataAnalyst!B1432)</f>
        <v>DATA/BUSINESS SOLUTIONS ANALYST - JR</v>
      </c>
      <c r="C1432" t="s">
        <v>4151</v>
      </c>
      <c r="E1432" t="str">
        <f t="shared" si="198"/>
        <v>Business Analyst</v>
      </c>
      <c r="F1432" t="str">
        <f t="shared" si="199"/>
        <v>$48</v>
      </c>
      <c r="G1432" t="str">
        <f t="shared" si="200"/>
        <v>$88</v>
      </c>
      <c r="H1432" t="str">
        <f>LEFT(DataAnalyst!F1412,LEN(DataAnalyst!F1412)-3)</f>
        <v xml:space="preserve">Colfax Corporation
</v>
      </c>
      <c r="I1432" t="s">
        <v>1379</v>
      </c>
      <c r="J1432" t="str">
        <f>IF(DataAnalyst!I1412=-1,"Unknown",DataAnalyst!I1412)</f>
        <v>10000+ employees</v>
      </c>
      <c r="K1432" t="str">
        <f>IF(DataAnalyst!L1412=-1,"Unknown",DataAnalyst!L1412)</f>
        <v>Industrial Manufacturing</v>
      </c>
      <c r="L1432" t="str">
        <f>IF(DataAnalyst!N1412=-1,"Unknown",DataAnalyst!N1412)</f>
        <v>$2 to $5 billion (USD)</v>
      </c>
      <c r="M1432" t="b">
        <f>IF(DataAnalyst!P1412=-1,FALSE,TRUE)</f>
        <v>0</v>
      </c>
      <c r="N1432">
        <f t="shared" si="206"/>
        <v>1</v>
      </c>
      <c r="O1432">
        <f t="shared" si="201"/>
        <v>0</v>
      </c>
      <c r="P1432">
        <f t="shared" si="202"/>
        <v>0</v>
      </c>
      <c r="Q1432">
        <f t="shared" si="203"/>
        <v>0</v>
      </c>
      <c r="R1432">
        <f t="shared" si="204"/>
        <v>0</v>
      </c>
      <c r="S1432">
        <f t="shared" si="205"/>
        <v>0</v>
      </c>
    </row>
    <row r="1433" spans="1:19" ht="18.600000000000001" customHeight="1" x14ac:dyDescent="0.3">
      <c r="A1433" t="s">
        <v>4158</v>
      </c>
      <c r="B1433" t="str">
        <f>UPPER(DataAnalyst!B1433)</f>
        <v>SYSTEM ANALYST(BIG DATA/HADOOP)</v>
      </c>
      <c r="C1433" t="s">
        <v>4151</v>
      </c>
      <c r="E1433" t="str">
        <f t="shared" ref="E1433:E1496" si="207">IF(COUNTIF(B1433, "*BU*"), "Business Analyst", "Data Analyst")</f>
        <v>Data Analyst</v>
      </c>
      <c r="F1433" t="str">
        <f t="shared" si="199"/>
        <v>$48</v>
      </c>
      <c r="G1433" t="str">
        <f t="shared" si="200"/>
        <v>$88</v>
      </c>
      <c r="H1433" t="str">
        <f>LEFT(DataAnalyst!F1413,LEN(DataAnalyst!F1413)-3)</f>
        <v xml:space="preserve">Bloomfield Homes
</v>
      </c>
      <c r="I1433" t="s">
        <v>4109</v>
      </c>
      <c r="J1433" t="str">
        <f>IF(DataAnalyst!I1413=-1,"Unknown",DataAnalyst!I1413)</f>
        <v>1 to 50 employees</v>
      </c>
      <c r="K1433" t="str">
        <f>IF(DataAnalyst!L1413=-1,"Unknown",DataAnalyst!L1413)</f>
        <v>Construction</v>
      </c>
      <c r="L1433" t="str">
        <f>IF(DataAnalyst!N1413=-1,"Unknown",DataAnalyst!N1413)</f>
        <v>$100 to $500 million (USD)</v>
      </c>
      <c r="M1433" t="b">
        <f>IF(DataAnalyst!P1413=-1,FALSE,TRUE)</f>
        <v>0</v>
      </c>
      <c r="N1433">
        <f t="shared" si="206"/>
        <v>0</v>
      </c>
      <c r="O1433">
        <f t="shared" si="201"/>
        <v>0</v>
      </c>
      <c r="P1433">
        <f t="shared" si="202"/>
        <v>0</v>
      </c>
      <c r="Q1433">
        <f t="shared" si="203"/>
        <v>0</v>
      </c>
      <c r="R1433">
        <f t="shared" si="204"/>
        <v>0</v>
      </c>
      <c r="S1433">
        <f t="shared" si="205"/>
        <v>0</v>
      </c>
    </row>
    <row r="1434" spans="1:19" ht="18.600000000000001" customHeight="1" x14ac:dyDescent="0.3">
      <c r="A1434" t="s">
        <v>4160</v>
      </c>
      <c r="B1434" t="str">
        <f>UPPER(DataAnalyst!B1434)</f>
        <v>PRICING DATA ANALYST</v>
      </c>
      <c r="C1434" t="s">
        <v>4151</v>
      </c>
      <c r="E1434" t="str">
        <f t="shared" si="207"/>
        <v>Data Analyst</v>
      </c>
      <c r="F1434" t="str">
        <f t="shared" si="199"/>
        <v>$48</v>
      </c>
      <c r="G1434" t="str">
        <f t="shared" si="200"/>
        <v>$88</v>
      </c>
      <c r="H1434" t="str">
        <f>LEFT(DataAnalyst!F1415,LEN(DataAnalyst!F1415)-3)</f>
        <v xml:space="preserve">Onyx CenterSource
</v>
      </c>
      <c r="I1434" t="s">
        <v>1379</v>
      </c>
      <c r="J1434" t="str">
        <f>IF(DataAnalyst!I1415=-1,"Unknown",DataAnalyst!I1415)</f>
        <v>201 to 500 employees</v>
      </c>
      <c r="K1434" t="str">
        <f>IF(DataAnalyst!L1415=-1,"Unknown",DataAnalyst!L1415)</f>
        <v>Financial Transaction Processing</v>
      </c>
      <c r="L1434" t="str">
        <f>IF(DataAnalyst!N1415=-1,"Unknown",DataAnalyst!N1415)</f>
        <v>$50 to $100 million (USD)</v>
      </c>
      <c r="M1434" t="b">
        <f>IF(DataAnalyst!P1415=-1,FALSE,TRUE)</f>
        <v>0</v>
      </c>
      <c r="N1434">
        <f t="shared" si="206"/>
        <v>0</v>
      </c>
      <c r="O1434">
        <f t="shared" si="201"/>
        <v>0</v>
      </c>
      <c r="P1434">
        <f t="shared" si="202"/>
        <v>0</v>
      </c>
      <c r="Q1434">
        <f t="shared" si="203"/>
        <v>0</v>
      </c>
      <c r="R1434">
        <f t="shared" si="204"/>
        <v>0</v>
      </c>
      <c r="S1434">
        <f t="shared" si="205"/>
        <v>1</v>
      </c>
    </row>
    <row r="1435" spans="1:19" ht="18.600000000000001" customHeight="1" x14ac:dyDescent="0.3">
      <c r="A1435" t="s">
        <v>4161</v>
      </c>
      <c r="B1435" t="str">
        <f>UPPER(DataAnalyst!B1435)</f>
        <v>DATA MANAGEMENT ANALYST</v>
      </c>
      <c r="C1435" t="s">
        <v>4151</v>
      </c>
      <c r="E1435" t="str">
        <f t="shared" si="207"/>
        <v>Data Analyst</v>
      </c>
      <c r="F1435" t="str">
        <f t="shared" si="199"/>
        <v>$48</v>
      </c>
      <c r="G1435" t="str">
        <f t="shared" si="200"/>
        <v>$88</v>
      </c>
      <c r="H1435" t="str">
        <f>LEFT(DataAnalyst!F1416,LEN(DataAnalyst!F1416)-3)</f>
        <v xml:space="preserve">Corporate G. </v>
      </c>
      <c r="I1435" t="s">
        <v>1379</v>
      </c>
      <c r="J1435" t="str">
        <f>IF(DataAnalyst!I1416=-1,"Unknown",DataAnalyst!I1416)</f>
        <v>201 to 500 employees</v>
      </c>
      <c r="K1435" t="str">
        <f>IF(DataAnalyst!L1416=-1,"Unknown",DataAnalyst!L1416)</f>
        <v>Unknown</v>
      </c>
      <c r="L1435" t="str">
        <f>IF(DataAnalyst!N1416=-1,"Unknown",DataAnalyst!N1416)</f>
        <v>Unknown / Non-Applicable</v>
      </c>
      <c r="M1435" t="b">
        <f>IF(DataAnalyst!P1416=-1,FALSE,TRUE)</f>
        <v>0</v>
      </c>
      <c r="N1435">
        <f t="shared" si="206"/>
        <v>1</v>
      </c>
      <c r="O1435">
        <f t="shared" si="201"/>
        <v>0</v>
      </c>
      <c r="P1435">
        <f t="shared" si="202"/>
        <v>0</v>
      </c>
      <c r="Q1435">
        <f t="shared" si="203"/>
        <v>0</v>
      </c>
      <c r="R1435">
        <f t="shared" si="204"/>
        <v>0</v>
      </c>
      <c r="S1435">
        <f t="shared" si="205"/>
        <v>1</v>
      </c>
    </row>
    <row r="1436" spans="1:19" ht="18.600000000000001" customHeight="1" x14ac:dyDescent="0.3">
      <c r="A1436" t="s">
        <v>4164</v>
      </c>
      <c r="B1436" t="str">
        <f>UPPER(DataAnalyst!B1436)</f>
        <v>APPLICATION VULNERABILITY GOVERNANCE LEAD DATA ANALYST</v>
      </c>
      <c r="C1436" t="s">
        <v>4151</v>
      </c>
      <c r="E1436" t="str">
        <f t="shared" si="207"/>
        <v>Data Analyst</v>
      </c>
      <c r="F1436" t="str">
        <f t="shared" si="199"/>
        <v>$48</v>
      </c>
      <c r="G1436" t="str">
        <f t="shared" si="200"/>
        <v>$88</v>
      </c>
      <c r="H1436" t="str">
        <f>LEFT(DataAnalyst!F1417,LEN(DataAnalyst!F1417)-3)</f>
        <v xml:space="preserve">Fleishman-Hillard Inc
</v>
      </c>
      <c r="I1436" t="s">
        <v>1379</v>
      </c>
      <c r="J1436" t="str">
        <f>IF(DataAnalyst!I1417=-1,"Unknown",DataAnalyst!I1417)</f>
        <v>1001 to 5000 employees</v>
      </c>
      <c r="K1436" t="str">
        <f>IF(DataAnalyst!L1417=-1,"Unknown",DataAnalyst!L1417)</f>
        <v>Advertising &amp; Marketing</v>
      </c>
      <c r="L1436" t="str">
        <f>IF(DataAnalyst!N1417=-1,"Unknown",DataAnalyst!N1417)</f>
        <v>Unknown / Non-Applicable</v>
      </c>
      <c r="M1436" t="b">
        <f>IF(DataAnalyst!P1417=-1,FALSE,TRUE)</f>
        <v>0</v>
      </c>
      <c r="N1436">
        <f t="shared" si="206"/>
        <v>1</v>
      </c>
      <c r="O1436">
        <f t="shared" si="201"/>
        <v>0</v>
      </c>
      <c r="P1436">
        <f t="shared" si="202"/>
        <v>0</v>
      </c>
      <c r="Q1436">
        <f t="shared" si="203"/>
        <v>1</v>
      </c>
      <c r="R1436">
        <f t="shared" si="204"/>
        <v>0</v>
      </c>
      <c r="S1436">
        <f t="shared" si="205"/>
        <v>1</v>
      </c>
    </row>
    <row r="1437" spans="1:19" ht="18.600000000000001" customHeight="1" x14ac:dyDescent="0.3">
      <c r="A1437" t="s">
        <v>4166</v>
      </c>
      <c r="B1437" t="str">
        <f>UPPER(DataAnalyst!B1437)</f>
        <v>SAP DATA ANALYST (CONTRACT)</v>
      </c>
      <c r="C1437" t="s">
        <v>4151</v>
      </c>
      <c r="E1437" t="str">
        <f t="shared" si="207"/>
        <v>Data Analyst</v>
      </c>
      <c r="F1437" t="str">
        <f t="shared" si="199"/>
        <v>$48</v>
      </c>
      <c r="G1437" t="str">
        <f t="shared" si="200"/>
        <v>$88</v>
      </c>
      <c r="H1437" t="str">
        <f>LEFT(DataAnalyst!F1418,LEN(DataAnalyst!F1418)-3)</f>
        <v>Kforce Technology Staff</v>
      </c>
      <c r="I1437" t="s">
        <v>1362</v>
      </c>
      <c r="J1437" t="str">
        <f>IF(DataAnalyst!I1418=-1,"Unknown",DataAnalyst!I1418)</f>
        <v>Unknown</v>
      </c>
      <c r="K1437" t="str">
        <f>IF(DataAnalyst!L1418=-1,"Unknown",DataAnalyst!L1418)</f>
        <v>Unknown</v>
      </c>
      <c r="L1437" t="str">
        <f>IF(DataAnalyst!N1418=-1,"Unknown",DataAnalyst!N1418)</f>
        <v>Unknown</v>
      </c>
      <c r="M1437" t="b">
        <f>IF(DataAnalyst!P1418=-1,FALSE,TRUE)</f>
        <v>0</v>
      </c>
      <c r="N1437">
        <f t="shared" si="206"/>
        <v>0</v>
      </c>
      <c r="O1437">
        <f t="shared" si="201"/>
        <v>0</v>
      </c>
      <c r="P1437">
        <f t="shared" si="202"/>
        <v>0</v>
      </c>
      <c r="Q1437">
        <f t="shared" si="203"/>
        <v>0</v>
      </c>
      <c r="R1437">
        <f t="shared" si="204"/>
        <v>0</v>
      </c>
      <c r="S1437">
        <f t="shared" si="205"/>
        <v>0</v>
      </c>
    </row>
    <row r="1438" spans="1:19" ht="18.600000000000001" customHeight="1" x14ac:dyDescent="0.3">
      <c r="A1438" t="s">
        <v>4168</v>
      </c>
      <c r="B1438" t="str">
        <f>UPPER(DataAnalyst!B1438)</f>
        <v>LAWSON LANDMARK DATA EXTRACT ANALYST</v>
      </c>
      <c r="C1438" t="s">
        <v>4151</v>
      </c>
      <c r="E1438" t="str">
        <f t="shared" si="207"/>
        <v>Data Analyst</v>
      </c>
      <c r="F1438" t="str">
        <f t="shared" si="199"/>
        <v>$48</v>
      </c>
      <c r="G1438" t="str">
        <f t="shared" si="200"/>
        <v>$88</v>
      </c>
      <c r="H1438" t="str">
        <f>LEFT(DataAnalyst!F1419,LEN(DataAnalyst!F1419)-3)</f>
        <v xml:space="preserve">JPMorgan Chase
</v>
      </c>
      <c r="I1438" t="s">
        <v>4001</v>
      </c>
      <c r="J1438" t="str">
        <f>IF(DataAnalyst!I1419=-1,"Unknown",DataAnalyst!I1419)</f>
        <v>10000+ employees</v>
      </c>
      <c r="K1438" t="str">
        <f>IF(DataAnalyst!L1419=-1,"Unknown",DataAnalyst!L1419)</f>
        <v>Investment Banking &amp; Asset Management</v>
      </c>
      <c r="L1438" t="str">
        <f>IF(DataAnalyst!N1419=-1,"Unknown",DataAnalyst!N1419)</f>
        <v>$10+ billion (USD)</v>
      </c>
      <c r="M1438" t="b">
        <f>IF(DataAnalyst!P1419=-1,FALSE,TRUE)</f>
        <v>0</v>
      </c>
      <c r="N1438">
        <f t="shared" si="206"/>
        <v>0</v>
      </c>
      <c r="O1438">
        <f t="shared" si="201"/>
        <v>0</v>
      </c>
      <c r="P1438">
        <f t="shared" si="202"/>
        <v>0</v>
      </c>
      <c r="Q1438">
        <f t="shared" si="203"/>
        <v>0</v>
      </c>
      <c r="R1438">
        <f t="shared" si="204"/>
        <v>0</v>
      </c>
      <c r="S1438">
        <f t="shared" si="205"/>
        <v>0</v>
      </c>
    </row>
    <row r="1439" spans="1:19" ht="18.600000000000001" customHeight="1" x14ac:dyDescent="0.3">
      <c r="A1439" t="s">
        <v>4171</v>
      </c>
      <c r="B1439" t="str">
        <f>UPPER(DataAnalyst!B1439)</f>
        <v>BUSINESS ANALYTICS ANALYST II (DATA CONCIERGE)</v>
      </c>
      <c r="C1439" t="s">
        <v>4151</v>
      </c>
      <c r="E1439" t="str">
        <f t="shared" si="207"/>
        <v>Business Analyst</v>
      </c>
      <c r="F1439" t="str">
        <f t="shared" si="199"/>
        <v>$48</v>
      </c>
      <c r="G1439" t="str">
        <f t="shared" si="200"/>
        <v>$88</v>
      </c>
      <c r="H1439" t="str">
        <f>LEFT(DataAnalyst!F1421,LEN(DataAnalyst!F1421)-3)</f>
        <v xml:space="preserve">BurnsSearch, </v>
      </c>
      <c r="I1439" t="s">
        <v>1379</v>
      </c>
      <c r="J1439" t="str">
        <f>IF(DataAnalyst!I1421=-1,"Unknown",DataAnalyst!I1421)</f>
        <v>51 to 200 employees</v>
      </c>
      <c r="K1439" t="str">
        <f>IF(DataAnalyst!L1421=-1,"Unknown",DataAnalyst!L1421)</f>
        <v>Staffing &amp; Outsourcing</v>
      </c>
      <c r="L1439" t="str">
        <f>IF(DataAnalyst!N1421=-1,"Unknown",DataAnalyst!N1421)</f>
        <v>Unknown / Non-Applicable</v>
      </c>
      <c r="M1439" t="b">
        <f>IF(DataAnalyst!P1421=-1,FALSE,TRUE)</f>
        <v>0</v>
      </c>
      <c r="N1439">
        <f t="shared" si="206"/>
        <v>1</v>
      </c>
      <c r="O1439">
        <f t="shared" si="201"/>
        <v>0</v>
      </c>
      <c r="P1439">
        <f t="shared" si="202"/>
        <v>1</v>
      </c>
      <c r="Q1439">
        <f t="shared" si="203"/>
        <v>0</v>
      </c>
      <c r="R1439">
        <f t="shared" si="204"/>
        <v>0</v>
      </c>
      <c r="S1439">
        <f t="shared" si="205"/>
        <v>1</v>
      </c>
    </row>
    <row r="1440" spans="1:19" ht="18.600000000000001" customHeight="1" x14ac:dyDescent="0.3">
      <c r="A1440" t="s">
        <v>4173</v>
      </c>
      <c r="B1440" t="str">
        <f>UPPER(DataAnalyst!B1440)</f>
        <v>DATA SCIENCE SR. ANALYST</v>
      </c>
      <c r="C1440" t="s">
        <v>4151</v>
      </c>
      <c r="E1440" t="str">
        <f t="shared" si="207"/>
        <v>Data Analyst</v>
      </c>
      <c r="F1440" t="str">
        <f t="shared" si="199"/>
        <v>$48</v>
      </c>
      <c r="G1440" t="str">
        <f t="shared" si="200"/>
        <v>$88</v>
      </c>
      <c r="H1440" t="str">
        <f>LEFT(DataAnalyst!F1422,LEN(DataAnalyst!F1422)-3)</f>
        <v xml:space="preserve">Mindteck
</v>
      </c>
      <c r="I1440" t="s">
        <v>4129</v>
      </c>
      <c r="J1440" t="str">
        <f>IF(DataAnalyst!I1422=-1,"Unknown",DataAnalyst!I1422)</f>
        <v>1001 to 5000 employees</v>
      </c>
      <c r="K1440" t="str">
        <f>IF(DataAnalyst!L1422=-1,"Unknown",DataAnalyst!L1422)</f>
        <v>IT Services</v>
      </c>
      <c r="L1440" t="str">
        <f>IF(DataAnalyst!N1422=-1,"Unknown",DataAnalyst!N1422)</f>
        <v>$50 to $100 million (USD)</v>
      </c>
      <c r="M1440" t="b">
        <f>IF(DataAnalyst!P1422=-1,FALSE,TRUE)</f>
        <v>0</v>
      </c>
      <c r="N1440">
        <f t="shared" si="206"/>
        <v>0</v>
      </c>
      <c r="O1440">
        <f t="shared" si="201"/>
        <v>1</v>
      </c>
      <c r="P1440">
        <f t="shared" si="202"/>
        <v>1</v>
      </c>
      <c r="Q1440">
        <f t="shared" si="203"/>
        <v>0</v>
      </c>
      <c r="R1440">
        <f t="shared" si="204"/>
        <v>0</v>
      </c>
      <c r="S1440">
        <f t="shared" si="205"/>
        <v>0</v>
      </c>
    </row>
    <row r="1441" spans="1:19" ht="18.600000000000001" customHeight="1" x14ac:dyDescent="0.3">
      <c r="A1441" t="s">
        <v>4176</v>
      </c>
      <c r="B1441" t="str">
        <f>UPPER(DataAnalyst!B1441)</f>
        <v>DATA ANALYST -0517 SUV</v>
      </c>
      <c r="C1441" t="s">
        <v>4151</v>
      </c>
      <c r="E1441" t="str">
        <f t="shared" si="207"/>
        <v>Data Analyst</v>
      </c>
      <c r="F1441" t="str">
        <f t="shared" si="199"/>
        <v>$48</v>
      </c>
      <c r="G1441" t="str">
        <f t="shared" si="200"/>
        <v>$88</v>
      </c>
      <c r="H1441" t="str">
        <f>LEFT(DataAnalyst!F1423,LEN(DataAnalyst!F1423)-3)</f>
        <v xml:space="preserve">Georgia IT Inc.
</v>
      </c>
      <c r="I1441" t="s">
        <v>1379</v>
      </c>
      <c r="J1441" t="str">
        <f>IF(DataAnalyst!I1423=-1,"Unknown",DataAnalyst!I1423)</f>
        <v>1 to 50 employees</v>
      </c>
      <c r="K1441" t="str">
        <f>IF(DataAnalyst!L1423=-1,"Unknown",DataAnalyst!L1423)</f>
        <v>Unknown</v>
      </c>
      <c r="L1441" t="str">
        <f>IF(DataAnalyst!N1423=-1,"Unknown",DataAnalyst!N1423)</f>
        <v>Less than $1 million (USD)</v>
      </c>
      <c r="M1441" t="b">
        <f>IF(DataAnalyst!P1423=-1,FALSE,TRUE)</f>
        <v>0</v>
      </c>
      <c r="N1441">
        <f t="shared" si="206"/>
        <v>1</v>
      </c>
      <c r="O1441">
        <f t="shared" si="201"/>
        <v>0</v>
      </c>
      <c r="P1441">
        <f t="shared" si="202"/>
        <v>0</v>
      </c>
      <c r="Q1441">
        <f t="shared" si="203"/>
        <v>1</v>
      </c>
      <c r="R1441">
        <f t="shared" si="204"/>
        <v>0</v>
      </c>
      <c r="S1441">
        <f t="shared" si="205"/>
        <v>1</v>
      </c>
    </row>
    <row r="1442" spans="1:19" ht="18.600000000000001" customHeight="1" x14ac:dyDescent="0.3">
      <c r="A1442" t="s">
        <v>4178</v>
      </c>
      <c r="B1442" t="str">
        <f>UPPER(DataAnalyst!B1442)</f>
        <v>NETWORK DATA ANALYST</v>
      </c>
      <c r="C1442" t="s">
        <v>4151</v>
      </c>
      <c r="E1442" t="str">
        <f t="shared" si="207"/>
        <v>Data Analyst</v>
      </c>
      <c r="F1442" t="str">
        <f t="shared" si="199"/>
        <v>$48</v>
      </c>
      <c r="G1442" t="str">
        <f t="shared" si="200"/>
        <v>$88</v>
      </c>
      <c r="H1442" t="str">
        <f>LEFT(DataAnalyst!F1424,LEN(DataAnalyst!F1424)-3)</f>
        <v xml:space="preserve">Analytical Mechanics Associates
</v>
      </c>
      <c r="I1442" t="s">
        <v>1379</v>
      </c>
      <c r="J1442" t="str">
        <f>IF(DataAnalyst!I1424=-1,"Unknown",DataAnalyst!I1424)</f>
        <v>201 to 500 employees</v>
      </c>
      <c r="K1442" t="str">
        <f>IF(DataAnalyst!L1424=-1,"Unknown",DataAnalyst!L1424)</f>
        <v>Consulting</v>
      </c>
      <c r="L1442" t="str">
        <f>IF(DataAnalyst!N1424=-1,"Unknown",DataAnalyst!N1424)</f>
        <v>$10 to $25 million (USD)</v>
      </c>
      <c r="M1442" t="b">
        <f>IF(DataAnalyst!P1424=-1,FALSE,TRUE)</f>
        <v>0</v>
      </c>
      <c r="N1442">
        <f t="shared" si="206"/>
        <v>1</v>
      </c>
      <c r="O1442">
        <f t="shared" si="201"/>
        <v>1</v>
      </c>
      <c r="P1442">
        <f t="shared" si="202"/>
        <v>0</v>
      </c>
      <c r="Q1442">
        <f t="shared" si="203"/>
        <v>1</v>
      </c>
      <c r="R1442">
        <f t="shared" si="204"/>
        <v>1</v>
      </c>
      <c r="S1442">
        <f t="shared" si="205"/>
        <v>0</v>
      </c>
    </row>
    <row r="1443" spans="1:19" ht="18.600000000000001" customHeight="1" x14ac:dyDescent="0.3">
      <c r="A1443" t="s">
        <v>4181</v>
      </c>
      <c r="B1443" t="str">
        <f>UPPER(DataAnalyst!B1443)</f>
        <v>TECHNICAL DATA ANALYST ACCOUNTING</v>
      </c>
      <c r="C1443" t="s">
        <v>4151</v>
      </c>
      <c r="E1443" t="str">
        <f t="shared" si="207"/>
        <v>Data Analyst</v>
      </c>
      <c r="F1443" t="str">
        <f t="shared" si="199"/>
        <v>$48</v>
      </c>
      <c r="G1443" t="str">
        <f t="shared" si="200"/>
        <v>$88</v>
      </c>
      <c r="H1443" t="str">
        <f>LEFT(DataAnalyst!F1425,LEN(DataAnalyst!F1425)-3)</f>
        <v xml:space="preserve">CarOffer
</v>
      </c>
      <c r="I1443" t="s">
        <v>1362</v>
      </c>
      <c r="J1443" t="str">
        <f>IF(DataAnalyst!I1425=-1,"Unknown",DataAnalyst!I1425)</f>
        <v>51 to 200 employees</v>
      </c>
      <c r="K1443" t="str">
        <f>IF(DataAnalyst!L1425=-1,"Unknown",DataAnalyst!L1425)</f>
        <v>Consumer Product Rental</v>
      </c>
      <c r="L1443" t="str">
        <f>IF(DataAnalyst!N1425=-1,"Unknown",DataAnalyst!N1425)</f>
        <v>Unknown / Non-Applicable</v>
      </c>
      <c r="M1443" t="b">
        <f>IF(DataAnalyst!P1425=-1,FALSE,TRUE)</f>
        <v>0</v>
      </c>
      <c r="N1443">
        <f t="shared" si="206"/>
        <v>1</v>
      </c>
      <c r="O1443">
        <f t="shared" si="201"/>
        <v>0</v>
      </c>
      <c r="P1443">
        <f t="shared" si="202"/>
        <v>0</v>
      </c>
      <c r="Q1443">
        <f t="shared" si="203"/>
        <v>0</v>
      </c>
      <c r="R1443">
        <f t="shared" si="204"/>
        <v>0</v>
      </c>
      <c r="S1443">
        <f t="shared" si="205"/>
        <v>0</v>
      </c>
    </row>
    <row r="1444" spans="1:19" ht="18.600000000000001" customHeight="1" x14ac:dyDescent="0.3">
      <c r="A1444" t="s">
        <v>4183</v>
      </c>
      <c r="B1444" t="str">
        <f>UPPER(DataAnalyst!B1444)</f>
        <v>DATA ANALYST: II (INTERMEDIATE)</v>
      </c>
      <c r="C1444" t="s">
        <v>4151</v>
      </c>
      <c r="E1444" t="str">
        <f t="shared" si="207"/>
        <v>Data Analyst</v>
      </c>
      <c r="F1444" t="str">
        <f t="shared" si="199"/>
        <v>$48</v>
      </c>
      <c r="G1444" t="str">
        <f t="shared" si="200"/>
        <v>$88</v>
      </c>
      <c r="H1444" t="str">
        <f>LEFT(DataAnalyst!F1426,LEN(DataAnalyst!F1426)-3)</f>
        <v xml:space="preserve">Harris Local Government Solutions </v>
      </c>
      <c r="I1444" t="s">
        <v>3854</v>
      </c>
      <c r="J1444" t="str">
        <f>IF(DataAnalyst!I1426=-1,"Unknown",DataAnalyst!I1426)</f>
        <v>Unknown</v>
      </c>
      <c r="K1444" t="str">
        <f>IF(DataAnalyst!L1426=-1,"Unknown",DataAnalyst!L1426)</f>
        <v>Unknown</v>
      </c>
      <c r="L1444" t="str">
        <f>IF(DataAnalyst!N1426=-1,"Unknown",DataAnalyst!N1426)</f>
        <v>Unknown</v>
      </c>
      <c r="M1444" t="b">
        <f>IF(DataAnalyst!P1426=-1,FALSE,TRUE)</f>
        <v>0</v>
      </c>
      <c r="N1444">
        <f t="shared" si="206"/>
        <v>1</v>
      </c>
      <c r="O1444">
        <f t="shared" si="201"/>
        <v>0</v>
      </c>
      <c r="P1444">
        <f t="shared" si="202"/>
        <v>0</v>
      </c>
      <c r="Q1444">
        <f t="shared" si="203"/>
        <v>0</v>
      </c>
      <c r="R1444">
        <f t="shared" si="204"/>
        <v>0</v>
      </c>
      <c r="S1444">
        <f t="shared" si="205"/>
        <v>0</v>
      </c>
    </row>
    <row r="1445" spans="1:19" ht="18.600000000000001" customHeight="1" x14ac:dyDescent="0.3">
      <c r="A1445" t="s">
        <v>4186</v>
      </c>
      <c r="B1445" t="str">
        <f>UPPER(DataAnalyst!B1445)</f>
        <v>SENIOR ENTERPRISE DATA MANAGEMENT ANALYST</v>
      </c>
      <c r="C1445" t="s">
        <v>4151</v>
      </c>
      <c r="E1445" t="str">
        <f t="shared" si="207"/>
        <v>Data Analyst</v>
      </c>
      <c r="F1445" t="str">
        <f t="shared" si="199"/>
        <v>$48</v>
      </c>
      <c r="G1445" t="str">
        <f t="shared" si="200"/>
        <v>$88</v>
      </c>
      <c r="H1445" t="str">
        <f>LEFT(DataAnalyst!F1427,LEN(DataAnalyst!F1427)-3)</f>
        <v xml:space="preserve">LifePath Systems
</v>
      </c>
      <c r="I1445" t="s">
        <v>1362</v>
      </c>
      <c r="J1445" t="str">
        <f>IF(DataAnalyst!I1427=-1,"Unknown",DataAnalyst!I1427)</f>
        <v>51 to 200 employees</v>
      </c>
      <c r="K1445" t="str">
        <f>IF(DataAnalyst!L1427=-1,"Unknown",DataAnalyst!L1427)</f>
        <v>Unknown</v>
      </c>
      <c r="L1445" t="str">
        <f>IF(DataAnalyst!N1427=-1,"Unknown",DataAnalyst!N1427)</f>
        <v>Unknown / Non-Applicable</v>
      </c>
      <c r="M1445" t="b">
        <f>IF(DataAnalyst!P1427=-1,FALSE,TRUE)</f>
        <v>0</v>
      </c>
      <c r="N1445">
        <f t="shared" si="206"/>
        <v>1</v>
      </c>
      <c r="O1445">
        <f t="shared" si="201"/>
        <v>0</v>
      </c>
      <c r="P1445">
        <f t="shared" si="202"/>
        <v>0</v>
      </c>
      <c r="Q1445">
        <f t="shared" si="203"/>
        <v>0</v>
      </c>
      <c r="R1445">
        <f t="shared" si="204"/>
        <v>0</v>
      </c>
      <c r="S1445">
        <f t="shared" si="205"/>
        <v>0</v>
      </c>
    </row>
    <row r="1446" spans="1:19" ht="18.600000000000001" customHeight="1" x14ac:dyDescent="0.3">
      <c r="A1446" t="s">
        <v>4189</v>
      </c>
      <c r="B1446" t="str">
        <f>UPPER(DataAnalyst!B1446)</f>
        <v>DATA QUALITY ANALYST</v>
      </c>
      <c r="C1446" t="s">
        <v>4151</v>
      </c>
      <c r="E1446" t="str">
        <f t="shared" si="207"/>
        <v>Data Analyst</v>
      </c>
      <c r="F1446" t="str">
        <f t="shared" si="199"/>
        <v>$48</v>
      </c>
      <c r="G1446" t="str">
        <f t="shared" si="200"/>
        <v>$88</v>
      </c>
      <c r="H1446" t="str">
        <f>LEFT(DataAnalyst!F1428,LEN(DataAnalyst!F1428)-3)</f>
        <v xml:space="preserve">Lorven Technologies Inc
</v>
      </c>
      <c r="I1446" t="s">
        <v>3874</v>
      </c>
      <c r="J1446" t="str">
        <f>IF(DataAnalyst!I1428=-1,"Unknown",DataAnalyst!I1428)</f>
        <v>1 to 50 employees</v>
      </c>
      <c r="K1446" t="str">
        <f>IF(DataAnalyst!L1428=-1,"Unknown",DataAnalyst!L1428)</f>
        <v>Accounting</v>
      </c>
      <c r="L1446" t="str">
        <f>IF(DataAnalyst!N1428=-1,"Unknown",DataAnalyst!N1428)</f>
        <v>Less than $1 million (USD)</v>
      </c>
      <c r="M1446" t="b">
        <f>IF(DataAnalyst!P1428=-1,FALSE,TRUE)</f>
        <v>0</v>
      </c>
      <c r="N1446">
        <f t="shared" si="206"/>
        <v>0</v>
      </c>
      <c r="O1446">
        <f t="shared" si="201"/>
        <v>0</v>
      </c>
      <c r="P1446">
        <f t="shared" si="202"/>
        <v>0</v>
      </c>
      <c r="Q1446">
        <f t="shared" si="203"/>
        <v>0</v>
      </c>
      <c r="R1446">
        <f t="shared" si="204"/>
        <v>0</v>
      </c>
      <c r="S1446">
        <f t="shared" si="205"/>
        <v>1</v>
      </c>
    </row>
    <row r="1447" spans="1:19" ht="18.600000000000001" customHeight="1" x14ac:dyDescent="0.3">
      <c r="A1447" t="s">
        <v>4191</v>
      </c>
      <c r="B1447" t="str">
        <f>UPPER(DataAnalyst!B1447)</f>
        <v>DATA ANALYST - IT ADMINISTRATOR</v>
      </c>
      <c r="C1447" t="s">
        <v>4151</v>
      </c>
      <c r="E1447" t="str">
        <f t="shared" si="207"/>
        <v>Data Analyst</v>
      </c>
      <c r="F1447" t="str">
        <f t="shared" si="199"/>
        <v>$48</v>
      </c>
      <c r="G1447" t="str">
        <f t="shared" si="200"/>
        <v>$88</v>
      </c>
      <c r="H1447" t="str">
        <f>LEFT(DataAnalyst!F1429,LEN(DataAnalyst!F1429)-3)</f>
        <v xml:space="preserve">Home Point Financial
</v>
      </c>
      <c r="I1447" t="s">
        <v>4146</v>
      </c>
      <c r="J1447" t="str">
        <f>IF(DataAnalyst!I1429=-1,"Unknown",DataAnalyst!I1429)</f>
        <v>1001 to 5000 employees</v>
      </c>
      <c r="K1447" t="str">
        <f>IF(DataAnalyst!L1429=-1,"Unknown",DataAnalyst!L1429)</f>
        <v>Lending</v>
      </c>
      <c r="L1447" t="str">
        <f>IF(DataAnalyst!N1429=-1,"Unknown",DataAnalyst!N1429)</f>
        <v>Unknown / Non-Applicable</v>
      </c>
      <c r="M1447" t="b">
        <f>IF(DataAnalyst!P1429=-1,FALSE,TRUE)</f>
        <v>0</v>
      </c>
      <c r="N1447">
        <f t="shared" si="206"/>
        <v>1</v>
      </c>
      <c r="O1447">
        <f t="shared" si="201"/>
        <v>0</v>
      </c>
      <c r="P1447">
        <f t="shared" si="202"/>
        <v>0</v>
      </c>
      <c r="Q1447">
        <f t="shared" si="203"/>
        <v>0</v>
      </c>
      <c r="R1447">
        <f t="shared" si="204"/>
        <v>0</v>
      </c>
      <c r="S1447">
        <f t="shared" si="205"/>
        <v>0</v>
      </c>
    </row>
    <row r="1448" spans="1:19" ht="18.600000000000001" customHeight="1" x14ac:dyDescent="0.3">
      <c r="A1448" t="s">
        <v>4192</v>
      </c>
      <c r="B1448" t="str">
        <f>UPPER(DataAnalyst!B1448)</f>
        <v>SENIOR DATA ANALYST</v>
      </c>
      <c r="C1448" t="s">
        <v>4151</v>
      </c>
      <c r="E1448" t="str">
        <f t="shared" si="207"/>
        <v>Data Analyst</v>
      </c>
      <c r="F1448" t="str">
        <f t="shared" si="199"/>
        <v>$48</v>
      </c>
      <c r="G1448" t="str">
        <f t="shared" si="200"/>
        <v>$88</v>
      </c>
      <c r="H1448" t="str">
        <f>LEFT(DataAnalyst!F1430,LEN(DataAnalyst!F1430)-3)</f>
        <v xml:space="preserve">Horn Solutions Inc.
</v>
      </c>
      <c r="I1448" t="s">
        <v>1379</v>
      </c>
      <c r="J1448" t="str">
        <f>IF(DataAnalyst!I1430=-1,"Unknown",DataAnalyst!I1430)</f>
        <v>1 to 50 employees</v>
      </c>
      <c r="K1448" t="str">
        <f>IF(DataAnalyst!L1430=-1,"Unknown",DataAnalyst!L1430)</f>
        <v>Consulting</v>
      </c>
      <c r="L1448" t="str">
        <f>IF(DataAnalyst!N1430=-1,"Unknown",DataAnalyst!N1430)</f>
        <v>$50 to $100 million (USD)</v>
      </c>
      <c r="M1448" t="b">
        <f>IF(DataAnalyst!P1430=-1,FALSE,TRUE)</f>
        <v>0</v>
      </c>
      <c r="N1448">
        <f t="shared" si="206"/>
        <v>0</v>
      </c>
      <c r="O1448">
        <f t="shared" si="201"/>
        <v>0</v>
      </c>
      <c r="P1448">
        <f t="shared" si="202"/>
        <v>0</v>
      </c>
      <c r="Q1448">
        <f t="shared" si="203"/>
        <v>0</v>
      </c>
      <c r="R1448">
        <f t="shared" si="204"/>
        <v>1</v>
      </c>
      <c r="S1448">
        <f t="shared" si="205"/>
        <v>1</v>
      </c>
    </row>
    <row r="1449" spans="1:19" ht="18.600000000000001" customHeight="1" x14ac:dyDescent="0.3">
      <c r="A1449" t="s">
        <v>4194</v>
      </c>
      <c r="B1449" t="str">
        <f>UPPER(DataAnalyst!B1449)</f>
        <v>DATA ANALYST LEAD - AIR/TECHNICAL OPERATIONS</v>
      </c>
      <c r="C1449" t="s">
        <v>4151</v>
      </c>
      <c r="E1449" t="str">
        <f t="shared" si="207"/>
        <v>Data Analyst</v>
      </c>
      <c r="F1449" t="str">
        <f t="shared" si="199"/>
        <v>$48</v>
      </c>
      <c r="G1449" t="str">
        <f t="shared" si="200"/>
        <v>$88</v>
      </c>
      <c r="H1449" t="str">
        <f>LEFT(DataAnalyst!F1431,LEN(DataAnalyst!F1431)-3)</f>
        <v xml:space="preserve">DJO Global
</v>
      </c>
      <c r="I1449" t="s">
        <v>1379</v>
      </c>
      <c r="J1449" t="str">
        <f>IF(DataAnalyst!I1431=-1,"Unknown",DataAnalyst!I1431)</f>
        <v>5001 to 10000 employees</v>
      </c>
      <c r="K1449" t="str">
        <f>IF(DataAnalyst!L1431=-1,"Unknown",DataAnalyst!L1431)</f>
        <v>Health Care Products Manufacturing</v>
      </c>
      <c r="L1449" t="str">
        <f>IF(DataAnalyst!N1431=-1,"Unknown",DataAnalyst!N1431)</f>
        <v>$1 to $2 billion (USD)</v>
      </c>
      <c r="M1449" t="b">
        <f>IF(DataAnalyst!P1431=-1,FALSE,TRUE)</f>
        <v>0</v>
      </c>
      <c r="N1449">
        <f t="shared" si="206"/>
        <v>0</v>
      </c>
      <c r="O1449">
        <f t="shared" si="201"/>
        <v>0</v>
      </c>
      <c r="P1449">
        <f t="shared" si="202"/>
        <v>0</v>
      </c>
      <c r="Q1449">
        <f t="shared" si="203"/>
        <v>0</v>
      </c>
      <c r="R1449">
        <f t="shared" si="204"/>
        <v>0</v>
      </c>
      <c r="S1449">
        <f t="shared" si="205"/>
        <v>1</v>
      </c>
    </row>
    <row r="1450" spans="1:19" ht="18.600000000000001" customHeight="1" x14ac:dyDescent="0.3">
      <c r="A1450" t="s">
        <v>4196</v>
      </c>
      <c r="B1450" t="str">
        <f>UPPER(DataAnalyst!B1450)</f>
        <v>ANALYST, CLIENT DATA II</v>
      </c>
      <c r="C1450" t="s">
        <v>4151</v>
      </c>
      <c r="E1450" t="str">
        <f t="shared" si="207"/>
        <v>Data Analyst</v>
      </c>
      <c r="F1450" t="str">
        <f t="shared" si="199"/>
        <v>$48</v>
      </c>
      <c r="G1450" t="str">
        <f t="shared" si="200"/>
        <v>$88</v>
      </c>
      <c r="H1450" t="str">
        <f>LEFT(DataAnalyst!F1433,LEN(DataAnalyst!F1433)-3)</f>
        <v xml:space="preserve">silverXis inc
</v>
      </c>
      <c r="I1450" t="s">
        <v>395</v>
      </c>
      <c r="J1450" t="str">
        <f>IF(DataAnalyst!I1433=-1,"Unknown",DataAnalyst!I1433)</f>
        <v>1 to 50 employees</v>
      </c>
      <c r="K1450" t="str">
        <f>IF(DataAnalyst!L1433=-1,"Unknown",DataAnalyst!L1433)</f>
        <v>IT Services</v>
      </c>
      <c r="L1450" t="str">
        <f>IF(DataAnalyst!N1433=-1,"Unknown",DataAnalyst!N1433)</f>
        <v>Unknown / Non-Applicable</v>
      </c>
      <c r="M1450" t="b">
        <f>IF(DataAnalyst!P1433=-1,FALSE,TRUE)</f>
        <v>0</v>
      </c>
      <c r="N1450">
        <f t="shared" si="206"/>
        <v>0</v>
      </c>
      <c r="O1450">
        <f t="shared" si="201"/>
        <v>0</v>
      </c>
      <c r="P1450">
        <f t="shared" si="202"/>
        <v>0</v>
      </c>
      <c r="Q1450">
        <f t="shared" si="203"/>
        <v>0</v>
      </c>
      <c r="R1450">
        <f t="shared" si="204"/>
        <v>0</v>
      </c>
      <c r="S1450">
        <f t="shared" si="205"/>
        <v>1</v>
      </c>
    </row>
    <row r="1451" spans="1:19" ht="18.600000000000001" customHeight="1" x14ac:dyDescent="0.3">
      <c r="A1451" t="s">
        <v>4198</v>
      </c>
      <c r="B1451" t="str">
        <f>UPPER(DataAnalyst!B1451)</f>
        <v>DATA ENGINEER / DATA ANALYST</v>
      </c>
      <c r="C1451" t="s">
        <v>4151</v>
      </c>
      <c r="E1451" t="str">
        <f t="shared" si="207"/>
        <v>Data Analyst</v>
      </c>
      <c r="F1451" t="str">
        <f t="shared" si="199"/>
        <v>$48</v>
      </c>
      <c r="G1451" t="str">
        <f t="shared" si="200"/>
        <v>$88</v>
      </c>
      <c r="H1451" t="str">
        <f>LEFT(DataAnalyst!F1434,LEN(DataAnalyst!F1434)-3)</f>
        <v xml:space="preserve">Kforce
</v>
      </c>
      <c r="I1451" t="s">
        <v>1362</v>
      </c>
      <c r="J1451" t="str">
        <f>IF(DataAnalyst!I1434=-1,"Unknown",DataAnalyst!I1434)</f>
        <v>10000+ employees</v>
      </c>
      <c r="K1451" t="str">
        <f>IF(DataAnalyst!L1434=-1,"Unknown",DataAnalyst!L1434)</f>
        <v>Staffing &amp; Outsourcing</v>
      </c>
      <c r="L1451" t="str">
        <f>IF(DataAnalyst!N1434=-1,"Unknown",DataAnalyst!N1434)</f>
        <v>$1 to $2 billion (USD)</v>
      </c>
      <c r="M1451" t="b">
        <f>IF(DataAnalyst!P1434=-1,FALSE,TRUE)</f>
        <v>0</v>
      </c>
      <c r="N1451">
        <f t="shared" si="206"/>
        <v>0</v>
      </c>
      <c r="O1451">
        <f t="shared" si="201"/>
        <v>0</v>
      </c>
      <c r="P1451">
        <f t="shared" si="202"/>
        <v>0</v>
      </c>
      <c r="Q1451">
        <f t="shared" si="203"/>
        <v>0</v>
      </c>
      <c r="R1451">
        <f t="shared" si="204"/>
        <v>0</v>
      </c>
      <c r="S1451">
        <f t="shared" si="205"/>
        <v>0</v>
      </c>
    </row>
    <row r="1452" spans="1:19" ht="18.600000000000001" customHeight="1" x14ac:dyDescent="0.3">
      <c r="A1452" t="s">
        <v>4200</v>
      </c>
      <c r="B1452" t="str">
        <f>UPPER(DataAnalyst!B1452)</f>
        <v>JR. DATA WAREHOUSE SYSTEMS ANALYST</v>
      </c>
      <c r="C1452" t="s">
        <v>4151</v>
      </c>
      <c r="E1452" t="str">
        <f t="shared" si="207"/>
        <v>Data Analyst</v>
      </c>
      <c r="F1452" t="str">
        <f t="shared" si="199"/>
        <v>$48</v>
      </c>
      <c r="G1452" t="str">
        <f t="shared" si="200"/>
        <v>$88</v>
      </c>
      <c r="H1452" t="str">
        <f>LEFT(DataAnalyst!F1435,LEN(DataAnalyst!F1435)-3)</f>
        <v xml:space="preserve">Community Hospital Corporation
</v>
      </c>
      <c r="I1452" t="s">
        <v>1362</v>
      </c>
      <c r="J1452" t="str">
        <f>IF(DataAnalyst!I1435=-1,"Unknown",DataAnalyst!I1435)</f>
        <v>1001 to 5000 employees</v>
      </c>
      <c r="K1452" t="str">
        <f>IF(DataAnalyst!L1435=-1,"Unknown",DataAnalyst!L1435)</f>
        <v>Health Care Services &amp; Hospitals</v>
      </c>
      <c r="L1452" t="str">
        <f>IF(DataAnalyst!N1435=-1,"Unknown",DataAnalyst!N1435)</f>
        <v>Unknown / Non-Applicable</v>
      </c>
      <c r="M1452" t="b">
        <f>IF(DataAnalyst!P1435=-1,FALSE,TRUE)</f>
        <v>0</v>
      </c>
      <c r="N1452">
        <f t="shared" si="206"/>
        <v>0</v>
      </c>
      <c r="O1452">
        <f t="shared" si="201"/>
        <v>0</v>
      </c>
      <c r="P1452">
        <f t="shared" si="202"/>
        <v>0</v>
      </c>
      <c r="Q1452">
        <f t="shared" si="203"/>
        <v>0</v>
      </c>
      <c r="R1452">
        <f t="shared" si="204"/>
        <v>0</v>
      </c>
      <c r="S1452">
        <f t="shared" si="205"/>
        <v>1</v>
      </c>
    </row>
    <row r="1453" spans="1:19" ht="18.600000000000001" customHeight="1" x14ac:dyDescent="0.3">
      <c r="A1453" t="s">
        <v>4202</v>
      </c>
      <c r="B1453" t="str">
        <f>UPPER(DataAnalyst!B1453)</f>
        <v>DATA MANAGEMENT ANALYST IN PLANO, TX AT COMMUNITY HOSPITAL CORPORATION</v>
      </c>
      <c r="C1453" t="s">
        <v>4151</v>
      </c>
      <c r="E1453" t="str">
        <f t="shared" si="207"/>
        <v>Data Analyst</v>
      </c>
      <c r="F1453" t="str">
        <f t="shared" si="199"/>
        <v>$48</v>
      </c>
      <c r="G1453" t="str">
        <f t="shared" si="200"/>
        <v>$88</v>
      </c>
      <c r="H1453" t="str">
        <f>LEFT(DataAnalyst!F1436,LEN(DataAnalyst!F1436)-3)</f>
        <v xml:space="preserve">Citi
</v>
      </c>
      <c r="I1453" t="s">
        <v>395</v>
      </c>
      <c r="J1453" t="str">
        <f>IF(DataAnalyst!I1436=-1,"Unknown",DataAnalyst!I1436)</f>
        <v>10000+ employees</v>
      </c>
      <c r="K1453" t="str">
        <f>IF(DataAnalyst!L1436=-1,"Unknown",DataAnalyst!L1436)</f>
        <v>Investment Banking &amp; Asset Management</v>
      </c>
      <c r="L1453" t="str">
        <f>IF(DataAnalyst!N1436=-1,"Unknown",DataAnalyst!N1436)</f>
        <v>$10+ billion (USD)</v>
      </c>
      <c r="M1453" t="b">
        <f>IF(DataAnalyst!P1436=-1,FALSE,TRUE)</f>
        <v>0</v>
      </c>
      <c r="N1453">
        <f t="shared" si="206"/>
        <v>1</v>
      </c>
      <c r="O1453">
        <f t="shared" si="201"/>
        <v>0</v>
      </c>
      <c r="P1453">
        <f t="shared" si="202"/>
        <v>0</v>
      </c>
      <c r="Q1453">
        <f t="shared" si="203"/>
        <v>0</v>
      </c>
      <c r="R1453">
        <f t="shared" si="204"/>
        <v>0</v>
      </c>
      <c r="S1453">
        <f t="shared" si="205"/>
        <v>1</v>
      </c>
    </row>
    <row r="1454" spans="1:19" ht="18.600000000000001" customHeight="1" x14ac:dyDescent="0.3">
      <c r="A1454" t="s">
        <v>4206</v>
      </c>
      <c r="B1454" t="str">
        <f>UPPER(DataAnalyst!B1454)</f>
        <v>QA AUTOMATION ANALYST WITH BIG DATA TECHNOLOGY</v>
      </c>
      <c r="C1454" t="s">
        <v>4151</v>
      </c>
      <c r="E1454" t="str">
        <f t="shared" si="207"/>
        <v>Data Analyst</v>
      </c>
      <c r="F1454" t="str">
        <f t="shared" si="199"/>
        <v>$48</v>
      </c>
      <c r="G1454" t="str">
        <f t="shared" si="200"/>
        <v>$88</v>
      </c>
      <c r="H1454" t="str">
        <f>LEFT(DataAnalyst!F1437,LEN(DataAnalyst!F1437)-3)</f>
        <v xml:space="preserve">Two95 International Inc.
</v>
      </c>
      <c r="I1454" t="s">
        <v>395</v>
      </c>
      <c r="J1454" t="str">
        <f>IF(DataAnalyst!I1437=-1,"Unknown",DataAnalyst!I1437)</f>
        <v>1 to 50 employees</v>
      </c>
      <c r="K1454" t="str">
        <f>IF(DataAnalyst!L1437=-1,"Unknown",DataAnalyst!L1437)</f>
        <v>Staffing &amp; Outsourcing</v>
      </c>
      <c r="L1454" t="str">
        <f>IF(DataAnalyst!N1437=-1,"Unknown",DataAnalyst!N1437)</f>
        <v>$1 to $5 million (USD)</v>
      </c>
      <c r="M1454" t="b">
        <f>IF(DataAnalyst!P1437=-1,FALSE,TRUE)</f>
        <v>0</v>
      </c>
      <c r="N1454">
        <f t="shared" si="206"/>
        <v>1</v>
      </c>
      <c r="O1454">
        <f t="shared" si="201"/>
        <v>1</v>
      </c>
      <c r="P1454">
        <f t="shared" si="202"/>
        <v>0</v>
      </c>
      <c r="Q1454">
        <f t="shared" si="203"/>
        <v>0</v>
      </c>
      <c r="R1454">
        <f t="shared" si="204"/>
        <v>0</v>
      </c>
      <c r="S1454">
        <f t="shared" si="205"/>
        <v>0</v>
      </c>
    </row>
    <row r="1455" spans="1:19" ht="18.600000000000001" customHeight="1" x14ac:dyDescent="0.3">
      <c r="A1455" t="s">
        <v>4208</v>
      </c>
      <c r="B1455" t="str">
        <f>UPPER(DataAnalyst!B1455)</f>
        <v>DATA ANALYST LEAD - COMMERCIAL</v>
      </c>
      <c r="C1455" t="s">
        <v>4151</v>
      </c>
      <c r="E1455" t="str">
        <f t="shared" si="207"/>
        <v>Data Analyst</v>
      </c>
      <c r="F1455" t="str">
        <f t="shared" si="199"/>
        <v>$48</v>
      </c>
      <c r="G1455" t="str">
        <f t="shared" si="200"/>
        <v>$88</v>
      </c>
      <c r="H1455" t="str">
        <f>LEFT(DataAnalyst!F1438,LEN(DataAnalyst!F1438)-3)</f>
        <v xml:space="preserve">CTG
</v>
      </c>
      <c r="I1455" t="s">
        <v>1379</v>
      </c>
      <c r="J1455" t="str">
        <f>IF(DataAnalyst!I1438=-1,"Unknown",DataAnalyst!I1438)</f>
        <v>Unknown</v>
      </c>
      <c r="K1455" t="str">
        <f>IF(DataAnalyst!L1438=-1,"Unknown",DataAnalyst!L1438)</f>
        <v>Unknown</v>
      </c>
      <c r="L1455" t="str">
        <f>IF(DataAnalyst!N1438=-1,"Unknown",DataAnalyst!N1438)</f>
        <v>Unknown / Non-Applicable</v>
      </c>
      <c r="M1455" t="b">
        <f>IF(DataAnalyst!P1438=-1,FALSE,TRUE)</f>
        <v>0</v>
      </c>
      <c r="N1455">
        <f t="shared" si="206"/>
        <v>0</v>
      </c>
      <c r="O1455">
        <f t="shared" si="201"/>
        <v>0</v>
      </c>
      <c r="P1455">
        <f t="shared" si="202"/>
        <v>0</v>
      </c>
      <c r="Q1455">
        <f t="shared" si="203"/>
        <v>0</v>
      </c>
      <c r="R1455">
        <f t="shared" si="204"/>
        <v>0</v>
      </c>
      <c r="S1455">
        <f t="shared" si="205"/>
        <v>1</v>
      </c>
    </row>
    <row r="1456" spans="1:19" ht="18.600000000000001" customHeight="1" x14ac:dyDescent="0.3">
      <c r="A1456" t="s">
        <v>4210</v>
      </c>
      <c r="B1456" t="str">
        <f>UPPER(DataAnalyst!B1456)</f>
        <v>SENIOR DATA ANALYST - PROPERTY OPERATIONS</v>
      </c>
      <c r="C1456" t="s">
        <v>4151</v>
      </c>
      <c r="E1456" t="str">
        <f t="shared" si="207"/>
        <v>Data Analyst</v>
      </c>
      <c r="F1456" t="str">
        <f t="shared" si="199"/>
        <v>$48</v>
      </c>
      <c r="G1456" t="str">
        <f t="shared" si="200"/>
        <v>$88</v>
      </c>
      <c r="H1456" t="str">
        <f>LEFT(DataAnalyst!F1441,LEN(DataAnalyst!F1441)-3)</f>
        <v xml:space="preserve">Vastika
</v>
      </c>
      <c r="I1456" t="s">
        <v>395</v>
      </c>
      <c r="J1456" t="str">
        <f>IF(DataAnalyst!I1441=-1,"Unknown",DataAnalyst!I1441)</f>
        <v>1 to 50 employees</v>
      </c>
      <c r="K1456" t="str">
        <f>IF(DataAnalyst!L1441=-1,"Unknown",DataAnalyst!L1441)</f>
        <v>Health, Beauty, &amp; Fitness</v>
      </c>
      <c r="L1456" t="str">
        <f>IF(DataAnalyst!N1441=-1,"Unknown",DataAnalyst!N1441)</f>
        <v>Less than $1 million (USD)</v>
      </c>
      <c r="M1456" t="b">
        <f>IF(DataAnalyst!P1441=-1,FALSE,TRUE)</f>
        <v>0</v>
      </c>
      <c r="N1456">
        <f t="shared" si="206"/>
        <v>0</v>
      </c>
      <c r="O1456">
        <f t="shared" si="201"/>
        <v>0</v>
      </c>
      <c r="P1456">
        <f t="shared" si="202"/>
        <v>0</v>
      </c>
      <c r="Q1456">
        <f t="shared" si="203"/>
        <v>0</v>
      </c>
      <c r="R1456">
        <f t="shared" si="204"/>
        <v>0</v>
      </c>
      <c r="S1456">
        <f t="shared" si="205"/>
        <v>1</v>
      </c>
    </row>
    <row r="1457" spans="1:19" ht="18.600000000000001" customHeight="1" x14ac:dyDescent="0.3">
      <c r="A1457" t="s">
        <v>4214</v>
      </c>
      <c r="B1457" t="str">
        <f>UPPER(DataAnalyst!B1457)</f>
        <v>SR DATA MANAGEMENT ANALYST</v>
      </c>
      <c r="C1457" t="s">
        <v>4151</v>
      </c>
      <c r="E1457" t="str">
        <f t="shared" si="207"/>
        <v>Data Analyst</v>
      </c>
      <c r="F1457" t="str">
        <f t="shared" si="199"/>
        <v>$48</v>
      </c>
      <c r="G1457" t="str">
        <f t="shared" si="200"/>
        <v>$88</v>
      </c>
      <c r="H1457" t="str">
        <f>LEFT(DataAnalyst!F1442,LEN(DataAnalyst!F1442)-3)</f>
        <v xml:space="preserve">PeopleNTech LLC
</v>
      </c>
      <c r="I1457" t="s">
        <v>1379</v>
      </c>
      <c r="J1457" t="str">
        <f>IF(DataAnalyst!I1442=-1,"Unknown",DataAnalyst!I1442)</f>
        <v>1 to 50 employees</v>
      </c>
      <c r="K1457" t="str">
        <f>IF(DataAnalyst!L1442=-1,"Unknown",DataAnalyst!L1442)</f>
        <v>IT Services</v>
      </c>
      <c r="L1457" t="str">
        <f>IF(DataAnalyst!N1442=-1,"Unknown",DataAnalyst!N1442)</f>
        <v>$1 to $5 million (USD)</v>
      </c>
      <c r="M1457" t="b">
        <f>IF(DataAnalyst!P1442=-1,FALSE,TRUE)</f>
        <v>0</v>
      </c>
      <c r="N1457">
        <f t="shared" si="206"/>
        <v>1</v>
      </c>
      <c r="O1457">
        <f t="shared" si="201"/>
        <v>1</v>
      </c>
      <c r="P1457">
        <f t="shared" si="202"/>
        <v>1</v>
      </c>
      <c r="Q1457">
        <f t="shared" si="203"/>
        <v>1</v>
      </c>
      <c r="R1457">
        <f t="shared" si="204"/>
        <v>1</v>
      </c>
      <c r="S1457">
        <f t="shared" si="205"/>
        <v>0</v>
      </c>
    </row>
    <row r="1458" spans="1:19" ht="18.600000000000001" customHeight="1" x14ac:dyDescent="0.3">
      <c r="A1458" t="s">
        <v>4217</v>
      </c>
      <c r="B1458" t="str">
        <f>UPPER(DataAnalyst!B1458)</f>
        <v>SENIOR DATA QUALITY ANALYST</v>
      </c>
      <c r="C1458" t="s">
        <v>4216</v>
      </c>
      <c r="E1458" t="str">
        <f t="shared" si="207"/>
        <v>Data Analyst</v>
      </c>
      <c r="F1458" t="str">
        <f t="shared" si="199"/>
        <v>$44</v>
      </c>
      <c r="G1458" t="str">
        <f t="shared" si="200"/>
        <v>$78</v>
      </c>
      <c r="H1458" t="str">
        <f>LEFT(DataAnalyst!F1443,LEN(DataAnalyst!F1443)-3)</f>
        <v xml:space="preserve">eTeam Inc.
</v>
      </c>
      <c r="I1458" t="s">
        <v>395</v>
      </c>
      <c r="J1458" t="str">
        <f>IF(DataAnalyst!I1443=-1,"Unknown",DataAnalyst!I1443)</f>
        <v>51 to 200 employees</v>
      </c>
      <c r="K1458" t="str">
        <f>IF(DataAnalyst!L1443=-1,"Unknown",DataAnalyst!L1443)</f>
        <v>Staffing &amp; Outsourcing</v>
      </c>
      <c r="L1458" t="str">
        <f>IF(DataAnalyst!N1443=-1,"Unknown",DataAnalyst!N1443)</f>
        <v>$50 to $100 million (USD)</v>
      </c>
      <c r="M1458" t="b">
        <f>IF(DataAnalyst!P1443=-1,FALSE,TRUE)</f>
        <v>0</v>
      </c>
      <c r="N1458">
        <f t="shared" si="206"/>
        <v>1</v>
      </c>
      <c r="O1458">
        <f t="shared" si="201"/>
        <v>1</v>
      </c>
      <c r="P1458">
        <f t="shared" si="202"/>
        <v>1</v>
      </c>
      <c r="Q1458">
        <f t="shared" si="203"/>
        <v>1</v>
      </c>
      <c r="R1458">
        <f t="shared" si="204"/>
        <v>1</v>
      </c>
      <c r="S1458">
        <f t="shared" si="205"/>
        <v>1</v>
      </c>
    </row>
    <row r="1459" spans="1:19" ht="18.600000000000001" customHeight="1" x14ac:dyDescent="0.3">
      <c r="A1459" t="s">
        <v>4220</v>
      </c>
      <c r="B1459" t="str">
        <f>UPPER(DataAnalyst!B1459)</f>
        <v>LEAD DATA ANALYST</v>
      </c>
      <c r="C1459" t="s">
        <v>4216</v>
      </c>
      <c r="E1459" t="str">
        <f t="shared" si="207"/>
        <v>Data Analyst</v>
      </c>
      <c r="F1459" t="str">
        <f t="shared" si="199"/>
        <v>$44</v>
      </c>
      <c r="G1459" t="str">
        <f t="shared" si="200"/>
        <v>$78</v>
      </c>
      <c r="H1459" t="str">
        <f>LEFT(DataAnalyst!F1444,LEN(DataAnalyst!F1444)-3)</f>
        <v xml:space="preserve">Ava Consulting
</v>
      </c>
      <c r="I1459" t="s">
        <v>395</v>
      </c>
      <c r="J1459" t="str">
        <f>IF(DataAnalyst!I1444=-1,"Unknown",DataAnalyst!I1444)</f>
        <v>1 to 50 employees</v>
      </c>
      <c r="K1459" t="str">
        <f>IF(DataAnalyst!L1444=-1,"Unknown",DataAnalyst!L1444)</f>
        <v>IT Services</v>
      </c>
      <c r="L1459" t="str">
        <f>IF(DataAnalyst!N1444=-1,"Unknown",DataAnalyst!N1444)</f>
        <v>Less than $1 million (USD)</v>
      </c>
      <c r="M1459" t="b">
        <f>IF(DataAnalyst!P1444=-1,FALSE,TRUE)</f>
        <v>0</v>
      </c>
      <c r="N1459">
        <f t="shared" si="206"/>
        <v>1</v>
      </c>
      <c r="O1459">
        <f t="shared" si="201"/>
        <v>0</v>
      </c>
      <c r="P1459">
        <f t="shared" si="202"/>
        <v>0</v>
      </c>
      <c r="Q1459">
        <f t="shared" si="203"/>
        <v>1</v>
      </c>
      <c r="R1459">
        <f t="shared" si="204"/>
        <v>0</v>
      </c>
      <c r="S1459">
        <f t="shared" si="205"/>
        <v>0</v>
      </c>
    </row>
    <row r="1460" spans="1:19" ht="18.600000000000001" customHeight="1" x14ac:dyDescent="0.3">
      <c r="A1460" t="s">
        <v>4224</v>
      </c>
      <c r="B1460" t="str">
        <f>UPPER(DataAnalyst!B1460)</f>
        <v>DATA ANALYST LEAD (CUSTOMER AND RESERVATIONS)</v>
      </c>
      <c r="C1460" t="s">
        <v>4216</v>
      </c>
      <c r="E1460" t="str">
        <f t="shared" si="207"/>
        <v>Data Analyst</v>
      </c>
      <c r="F1460" t="str">
        <f t="shared" si="199"/>
        <v>$44</v>
      </c>
      <c r="G1460" t="str">
        <f t="shared" si="200"/>
        <v>$78</v>
      </c>
      <c r="H1460" t="str">
        <f>LEFT(DataAnalyst!F1445,LEN(DataAnalyst!F1445)-3)</f>
        <v xml:space="preserve">Molex
</v>
      </c>
      <c r="I1460" t="s">
        <v>1379</v>
      </c>
      <c r="J1460" t="str">
        <f>IF(DataAnalyst!I1445=-1,"Unknown",DataAnalyst!I1445)</f>
        <v>10000+ employees</v>
      </c>
      <c r="K1460" t="str">
        <f>IF(DataAnalyst!L1445=-1,"Unknown",DataAnalyst!L1445)</f>
        <v>Electrical &amp; Electronic Manufacturing</v>
      </c>
      <c r="L1460" t="str">
        <f>IF(DataAnalyst!N1445=-1,"Unknown",DataAnalyst!N1445)</f>
        <v>$2 to $5 billion (USD)</v>
      </c>
      <c r="M1460" t="b">
        <f>IF(DataAnalyst!P1445=-1,FALSE,TRUE)</f>
        <v>0</v>
      </c>
      <c r="N1460">
        <f t="shared" si="206"/>
        <v>0</v>
      </c>
      <c r="O1460">
        <f t="shared" si="201"/>
        <v>0</v>
      </c>
      <c r="P1460">
        <f t="shared" si="202"/>
        <v>0</v>
      </c>
      <c r="Q1460">
        <f t="shared" si="203"/>
        <v>0</v>
      </c>
      <c r="R1460">
        <f t="shared" si="204"/>
        <v>0</v>
      </c>
      <c r="S1460">
        <f t="shared" si="205"/>
        <v>1</v>
      </c>
    </row>
    <row r="1461" spans="1:19" ht="18.600000000000001" customHeight="1" x14ac:dyDescent="0.3">
      <c r="A1461" t="s">
        <v>4226</v>
      </c>
      <c r="B1461" t="str">
        <f>UPPER(DataAnalyst!B1461)</f>
        <v>DATA ANALYST - SENIOR</v>
      </c>
      <c r="C1461" t="s">
        <v>4216</v>
      </c>
      <c r="E1461" t="str">
        <f t="shared" si="207"/>
        <v>Data Analyst</v>
      </c>
      <c r="F1461" t="str">
        <f t="shared" si="199"/>
        <v>$44</v>
      </c>
      <c r="G1461" t="str">
        <f t="shared" si="200"/>
        <v>$78</v>
      </c>
      <c r="H1461" t="str">
        <f>LEFT(DataAnalyst!F1446,LEN(DataAnalyst!F1446)-3)</f>
        <v xml:space="preserve">Net2Source
</v>
      </c>
      <c r="I1461" t="s">
        <v>3874</v>
      </c>
      <c r="J1461" t="str">
        <f>IF(DataAnalyst!I1446=-1,"Unknown",DataAnalyst!I1446)</f>
        <v>1001 to 5000 employees</v>
      </c>
      <c r="K1461" t="str">
        <f>IF(DataAnalyst!L1446=-1,"Unknown",DataAnalyst!L1446)</f>
        <v>Staffing &amp; Outsourcing</v>
      </c>
      <c r="L1461" t="str">
        <f>IF(DataAnalyst!N1446=-1,"Unknown",DataAnalyst!N1446)</f>
        <v>$100 to $500 million (USD)</v>
      </c>
      <c r="M1461" t="b">
        <f>IF(DataAnalyst!P1446=-1,FALSE,TRUE)</f>
        <v>0</v>
      </c>
      <c r="N1461">
        <f t="shared" si="206"/>
        <v>1</v>
      </c>
      <c r="O1461">
        <f t="shared" si="201"/>
        <v>0</v>
      </c>
      <c r="P1461">
        <f t="shared" si="202"/>
        <v>0</v>
      </c>
      <c r="Q1461">
        <f t="shared" si="203"/>
        <v>1</v>
      </c>
      <c r="R1461">
        <f t="shared" si="204"/>
        <v>0</v>
      </c>
      <c r="S1461">
        <f t="shared" si="205"/>
        <v>0</v>
      </c>
    </row>
    <row r="1462" spans="1:19" ht="18.600000000000001" customHeight="1" x14ac:dyDescent="0.3">
      <c r="A1462" t="s">
        <v>4228</v>
      </c>
      <c r="B1462" t="str">
        <f>UPPER(DataAnalyst!B1462)</f>
        <v>SENIOR DATA RISK ANALYST</v>
      </c>
      <c r="C1462" t="s">
        <v>4216</v>
      </c>
      <c r="E1462" t="str">
        <f t="shared" si="207"/>
        <v>Data Analyst</v>
      </c>
      <c r="F1462" t="str">
        <f t="shared" si="199"/>
        <v>$44</v>
      </c>
      <c r="G1462" t="str">
        <f t="shared" si="200"/>
        <v>$78</v>
      </c>
      <c r="H1462" t="str">
        <f>LEFT(DataAnalyst!F1447,LEN(DataAnalyst!F1447)-3)</f>
        <v xml:space="preserve">ClientSolv Technologies
</v>
      </c>
      <c r="I1462" t="s">
        <v>3854</v>
      </c>
      <c r="J1462" t="str">
        <f>IF(DataAnalyst!I1447=-1,"Unknown",DataAnalyst!I1447)</f>
        <v>51 to 200 employees</v>
      </c>
      <c r="K1462" t="str">
        <f>IF(DataAnalyst!L1447=-1,"Unknown",DataAnalyst!L1447)</f>
        <v>IT Services</v>
      </c>
      <c r="L1462" t="str">
        <f>IF(DataAnalyst!N1447=-1,"Unknown",DataAnalyst!N1447)</f>
        <v>$10 to $25 million (USD)</v>
      </c>
      <c r="M1462" t="b">
        <f>IF(DataAnalyst!P1447=-1,FALSE,TRUE)</f>
        <v>0</v>
      </c>
      <c r="N1462">
        <f t="shared" si="206"/>
        <v>1</v>
      </c>
      <c r="O1462">
        <f t="shared" si="201"/>
        <v>0</v>
      </c>
      <c r="P1462">
        <f t="shared" si="202"/>
        <v>0</v>
      </c>
      <c r="Q1462">
        <f t="shared" si="203"/>
        <v>1</v>
      </c>
      <c r="R1462">
        <f t="shared" si="204"/>
        <v>0</v>
      </c>
      <c r="S1462">
        <f t="shared" si="205"/>
        <v>0</v>
      </c>
    </row>
    <row r="1463" spans="1:19" ht="18.600000000000001" customHeight="1" x14ac:dyDescent="0.3">
      <c r="A1463" t="s">
        <v>4231</v>
      </c>
      <c r="B1463" t="str">
        <f>UPPER(DataAnalyst!B1463)</f>
        <v>DATA/BUSINESS OPERATIONS ANALYST</v>
      </c>
      <c r="C1463" t="s">
        <v>4216</v>
      </c>
      <c r="E1463" t="str">
        <f t="shared" si="207"/>
        <v>Business Analyst</v>
      </c>
      <c r="F1463" t="str">
        <f t="shared" si="199"/>
        <v>$44</v>
      </c>
      <c r="G1463" t="str">
        <f t="shared" si="200"/>
        <v>$78</v>
      </c>
      <c r="H1463" t="str">
        <f>LEFT(DataAnalyst!F1448,LEN(DataAnalyst!F1448)-3)</f>
        <v xml:space="preserve">Ho Chunk
</v>
      </c>
      <c r="I1463" t="s">
        <v>3859</v>
      </c>
      <c r="J1463" t="str">
        <f>IF(DataAnalyst!I1448=-1,"Unknown",DataAnalyst!I1448)</f>
        <v>201 to 500 employees</v>
      </c>
      <c r="K1463" t="str">
        <f>IF(DataAnalyst!L1448=-1,"Unknown",DataAnalyst!L1448)</f>
        <v>Convenience Stores &amp; Truck Stops</v>
      </c>
      <c r="L1463" t="str">
        <f>IF(DataAnalyst!N1448=-1,"Unknown",DataAnalyst!N1448)</f>
        <v>$100 to $500 million (USD)</v>
      </c>
      <c r="M1463" t="b">
        <f>IF(DataAnalyst!P1448=-1,FALSE,TRUE)</f>
        <v>0</v>
      </c>
      <c r="N1463">
        <f t="shared" si="206"/>
        <v>0</v>
      </c>
      <c r="O1463">
        <f t="shared" si="201"/>
        <v>0</v>
      </c>
      <c r="P1463">
        <f t="shared" si="202"/>
        <v>0</v>
      </c>
      <c r="Q1463">
        <f t="shared" si="203"/>
        <v>0</v>
      </c>
      <c r="R1463">
        <f t="shared" si="204"/>
        <v>0</v>
      </c>
      <c r="S1463">
        <f t="shared" si="205"/>
        <v>1</v>
      </c>
    </row>
    <row r="1464" spans="1:19" ht="18.600000000000001" customHeight="1" x14ac:dyDescent="0.3">
      <c r="A1464" t="s">
        <v>4234</v>
      </c>
      <c r="B1464" t="str">
        <f>UPPER(DataAnalyst!B1464)</f>
        <v>DATA ANALYST - SR</v>
      </c>
      <c r="C1464" t="s">
        <v>4216</v>
      </c>
      <c r="E1464" t="str">
        <f t="shared" si="207"/>
        <v>Data Analyst</v>
      </c>
      <c r="F1464" t="str">
        <f t="shared" si="199"/>
        <v>$44</v>
      </c>
      <c r="G1464" t="str">
        <f t="shared" si="200"/>
        <v>$78</v>
      </c>
      <c r="H1464" t="str">
        <f>LEFT(DataAnalyst!F1449,LEN(DataAnalyst!F1449)-3)</f>
        <v xml:space="preserve">Lorven Technologies Inc
</v>
      </c>
      <c r="I1464" t="s">
        <v>3874</v>
      </c>
      <c r="J1464" t="str">
        <f>IF(DataAnalyst!I1449=-1,"Unknown",DataAnalyst!I1449)</f>
        <v>1 to 50 employees</v>
      </c>
      <c r="K1464" t="str">
        <f>IF(DataAnalyst!L1449=-1,"Unknown",DataAnalyst!L1449)</f>
        <v>Accounting</v>
      </c>
      <c r="L1464" t="str">
        <f>IF(DataAnalyst!N1449=-1,"Unknown",DataAnalyst!N1449)</f>
        <v>Less than $1 million (USD)</v>
      </c>
      <c r="M1464" t="b">
        <f>IF(DataAnalyst!P1449=-1,FALSE,TRUE)</f>
        <v>0</v>
      </c>
      <c r="N1464">
        <f t="shared" si="206"/>
        <v>1</v>
      </c>
      <c r="O1464">
        <f t="shared" si="201"/>
        <v>1</v>
      </c>
      <c r="P1464">
        <f t="shared" si="202"/>
        <v>1</v>
      </c>
      <c r="Q1464">
        <f t="shared" si="203"/>
        <v>1</v>
      </c>
      <c r="R1464">
        <f t="shared" si="204"/>
        <v>0</v>
      </c>
      <c r="S1464">
        <f t="shared" si="205"/>
        <v>0</v>
      </c>
    </row>
    <row r="1465" spans="1:19" ht="18.600000000000001" customHeight="1" x14ac:dyDescent="0.3">
      <c r="A1465" t="s">
        <v>4235</v>
      </c>
      <c r="B1465" t="str">
        <f>UPPER(DataAnalyst!B1465)</f>
        <v>DATA ANALYST - SENIOR</v>
      </c>
      <c r="C1465" t="s">
        <v>4216</v>
      </c>
      <c r="E1465" t="str">
        <f t="shared" si="207"/>
        <v>Data Analyst</v>
      </c>
      <c r="F1465" t="str">
        <f t="shared" si="199"/>
        <v>$44</v>
      </c>
      <c r="G1465" t="str">
        <f t="shared" si="200"/>
        <v>$78</v>
      </c>
      <c r="H1465" t="str">
        <f>LEFT(DataAnalyst!F1450,LEN(DataAnalyst!F1450)-3)</f>
        <v xml:space="preserve">Mosaic Sales Solutions
</v>
      </c>
      <c r="I1465" t="s">
        <v>395</v>
      </c>
      <c r="J1465" t="str">
        <f>IF(DataAnalyst!I1450=-1,"Unknown",DataAnalyst!I1450)</f>
        <v>5001 to 10000 employees</v>
      </c>
      <c r="K1465" t="str">
        <f>IF(DataAnalyst!L1450=-1,"Unknown",DataAnalyst!L1450)</f>
        <v>Advertising &amp; Marketing</v>
      </c>
      <c r="L1465" t="str">
        <f>IF(DataAnalyst!N1450=-1,"Unknown",DataAnalyst!N1450)</f>
        <v>$500 million to $1 billion (USD)</v>
      </c>
      <c r="M1465" t="b">
        <f>IF(DataAnalyst!P1450=-1,FALSE,TRUE)</f>
        <v>0</v>
      </c>
      <c r="N1465">
        <f t="shared" si="206"/>
        <v>1</v>
      </c>
      <c r="O1465">
        <f t="shared" si="201"/>
        <v>0</v>
      </c>
      <c r="P1465">
        <f t="shared" si="202"/>
        <v>0</v>
      </c>
      <c r="Q1465">
        <f t="shared" si="203"/>
        <v>1</v>
      </c>
      <c r="R1465">
        <f t="shared" si="204"/>
        <v>0</v>
      </c>
      <c r="S1465">
        <f t="shared" si="205"/>
        <v>0</v>
      </c>
    </row>
    <row r="1466" spans="1:19" ht="18.600000000000001" customHeight="1" x14ac:dyDescent="0.3">
      <c r="A1466" t="s">
        <v>4237</v>
      </c>
      <c r="B1466" t="str">
        <f>UPPER(DataAnalyst!B1466)</f>
        <v>DIGITAL S/W ENG LEAD ANALYST (BIG DATA WITH SAS AND PYSPARK BACKGROUND)</v>
      </c>
      <c r="C1466" t="s">
        <v>4216</v>
      </c>
      <c r="E1466" t="str">
        <f t="shared" si="207"/>
        <v>Data Analyst</v>
      </c>
      <c r="F1466" t="str">
        <f t="shared" si="199"/>
        <v>$44</v>
      </c>
      <c r="G1466" t="str">
        <f t="shared" si="200"/>
        <v>$78</v>
      </c>
      <c r="H1466" t="str">
        <f>LEFT(DataAnalyst!F1451,LEN(DataAnalyst!F1451)-3)</f>
        <v xml:space="preserve">Diverse Lynx
</v>
      </c>
      <c r="I1466" t="s">
        <v>1362</v>
      </c>
      <c r="J1466" t="str">
        <f>IF(DataAnalyst!I1451=-1,"Unknown",DataAnalyst!I1451)</f>
        <v>501 to 1000 employees</v>
      </c>
      <c r="K1466" t="str">
        <f>IF(DataAnalyst!L1451=-1,"Unknown",DataAnalyst!L1451)</f>
        <v>IT Services</v>
      </c>
      <c r="L1466" t="str">
        <f>IF(DataAnalyst!N1451=-1,"Unknown",DataAnalyst!N1451)</f>
        <v>$100 to $500 million (USD)</v>
      </c>
      <c r="M1466" t="b">
        <f>IF(DataAnalyst!P1451=-1,FALSE,TRUE)</f>
        <v>0</v>
      </c>
      <c r="N1466">
        <f t="shared" si="206"/>
        <v>0</v>
      </c>
      <c r="O1466">
        <f t="shared" si="201"/>
        <v>1</v>
      </c>
      <c r="P1466">
        <f t="shared" si="202"/>
        <v>0</v>
      </c>
      <c r="Q1466">
        <f t="shared" si="203"/>
        <v>0</v>
      </c>
      <c r="R1466">
        <f t="shared" si="204"/>
        <v>0</v>
      </c>
      <c r="S1466">
        <f t="shared" si="205"/>
        <v>1</v>
      </c>
    </row>
    <row r="1467" spans="1:19" ht="18.600000000000001" customHeight="1" x14ac:dyDescent="0.3">
      <c r="A1467" t="s">
        <v>4240</v>
      </c>
      <c r="B1467" t="str">
        <f>UPPER(DataAnalyst!B1467)</f>
        <v>SENIOR QC ANALYST: DATA INTEGRITY SME</v>
      </c>
      <c r="C1467" t="s">
        <v>4216</v>
      </c>
      <c r="E1467" t="str">
        <f t="shared" si="207"/>
        <v>Data Analyst</v>
      </c>
      <c r="F1467" t="str">
        <f t="shared" si="199"/>
        <v>$44</v>
      </c>
      <c r="G1467" t="str">
        <f t="shared" si="200"/>
        <v>$78</v>
      </c>
      <c r="H1467" t="str">
        <f>LEFT(DataAnalyst!F1452,LEN(DataAnalyst!F1452)-3)</f>
        <v xml:space="preserve">Net2Source
</v>
      </c>
      <c r="I1467" t="s">
        <v>3874</v>
      </c>
      <c r="J1467" t="str">
        <f>IF(DataAnalyst!I1452=-1,"Unknown",DataAnalyst!I1452)</f>
        <v>1001 to 5000 employees</v>
      </c>
      <c r="K1467" t="str">
        <f>IF(DataAnalyst!L1452=-1,"Unknown",DataAnalyst!L1452)</f>
        <v>Staffing &amp; Outsourcing</v>
      </c>
      <c r="L1467" t="str">
        <f>IF(DataAnalyst!N1452=-1,"Unknown",DataAnalyst!N1452)</f>
        <v>$100 to $500 million (USD)</v>
      </c>
      <c r="M1467" t="b">
        <f>IF(DataAnalyst!P1452=-1,FALSE,TRUE)</f>
        <v>0</v>
      </c>
      <c r="N1467">
        <f t="shared" si="206"/>
        <v>0</v>
      </c>
      <c r="O1467">
        <f t="shared" si="201"/>
        <v>0</v>
      </c>
      <c r="P1467">
        <f t="shared" si="202"/>
        <v>0</v>
      </c>
      <c r="Q1467">
        <f t="shared" si="203"/>
        <v>0</v>
      </c>
      <c r="R1467">
        <f t="shared" si="204"/>
        <v>0</v>
      </c>
      <c r="S1467">
        <f t="shared" si="205"/>
        <v>0</v>
      </c>
    </row>
    <row r="1468" spans="1:19" ht="18.600000000000001" customHeight="1" x14ac:dyDescent="0.3">
      <c r="A1468" t="s">
        <v>4243</v>
      </c>
      <c r="B1468" t="str">
        <f>UPPER(DataAnalyst!B1468)</f>
        <v>SENIOR DATA ANALYST, INTERNAL AUDIT</v>
      </c>
      <c r="C1468" t="s">
        <v>4216</v>
      </c>
      <c r="E1468" t="str">
        <f t="shared" si="207"/>
        <v>Data Analyst</v>
      </c>
      <c r="F1468" t="str">
        <f t="shared" si="199"/>
        <v>$44</v>
      </c>
      <c r="G1468" t="str">
        <f t="shared" si="200"/>
        <v>$78</v>
      </c>
      <c r="H1468" t="str">
        <f>LEFT(DataAnalyst!F1453,LEN(DataAnalyst!F1453)-3)</f>
        <v xml:space="preserve">Community Hospital
</v>
      </c>
      <c r="I1468" t="s">
        <v>1362</v>
      </c>
      <c r="J1468" t="str">
        <f>IF(DataAnalyst!I1453=-1,"Unknown",DataAnalyst!I1453)</f>
        <v>201 to 500 employees</v>
      </c>
      <c r="K1468" t="str">
        <f>IF(DataAnalyst!L1453=-1,"Unknown",DataAnalyst!L1453)</f>
        <v>Health Care Services &amp; Hospitals</v>
      </c>
      <c r="L1468" t="str">
        <f>IF(DataAnalyst!N1453=-1,"Unknown",DataAnalyst!N1453)</f>
        <v>$25 to $50 million (USD)</v>
      </c>
      <c r="M1468" t="b">
        <f>IF(DataAnalyst!P1453=-1,FALSE,TRUE)</f>
        <v>0</v>
      </c>
      <c r="N1468">
        <f t="shared" si="206"/>
        <v>0</v>
      </c>
      <c r="O1468">
        <f t="shared" si="201"/>
        <v>0</v>
      </c>
      <c r="P1468">
        <f t="shared" si="202"/>
        <v>0</v>
      </c>
      <c r="Q1468">
        <f t="shared" si="203"/>
        <v>0</v>
      </c>
      <c r="R1468">
        <f t="shared" si="204"/>
        <v>0</v>
      </c>
      <c r="S1468">
        <f t="shared" si="205"/>
        <v>1</v>
      </c>
    </row>
    <row r="1469" spans="1:19" ht="18.600000000000001" customHeight="1" x14ac:dyDescent="0.3">
      <c r="A1469" t="s">
        <v>4247</v>
      </c>
      <c r="B1469" t="str">
        <f>UPPER(DataAnalyst!B1469)</f>
        <v>ANALYST/DEVELOPER (DATA WAREHOUSE) III</v>
      </c>
      <c r="C1469" t="s">
        <v>4216</v>
      </c>
      <c r="E1469" t="str">
        <f t="shared" si="207"/>
        <v>Data Analyst</v>
      </c>
      <c r="F1469" t="str">
        <f t="shared" si="199"/>
        <v>$44</v>
      </c>
      <c r="G1469" t="str">
        <f t="shared" si="200"/>
        <v>$78</v>
      </c>
      <c r="H1469" t="str">
        <f>LEFT(DataAnalyst!F1454,LEN(DataAnalyst!F1454)-3)</f>
        <v xml:space="preserve">TECHNOCRAFT Solutions
</v>
      </c>
      <c r="I1469" t="s">
        <v>3874</v>
      </c>
      <c r="J1469" t="str">
        <f>IF(DataAnalyst!I1454=-1,"Unknown",DataAnalyst!I1454)</f>
        <v>1 to 50 employees</v>
      </c>
      <c r="K1469" t="str">
        <f>IF(DataAnalyst!L1454=-1,"Unknown",DataAnalyst!L1454)</f>
        <v>Advertising &amp; Marketing</v>
      </c>
      <c r="L1469" t="str">
        <f>IF(DataAnalyst!N1454=-1,"Unknown",DataAnalyst!N1454)</f>
        <v>$1 to $5 million (USD)</v>
      </c>
      <c r="M1469" t="b">
        <f>IF(DataAnalyst!P1454=-1,FALSE,TRUE)</f>
        <v>0</v>
      </c>
      <c r="N1469">
        <f t="shared" si="206"/>
        <v>0</v>
      </c>
      <c r="O1469">
        <f t="shared" si="201"/>
        <v>0</v>
      </c>
      <c r="P1469">
        <f t="shared" si="202"/>
        <v>0</v>
      </c>
      <c r="Q1469">
        <f t="shared" si="203"/>
        <v>0</v>
      </c>
      <c r="R1469">
        <f t="shared" si="204"/>
        <v>0</v>
      </c>
      <c r="S1469">
        <f t="shared" si="205"/>
        <v>0</v>
      </c>
    </row>
    <row r="1470" spans="1:19" ht="18.600000000000001" customHeight="1" x14ac:dyDescent="0.3">
      <c r="A1470" t="s">
        <v>4249</v>
      </c>
      <c r="B1470" t="str">
        <f>UPPER(DataAnalyst!B1470)</f>
        <v>DATA ANALYST</v>
      </c>
      <c r="C1470" t="s">
        <v>4248</v>
      </c>
      <c r="E1470" t="str">
        <f t="shared" si="207"/>
        <v>Data Analyst</v>
      </c>
      <c r="F1470" t="str">
        <f t="shared" si="199"/>
        <v>$11</v>
      </c>
      <c r="G1470" t="str">
        <f t="shared" si="200"/>
        <v>$190</v>
      </c>
      <c r="H1470" t="str">
        <f>LEFT(DataAnalyst!F1455,LEN(DataAnalyst!F1455)-3)</f>
        <v xml:space="preserve">Lorven Technologies Inc
</v>
      </c>
      <c r="I1470" t="s">
        <v>3874</v>
      </c>
      <c r="J1470" t="str">
        <f>IF(DataAnalyst!I1455=-1,"Unknown",DataAnalyst!I1455)</f>
        <v>1 to 50 employees</v>
      </c>
      <c r="K1470" t="str">
        <f>IF(DataAnalyst!L1455=-1,"Unknown",DataAnalyst!L1455)</f>
        <v>Accounting</v>
      </c>
      <c r="L1470" t="str">
        <f>IF(DataAnalyst!N1455=-1,"Unknown",DataAnalyst!N1455)</f>
        <v>Less than $1 million (USD)</v>
      </c>
      <c r="M1470" t="b">
        <f>IF(DataAnalyst!P1455=-1,FALSE,TRUE)</f>
        <v>0</v>
      </c>
      <c r="N1470">
        <f t="shared" si="206"/>
        <v>0</v>
      </c>
      <c r="O1470">
        <f t="shared" si="201"/>
        <v>1</v>
      </c>
      <c r="P1470">
        <f t="shared" si="202"/>
        <v>0</v>
      </c>
      <c r="Q1470">
        <f t="shared" si="203"/>
        <v>0</v>
      </c>
      <c r="R1470">
        <f t="shared" si="204"/>
        <v>0</v>
      </c>
      <c r="S1470">
        <f t="shared" si="205"/>
        <v>1</v>
      </c>
    </row>
    <row r="1471" spans="1:19" ht="18.600000000000001" customHeight="1" x14ac:dyDescent="0.3">
      <c r="A1471" t="s">
        <v>4253</v>
      </c>
      <c r="B1471" t="str">
        <f>UPPER(DataAnalyst!B1471)</f>
        <v>SENIOR HR DATA ANALYST</v>
      </c>
      <c r="C1471" t="s">
        <v>4248</v>
      </c>
      <c r="E1471" t="str">
        <f t="shared" si="207"/>
        <v>Data Analyst</v>
      </c>
      <c r="F1471" t="str">
        <f t="shared" si="199"/>
        <v>$11</v>
      </c>
      <c r="G1471" t="str">
        <f t="shared" si="200"/>
        <v>$190</v>
      </c>
      <c r="H1471" t="str">
        <f>LEFT(DataAnalyst!F1456,LEN(DataAnalyst!F1456)-3)</f>
        <v xml:space="preserve">Mill Creek Residential Trust
</v>
      </c>
      <c r="I1471" t="s">
        <v>1379</v>
      </c>
      <c r="J1471" t="str">
        <f>IF(DataAnalyst!I1456=-1,"Unknown",DataAnalyst!I1456)</f>
        <v>501 to 1000 employees</v>
      </c>
      <c r="K1471" t="str">
        <f>IF(DataAnalyst!L1456=-1,"Unknown",DataAnalyst!L1456)</f>
        <v>Real Estate</v>
      </c>
      <c r="L1471" t="str">
        <f>IF(DataAnalyst!N1456=-1,"Unknown",DataAnalyst!N1456)</f>
        <v>Unknown / Non-Applicable</v>
      </c>
      <c r="M1471" t="b">
        <f>IF(DataAnalyst!P1456=-1,FALSE,TRUE)</f>
        <v>0</v>
      </c>
      <c r="N1471">
        <f t="shared" si="206"/>
        <v>0</v>
      </c>
      <c r="O1471">
        <f t="shared" si="201"/>
        <v>1</v>
      </c>
      <c r="P1471">
        <f t="shared" si="202"/>
        <v>1</v>
      </c>
      <c r="Q1471">
        <f t="shared" si="203"/>
        <v>1</v>
      </c>
      <c r="R1471">
        <f t="shared" si="204"/>
        <v>0</v>
      </c>
      <c r="S1471">
        <f t="shared" si="205"/>
        <v>1</v>
      </c>
    </row>
    <row r="1472" spans="1:19" ht="18.600000000000001" customHeight="1" x14ac:dyDescent="0.3">
      <c r="A1472" t="s">
        <v>4256</v>
      </c>
      <c r="B1472" t="str">
        <f>UPPER(DataAnalyst!B1472)</f>
        <v>SR. DATA ANALYST - GROWTH &amp; ADOPTION</v>
      </c>
      <c r="C1472" t="s">
        <v>4248</v>
      </c>
      <c r="E1472" t="str">
        <f t="shared" si="207"/>
        <v>Data Analyst</v>
      </c>
      <c r="F1472" t="str">
        <f t="shared" si="199"/>
        <v>$11</v>
      </c>
      <c r="G1472" t="str">
        <f t="shared" si="200"/>
        <v>$190</v>
      </c>
      <c r="H1472" t="str">
        <f>LEFT(DataAnalyst!F1457,LEN(DataAnalyst!F1457)-3)</f>
        <v xml:space="preserve">Employbridge
</v>
      </c>
      <c r="I1472" t="s">
        <v>395</v>
      </c>
      <c r="J1472" t="str">
        <f>IF(DataAnalyst!I1457=-1,"Unknown",DataAnalyst!I1457)</f>
        <v>1001 to 5000 employees</v>
      </c>
      <c r="K1472" t="str">
        <f>IF(DataAnalyst!L1457=-1,"Unknown",DataAnalyst!L1457)</f>
        <v>Staffing &amp; Outsourcing</v>
      </c>
      <c r="L1472" t="str">
        <f>IF(DataAnalyst!N1457=-1,"Unknown",DataAnalyst!N1457)</f>
        <v>$2 to $5 billion (USD)</v>
      </c>
      <c r="M1472" t="b">
        <f>IF(DataAnalyst!P1457=-1,FALSE,TRUE)</f>
        <v>0</v>
      </c>
      <c r="N1472">
        <f t="shared" si="206"/>
        <v>1</v>
      </c>
      <c r="O1472">
        <f t="shared" si="201"/>
        <v>1</v>
      </c>
      <c r="P1472">
        <f t="shared" si="202"/>
        <v>0</v>
      </c>
      <c r="Q1472">
        <f t="shared" si="203"/>
        <v>1</v>
      </c>
      <c r="R1472">
        <f t="shared" si="204"/>
        <v>1</v>
      </c>
      <c r="S1472">
        <f t="shared" si="205"/>
        <v>1</v>
      </c>
    </row>
    <row r="1473" spans="1:19" ht="18.600000000000001" customHeight="1" x14ac:dyDescent="0.3">
      <c r="A1473" t="s">
        <v>4259</v>
      </c>
      <c r="B1473" t="str">
        <f>UPPER(DataAnalyst!B1473)</f>
        <v>DATA ANALYST</v>
      </c>
      <c r="C1473" t="s">
        <v>4248</v>
      </c>
      <c r="E1473" t="str">
        <f t="shared" si="207"/>
        <v>Data Analyst</v>
      </c>
      <c r="F1473" t="str">
        <f t="shared" si="199"/>
        <v>$11</v>
      </c>
      <c r="G1473" t="str">
        <f t="shared" si="200"/>
        <v>$190</v>
      </c>
      <c r="H1473" t="str">
        <f>LEFT(DataAnalyst!F1458,LEN(DataAnalyst!F1458)-3)</f>
        <v xml:space="preserve">FirstAmerica
</v>
      </c>
      <c r="I1473" t="s">
        <v>3859</v>
      </c>
      <c r="J1473" t="str">
        <f>IF(DataAnalyst!I1458=-1,"Unknown",DataAnalyst!I1458)</f>
        <v>10000+ employees</v>
      </c>
      <c r="K1473" t="str">
        <f>IF(DataAnalyst!L1458=-1,"Unknown",DataAnalyst!L1458)</f>
        <v>Transportation Management</v>
      </c>
      <c r="L1473" t="str">
        <f>IF(DataAnalyst!N1458=-1,"Unknown",DataAnalyst!N1458)</f>
        <v>$5 to $10 billion (USD)</v>
      </c>
      <c r="M1473" t="b">
        <f>IF(DataAnalyst!P1458=-1,FALSE,TRUE)</f>
        <v>0</v>
      </c>
      <c r="N1473">
        <f t="shared" si="206"/>
        <v>0</v>
      </c>
      <c r="O1473">
        <f t="shared" si="201"/>
        <v>0</v>
      </c>
      <c r="P1473">
        <f t="shared" si="202"/>
        <v>0</v>
      </c>
      <c r="Q1473">
        <f t="shared" si="203"/>
        <v>0</v>
      </c>
      <c r="R1473">
        <f t="shared" si="204"/>
        <v>0</v>
      </c>
      <c r="S1473">
        <f t="shared" si="205"/>
        <v>1</v>
      </c>
    </row>
    <row r="1474" spans="1:19" ht="18.600000000000001" customHeight="1" x14ac:dyDescent="0.3">
      <c r="A1474" t="s">
        <v>4262</v>
      </c>
      <c r="B1474" t="str">
        <f>UPPER(DataAnalyst!B1474)</f>
        <v>DATA ANALYST, PRODUCT INSIGHTS</v>
      </c>
      <c r="C1474" t="s">
        <v>4248</v>
      </c>
      <c r="E1474" t="str">
        <f t="shared" si="207"/>
        <v>Data Analyst</v>
      </c>
      <c r="F1474" t="str">
        <f t="shared" ref="F1474:F1537" si="208">LEFT(C1474,3)</f>
        <v>$11</v>
      </c>
      <c r="G1474" t="str">
        <f t="shared" ref="G1474:G1537" si="209">MID(C1474,FIND("-",C1474)+1,FIND("(",C1474)-FIND("-",C1474)-3)</f>
        <v>$190</v>
      </c>
      <c r="H1474" t="str">
        <f>LEFT(DataAnalyst!F1459,LEN(DataAnalyst!F1459)-3)</f>
        <v xml:space="preserve">ArcBest
</v>
      </c>
      <c r="I1474" t="s">
        <v>1362</v>
      </c>
      <c r="J1474" t="str">
        <f>IF(DataAnalyst!I1459=-1,"Unknown",DataAnalyst!I1459)</f>
        <v>10000+ employees</v>
      </c>
      <c r="K1474" t="str">
        <f>IF(DataAnalyst!L1459=-1,"Unknown",DataAnalyst!L1459)</f>
        <v>Logistics &amp; Supply Chain</v>
      </c>
      <c r="L1474" t="str">
        <f>IF(DataAnalyst!N1459=-1,"Unknown",DataAnalyst!N1459)</f>
        <v>$2 to $5 billion (USD)</v>
      </c>
      <c r="M1474" t="b">
        <f>IF(DataAnalyst!P1459=-1,FALSE,TRUE)</f>
        <v>0</v>
      </c>
      <c r="N1474">
        <f t="shared" si="206"/>
        <v>1</v>
      </c>
      <c r="O1474">
        <f t="shared" si="201"/>
        <v>0</v>
      </c>
      <c r="P1474">
        <f t="shared" si="202"/>
        <v>0</v>
      </c>
      <c r="Q1474">
        <f t="shared" si="203"/>
        <v>1</v>
      </c>
      <c r="R1474">
        <f t="shared" si="204"/>
        <v>0</v>
      </c>
      <c r="S1474">
        <f t="shared" si="205"/>
        <v>1</v>
      </c>
    </row>
    <row r="1475" spans="1:19" ht="18.600000000000001" customHeight="1" x14ac:dyDescent="0.3">
      <c r="A1475" t="s">
        <v>4264</v>
      </c>
      <c r="B1475" t="str">
        <f>UPPER(DataAnalyst!B1475)</f>
        <v>SENIOR DATA ANALYST</v>
      </c>
      <c r="C1475" t="s">
        <v>4248</v>
      </c>
      <c r="E1475" t="str">
        <f t="shared" si="207"/>
        <v>Data Analyst</v>
      </c>
      <c r="F1475" t="str">
        <f t="shared" si="208"/>
        <v>$11</v>
      </c>
      <c r="G1475" t="str">
        <f t="shared" si="209"/>
        <v>$190</v>
      </c>
      <c r="H1475" t="str">
        <f>LEFT(DataAnalyst!F1460,LEN(DataAnalyst!F1460)-3)</f>
        <v xml:space="preserve">Lorven Technologies Inc
</v>
      </c>
      <c r="I1475" t="s">
        <v>3874</v>
      </c>
      <c r="J1475" t="str">
        <f>IF(DataAnalyst!I1460=-1,"Unknown",DataAnalyst!I1460)</f>
        <v>1 to 50 employees</v>
      </c>
      <c r="K1475" t="str">
        <f>IF(DataAnalyst!L1460=-1,"Unknown",DataAnalyst!L1460)</f>
        <v>Accounting</v>
      </c>
      <c r="L1475" t="str">
        <f>IF(DataAnalyst!N1460=-1,"Unknown",DataAnalyst!N1460)</f>
        <v>Less than $1 million (USD)</v>
      </c>
      <c r="M1475" t="b">
        <f>IF(DataAnalyst!P1460=-1,FALSE,TRUE)</f>
        <v>0</v>
      </c>
      <c r="N1475">
        <f t="shared" si="206"/>
        <v>1</v>
      </c>
      <c r="O1475">
        <f t="shared" ref="O1475:O1538" si="210">COUNTIF($A1475,"*Python*")</f>
        <v>1</v>
      </c>
      <c r="P1475">
        <f t="shared" ref="P1475:P1538" si="211">COUNTIF($A1475,"* R *")</f>
        <v>0</v>
      </c>
      <c r="Q1475">
        <f t="shared" ref="Q1475:Q1538" si="212">COUNTIF($A1475,"*Tableau*")</f>
        <v>1</v>
      </c>
      <c r="R1475">
        <f t="shared" ref="R1475:R1538" si="213">COUNTIF($A1475,"*Power BI*")+COUNTIF($A1475,"*PowerBI*")</f>
        <v>0</v>
      </c>
      <c r="S1475">
        <f t="shared" ref="S1475:S1538" si="214">+COUNTIF($A1475,"*Excel*")</f>
        <v>0</v>
      </c>
    </row>
    <row r="1476" spans="1:19" ht="18.600000000000001" customHeight="1" x14ac:dyDescent="0.3">
      <c r="A1476" t="s">
        <v>4267</v>
      </c>
      <c r="B1476" t="str">
        <f>UPPER(DataAnalyst!B1476)</f>
        <v>DATA AND USER ACCEPTANCE TEST ANALYST</v>
      </c>
      <c r="C1476" t="s">
        <v>4248</v>
      </c>
      <c r="E1476" t="str">
        <f t="shared" si="207"/>
        <v>Data Analyst</v>
      </c>
      <c r="F1476" t="str">
        <f t="shared" si="208"/>
        <v>$11</v>
      </c>
      <c r="G1476" t="str">
        <f t="shared" si="209"/>
        <v>$190</v>
      </c>
      <c r="H1476" t="str">
        <f>LEFT(DataAnalyst!F1461,LEN(DataAnalyst!F1461)-3)</f>
        <v>Kforce Technology Staff</v>
      </c>
      <c r="I1476" t="s">
        <v>1362</v>
      </c>
      <c r="J1476" t="str">
        <f>IF(DataAnalyst!I1461=-1,"Unknown",DataAnalyst!I1461)</f>
        <v>Unknown</v>
      </c>
      <c r="K1476" t="str">
        <f>IF(DataAnalyst!L1461=-1,"Unknown",DataAnalyst!L1461)</f>
        <v>Unknown</v>
      </c>
      <c r="L1476" t="str">
        <f>IF(DataAnalyst!N1461=-1,"Unknown",DataAnalyst!N1461)</f>
        <v>Unknown</v>
      </c>
      <c r="M1476" t="b">
        <f>IF(DataAnalyst!P1461=-1,FALSE,TRUE)</f>
        <v>0</v>
      </c>
      <c r="N1476">
        <f t="shared" ref="N1476:N1539" si="215">COUNTIF($A1476,"*SQL*")</f>
        <v>0</v>
      </c>
      <c r="O1476">
        <f t="shared" si="210"/>
        <v>1</v>
      </c>
      <c r="P1476">
        <f t="shared" si="211"/>
        <v>0</v>
      </c>
      <c r="Q1476">
        <f t="shared" si="212"/>
        <v>1</v>
      </c>
      <c r="R1476">
        <f t="shared" si="213"/>
        <v>0</v>
      </c>
      <c r="S1476">
        <f t="shared" si="214"/>
        <v>1</v>
      </c>
    </row>
    <row r="1477" spans="1:19" ht="18.600000000000001" customHeight="1" x14ac:dyDescent="0.3">
      <c r="A1477" t="s">
        <v>4268</v>
      </c>
      <c r="B1477" t="str">
        <f>UPPER(DataAnalyst!B1477)</f>
        <v>DATA ANALYST</v>
      </c>
      <c r="C1477" t="s">
        <v>4248</v>
      </c>
      <c r="E1477" t="str">
        <f t="shared" si="207"/>
        <v>Data Analyst</v>
      </c>
      <c r="F1477" t="str">
        <f t="shared" si="208"/>
        <v>$11</v>
      </c>
      <c r="G1477" t="str">
        <f t="shared" si="209"/>
        <v>$190</v>
      </c>
      <c r="H1477" t="str">
        <f>LEFT(DataAnalyst!F1462,LEN(DataAnalyst!F1462)-3)</f>
        <v xml:space="preserve">Peyton Resource Group (PRG)
</v>
      </c>
      <c r="I1477" t="s">
        <v>1362</v>
      </c>
      <c r="J1477" t="str">
        <f>IF(DataAnalyst!I1462=-1,"Unknown",DataAnalyst!I1462)</f>
        <v>1 to 50 employees</v>
      </c>
      <c r="K1477" t="str">
        <f>IF(DataAnalyst!L1462=-1,"Unknown",DataAnalyst!L1462)</f>
        <v>Staffing &amp; Outsourcing</v>
      </c>
      <c r="L1477" t="str">
        <f>IF(DataAnalyst!N1462=-1,"Unknown",DataAnalyst!N1462)</f>
        <v>$10 to $25 million (USD)</v>
      </c>
      <c r="M1477" t="b">
        <f>IF(DataAnalyst!P1462=-1,FALSE,TRUE)</f>
        <v>0</v>
      </c>
      <c r="N1477">
        <f t="shared" si="215"/>
        <v>1</v>
      </c>
      <c r="O1477">
        <f t="shared" si="210"/>
        <v>1</v>
      </c>
      <c r="P1477">
        <f t="shared" si="211"/>
        <v>0</v>
      </c>
      <c r="Q1477">
        <f t="shared" si="212"/>
        <v>1</v>
      </c>
      <c r="R1477">
        <f t="shared" si="213"/>
        <v>0</v>
      </c>
      <c r="S1477">
        <f t="shared" si="214"/>
        <v>1</v>
      </c>
    </row>
    <row r="1478" spans="1:19" ht="18.600000000000001" customHeight="1" x14ac:dyDescent="0.3">
      <c r="A1478" t="s">
        <v>4272</v>
      </c>
      <c r="B1478" t="str">
        <f>UPPER(DataAnalyst!B1478)</f>
        <v>DATA ANALYST</v>
      </c>
      <c r="C1478" t="s">
        <v>4248</v>
      </c>
      <c r="E1478" t="str">
        <f t="shared" si="207"/>
        <v>Data Analyst</v>
      </c>
      <c r="F1478" t="str">
        <f t="shared" si="208"/>
        <v>$11</v>
      </c>
      <c r="G1478" t="str">
        <f t="shared" si="209"/>
        <v>$190</v>
      </c>
      <c r="H1478" t="str">
        <f>LEFT(DataAnalyst!F1464,LEN(DataAnalyst!F1464)-3)</f>
        <v xml:space="preserve">Apex Systems
</v>
      </c>
      <c r="I1478" t="s">
        <v>1362</v>
      </c>
      <c r="J1478" t="str">
        <f>IF(DataAnalyst!I1464=-1,"Unknown",DataAnalyst!I1464)</f>
        <v>1001 to 5000 employees</v>
      </c>
      <c r="K1478" t="str">
        <f>IF(DataAnalyst!L1464=-1,"Unknown",DataAnalyst!L1464)</f>
        <v>Staffing &amp; Outsourcing</v>
      </c>
      <c r="L1478" t="str">
        <f>IF(DataAnalyst!N1464=-1,"Unknown",DataAnalyst!N1464)</f>
        <v>$2 to $5 billion (USD)</v>
      </c>
      <c r="M1478" t="b">
        <f>IF(DataAnalyst!P1464=-1,FALSE,TRUE)</f>
        <v>1</v>
      </c>
      <c r="N1478">
        <f t="shared" si="215"/>
        <v>1</v>
      </c>
      <c r="O1478">
        <f t="shared" si="210"/>
        <v>0</v>
      </c>
      <c r="P1478">
        <f t="shared" si="211"/>
        <v>0</v>
      </c>
      <c r="Q1478">
        <f t="shared" si="212"/>
        <v>0</v>
      </c>
      <c r="R1478">
        <f t="shared" si="213"/>
        <v>0</v>
      </c>
      <c r="S1478">
        <f t="shared" si="214"/>
        <v>0</v>
      </c>
    </row>
    <row r="1479" spans="1:19" ht="18.600000000000001" customHeight="1" x14ac:dyDescent="0.3">
      <c r="A1479" t="s">
        <v>4273</v>
      </c>
      <c r="B1479" t="str">
        <f>UPPER(DataAnalyst!B1479)</f>
        <v>DATA ANALYST</v>
      </c>
      <c r="C1479" t="s">
        <v>4248</v>
      </c>
      <c r="E1479" t="str">
        <f t="shared" si="207"/>
        <v>Data Analyst</v>
      </c>
      <c r="F1479" t="str">
        <f t="shared" si="208"/>
        <v>$11</v>
      </c>
      <c r="G1479" t="str">
        <f t="shared" si="209"/>
        <v>$190</v>
      </c>
      <c r="H1479" t="str">
        <f>LEFT(DataAnalyst!F1465,LEN(DataAnalyst!F1465)-3)</f>
        <v xml:space="preserve">Kforce
</v>
      </c>
      <c r="I1479" t="s">
        <v>1362</v>
      </c>
      <c r="J1479" t="str">
        <f>IF(DataAnalyst!I1465=-1,"Unknown",DataAnalyst!I1465)</f>
        <v>10000+ employees</v>
      </c>
      <c r="K1479" t="str">
        <f>IF(DataAnalyst!L1465=-1,"Unknown",DataAnalyst!L1465)</f>
        <v>Staffing &amp; Outsourcing</v>
      </c>
      <c r="L1479" t="str">
        <f>IF(DataAnalyst!N1465=-1,"Unknown",DataAnalyst!N1465)</f>
        <v>$1 to $2 billion (USD)</v>
      </c>
      <c r="M1479" t="b">
        <f>IF(DataAnalyst!P1465=-1,FALSE,TRUE)</f>
        <v>0</v>
      </c>
      <c r="N1479">
        <f t="shared" si="215"/>
        <v>1</v>
      </c>
      <c r="O1479">
        <f t="shared" si="210"/>
        <v>1</v>
      </c>
      <c r="P1479">
        <f t="shared" si="211"/>
        <v>0</v>
      </c>
      <c r="Q1479">
        <f t="shared" si="212"/>
        <v>0</v>
      </c>
      <c r="R1479">
        <f t="shared" si="213"/>
        <v>0</v>
      </c>
      <c r="S1479">
        <f t="shared" si="214"/>
        <v>0</v>
      </c>
    </row>
    <row r="1480" spans="1:19" ht="18.600000000000001" customHeight="1" x14ac:dyDescent="0.3">
      <c r="A1480" t="s">
        <v>4274</v>
      </c>
      <c r="B1480" t="str">
        <f>UPPER(DataAnalyst!B1480)</f>
        <v>DATA ANALYST</v>
      </c>
      <c r="C1480" t="s">
        <v>4248</v>
      </c>
      <c r="E1480" t="str">
        <f t="shared" si="207"/>
        <v>Data Analyst</v>
      </c>
      <c r="F1480" t="str">
        <f t="shared" si="208"/>
        <v>$11</v>
      </c>
      <c r="G1480" t="str">
        <f t="shared" si="209"/>
        <v>$190</v>
      </c>
      <c r="H1480" t="str">
        <f>LEFT(DataAnalyst!F1466,LEN(DataAnalyst!F1466)-3)</f>
        <v xml:space="preserve">Frontend Arts
</v>
      </c>
      <c r="I1480" t="s">
        <v>395</v>
      </c>
      <c r="J1480" t="str">
        <f>IF(DataAnalyst!I1466=-1,"Unknown",DataAnalyst!I1466)</f>
        <v>1 to 50 employees</v>
      </c>
      <c r="K1480" t="str">
        <f>IF(DataAnalyst!L1466=-1,"Unknown",DataAnalyst!L1466)</f>
        <v>Enterprise Software &amp; Network Solutions</v>
      </c>
      <c r="L1480" t="str">
        <f>IF(DataAnalyst!N1466=-1,"Unknown",DataAnalyst!N1466)</f>
        <v>$1 to $5 million (USD)</v>
      </c>
      <c r="M1480" t="b">
        <f>IF(DataAnalyst!P1466=-1,FALSE,TRUE)</f>
        <v>0</v>
      </c>
      <c r="N1480">
        <f t="shared" si="215"/>
        <v>0</v>
      </c>
      <c r="O1480">
        <f t="shared" si="210"/>
        <v>0</v>
      </c>
      <c r="P1480">
        <f t="shared" si="211"/>
        <v>0</v>
      </c>
      <c r="Q1480">
        <f t="shared" si="212"/>
        <v>0</v>
      </c>
      <c r="R1480">
        <f t="shared" si="213"/>
        <v>0</v>
      </c>
      <c r="S1480">
        <f t="shared" si="214"/>
        <v>0</v>
      </c>
    </row>
    <row r="1481" spans="1:19" ht="18.600000000000001" customHeight="1" x14ac:dyDescent="0.3">
      <c r="A1481" t="s">
        <v>4275</v>
      </c>
      <c r="B1481" t="str">
        <f>UPPER(DataAnalyst!B1481)</f>
        <v>DATA ANALYST</v>
      </c>
      <c r="C1481" t="s">
        <v>4248</v>
      </c>
      <c r="E1481" t="str">
        <f t="shared" si="207"/>
        <v>Data Analyst</v>
      </c>
      <c r="F1481" t="str">
        <f t="shared" si="208"/>
        <v>$11</v>
      </c>
      <c r="G1481" t="str">
        <f t="shared" si="209"/>
        <v>$190</v>
      </c>
      <c r="H1481" t="str">
        <f>LEFT(DataAnalyst!F1467,LEN(DataAnalyst!F1467)-3)</f>
        <v xml:space="preserve">Laboratory Validation Specialists, </v>
      </c>
      <c r="I1481" t="s">
        <v>1379</v>
      </c>
      <c r="J1481" t="str">
        <f>IF(DataAnalyst!I1467=-1,"Unknown",DataAnalyst!I1467)</f>
        <v>Unknown</v>
      </c>
      <c r="K1481" t="str">
        <f>IF(DataAnalyst!L1467=-1,"Unknown",DataAnalyst!L1467)</f>
        <v>Unknown</v>
      </c>
      <c r="L1481" t="str">
        <f>IF(DataAnalyst!N1467=-1,"Unknown",DataAnalyst!N1467)</f>
        <v>Unknown</v>
      </c>
      <c r="M1481" t="b">
        <f>IF(DataAnalyst!P1467=-1,FALSE,TRUE)</f>
        <v>0</v>
      </c>
      <c r="N1481">
        <f t="shared" si="215"/>
        <v>1</v>
      </c>
      <c r="O1481">
        <f t="shared" si="210"/>
        <v>0</v>
      </c>
      <c r="P1481">
        <f t="shared" si="211"/>
        <v>0</v>
      </c>
      <c r="Q1481">
        <f t="shared" si="212"/>
        <v>0</v>
      </c>
      <c r="R1481">
        <f t="shared" si="213"/>
        <v>0</v>
      </c>
      <c r="S1481">
        <f t="shared" si="214"/>
        <v>1</v>
      </c>
    </row>
    <row r="1482" spans="1:19" ht="18.600000000000001" customHeight="1" x14ac:dyDescent="0.3">
      <c r="A1482" t="s">
        <v>4277</v>
      </c>
      <c r="B1482" t="str">
        <f>UPPER(DataAnalyst!B1482)</f>
        <v>MARKETING DATA ANALYST</v>
      </c>
      <c r="C1482" t="s">
        <v>4248</v>
      </c>
      <c r="E1482" t="str">
        <f t="shared" si="207"/>
        <v>Data Analyst</v>
      </c>
      <c r="F1482" t="str">
        <f t="shared" si="208"/>
        <v>$11</v>
      </c>
      <c r="G1482" t="str">
        <f t="shared" si="209"/>
        <v>$190</v>
      </c>
      <c r="H1482" t="str">
        <f>LEFT(DataAnalyst!F1468,LEN(DataAnalyst!F1468)-3)</f>
        <v xml:space="preserve">OneMain Financial
</v>
      </c>
      <c r="I1482" t="s">
        <v>395</v>
      </c>
      <c r="J1482" t="str">
        <f>IF(DataAnalyst!I1468=-1,"Unknown",DataAnalyst!I1468)</f>
        <v>10000+ employees</v>
      </c>
      <c r="K1482" t="str">
        <f>IF(DataAnalyst!L1468=-1,"Unknown",DataAnalyst!L1468)</f>
        <v>Lending</v>
      </c>
      <c r="L1482" t="str">
        <f>IF(DataAnalyst!N1468=-1,"Unknown",DataAnalyst!N1468)</f>
        <v>Unknown / Non-Applicable</v>
      </c>
      <c r="M1482" t="b">
        <f>IF(DataAnalyst!P1468=-1,FALSE,TRUE)</f>
        <v>0</v>
      </c>
      <c r="N1482">
        <f t="shared" si="215"/>
        <v>1</v>
      </c>
      <c r="O1482">
        <f t="shared" si="210"/>
        <v>0</v>
      </c>
      <c r="P1482">
        <f t="shared" si="211"/>
        <v>0</v>
      </c>
      <c r="Q1482">
        <f t="shared" si="212"/>
        <v>0</v>
      </c>
      <c r="R1482">
        <f t="shared" si="213"/>
        <v>0</v>
      </c>
      <c r="S1482">
        <f t="shared" si="214"/>
        <v>1</v>
      </c>
    </row>
    <row r="1483" spans="1:19" ht="18.600000000000001" customHeight="1" x14ac:dyDescent="0.3">
      <c r="A1483" t="s">
        <v>4280</v>
      </c>
      <c r="B1483" t="str">
        <f>UPPER(DataAnalyst!B1483)</f>
        <v>TABLEAU DATA ANALYST INTERN</v>
      </c>
      <c r="C1483" t="s">
        <v>4248</v>
      </c>
      <c r="E1483" t="str">
        <f t="shared" si="207"/>
        <v>Data Analyst</v>
      </c>
      <c r="F1483" t="str">
        <f t="shared" si="208"/>
        <v>$11</v>
      </c>
      <c r="G1483" t="str">
        <f t="shared" si="209"/>
        <v>$190</v>
      </c>
      <c r="H1483" t="str">
        <f>LEFT(DataAnalyst!F1469,LEN(DataAnalyst!F1469)-3)</f>
        <v xml:space="preserve">APN Software Services Inc.
</v>
      </c>
      <c r="I1483" t="s">
        <v>3854</v>
      </c>
      <c r="J1483" t="str">
        <f>IF(DataAnalyst!I1469=-1,"Unknown",DataAnalyst!I1469)</f>
        <v>51 to 200 employees</v>
      </c>
      <c r="K1483" t="str">
        <f>IF(DataAnalyst!L1469=-1,"Unknown",DataAnalyst!L1469)</f>
        <v>Computer Hardware &amp; Software</v>
      </c>
      <c r="L1483" t="str">
        <f>IF(DataAnalyst!N1469=-1,"Unknown",DataAnalyst!N1469)</f>
        <v>$25 to $50 million (USD)</v>
      </c>
      <c r="M1483" t="b">
        <f>IF(DataAnalyst!P1469=-1,FALSE,TRUE)</f>
        <v>0</v>
      </c>
      <c r="N1483">
        <f t="shared" si="215"/>
        <v>0</v>
      </c>
      <c r="O1483">
        <f t="shared" si="210"/>
        <v>1</v>
      </c>
      <c r="P1483">
        <f t="shared" si="211"/>
        <v>0</v>
      </c>
      <c r="Q1483">
        <f t="shared" si="212"/>
        <v>1</v>
      </c>
      <c r="R1483">
        <f t="shared" si="213"/>
        <v>0</v>
      </c>
      <c r="S1483">
        <f t="shared" si="214"/>
        <v>1</v>
      </c>
    </row>
    <row r="1484" spans="1:19" ht="18.600000000000001" customHeight="1" x14ac:dyDescent="0.3">
      <c r="A1484" t="s">
        <v>4282</v>
      </c>
      <c r="B1484" t="str">
        <f>UPPER(DataAnalyst!B1484)</f>
        <v>DATA ANALYST I</v>
      </c>
      <c r="C1484" t="s">
        <v>4248</v>
      </c>
      <c r="E1484" t="str">
        <f t="shared" si="207"/>
        <v>Data Analyst</v>
      </c>
      <c r="F1484" t="str">
        <f t="shared" si="208"/>
        <v>$11</v>
      </c>
      <c r="G1484" t="str">
        <f t="shared" si="209"/>
        <v>$190</v>
      </c>
      <c r="H1484" t="str">
        <f>LEFT(DataAnalyst!F1470,LEN(DataAnalyst!F1470)-3)</f>
        <v xml:space="preserve">OSI Engineering
</v>
      </c>
      <c r="I1484" t="s">
        <v>764</v>
      </c>
      <c r="J1484" t="str">
        <f>IF(DataAnalyst!I1470=-1,"Unknown",DataAnalyst!I1470)</f>
        <v>51 to 200 employees</v>
      </c>
      <c r="K1484" t="str">
        <f>IF(DataAnalyst!L1470=-1,"Unknown",DataAnalyst!L1470)</f>
        <v>Staffing &amp; Outsourcing</v>
      </c>
      <c r="L1484" t="str">
        <f>IF(DataAnalyst!N1470=-1,"Unknown",DataAnalyst!N1470)</f>
        <v>$25 to $50 million (USD)</v>
      </c>
      <c r="M1484" t="b">
        <f>IF(DataAnalyst!P1470=-1,FALSE,TRUE)</f>
        <v>1</v>
      </c>
      <c r="N1484">
        <f t="shared" si="215"/>
        <v>0</v>
      </c>
      <c r="O1484">
        <f t="shared" si="210"/>
        <v>0</v>
      </c>
      <c r="P1484">
        <f t="shared" si="211"/>
        <v>0</v>
      </c>
      <c r="Q1484">
        <f t="shared" si="212"/>
        <v>0</v>
      </c>
      <c r="R1484">
        <f t="shared" si="213"/>
        <v>0</v>
      </c>
      <c r="S1484">
        <f t="shared" si="214"/>
        <v>1</v>
      </c>
    </row>
    <row r="1485" spans="1:19" ht="18.600000000000001" customHeight="1" x14ac:dyDescent="0.3">
      <c r="A1485" t="s">
        <v>4283</v>
      </c>
      <c r="B1485" t="str">
        <f>UPPER(DataAnalyst!B1485)</f>
        <v>DATA ANALYST</v>
      </c>
      <c r="C1485" t="s">
        <v>4248</v>
      </c>
      <c r="E1485" t="str">
        <f t="shared" si="207"/>
        <v>Data Analyst</v>
      </c>
      <c r="F1485" t="str">
        <f t="shared" si="208"/>
        <v>$11</v>
      </c>
      <c r="G1485" t="str">
        <f t="shared" si="209"/>
        <v>$190</v>
      </c>
      <c r="H1485" t="str">
        <f>LEFT(DataAnalyst!F1471,LEN(DataAnalyst!F1471)-3)</f>
        <v xml:space="preserve">NVIDIA
</v>
      </c>
      <c r="I1485" t="s">
        <v>976</v>
      </c>
      <c r="J1485" t="str">
        <f>IF(DataAnalyst!I1471=-1,"Unknown",DataAnalyst!I1471)</f>
        <v>10000+ employees</v>
      </c>
      <c r="K1485" t="str">
        <f>IF(DataAnalyst!L1471=-1,"Unknown",DataAnalyst!L1471)</f>
        <v>Computer Hardware &amp; Software</v>
      </c>
      <c r="L1485" t="str">
        <f>IF(DataAnalyst!N1471=-1,"Unknown",DataAnalyst!N1471)</f>
        <v>$5 to $10 billion (USD)</v>
      </c>
      <c r="M1485" t="b">
        <f>IF(DataAnalyst!P1471=-1,FALSE,TRUE)</f>
        <v>0</v>
      </c>
      <c r="N1485">
        <f t="shared" si="215"/>
        <v>1</v>
      </c>
      <c r="O1485">
        <f t="shared" si="210"/>
        <v>1</v>
      </c>
      <c r="P1485">
        <f t="shared" si="211"/>
        <v>0</v>
      </c>
      <c r="Q1485">
        <f t="shared" si="212"/>
        <v>0</v>
      </c>
      <c r="R1485">
        <f t="shared" si="213"/>
        <v>0</v>
      </c>
      <c r="S1485">
        <f t="shared" si="214"/>
        <v>1</v>
      </c>
    </row>
    <row r="1486" spans="1:19" ht="18.600000000000001" customHeight="1" x14ac:dyDescent="0.3">
      <c r="A1486" t="s">
        <v>4287</v>
      </c>
      <c r="B1486" t="str">
        <f>UPPER(DataAnalyst!B1486)</f>
        <v>AI INSIGHTS DATA ANALYST</v>
      </c>
      <c r="C1486" t="s">
        <v>4248</v>
      </c>
      <c r="E1486" t="str">
        <f t="shared" si="207"/>
        <v>Data Analyst</v>
      </c>
      <c r="F1486" t="str">
        <f t="shared" si="208"/>
        <v>$11</v>
      </c>
      <c r="G1486" t="str">
        <f t="shared" si="209"/>
        <v>$190</v>
      </c>
      <c r="H1486" t="str">
        <f>LEFT(DataAnalyst!F1472,LEN(DataAnalyst!F1472)-3)</f>
        <v xml:space="preserve">Risk Management Solutions (RMS)
</v>
      </c>
      <c r="I1486" t="s">
        <v>764</v>
      </c>
      <c r="J1486" t="str">
        <f>IF(DataAnalyst!I1472=-1,"Unknown",DataAnalyst!I1472)</f>
        <v>1001 to 5000 employees</v>
      </c>
      <c r="K1486" t="str">
        <f>IF(DataAnalyst!L1472=-1,"Unknown",DataAnalyst!L1472)</f>
        <v>Enterprise Software &amp; Network Solutions</v>
      </c>
      <c r="L1486" t="str">
        <f>IF(DataAnalyst!N1472=-1,"Unknown",DataAnalyst!N1472)</f>
        <v>$100 to $500 million (USD)</v>
      </c>
      <c r="M1486" t="b">
        <f>IF(DataAnalyst!P1472=-1,FALSE,TRUE)</f>
        <v>0</v>
      </c>
      <c r="N1486">
        <f t="shared" si="215"/>
        <v>1</v>
      </c>
      <c r="O1486">
        <f t="shared" si="210"/>
        <v>1</v>
      </c>
      <c r="P1486">
        <f t="shared" si="211"/>
        <v>0</v>
      </c>
      <c r="Q1486">
        <f t="shared" si="212"/>
        <v>1</v>
      </c>
      <c r="R1486">
        <f t="shared" si="213"/>
        <v>0</v>
      </c>
      <c r="S1486">
        <f t="shared" si="214"/>
        <v>0</v>
      </c>
    </row>
    <row r="1487" spans="1:19" ht="18.600000000000001" customHeight="1" x14ac:dyDescent="0.3">
      <c r="A1487" t="s">
        <v>4290</v>
      </c>
      <c r="B1487" t="str">
        <f>UPPER(DataAnalyst!B1487)</f>
        <v>DATA ANALYST (SQL, HIVE)</v>
      </c>
      <c r="C1487" t="s">
        <v>4248</v>
      </c>
      <c r="E1487" t="str">
        <f t="shared" si="207"/>
        <v>Data Analyst</v>
      </c>
      <c r="F1487" t="str">
        <f t="shared" si="208"/>
        <v>$11</v>
      </c>
      <c r="G1487" t="str">
        <f t="shared" si="209"/>
        <v>$190</v>
      </c>
      <c r="H1487" t="str">
        <f>LEFT(DataAnalyst!F1473,LEN(DataAnalyst!F1473)-3)</f>
        <v xml:space="preserve">LeanData
</v>
      </c>
      <c r="I1487" t="s">
        <v>976</v>
      </c>
      <c r="J1487" t="str">
        <f>IF(DataAnalyst!I1473=-1,"Unknown",DataAnalyst!I1473)</f>
        <v>51 to 200 employees</v>
      </c>
      <c r="K1487" t="str">
        <f>IF(DataAnalyst!L1473=-1,"Unknown",DataAnalyst!L1473)</f>
        <v>Enterprise Software &amp; Network Solutions</v>
      </c>
      <c r="L1487" t="str">
        <f>IF(DataAnalyst!N1473=-1,"Unknown",DataAnalyst!N1473)</f>
        <v>$10 to $25 million (USD)</v>
      </c>
      <c r="M1487" t="b">
        <f>IF(DataAnalyst!P1473=-1,FALSE,TRUE)</f>
        <v>0</v>
      </c>
      <c r="N1487">
        <f t="shared" si="215"/>
        <v>1</v>
      </c>
      <c r="O1487">
        <f t="shared" si="210"/>
        <v>1</v>
      </c>
      <c r="P1487">
        <f t="shared" si="211"/>
        <v>0</v>
      </c>
      <c r="Q1487">
        <f t="shared" si="212"/>
        <v>1</v>
      </c>
      <c r="R1487">
        <f t="shared" si="213"/>
        <v>0</v>
      </c>
      <c r="S1487">
        <f t="shared" si="214"/>
        <v>0</v>
      </c>
    </row>
    <row r="1488" spans="1:19" ht="18.600000000000001" customHeight="1" x14ac:dyDescent="0.3">
      <c r="A1488" t="s">
        <v>4294</v>
      </c>
      <c r="B1488" t="str">
        <f>UPPER(DataAnalyst!B1488)</f>
        <v>DATA ANALYST, AUTONOMY OPERATIONS</v>
      </c>
      <c r="C1488" t="s">
        <v>4248</v>
      </c>
      <c r="E1488" t="str">
        <f t="shared" si="207"/>
        <v>Data Analyst</v>
      </c>
      <c r="F1488" t="str">
        <f t="shared" si="208"/>
        <v>$11</v>
      </c>
      <c r="G1488" t="str">
        <f t="shared" si="209"/>
        <v>$190</v>
      </c>
      <c r="H1488" t="str">
        <f>LEFT(DataAnalyst!F1474,LEN(DataAnalyst!F1474)-3)</f>
        <v xml:space="preserve">Alteryx
</v>
      </c>
      <c r="I1488" t="s">
        <v>992</v>
      </c>
      <c r="J1488" t="str">
        <f>IF(DataAnalyst!I1474=-1,"Unknown",DataAnalyst!I1474)</f>
        <v>1001 to 5000 employees</v>
      </c>
      <c r="K1488" t="str">
        <f>IF(DataAnalyst!L1474=-1,"Unknown",DataAnalyst!L1474)</f>
        <v>Enterprise Software &amp; Network Solutions</v>
      </c>
      <c r="L1488" t="str">
        <f>IF(DataAnalyst!N1474=-1,"Unknown",DataAnalyst!N1474)</f>
        <v>$100 to $500 million (USD)</v>
      </c>
      <c r="M1488" t="b">
        <f>IF(DataAnalyst!P1474=-1,FALSE,TRUE)</f>
        <v>0</v>
      </c>
      <c r="N1488">
        <f t="shared" si="215"/>
        <v>1</v>
      </c>
      <c r="O1488">
        <f t="shared" si="210"/>
        <v>1</v>
      </c>
      <c r="P1488">
        <f t="shared" si="211"/>
        <v>0</v>
      </c>
      <c r="Q1488">
        <f t="shared" si="212"/>
        <v>1</v>
      </c>
      <c r="R1488">
        <f t="shared" si="213"/>
        <v>0</v>
      </c>
      <c r="S1488">
        <f t="shared" si="214"/>
        <v>1</v>
      </c>
    </row>
    <row r="1489" spans="1:19" ht="18.600000000000001" customHeight="1" x14ac:dyDescent="0.3">
      <c r="A1489" t="s">
        <v>4296</v>
      </c>
      <c r="B1489" t="str">
        <f>UPPER(DataAnalyst!B1489)</f>
        <v>DATA ANALYST I</v>
      </c>
      <c r="C1489" t="s">
        <v>4248</v>
      </c>
      <c r="E1489" t="str">
        <f t="shared" si="207"/>
        <v>Data Analyst</v>
      </c>
      <c r="F1489" t="str">
        <f t="shared" si="208"/>
        <v>$11</v>
      </c>
      <c r="G1489" t="str">
        <f t="shared" si="209"/>
        <v>$190</v>
      </c>
      <c r="H1489" t="str">
        <f>LEFT(DataAnalyst!F1475,LEN(DataAnalyst!F1475)-3)</f>
        <v xml:space="preserve">Bandai Namco Entertainment America
</v>
      </c>
      <c r="I1489" t="s">
        <v>976</v>
      </c>
      <c r="J1489" t="str">
        <f>IF(DataAnalyst!I1475=-1,"Unknown",DataAnalyst!I1475)</f>
        <v>51 to 200 employees</v>
      </c>
      <c r="K1489" t="str">
        <f>IF(DataAnalyst!L1475=-1,"Unknown",DataAnalyst!L1475)</f>
        <v>Sports &amp; Recreation</v>
      </c>
      <c r="L1489" t="str">
        <f>IF(DataAnalyst!N1475=-1,"Unknown",DataAnalyst!N1475)</f>
        <v>$100 to $500 million (USD)</v>
      </c>
      <c r="M1489" t="b">
        <f>IF(DataAnalyst!P1475=-1,FALSE,TRUE)</f>
        <v>1</v>
      </c>
      <c r="N1489">
        <f t="shared" si="215"/>
        <v>0</v>
      </c>
      <c r="O1489">
        <f t="shared" si="210"/>
        <v>0</v>
      </c>
      <c r="P1489">
        <f t="shared" si="211"/>
        <v>0</v>
      </c>
      <c r="Q1489">
        <f t="shared" si="212"/>
        <v>0</v>
      </c>
      <c r="R1489">
        <f t="shared" si="213"/>
        <v>0</v>
      </c>
      <c r="S1489">
        <f t="shared" si="214"/>
        <v>1</v>
      </c>
    </row>
    <row r="1490" spans="1:19" ht="18.600000000000001" customHeight="1" x14ac:dyDescent="0.3">
      <c r="A1490" t="s">
        <v>4300</v>
      </c>
      <c r="B1490" t="str">
        <f>UPPER(DataAnalyst!B1490)</f>
        <v>DATA ANALYST</v>
      </c>
      <c r="C1490" t="s">
        <v>4248</v>
      </c>
      <c r="E1490" t="str">
        <f t="shared" si="207"/>
        <v>Data Analyst</v>
      </c>
      <c r="F1490" t="str">
        <f t="shared" si="208"/>
        <v>$11</v>
      </c>
      <c r="G1490" t="str">
        <f t="shared" si="209"/>
        <v>$190</v>
      </c>
      <c r="H1490" t="str">
        <f>LEFT(DataAnalyst!F1476,LEN(DataAnalyst!F1476)-3)</f>
        <v xml:space="preserve">Kelly
</v>
      </c>
      <c r="I1490" t="s">
        <v>2038</v>
      </c>
      <c r="J1490" t="str">
        <f>IF(DataAnalyst!I1476=-1,"Unknown",DataAnalyst!I1476)</f>
        <v>5001 to 10000 employees</v>
      </c>
      <c r="K1490" t="str">
        <f>IF(DataAnalyst!L1476=-1,"Unknown",DataAnalyst!L1476)</f>
        <v>Staffing &amp; Outsourcing</v>
      </c>
      <c r="L1490" t="str">
        <f>IF(DataAnalyst!N1476=-1,"Unknown",DataAnalyst!N1476)</f>
        <v>$5 to $10 billion (USD)</v>
      </c>
      <c r="M1490" t="b">
        <f>IF(DataAnalyst!P1476=-1,FALSE,TRUE)</f>
        <v>0</v>
      </c>
      <c r="N1490">
        <f t="shared" si="215"/>
        <v>0</v>
      </c>
      <c r="O1490">
        <f t="shared" si="210"/>
        <v>0</v>
      </c>
      <c r="P1490">
        <f t="shared" si="211"/>
        <v>0</v>
      </c>
      <c r="Q1490">
        <f t="shared" si="212"/>
        <v>0</v>
      </c>
      <c r="R1490">
        <f t="shared" si="213"/>
        <v>0</v>
      </c>
      <c r="S1490">
        <f t="shared" si="214"/>
        <v>0</v>
      </c>
    </row>
    <row r="1491" spans="1:19" ht="18.600000000000001" customHeight="1" x14ac:dyDescent="0.3">
      <c r="A1491" t="s">
        <v>4301</v>
      </c>
      <c r="B1491" t="str">
        <f>UPPER(DataAnalyst!B1491)</f>
        <v>DATA ANALYST</v>
      </c>
      <c r="C1491" t="s">
        <v>4248</v>
      </c>
      <c r="E1491" t="str">
        <f t="shared" si="207"/>
        <v>Data Analyst</v>
      </c>
      <c r="F1491" t="str">
        <f t="shared" si="208"/>
        <v>$11</v>
      </c>
      <c r="G1491" t="str">
        <f t="shared" si="209"/>
        <v>$190</v>
      </c>
      <c r="H1491" t="str">
        <f>LEFT(DataAnalyst!F1477,LEN(DataAnalyst!F1477)-3)</f>
        <v xml:space="preserve">Tesla Motors
</v>
      </c>
      <c r="I1491" t="s">
        <v>351</v>
      </c>
      <c r="J1491" t="str">
        <f>IF(DataAnalyst!I1477=-1,"Unknown",DataAnalyst!I1477)</f>
        <v>10000+ employees</v>
      </c>
      <c r="K1491" t="str">
        <f>IF(DataAnalyst!L1477=-1,"Unknown",DataAnalyst!L1477)</f>
        <v>Transportation Equipment Manufacturing</v>
      </c>
      <c r="L1491" t="str">
        <f>IF(DataAnalyst!N1477=-1,"Unknown",DataAnalyst!N1477)</f>
        <v>$2 to $5 billion (USD)</v>
      </c>
      <c r="M1491" t="b">
        <f>IF(DataAnalyst!P1477=-1,FALSE,TRUE)</f>
        <v>0</v>
      </c>
      <c r="N1491">
        <f t="shared" si="215"/>
        <v>0</v>
      </c>
      <c r="O1491">
        <f t="shared" si="210"/>
        <v>0</v>
      </c>
      <c r="P1491">
        <f t="shared" si="211"/>
        <v>0</v>
      </c>
      <c r="Q1491">
        <f t="shared" si="212"/>
        <v>0</v>
      </c>
      <c r="R1491">
        <f t="shared" si="213"/>
        <v>0</v>
      </c>
      <c r="S1491">
        <f t="shared" si="214"/>
        <v>0</v>
      </c>
    </row>
    <row r="1492" spans="1:19" ht="18.600000000000001" customHeight="1" x14ac:dyDescent="0.3">
      <c r="A1492" t="s">
        <v>4304</v>
      </c>
      <c r="B1492" t="str">
        <f>UPPER(DataAnalyst!B1492)</f>
        <v>DATA ANALYST</v>
      </c>
      <c r="C1492" t="s">
        <v>4248</v>
      </c>
      <c r="E1492" t="str">
        <f t="shared" si="207"/>
        <v>Data Analyst</v>
      </c>
      <c r="F1492" t="str">
        <f t="shared" si="208"/>
        <v>$11</v>
      </c>
      <c r="G1492" t="str">
        <f t="shared" si="209"/>
        <v>$190</v>
      </c>
      <c r="H1492" t="str">
        <f>LEFT(DataAnalyst!F1478,LEN(DataAnalyst!F1478)-3)</f>
        <v xml:space="preserve">L&amp;T Infotech
</v>
      </c>
      <c r="I1492" t="s">
        <v>241</v>
      </c>
      <c r="J1492" t="str">
        <f>IF(DataAnalyst!I1478=-1,"Unknown",DataAnalyst!I1478)</f>
        <v>10000+ employees</v>
      </c>
      <c r="K1492" t="str">
        <f>IF(DataAnalyst!L1478=-1,"Unknown",DataAnalyst!L1478)</f>
        <v>IT Services</v>
      </c>
      <c r="L1492" t="str">
        <f>IF(DataAnalyst!N1478=-1,"Unknown",DataAnalyst!N1478)</f>
        <v>Unknown / Non-Applicable</v>
      </c>
      <c r="M1492" t="b">
        <f>IF(DataAnalyst!P1478=-1,FALSE,TRUE)</f>
        <v>0</v>
      </c>
      <c r="N1492">
        <f t="shared" si="215"/>
        <v>0</v>
      </c>
      <c r="O1492">
        <f t="shared" si="210"/>
        <v>0</v>
      </c>
      <c r="P1492">
        <f t="shared" si="211"/>
        <v>0</v>
      </c>
      <c r="Q1492">
        <f t="shared" si="212"/>
        <v>0</v>
      </c>
      <c r="R1492">
        <f t="shared" si="213"/>
        <v>0</v>
      </c>
      <c r="S1492">
        <f t="shared" si="214"/>
        <v>0</v>
      </c>
    </row>
    <row r="1493" spans="1:19" ht="18.600000000000001" customHeight="1" x14ac:dyDescent="0.3">
      <c r="A1493" t="s">
        <v>4306</v>
      </c>
      <c r="B1493" t="str">
        <f>UPPER(DataAnalyst!B1493)</f>
        <v>DATA ANALYST</v>
      </c>
      <c r="C1493" t="s">
        <v>4248</v>
      </c>
      <c r="E1493" t="str">
        <f t="shared" si="207"/>
        <v>Data Analyst</v>
      </c>
      <c r="F1493" t="str">
        <f t="shared" si="208"/>
        <v>$11</v>
      </c>
      <c r="G1493" t="str">
        <f t="shared" si="209"/>
        <v>$190</v>
      </c>
      <c r="H1493" t="str">
        <f>LEFT(DataAnalyst!F1479,LEN(DataAnalyst!F1479)-3)</f>
        <v xml:space="preserve">IntraEdge
</v>
      </c>
      <c r="I1493" t="s">
        <v>459</v>
      </c>
      <c r="J1493" t="str">
        <f>IF(DataAnalyst!I1479=-1,"Unknown",DataAnalyst!I1479)</f>
        <v>501 to 1000 employees</v>
      </c>
      <c r="K1493" t="str">
        <f>IF(DataAnalyst!L1479=-1,"Unknown",DataAnalyst!L1479)</f>
        <v>IT Services</v>
      </c>
      <c r="L1493" t="str">
        <f>IF(DataAnalyst!N1479=-1,"Unknown",DataAnalyst!N1479)</f>
        <v>$50 to $100 million (USD)</v>
      </c>
      <c r="M1493" t="b">
        <f>IF(DataAnalyst!P1479=-1,FALSE,TRUE)</f>
        <v>0</v>
      </c>
      <c r="N1493">
        <f t="shared" si="215"/>
        <v>1</v>
      </c>
      <c r="O1493">
        <f t="shared" si="210"/>
        <v>0</v>
      </c>
      <c r="P1493">
        <f t="shared" si="211"/>
        <v>0</v>
      </c>
      <c r="Q1493">
        <f t="shared" si="212"/>
        <v>1</v>
      </c>
      <c r="R1493">
        <f t="shared" si="213"/>
        <v>1</v>
      </c>
      <c r="S1493">
        <f t="shared" si="214"/>
        <v>0</v>
      </c>
    </row>
    <row r="1494" spans="1:19" ht="18.600000000000001" customHeight="1" x14ac:dyDescent="0.3">
      <c r="A1494" t="s">
        <v>4309</v>
      </c>
      <c r="B1494" t="str">
        <f>UPPER(DataAnalyst!B1494)</f>
        <v>SENIOR DATA ANALYST STUDIO FINANCE ENGINEERING</v>
      </c>
      <c r="C1494" t="s">
        <v>4248</v>
      </c>
      <c r="E1494" t="str">
        <f t="shared" si="207"/>
        <v>Data Analyst</v>
      </c>
      <c r="F1494" t="str">
        <f t="shared" si="208"/>
        <v>$11</v>
      </c>
      <c r="G1494" t="str">
        <f t="shared" si="209"/>
        <v>$190</v>
      </c>
      <c r="H1494" t="str">
        <f>LEFT(DataAnalyst!F1480,LEN(DataAnalyst!F1480)-3)</f>
        <v xml:space="preserve">Connor Group
</v>
      </c>
      <c r="I1494" t="s">
        <v>976</v>
      </c>
      <c r="J1494" t="str">
        <f>IF(DataAnalyst!I1480=-1,"Unknown",DataAnalyst!I1480)</f>
        <v>201 to 500 employees</v>
      </c>
      <c r="K1494" t="str">
        <f>IF(DataAnalyst!L1480=-1,"Unknown",DataAnalyst!L1480)</f>
        <v>Accounting</v>
      </c>
      <c r="L1494" t="str">
        <f>IF(DataAnalyst!N1480=-1,"Unknown",DataAnalyst!N1480)</f>
        <v>$25 to $50 million (USD)</v>
      </c>
      <c r="M1494" t="b">
        <f>IF(DataAnalyst!P1480=-1,FALSE,TRUE)</f>
        <v>0</v>
      </c>
      <c r="N1494">
        <f t="shared" si="215"/>
        <v>1</v>
      </c>
      <c r="O1494">
        <f t="shared" si="210"/>
        <v>1</v>
      </c>
      <c r="P1494">
        <f t="shared" si="211"/>
        <v>0</v>
      </c>
      <c r="Q1494">
        <f t="shared" si="212"/>
        <v>1</v>
      </c>
      <c r="R1494">
        <f t="shared" si="213"/>
        <v>0</v>
      </c>
      <c r="S1494">
        <f t="shared" si="214"/>
        <v>1</v>
      </c>
    </row>
    <row r="1495" spans="1:19" ht="18.600000000000001" customHeight="1" x14ac:dyDescent="0.3">
      <c r="A1495" t="s">
        <v>4312</v>
      </c>
      <c r="B1495" t="str">
        <f>UPPER(DataAnalyst!B1495)</f>
        <v>DATA ANALYST WITH DATA MAPPING AND API</v>
      </c>
      <c r="C1495" t="s">
        <v>4248</v>
      </c>
      <c r="E1495" t="str">
        <f t="shared" si="207"/>
        <v>Data Analyst</v>
      </c>
      <c r="F1495" t="str">
        <f t="shared" si="208"/>
        <v>$11</v>
      </c>
      <c r="G1495" t="str">
        <f t="shared" si="209"/>
        <v>$190</v>
      </c>
      <c r="H1495" t="str">
        <f>LEFT(DataAnalyst!F1481,LEN(DataAnalyst!F1481)-3)</f>
        <v xml:space="preserve">Xcutives.com </v>
      </c>
      <c r="I1495" t="s">
        <v>241</v>
      </c>
      <c r="J1495" t="str">
        <f>IF(DataAnalyst!I1481=-1,"Unknown",DataAnalyst!I1481)</f>
        <v>Unknown</v>
      </c>
      <c r="K1495" t="str">
        <f>IF(DataAnalyst!L1481=-1,"Unknown",DataAnalyst!L1481)</f>
        <v>Unknown</v>
      </c>
      <c r="L1495" t="str">
        <f>IF(DataAnalyst!N1481=-1,"Unknown",DataAnalyst!N1481)</f>
        <v>Unknown</v>
      </c>
      <c r="M1495" t="b">
        <f>IF(DataAnalyst!P1481=-1,FALSE,TRUE)</f>
        <v>0</v>
      </c>
      <c r="N1495">
        <f t="shared" si="215"/>
        <v>1</v>
      </c>
      <c r="O1495">
        <f t="shared" si="210"/>
        <v>0</v>
      </c>
      <c r="P1495">
        <f t="shared" si="211"/>
        <v>0</v>
      </c>
      <c r="Q1495">
        <f t="shared" si="212"/>
        <v>0</v>
      </c>
      <c r="R1495">
        <f t="shared" si="213"/>
        <v>0</v>
      </c>
      <c r="S1495">
        <f t="shared" si="214"/>
        <v>0</v>
      </c>
    </row>
    <row r="1496" spans="1:19" ht="18.600000000000001" customHeight="1" x14ac:dyDescent="0.3">
      <c r="A1496" t="s">
        <v>4313</v>
      </c>
      <c r="B1496" t="str">
        <f>UPPER(DataAnalyst!B1496)</f>
        <v>DATA ANALYST</v>
      </c>
      <c r="C1496" t="s">
        <v>4248</v>
      </c>
      <c r="E1496" t="str">
        <f t="shared" si="207"/>
        <v>Data Analyst</v>
      </c>
      <c r="F1496" t="str">
        <f t="shared" si="208"/>
        <v>$11</v>
      </c>
      <c r="G1496" t="str">
        <f t="shared" si="209"/>
        <v>$190</v>
      </c>
      <c r="H1496" t="str">
        <f>LEFT(DataAnalyst!F1482,LEN(DataAnalyst!F1482)-3)</f>
        <v xml:space="preserve">Joomag, Inc.
</v>
      </c>
      <c r="I1496" t="s">
        <v>241</v>
      </c>
      <c r="J1496" t="str">
        <f>IF(DataAnalyst!I1482=-1,"Unknown",DataAnalyst!I1482)</f>
        <v>51 to 200 employees</v>
      </c>
      <c r="K1496" t="str">
        <f>IF(DataAnalyst!L1482=-1,"Unknown",DataAnalyst!L1482)</f>
        <v>IT Services</v>
      </c>
      <c r="L1496" t="str">
        <f>IF(DataAnalyst!N1482=-1,"Unknown",DataAnalyst!N1482)</f>
        <v>Unknown / Non-Applicable</v>
      </c>
      <c r="M1496" t="b">
        <f>IF(DataAnalyst!P1482=-1,FALSE,TRUE)</f>
        <v>0</v>
      </c>
      <c r="N1496">
        <f t="shared" si="215"/>
        <v>1</v>
      </c>
      <c r="O1496">
        <f t="shared" si="210"/>
        <v>0</v>
      </c>
      <c r="P1496">
        <f t="shared" si="211"/>
        <v>0</v>
      </c>
      <c r="Q1496">
        <f t="shared" si="212"/>
        <v>1</v>
      </c>
      <c r="R1496">
        <f t="shared" si="213"/>
        <v>1</v>
      </c>
      <c r="S1496">
        <f t="shared" si="214"/>
        <v>0</v>
      </c>
    </row>
    <row r="1497" spans="1:19" ht="18.600000000000001" customHeight="1" x14ac:dyDescent="0.3">
      <c r="A1497" t="s">
        <v>4314</v>
      </c>
      <c r="B1497" t="str">
        <f>UPPER(DataAnalyst!B1497)</f>
        <v>DATA ANALYST</v>
      </c>
      <c r="C1497" t="s">
        <v>4248</v>
      </c>
      <c r="E1497" t="str">
        <f t="shared" ref="E1497:E1560" si="216">IF(COUNTIF(B1497, "*BU*"), "Business Analyst", "Data Analyst")</f>
        <v>Data Analyst</v>
      </c>
      <c r="F1497" t="str">
        <f t="shared" si="208"/>
        <v>$11</v>
      </c>
      <c r="G1497" t="str">
        <f t="shared" si="209"/>
        <v>$190</v>
      </c>
      <c r="H1497" t="str">
        <f>LEFT(DataAnalyst!F1483,LEN(DataAnalyst!F1483)-3)</f>
        <v xml:space="preserve">Cognoa
</v>
      </c>
      <c r="I1497" t="s">
        <v>4270</v>
      </c>
      <c r="J1497" t="str">
        <f>IF(DataAnalyst!I1483=-1,"Unknown",DataAnalyst!I1483)</f>
        <v>1 to 50 employees</v>
      </c>
      <c r="K1497" t="str">
        <f>IF(DataAnalyst!L1483=-1,"Unknown",DataAnalyst!L1483)</f>
        <v>Health Care Services &amp; Hospitals</v>
      </c>
      <c r="L1497" t="str">
        <f>IF(DataAnalyst!N1483=-1,"Unknown",DataAnalyst!N1483)</f>
        <v>Unknown / Non-Applicable</v>
      </c>
      <c r="M1497" t="b">
        <f>IF(DataAnalyst!P1483=-1,FALSE,TRUE)</f>
        <v>0</v>
      </c>
      <c r="N1497">
        <f t="shared" si="215"/>
        <v>1</v>
      </c>
      <c r="O1497">
        <f t="shared" si="210"/>
        <v>0</v>
      </c>
      <c r="P1497">
        <f t="shared" si="211"/>
        <v>0</v>
      </c>
      <c r="Q1497">
        <f t="shared" si="212"/>
        <v>0</v>
      </c>
      <c r="R1497">
        <f t="shared" si="213"/>
        <v>0</v>
      </c>
      <c r="S1497">
        <f t="shared" si="214"/>
        <v>0</v>
      </c>
    </row>
    <row r="1498" spans="1:19" ht="18.600000000000001" customHeight="1" x14ac:dyDescent="0.3">
      <c r="A1498" t="s">
        <v>4316</v>
      </c>
      <c r="B1498" t="str">
        <f>UPPER(DataAnalyst!B1498)</f>
        <v>DATA ANALYST</v>
      </c>
      <c r="C1498" t="s">
        <v>4248</v>
      </c>
      <c r="E1498" t="str">
        <f t="shared" si="216"/>
        <v>Data Analyst</v>
      </c>
      <c r="F1498" t="str">
        <f t="shared" si="208"/>
        <v>$11</v>
      </c>
      <c r="G1498" t="str">
        <f t="shared" si="209"/>
        <v>$190</v>
      </c>
      <c r="H1498" t="str">
        <f>LEFT(DataAnalyst!F1484,LEN(DataAnalyst!F1484)-3)</f>
        <v xml:space="preserve">ICONMA
</v>
      </c>
      <c r="I1498" t="s">
        <v>2038</v>
      </c>
      <c r="J1498" t="str">
        <f>IF(DataAnalyst!I1484=-1,"Unknown",DataAnalyst!I1484)</f>
        <v>1001 to 5000 employees</v>
      </c>
      <c r="K1498" t="str">
        <f>IF(DataAnalyst!L1484=-1,"Unknown",DataAnalyst!L1484)</f>
        <v>Staffing &amp; Outsourcing</v>
      </c>
      <c r="L1498" t="str">
        <f>IF(DataAnalyst!N1484=-1,"Unknown",DataAnalyst!N1484)</f>
        <v>$100 to $500 million (USD)</v>
      </c>
      <c r="M1498" t="b">
        <f>IF(DataAnalyst!P1484=-1,FALSE,TRUE)</f>
        <v>0</v>
      </c>
      <c r="N1498">
        <f t="shared" si="215"/>
        <v>1</v>
      </c>
      <c r="O1498">
        <f t="shared" si="210"/>
        <v>0</v>
      </c>
      <c r="P1498">
        <f t="shared" si="211"/>
        <v>0</v>
      </c>
      <c r="Q1498">
        <f t="shared" si="212"/>
        <v>1</v>
      </c>
      <c r="R1498">
        <f t="shared" si="213"/>
        <v>1</v>
      </c>
      <c r="S1498">
        <f t="shared" si="214"/>
        <v>0</v>
      </c>
    </row>
    <row r="1499" spans="1:19" ht="18.600000000000001" customHeight="1" x14ac:dyDescent="0.3">
      <c r="A1499" t="s">
        <v>4318</v>
      </c>
      <c r="B1499" t="str">
        <f>UPPER(DataAnalyst!B1499)</f>
        <v>DATA ANALYST</v>
      </c>
      <c r="C1499" t="s">
        <v>4317</v>
      </c>
      <c r="E1499" t="str">
        <f t="shared" si="216"/>
        <v>Data Analyst</v>
      </c>
      <c r="F1499" t="str">
        <f t="shared" si="208"/>
        <v>$89</v>
      </c>
      <c r="G1499" t="str">
        <f t="shared" si="209"/>
        <v>$151</v>
      </c>
      <c r="H1499" t="str">
        <f>LEFT(DataAnalyst!F1485,LEN(DataAnalyst!F1485)-3)</f>
        <v xml:space="preserve">Enjoy
</v>
      </c>
      <c r="I1499" t="s">
        <v>4270</v>
      </c>
      <c r="J1499" t="str">
        <f>IF(DataAnalyst!I1485=-1,"Unknown",DataAnalyst!I1485)</f>
        <v>501 to 1000 employees</v>
      </c>
      <c r="K1499" t="str">
        <f>IF(DataAnalyst!L1485=-1,"Unknown",DataAnalyst!L1485)</f>
        <v>Unknown</v>
      </c>
      <c r="L1499" t="str">
        <f>IF(DataAnalyst!N1485=-1,"Unknown",DataAnalyst!N1485)</f>
        <v>Unknown / Non-Applicable</v>
      </c>
      <c r="M1499" t="b">
        <f>IF(DataAnalyst!P1485=-1,FALSE,TRUE)</f>
        <v>0</v>
      </c>
      <c r="N1499">
        <f t="shared" si="215"/>
        <v>1</v>
      </c>
      <c r="O1499">
        <f t="shared" si="210"/>
        <v>0</v>
      </c>
      <c r="P1499">
        <f t="shared" si="211"/>
        <v>0</v>
      </c>
      <c r="Q1499">
        <f t="shared" si="212"/>
        <v>0</v>
      </c>
      <c r="R1499">
        <f t="shared" si="213"/>
        <v>0</v>
      </c>
      <c r="S1499">
        <f t="shared" si="214"/>
        <v>0</v>
      </c>
    </row>
    <row r="1500" spans="1:19" ht="18.600000000000001" customHeight="1" x14ac:dyDescent="0.3">
      <c r="A1500" t="s">
        <v>4321</v>
      </c>
      <c r="B1500" t="str">
        <f>UPPER(DataAnalyst!B1500)</f>
        <v>SENIOR DATA ANALYST - STUDIO FINANCE ENGINEERING</v>
      </c>
      <c r="C1500" t="s">
        <v>4317</v>
      </c>
      <c r="E1500" t="str">
        <f t="shared" si="216"/>
        <v>Data Analyst</v>
      </c>
      <c r="F1500" t="str">
        <f t="shared" si="208"/>
        <v>$89</v>
      </c>
      <c r="G1500" t="str">
        <f t="shared" si="209"/>
        <v>$151</v>
      </c>
      <c r="H1500" t="str">
        <f>LEFT(DataAnalyst!F1486,LEN(DataAnalyst!F1486)-3)</f>
        <v xml:space="preserve">Moveworks
</v>
      </c>
      <c r="I1500" t="s">
        <v>131</v>
      </c>
      <c r="J1500" t="str">
        <f>IF(DataAnalyst!I1486=-1,"Unknown",DataAnalyst!I1486)</f>
        <v>51 to 200 employees</v>
      </c>
      <c r="K1500" t="str">
        <f>IF(DataAnalyst!L1486=-1,"Unknown",DataAnalyst!L1486)</f>
        <v>Enterprise Software &amp; Network Solutions</v>
      </c>
      <c r="L1500" t="str">
        <f>IF(DataAnalyst!N1486=-1,"Unknown",DataAnalyst!N1486)</f>
        <v>Unknown / Non-Applicable</v>
      </c>
      <c r="M1500" t="b">
        <f>IF(DataAnalyst!P1486=-1,FALSE,TRUE)</f>
        <v>1</v>
      </c>
      <c r="N1500">
        <f t="shared" si="215"/>
        <v>0</v>
      </c>
      <c r="O1500">
        <f t="shared" si="210"/>
        <v>0</v>
      </c>
      <c r="P1500">
        <f t="shared" si="211"/>
        <v>0</v>
      </c>
      <c r="Q1500">
        <f t="shared" si="212"/>
        <v>0</v>
      </c>
      <c r="R1500">
        <f t="shared" si="213"/>
        <v>0</v>
      </c>
      <c r="S1500">
        <f t="shared" si="214"/>
        <v>0</v>
      </c>
    </row>
    <row r="1501" spans="1:19" ht="18.600000000000001" customHeight="1" x14ac:dyDescent="0.3">
      <c r="A1501" t="s">
        <v>4322</v>
      </c>
      <c r="B1501" t="str">
        <f>UPPER(DataAnalyst!B1501)</f>
        <v>DATA ANALYST</v>
      </c>
      <c r="C1501" t="s">
        <v>4317</v>
      </c>
      <c r="E1501" t="str">
        <f t="shared" si="216"/>
        <v>Data Analyst</v>
      </c>
      <c r="F1501" t="str">
        <f t="shared" si="208"/>
        <v>$89</v>
      </c>
      <c r="G1501" t="str">
        <f t="shared" si="209"/>
        <v>$151</v>
      </c>
      <c r="H1501" t="str">
        <f>LEFT(DataAnalyst!F1487,LEN(DataAnalyst!F1487)-3)</f>
        <v xml:space="preserve">Ursus
</v>
      </c>
      <c r="I1501" t="s">
        <v>459</v>
      </c>
      <c r="J1501" t="str">
        <f>IF(DataAnalyst!I1487=-1,"Unknown",DataAnalyst!I1487)</f>
        <v>1 to 50 employees</v>
      </c>
      <c r="K1501" t="str">
        <f>IF(DataAnalyst!L1487=-1,"Unknown",DataAnalyst!L1487)</f>
        <v>IT Services</v>
      </c>
      <c r="L1501" t="str">
        <f>IF(DataAnalyst!N1487=-1,"Unknown",DataAnalyst!N1487)</f>
        <v>Unknown / Non-Applicable</v>
      </c>
      <c r="M1501" t="b">
        <f>IF(DataAnalyst!P1487=-1,FALSE,TRUE)</f>
        <v>0</v>
      </c>
      <c r="N1501">
        <f t="shared" si="215"/>
        <v>1</v>
      </c>
      <c r="O1501">
        <f t="shared" si="210"/>
        <v>1</v>
      </c>
      <c r="P1501">
        <f t="shared" si="211"/>
        <v>0</v>
      </c>
      <c r="Q1501">
        <f t="shared" si="212"/>
        <v>0</v>
      </c>
      <c r="R1501">
        <f t="shared" si="213"/>
        <v>0</v>
      </c>
      <c r="S1501">
        <f t="shared" si="214"/>
        <v>0</v>
      </c>
    </row>
    <row r="1502" spans="1:19" ht="18.600000000000001" customHeight="1" x14ac:dyDescent="0.3">
      <c r="A1502" t="s">
        <v>4325</v>
      </c>
      <c r="B1502" t="str">
        <f>UPPER(DataAnalyst!B1502)</f>
        <v>APPLE MEDIA PRODUCTS (AMP) - BIG DATA ANALYST, ANALYTICS ENGINEERING</v>
      </c>
      <c r="C1502" t="s">
        <v>4317</v>
      </c>
      <c r="E1502" t="str">
        <f t="shared" si="216"/>
        <v>Data Analyst</v>
      </c>
      <c r="F1502" t="str">
        <f t="shared" si="208"/>
        <v>$89</v>
      </c>
      <c r="G1502" t="str">
        <f t="shared" si="209"/>
        <v>$151</v>
      </c>
      <c r="H1502" t="str">
        <f>LEFT(DataAnalyst!F1488,LEN(DataAnalyst!F1488)-3)</f>
        <v xml:space="preserve">Nuro
</v>
      </c>
      <c r="I1502" t="s">
        <v>131</v>
      </c>
      <c r="J1502" t="str">
        <f>IF(DataAnalyst!I1488=-1,"Unknown",DataAnalyst!I1488)</f>
        <v>201 to 500 employees</v>
      </c>
      <c r="K1502" t="str">
        <f>IF(DataAnalyst!L1488=-1,"Unknown",DataAnalyst!L1488)</f>
        <v>Computer Hardware &amp; Software</v>
      </c>
      <c r="L1502" t="str">
        <f>IF(DataAnalyst!N1488=-1,"Unknown",DataAnalyst!N1488)</f>
        <v>Unknown / Non-Applicable</v>
      </c>
      <c r="M1502" t="b">
        <f>IF(DataAnalyst!P1488=-1,FALSE,TRUE)</f>
        <v>0</v>
      </c>
      <c r="N1502">
        <f t="shared" si="215"/>
        <v>1</v>
      </c>
      <c r="O1502">
        <f t="shared" si="210"/>
        <v>1</v>
      </c>
      <c r="P1502">
        <f t="shared" si="211"/>
        <v>0</v>
      </c>
      <c r="Q1502">
        <f t="shared" si="212"/>
        <v>1</v>
      </c>
      <c r="R1502">
        <f t="shared" si="213"/>
        <v>0</v>
      </c>
      <c r="S1502">
        <f t="shared" si="214"/>
        <v>1</v>
      </c>
    </row>
    <row r="1503" spans="1:19" ht="18.600000000000001" customHeight="1" x14ac:dyDescent="0.3">
      <c r="A1503" t="s">
        <v>4326</v>
      </c>
      <c r="B1503" t="str">
        <f>UPPER(DataAnalyst!B1503)</f>
        <v>DATA ANALYST</v>
      </c>
      <c r="C1503" t="s">
        <v>4317</v>
      </c>
      <c r="E1503" t="str">
        <f t="shared" si="216"/>
        <v>Data Analyst</v>
      </c>
      <c r="F1503" t="str">
        <f t="shared" si="208"/>
        <v>$89</v>
      </c>
      <c r="G1503" t="str">
        <f t="shared" si="209"/>
        <v>$151</v>
      </c>
      <c r="H1503" t="str">
        <f>LEFT(DataAnalyst!F1489,LEN(DataAnalyst!F1489)-3)</f>
        <v xml:space="preserve">TalentBurst, Inc.
</v>
      </c>
      <c r="I1503" t="s">
        <v>2038</v>
      </c>
      <c r="J1503" t="str">
        <f>IF(DataAnalyst!I1489=-1,"Unknown",DataAnalyst!I1489)</f>
        <v>501 to 1000 employees</v>
      </c>
      <c r="K1503" t="str">
        <f>IF(DataAnalyst!L1489=-1,"Unknown",DataAnalyst!L1489)</f>
        <v>IT Services</v>
      </c>
      <c r="L1503" t="str">
        <f>IF(DataAnalyst!N1489=-1,"Unknown",DataAnalyst!N1489)</f>
        <v>$50 to $100 million (USD)</v>
      </c>
      <c r="M1503" t="b">
        <f>IF(DataAnalyst!P1489=-1,FALSE,TRUE)</f>
        <v>0</v>
      </c>
      <c r="N1503">
        <f t="shared" si="215"/>
        <v>0</v>
      </c>
      <c r="O1503">
        <f t="shared" si="210"/>
        <v>0</v>
      </c>
      <c r="P1503">
        <f t="shared" si="211"/>
        <v>0</v>
      </c>
      <c r="Q1503">
        <f t="shared" si="212"/>
        <v>0</v>
      </c>
      <c r="R1503">
        <f t="shared" si="213"/>
        <v>0</v>
      </c>
      <c r="S1503">
        <f t="shared" si="214"/>
        <v>1</v>
      </c>
    </row>
    <row r="1504" spans="1:19" ht="18.600000000000001" customHeight="1" x14ac:dyDescent="0.3">
      <c r="A1504" t="s">
        <v>4328</v>
      </c>
      <c r="B1504" t="str">
        <f>UPPER(DataAnalyst!B1504)</f>
        <v>DATA ANALYST</v>
      </c>
      <c r="C1504" t="s">
        <v>4317</v>
      </c>
      <c r="E1504" t="str">
        <f t="shared" si="216"/>
        <v>Data Analyst</v>
      </c>
      <c r="F1504" t="str">
        <f t="shared" si="208"/>
        <v>$89</v>
      </c>
      <c r="G1504" t="str">
        <f t="shared" si="209"/>
        <v>$151</v>
      </c>
      <c r="H1504" t="str">
        <f>LEFT(DataAnalyst!F1490,LEN(DataAnalyst!F1490)-3)</f>
        <v xml:space="preserve">Randstad
</v>
      </c>
      <c r="I1504" t="s">
        <v>257</v>
      </c>
      <c r="J1504" t="str">
        <f>IF(DataAnalyst!I1490=-1,"Unknown",DataAnalyst!I1490)</f>
        <v>1001 to 5000 employees</v>
      </c>
      <c r="K1504" t="str">
        <f>IF(DataAnalyst!L1490=-1,"Unknown",DataAnalyst!L1490)</f>
        <v>Staffing &amp; Outsourcing</v>
      </c>
      <c r="L1504" t="str">
        <f>IF(DataAnalyst!N1490=-1,"Unknown",DataAnalyst!N1490)</f>
        <v>Unknown / Non-Applicable</v>
      </c>
      <c r="M1504" t="b">
        <f>IF(DataAnalyst!P1490=-1,FALSE,TRUE)</f>
        <v>0</v>
      </c>
      <c r="N1504">
        <f t="shared" si="215"/>
        <v>0</v>
      </c>
      <c r="O1504">
        <f t="shared" si="210"/>
        <v>1</v>
      </c>
      <c r="P1504">
        <f t="shared" si="211"/>
        <v>0</v>
      </c>
      <c r="Q1504">
        <f t="shared" si="212"/>
        <v>0</v>
      </c>
      <c r="R1504">
        <f t="shared" si="213"/>
        <v>0</v>
      </c>
      <c r="S1504">
        <f t="shared" si="214"/>
        <v>0</v>
      </c>
    </row>
    <row r="1505" spans="1:19" ht="18.600000000000001" customHeight="1" x14ac:dyDescent="0.3">
      <c r="A1505" t="s">
        <v>4331</v>
      </c>
      <c r="B1505" t="str">
        <f>UPPER(DataAnalyst!B1505)</f>
        <v>BUSINESS DATA ANALYST</v>
      </c>
      <c r="C1505" t="s">
        <v>4317</v>
      </c>
      <c r="E1505" t="str">
        <f t="shared" si="216"/>
        <v>Business Analyst</v>
      </c>
      <c r="F1505" t="str">
        <f t="shared" si="208"/>
        <v>$89</v>
      </c>
      <c r="G1505" t="str">
        <f t="shared" si="209"/>
        <v>$151</v>
      </c>
      <c r="H1505" t="str">
        <f>LEFT(DataAnalyst!F1491,LEN(DataAnalyst!F1491)-3)</f>
        <v xml:space="preserve">BayOne Solutions
</v>
      </c>
      <c r="I1505" t="s">
        <v>257</v>
      </c>
      <c r="J1505" t="str">
        <f>IF(DataAnalyst!I1491=-1,"Unknown",DataAnalyst!I1491)</f>
        <v>1001 to 5000 employees</v>
      </c>
      <c r="K1505" t="str">
        <f>IF(DataAnalyst!L1491=-1,"Unknown",DataAnalyst!L1491)</f>
        <v>IT Services</v>
      </c>
      <c r="L1505" t="str">
        <f>IF(DataAnalyst!N1491=-1,"Unknown",DataAnalyst!N1491)</f>
        <v>$5 to $10 million (USD)</v>
      </c>
      <c r="M1505" t="b">
        <f>IF(DataAnalyst!P1491=-1,FALSE,TRUE)</f>
        <v>0</v>
      </c>
      <c r="N1505">
        <f t="shared" si="215"/>
        <v>1</v>
      </c>
      <c r="O1505">
        <f t="shared" si="210"/>
        <v>1</v>
      </c>
      <c r="P1505">
        <f t="shared" si="211"/>
        <v>0</v>
      </c>
      <c r="Q1505">
        <f t="shared" si="212"/>
        <v>0</v>
      </c>
      <c r="R1505">
        <f t="shared" si="213"/>
        <v>0</v>
      </c>
      <c r="S1505">
        <f t="shared" si="214"/>
        <v>1</v>
      </c>
    </row>
    <row r="1506" spans="1:19" ht="18.600000000000001" customHeight="1" x14ac:dyDescent="0.3">
      <c r="A1506" t="s">
        <v>4332</v>
      </c>
      <c r="B1506" t="str">
        <f>UPPER(DataAnalyst!B1506)</f>
        <v>DATA ANALYST</v>
      </c>
      <c r="C1506" t="s">
        <v>4317</v>
      </c>
      <c r="E1506" t="str">
        <f t="shared" si="216"/>
        <v>Data Analyst</v>
      </c>
      <c r="F1506" t="str">
        <f t="shared" si="208"/>
        <v>$89</v>
      </c>
      <c r="G1506" t="str">
        <f t="shared" si="209"/>
        <v>$151</v>
      </c>
      <c r="H1506" t="str">
        <f>LEFT(DataAnalyst!F1492,LEN(DataAnalyst!F1492)-3)</f>
        <v xml:space="preserve">Zipongo
</v>
      </c>
      <c r="I1506" t="s">
        <v>241</v>
      </c>
      <c r="J1506" t="str">
        <f>IF(DataAnalyst!I1492=-1,"Unknown",DataAnalyst!I1492)</f>
        <v>51 to 200 employees</v>
      </c>
      <c r="K1506" t="str">
        <f>IF(DataAnalyst!L1492=-1,"Unknown",DataAnalyst!L1492)</f>
        <v>Health Care Services &amp; Hospitals</v>
      </c>
      <c r="L1506" t="str">
        <f>IF(DataAnalyst!N1492=-1,"Unknown",DataAnalyst!N1492)</f>
        <v>$5 to $10 million (USD)</v>
      </c>
      <c r="M1506" t="b">
        <f>IF(DataAnalyst!P1492=-1,FALSE,TRUE)</f>
        <v>0</v>
      </c>
      <c r="N1506">
        <f t="shared" si="215"/>
        <v>0</v>
      </c>
      <c r="O1506">
        <f t="shared" si="210"/>
        <v>0</v>
      </c>
      <c r="P1506">
        <f t="shared" si="211"/>
        <v>0</v>
      </c>
      <c r="Q1506">
        <f t="shared" si="212"/>
        <v>0</v>
      </c>
      <c r="R1506">
        <f t="shared" si="213"/>
        <v>0</v>
      </c>
      <c r="S1506">
        <f t="shared" si="214"/>
        <v>1</v>
      </c>
    </row>
    <row r="1507" spans="1:19" ht="18.600000000000001" customHeight="1" x14ac:dyDescent="0.3">
      <c r="A1507" t="s">
        <v>4334</v>
      </c>
      <c r="B1507" t="str">
        <f>UPPER(DataAnalyst!B1507)</f>
        <v>DATA ANALYST</v>
      </c>
      <c r="C1507" t="s">
        <v>4317</v>
      </c>
      <c r="E1507" t="str">
        <f t="shared" si="216"/>
        <v>Data Analyst</v>
      </c>
      <c r="F1507" t="str">
        <f t="shared" si="208"/>
        <v>$89</v>
      </c>
      <c r="G1507" t="str">
        <f t="shared" si="209"/>
        <v>$151</v>
      </c>
      <c r="H1507" t="str">
        <f>LEFT(DataAnalyst!F1493,LEN(DataAnalyst!F1493)-3)</f>
        <v xml:space="preserve">Logic Planet
</v>
      </c>
      <c r="I1507" t="s">
        <v>241</v>
      </c>
      <c r="J1507" t="str">
        <f>IF(DataAnalyst!I1493=-1,"Unknown",DataAnalyst!I1493)</f>
        <v>201 to 500 employees</v>
      </c>
      <c r="K1507" t="str">
        <f>IF(DataAnalyst!L1493=-1,"Unknown",DataAnalyst!L1493)</f>
        <v>IT Services</v>
      </c>
      <c r="L1507" t="str">
        <f>IF(DataAnalyst!N1493=-1,"Unknown",DataAnalyst!N1493)</f>
        <v>$25 to $50 million (USD)</v>
      </c>
      <c r="M1507" t="b">
        <f>IF(DataAnalyst!P1493=-1,FALSE,TRUE)</f>
        <v>0</v>
      </c>
      <c r="N1507">
        <f t="shared" si="215"/>
        <v>1</v>
      </c>
      <c r="O1507">
        <f t="shared" si="210"/>
        <v>0</v>
      </c>
      <c r="P1507">
        <f t="shared" si="211"/>
        <v>0</v>
      </c>
      <c r="Q1507">
        <f t="shared" si="212"/>
        <v>0</v>
      </c>
      <c r="R1507">
        <f t="shared" si="213"/>
        <v>0</v>
      </c>
      <c r="S1507">
        <f t="shared" si="214"/>
        <v>0</v>
      </c>
    </row>
    <row r="1508" spans="1:19" ht="18.600000000000001" customHeight="1" x14ac:dyDescent="0.3">
      <c r="A1508" t="s">
        <v>4335</v>
      </c>
      <c r="B1508" t="str">
        <f>UPPER(DataAnalyst!B1508)</f>
        <v>DATA ANALYST</v>
      </c>
      <c r="C1508" t="s">
        <v>4317</v>
      </c>
      <c r="E1508" t="str">
        <f t="shared" si="216"/>
        <v>Data Analyst</v>
      </c>
      <c r="F1508" t="str">
        <f t="shared" si="208"/>
        <v>$89</v>
      </c>
      <c r="G1508" t="str">
        <f t="shared" si="209"/>
        <v>$151</v>
      </c>
      <c r="H1508" t="str">
        <f>LEFT(DataAnalyst!F1494,LEN(DataAnalyst!F1494)-3)</f>
        <v xml:space="preserve">Netflix
</v>
      </c>
      <c r="I1508" t="s">
        <v>1862</v>
      </c>
      <c r="J1508" t="str">
        <f>IF(DataAnalyst!I1494=-1,"Unknown",DataAnalyst!I1494)</f>
        <v>1001 to 5000 employees</v>
      </c>
      <c r="K1508" t="str">
        <f>IF(DataAnalyst!L1494=-1,"Unknown",DataAnalyst!L1494)</f>
        <v>Internet</v>
      </c>
      <c r="L1508" t="str">
        <f>IF(DataAnalyst!N1494=-1,"Unknown",DataAnalyst!N1494)</f>
        <v>$5 to $10 billion (USD)</v>
      </c>
      <c r="M1508" t="b">
        <f>IF(DataAnalyst!P1494=-1,FALSE,TRUE)</f>
        <v>0</v>
      </c>
      <c r="N1508">
        <f t="shared" si="215"/>
        <v>0</v>
      </c>
      <c r="O1508">
        <f t="shared" si="210"/>
        <v>0</v>
      </c>
      <c r="P1508">
        <f t="shared" si="211"/>
        <v>0</v>
      </c>
      <c r="Q1508">
        <f t="shared" si="212"/>
        <v>1</v>
      </c>
      <c r="R1508">
        <f t="shared" si="213"/>
        <v>0</v>
      </c>
      <c r="S1508">
        <f t="shared" si="214"/>
        <v>0</v>
      </c>
    </row>
    <row r="1509" spans="1:19" ht="18.600000000000001" customHeight="1" x14ac:dyDescent="0.3">
      <c r="A1509" t="s">
        <v>4336</v>
      </c>
      <c r="B1509" t="str">
        <f>UPPER(DataAnalyst!B1509)</f>
        <v>DATA ANALYST II</v>
      </c>
      <c r="C1509" t="s">
        <v>4317</v>
      </c>
      <c r="E1509" t="str">
        <f t="shared" si="216"/>
        <v>Data Analyst</v>
      </c>
      <c r="F1509" t="str">
        <f t="shared" si="208"/>
        <v>$89</v>
      </c>
      <c r="G1509" t="str">
        <f t="shared" si="209"/>
        <v>$151</v>
      </c>
      <c r="H1509" t="str">
        <f>LEFT(DataAnalyst!F1495,LEN(DataAnalyst!F1495)-3)</f>
        <v xml:space="preserve">Xcutives.com </v>
      </c>
      <c r="I1509" t="s">
        <v>241</v>
      </c>
      <c r="J1509" t="str">
        <f>IF(DataAnalyst!I1495=-1,"Unknown",DataAnalyst!I1495)</f>
        <v>Unknown</v>
      </c>
      <c r="K1509" t="str">
        <f>IF(DataAnalyst!L1495=-1,"Unknown",DataAnalyst!L1495)</f>
        <v>Unknown</v>
      </c>
      <c r="L1509" t="str">
        <f>IF(DataAnalyst!N1495=-1,"Unknown",DataAnalyst!N1495)</f>
        <v>Unknown</v>
      </c>
      <c r="M1509" t="b">
        <f>IF(DataAnalyst!P1495=-1,FALSE,TRUE)</f>
        <v>0</v>
      </c>
      <c r="N1509">
        <f t="shared" si="215"/>
        <v>1</v>
      </c>
      <c r="O1509">
        <f t="shared" si="210"/>
        <v>1</v>
      </c>
      <c r="P1509">
        <f t="shared" si="211"/>
        <v>0</v>
      </c>
      <c r="Q1509">
        <f t="shared" si="212"/>
        <v>1</v>
      </c>
      <c r="R1509">
        <f t="shared" si="213"/>
        <v>0</v>
      </c>
      <c r="S1509">
        <f t="shared" si="214"/>
        <v>0</v>
      </c>
    </row>
    <row r="1510" spans="1:19" ht="18.600000000000001" customHeight="1" x14ac:dyDescent="0.3">
      <c r="A1510" t="s">
        <v>4339</v>
      </c>
      <c r="B1510" t="str">
        <f>UPPER(DataAnalyst!B1510)</f>
        <v>DATA ANALYST</v>
      </c>
      <c r="C1510" t="s">
        <v>4317</v>
      </c>
      <c r="E1510" t="str">
        <f t="shared" si="216"/>
        <v>Data Analyst</v>
      </c>
      <c r="F1510" t="str">
        <f t="shared" si="208"/>
        <v>$89</v>
      </c>
      <c r="G1510" t="str">
        <f t="shared" si="209"/>
        <v>$151</v>
      </c>
      <c r="H1510" t="str">
        <f>LEFT(DataAnalyst!F1496,LEN(DataAnalyst!F1496)-3)</f>
        <v xml:space="preserve">Kaygen Inc.
</v>
      </c>
      <c r="I1510" t="s">
        <v>241</v>
      </c>
      <c r="J1510" t="str">
        <f>IF(DataAnalyst!I1496=-1,"Unknown",DataAnalyst!I1496)</f>
        <v>1 to 50 employees</v>
      </c>
      <c r="K1510" t="str">
        <f>IF(DataAnalyst!L1496=-1,"Unknown",DataAnalyst!L1496)</f>
        <v>Consulting</v>
      </c>
      <c r="L1510" t="str">
        <f>IF(DataAnalyst!N1496=-1,"Unknown",DataAnalyst!N1496)</f>
        <v>$1 to $5 million (USD)</v>
      </c>
      <c r="M1510" t="b">
        <f>IF(DataAnalyst!P1496=-1,FALSE,TRUE)</f>
        <v>0</v>
      </c>
      <c r="N1510">
        <f t="shared" si="215"/>
        <v>0</v>
      </c>
      <c r="O1510">
        <f t="shared" si="210"/>
        <v>1</v>
      </c>
      <c r="P1510">
        <f t="shared" si="211"/>
        <v>0</v>
      </c>
      <c r="Q1510">
        <f t="shared" si="212"/>
        <v>0</v>
      </c>
      <c r="R1510">
        <f t="shared" si="213"/>
        <v>0</v>
      </c>
      <c r="S1510">
        <f t="shared" si="214"/>
        <v>1</v>
      </c>
    </row>
    <row r="1511" spans="1:19" ht="18.600000000000001" customHeight="1" x14ac:dyDescent="0.3">
      <c r="A1511" t="s">
        <v>4340</v>
      </c>
      <c r="B1511" t="str">
        <f>UPPER(DataAnalyst!B1511)</f>
        <v>DATA ANALYST</v>
      </c>
      <c r="C1511" t="s">
        <v>4317</v>
      </c>
      <c r="E1511" t="str">
        <f t="shared" si="216"/>
        <v>Data Analyst</v>
      </c>
      <c r="F1511" t="str">
        <f t="shared" si="208"/>
        <v>$89</v>
      </c>
      <c r="G1511" t="str">
        <f t="shared" si="209"/>
        <v>$151</v>
      </c>
      <c r="H1511" t="str">
        <f>LEFT(DataAnalyst!F1497,LEN(DataAnalyst!F1497)-3)</f>
        <v xml:space="preserve">Iconma, L.L.C.
</v>
      </c>
      <c r="I1511" t="s">
        <v>257</v>
      </c>
      <c r="J1511" t="str">
        <f>IF(DataAnalyst!I1497=-1,"Unknown",DataAnalyst!I1497)</f>
        <v>1001 to 5000 employees</v>
      </c>
      <c r="K1511" t="str">
        <f>IF(DataAnalyst!L1497=-1,"Unknown",DataAnalyst!L1497)</f>
        <v>Staffing &amp; Outsourcing</v>
      </c>
      <c r="L1511" t="str">
        <f>IF(DataAnalyst!N1497=-1,"Unknown",DataAnalyst!N1497)</f>
        <v>$100 to $500 million (USD)</v>
      </c>
      <c r="M1511" t="b">
        <f>IF(DataAnalyst!P1497=-1,FALSE,TRUE)</f>
        <v>0</v>
      </c>
      <c r="N1511">
        <f t="shared" si="215"/>
        <v>1</v>
      </c>
      <c r="O1511">
        <f t="shared" si="210"/>
        <v>1</v>
      </c>
      <c r="P1511">
        <f t="shared" si="211"/>
        <v>0</v>
      </c>
      <c r="Q1511">
        <f t="shared" si="212"/>
        <v>1</v>
      </c>
      <c r="R1511">
        <f t="shared" si="213"/>
        <v>0</v>
      </c>
      <c r="S1511">
        <f t="shared" si="214"/>
        <v>1</v>
      </c>
    </row>
    <row r="1512" spans="1:19" ht="18.600000000000001" customHeight="1" x14ac:dyDescent="0.3">
      <c r="A1512" t="s">
        <v>4343</v>
      </c>
      <c r="B1512" t="str">
        <f>UPPER(DataAnalyst!B1512)</f>
        <v>FINANCE &amp; ACCOUNTING DATA ANALYST</v>
      </c>
      <c r="C1512" t="s">
        <v>4317</v>
      </c>
      <c r="E1512" t="str">
        <f t="shared" si="216"/>
        <v>Data Analyst</v>
      </c>
      <c r="F1512" t="str">
        <f t="shared" si="208"/>
        <v>$89</v>
      </c>
      <c r="G1512" t="str">
        <f t="shared" si="209"/>
        <v>$151</v>
      </c>
      <c r="H1512" t="str">
        <f>LEFT(DataAnalyst!F1498,LEN(DataAnalyst!F1498)-3)</f>
        <v xml:space="preserve">Diverse Lynx
</v>
      </c>
      <c r="I1512" t="s">
        <v>241</v>
      </c>
      <c r="J1512" t="str">
        <f>IF(DataAnalyst!I1498=-1,"Unknown",DataAnalyst!I1498)</f>
        <v>501 to 1000 employees</v>
      </c>
      <c r="K1512" t="str">
        <f>IF(DataAnalyst!L1498=-1,"Unknown",DataAnalyst!L1498)</f>
        <v>IT Services</v>
      </c>
      <c r="L1512" t="str">
        <f>IF(DataAnalyst!N1498=-1,"Unknown",DataAnalyst!N1498)</f>
        <v>$100 to $500 million (USD)</v>
      </c>
      <c r="M1512" t="b">
        <f>IF(DataAnalyst!P1498=-1,FALSE,TRUE)</f>
        <v>0</v>
      </c>
      <c r="N1512">
        <f t="shared" si="215"/>
        <v>1</v>
      </c>
      <c r="O1512">
        <f t="shared" si="210"/>
        <v>0</v>
      </c>
      <c r="P1512">
        <f t="shared" si="211"/>
        <v>0</v>
      </c>
      <c r="Q1512">
        <f t="shared" si="212"/>
        <v>0</v>
      </c>
      <c r="R1512">
        <f t="shared" si="213"/>
        <v>0</v>
      </c>
      <c r="S1512">
        <f t="shared" si="214"/>
        <v>1</v>
      </c>
    </row>
    <row r="1513" spans="1:19" ht="18.600000000000001" customHeight="1" x14ac:dyDescent="0.3">
      <c r="A1513" t="s">
        <v>4345</v>
      </c>
      <c r="B1513" t="str">
        <f>UPPER(DataAnalyst!B1513)</f>
        <v>DATA ANALYST</v>
      </c>
      <c r="C1513" t="s">
        <v>4317</v>
      </c>
      <c r="E1513" t="str">
        <f t="shared" si="216"/>
        <v>Data Analyst</v>
      </c>
      <c r="F1513" t="str">
        <f t="shared" si="208"/>
        <v>$89</v>
      </c>
      <c r="G1513" t="str">
        <f t="shared" si="209"/>
        <v>$151</v>
      </c>
      <c r="H1513" t="str">
        <f>LEFT(DataAnalyst!F1499,LEN(DataAnalyst!F1499)-3)</f>
        <v xml:space="preserve">Adwait Algorithm
</v>
      </c>
      <c r="I1513" t="s">
        <v>976</v>
      </c>
      <c r="J1513" t="str">
        <f>IF(DataAnalyst!I1499=-1,"Unknown",DataAnalyst!I1499)</f>
        <v>51 to 200 employees</v>
      </c>
      <c r="K1513" t="str">
        <f>IF(DataAnalyst!L1499=-1,"Unknown",DataAnalyst!L1499)</f>
        <v>IT Services</v>
      </c>
      <c r="L1513" t="str">
        <f>IF(DataAnalyst!N1499=-1,"Unknown",DataAnalyst!N1499)</f>
        <v>Unknown / Non-Applicable</v>
      </c>
      <c r="M1513" t="b">
        <f>IF(DataAnalyst!P1499=-1,FALSE,TRUE)</f>
        <v>0</v>
      </c>
      <c r="N1513">
        <f t="shared" si="215"/>
        <v>1</v>
      </c>
      <c r="O1513">
        <f t="shared" si="210"/>
        <v>0</v>
      </c>
      <c r="P1513">
        <f t="shared" si="211"/>
        <v>0</v>
      </c>
      <c r="Q1513">
        <f t="shared" si="212"/>
        <v>0</v>
      </c>
      <c r="R1513">
        <f t="shared" si="213"/>
        <v>0</v>
      </c>
      <c r="S1513">
        <f t="shared" si="214"/>
        <v>0</v>
      </c>
    </row>
    <row r="1514" spans="1:19" ht="18.600000000000001" customHeight="1" x14ac:dyDescent="0.3">
      <c r="A1514" t="s">
        <v>4348</v>
      </c>
      <c r="B1514" t="str">
        <f>UPPER(DataAnalyst!B1514)</f>
        <v>BUSINESS DATA ANALYST</v>
      </c>
      <c r="C1514" t="s">
        <v>4317</v>
      </c>
      <c r="E1514" t="str">
        <f t="shared" si="216"/>
        <v>Business Analyst</v>
      </c>
      <c r="F1514" t="str">
        <f t="shared" si="208"/>
        <v>$89</v>
      </c>
      <c r="G1514" t="str">
        <f t="shared" si="209"/>
        <v>$151</v>
      </c>
      <c r="H1514" t="str">
        <f>LEFT(DataAnalyst!F1500,LEN(DataAnalyst!F1500)-3)</f>
        <v xml:space="preserve">Netflix, Inc.
</v>
      </c>
      <c r="I1514" t="s">
        <v>1862</v>
      </c>
      <c r="J1514" t="str">
        <f>IF(DataAnalyst!I1500=-1,"Unknown",DataAnalyst!I1500)</f>
        <v>1001 to 5000 employees</v>
      </c>
      <c r="K1514" t="str">
        <f>IF(DataAnalyst!L1500=-1,"Unknown",DataAnalyst!L1500)</f>
        <v>Internet</v>
      </c>
      <c r="L1514" t="str">
        <f>IF(DataAnalyst!N1500=-1,"Unknown",DataAnalyst!N1500)</f>
        <v>$5 to $10 billion (USD)</v>
      </c>
      <c r="M1514" t="b">
        <f>IF(DataAnalyst!P1500=-1,FALSE,TRUE)</f>
        <v>0</v>
      </c>
      <c r="N1514">
        <f t="shared" si="215"/>
        <v>1</v>
      </c>
      <c r="O1514">
        <f t="shared" si="210"/>
        <v>1</v>
      </c>
      <c r="P1514">
        <f t="shared" si="211"/>
        <v>0</v>
      </c>
      <c r="Q1514">
        <f t="shared" si="212"/>
        <v>1</v>
      </c>
      <c r="R1514">
        <f t="shared" si="213"/>
        <v>0</v>
      </c>
      <c r="S1514">
        <f t="shared" si="214"/>
        <v>0</v>
      </c>
    </row>
    <row r="1515" spans="1:19" ht="18.600000000000001" customHeight="1" x14ac:dyDescent="0.3">
      <c r="A1515" t="s">
        <v>4349</v>
      </c>
      <c r="B1515" t="str">
        <f>UPPER(DataAnalyst!B1515)</f>
        <v>DATA ANALYST</v>
      </c>
      <c r="C1515" t="s">
        <v>4317</v>
      </c>
      <c r="E1515" t="str">
        <f t="shared" si="216"/>
        <v>Data Analyst</v>
      </c>
      <c r="F1515" t="str">
        <f t="shared" si="208"/>
        <v>$89</v>
      </c>
      <c r="G1515" t="str">
        <f t="shared" si="209"/>
        <v>$151</v>
      </c>
      <c r="H1515" t="str">
        <f>LEFT(DataAnalyst!F1501,LEN(DataAnalyst!F1501)-3)</f>
        <v xml:space="preserve">TechNet Inc.
</v>
      </c>
      <c r="I1515" t="s">
        <v>241</v>
      </c>
      <c r="J1515" t="str">
        <f>IF(DataAnalyst!I1501=-1,"Unknown",DataAnalyst!I1501)</f>
        <v>1 to 50 employees</v>
      </c>
      <c r="K1515" t="str">
        <f>IF(DataAnalyst!L1501=-1,"Unknown",DataAnalyst!L1501)</f>
        <v>Staffing &amp; Outsourcing</v>
      </c>
      <c r="L1515" t="str">
        <f>IF(DataAnalyst!N1501=-1,"Unknown",DataAnalyst!N1501)</f>
        <v>$1 to $5 million (USD)</v>
      </c>
      <c r="M1515" t="b">
        <f>IF(DataAnalyst!P1501=-1,FALSE,TRUE)</f>
        <v>0</v>
      </c>
      <c r="N1515">
        <f t="shared" si="215"/>
        <v>0</v>
      </c>
      <c r="O1515">
        <f t="shared" si="210"/>
        <v>0</v>
      </c>
      <c r="P1515">
        <f t="shared" si="211"/>
        <v>0</v>
      </c>
      <c r="Q1515">
        <f t="shared" si="212"/>
        <v>0</v>
      </c>
      <c r="R1515">
        <f t="shared" si="213"/>
        <v>0</v>
      </c>
      <c r="S1515">
        <f t="shared" si="214"/>
        <v>1</v>
      </c>
    </row>
    <row r="1516" spans="1:19" ht="18.600000000000001" customHeight="1" x14ac:dyDescent="0.3">
      <c r="A1516" t="s">
        <v>4351</v>
      </c>
      <c r="B1516" t="str">
        <f>UPPER(DataAnalyst!B1516)</f>
        <v>JUNIOR DATA ANALYST</v>
      </c>
      <c r="C1516" t="s">
        <v>4317</v>
      </c>
      <c r="E1516" t="str">
        <f t="shared" si="216"/>
        <v>Data Analyst</v>
      </c>
      <c r="F1516" t="str">
        <f t="shared" si="208"/>
        <v>$89</v>
      </c>
      <c r="G1516" t="str">
        <f t="shared" si="209"/>
        <v>$151</v>
      </c>
      <c r="H1516" t="str">
        <f>LEFT(DataAnalyst!F1502,LEN(DataAnalyst!F1502)-3)</f>
        <v xml:space="preserve">Apple
</v>
      </c>
      <c r="I1516" t="s">
        <v>976</v>
      </c>
      <c r="J1516" t="str">
        <f>IF(DataAnalyst!I1502=-1,"Unknown",DataAnalyst!I1502)</f>
        <v>10000+ employees</v>
      </c>
      <c r="K1516" t="str">
        <f>IF(DataAnalyst!L1502=-1,"Unknown",DataAnalyst!L1502)</f>
        <v>Computer Hardware &amp; Software</v>
      </c>
      <c r="L1516" t="str">
        <f>IF(DataAnalyst!N1502=-1,"Unknown",DataAnalyst!N1502)</f>
        <v>$10+ billion (USD)</v>
      </c>
      <c r="M1516" t="b">
        <f>IF(DataAnalyst!P1502=-1,FALSE,TRUE)</f>
        <v>0</v>
      </c>
      <c r="N1516">
        <f t="shared" si="215"/>
        <v>1</v>
      </c>
      <c r="O1516">
        <f t="shared" si="210"/>
        <v>0</v>
      </c>
      <c r="P1516">
        <f t="shared" si="211"/>
        <v>0</v>
      </c>
      <c r="Q1516">
        <f t="shared" si="212"/>
        <v>0</v>
      </c>
      <c r="R1516">
        <f t="shared" si="213"/>
        <v>0</v>
      </c>
      <c r="S1516">
        <f t="shared" si="214"/>
        <v>1</v>
      </c>
    </row>
    <row r="1517" spans="1:19" ht="18.600000000000001" customHeight="1" x14ac:dyDescent="0.3">
      <c r="A1517" t="s">
        <v>4352</v>
      </c>
      <c r="B1517" t="str">
        <f>UPPER(DataAnalyst!B1517)</f>
        <v>DATA ANALYST</v>
      </c>
      <c r="C1517" t="s">
        <v>4317</v>
      </c>
      <c r="E1517" t="str">
        <f t="shared" si="216"/>
        <v>Data Analyst</v>
      </c>
      <c r="F1517" t="str">
        <f t="shared" si="208"/>
        <v>$89</v>
      </c>
      <c r="G1517" t="str">
        <f t="shared" si="209"/>
        <v>$151</v>
      </c>
      <c r="H1517" t="str">
        <f>LEFT(DataAnalyst!F1503,LEN(DataAnalyst!F1503)-3)</f>
        <v xml:space="preserve">PDS Tech, Inc.
</v>
      </c>
      <c r="I1517" t="s">
        <v>2038</v>
      </c>
      <c r="J1517" t="str">
        <f>IF(DataAnalyst!I1503=-1,"Unknown",DataAnalyst!I1503)</f>
        <v>5001 to 10000 employees</v>
      </c>
      <c r="K1517" t="str">
        <f>IF(DataAnalyst!L1503=-1,"Unknown",DataAnalyst!L1503)</f>
        <v>Staffing &amp; Outsourcing</v>
      </c>
      <c r="L1517" t="str">
        <f>IF(DataAnalyst!N1503=-1,"Unknown",DataAnalyst!N1503)</f>
        <v>$100 to $500 million (USD)</v>
      </c>
      <c r="M1517" t="b">
        <f>IF(DataAnalyst!P1503=-1,FALSE,TRUE)</f>
        <v>0</v>
      </c>
      <c r="N1517">
        <f t="shared" si="215"/>
        <v>0</v>
      </c>
      <c r="O1517">
        <f t="shared" si="210"/>
        <v>0</v>
      </c>
      <c r="P1517">
        <f t="shared" si="211"/>
        <v>0</v>
      </c>
      <c r="Q1517">
        <f t="shared" si="212"/>
        <v>0</v>
      </c>
      <c r="R1517">
        <f t="shared" si="213"/>
        <v>0</v>
      </c>
      <c r="S1517">
        <f t="shared" si="214"/>
        <v>0</v>
      </c>
    </row>
    <row r="1518" spans="1:19" ht="18.600000000000001" customHeight="1" x14ac:dyDescent="0.3">
      <c r="A1518" t="s">
        <v>4354</v>
      </c>
      <c r="B1518" t="str">
        <f>UPPER(DataAnalyst!B1518)</f>
        <v>DATA ANALYST</v>
      </c>
      <c r="C1518" t="s">
        <v>4317</v>
      </c>
      <c r="E1518" t="str">
        <f t="shared" si="216"/>
        <v>Data Analyst</v>
      </c>
      <c r="F1518" t="str">
        <f t="shared" si="208"/>
        <v>$89</v>
      </c>
      <c r="G1518" t="str">
        <f t="shared" si="209"/>
        <v>$151</v>
      </c>
      <c r="H1518" t="str">
        <f>LEFT(DataAnalyst!F1504,LEN(DataAnalyst!F1504)-3)</f>
        <v xml:space="preserve">Power Integrations
</v>
      </c>
      <c r="I1518" t="s">
        <v>241</v>
      </c>
      <c r="J1518" t="str">
        <f>IF(DataAnalyst!I1504=-1,"Unknown",DataAnalyst!I1504)</f>
        <v>501 to 1000 employees</v>
      </c>
      <c r="K1518" t="str">
        <f>IF(DataAnalyst!L1504=-1,"Unknown",DataAnalyst!L1504)</f>
        <v>Electrical &amp; Electronic Manufacturing</v>
      </c>
      <c r="L1518" t="str">
        <f>IF(DataAnalyst!N1504=-1,"Unknown",DataAnalyst!N1504)</f>
        <v>$100 to $500 million (USD)</v>
      </c>
      <c r="M1518" t="b">
        <f>IF(DataAnalyst!P1504=-1,FALSE,TRUE)</f>
        <v>0</v>
      </c>
      <c r="N1518">
        <f t="shared" si="215"/>
        <v>1</v>
      </c>
      <c r="O1518">
        <f t="shared" si="210"/>
        <v>1</v>
      </c>
      <c r="P1518">
        <f t="shared" si="211"/>
        <v>0</v>
      </c>
      <c r="Q1518">
        <f t="shared" si="212"/>
        <v>1</v>
      </c>
      <c r="R1518">
        <f t="shared" si="213"/>
        <v>0</v>
      </c>
      <c r="S1518">
        <f t="shared" si="214"/>
        <v>0</v>
      </c>
    </row>
    <row r="1519" spans="1:19" ht="18.600000000000001" customHeight="1" x14ac:dyDescent="0.3">
      <c r="A1519" t="s">
        <v>4356</v>
      </c>
      <c r="B1519" t="str">
        <f>UPPER(DataAnalyst!B1519)</f>
        <v>FINANCIAL DATA ANALYST</v>
      </c>
      <c r="C1519" t="s">
        <v>4317</v>
      </c>
      <c r="E1519" t="str">
        <f t="shared" si="216"/>
        <v>Data Analyst</v>
      </c>
      <c r="F1519" t="str">
        <f t="shared" si="208"/>
        <v>$89</v>
      </c>
      <c r="G1519" t="str">
        <f t="shared" si="209"/>
        <v>$151</v>
      </c>
      <c r="H1519" t="str">
        <f>LEFT(DataAnalyst!F1506,LEN(DataAnalyst!F1506)-3)</f>
        <v xml:space="preserve">Accounting Principals
</v>
      </c>
      <c r="I1519" t="s">
        <v>241</v>
      </c>
      <c r="J1519" t="str">
        <f>IF(DataAnalyst!I1506=-1,"Unknown",DataAnalyst!I1506)</f>
        <v>501 to 1000 employees</v>
      </c>
      <c r="K1519" t="str">
        <f>IF(DataAnalyst!L1506=-1,"Unknown",DataAnalyst!L1506)</f>
        <v>Staffing &amp; Outsourcing</v>
      </c>
      <c r="L1519" t="str">
        <f>IF(DataAnalyst!N1506=-1,"Unknown",DataAnalyst!N1506)</f>
        <v>$10 to $25 million (USD)</v>
      </c>
      <c r="M1519" t="b">
        <f>IF(DataAnalyst!P1506=-1,FALSE,TRUE)</f>
        <v>0</v>
      </c>
      <c r="N1519">
        <f t="shared" si="215"/>
        <v>1</v>
      </c>
      <c r="O1519">
        <f t="shared" si="210"/>
        <v>1</v>
      </c>
      <c r="P1519">
        <f t="shared" si="211"/>
        <v>1</v>
      </c>
      <c r="Q1519">
        <f t="shared" si="212"/>
        <v>1</v>
      </c>
      <c r="R1519">
        <f t="shared" si="213"/>
        <v>0</v>
      </c>
      <c r="S1519">
        <f t="shared" si="214"/>
        <v>1</v>
      </c>
    </row>
    <row r="1520" spans="1:19" ht="18.600000000000001" customHeight="1" x14ac:dyDescent="0.3">
      <c r="A1520" t="s">
        <v>4358</v>
      </c>
      <c r="B1520" t="str">
        <f>UPPER(DataAnalyst!B1520)</f>
        <v>SR. DATA SCIENTIST/ANALYST</v>
      </c>
      <c r="C1520" t="s">
        <v>4317</v>
      </c>
      <c r="E1520" t="str">
        <f t="shared" si="216"/>
        <v>Data Analyst</v>
      </c>
      <c r="F1520" t="str">
        <f t="shared" si="208"/>
        <v>$89</v>
      </c>
      <c r="G1520" t="str">
        <f t="shared" si="209"/>
        <v>$151</v>
      </c>
      <c r="H1520" t="str">
        <f>LEFT(DataAnalyst!F1507,LEN(DataAnalyst!F1507)-3)</f>
        <v xml:space="preserve">Collabera
</v>
      </c>
      <c r="I1520" t="s">
        <v>257</v>
      </c>
      <c r="J1520" t="str">
        <f>IF(DataAnalyst!I1507=-1,"Unknown",DataAnalyst!I1507)</f>
        <v>10000+ employees</v>
      </c>
      <c r="K1520" t="str">
        <f>IF(DataAnalyst!L1507=-1,"Unknown",DataAnalyst!L1507)</f>
        <v>IT Services</v>
      </c>
      <c r="L1520" t="str">
        <f>IF(DataAnalyst!N1507=-1,"Unknown",DataAnalyst!N1507)</f>
        <v>$500 million to $1 billion (USD)</v>
      </c>
      <c r="M1520" t="b">
        <f>IF(DataAnalyst!P1507=-1,FALSE,TRUE)</f>
        <v>0</v>
      </c>
      <c r="N1520">
        <f t="shared" si="215"/>
        <v>1</v>
      </c>
      <c r="O1520">
        <f t="shared" si="210"/>
        <v>1</v>
      </c>
      <c r="P1520">
        <f t="shared" si="211"/>
        <v>0</v>
      </c>
      <c r="Q1520">
        <f t="shared" si="212"/>
        <v>1</v>
      </c>
      <c r="R1520">
        <f t="shared" si="213"/>
        <v>0</v>
      </c>
      <c r="S1520">
        <f t="shared" si="214"/>
        <v>1</v>
      </c>
    </row>
    <row r="1521" spans="1:19" ht="18.600000000000001" customHeight="1" x14ac:dyDescent="0.3">
      <c r="A1521" t="s">
        <v>4359</v>
      </c>
      <c r="B1521" t="str">
        <f>UPPER(DataAnalyst!B1521)</f>
        <v>DATA QUALITY ANALYST</v>
      </c>
      <c r="C1521" t="s">
        <v>4317</v>
      </c>
      <c r="E1521" t="str">
        <f t="shared" si="216"/>
        <v>Data Analyst</v>
      </c>
      <c r="F1521" t="str">
        <f t="shared" si="208"/>
        <v>$89</v>
      </c>
      <c r="G1521" t="str">
        <f t="shared" si="209"/>
        <v>$151</v>
      </c>
      <c r="H1521" t="str">
        <f>LEFT(DataAnalyst!F1508,LEN(DataAnalyst!F1508)-3)</f>
        <v xml:space="preserve">Lorven Technologies Inc
</v>
      </c>
      <c r="I1521" t="s">
        <v>241</v>
      </c>
      <c r="J1521" t="str">
        <f>IF(DataAnalyst!I1508=-1,"Unknown",DataAnalyst!I1508)</f>
        <v>1 to 50 employees</v>
      </c>
      <c r="K1521" t="str">
        <f>IF(DataAnalyst!L1508=-1,"Unknown",DataAnalyst!L1508)</f>
        <v>Accounting</v>
      </c>
      <c r="L1521" t="str">
        <f>IF(DataAnalyst!N1508=-1,"Unknown",DataAnalyst!N1508)</f>
        <v>Less than $1 million (USD)</v>
      </c>
      <c r="M1521" t="b">
        <f>IF(DataAnalyst!P1508=-1,FALSE,TRUE)</f>
        <v>0</v>
      </c>
      <c r="N1521">
        <f t="shared" si="215"/>
        <v>0</v>
      </c>
      <c r="O1521">
        <f t="shared" si="210"/>
        <v>0</v>
      </c>
      <c r="P1521">
        <f t="shared" si="211"/>
        <v>0</v>
      </c>
      <c r="Q1521">
        <f t="shared" si="212"/>
        <v>0</v>
      </c>
      <c r="R1521">
        <f t="shared" si="213"/>
        <v>0</v>
      </c>
      <c r="S1521">
        <f t="shared" si="214"/>
        <v>1</v>
      </c>
    </row>
    <row r="1522" spans="1:19" ht="18.600000000000001" customHeight="1" x14ac:dyDescent="0.3">
      <c r="A1522" t="s">
        <v>4361</v>
      </c>
      <c r="B1522" t="str">
        <f>UPPER(DataAnalyst!B1522)</f>
        <v>DATA ANALYST INTERN</v>
      </c>
      <c r="C1522" t="s">
        <v>4317</v>
      </c>
      <c r="E1522" t="str">
        <f t="shared" si="216"/>
        <v>Data Analyst</v>
      </c>
      <c r="F1522" t="str">
        <f t="shared" si="208"/>
        <v>$89</v>
      </c>
      <c r="G1522" t="str">
        <f t="shared" si="209"/>
        <v>$151</v>
      </c>
      <c r="H1522" t="str">
        <f>LEFT(DataAnalyst!F1509,LEN(DataAnalyst!F1509)-3)</f>
        <v xml:space="preserve">Crystal Equation
</v>
      </c>
      <c r="I1522" t="s">
        <v>459</v>
      </c>
      <c r="J1522" t="str">
        <f>IF(DataAnalyst!I1509=-1,"Unknown",DataAnalyst!I1509)</f>
        <v>51 to 200 employees</v>
      </c>
      <c r="K1522" t="str">
        <f>IF(DataAnalyst!L1509=-1,"Unknown",DataAnalyst!L1509)</f>
        <v>IT Services</v>
      </c>
      <c r="L1522" t="str">
        <f>IF(DataAnalyst!N1509=-1,"Unknown",DataAnalyst!N1509)</f>
        <v>$25 to $50 million (USD)</v>
      </c>
      <c r="M1522" t="b">
        <f>IF(DataAnalyst!P1509=-1,FALSE,TRUE)</f>
        <v>0</v>
      </c>
      <c r="N1522">
        <f t="shared" si="215"/>
        <v>0</v>
      </c>
      <c r="O1522">
        <f t="shared" si="210"/>
        <v>0</v>
      </c>
      <c r="P1522">
        <f t="shared" si="211"/>
        <v>0</v>
      </c>
      <c r="Q1522">
        <f t="shared" si="212"/>
        <v>0</v>
      </c>
      <c r="R1522">
        <f t="shared" si="213"/>
        <v>0</v>
      </c>
      <c r="S1522">
        <f t="shared" si="214"/>
        <v>0</v>
      </c>
    </row>
    <row r="1523" spans="1:19" ht="18.600000000000001" customHeight="1" x14ac:dyDescent="0.3">
      <c r="A1523" t="s">
        <v>4366</v>
      </c>
      <c r="B1523" t="str">
        <f>UPPER(DataAnalyst!B1523)</f>
        <v>DATA ANALYST I (GERMAN)</v>
      </c>
      <c r="C1523" t="s">
        <v>4317</v>
      </c>
      <c r="E1523" t="str">
        <f t="shared" si="216"/>
        <v>Data Analyst</v>
      </c>
      <c r="F1523" t="str">
        <f t="shared" si="208"/>
        <v>$89</v>
      </c>
      <c r="G1523" t="str">
        <f t="shared" si="209"/>
        <v>$151</v>
      </c>
      <c r="H1523" t="str">
        <f>LEFT(DataAnalyst!F1510,LEN(DataAnalyst!F1510)-3)</f>
        <v xml:space="preserve">Frontend Arts
</v>
      </c>
      <c r="I1523" t="s">
        <v>241</v>
      </c>
      <c r="J1523" t="str">
        <f>IF(DataAnalyst!I1510=-1,"Unknown",DataAnalyst!I1510)</f>
        <v>1 to 50 employees</v>
      </c>
      <c r="K1523" t="str">
        <f>IF(DataAnalyst!L1510=-1,"Unknown",DataAnalyst!L1510)</f>
        <v>Enterprise Software &amp; Network Solutions</v>
      </c>
      <c r="L1523" t="str">
        <f>IF(DataAnalyst!N1510=-1,"Unknown",DataAnalyst!N1510)</f>
        <v>$1 to $5 million (USD)</v>
      </c>
      <c r="M1523" t="b">
        <f>IF(DataAnalyst!P1510=-1,FALSE,TRUE)</f>
        <v>0</v>
      </c>
      <c r="N1523">
        <f t="shared" si="215"/>
        <v>0</v>
      </c>
      <c r="O1523">
        <f t="shared" si="210"/>
        <v>0</v>
      </c>
      <c r="P1523">
        <f t="shared" si="211"/>
        <v>0</v>
      </c>
      <c r="Q1523">
        <f t="shared" si="212"/>
        <v>0</v>
      </c>
      <c r="R1523">
        <f t="shared" si="213"/>
        <v>0</v>
      </c>
      <c r="S1523">
        <f t="shared" si="214"/>
        <v>1</v>
      </c>
    </row>
    <row r="1524" spans="1:19" ht="18.600000000000001" customHeight="1" x14ac:dyDescent="0.3">
      <c r="A1524" t="s">
        <v>4369</v>
      </c>
      <c r="B1524" t="str">
        <f>UPPER(DataAnalyst!B1524)</f>
        <v>DATA ANALYST</v>
      </c>
      <c r="C1524" t="s">
        <v>4317</v>
      </c>
      <c r="E1524" t="str">
        <f t="shared" si="216"/>
        <v>Data Analyst</v>
      </c>
      <c r="F1524" t="str">
        <f t="shared" si="208"/>
        <v>$89</v>
      </c>
      <c r="G1524" t="str">
        <f t="shared" si="209"/>
        <v>$151</v>
      </c>
      <c r="H1524" t="str">
        <f>LEFT(DataAnalyst!F1511,LEN(DataAnalyst!F1511)-3)</f>
        <v xml:space="preserve">Wider Circle
</v>
      </c>
      <c r="I1524" t="s">
        <v>992</v>
      </c>
      <c r="J1524" t="str">
        <f>IF(DataAnalyst!I1511=-1,"Unknown",DataAnalyst!I1511)</f>
        <v>1 to 50 employees</v>
      </c>
      <c r="K1524" t="str">
        <f>IF(DataAnalyst!L1511=-1,"Unknown",DataAnalyst!L1511)</f>
        <v>Health, Beauty, &amp; Fitness</v>
      </c>
      <c r="L1524" t="str">
        <f>IF(DataAnalyst!N1511=-1,"Unknown",DataAnalyst!N1511)</f>
        <v>Unknown / Non-Applicable</v>
      </c>
      <c r="M1524" t="b">
        <f>IF(DataAnalyst!P1511=-1,FALSE,TRUE)</f>
        <v>0</v>
      </c>
      <c r="N1524">
        <f t="shared" si="215"/>
        <v>1</v>
      </c>
      <c r="O1524">
        <f t="shared" si="210"/>
        <v>0</v>
      </c>
      <c r="P1524">
        <f t="shared" si="211"/>
        <v>0</v>
      </c>
      <c r="Q1524">
        <f t="shared" si="212"/>
        <v>0</v>
      </c>
      <c r="R1524">
        <f t="shared" si="213"/>
        <v>0</v>
      </c>
      <c r="S1524">
        <f t="shared" si="214"/>
        <v>1</v>
      </c>
    </row>
    <row r="1525" spans="1:19" ht="18.600000000000001" customHeight="1" x14ac:dyDescent="0.3">
      <c r="A1525" t="s">
        <v>4370</v>
      </c>
      <c r="B1525" t="str">
        <f>UPPER(DataAnalyst!B1525)</f>
        <v>DATA ANALYST</v>
      </c>
      <c r="C1525" t="s">
        <v>4317</v>
      </c>
      <c r="E1525" t="str">
        <f t="shared" si="216"/>
        <v>Data Analyst</v>
      </c>
      <c r="F1525" t="str">
        <f t="shared" si="208"/>
        <v>$89</v>
      </c>
      <c r="G1525" t="str">
        <f t="shared" si="209"/>
        <v>$151</v>
      </c>
      <c r="H1525" t="str">
        <f>LEFT(DataAnalyst!F1512,LEN(DataAnalyst!F1512)-3)</f>
        <v xml:space="preserve">Poshmark
</v>
      </c>
      <c r="I1525" t="s">
        <v>992</v>
      </c>
      <c r="J1525" t="str">
        <f>IF(DataAnalyst!I1512=-1,"Unknown",DataAnalyst!I1512)</f>
        <v>201 to 500 employees</v>
      </c>
      <c r="K1525" t="str">
        <f>IF(DataAnalyst!L1512=-1,"Unknown",DataAnalyst!L1512)</f>
        <v>Internet</v>
      </c>
      <c r="L1525" t="str">
        <f>IF(DataAnalyst!N1512=-1,"Unknown",DataAnalyst!N1512)</f>
        <v>$100 to $500 million (USD)</v>
      </c>
      <c r="M1525" t="b">
        <f>IF(DataAnalyst!P1512=-1,FALSE,TRUE)</f>
        <v>0</v>
      </c>
      <c r="N1525">
        <f t="shared" si="215"/>
        <v>1</v>
      </c>
      <c r="O1525">
        <f t="shared" si="210"/>
        <v>1</v>
      </c>
      <c r="P1525">
        <f t="shared" si="211"/>
        <v>0</v>
      </c>
      <c r="Q1525">
        <f t="shared" si="212"/>
        <v>1</v>
      </c>
      <c r="R1525">
        <f t="shared" si="213"/>
        <v>1</v>
      </c>
      <c r="S1525">
        <f t="shared" si="214"/>
        <v>1</v>
      </c>
    </row>
    <row r="1526" spans="1:19" ht="18.600000000000001" customHeight="1" x14ac:dyDescent="0.3">
      <c r="A1526" t="s">
        <v>4373</v>
      </c>
      <c r="B1526" t="str">
        <f>UPPER(DataAnalyst!B1526)</f>
        <v>BIOMEDICAL DATA ANALYST I - TEMPORARY</v>
      </c>
      <c r="C1526" t="s">
        <v>4317</v>
      </c>
      <c r="E1526" t="str">
        <f t="shared" si="216"/>
        <v>Data Analyst</v>
      </c>
      <c r="F1526" t="str">
        <f t="shared" si="208"/>
        <v>$89</v>
      </c>
      <c r="G1526" t="str">
        <f t="shared" si="209"/>
        <v>$151</v>
      </c>
      <c r="H1526" t="str">
        <f>LEFT(DataAnalyst!F1513,LEN(DataAnalyst!F1513)-3)</f>
        <v xml:space="preserve">Artech LLC
</v>
      </c>
      <c r="I1526" t="s">
        <v>257</v>
      </c>
      <c r="J1526" t="str">
        <f>IF(DataAnalyst!I1513=-1,"Unknown",DataAnalyst!I1513)</f>
        <v>5001 to 10000 employees</v>
      </c>
      <c r="K1526" t="str">
        <f>IF(DataAnalyst!L1513=-1,"Unknown",DataAnalyst!L1513)</f>
        <v>Staffing &amp; Outsourcing</v>
      </c>
      <c r="L1526" t="str">
        <f>IF(DataAnalyst!N1513=-1,"Unknown",DataAnalyst!N1513)</f>
        <v>$500 million to $1 billion (USD)</v>
      </c>
      <c r="M1526" t="b">
        <f>IF(DataAnalyst!P1513=-1,FALSE,TRUE)</f>
        <v>0</v>
      </c>
      <c r="N1526">
        <f t="shared" si="215"/>
        <v>1</v>
      </c>
      <c r="O1526">
        <f t="shared" si="210"/>
        <v>1</v>
      </c>
      <c r="P1526">
        <f t="shared" si="211"/>
        <v>0</v>
      </c>
      <c r="Q1526">
        <f t="shared" si="212"/>
        <v>0</v>
      </c>
      <c r="R1526">
        <f t="shared" si="213"/>
        <v>0</v>
      </c>
      <c r="S1526">
        <f t="shared" si="214"/>
        <v>1</v>
      </c>
    </row>
    <row r="1527" spans="1:19" ht="18.600000000000001" customHeight="1" x14ac:dyDescent="0.3">
      <c r="A1527" t="s">
        <v>4376</v>
      </c>
      <c r="B1527" t="str">
        <f>UPPER(DataAnalyst!B1527)</f>
        <v>DATA ANALYST 2</v>
      </c>
      <c r="C1527" t="s">
        <v>4375</v>
      </c>
      <c r="E1527" t="str">
        <f t="shared" si="216"/>
        <v>Data Analyst</v>
      </c>
      <c r="F1527" t="str">
        <f t="shared" si="208"/>
        <v>$69</v>
      </c>
      <c r="G1527" t="str">
        <f t="shared" si="209"/>
        <v>$127</v>
      </c>
      <c r="H1527" t="str">
        <f>LEFT(DataAnalyst!F1515,LEN(DataAnalyst!F1515)-3)</f>
        <v xml:space="preserve">Zolon Tech Solutions Inc.
</v>
      </c>
      <c r="I1527" t="s">
        <v>2038</v>
      </c>
      <c r="J1527" t="str">
        <f>IF(DataAnalyst!I1515=-1,"Unknown",DataAnalyst!I1515)</f>
        <v>201 to 500 employees</v>
      </c>
      <c r="K1527" t="str">
        <f>IF(DataAnalyst!L1515=-1,"Unknown",DataAnalyst!L1515)</f>
        <v>IT Services</v>
      </c>
      <c r="L1527" t="str">
        <f>IF(DataAnalyst!N1515=-1,"Unknown",DataAnalyst!N1515)</f>
        <v>$25 to $50 million (USD)</v>
      </c>
      <c r="M1527" t="b">
        <f>IF(DataAnalyst!P1515=-1,FALSE,TRUE)</f>
        <v>0</v>
      </c>
      <c r="N1527">
        <f t="shared" si="215"/>
        <v>0</v>
      </c>
      <c r="O1527">
        <f t="shared" si="210"/>
        <v>0</v>
      </c>
      <c r="P1527">
        <f t="shared" si="211"/>
        <v>0</v>
      </c>
      <c r="Q1527">
        <f t="shared" si="212"/>
        <v>0</v>
      </c>
      <c r="R1527">
        <f t="shared" si="213"/>
        <v>0</v>
      </c>
      <c r="S1527">
        <f t="shared" si="214"/>
        <v>1</v>
      </c>
    </row>
    <row r="1528" spans="1:19" ht="18.600000000000001" customHeight="1" x14ac:dyDescent="0.3">
      <c r="A1528" t="s">
        <v>4379</v>
      </c>
      <c r="B1528" t="str">
        <f>UPPER(DataAnalyst!B1528)</f>
        <v>SUPPLY CHAIN DATA ANALYST</v>
      </c>
      <c r="C1528" t="s">
        <v>4375</v>
      </c>
      <c r="E1528" t="str">
        <f t="shared" si="216"/>
        <v>Data Analyst</v>
      </c>
      <c r="F1528" t="str">
        <f t="shared" si="208"/>
        <v>$69</v>
      </c>
      <c r="G1528" t="str">
        <f t="shared" si="209"/>
        <v>$127</v>
      </c>
      <c r="H1528" t="str">
        <f>LEFT(DataAnalyst!F1516,LEN(DataAnalyst!F1516)-3)</f>
        <v xml:space="preserve">Staffigo Technical Services, LLC
</v>
      </c>
      <c r="I1528" t="s">
        <v>241</v>
      </c>
      <c r="J1528" t="str">
        <f>IF(DataAnalyst!I1516=-1,"Unknown",DataAnalyst!I1516)</f>
        <v>51 to 200 employees</v>
      </c>
      <c r="K1528" t="str">
        <f>IF(DataAnalyst!L1516=-1,"Unknown",DataAnalyst!L1516)</f>
        <v>IT Services</v>
      </c>
      <c r="L1528" t="str">
        <f>IF(DataAnalyst!N1516=-1,"Unknown",DataAnalyst!N1516)</f>
        <v>$50 to $100 million (USD)</v>
      </c>
      <c r="M1528" t="b">
        <f>IF(DataAnalyst!P1516=-1,FALSE,TRUE)</f>
        <v>0</v>
      </c>
      <c r="N1528">
        <f t="shared" si="215"/>
        <v>0</v>
      </c>
      <c r="O1528">
        <f t="shared" si="210"/>
        <v>0</v>
      </c>
      <c r="P1528">
        <f t="shared" si="211"/>
        <v>0</v>
      </c>
      <c r="Q1528">
        <f t="shared" si="212"/>
        <v>1</v>
      </c>
      <c r="R1528">
        <f t="shared" si="213"/>
        <v>0</v>
      </c>
      <c r="S1528">
        <f t="shared" si="214"/>
        <v>0</v>
      </c>
    </row>
    <row r="1529" spans="1:19" ht="18.600000000000001" customHeight="1" x14ac:dyDescent="0.3">
      <c r="A1529" t="s">
        <v>4381</v>
      </c>
      <c r="B1529" t="str">
        <f>UPPER(DataAnalyst!B1529)</f>
        <v>RESEARCH &amp; DATA ANALYST LEAD</v>
      </c>
      <c r="C1529" t="s">
        <v>4375</v>
      </c>
      <c r="E1529" t="str">
        <f t="shared" si="216"/>
        <v>Data Analyst</v>
      </c>
      <c r="F1529" t="str">
        <f t="shared" si="208"/>
        <v>$69</v>
      </c>
      <c r="G1529" t="str">
        <f t="shared" si="209"/>
        <v>$127</v>
      </c>
      <c r="H1529" t="str">
        <f>LEFT(DataAnalyst!F1517,LEN(DataAnalyst!F1517)-3)</f>
        <v xml:space="preserve">EApps Tech </v>
      </c>
      <c r="I1529" t="s">
        <v>257</v>
      </c>
      <c r="J1529" t="str">
        <f>IF(DataAnalyst!I1517=-1,"Unknown",DataAnalyst!I1517)</f>
        <v>Unknown</v>
      </c>
      <c r="K1529" t="str">
        <f>IF(DataAnalyst!L1517=-1,"Unknown",DataAnalyst!L1517)</f>
        <v>Unknown</v>
      </c>
      <c r="L1529" t="str">
        <f>IF(DataAnalyst!N1517=-1,"Unknown",DataAnalyst!N1517)</f>
        <v>Unknown</v>
      </c>
      <c r="M1529" t="b">
        <f>IF(DataAnalyst!P1517=-1,FALSE,TRUE)</f>
        <v>0</v>
      </c>
      <c r="N1529">
        <f t="shared" si="215"/>
        <v>0</v>
      </c>
      <c r="O1529">
        <f t="shared" si="210"/>
        <v>0</v>
      </c>
      <c r="P1529">
        <f t="shared" si="211"/>
        <v>0</v>
      </c>
      <c r="Q1529">
        <f t="shared" si="212"/>
        <v>0</v>
      </c>
      <c r="R1529">
        <f t="shared" si="213"/>
        <v>0</v>
      </c>
      <c r="S1529">
        <f t="shared" si="214"/>
        <v>1</v>
      </c>
    </row>
    <row r="1530" spans="1:19" ht="18.600000000000001" customHeight="1" x14ac:dyDescent="0.3">
      <c r="A1530" t="s">
        <v>4384</v>
      </c>
      <c r="B1530" t="str">
        <f>UPPER(DataAnalyst!B1530)</f>
        <v>ADVANCE DATA ANALYST</v>
      </c>
      <c r="C1530" t="s">
        <v>4375</v>
      </c>
      <c r="E1530" t="str">
        <f t="shared" si="216"/>
        <v>Data Analyst</v>
      </c>
      <c r="F1530" t="str">
        <f t="shared" si="208"/>
        <v>$69</v>
      </c>
      <c r="G1530" t="str">
        <f t="shared" si="209"/>
        <v>$127</v>
      </c>
      <c r="H1530" t="str">
        <f>LEFT(DataAnalyst!F1518,LEN(DataAnalyst!F1518)-3)</f>
        <v>enexusglo</v>
      </c>
      <c r="I1530" t="s">
        <v>241</v>
      </c>
      <c r="J1530" t="str">
        <f>IF(DataAnalyst!I1518=-1,"Unknown",DataAnalyst!I1518)</f>
        <v>Unknown</v>
      </c>
      <c r="K1530" t="str">
        <f>IF(DataAnalyst!L1518=-1,"Unknown",DataAnalyst!L1518)</f>
        <v>Unknown</v>
      </c>
      <c r="L1530" t="str">
        <f>IF(DataAnalyst!N1518=-1,"Unknown",DataAnalyst!N1518)</f>
        <v>Unknown</v>
      </c>
      <c r="M1530" t="b">
        <f>IF(DataAnalyst!P1518=-1,FALSE,TRUE)</f>
        <v>0</v>
      </c>
      <c r="N1530">
        <f t="shared" si="215"/>
        <v>0</v>
      </c>
      <c r="O1530">
        <f t="shared" si="210"/>
        <v>0</v>
      </c>
      <c r="P1530">
        <f t="shared" si="211"/>
        <v>0</v>
      </c>
      <c r="Q1530">
        <f t="shared" si="212"/>
        <v>0</v>
      </c>
      <c r="R1530">
        <f t="shared" si="213"/>
        <v>0</v>
      </c>
      <c r="S1530">
        <f t="shared" si="214"/>
        <v>0</v>
      </c>
    </row>
    <row r="1531" spans="1:19" ht="18.600000000000001" customHeight="1" x14ac:dyDescent="0.3">
      <c r="A1531" t="s">
        <v>4387</v>
      </c>
      <c r="B1531" t="str">
        <f>UPPER(DataAnalyst!B1531)</f>
        <v>DATA ANALYST</v>
      </c>
      <c r="C1531" t="s">
        <v>4375</v>
      </c>
      <c r="E1531" t="str">
        <f t="shared" si="216"/>
        <v>Data Analyst</v>
      </c>
      <c r="F1531" t="str">
        <f t="shared" si="208"/>
        <v>$69</v>
      </c>
      <c r="G1531" t="str">
        <f t="shared" si="209"/>
        <v>$127</v>
      </c>
      <c r="H1531" t="str">
        <f>LEFT(DataAnalyst!F1519,LEN(DataAnalyst!F1519)-3)</f>
        <v xml:space="preserve">Apple
</v>
      </c>
      <c r="I1531" t="s">
        <v>976</v>
      </c>
      <c r="J1531" t="str">
        <f>IF(DataAnalyst!I1519=-1,"Unknown",DataAnalyst!I1519)</f>
        <v>10000+ employees</v>
      </c>
      <c r="K1531" t="str">
        <f>IF(DataAnalyst!L1519=-1,"Unknown",DataAnalyst!L1519)</f>
        <v>Computer Hardware &amp; Software</v>
      </c>
      <c r="L1531" t="str">
        <f>IF(DataAnalyst!N1519=-1,"Unknown",DataAnalyst!N1519)</f>
        <v>$10+ billion (USD)</v>
      </c>
      <c r="M1531" t="b">
        <f>IF(DataAnalyst!P1519=-1,FALSE,TRUE)</f>
        <v>0</v>
      </c>
      <c r="N1531">
        <f t="shared" si="215"/>
        <v>0</v>
      </c>
      <c r="O1531">
        <f t="shared" si="210"/>
        <v>0</v>
      </c>
      <c r="P1531">
        <f t="shared" si="211"/>
        <v>0</v>
      </c>
      <c r="Q1531">
        <f t="shared" si="212"/>
        <v>0</v>
      </c>
      <c r="R1531">
        <f t="shared" si="213"/>
        <v>0</v>
      </c>
      <c r="S1531">
        <f t="shared" si="214"/>
        <v>1</v>
      </c>
    </row>
    <row r="1532" spans="1:19" ht="18.600000000000001" customHeight="1" x14ac:dyDescent="0.3">
      <c r="A1532" t="s">
        <v>4390</v>
      </c>
      <c r="B1532" t="str">
        <f>UPPER(DataAnalyst!B1532)</f>
        <v>MAPS EVALUATION DATA ANALYST</v>
      </c>
      <c r="C1532" t="s">
        <v>4375</v>
      </c>
      <c r="E1532" t="str">
        <f t="shared" si="216"/>
        <v>Data Analyst</v>
      </c>
      <c r="F1532" t="str">
        <f t="shared" si="208"/>
        <v>$69</v>
      </c>
      <c r="G1532" t="str">
        <f t="shared" si="209"/>
        <v>$127</v>
      </c>
      <c r="H1532" t="str">
        <f>LEFT(DataAnalyst!F1521,LEN(DataAnalyst!F1521)-3)</f>
        <v xml:space="preserve">Lodestone
</v>
      </c>
      <c r="I1532" t="s">
        <v>459</v>
      </c>
      <c r="J1532" t="str">
        <f>IF(DataAnalyst!I1521=-1,"Unknown",DataAnalyst!I1521)</f>
        <v>201 to 500 employees</v>
      </c>
      <c r="K1532" t="str">
        <f>IF(DataAnalyst!L1521=-1,"Unknown",DataAnalyst!L1521)</f>
        <v>Internet</v>
      </c>
      <c r="L1532" t="str">
        <f>IF(DataAnalyst!N1521=-1,"Unknown",DataAnalyst!N1521)</f>
        <v>Unknown / Non-Applicable</v>
      </c>
      <c r="M1532" t="b">
        <f>IF(DataAnalyst!P1521=-1,FALSE,TRUE)</f>
        <v>0</v>
      </c>
      <c r="N1532">
        <f t="shared" si="215"/>
        <v>0</v>
      </c>
      <c r="O1532">
        <f t="shared" si="210"/>
        <v>1</v>
      </c>
      <c r="P1532">
        <f t="shared" si="211"/>
        <v>0</v>
      </c>
      <c r="Q1532">
        <f t="shared" si="212"/>
        <v>0</v>
      </c>
      <c r="R1532">
        <f t="shared" si="213"/>
        <v>0</v>
      </c>
      <c r="S1532">
        <f t="shared" si="214"/>
        <v>0</v>
      </c>
    </row>
    <row r="1533" spans="1:19" ht="18.600000000000001" customHeight="1" x14ac:dyDescent="0.3">
      <c r="A1533" t="s">
        <v>4391</v>
      </c>
      <c r="B1533" t="str">
        <f>UPPER(DataAnalyst!B1533)</f>
        <v>DATA ANALYST</v>
      </c>
      <c r="C1533" t="s">
        <v>4375</v>
      </c>
      <c r="E1533" t="str">
        <f t="shared" si="216"/>
        <v>Data Analyst</v>
      </c>
      <c r="F1533" t="str">
        <f t="shared" si="208"/>
        <v>$69</v>
      </c>
      <c r="G1533" t="str">
        <f t="shared" si="209"/>
        <v>$127</v>
      </c>
      <c r="H1533" t="str">
        <f>LEFT(DataAnalyst!F1522,LEN(DataAnalyst!F1522)-3)</f>
        <v xml:space="preserve">SAP
</v>
      </c>
      <c r="I1533" t="s">
        <v>4270</v>
      </c>
      <c r="J1533" t="str">
        <f>IF(DataAnalyst!I1522=-1,"Unknown",DataAnalyst!I1522)</f>
        <v>10000+ employees</v>
      </c>
      <c r="K1533" t="str">
        <f>IF(DataAnalyst!L1522=-1,"Unknown",DataAnalyst!L1522)</f>
        <v>Computer Hardware &amp; Software</v>
      </c>
      <c r="L1533" t="str">
        <f>IF(DataAnalyst!N1522=-1,"Unknown",DataAnalyst!N1522)</f>
        <v>$10+ billion (USD)</v>
      </c>
      <c r="M1533" t="b">
        <f>IF(DataAnalyst!P1522=-1,FALSE,TRUE)</f>
        <v>0</v>
      </c>
      <c r="N1533">
        <f t="shared" si="215"/>
        <v>1</v>
      </c>
      <c r="O1533">
        <f t="shared" si="210"/>
        <v>1</v>
      </c>
      <c r="P1533">
        <f t="shared" si="211"/>
        <v>0</v>
      </c>
      <c r="Q1533">
        <f t="shared" si="212"/>
        <v>1</v>
      </c>
      <c r="R1533">
        <f t="shared" si="213"/>
        <v>0</v>
      </c>
      <c r="S1533">
        <f t="shared" si="214"/>
        <v>0</v>
      </c>
    </row>
    <row r="1534" spans="1:19" ht="18.600000000000001" customHeight="1" x14ac:dyDescent="0.3">
      <c r="A1534" t="s">
        <v>4393</v>
      </c>
      <c r="B1534" t="str">
        <f>UPPER(DataAnalyst!B1534)</f>
        <v>FINANCIAL DATA ANALYST</v>
      </c>
      <c r="C1534" t="s">
        <v>4375</v>
      </c>
      <c r="E1534" t="str">
        <f t="shared" si="216"/>
        <v>Data Analyst</v>
      </c>
      <c r="F1534" t="str">
        <f t="shared" si="208"/>
        <v>$69</v>
      </c>
      <c r="G1534" t="str">
        <f t="shared" si="209"/>
        <v>$127</v>
      </c>
      <c r="H1534" t="str">
        <f>LEFT(DataAnalyst!F1523,LEN(DataAnalyst!F1523)-3)</f>
        <v xml:space="preserve">Calsoft Labs
</v>
      </c>
      <c r="I1534" t="s">
        <v>2038</v>
      </c>
      <c r="J1534" t="str">
        <f>IF(DataAnalyst!I1523=-1,"Unknown",DataAnalyst!I1523)</f>
        <v>1001 to 5000 employees</v>
      </c>
      <c r="K1534" t="str">
        <f>IF(DataAnalyst!L1523=-1,"Unknown",DataAnalyst!L1523)</f>
        <v>IT Services</v>
      </c>
      <c r="L1534" t="str">
        <f>IF(DataAnalyst!N1523=-1,"Unknown",DataAnalyst!N1523)</f>
        <v>Unknown / Non-Applicable</v>
      </c>
      <c r="M1534" t="b">
        <f>IF(DataAnalyst!P1523=-1,FALSE,TRUE)</f>
        <v>0</v>
      </c>
      <c r="N1534">
        <f t="shared" si="215"/>
        <v>1</v>
      </c>
      <c r="O1534">
        <f t="shared" si="210"/>
        <v>0</v>
      </c>
      <c r="P1534">
        <f t="shared" si="211"/>
        <v>0</v>
      </c>
      <c r="Q1534">
        <f t="shared" si="212"/>
        <v>0</v>
      </c>
      <c r="R1534">
        <f t="shared" si="213"/>
        <v>0</v>
      </c>
      <c r="S1534">
        <f t="shared" si="214"/>
        <v>0</v>
      </c>
    </row>
    <row r="1535" spans="1:19" ht="18.600000000000001" customHeight="1" x14ac:dyDescent="0.3">
      <c r="A1535" t="s">
        <v>4396</v>
      </c>
      <c r="B1535" t="str">
        <f>UPPER(DataAnalyst!B1535)</f>
        <v>BIOINFORMATICIAN/RESEARCH DATA ANALYST 1</v>
      </c>
      <c r="C1535" t="s">
        <v>4375</v>
      </c>
      <c r="E1535" t="str">
        <f t="shared" si="216"/>
        <v>Data Analyst</v>
      </c>
      <c r="F1535" t="str">
        <f t="shared" si="208"/>
        <v>$69</v>
      </c>
      <c r="G1535" t="str">
        <f t="shared" si="209"/>
        <v>$127</v>
      </c>
      <c r="H1535" t="str">
        <f>LEFT(DataAnalyst!F1524,LEN(DataAnalyst!F1524)-3)</f>
        <v xml:space="preserve">Staffigo Technical Services, LLC
</v>
      </c>
      <c r="I1535" t="s">
        <v>241</v>
      </c>
      <c r="J1535" t="str">
        <f>IF(DataAnalyst!I1524=-1,"Unknown",DataAnalyst!I1524)</f>
        <v>51 to 200 employees</v>
      </c>
      <c r="K1535" t="str">
        <f>IF(DataAnalyst!L1524=-1,"Unknown",DataAnalyst!L1524)</f>
        <v>IT Services</v>
      </c>
      <c r="L1535" t="str">
        <f>IF(DataAnalyst!N1524=-1,"Unknown",DataAnalyst!N1524)</f>
        <v>$50 to $100 million (USD)</v>
      </c>
      <c r="M1535" t="b">
        <f>IF(DataAnalyst!P1524=-1,FALSE,TRUE)</f>
        <v>0</v>
      </c>
      <c r="N1535">
        <f t="shared" si="215"/>
        <v>0</v>
      </c>
      <c r="O1535">
        <f t="shared" si="210"/>
        <v>1</v>
      </c>
      <c r="P1535">
        <f t="shared" si="211"/>
        <v>0</v>
      </c>
      <c r="Q1535">
        <f t="shared" si="212"/>
        <v>0</v>
      </c>
      <c r="R1535">
        <f t="shared" si="213"/>
        <v>0</v>
      </c>
      <c r="S1535">
        <f t="shared" si="214"/>
        <v>0</v>
      </c>
    </row>
    <row r="1536" spans="1:19" ht="18.600000000000001" customHeight="1" x14ac:dyDescent="0.3">
      <c r="A1536" t="s">
        <v>4398</v>
      </c>
      <c r="B1536" t="str">
        <f>UPPER(DataAnalyst!B1536)</f>
        <v>DATA ANALYST</v>
      </c>
      <c r="C1536" t="s">
        <v>4375</v>
      </c>
      <c r="E1536" t="str">
        <f t="shared" si="216"/>
        <v>Data Analyst</v>
      </c>
      <c r="F1536" t="str">
        <f t="shared" si="208"/>
        <v>$69</v>
      </c>
      <c r="G1536" t="str">
        <f t="shared" si="209"/>
        <v>$127</v>
      </c>
      <c r="H1536" t="str">
        <f>LEFT(DataAnalyst!F1525,LEN(DataAnalyst!F1525)-3)</f>
        <v xml:space="preserve">IntelliPro Group Inc.
</v>
      </c>
      <c r="I1536" t="s">
        <v>241</v>
      </c>
      <c r="J1536" t="str">
        <f>IF(DataAnalyst!I1525=-1,"Unknown",DataAnalyst!I1525)</f>
        <v>201 to 500 employees</v>
      </c>
      <c r="K1536" t="str">
        <f>IF(DataAnalyst!L1525=-1,"Unknown",DataAnalyst!L1525)</f>
        <v>Unknown</v>
      </c>
      <c r="L1536" t="str">
        <f>IF(DataAnalyst!N1525=-1,"Unknown",DataAnalyst!N1525)</f>
        <v>$10 to $25 million (USD)</v>
      </c>
      <c r="M1536" t="b">
        <f>IF(DataAnalyst!P1525=-1,FALSE,TRUE)</f>
        <v>0</v>
      </c>
      <c r="N1536">
        <f t="shared" si="215"/>
        <v>0</v>
      </c>
      <c r="O1536">
        <f t="shared" si="210"/>
        <v>0</v>
      </c>
      <c r="P1536">
        <f t="shared" si="211"/>
        <v>0</v>
      </c>
      <c r="Q1536">
        <f t="shared" si="212"/>
        <v>0</v>
      </c>
      <c r="R1536">
        <f t="shared" si="213"/>
        <v>0</v>
      </c>
      <c r="S1536">
        <f t="shared" si="214"/>
        <v>1</v>
      </c>
    </row>
    <row r="1537" spans="1:19" ht="18.600000000000001" customHeight="1" x14ac:dyDescent="0.3">
      <c r="A1537" t="s">
        <v>4400</v>
      </c>
      <c r="B1537" t="str">
        <f>UPPER(DataAnalyst!B1537)</f>
        <v>DATA ANALYST</v>
      </c>
      <c r="C1537" t="s">
        <v>4375</v>
      </c>
      <c r="E1537" t="str">
        <f t="shared" si="216"/>
        <v>Data Analyst</v>
      </c>
      <c r="F1537" t="str">
        <f t="shared" si="208"/>
        <v>$69</v>
      </c>
      <c r="G1537" t="str">
        <f t="shared" si="209"/>
        <v>$127</v>
      </c>
      <c r="H1537" t="str">
        <f>LEFT(DataAnalyst!F1526,LEN(DataAnalyst!F1526)-3)</f>
        <v xml:space="preserve">Exact Sciences Corporation
</v>
      </c>
      <c r="I1537" t="s">
        <v>992</v>
      </c>
      <c r="J1537" t="str">
        <f>IF(DataAnalyst!I1526=-1,"Unknown",DataAnalyst!I1526)</f>
        <v>1001 to 5000 employees</v>
      </c>
      <c r="K1537" t="str">
        <f>IF(DataAnalyst!L1526=-1,"Unknown",DataAnalyst!L1526)</f>
        <v>Health Care Services &amp; Hospitals</v>
      </c>
      <c r="L1537" t="str">
        <f>IF(DataAnalyst!N1526=-1,"Unknown",DataAnalyst!N1526)</f>
        <v>$100 to $500 million (USD)</v>
      </c>
      <c r="M1537" t="b">
        <f>IF(DataAnalyst!P1526=-1,FALSE,TRUE)</f>
        <v>0</v>
      </c>
      <c r="N1537">
        <f t="shared" si="215"/>
        <v>1</v>
      </c>
      <c r="O1537">
        <f t="shared" si="210"/>
        <v>0</v>
      </c>
      <c r="P1537">
        <f t="shared" si="211"/>
        <v>0</v>
      </c>
      <c r="Q1537">
        <f t="shared" si="212"/>
        <v>1</v>
      </c>
      <c r="R1537">
        <f t="shared" si="213"/>
        <v>1</v>
      </c>
      <c r="S1537">
        <f t="shared" si="214"/>
        <v>1</v>
      </c>
    </row>
    <row r="1538" spans="1:19" ht="18.600000000000001" customHeight="1" x14ac:dyDescent="0.3">
      <c r="A1538" t="s">
        <v>4403</v>
      </c>
      <c r="B1538" t="str">
        <f>UPPER(DataAnalyst!B1538)</f>
        <v>DATA ENGINEERING/ANALYST- APPLE CLOUD SERVICES</v>
      </c>
      <c r="C1538" t="s">
        <v>4375</v>
      </c>
      <c r="E1538" t="str">
        <f t="shared" si="216"/>
        <v>Data Analyst</v>
      </c>
      <c r="F1538" t="str">
        <f t="shared" ref="F1538:F1601" si="217">LEFT(C1538,3)</f>
        <v>$69</v>
      </c>
      <c r="G1538" t="str">
        <f t="shared" ref="G1538:G1601" si="218">MID(C1538,FIND("-",C1538)+1,FIND("(",C1538)-FIND("-",C1538)-3)</f>
        <v>$127</v>
      </c>
      <c r="H1538" t="str">
        <f>LEFT(DataAnalyst!F1527,LEN(DataAnalyst!F1527)-3)</f>
        <v xml:space="preserve">Stanford University
</v>
      </c>
      <c r="I1538" t="s">
        <v>4378</v>
      </c>
      <c r="J1538" t="str">
        <f>IF(DataAnalyst!I1527=-1,"Unknown",DataAnalyst!I1527)</f>
        <v>10000+ employees</v>
      </c>
      <c r="K1538" t="str">
        <f>IF(DataAnalyst!L1527=-1,"Unknown",DataAnalyst!L1527)</f>
        <v>Colleges &amp; Universities</v>
      </c>
      <c r="L1538" t="str">
        <f>IF(DataAnalyst!N1527=-1,"Unknown",DataAnalyst!N1527)</f>
        <v>$10+ billion (USD)</v>
      </c>
      <c r="M1538" t="b">
        <f>IF(DataAnalyst!P1527=-1,FALSE,TRUE)</f>
        <v>0</v>
      </c>
      <c r="N1538">
        <f t="shared" si="215"/>
        <v>1</v>
      </c>
      <c r="O1538">
        <f t="shared" si="210"/>
        <v>1</v>
      </c>
      <c r="P1538">
        <f t="shared" si="211"/>
        <v>0</v>
      </c>
      <c r="Q1538">
        <f t="shared" si="212"/>
        <v>0</v>
      </c>
      <c r="R1538">
        <f t="shared" si="213"/>
        <v>0</v>
      </c>
      <c r="S1538">
        <f t="shared" si="214"/>
        <v>1</v>
      </c>
    </row>
    <row r="1539" spans="1:19" ht="18.600000000000001" customHeight="1" x14ac:dyDescent="0.3">
      <c r="A1539" t="s">
        <v>4404</v>
      </c>
      <c r="B1539" t="str">
        <f>UPPER(DataAnalyst!B1539)</f>
        <v>DATA ANALYST</v>
      </c>
      <c r="C1539" t="s">
        <v>4375</v>
      </c>
      <c r="E1539" t="str">
        <f t="shared" si="216"/>
        <v>Data Analyst</v>
      </c>
      <c r="F1539" t="str">
        <f t="shared" si="217"/>
        <v>$69</v>
      </c>
      <c r="G1539" t="str">
        <f t="shared" si="218"/>
        <v>$127</v>
      </c>
      <c r="H1539" t="str">
        <f>LEFT(DataAnalyst!F1528,LEN(DataAnalyst!F1528)-3)</f>
        <v xml:space="preserve">Softcom Systems
</v>
      </c>
      <c r="I1539" t="s">
        <v>241</v>
      </c>
      <c r="J1539" t="str">
        <f>IF(DataAnalyst!I1528=-1,"Unknown",DataAnalyst!I1528)</f>
        <v>1 to 50 employees</v>
      </c>
      <c r="K1539" t="str">
        <f>IF(DataAnalyst!L1528=-1,"Unknown",DataAnalyst!L1528)</f>
        <v>IT Services</v>
      </c>
      <c r="L1539" t="str">
        <f>IF(DataAnalyst!N1528=-1,"Unknown",DataAnalyst!N1528)</f>
        <v>$1 to $5 million (USD)</v>
      </c>
      <c r="M1539" t="b">
        <f>IF(DataAnalyst!P1528=-1,FALSE,TRUE)</f>
        <v>0</v>
      </c>
      <c r="N1539">
        <f t="shared" si="215"/>
        <v>1</v>
      </c>
      <c r="O1539">
        <f t="shared" ref="O1539:O1602" si="219">COUNTIF($A1539,"*Python*")</f>
        <v>1</v>
      </c>
      <c r="P1539">
        <f t="shared" ref="P1539:P1602" si="220">COUNTIF($A1539,"* R *")</f>
        <v>1</v>
      </c>
      <c r="Q1539">
        <f t="shared" ref="Q1539:Q1602" si="221">COUNTIF($A1539,"*Tableau*")</f>
        <v>1</v>
      </c>
      <c r="R1539">
        <f t="shared" ref="R1539:R1602" si="222">COUNTIF($A1539,"*Power BI*")+COUNTIF($A1539,"*PowerBI*")</f>
        <v>0</v>
      </c>
      <c r="S1539">
        <f t="shared" ref="S1539:S1602" si="223">+COUNTIF($A1539,"*Excel*")</f>
        <v>1</v>
      </c>
    </row>
    <row r="1540" spans="1:19" ht="18.600000000000001" customHeight="1" x14ac:dyDescent="0.3">
      <c r="A1540" t="s">
        <v>4405</v>
      </c>
      <c r="B1540" t="str">
        <f>UPPER(DataAnalyst!B1540)</f>
        <v>TECHNICAL DATA ANALYST</v>
      </c>
      <c r="C1540" t="s">
        <v>4375</v>
      </c>
      <c r="E1540" t="str">
        <f t="shared" si="216"/>
        <v>Data Analyst</v>
      </c>
      <c r="F1540" t="str">
        <f t="shared" si="217"/>
        <v>$69</v>
      </c>
      <c r="G1540" t="str">
        <f t="shared" si="218"/>
        <v>$127</v>
      </c>
      <c r="H1540" t="str">
        <f>LEFT(DataAnalyst!F1529,LEN(DataAnalyst!F1529)-3)</f>
        <v xml:space="preserve">John Wiley &amp; Sons, Inc.
</v>
      </c>
      <c r="I1540" t="s">
        <v>1862</v>
      </c>
      <c r="J1540" t="str">
        <f>IF(DataAnalyst!I1529=-1,"Unknown",DataAnalyst!I1529)</f>
        <v>5001 to 10000 employees</v>
      </c>
      <c r="K1540" t="str">
        <f>IF(DataAnalyst!L1529=-1,"Unknown",DataAnalyst!L1529)</f>
        <v>Publishing</v>
      </c>
      <c r="L1540" t="str">
        <f>IF(DataAnalyst!N1529=-1,"Unknown",DataAnalyst!N1529)</f>
        <v>$1 to $2 billion (USD)</v>
      </c>
      <c r="M1540" t="b">
        <f>IF(DataAnalyst!P1529=-1,FALSE,TRUE)</f>
        <v>0</v>
      </c>
      <c r="N1540">
        <f t="shared" ref="N1540:N1603" si="224">COUNTIF($A1540,"*SQL*")</f>
        <v>1</v>
      </c>
      <c r="O1540">
        <f t="shared" si="219"/>
        <v>1</v>
      </c>
      <c r="P1540">
        <f t="shared" si="220"/>
        <v>0</v>
      </c>
      <c r="Q1540">
        <f t="shared" si="221"/>
        <v>1</v>
      </c>
      <c r="R1540">
        <f t="shared" si="222"/>
        <v>0</v>
      </c>
      <c r="S1540">
        <f t="shared" si="223"/>
        <v>1</v>
      </c>
    </row>
    <row r="1541" spans="1:19" ht="18.600000000000001" customHeight="1" x14ac:dyDescent="0.3">
      <c r="A1541" t="s">
        <v>4408</v>
      </c>
      <c r="B1541" t="str">
        <f>UPPER(DataAnalyst!B1541)</f>
        <v>DATA ANALYST 1</v>
      </c>
      <c r="C1541" t="s">
        <v>4375</v>
      </c>
      <c r="E1541" t="str">
        <f t="shared" si="216"/>
        <v>Data Analyst</v>
      </c>
      <c r="F1541" t="str">
        <f t="shared" si="217"/>
        <v>$69</v>
      </c>
      <c r="G1541" t="str">
        <f t="shared" si="218"/>
        <v>$127</v>
      </c>
      <c r="H1541" t="str">
        <f>LEFT(DataAnalyst!F1530,LEN(DataAnalyst!F1530)-3)</f>
        <v xml:space="preserve">Cadence Design Systems
</v>
      </c>
      <c r="I1541" t="s">
        <v>241</v>
      </c>
      <c r="J1541" t="str">
        <f>IF(DataAnalyst!I1530=-1,"Unknown",DataAnalyst!I1530)</f>
        <v>5001 to 10000 employees</v>
      </c>
      <c r="K1541" t="str">
        <f>IF(DataAnalyst!L1530=-1,"Unknown",DataAnalyst!L1530)</f>
        <v>Computer Hardware &amp; Software</v>
      </c>
      <c r="L1541" t="str">
        <f>IF(DataAnalyst!N1530=-1,"Unknown",DataAnalyst!N1530)</f>
        <v>$1 to $2 billion (USD)</v>
      </c>
      <c r="M1541" t="b">
        <f>IF(DataAnalyst!P1530=-1,FALSE,TRUE)</f>
        <v>0</v>
      </c>
      <c r="N1541">
        <f t="shared" si="224"/>
        <v>0</v>
      </c>
      <c r="O1541">
        <f t="shared" si="219"/>
        <v>0</v>
      </c>
      <c r="P1541">
        <f t="shared" si="220"/>
        <v>0</v>
      </c>
      <c r="Q1541">
        <f t="shared" si="221"/>
        <v>0</v>
      </c>
      <c r="R1541">
        <f t="shared" si="222"/>
        <v>0</v>
      </c>
      <c r="S1541">
        <f t="shared" si="223"/>
        <v>0</v>
      </c>
    </row>
    <row r="1542" spans="1:19" ht="18.600000000000001" customHeight="1" x14ac:dyDescent="0.3">
      <c r="A1542" t="s">
        <v>4409</v>
      </c>
      <c r="B1542" t="str">
        <f>UPPER(DataAnalyst!B1542)</f>
        <v>DATA QUALITY ANALYST</v>
      </c>
      <c r="C1542" t="s">
        <v>4375</v>
      </c>
      <c r="E1542" t="str">
        <f t="shared" si="216"/>
        <v>Data Analyst</v>
      </c>
      <c r="F1542" t="str">
        <f t="shared" si="217"/>
        <v>$69</v>
      </c>
      <c r="G1542" t="str">
        <f t="shared" si="218"/>
        <v>$127</v>
      </c>
      <c r="H1542" t="str">
        <f>LEFT(DataAnalyst!F1531,LEN(DataAnalyst!F1531)-3)</f>
        <v xml:space="preserve">Tech Firefly
</v>
      </c>
      <c r="I1542" t="s">
        <v>4270</v>
      </c>
      <c r="J1542" t="str">
        <f>IF(DataAnalyst!I1531=-1,"Unknown",DataAnalyst!I1531)</f>
        <v>51 to 200 employees</v>
      </c>
      <c r="K1542" t="str">
        <f>IF(DataAnalyst!L1531=-1,"Unknown",DataAnalyst!L1531)</f>
        <v>IT Services</v>
      </c>
      <c r="L1542" t="str">
        <f>IF(DataAnalyst!N1531=-1,"Unknown",DataAnalyst!N1531)</f>
        <v>Unknown / Non-Applicable</v>
      </c>
      <c r="M1542" t="b">
        <f>IF(DataAnalyst!P1531=-1,FALSE,TRUE)</f>
        <v>0</v>
      </c>
      <c r="N1542">
        <f t="shared" si="224"/>
        <v>0</v>
      </c>
      <c r="O1542">
        <f t="shared" si="219"/>
        <v>0</v>
      </c>
      <c r="P1542">
        <f t="shared" si="220"/>
        <v>0</v>
      </c>
      <c r="Q1542">
        <f t="shared" si="221"/>
        <v>1</v>
      </c>
      <c r="R1542">
        <f t="shared" si="222"/>
        <v>0</v>
      </c>
      <c r="S1542">
        <f t="shared" si="223"/>
        <v>0</v>
      </c>
    </row>
    <row r="1543" spans="1:19" ht="18.600000000000001" customHeight="1" x14ac:dyDescent="0.3">
      <c r="A1543" t="s">
        <v>4411</v>
      </c>
      <c r="B1543" t="str">
        <f>UPPER(DataAnalyst!B1543)</f>
        <v>DATA PRIVACY ANALYST/ PROGRAM MANAGER I</v>
      </c>
      <c r="C1543" t="s">
        <v>4375</v>
      </c>
      <c r="E1543" t="str">
        <f t="shared" si="216"/>
        <v>Data Analyst</v>
      </c>
      <c r="F1543" t="str">
        <f t="shared" si="217"/>
        <v>$69</v>
      </c>
      <c r="G1543" t="str">
        <f t="shared" si="218"/>
        <v>$127</v>
      </c>
      <c r="H1543" t="str">
        <f>LEFT(DataAnalyst!F1532,LEN(DataAnalyst!F1532)-3)</f>
        <v xml:space="preserve">Apple
</v>
      </c>
      <c r="I1543" t="s">
        <v>976</v>
      </c>
      <c r="J1543" t="str">
        <f>IF(DataAnalyst!I1532=-1,"Unknown",DataAnalyst!I1532)</f>
        <v>10000+ employees</v>
      </c>
      <c r="K1543" t="str">
        <f>IF(DataAnalyst!L1532=-1,"Unknown",DataAnalyst!L1532)</f>
        <v>Computer Hardware &amp; Software</v>
      </c>
      <c r="L1543" t="str">
        <f>IF(DataAnalyst!N1532=-1,"Unknown",DataAnalyst!N1532)</f>
        <v>$10+ billion (USD)</v>
      </c>
      <c r="M1543" t="b">
        <f>IF(DataAnalyst!P1532=-1,FALSE,TRUE)</f>
        <v>0</v>
      </c>
      <c r="N1543">
        <f t="shared" si="224"/>
        <v>0</v>
      </c>
      <c r="O1543">
        <f t="shared" si="219"/>
        <v>0</v>
      </c>
      <c r="P1543">
        <f t="shared" si="220"/>
        <v>0</v>
      </c>
      <c r="Q1543">
        <f t="shared" si="221"/>
        <v>0</v>
      </c>
      <c r="R1543">
        <f t="shared" si="222"/>
        <v>0</v>
      </c>
      <c r="S1543">
        <f t="shared" si="223"/>
        <v>0</v>
      </c>
    </row>
    <row r="1544" spans="1:19" ht="18.600000000000001" customHeight="1" x14ac:dyDescent="0.3">
      <c r="A1544" t="s">
        <v>4413</v>
      </c>
      <c r="B1544" t="str">
        <f>UPPER(DataAnalyst!B1544)</f>
        <v>DATA ANALYST</v>
      </c>
      <c r="C1544" t="s">
        <v>4375</v>
      </c>
      <c r="E1544" t="str">
        <f t="shared" si="216"/>
        <v>Data Analyst</v>
      </c>
      <c r="F1544" t="str">
        <f t="shared" si="217"/>
        <v>$69</v>
      </c>
      <c r="G1544" t="str">
        <f t="shared" si="218"/>
        <v>$127</v>
      </c>
      <c r="H1544" t="str">
        <f>LEFT(DataAnalyst!F1533,LEN(DataAnalyst!F1533)-3)</f>
        <v>PRO Unlimited @ Faceb</v>
      </c>
      <c r="I1544" t="s">
        <v>459</v>
      </c>
      <c r="J1544" t="str">
        <f>IF(DataAnalyst!I1533=-1,"Unknown",DataAnalyst!I1533)</f>
        <v>Unknown</v>
      </c>
      <c r="K1544" t="str">
        <f>IF(DataAnalyst!L1533=-1,"Unknown",DataAnalyst!L1533)</f>
        <v>Unknown</v>
      </c>
      <c r="L1544" t="str">
        <f>IF(DataAnalyst!N1533=-1,"Unknown",DataAnalyst!N1533)</f>
        <v>Unknown</v>
      </c>
      <c r="M1544" t="b">
        <f>IF(DataAnalyst!P1533=-1,FALSE,TRUE)</f>
        <v>0</v>
      </c>
      <c r="N1544">
        <f t="shared" si="224"/>
        <v>1</v>
      </c>
      <c r="O1544">
        <f t="shared" si="219"/>
        <v>1</v>
      </c>
      <c r="P1544">
        <f t="shared" si="220"/>
        <v>0</v>
      </c>
      <c r="Q1544">
        <f t="shared" si="221"/>
        <v>1</v>
      </c>
      <c r="R1544">
        <f t="shared" si="222"/>
        <v>0</v>
      </c>
      <c r="S1544">
        <f t="shared" si="223"/>
        <v>0</v>
      </c>
    </row>
    <row r="1545" spans="1:19" ht="18.600000000000001" customHeight="1" x14ac:dyDescent="0.3">
      <c r="A1545" t="s">
        <v>4417</v>
      </c>
      <c r="B1545" t="str">
        <f>UPPER(DataAnalyst!B1545)</f>
        <v>DATA ANALYST- GERMAN FLUENCY</v>
      </c>
      <c r="C1545" t="s">
        <v>4375</v>
      </c>
      <c r="E1545" t="str">
        <f t="shared" si="216"/>
        <v>Data Analyst</v>
      </c>
      <c r="F1545" t="str">
        <f t="shared" si="217"/>
        <v>$69</v>
      </c>
      <c r="G1545" t="str">
        <f t="shared" si="218"/>
        <v>$127</v>
      </c>
      <c r="H1545" t="str">
        <f>LEFT(DataAnalyst!F1534,LEN(DataAnalyst!F1534)-3)</f>
        <v xml:space="preserve">Robinhood
</v>
      </c>
      <c r="I1545" t="s">
        <v>459</v>
      </c>
      <c r="J1545" t="str">
        <f>IF(DataAnalyst!I1534=-1,"Unknown",DataAnalyst!I1534)</f>
        <v>501 to 1000 employees</v>
      </c>
      <c r="K1545" t="str">
        <f>IF(DataAnalyst!L1534=-1,"Unknown",DataAnalyst!L1534)</f>
        <v>Brokerage Services</v>
      </c>
      <c r="L1545" t="str">
        <f>IF(DataAnalyst!N1534=-1,"Unknown",DataAnalyst!N1534)</f>
        <v>Unknown / Non-Applicable</v>
      </c>
      <c r="M1545" t="b">
        <f>IF(DataAnalyst!P1534=-1,FALSE,TRUE)</f>
        <v>0</v>
      </c>
      <c r="N1545">
        <f t="shared" si="224"/>
        <v>0</v>
      </c>
      <c r="O1545">
        <f t="shared" si="219"/>
        <v>0</v>
      </c>
      <c r="P1545">
        <f t="shared" si="220"/>
        <v>0</v>
      </c>
      <c r="Q1545">
        <f t="shared" si="221"/>
        <v>0</v>
      </c>
      <c r="R1545">
        <f t="shared" si="222"/>
        <v>0</v>
      </c>
      <c r="S1545">
        <f t="shared" si="223"/>
        <v>1</v>
      </c>
    </row>
    <row r="1546" spans="1:19" ht="18.600000000000001" customHeight="1" x14ac:dyDescent="0.3">
      <c r="A1546" t="s">
        <v>4419</v>
      </c>
      <c r="B1546" t="str">
        <f>UPPER(DataAnalyst!B1546)</f>
        <v>HR DATA ANALYST (WORKDAY EIB)</v>
      </c>
      <c r="C1546" t="s">
        <v>4375</v>
      </c>
      <c r="E1546" t="str">
        <f t="shared" si="216"/>
        <v>Data Analyst</v>
      </c>
      <c r="F1546" t="str">
        <f t="shared" si="217"/>
        <v>$69</v>
      </c>
      <c r="G1546" t="str">
        <f t="shared" si="218"/>
        <v>$127</v>
      </c>
      <c r="H1546" t="str">
        <f>LEFT(DataAnalyst!F1535,LEN(DataAnalyst!F1535)-3)</f>
        <v xml:space="preserve">Stanford School of Medicine
</v>
      </c>
      <c r="I1546" t="s">
        <v>4378</v>
      </c>
      <c r="J1546" t="str">
        <f>IF(DataAnalyst!I1535=-1,"Unknown",DataAnalyst!I1535)</f>
        <v>5001 to 10000 employees</v>
      </c>
      <c r="K1546" t="str">
        <f>IF(DataAnalyst!L1535=-1,"Unknown",DataAnalyst!L1535)</f>
        <v>Colleges &amp; Universities</v>
      </c>
      <c r="L1546" t="str">
        <f>IF(DataAnalyst!N1535=-1,"Unknown",DataAnalyst!N1535)</f>
        <v>Unknown / Non-Applicable</v>
      </c>
      <c r="M1546" t="b">
        <f>IF(DataAnalyst!P1535=-1,FALSE,TRUE)</f>
        <v>0</v>
      </c>
      <c r="N1546">
        <f t="shared" si="224"/>
        <v>0</v>
      </c>
      <c r="O1546">
        <f t="shared" si="219"/>
        <v>0</v>
      </c>
      <c r="P1546">
        <f t="shared" si="220"/>
        <v>0</v>
      </c>
      <c r="Q1546">
        <f t="shared" si="221"/>
        <v>0</v>
      </c>
      <c r="R1546">
        <f t="shared" si="222"/>
        <v>0</v>
      </c>
      <c r="S1546">
        <f t="shared" si="223"/>
        <v>1</v>
      </c>
    </row>
    <row r="1547" spans="1:19" ht="18.600000000000001" customHeight="1" x14ac:dyDescent="0.3">
      <c r="A1547" t="s">
        <v>4421</v>
      </c>
      <c r="B1547" t="str">
        <f>UPPER(DataAnalyst!B1547)</f>
        <v>DATA ANALYST LLL</v>
      </c>
      <c r="C1547" t="s">
        <v>4375</v>
      </c>
      <c r="E1547" t="str">
        <f t="shared" si="216"/>
        <v>Data Analyst</v>
      </c>
      <c r="F1547" t="str">
        <f t="shared" si="217"/>
        <v>$69</v>
      </c>
      <c r="G1547" t="str">
        <f t="shared" si="218"/>
        <v>$127</v>
      </c>
      <c r="H1547" t="str">
        <f>LEFT(DataAnalyst!F1536,LEN(DataAnalyst!F1536)-3)</f>
        <v xml:space="preserve">Lean Data
</v>
      </c>
      <c r="I1547" t="s">
        <v>976</v>
      </c>
      <c r="J1547" t="str">
        <f>IF(DataAnalyst!I1536=-1,"Unknown",DataAnalyst!I1536)</f>
        <v>51 to 200 employees</v>
      </c>
      <c r="K1547" t="str">
        <f>IF(DataAnalyst!L1536=-1,"Unknown",DataAnalyst!L1536)</f>
        <v>Unknown</v>
      </c>
      <c r="L1547" t="str">
        <f>IF(DataAnalyst!N1536=-1,"Unknown",DataAnalyst!N1536)</f>
        <v>Unknown / Non-Applicable</v>
      </c>
      <c r="M1547" t="b">
        <f>IF(DataAnalyst!P1536=-1,FALSE,TRUE)</f>
        <v>0</v>
      </c>
      <c r="N1547">
        <f t="shared" si="224"/>
        <v>1</v>
      </c>
      <c r="O1547">
        <f t="shared" si="219"/>
        <v>1</v>
      </c>
      <c r="P1547">
        <f t="shared" si="220"/>
        <v>0</v>
      </c>
      <c r="Q1547">
        <f t="shared" si="221"/>
        <v>1</v>
      </c>
      <c r="R1547">
        <f t="shared" si="222"/>
        <v>0</v>
      </c>
      <c r="S1547">
        <f t="shared" si="223"/>
        <v>1</v>
      </c>
    </row>
    <row r="1548" spans="1:19" ht="18.600000000000001" customHeight="1" x14ac:dyDescent="0.3">
      <c r="A1548" t="s">
        <v>4425</v>
      </c>
      <c r="B1548" t="str">
        <f>UPPER(DataAnalyst!B1548)</f>
        <v>BIOINFORMATICIAN-RESEARCH DATA ANALYST 1</v>
      </c>
      <c r="C1548" t="s">
        <v>4375</v>
      </c>
      <c r="E1548" t="str">
        <f t="shared" si="216"/>
        <v>Data Analyst</v>
      </c>
      <c r="F1548" t="str">
        <f t="shared" si="217"/>
        <v>$69</v>
      </c>
      <c r="G1548" t="str">
        <f t="shared" si="218"/>
        <v>$127</v>
      </c>
      <c r="H1548" t="str">
        <f>LEFT(DataAnalyst!F1537,LEN(DataAnalyst!F1537)-3)</f>
        <v>PETAD</v>
      </c>
      <c r="I1548" t="s">
        <v>241</v>
      </c>
      <c r="J1548" t="str">
        <f>IF(DataAnalyst!I1537=-1,"Unknown",DataAnalyst!I1537)</f>
        <v>51 to 200 employees</v>
      </c>
      <c r="K1548" t="str">
        <f>IF(DataAnalyst!L1537=-1,"Unknown",DataAnalyst!L1537)</f>
        <v>Unknown</v>
      </c>
      <c r="L1548" t="str">
        <f>IF(DataAnalyst!N1537=-1,"Unknown",DataAnalyst!N1537)</f>
        <v>Unknown / Non-Applicable</v>
      </c>
      <c r="M1548" t="b">
        <f>IF(DataAnalyst!P1537=-1,FALSE,TRUE)</f>
        <v>0</v>
      </c>
      <c r="N1548">
        <f t="shared" si="224"/>
        <v>0</v>
      </c>
      <c r="O1548">
        <f t="shared" si="219"/>
        <v>1</v>
      </c>
      <c r="P1548">
        <f t="shared" si="220"/>
        <v>0</v>
      </c>
      <c r="Q1548">
        <f t="shared" si="221"/>
        <v>0</v>
      </c>
      <c r="R1548">
        <f t="shared" si="222"/>
        <v>0</v>
      </c>
      <c r="S1548">
        <f t="shared" si="223"/>
        <v>0</v>
      </c>
    </row>
    <row r="1549" spans="1:19" ht="18.600000000000001" customHeight="1" x14ac:dyDescent="0.3">
      <c r="A1549" t="s">
        <v>4427</v>
      </c>
      <c r="B1549" t="str">
        <f>UPPER(DataAnalyst!B1549)</f>
        <v>DATA ANALYST</v>
      </c>
      <c r="C1549" t="s">
        <v>4375</v>
      </c>
      <c r="E1549" t="str">
        <f t="shared" si="216"/>
        <v>Data Analyst</v>
      </c>
      <c r="F1549" t="str">
        <f t="shared" si="217"/>
        <v>$69</v>
      </c>
      <c r="G1549" t="str">
        <f t="shared" si="218"/>
        <v>$127</v>
      </c>
      <c r="H1549" t="str">
        <f>LEFT(DataAnalyst!F1538,LEN(DataAnalyst!F1538)-3)</f>
        <v xml:space="preserve">Apple
</v>
      </c>
      <c r="I1549" t="s">
        <v>976</v>
      </c>
      <c r="J1549" t="str">
        <f>IF(DataAnalyst!I1538=-1,"Unknown",DataAnalyst!I1538)</f>
        <v>10000+ employees</v>
      </c>
      <c r="K1549" t="str">
        <f>IF(DataAnalyst!L1538=-1,"Unknown",DataAnalyst!L1538)</f>
        <v>Computer Hardware &amp; Software</v>
      </c>
      <c r="L1549" t="str">
        <f>IF(DataAnalyst!N1538=-1,"Unknown",DataAnalyst!N1538)</f>
        <v>$10+ billion (USD)</v>
      </c>
      <c r="M1549" t="b">
        <f>IF(DataAnalyst!P1538=-1,FALSE,TRUE)</f>
        <v>0</v>
      </c>
      <c r="N1549">
        <f t="shared" si="224"/>
        <v>1</v>
      </c>
      <c r="O1549">
        <f t="shared" si="219"/>
        <v>1</v>
      </c>
      <c r="P1549">
        <f t="shared" si="220"/>
        <v>1</v>
      </c>
      <c r="Q1549">
        <f t="shared" si="221"/>
        <v>0</v>
      </c>
      <c r="R1549">
        <f t="shared" si="222"/>
        <v>0</v>
      </c>
      <c r="S1549">
        <f t="shared" si="223"/>
        <v>0</v>
      </c>
    </row>
    <row r="1550" spans="1:19" ht="18.600000000000001" customHeight="1" x14ac:dyDescent="0.3">
      <c r="A1550" t="s">
        <v>4429</v>
      </c>
      <c r="B1550" t="str">
        <f>UPPER(DataAnalyst!B1550)</f>
        <v>DATA ANALYST/TECHNICAL PRODUCT OWNER</v>
      </c>
      <c r="C1550" t="s">
        <v>4375</v>
      </c>
      <c r="E1550" t="str">
        <f t="shared" si="216"/>
        <v>Data Analyst</v>
      </c>
      <c r="F1550" t="str">
        <f t="shared" si="217"/>
        <v>$69</v>
      </c>
      <c r="G1550" t="str">
        <f t="shared" si="218"/>
        <v>$127</v>
      </c>
      <c r="H1550" t="str">
        <f>LEFT(DataAnalyst!F1539,LEN(DataAnalyst!F1539)-3)</f>
        <v xml:space="preserve">CyberCoders
</v>
      </c>
      <c r="I1550" t="s">
        <v>992</v>
      </c>
      <c r="J1550" t="str">
        <f>IF(DataAnalyst!I1539=-1,"Unknown",DataAnalyst!I1539)</f>
        <v>201 to 500 employees</v>
      </c>
      <c r="K1550" t="str">
        <f>IF(DataAnalyst!L1539=-1,"Unknown",DataAnalyst!L1539)</f>
        <v>Staffing &amp; Outsourcing</v>
      </c>
      <c r="L1550" t="str">
        <f>IF(DataAnalyst!N1539=-1,"Unknown",DataAnalyst!N1539)</f>
        <v>$100 to $500 million (USD)</v>
      </c>
      <c r="M1550" t="b">
        <f>IF(DataAnalyst!P1539=-1,FALSE,TRUE)</f>
        <v>0</v>
      </c>
      <c r="N1550">
        <f t="shared" si="224"/>
        <v>0</v>
      </c>
      <c r="O1550">
        <f t="shared" si="219"/>
        <v>0</v>
      </c>
      <c r="P1550">
        <f t="shared" si="220"/>
        <v>0</v>
      </c>
      <c r="Q1550">
        <f t="shared" si="221"/>
        <v>0</v>
      </c>
      <c r="R1550">
        <f t="shared" si="222"/>
        <v>0</v>
      </c>
      <c r="S1550">
        <f t="shared" si="223"/>
        <v>1</v>
      </c>
    </row>
    <row r="1551" spans="1:19" ht="18.600000000000001" customHeight="1" x14ac:dyDescent="0.3">
      <c r="A1551" t="s">
        <v>4432</v>
      </c>
      <c r="B1551" t="str">
        <f>UPPER(DataAnalyst!B1551)</f>
        <v>SR. DATA WAREHOUSE ANALYST</v>
      </c>
      <c r="C1551" t="s">
        <v>4375</v>
      </c>
      <c r="E1551" t="str">
        <f t="shared" si="216"/>
        <v>Data Analyst</v>
      </c>
      <c r="F1551" t="str">
        <f t="shared" si="217"/>
        <v>$69</v>
      </c>
      <c r="G1551" t="str">
        <f t="shared" si="218"/>
        <v>$127</v>
      </c>
      <c r="H1551" t="str">
        <f>LEFT(DataAnalyst!F1540,LEN(DataAnalyst!F1540)-3)</f>
        <v xml:space="preserve">Beezwax Datatools
</v>
      </c>
      <c r="I1551" t="s">
        <v>2038</v>
      </c>
      <c r="J1551" t="str">
        <f>IF(DataAnalyst!I1540=-1,"Unknown",DataAnalyst!I1540)</f>
        <v>1 to 50 employees</v>
      </c>
      <c r="K1551" t="str">
        <f>IF(DataAnalyst!L1540=-1,"Unknown",DataAnalyst!L1540)</f>
        <v>Computer Hardware &amp; Software</v>
      </c>
      <c r="L1551" t="str">
        <f>IF(DataAnalyst!N1540=-1,"Unknown",DataAnalyst!N1540)</f>
        <v>Unknown / Non-Applicable</v>
      </c>
      <c r="M1551" t="b">
        <f>IF(DataAnalyst!P1540=-1,FALSE,TRUE)</f>
        <v>0</v>
      </c>
      <c r="N1551">
        <f t="shared" si="224"/>
        <v>0</v>
      </c>
      <c r="O1551">
        <f t="shared" si="219"/>
        <v>0</v>
      </c>
      <c r="P1551">
        <f t="shared" si="220"/>
        <v>0</v>
      </c>
      <c r="Q1551">
        <f t="shared" si="221"/>
        <v>0</v>
      </c>
      <c r="R1551">
        <f t="shared" si="222"/>
        <v>0</v>
      </c>
      <c r="S1551">
        <f t="shared" si="223"/>
        <v>1</v>
      </c>
    </row>
    <row r="1552" spans="1:19" ht="18.600000000000001" customHeight="1" x14ac:dyDescent="0.3">
      <c r="A1552" t="s">
        <v>4436</v>
      </c>
      <c r="B1552" t="str">
        <f>UPPER(DataAnalyst!B1552)</f>
        <v>MASTER DATA ANALYST</v>
      </c>
      <c r="C1552" t="s">
        <v>4375</v>
      </c>
      <c r="E1552" t="str">
        <f t="shared" si="216"/>
        <v>Data Analyst</v>
      </c>
      <c r="F1552" t="str">
        <f t="shared" si="217"/>
        <v>$69</v>
      </c>
      <c r="G1552" t="str">
        <f t="shared" si="218"/>
        <v>$127</v>
      </c>
      <c r="H1552" t="str">
        <f>LEFT(DataAnalyst!F1541,LEN(DataAnalyst!F1541)-3)</f>
        <v xml:space="preserve">APN Software Services Inc.
</v>
      </c>
      <c r="I1552" t="s">
        <v>992</v>
      </c>
      <c r="J1552" t="str">
        <f>IF(DataAnalyst!I1541=-1,"Unknown",DataAnalyst!I1541)</f>
        <v>51 to 200 employees</v>
      </c>
      <c r="K1552" t="str">
        <f>IF(DataAnalyst!L1541=-1,"Unknown",DataAnalyst!L1541)</f>
        <v>Computer Hardware &amp; Software</v>
      </c>
      <c r="L1552" t="str">
        <f>IF(DataAnalyst!N1541=-1,"Unknown",DataAnalyst!N1541)</f>
        <v>$25 to $50 million (USD)</v>
      </c>
      <c r="M1552" t="b">
        <f>IF(DataAnalyst!P1541=-1,FALSE,TRUE)</f>
        <v>0</v>
      </c>
      <c r="N1552">
        <f t="shared" si="224"/>
        <v>0</v>
      </c>
      <c r="O1552">
        <f t="shared" si="219"/>
        <v>0</v>
      </c>
      <c r="P1552">
        <f t="shared" si="220"/>
        <v>0</v>
      </c>
      <c r="Q1552">
        <f t="shared" si="221"/>
        <v>0</v>
      </c>
      <c r="R1552">
        <f t="shared" si="222"/>
        <v>0</v>
      </c>
      <c r="S1552">
        <f t="shared" si="223"/>
        <v>0</v>
      </c>
    </row>
    <row r="1553" spans="1:19" ht="18.600000000000001" customHeight="1" x14ac:dyDescent="0.3">
      <c r="A1553" t="s">
        <v>4440</v>
      </c>
      <c r="B1553" t="str">
        <f>UPPER(DataAnalyst!B1553)</f>
        <v>MARKET DATA ANALYST - GLOBAL SECURITIES MASTER (GSM)</v>
      </c>
      <c r="C1553" t="s">
        <v>4375</v>
      </c>
      <c r="E1553" t="str">
        <f t="shared" si="216"/>
        <v>Data Analyst</v>
      </c>
      <c r="F1553" t="str">
        <f t="shared" si="217"/>
        <v>$69</v>
      </c>
      <c r="G1553" t="str">
        <f t="shared" si="218"/>
        <v>$127</v>
      </c>
      <c r="H1553" t="str">
        <f>LEFT(DataAnalyst!F1542,LEN(DataAnalyst!F1542)-3)</f>
        <v xml:space="preserve">TalentBurst, Inc.
</v>
      </c>
      <c r="I1553" t="s">
        <v>131</v>
      </c>
      <c r="J1553" t="str">
        <f>IF(DataAnalyst!I1542=-1,"Unknown",DataAnalyst!I1542)</f>
        <v>501 to 1000 employees</v>
      </c>
      <c r="K1553" t="str">
        <f>IF(DataAnalyst!L1542=-1,"Unknown",DataAnalyst!L1542)</f>
        <v>IT Services</v>
      </c>
      <c r="L1553" t="str">
        <f>IF(DataAnalyst!N1542=-1,"Unknown",DataAnalyst!N1542)</f>
        <v>$50 to $100 million (USD)</v>
      </c>
      <c r="M1553" t="b">
        <f>IF(DataAnalyst!P1542=-1,FALSE,TRUE)</f>
        <v>0</v>
      </c>
      <c r="N1553">
        <f t="shared" si="224"/>
        <v>0</v>
      </c>
      <c r="O1553">
        <f t="shared" si="219"/>
        <v>0</v>
      </c>
      <c r="P1553">
        <f t="shared" si="220"/>
        <v>0</v>
      </c>
      <c r="Q1553">
        <f t="shared" si="221"/>
        <v>0</v>
      </c>
      <c r="R1553">
        <f t="shared" si="222"/>
        <v>0</v>
      </c>
      <c r="S1553">
        <f t="shared" si="223"/>
        <v>0</v>
      </c>
    </row>
    <row r="1554" spans="1:19" ht="18.600000000000001" customHeight="1" x14ac:dyDescent="0.3">
      <c r="A1554" t="s">
        <v>4443</v>
      </c>
      <c r="B1554" t="str">
        <f>UPPER(DataAnalyst!B1554)</f>
        <v>TECHNICAL BUSINESS OR DATA ANALYST</v>
      </c>
      <c r="C1554" t="s">
        <v>4375</v>
      </c>
      <c r="E1554" t="str">
        <f t="shared" si="216"/>
        <v>Business Analyst</v>
      </c>
      <c r="F1554" t="str">
        <f t="shared" si="217"/>
        <v>$69</v>
      </c>
      <c r="G1554" t="str">
        <f t="shared" si="218"/>
        <v>$127</v>
      </c>
      <c r="H1554" t="str">
        <f>LEFT(DataAnalyst!F1543,LEN(DataAnalyst!F1543)-3)</f>
        <v>AKORBI Language Soluti</v>
      </c>
      <c r="I1554" t="s">
        <v>257</v>
      </c>
      <c r="J1554" t="str">
        <f>IF(DataAnalyst!I1543=-1,"Unknown",DataAnalyst!I1543)</f>
        <v>Unknown</v>
      </c>
      <c r="K1554" t="str">
        <f>IF(DataAnalyst!L1543=-1,"Unknown",DataAnalyst!L1543)</f>
        <v>Unknown</v>
      </c>
      <c r="L1554" t="str">
        <f>IF(DataAnalyst!N1543=-1,"Unknown",DataAnalyst!N1543)</f>
        <v>Unknown</v>
      </c>
      <c r="M1554" t="b">
        <f>IF(DataAnalyst!P1543=-1,FALSE,TRUE)</f>
        <v>0</v>
      </c>
      <c r="N1554">
        <f t="shared" si="224"/>
        <v>1</v>
      </c>
      <c r="O1554">
        <f t="shared" si="219"/>
        <v>0</v>
      </c>
      <c r="P1554">
        <f t="shared" si="220"/>
        <v>0</v>
      </c>
      <c r="Q1554">
        <f t="shared" si="221"/>
        <v>0</v>
      </c>
      <c r="R1554">
        <f t="shared" si="222"/>
        <v>0</v>
      </c>
      <c r="S1554">
        <f t="shared" si="223"/>
        <v>0</v>
      </c>
    </row>
    <row r="1555" spans="1:19" ht="18.600000000000001" customHeight="1" x14ac:dyDescent="0.3">
      <c r="A1555" t="s">
        <v>4445</v>
      </c>
      <c r="B1555" t="str">
        <f>UPPER(DataAnalyst!B1555)</f>
        <v>SENIOR BI AND DATA ANALYST</v>
      </c>
      <c r="C1555" t="s">
        <v>4375</v>
      </c>
      <c r="E1555" t="str">
        <f t="shared" si="216"/>
        <v>Data Analyst</v>
      </c>
      <c r="F1555" t="str">
        <f t="shared" si="217"/>
        <v>$69</v>
      </c>
      <c r="G1555" t="str">
        <f t="shared" si="218"/>
        <v>$127</v>
      </c>
      <c r="H1555" t="str">
        <f>LEFT(DataAnalyst!F1544,LEN(DataAnalyst!F1544)-3)</f>
        <v xml:space="preserve">US Tech Solutions, Inc
</v>
      </c>
      <c r="I1555" t="s">
        <v>257</v>
      </c>
      <c r="J1555" t="str">
        <f>IF(DataAnalyst!I1544=-1,"Unknown",DataAnalyst!I1544)</f>
        <v>1001 to 5000 employees</v>
      </c>
      <c r="K1555" t="str">
        <f>IF(DataAnalyst!L1544=-1,"Unknown",DataAnalyst!L1544)</f>
        <v>Staffing &amp; Outsourcing</v>
      </c>
      <c r="L1555" t="str">
        <f>IF(DataAnalyst!N1544=-1,"Unknown",DataAnalyst!N1544)</f>
        <v>$100 to $500 million (USD)</v>
      </c>
      <c r="M1555" t="b">
        <f>IF(DataAnalyst!P1544=-1,FALSE,TRUE)</f>
        <v>0</v>
      </c>
      <c r="N1555">
        <f t="shared" si="224"/>
        <v>1</v>
      </c>
      <c r="O1555">
        <f t="shared" si="219"/>
        <v>0</v>
      </c>
      <c r="P1555">
        <f t="shared" si="220"/>
        <v>0</v>
      </c>
      <c r="Q1555">
        <f t="shared" si="221"/>
        <v>1</v>
      </c>
      <c r="R1555">
        <f t="shared" si="222"/>
        <v>0</v>
      </c>
      <c r="S1555">
        <f t="shared" si="223"/>
        <v>1</v>
      </c>
    </row>
    <row r="1556" spans="1:19" ht="18.600000000000001" customHeight="1" x14ac:dyDescent="0.3">
      <c r="A1556" t="s">
        <v>4446</v>
      </c>
      <c r="B1556" t="str">
        <f>UPPER(DataAnalyst!B1556)</f>
        <v>SR. DATA ANALYST</v>
      </c>
      <c r="C1556" t="s">
        <v>4375</v>
      </c>
      <c r="E1556" t="str">
        <f t="shared" si="216"/>
        <v>Data Analyst</v>
      </c>
      <c r="F1556" t="str">
        <f t="shared" si="217"/>
        <v>$69</v>
      </c>
      <c r="G1556" t="str">
        <f t="shared" si="218"/>
        <v>$127</v>
      </c>
      <c r="H1556" t="str">
        <f>LEFT(DataAnalyst!F1545,LEN(DataAnalyst!F1545)-3)</f>
        <v xml:space="preserve">Russell Tobin &amp; Associates
</v>
      </c>
      <c r="I1556" t="s">
        <v>2038</v>
      </c>
      <c r="J1556" t="str">
        <f>IF(DataAnalyst!I1545=-1,"Unknown",DataAnalyst!I1545)</f>
        <v>51 to 200 employees</v>
      </c>
      <c r="K1556" t="str">
        <f>IF(DataAnalyst!L1545=-1,"Unknown",DataAnalyst!L1545)</f>
        <v>Staffing &amp; Outsourcing</v>
      </c>
      <c r="L1556" t="str">
        <f>IF(DataAnalyst!N1545=-1,"Unknown",DataAnalyst!N1545)</f>
        <v>$10 to $25 million (USD)</v>
      </c>
      <c r="M1556" t="b">
        <f>IF(DataAnalyst!P1545=-1,FALSE,TRUE)</f>
        <v>0</v>
      </c>
      <c r="N1556">
        <f t="shared" si="224"/>
        <v>1</v>
      </c>
      <c r="O1556">
        <f t="shared" si="219"/>
        <v>1</v>
      </c>
      <c r="P1556">
        <f t="shared" si="220"/>
        <v>0</v>
      </c>
      <c r="Q1556">
        <f t="shared" si="221"/>
        <v>0</v>
      </c>
      <c r="R1556">
        <f t="shared" si="222"/>
        <v>0</v>
      </c>
      <c r="S1556">
        <f t="shared" si="223"/>
        <v>0</v>
      </c>
    </row>
    <row r="1557" spans="1:19" ht="18.600000000000001" customHeight="1" x14ac:dyDescent="0.3">
      <c r="A1557" t="s">
        <v>4452</v>
      </c>
      <c r="B1557" t="str">
        <f>UPPER(DataAnalyst!B1557)</f>
        <v>SENIOR DATA ANALYTICS ANALYST, REVENUE</v>
      </c>
      <c r="C1557" t="s">
        <v>4451</v>
      </c>
      <c r="E1557" t="str">
        <f t="shared" si="216"/>
        <v>Data Analyst</v>
      </c>
      <c r="F1557" t="str">
        <f t="shared" si="217"/>
        <v>$51</v>
      </c>
      <c r="G1557" t="str">
        <f t="shared" si="218"/>
        <v>$93</v>
      </c>
      <c r="H1557" t="str">
        <f>LEFT(DataAnalyst!F1546,LEN(DataAnalyst!F1546)-3)</f>
        <v xml:space="preserve">IntelliPro Group Inc.
</v>
      </c>
      <c r="I1557" t="s">
        <v>131</v>
      </c>
      <c r="J1557" t="str">
        <f>IF(DataAnalyst!I1546=-1,"Unknown",DataAnalyst!I1546)</f>
        <v>201 to 500 employees</v>
      </c>
      <c r="K1557" t="str">
        <f>IF(DataAnalyst!L1546=-1,"Unknown",DataAnalyst!L1546)</f>
        <v>Unknown</v>
      </c>
      <c r="L1557" t="str">
        <f>IF(DataAnalyst!N1546=-1,"Unknown",DataAnalyst!N1546)</f>
        <v>$10 to $25 million (USD)</v>
      </c>
      <c r="M1557" t="b">
        <f>IF(DataAnalyst!P1546=-1,FALSE,TRUE)</f>
        <v>0</v>
      </c>
      <c r="N1557">
        <f t="shared" si="224"/>
        <v>1</v>
      </c>
      <c r="O1557">
        <f t="shared" si="219"/>
        <v>0</v>
      </c>
      <c r="P1557">
        <f t="shared" si="220"/>
        <v>0</v>
      </c>
      <c r="Q1557">
        <f t="shared" si="221"/>
        <v>0</v>
      </c>
      <c r="R1557">
        <f t="shared" si="222"/>
        <v>0</v>
      </c>
      <c r="S1557">
        <f t="shared" si="223"/>
        <v>1</v>
      </c>
    </row>
    <row r="1558" spans="1:19" ht="18.600000000000001" customHeight="1" x14ac:dyDescent="0.3">
      <c r="A1558" t="s">
        <v>4454</v>
      </c>
      <c r="B1558" t="str">
        <f>UPPER(DataAnalyst!B1558)</f>
        <v>SENIOR DATA ANALYST</v>
      </c>
      <c r="C1558" t="s">
        <v>4451</v>
      </c>
      <c r="E1558" t="str">
        <f t="shared" si="216"/>
        <v>Data Analyst</v>
      </c>
      <c r="F1558" t="str">
        <f t="shared" si="217"/>
        <v>$51</v>
      </c>
      <c r="G1558" t="str">
        <f t="shared" si="218"/>
        <v>$93</v>
      </c>
      <c r="H1558" t="str">
        <f>LEFT(DataAnalyst!F1547,LEN(DataAnalyst!F1547)-3)</f>
        <v xml:space="preserve">Milestone Technologies Inc.
</v>
      </c>
      <c r="I1558" t="s">
        <v>351</v>
      </c>
      <c r="J1558" t="str">
        <f>IF(DataAnalyst!I1547=-1,"Unknown",DataAnalyst!I1547)</f>
        <v>1001 to 5000 employees</v>
      </c>
      <c r="K1558" t="str">
        <f>IF(DataAnalyst!L1547=-1,"Unknown",DataAnalyst!L1547)</f>
        <v>IT Services</v>
      </c>
      <c r="L1558" t="str">
        <f>IF(DataAnalyst!N1547=-1,"Unknown",DataAnalyst!N1547)</f>
        <v>$100 to $500 million (USD)</v>
      </c>
      <c r="M1558" t="b">
        <f>IF(DataAnalyst!P1547=-1,FALSE,TRUE)</f>
        <v>0</v>
      </c>
      <c r="N1558">
        <f t="shared" si="224"/>
        <v>1</v>
      </c>
      <c r="O1558">
        <f t="shared" si="219"/>
        <v>1</v>
      </c>
      <c r="P1558">
        <f t="shared" si="220"/>
        <v>0</v>
      </c>
      <c r="Q1558">
        <f t="shared" si="221"/>
        <v>0</v>
      </c>
      <c r="R1558">
        <f t="shared" si="222"/>
        <v>0</v>
      </c>
      <c r="S1558">
        <f t="shared" si="223"/>
        <v>1</v>
      </c>
    </row>
    <row r="1559" spans="1:19" ht="18.600000000000001" customHeight="1" x14ac:dyDescent="0.3">
      <c r="A1559" t="s">
        <v>4459</v>
      </c>
      <c r="B1559" t="str">
        <f>UPPER(DataAnalyst!B1559)</f>
        <v>SENIOR BUSINESS/DATA ANALYST - WW SALES FINANCE PROCESS, ANALYTICS, AND REPORTING</v>
      </c>
      <c r="C1559" t="s">
        <v>4451</v>
      </c>
      <c r="E1559" t="str">
        <f t="shared" si="216"/>
        <v>Business Analyst</v>
      </c>
      <c r="F1559" t="str">
        <f t="shared" si="217"/>
        <v>$51</v>
      </c>
      <c r="G1559" t="str">
        <f t="shared" si="218"/>
        <v>$93</v>
      </c>
      <c r="H1559" t="str">
        <f>LEFT(DataAnalyst!F1548,LEN(DataAnalyst!F1548)-3)</f>
        <v xml:space="preserve">Stanford University School of Medicine
</v>
      </c>
      <c r="I1559" t="s">
        <v>4378</v>
      </c>
      <c r="J1559" t="str">
        <f>IF(DataAnalyst!I1548=-1,"Unknown",DataAnalyst!I1548)</f>
        <v>5001 to 10000 employees</v>
      </c>
      <c r="K1559" t="str">
        <f>IF(DataAnalyst!L1548=-1,"Unknown",DataAnalyst!L1548)</f>
        <v>Colleges &amp; Universities</v>
      </c>
      <c r="L1559" t="str">
        <f>IF(DataAnalyst!N1548=-1,"Unknown",DataAnalyst!N1548)</f>
        <v>Unknown / Non-Applicable</v>
      </c>
      <c r="M1559" t="b">
        <f>IF(DataAnalyst!P1548=-1,FALSE,TRUE)</f>
        <v>0</v>
      </c>
      <c r="N1559">
        <f t="shared" si="224"/>
        <v>0</v>
      </c>
      <c r="O1559">
        <f t="shared" si="219"/>
        <v>0</v>
      </c>
      <c r="P1559">
        <f t="shared" si="220"/>
        <v>0</v>
      </c>
      <c r="Q1559">
        <f t="shared" si="221"/>
        <v>0</v>
      </c>
      <c r="R1559">
        <f t="shared" si="222"/>
        <v>0</v>
      </c>
      <c r="S1559">
        <f t="shared" si="223"/>
        <v>1</v>
      </c>
    </row>
    <row r="1560" spans="1:19" ht="18.600000000000001" customHeight="1" x14ac:dyDescent="0.3">
      <c r="A1560" t="s">
        <v>4460</v>
      </c>
      <c r="B1560" t="str">
        <f>UPPER(DataAnalyst!B1560)</f>
        <v>DATA ANALYST II</v>
      </c>
      <c r="C1560" t="s">
        <v>4451</v>
      </c>
      <c r="E1560" t="str">
        <f t="shared" si="216"/>
        <v>Data Analyst</v>
      </c>
      <c r="F1560" t="str">
        <f t="shared" si="217"/>
        <v>$51</v>
      </c>
      <c r="G1560" t="str">
        <f t="shared" si="218"/>
        <v>$93</v>
      </c>
      <c r="H1560" t="str">
        <f>LEFT(DataAnalyst!F1549,LEN(DataAnalyst!F1549)-3)</f>
        <v xml:space="preserve">Robert Half
</v>
      </c>
      <c r="I1560" t="s">
        <v>257</v>
      </c>
      <c r="J1560" t="str">
        <f>IF(DataAnalyst!I1549=-1,"Unknown",DataAnalyst!I1549)</f>
        <v>10000+ employees</v>
      </c>
      <c r="K1560" t="str">
        <f>IF(DataAnalyst!L1549=-1,"Unknown",DataAnalyst!L1549)</f>
        <v>Staffing &amp; Outsourcing</v>
      </c>
      <c r="L1560" t="str">
        <f>IF(DataAnalyst!N1549=-1,"Unknown",DataAnalyst!N1549)</f>
        <v>$2 to $5 billion (USD)</v>
      </c>
      <c r="M1560" t="b">
        <f>IF(DataAnalyst!P1549=-1,FALSE,TRUE)</f>
        <v>0</v>
      </c>
      <c r="N1560">
        <f t="shared" si="224"/>
        <v>1</v>
      </c>
      <c r="O1560">
        <f t="shared" si="219"/>
        <v>1</v>
      </c>
      <c r="P1560">
        <f t="shared" si="220"/>
        <v>0</v>
      </c>
      <c r="Q1560">
        <f t="shared" si="221"/>
        <v>1</v>
      </c>
      <c r="R1560">
        <f t="shared" si="222"/>
        <v>0</v>
      </c>
      <c r="S1560">
        <f t="shared" si="223"/>
        <v>0</v>
      </c>
    </row>
    <row r="1561" spans="1:19" ht="18.600000000000001" customHeight="1" x14ac:dyDescent="0.3">
      <c r="A1561" t="s">
        <v>4462</v>
      </c>
      <c r="B1561" t="str">
        <f>UPPER(DataAnalyst!B1561)</f>
        <v>ADVANCE DATA ANALYST HSV MATERIALS CUSTOMER SUPPORT FS)</v>
      </c>
      <c r="C1561" t="s">
        <v>4451</v>
      </c>
      <c r="E1561" t="str">
        <f t="shared" ref="E1561:E1624" si="225">IF(COUNTIF(B1561, "*BU*"), "Business Analyst", "Data Analyst")</f>
        <v>Data Analyst</v>
      </c>
      <c r="F1561" t="str">
        <f t="shared" si="217"/>
        <v>$51</v>
      </c>
      <c r="G1561" t="str">
        <f t="shared" si="218"/>
        <v>$93</v>
      </c>
      <c r="H1561" t="str">
        <f>LEFT(DataAnalyst!F1550,LEN(DataAnalyst!F1550)-3)</f>
        <v xml:space="preserve">Technosoft Corporation
</v>
      </c>
      <c r="I1561" t="s">
        <v>241</v>
      </c>
      <c r="J1561" t="str">
        <f>IF(DataAnalyst!I1550=-1,"Unknown",DataAnalyst!I1550)</f>
        <v>1001 to 5000 employees</v>
      </c>
      <c r="K1561" t="str">
        <f>IF(DataAnalyst!L1550=-1,"Unknown",DataAnalyst!L1550)</f>
        <v>IT Services</v>
      </c>
      <c r="L1561" t="str">
        <f>IF(DataAnalyst!N1550=-1,"Unknown",DataAnalyst!N1550)</f>
        <v>$100 to $500 million (USD)</v>
      </c>
      <c r="M1561" t="b">
        <f>IF(DataAnalyst!P1550=-1,FALSE,TRUE)</f>
        <v>0</v>
      </c>
      <c r="N1561">
        <f t="shared" si="224"/>
        <v>0</v>
      </c>
      <c r="O1561">
        <f t="shared" si="219"/>
        <v>0</v>
      </c>
      <c r="P1561">
        <f t="shared" si="220"/>
        <v>0</v>
      </c>
      <c r="Q1561">
        <f t="shared" si="221"/>
        <v>0</v>
      </c>
      <c r="R1561">
        <f t="shared" si="222"/>
        <v>0</v>
      </c>
      <c r="S1561">
        <f t="shared" si="223"/>
        <v>0</v>
      </c>
    </row>
    <row r="1562" spans="1:19" ht="18.600000000000001" customHeight="1" x14ac:dyDescent="0.3">
      <c r="A1562" t="s">
        <v>4464</v>
      </c>
      <c r="B1562" t="str">
        <f>UPPER(DataAnalyst!B1562)</f>
        <v>SOFTWARE TEST ENGINEER - DATA ANALYST</v>
      </c>
      <c r="C1562" t="s">
        <v>4451</v>
      </c>
      <c r="E1562" t="str">
        <f t="shared" si="225"/>
        <v>Data Analyst</v>
      </c>
      <c r="F1562" t="str">
        <f t="shared" si="217"/>
        <v>$51</v>
      </c>
      <c r="G1562" t="str">
        <f t="shared" si="218"/>
        <v>$93</v>
      </c>
      <c r="H1562" t="str">
        <f>LEFT(DataAnalyst!F1551,LEN(DataAnalyst!F1551)-3)</f>
        <v xml:space="preserve">AbbVie
</v>
      </c>
      <c r="I1562" t="s">
        <v>257</v>
      </c>
      <c r="J1562" t="str">
        <f>IF(DataAnalyst!I1551=-1,"Unknown",DataAnalyst!I1551)</f>
        <v>10000+ employees</v>
      </c>
      <c r="K1562" t="str">
        <f>IF(DataAnalyst!L1551=-1,"Unknown",DataAnalyst!L1551)</f>
        <v>Biotech &amp; Pharmaceuticals</v>
      </c>
      <c r="L1562" t="str">
        <f>IF(DataAnalyst!N1551=-1,"Unknown",DataAnalyst!N1551)</f>
        <v>$10+ billion (USD)</v>
      </c>
      <c r="M1562" t="b">
        <f>IF(DataAnalyst!P1551=-1,FALSE,TRUE)</f>
        <v>0</v>
      </c>
      <c r="N1562">
        <f t="shared" si="224"/>
        <v>0</v>
      </c>
      <c r="O1562">
        <f t="shared" si="219"/>
        <v>1</v>
      </c>
      <c r="P1562">
        <f t="shared" si="220"/>
        <v>0</v>
      </c>
      <c r="Q1562">
        <f t="shared" si="221"/>
        <v>0</v>
      </c>
      <c r="R1562">
        <f t="shared" si="222"/>
        <v>0</v>
      </c>
      <c r="S1562">
        <f t="shared" si="223"/>
        <v>1</v>
      </c>
    </row>
    <row r="1563" spans="1:19" ht="18.600000000000001" customHeight="1" x14ac:dyDescent="0.3">
      <c r="A1563" t="s">
        <v>4467</v>
      </c>
      <c r="B1563" t="str">
        <f>UPPER(DataAnalyst!B1563)</f>
        <v>DATA ANALYST MENTOR</v>
      </c>
      <c r="C1563" t="s">
        <v>4451</v>
      </c>
      <c r="E1563" t="str">
        <f t="shared" si="225"/>
        <v>Data Analyst</v>
      </c>
      <c r="F1563" t="str">
        <f t="shared" si="217"/>
        <v>$51</v>
      </c>
      <c r="G1563" t="str">
        <f t="shared" si="218"/>
        <v>$93</v>
      </c>
      <c r="H1563" t="str">
        <f>LEFT(DataAnalyst!F1552,LEN(DataAnalyst!F1552)-3)</f>
        <v xml:space="preserve">Method360
</v>
      </c>
      <c r="I1563" t="s">
        <v>241</v>
      </c>
      <c r="J1563" t="str">
        <f>IF(DataAnalyst!I1552=-1,"Unknown",DataAnalyst!I1552)</f>
        <v>51 to 200 employees</v>
      </c>
      <c r="K1563" t="str">
        <f>IF(DataAnalyst!L1552=-1,"Unknown",DataAnalyst!L1552)</f>
        <v>IT Services</v>
      </c>
      <c r="L1563" t="str">
        <f>IF(DataAnalyst!N1552=-1,"Unknown",DataAnalyst!N1552)</f>
        <v>Unknown / Non-Applicable</v>
      </c>
      <c r="M1563" t="b">
        <f>IF(DataAnalyst!P1552=-1,FALSE,TRUE)</f>
        <v>0</v>
      </c>
      <c r="N1563">
        <f t="shared" si="224"/>
        <v>0</v>
      </c>
      <c r="O1563">
        <f t="shared" si="219"/>
        <v>0</v>
      </c>
      <c r="P1563">
        <f t="shared" si="220"/>
        <v>0</v>
      </c>
      <c r="Q1563">
        <f t="shared" si="221"/>
        <v>0</v>
      </c>
      <c r="R1563">
        <f t="shared" si="222"/>
        <v>0</v>
      </c>
      <c r="S1563">
        <f t="shared" si="223"/>
        <v>1</v>
      </c>
    </row>
    <row r="1564" spans="1:19" ht="18.600000000000001" customHeight="1" x14ac:dyDescent="0.3">
      <c r="A1564" t="s">
        <v>4469</v>
      </c>
      <c r="B1564" t="str">
        <f>UPPER(DataAnalyst!B1564)</f>
        <v>DATA WAREHOUSE ANALYST</v>
      </c>
      <c r="C1564" t="s">
        <v>4451</v>
      </c>
      <c r="E1564" t="str">
        <f t="shared" si="225"/>
        <v>Data Analyst</v>
      </c>
      <c r="F1564" t="str">
        <f t="shared" si="217"/>
        <v>$51</v>
      </c>
      <c r="G1564" t="str">
        <f t="shared" si="218"/>
        <v>$93</v>
      </c>
      <c r="H1564" t="str">
        <f>LEFT(DataAnalyst!F1553,LEN(DataAnalyst!F1553)-3)</f>
        <v xml:space="preserve">SRA OSS
</v>
      </c>
      <c r="I1564" t="s">
        <v>241</v>
      </c>
      <c r="J1564" t="str">
        <f>IF(DataAnalyst!I1553=-1,"Unknown",DataAnalyst!I1553)</f>
        <v>51 to 200 employees</v>
      </c>
      <c r="K1564" t="str">
        <f>IF(DataAnalyst!L1553=-1,"Unknown",DataAnalyst!L1553)</f>
        <v>IT Services</v>
      </c>
      <c r="L1564" t="str">
        <f>IF(DataAnalyst!N1553=-1,"Unknown",DataAnalyst!N1553)</f>
        <v>$10 to $25 million (USD)</v>
      </c>
      <c r="M1564" t="b">
        <f>IF(DataAnalyst!P1553=-1,FALSE,TRUE)</f>
        <v>0</v>
      </c>
      <c r="N1564">
        <f t="shared" si="224"/>
        <v>0</v>
      </c>
      <c r="O1564">
        <f t="shared" si="219"/>
        <v>0</v>
      </c>
      <c r="P1564">
        <f t="shared" si="220"/>
        <v>0</v>
      </c>
      <c r="Q1564">
        <f t="shared" si="221"/>
        <v>0</v>
      </c>
      <c r="R1564">
        <f t="shared" si="222"/>
        <v>0</v>
      </c>
      <c r="S1564">
        <f t="shared" si="223"/>
        <v>0</v>
      </c>
    </row>
    <row r="1565" spans="1:19" ht="18.600000000000001" customHeight="1" x14ac:dyDescent="0.3">
      <c r="A1565" t="s">
        <v>4471</v>
      </c>
      <c r="B1565" t="str">
        <f>UPPER(DataAnalyst!B1565)</f>
        <v>DATA AND USER ACCEPTANCE TESTING ANALYST</v>
      </c>
      <c r="C1565" t="s">
        <v>4451</v>
      </c>
      <c r="E1565" t="str">
        <f t="shared" si="225"/>
        <v>Data Analyst</v>
      </c>
      <c r="F1565" t="str">
        <f t="shared" si="217"/>
        <v>$51</v>
      </c>
      <c r="G1565" t="str">
        <f t="shared" si="218"/>
        <v>$93</v>
      </c>
      <c r="H1565" t="str">
        <f>LEFT(DataAnalyst!F1555,LEN(DataAnalyst!F1555)-3)</f>
        <v xml:space="preserve">Apple
</v>
      </c>
      <c r="I1565" t="s">
        <v>976</v>
      </c>
      <c r="J1565" t="str">
        <f>IF(DataAnalyst!I1555=-1,"Unknown",DataAnalyst!I1555)</f>
        <v>10000+ employees</v>
      </c>
      <c r="K1565" t="str">
        <f>IF(DataAnalyst!L1555=-1,"Unknown",DataAnalyst!L1555)</f>
        <v>Computer Hardware &amp; Software</v>
      </c>
      <c r="L1565" t="str">
        <f>IF(DataAnalyst!N1555=-1,"Unknown",DataAnalyst!N1555)</f>
        <v>$10+ billion (USD)</v>
      </c>
      <c r="M1565" t="b">
        <f>IF(DataAnalyst!P1555=-1,FALSE,TRUE)</f>
        <v>0</v>
      </c>
      <c r="N1565">
        <f t="shared" si="224"/>
        <v>0</v>
      </c>
      <c r="O1565">
        <f t="shared" si="219"/>
        <v>1</v>
      </c>
      <c r="P1565">
        <f t="shared" si="220"/>
        <v>0</v>
      </c>
      <c r="Q1565">
        <f t="shared" si="221"/>
        <v>1</v>
      </c>
      <c r="R1565">
        <f t="shared" si="222"/>
        <v>0</v>
      </c>
      <c r="S1565">
        <f t="shared" si="223"/>
        <v>1</v>
      </c>
    </row>
    <row r="1566" spans="1:19" ht="18.600000000000001" customHeight="1" x14ac:dyDescent="0.3">
      <c r="A1566" t="s">
        <v>4474</v>
      </c>
      <c r="B1566" t="str">
        <f>UPPER(DataAnalyst!B1566)</f>
        <v>SENIOR DATA ANALYST</v>
      </c>
      <c r="C1566" t="s">
        <v>4451</v>
      </c>
      <c r="E1566" t="str">
        <f t="shared" si="225"/>
        <v>Data Analyst</v>
      </c>
      <c r="F1566" t="str">
        <f t="shared" si="217"/>
        <v>$51</v>
      </c>
      <c r="G1566" t="str">
        <f t="shared" si="218"/>
        <v>$93</v>
      </c>
      <c r="H1566" t="str">
        <f>LEFT(DataAnalyst!F1556,LEN(DataAnalyst!F1556)-3)</f>
        <v xml:space="preserve">Armada Group, Inc.
</v>
      </c>
      <c r="I1566" t="s">
        <v>241</v>
      </c>
      <c r="J1566" t="str">
        <f>IF(DataAnalyst!I1556=-1,"Unknown",DataAnalyst!I1556)</f>
        <v>51 to 200 employees</v>
      </c>
      <c r="K1566" t="str">
        <f>IF(DataAnalyst!L1556=-1,"Unknown",DataAnalyst!L1556)</f>
        <v>IT Services</v>
      </c>
      <c r="L1566" t="str">
        <f>IF(DataAnalyst!N1556=-1,"Unknown",DataAnalyst!N1556)</f>
        <v>Unknown / Non-Applicable</v>
      </c>
      <c r="M1566" t="b">
        <f>IF(DataAnalyst!P1556=-1,FALSE,TRUE)</f>
        <v>0</v>
      </c>
      <c r="N1566">
        <f t="shared" si="224"/>
        <v>1</v>
      </c>
      <c r="O1566">
        <f t="shared" si="219"/>
        <v>1</v>
      </c>
      <c r="P1566">
        <f t="shared" si="220"/>
        <v>0</v>
      </c>
      <c r="Q1566">
        <f t="shared" si="221"/>
        <v>1</v>
      </c>
      <c r="R1566">
        <f t="shared" si="222"/>
        <v>0</v>
      </c>
      <c r="S1566">
        <f t="shared" si="223"/>
        <v>1</v>
      </c>
    </row>
    <row r="1567" spans="1:19" ht="18.600000000000001" customHeight="1" x14ac:dyDescent="0.3">
      <c r="A1567" t="s">
        <v>4476</v>
      </c>
      <c r="B1567" t="str">
        <f>UPPER(DataAnalyst!B1567)</f>
        <v>DATA ANALYST</v>
      </c>
      <c r="C1567" t="s">
        <v>4451</v>
      </c>
      <c r="E1567" t="str">
        <f t="shared" si="225"/>
        <v>Data Analyst</v>
      </c>
      <c r="F1567" t="str">
        <f t="shared" si="217"/>
        <v>$51</v>
      </c>
      <c r="G1567" t="str">
        <f t="shared" si="218"/>
        <v>$93</v>
      </c>
      <c r="H1567" t="str">
        <f>LEFT(DataAnalyst!F1557,LEN(DataAnalyst!F1557)-3)</f>
        <v xml:space="preserve">Zoom
</v>
      </c>
      <c r="I1567" t="s">
        <v>241</v>
      </c>
      <c r="J1567" t="str">
        <f>IF(DataAnalyst!I1557=-1,"Unknown",DataAnalyst!I1557)</f>
        <v>1001 to 5000 employees</v>
      </c>
      <c r="K1567" t="str">
        <f>IF(DataAnalyst!L1557=-1,"Unknown",DataAnalyst!L1557)</f>
        <v>IT Services</v>
      </c>
      <c r="L1567" t="str">
        <f>IF(DataAnalyst!N1557=-1,"Unknown",DataAnalyst!N1557)</f>
        <v>Unknown / Non-Applicable</v>
      </c>
      <c r="M1567" t="b">
        <f>IF(DataAnalyst!P1557=-1,FALSE,TRUE)</f>
        <v>0</v>
      </c>
      <c r="N1567">
        <f t="shared" si="224"/>
        <v>1</v>
      </c>
      <c r="O1567">
        <f t="shared" si="219"/>
        <v>1</v>
      </c>
      <c r="P1567">
        <f t="shared" si="220"/>
        <v>0</v>
      </c>
      <c r="Q1567">
        <f t="shared" si="221"/>
        <v>0</v>
      </c>
      <c r="R1567">
        <f t="shared" si="222"/>
        <v>0</v>
      </c>
      <c r="S1567">
        <f t="shared" si="223"/>
        <v>1</v>
      </c>
    </row>
    <row r="1568" spans="1:19" ht="18.600000000000001" customHeight="1" x14ac:dyDescent="0.3">
      <c r="A1568" t="s">
        <v>4479</v>
      </c>
      <c r="B1568" t="str">
        <f>UPPER(DataAnalyst!B1568)</f>
        <v>DATA ANALYST-SENIOR DATA ANALYST</v>
      </c>
      <c r="C1568" t="s">
        <v>4451</v>
      </c>
      <c r="E1568" t="str">
        <f t="shared" si="225"/>
        <v>Data Analyst</v>
      </c>
      <c r="F1568" t="str">
        <f t="shared" si="217"/>
        <v>$51</v>
      </c>
      <c r="G1568" t="str">
        <f t="shared" si="218"/>
        <v>$93</v>
      </c>
      <c r="H1568" t="str">
        <f>LEFT(DataAnalyst!F1558,LEN(DataAnalyst!F1558)-3)</f>
        <v xml:space="preserve">Enjoy Technology
</v>
      </c>
      <c r="I1568" t="s">
        <v>4270</v>
      </c>
      <c r="J1568" t="str">
        <f>IF(DataAnalyst!I1558=-1,"Unknown",DataAnalyst!I1558)</f>
        <v>1001 to 5000 employees</v>
      </c>
      <c r="K1568" t="str">
        <f>IF(DataAnalyst!L1558=-1,"Unknown",DataAnalyst!L1558)</f>
        <v>Consumer Electronics &amp; Appliances Stores</v>
      </c>
      <c r="L1568" t="str">
        <f>IF(DataAnalyst!N1558=-1,"Unknown",DataAnalyst!N1558)</f>
        <v>Unknown / Non-Applicable</v>
      </c>
      <c r="M1568" t="b">
        <f>IF(DataAnalyst!P1558=-1,FALSE,TRUE)</f>
        <v>1</v>
      </c>
      <c r="N1568">
        <f t="shared" si="224"/>
        <v>0</v>
      </c>
      <c r="O1568">
        <f t="shared" si="219"/>
        <v>0</v>
      </c>
      <c r="P1568">
        <f t="shared" si="220"/>
        <v>0</v>
      </c>
      <c r="Q1568">
        <f t="shared" si="221"/>
        <v>1</v>
      </c>
      <c r="R1568">
        <f t="shared" si="222"/>
        <v>0</v>
      </c>
      <c r="S1568">
        <f t="shared" si="223"/>
        <v>1</v>
      </c>
    </row>
    <row r="1569" spans="1:19" ht="18.600000000000001" customHeight="1" x14ac:dyDescent="0.3">
      <c r="A1569" t="s">
        <v>4482</v>
      </c>
      <c r="B1569" t="str">
        <f>UPPER(DataAnalyst!B1569)</f>
        <v>DOCUMENTATION/DATA ANALYST</v>
      </c>
      <c r="C1569" t="s">
        <v>4451</v>
      </c>
      <c r="E1569" t="str">
        <f t="shared" si="225"/>
        <v>Data Analyst</v>
      </c>
      <c r="F1569" t="str">
        <f t="shared" si="217"/>
        <v>$51</v>
      </c>
      <c r="G1569" t="str">
        <f t="shared" si="218"/>
        <v>$93</v>
      </c>
      <c r="H1569" t="str">
        <f>LEFT(DataAnalyst!F1560,LEN(DataAnalyst!F1560)-3)</f>
        <v xml:space="preserve">Apex Systems
</v>
      </c>
      <c r="I1569" t="s">
        <v>459</v>
      </c>
      <c r="J1569" t="str">
        <f>IF(DataAnalyst!I1560=-1,"Unknown",DataAnalyst!I1560)</f>
        <v>1001 to 5000 employees</v>
      </c>
      <c r="K1569" t="str">
        <f>IF(DataAnalyst!L1560=-1,"Unknown",DataAnalyst!L1560)</f>
        <v>Staffing &amp; Outsourcing</v>
      </c>
      <c r="L1569" t="str">
        <f>IF(DataAnalyst!N1560=-1,"Unknown",DataAnalyst!N1560)</f>
        <v>$2 to $5 billion (USD)</v>
      </c>
      <c r="M1569" t="b">
        <f>IF(DataAnalyst!P1560=-1,FALSE,TRUE)</f>
        <v>1</v>
      </c>
      <c r="N1569">
        <f t="shared" si="224"/>
        <v>0</v>
      </c>
      <c r="O1569">
        <f t="shared" si="219"/>
        <v>0</v>
      </c>
      <c r="P1569">
        <f t="shared" si="220"/>
        <v>0</v>
      </c>
      <c r="Q1569">
        <f t="shared" si="221"/>
        <v>0</v>
      </c>
      <c r="R1569">
        <f t="shared" si="222"/>
        <v>0</v>
      </c>
      <c r="S1569">
        <f t="shared" si="223"/>
        <v>1</v>
      </c>
    </row>
    <row r="1570" spans="1:19" ht="18.600000000000001" customHeight="1" x14ac:dyDescent="0.3">
      <c r="A1570" t="s">
        <v>4484</v>
      </c>
      <c r="B1570" t="str">
        <f>UPPER(DataAnalyst!B1570)</f>
        <v>SQL DATA ANALYST</v>
      </c>
      <c r="C1570" t="s">
        <v>4451</v>
      </c>
      <c r="E1570" t="str">
        <f t="shared" si="225"/>
        <v>Data Analyst</v>
      </c>
      <c r="F1570" t="str">
        <f t="shared" si="217"/>
        <v>$51</v>
      </c>
      <c r="G1570" t="str">
        <f t="shared" si="218"/>
        <v>$93</v>
      </c>
      <c r="H1570" t="str">
        <f>LEFT(DataAnalyst!F1561,LEN(DataAnalyst!F1561)-3)</f>
        <v xml:space="preserve">Cadence Design Systems
</v>
      </c>
      <c r="I1570" t="s">
        <v>241</v>
      </c>
      <c r="J1570" t="str">
        <f>IF(DataAnalyst!I1561=-1,"Unknown",DataAnalyst!I1561)</f>
        <v>5001 to 10000 employees</v>
      </c>
      <c r="K1570" t="str">
        <f>IF(DataAnalyst!L1561=-1,"Unknown",DataAnalyst!L1561)</f>
        <v>Computer Hardware &amp; Software</v>
      </c>
      <c r="L1570" t="str">
        <f>IF(DataAnalyst!N1561=-1,"Unknown",DataAnalyst!N1561)</f>
        <v>$1 to $2 billion (USD)</v>
      </c>
      <c r="M1570" t="b">
        <f>IF(DataAnalyst!P1561=-1,FALSE,TRUE)</f>
        <v>0</v>
      </c>
      <c r="N1570">
        <f t="shared" si="224"/>
        <v>1</v>
      </c>
      <c r="O1570">
        <f t="shared" si="219"/>
        <v>0</v>
      </c>
      <c r="P1570">
        <f t="shared" si="220"/>
        <v>0</v>
      </c>
      <c r="Q1570">
        <f t="shared" si="221"/>
        <v>0</v>
      </c>
      <c r="R1570">
        <f t="shared" si="222"/>
        <v>0</v>
      </c>
      <c r="S1570">
        <f t="shared" si="223"/>
        <v>0</v>
      </c>
    </row>
    <row r="1571" spans="1:19" ht="18.600000000000001" customHeight="1" x14ac:dyDescent="0.3">
      <c r="A1571" t="s">
        <v>4486</v>
      </c>
      <c r="B1571" t="str">
        <f>UPPER(DataAnalyst!B1571)</f>
        <v>DATA ANALYST TABLEAU/POWER BI</v>
      </c>
      <c r="C1571" t="s">
        <v>4451</v>
      </c>
      <c r="E1571" t="str">
        <f t="shared" si="225"/>
        <v>Data Analyst</v>
      </c>
      <c r="F1571" t="str">
        <f t="shared" si="217"/>
        <v>$51</v>
      </c>
      <c r="G1571" t="str">
        <f t="shared" si="218"/>
        <v>$93</v>
      </c>
      <c r="H1571" t="str">
        <f>LEFT(DataAnalyst!F1562,LEN(DataAnalyst!F1562)-3)</f>
        <v xml:space="preserve">Verb Surgical
</v>
      </c>
      <c r="I1571" t="s">
        <v>131</v>
      </c>
      <c r="J1571" t="str">
        <f>IF(DataAnalyst!I1562=-1,"Unknown",DataAnalyst!I1562)</f>
        <v>201 to 500 employees</v>
      </c>
      <c r="K1571" t="str">
        <f>IF(DataAnalyst!L1562=-1,"Unknown",DataAnalyst!L1562)</f>
        <v>Health Care Services &amp; Hospitals</v>
      </c>
      <c r="L1571" t="str">
        <f>IF(DataAnalyst!N1562=-1,"Unknown",DataAnalyst!N1562)</f>
        <v>Unknown / Non-Applicable</v>
      </c>
      <c r="M1571" t="b">
        <f>IF(DataAnalyst!P1562=-1,FALSE,TRUE)</f>
        <v>0</v>
      </c>
      <c r="N1571">
        <f t="shared" si="224"/>
        <v>0</v>
      </c>
      <c r="O1571">
        <f t="shared" si="219"/>
        <v>0</v>
      </c>
      <c r="P1571">
        <f t="shared" si="220"/>
        <v>0</v>
      </c>
      <c r="Q1571">
        <f t="shared" si="221"/>
        <v>1</v>
      </c>
      <c r="R1571">
        <f t="shared" si="222"/>
        <v>1</v>
      </c>
      <c r="S1571">
        <f t="shared" si="223"/>
        <v>0</v>
      </c>
    </row>
    <row r="1572" spans="1:19" ht="18.600000000000001" customHeight="1" x14ac:dyDescent="0.3">
      <c r="A1572" t="s">
        <v>4489</v>
      </c>
      <c r="B1572" t="str">
        <f>UPPER(DataAnalyst!B1572)</f>
        <v>BUSINESS ANALYST - MDM, DATA GOVERNANCE</v>
      </c>
      <c r="C1572" t="s">
        <v>4451</v>
      </c>
      <c r="E1572" t="str">
        <f t="shared" si="225"/>
        <v>Business Analyst</v>
      </c>
      <c r="F1572" t="str">
        <f t="shared" si="217"/>
        <v>$51</v>
      </c>
      <c r="G1572" t="str">
        <f t="shared" si="218"/>
        <v>$93</v>
      </c>
      <c r="H1572" t="str">
        <f>LEFT(DataAnalyst!F1563,LEN(DataAnalyst!F1563)-3)</f>
        <v xml:space="preserve">MentorX Corp.
</v>
      </c>
      <c r="I1572" t="s">
        <v>351</v>
      </c>
      <c r="J1572" t="str">
        <f>IF(DataAnalyst!I1563=-1,"Unknown",DataAnalyst!I1563)</f>
        <v>1 to 50 employees</v>
      </c>
      <c r="K1572" t="str">
        <f>IF(DataAnalyst!L1563=-1,"Unknown",DataAnalyst!L1563)</f>
        <v>Unknown</v>
      </c>
      <c r="L1572" t="str">
        <f>IF(DataAnalyst!N1563=-1,"Unknown",DataAnalyst!N1563)</f>
        <v>Unknown / Non-Applicable</v>
      </c>
      <c r="M1572" t="b">
        <f>IF(DataAnalyst!P1563=-1,FALSE,TRUE)</f>
        <v>0</v>
      </c>
      <c r="N1572">
        <f t="shared" si="224"/>
        <v>0</v>
      </c>
      <c r="O1572">
        <f t="shared" si="219"/>
        <v>0</v>
      </c>
      <c r="P1572">
        <f t="shared" si="220"/>
        <v>0</v>
      </c>
      <c r="Q1572">
        <f t="shared" si="221"/>
        <v>0</v>
      </c>
      <c r="R1572">
        <f t="shared" si="222"/>
        <v>0</v>
      </c>
      <c r="S1572">
        <f t="shared" si="223"/>
        <v>1</v>
      </c>
    </row>
    <row r="1573" spans="1:19" ht="18.600000000000001" customHeight="1" x14ac:dyDescent="0.3">
      <c r="A1573" t="s">
        <v>4492</v>
      </c>
      <c r="B1573" t="str">
        <f>UPPER(DataAnalyst!B1573)</f>
        <v>SENIOR DATA ANALYST (REMOTE OK)</v>
      </c>
      <c r="C1573" t="s">
        <v>4451</v>
      </c>
      <c r="E1573" t="str">
        <f t="shared" si="225"/>
        <v>Data Analyst</v>
      </c>
      <c r="F1573" t="str">
        <f t="shared" si="217"/>
        <v>$51</v>
      </c>
      <c r="G1573" t="str">
        <f t="shared" si="218"/>
        <v>$93</v>
      </c>
      <c r="H1573" t="str">
        <f>LEFT(DataAnalyst!F1564,LEN(DataAnalyst!F1564)-3)</f>
        <v xml:space="preserve">AbbVie
</v>
      </c>
      <c r="I1573" t="s">
        <v>257</v>
      </c>
      <c r="J1573" t="str">
        <f>IF(DataAnalyst!I1564=-1,"Unknown",DataAnalyst!I1564)</f>
        <v>10000+ employees</v>
      </c>
      <c r="K1573" t="str">
        <f>IF(DataAnalyst!L1564=-1,"Unknown",DataAnalyst!L1564)</f>
        <v>Biotech &amp; Pharmaceuticals</v>
      </c>
      <c r="L1573" t="str">
        <f>IF(DataAnalyst!N1564=-1,"Unknown",DataAnalyst!N1564)</f>
        <v>$10+ billion (USD)</v>
      </c>
      <c r="M1573" t="b">
        <f>IF(DataAnalyst!P1564=-1,FALSE,TRUE)</f>
        <v>0</v>
      </c>
      <c r="N1573">
        <f t="shared" si="224"/>
        <v>1</v>
      </c>
      <c r="O1573">
        <f t="shared" si="219"/>
        <v>1</v>
      </c>
      <c r="P1573">
        <f t="shared" si="220"/>
        <v>0</v>
      </c>
      <c r="Q1573">
        <f t="shared" si="221"/>
        <v>0</v>
      </c>
      <c r="R1573">
        <f t="shared" si="222"/>
        <v>0</v>
      </c>
      <c r="S1573">
        <f t="shared" si="223"/>
        <v>0</v>
      </c>
    </row>
    <row r="1574" spans="1:19" ht="18.600000000000001" customHeight="1" x14ac:dyDescent="0.3">
      <c r="A1574" t="s">
        <v>4495</v>
      </c>
      <c r="B1574" t="str">
        <f>UPPER(DataAnalyst!B1574)</f>
        <v>SAP MATERIALS MASTER DATA ANALYST - TEMP</v>
      </c>
      <c r="C1574" t="s">
        <v>4451</v>
      </c>
      <c r="E1574" t="str">
        <f t="shared" si="225"/>
        <v>Data Analyst</v>
      </c>
      <c r="F1574" t="str">
        <f t="shared" si="217"/>
        <v>$51</v>
      </c>
      <c r="G1574" t="str">
        <f t="shared" si="218"/>
        <v>$93</v>
      </c>
      <c r="H1574" t="str">
        <f>LEFT(DataAnalyst!F1565,LEN(DataAnalyst!F1565)-3)</f>
        <v xml:space="preserve">Introlligent Inc.
</v>
      </c>
      <c r="I1574" t="s">
        <v>2038</v>
      </c>
      <c r="J1574" t="str">
        <f>IF(DataAnalyst!I1565=-1,"Unknown",DataAnalyst!I1565)</f>
        <v>1 to 50 employees</v>
      </c>
      <c r="K1574" t="str">
        <f>IF(DataAnalyst!L1565=-1,"Unknown",DataAnalyst!L1565)</f>
        <v>Advertising &amp; Marketing</v>
      </c>
      <c r="L1574" t="str">
        <f>IF(DataAnalyst!N1565=-1,"Unknown",DataAnalyst!N1565)</f>
        <v>$1 to $5 million (USD)</v>
      </c>
      <c r="M1574" t="b">
        <f>IF(DataAnalyst!P1565=-1,FALSE,TRUE)</f>
        <v>0</v>
      </c>
      <c r="N1574">
        <f t="shared" si="224"/>
        <v>0</v>
      </c>
      <c r="O1574">
        <f t="shared" si="219"/>
        <v>0</v>
      </c>
      <c r="P1574">
        <f t="shared" si="220"/>
        <v>0</v>
      </c>
      <c r="Q1574">
        <f t="shared" si="221"/>
        <v>0</v>
      </c>
      <c r="R1574">
        <f t="shared" si="222"/>
        <v>0</v>
      </c>
      <c r="S1574">
        <f t="shared" si="223"/>
        <v>1</v>
      </c>
    </row>
    <row r="1575" spans="1:19" ht="18.600000000000001" customHeight="1" x14ac:dyDescent="0.3">
      <c r="A1575" t="s">
        <v>4500</v>
      </c>
      <c r="B1575" t="str">
        <f>UPPER(DataAnalyst!B1575)</f>
        <v>SENIOR DATA ANALYST, PEOPLE ANALYTICS</v>
      </c>
      <c r="C1575" t="s">
        <v>4451</v>
      </c>
      <c r="E1575" t="str">
        <f t="shared" si="225"/>
        <v>Data Analyst</v>
      </c>
      <c r="F1575" t="str">
        <f t="shared" si="217"/>
        <v>$51</v>
      </c>
      <c r="G1575" t="str">
        <f t="shared" si="218"/>
        <v>$93</v>
      </c>
      <c r="H1575" t="str">
        <f>LEFT(DataAnalyst!F1566,LEN(DataAnalyst!F1566)-3)</f>
        <v xml:space="preserve">Amazon
</v>
      </c>
      <c r="I1575" t="s">
        <v>4475</v>
      </c>
      <c r="J1575" t="str">
        <f>IF(DataAnalyst!I1566=-1,"Unknown",DataAnalyst!I1566)</f>
        <v>10000+ employees</v>
      </c>
      <c r="K1575" t="str">
        <f>IF(DataAnalyst!L1566=-1,"Unknown",DataAnalyst!L1566)</f>
        <v>Internet</v>
      </c>
      <c r="L1575" t="str">
        <f>IF(DataAnalyst!N1566=-1,"Unknown",DataAnalyst!N1566)</f>
        <v>$10+ billion (USD)</v>
      </c>
      <c r="M1575" t="b">
        <f>IF(DataAnalyst!P1566=-1,FALSE,TRUE)</f>
        <v>0</v>
      </c>
      <c r="N1575">
        <f t="shared" si="224"/>
        <v>1</v>
      </c>
      <c r="O1575">
        <f t="shared" si="219"/>
        <v>0</v>
      </c>
      <c r="P1575">
        <f t="shared" si="220"/>
        <v>0</v>
      </c>
      <c r="Q1575">
        <f t="shared" si="221"/>
        <v>1</v>
      </c>
      <c r="R1575">
        <f t="shared" si="222"/>
        <v>0</v>
      </c>
      <c r="S1575">
        <f t="shared" si="223"/>
        <v>0</v>
      </c>
    </row>
    <row r="1576" spans="1:19" ht="18.600000000000001" customHeight="1" x14ac:dyDescent="0.3">
      <c r="A1576" t="s">
        <v>4503</v>
      </c>
      <c r="B1576" t="str">
        <f>UPPER(DataAnalyst!B1576)</f>
        <v>WORKDAY EIB DATA ANALYST</v>
      </c>
      <c r="C1576" t="s">
        <v>4451</v>
      </c>
      <c r="E1576" t="str">
        <f t="shared" si="225"/>
        <v>Data Analyst</v>
      </c>
      <c r="F1576" t="str">
        <f t="shared" si="217"/>
        <v>$51</v>
      </c>
      <c r="G1576" t="str">
        <f t="shared" si="218"/>
        <v>$93</v>
      </c>
      <c r="H1576" t="str">
        <f>LEFT(DataAnalyst!F1567,LEN(DataAnalyst!F1567)-3)</f>
        <v>QUICKEN INVESTMENT SERVICES, I</v>
      </c>
      <c r="I1576" t="s">
        <v>459</v>
      </c>
      <c r="J1576" t="str">
        <f>IF(DataAnalyst!I1567=-1,"Unknown",DataAnalyst!I1567)</f>
        <v>Unknown</v>
      </c>
      <c r="K1576" t="str">
        <f>IF(DataAnalyst!L1567=-1,"Unknown",DataAnalyst!L1567)</f>
        <v>Unknown</v>
      </c>
      <c r="L1576" t="str">
        <f>IF(DataAnalyst!N1567=-1,"Unknown",DataAnalyst!N1567)</f>
        <v>Unknown</v>
      </c>
      <c r="M1576" t="b">
        <f>IF(DataAnalyst!P1567=-1,FALSE,TRUE)</f>
        <v>0</v>
      </c>
      <c r="N1576">
        <f t="shared" si="224"/>
        <v>0</v>
      </c>
      <c r="O1576">
        <f t="shared" si="219"/>
        <v>0</v>
      </c>
      <c r="P1576">
        <f t="shared" si="220"/>
        <v>0</v>
      </c>
      <c r="Q1576">
        <f t="shared" si="221"/>
        <v>0</v>
      </c>
      <c r="R1576">
        <f t="shared" si="222"/>
        <v>0</v>
      </c>
      <c r="S1576">
        <f t="shared" si="223"/>
        <v>1</v>
      </c>
    </row>
    <row r="1577" spans="1:19" ht="18.600000000000001" customHeight="1" x14ac:dyDescent="0.3">
      <c r="A1577" t="s">
        <v>4505</v>
      </c>
      <c r="B1577" t="str">
        <f>UPPER(DataAnalyst!B1577)</f>
        <v>SENIOR DATA ANALYST (PRODUCT ANALYTICS)</v>
      </c>
      <c r="C1577" t="s">
        <v>4451</v>
      </c>
      <c r="E1577" t="str">
        <f t="shared" si="225"/>
        <v>Data Analyst</v>
      </c>
      <c r="F1577" t="str">
        <f t="shared" si="217"/>
        <v>$51</v>
      </c>
      <c r="G1577" t="str">
        <f t="shared" si="218"/>
        <v>$93</v>
      </c>
      <c r="H1577" t="str">
        <f>LEFT(DataAnalyst!F1568,LEN(DataAnalyst!F1568)-3)</f>
        <v>Alla</v>
      </c>
      <c r="I1577" t="s">
        <v>992</v>
      </c>
      <c r="J1577" t="str">
        <f>IF(DataAnalyst!I1568=-1,"Unknown",DataAnalyst!I1568)</f>
        <v>51 to 200 employees</v>
      </c>
      <c r="K1577" t="str">
        <f>IF(DataAnalyst!L1568=-1,"Unknown",DataAnalyst!L1568)</f>
        <v>Unknown</v>
      </c>
      <c r="L1577" t="str">
        <f>IF(DataAnalyst!N1568=-1,"Unknown",DataAnalyst!N1568)</f>
        <v>Unknown / Non-Applicable</v>
      </c>
      <c r="M1577" t="b">
        <f>IF(DataAnalyst!P1568=-1,FALSE,TRUE)</f>
        <v>0</v>
      </c>
      <c r="N1577">
        <f t="shared" si="224"/>
        <v>1</v>
      </c>
      <c r="O1577">
        <f t="shared" si="219"/>
        <v>1</v>
      </c>
      <c r="P1577">
        <f t="shared" si="220"/>
        <v>0</v>
      </c>
      <c r="Q1577">
        <f t="shared" si="221"/>
        <v>1</v>
      </c>
      <c r="R1577">
        <f t="shared" si="222"/>
        <v>0</v>
      </c>
      <c r="S1577">
        <f t="shared" si="223"/>
        <v>1</v>
      </c>
    </row>
    <row r="1578" spans="1:19" ht="18.600000000000001" customHeight="1" x14ac:dyDescent="0.3">
      <c r="A1578" t="s">
        <v>4508</v>
      </c>
      <c r="B1578" t="str">
        <f>UPPER(DataAnalyst!B1578)</f>
        <v>SENIOR DATA ANALYST</v>
      </c>
      <c r="C1578" t="s">
        <v>4451</v>
      </c>
      <c r="E1578" t="str">
        <f t="shared" si="225"/>
        <v>Data Analyst</v>
      </c>
      <c r="F1578" t="str">
        <f t="shared" si="217"/>
        <v>$51</v>
      </c>
      <c r="G1578" t="str">
        <f t="shared" si="218"/>
        <v>$93</v>
      </c>
      <c r="H1578" t="str">
        <f>LEFT(DataAnalyst!F1569,LEN(DataAnalyst!F1569)-3)</f>
        <v xml:space="preserve">IT Coalition
</v>
      </c>
      <c r="I1578" t="s">
        <v>4303</v>
      </c>
      <c r="J1578" t="str">
        <f>IF(DataAnalyst!I1569=-1,"Unknown",DataAnalyst!I1569)</f>
        <v>1 to 50 employees</v>
      </c>
      <c r="K1578" t="str">
        <f>IF(DataAnalyst!L1569=-1,"Unknown",DataAnalyst!L1569)</f>
        <v>Accounting</v>
      </c>
      <c r="L1578" t="str">
        <f>IF(DataAnalyst!N1569=-1,"Unknown",DataAnalyst!N1569)</f>
        <v>$10 to $25 million (USD)</v>
      </c>
      <c r="M1578" t="b">
        <f>IF(DataAnalyst!P1569=-1,FALSE,TRUE)</f>
        <v>0</v>
      </c>
      <c r="N1578">
        <f t="shared" si="224"/>
        <v>1</v>
      </c>
      <c r="O1578">
        <f t="shared" si="219"/>
        <v>0</v>
      </c>
      <c r="P1578">
        <f t="shared" si="220"/>
        <v>0</v>
      </c>
      <c r="Q1578">
        <f t="shared" si="221"/>
        <v>1</v>
      </c>
      <c r="R1578">
        <f t="shared" si="222"/>
        <v>0</v>
      </c>
      <c r="S1578">
        <f t="shared" si="223"/>
        <v>1</v>
      </c>
    </row>
    <row r="1579" spans="1:19" ht="18.600000000000001" customHeight="1" x14ac:dyDescent="0.3">
      <c r="A1579" t="s">
        <v>4510</v>
      </c>
      <c r="B1579" t="str">
        <f>UPPER(DataAnalyst!B1579)</f>
        <v>DATA ANALYST - BILINGUAL ENGLISH AND ITALIAN</v>
      </c>
      <c r="C1579" t="s">
        <v>4451</v>
      </c>
      <c r="E1579" t="str">
        <f t="shared" si="225"/>
        <v>Data Analyst</v>
      </c>
      <c r="F1579" t="str">
        <f t="shared" si="217"/>
        <v>$51</v>
      </c>
      <c r="G1579" t="str">
        <f t="shared" si="218"/>
        <v>$93</v>
      </c>
      <c r="H1579" t="str">
        <f>LEFT(DataAnalyst!F1570,LEN(DataAnalyst!F1570)-3)</f>
        <v xml:space="preserve">Lorven Technologies Inc
</v>
      </c>
      <c r="I1579" t="s">
        <v>4303</v>
      </c>
      <c r="J1579" t="str">
        <f>IF(DataAnalyst!I1570=-1,"Unknown",DataAnalyst!I1570)</f>
        <v>1 to 50 employees</v>
      </c>
      <c r="K1579" t="str">
        <f>IF(DataAnalyst!L1570=-1,"Unknown",DataAnalyst!L1570)</f>
        <v>Accounting</v>
      </c>
      <c r="L1579" t="str">
        <f>IF(DataAnalyst!N1570=-1,"Unknown",DataAnalyst!N1570)</f>
        <v>Less than $1 million (USD)</v>
      </c>
      <c r="M1579" t="b">
        <f>IF(DataAnalyst!P1570=-1,FALSE,TRUE)</f>
        <v>0</v>
      </c>
      <c r="N1579">
        <f t="shared" si="224"/>
        <v>0</v>
      </c>
      <c r="O1579">
        <f t="shared" si="219"/>
        <v>0</v>
      </c>
      <c r="P1579">
        <f t="shared" si="220"/>
        <v>0</v>
      </c>
      <c r="Q1579">
        <f t="shared" si="221"/>
        <v>0</v>
      </c>
      <c r="R1579">
        <f t="shared" si="222"/>
        <v>0</v>
      </c>
      <c r="S1579">
        <f t="shared" si="223"/>
        <v>1</v>
      </c>
    </row>
    <row r="1580" spans="1:19" ht="18.600000000000001" customHeight="1" x14ac:dyDescent="0.3">
      <c r="A1580" t="s">
        <v>4513</v>
      </c>
      <c r="B1580" t="str">
        <f>UPPER(DataAnalyst!B1580)</f>
        <v>SENIOR BUSINESS DATA ANALYST</v>
      </c>
      <c r="C1580" t="s">
        <v>4451</v>
      </c>
      <c r="E1580" t="str">
        <f t="shared" si="225"/>
        <v>Business Analyst</v>
      </c>
      <c r="F1580" t="str">
        <f t="shared" si="217"/>
        <v>$51</v>
      </c>
      <c r="G1580" t="str">
        <f t="shared" si="218"/>
        <v>$93</v>
      </c>
      <c r="H1580" t="str">
        <f>LEFT(DataAnalyst!F1571,LEN(DataAnalyst!F1571)-3)</f>
        <v xml:space="preserve">Tachyon Technologies LLC
</v>
      </c>
      <c r="I1580" t="s">
        <v>241</v>
      </c>
      <c r="J1580" t="str">
        <f>IF(DataAnalyst!I1571=-1,"Unknown",DataAnalyst!I1571)</f>
        <v>201 to 500 employees</v>
      </c>
      <c r="K1580" t="str">
        <f>IF(DataAnalyst!L1571=-1,"Unknown",DataAnalyst!L1571)</f>
        <v>IT Services</v>
      </c>
      <c r="L1580" t="str">
        <f>IF(DataAnalyst!N1571=-1,"Unknown",DataAnalyst!N1571)</f>
        <v>$10 to $25 million (USD)</v>
      </c>
      <c r="M1580" t="b">
        <f>IF(DataAnalyst!P1571=-1,FALSE,TRUE)</f>
        <v>0</v>
      </c>
      <c r="N1580">
        <f t="shared" si="224"/>
        <v>0</v>
      </c>
      <c r="O1580">
        <f t="shared" si="219"/>
        <v>0</v>
      </c>
      <c r="P1580">
        <f t="shared" si="220"/>
        <v>0</v>
      </c>
      <c r="Q1580">
        <f t="shared" si="221"/>
        <v>0</v>
      </c>
      <c r="R1580">
        <f t="shared" si="222"/>
        <v>0</v>
      </c>
      <c r="S1580">
        <f t="shared" si="223"/>
        <v>0</v>
      </c>
    </row>
    <row r="1581" spans="1:19" ht="18.600000000000001" customHeight="1" x14ac:dyDescent="0.3">
      <c r="A1581" t="s">
        <v>4514</v>
      </c>
      <c r="B1581" t="str">
        <f>UPPER(DataAnalyst!B1581)</f>
        <v>MASTER DATA MANAGEMENT ANALYST</v>
      </c>
      <c r="C1581" t="s">
        <v>4451</v>
      </c>
      <c r="E1581" t="str">
        <f t="shared" si="225"/>
        <v>Data Analyst</v>
      </c>
      <c r="F1581" t="str">
        <f t="shared" si="217"/>
        <v>$51</v>
      </c>
      <c r="G1581" t="str">
        <f t="shared" si="218"/>
        <v>$93</v>
      </c>
      <c r="H1581" t="str">
        <f>LEFT(DataAnalyst!F1573,LEN(DataAnalyst!F1573)-3)</f>
        <v xml:space="preserve">Lark Health
</v>
      </c>
      <c r="I1581" t="s">
        <v>131</v>
      </c>
      <c r="J1581" t="str">
        <f>IF(DataAnalyst!I1573=-1,"Unknown",DataAnalyst!I1573)</f>
        <v>51 to 200 employees</v>
      </c>
      <c r="K1581" t="str">
        <f>IF(DataAnalyst!L1573=-1,"Unknown",DataAnalyst!L1573)</f>
        <v>Health Care Services &amp; Hospitals</v>
      </c>
      <c r="L1581" t="str">
        <f>IF(DataAnalyst!N1573=-1,"Unknown",DataAnalyst!N1573)</f>
        <v>$25 to $50 million (USD)</v>
      </c>
      <c r="M1581" t="b">
        <f>IF(DataAnalyst!P1573=-1,FALSE,TRUE)</f>
        <v>0</v>
      </c>
      <c r="N1581">
        <f t="shared" si="224"/>
        <v>0</v>
      </c>
      <c r="O1581">
        <f t="shared" si="219"/>
        <v>0</v>
      </c>
      <c r="P1581">
        <f t="shared" si="220"/>
        <v>0</v>
      </c>
      <c r="Q1581">
        <f t="shared" si="221"/>
        <v>0</v>
      </c>
      <c r="R1581">
        <f t="shared" si="222"/>
        <v>0</v>
      </c>
      <c r="S1581">
        <f t="shared" si="223"/>
        <v>0</v>
      </c>
    </row>
    <row r="1582" spans="1:19" ht="18.600000000000001" customHeight="1" x14ac:dyDescent="0.3">
      <c r="A1582" t="s">
        <v>4518</v>
      </c>
      <c r="B1582" t="str">
        <f>UPPER(DataAnalyst!B1582)</f>
        <v>SR. HR DATA ANALYST</v>
      </c>
      <c r="C1582" t="s">
        <v>4451</v>
      </c>
      <c r="E1582" t="str">
        <f t="shared" si="225"/>
        <v>Data Analyst</v>
      </c>
      <c r="F1582" t="str">
        <f t="shared" si="217"/>
        <v>$51</v>
      </c>
      <c r="G1582" t="str">
        <f t="shared" si="218"/>
        <v>$93</v>
      </c>
      <c r="H1582" t="str">
        <f>LEFT(DataAnalyst!F1574,LEN(DataAnalyst!F1574)-3)</f>
        <v xml:space="preserve">Mizuho OSI
</v>
      </c>
      <c r="I1582" t="s">
        <v>4497</v>
      </c>
      <c r="J1582" t="str">
        <f>IF(DataAnalyst!I1574=-1,"Unknown",DataAnalyst!I1574)</f>
        <v>201 to 500 employees</v>
      </c>
      <c r="K1582" t="str">
        <f>IF(DataAnalyst!L1574=-1,"Unknown",DataAnalyst!L1574)</f>
        <v>Industrial Manufacturing</v>
      </c>
      <c r="L1582" t="str">
        <f>IF(DataAnalyst!N1574=-1,"Unknown",DataAnalyst!N1574)</f>
        <v>Unknown / Non-Applicable</v>
      </c>
      <c r="M1582" t="b">
        <f>IF(DataAnalyst!P1574=-1,FALSE,TRUE)</f>
        <v>0</v>
      </c>
      <c r="N1582">
        <f t="shared" si="224"/>
        <v>0</v>
      </c>
      <c r="O1582">
        <f t="shared" si="219"/>
        <v>0</v>
      </c>
      <c r="P1582">
        <f t="shared" si="220"/>
        <v>0</v>
      </c>
      <c r="Q1582">
        <f t="shared" si="221"/>
        <v>0</v>
      </c>
      <c r="R1582">
        <f t="shared" si="222"/>
        <v>1</v>
      </c>
      <c r="S1582">
        <f t="shared" si="223"/>
        <v>1</v>
      </c>
    </row>
    <row r="1583" spans="1:19" ht="18.600000000000001" customHeight="1" x14ac:dyDescent="0.3">
      <c r="A1583" t="s">
        <v>4520</v>
      </c>
      <c r="B1583" t="str">
        <f>UPPER(DataAnalyst!B1583)</f>
        <v>LEAD DATA ANALYST</v>
      </c>
      <c r="C1583" t="s">
        <v>4451</v>
      </c>
      <c r="E1583" t="str">
        <f t="shared" si="225"/>
        <v>Data Analyst</v>
      </c>
      <c r="F1583" t="str">
        <f t="shared" si="217"/>
        <v>$51</v>
      </c>
      <c r="G1583" t="str">
        <f t="shared" si="218"/>
        <v>$93</v>
      </c>
      <c r="H1583" t="str">
        <f>LEFT(DataAnalyst!F1575,LEN(DataAnalyst!F1575)-3)</f>
        <v xml:space="preserve">Splunk
</v>
      </c>
      <c r="I1583" t="s">
        <v>241</v>
      </c>
      <c r="J1583" t="str">
        <f>IF(DataAnalyst!I1575=-1,"Unknown",DataAnalyst!I1575)</f>
        <v>1001 to 5000 employees</v>
      </c>
      <c r="K1583" t="str">
        <f>IF(DataAnalyst!L1575=-1,"Unknown",DataAnalyst!L1575)</f>
        <v>Enterprise Software &amp; Network Solutions</v>
      </c>
      <c r="L1583" t="str">
        <f>IF(DataAnalyst!N1575=-1,"Unknown",DataAnalyst!N1575)</f>
        <v>$1 to $2 billion (USD)</v>
      </c>
      <c r="M1583" t="b">
        <f>IF(DataAnalyst!P1575=-1,FALSE,TRUE)</f>
        <v>0</v>
      </c>
      <c r="N1583">
        <f t="shared" si="224"/>
        <v>1</v>
      </c>
      <c r="O1583">
        <f t="shared" si="219"/>
        <v>0</v>
      </c>
      <c r="P1583">
        <f t="shared" si="220"/>
        <v>0</v>
      </c>
      <c r="Q1583">
        <f t="shared" si="221"/>
        <v>1</v>
      </c>
      <c r="R1583">
        <f t="shared" si="222"/>
        <v>1</v>
      </c>
      <c r="S1583">
        <f t="shared" si="223"/>
        <v>1</v>
      </c>
    </row>
    <row r="1584" spans="1:19" ht="18.600000000000001" customHeight="1" x14ac:dyDescent="0.3">
      <c r="A1584" t="s">
        <v>4523</v>
      </c>
      <c r="B1584" t="str">
        <f>UPPER(DataAnalyst!B1584)</f>
        <v>DATA ANALYST - BILINGUAL ENGLISH AND NORWEGIAN</v>
      </c>
      <c r="C1584" t="s">
        <v>4451</v>
      </c>
      <c r="E1584" t="str">
        <f t="shared" si="225"/>
        <v>Data Analyst</v>
      </c>
      <c r="F1584" t="str">
        <f t="shared" si="217"/>
        <v>$51</v>
      </c>
      <c r="G1584" t="str">
        <f t="shared" si="218"/>
        <v>$93</v>
      </c>
      <c r="H1584" t="str">
        <f>LEFT(DataAnalyst!F1576,LEN(DataAnalyst!F1576)-3)</f>
        <v xml:space="preserve">IntelliPro Group Inc.
</v>
      </c>
      <c r="I1584" t="s">
        <v>131</v>
      </c>
      <c r="J1584" t="str">
        <f>IF(DataAnalyst!I1576=-1,"Unknown",DataAnalyst!I1576)</f>
        <v>201 to 500 employees</v>
      </c>
      <c r="K1584" t="str">
        <f>IF(DataAnalyst!L1576=-1,"Unknown",DataAnalyst!L1576)</f>
        <v>Unknown</v>
      </c>
      <c r="L1584" t="str">
        <f>IF(DataAnalyst!N1576=-1,"Unknown",DataAnalyst!N1576)</f>
        <v>$10 to $25 million (USD)</v>
      </c>
      <c r="M1584" t="b">
        <f>IF(DataAnalyst!P1576=-1,FALSE,TRUE)</f>
        <v>0</v>
      </c>
      <c r="N1584">
        <f t="shared" si="224"/>
        <v>0</v>
      </c>
      <c r="O1584">
        <f t="shared" si="219"/>
        <v>0</v>
      </c>
      <c r="P1584">
        <f t="shared" si="220"/>
        <v>0</v>
      </c>
      <c r="Q1584">
        <f t="shared" si="221"/>
        <v>0</v>
      </c>
      <c r="R1584">
        <f t="shared" si="222"/>
        <v>0</v>
      </c>
      <c r="S1584">
        <f t="shared" si="223"/>
        <v>1</v>
      </c>
    </row>
    <row r="1585" spans="1:19" ht="18.600000000000001" customHeight="1" x14ac:dyDescent="0.3">
      <c r="A1585" t="s">
        <v>4524</v>
      </c>
      <c r="B1585" t="str">
        <f>UPPER(DataAnalyst!B1585)</f>
        <v>DATA AND USER ACCEPTANCE TEST ANALYST</v>
      </c>
      <c r="C1585" t="s">
        <v>4451</v>
      </c>
      <c r="E1585" t="str">
        <f t="shared" si="225"/>
        <v>Data Analyst</v>
      </c>
      <c r="F1585" t="str">
        <f t="shared" si="217"/>
        <v>$51</v>
      </c>
      <c r="G1585" t="str">
        <f t="shared" si="218"/>
        <v>$93</v>
      </c>
      <c r="H1585" t="str">
        <f>LEFT(DataAnalyst!F1577,LEN(DataAnalyst!F1577)-3)</f>
        <v xml:space="preserve">Course Hero
</v>
      </c>
      <c r="I1585" t="s">
        <v>992</v>
      </c>
      <c r="J1585" t="str">
        <f>IF(DataAnalyst!I1577=-1,"Unknown",DataAnalyst!I1577)</f>
        <v>201 to 500 employees</v>
      </c>
      <c r="K1585" t="str">
        <f>IF(DataAnalyst!L1577=-1,"Unknown",DataAnalyst!L1577)</f>
        <v>Colleges &amp; Universities</v>
      </c>
      <c r="L1585" t="str">
        <f>IF(DataAnalyst!N1577=-1,"Unknown",DataAnalyst!N1577)</f>
        <v>Unknown / Non-Applicable</v>
      </c>
      <c r="M1585" t="b">
        <f>IF(DataAnalyst!P1577=-1,FALSE,TRUE)</f>
        <v>1</v>
      </c>
      <c r="N1585">
        <f t="shared" si="224"/>
        <v>0</v>
      </c>
      <c r="O1585">
        <f t="shared" si="219"/>
        <v>1</v>
      </c>
      <c r="P1585">
        <f t="shared" si="220"/>
        <v>0</v>
      </c>
      <c r="Q1585">
        <f t="shared" si="221"/>
        <v>1</v>
      </c>
      <c r="R1585">
        <f t="shared" si="222"/>
        <v>0</v>
      </c>
      <c r="S1585">
        <f t="shared" si="223"/>
        <v>1</v>
      </c>
    </row>
    <row r="1586" spans="1:19" ht="18.600000000000001" customHeight="1" x14ac:dyDescent="0.3">
      <c r="A1586" t="s">
        <v>4526</v>
      </c>
      <c r="B1586" t="str">
        <f>UPPER(DataAnalyst!B1586)</f>
        <v>DATA AND USER ACCEPTANCE TEST ANALYST</v>
      </c>
      <c r="C1586" t="s">
        <v>4525</v>
      </c>
      <c r="E1586" t="str">
        <f t="shared" si="225"/>
        <v>Data Analyst</v>
      </c>
      <c r="F1586" t="str">
        <f t="shared" si="217"/>
        <v>$58</v>
      </c>
      <c r="G1586" t="str">
        <f t="shared" si="218"/>
        <v>$93</v>
      </c>
      <c r="H1586" t="str">
        <f>LEFT(DataAnalyst!F1578,LEN(DataAnalyst!F1578)-3)</f>
        <v xml:space="preserve">Armada Group, Inc.
</v>
      </c>
      <c r="I1586" t="s">
        <v>241</v>
      </c>
      <c r="J1586" t="str">
        <f>IF(DataAnalyst!I1578=-1,"Unknown",DataAnalyst!I1578)</f>
        <v>51 to 200 employees</v>
      </c>
      <c r="K1586" t="str">
        <f>IF(DataAnalyst!L1578=-1,"Unknown",DataAnalyst!L1578)</f>
        <v>IT Services</v>
      </c>
      <c r="L1586" t="str">
        <f>IF(DataAnalyst!N1578=-1,"Unknown",DataAnalyst!N1578)</f>
        <v>Unknown / Non-Applicable</v>
      </c>
      <c r="M1586" t="b">
        <f>IF(DataAnalyst!P1578=-1,FALSE,TRUE)</f>
        <v>0</v>
      </c>
      <c r="N1586">
        <f t="shared" si="224"/>
        <v>0</v>
      </c>
      <c r="O1586">
        <f t="shared" si="219"/>
        <v>1</v>
      </c>
      <c r="P1586">
        <f t="shared" si="220"/>
        <v>0</v>
      </c>
      <c r="Q1586">
        <f t="shared" si="221"/>
        <v>1</v>
      </c>
      <c r="R1586">
        <f t="shared" si="222"/>
        <v>0</v>
      </c>
      <c r="S1586">
        <f t="shared" si="223"/>
        <v>1</v>
      </c>
    </row>
    <row r="1587" spans="1:19" ht="18.600000000000001" customHeight="1" x14ac:dyDescent="0.3">
      <c r="A1587" t="s">
        <v>4528</v>
      </c>
      <c r="B1587" t="str">
        <f>UPPER(DataAnalyst!B1587)</f>
        <v>SR CONSULTING DATA ANALYST</v>
      </c>
      <c r="C1587" t="s">
        <v>4525</v>
      </c>
      <c r="E1587" t="str">
        <f t="shared" si="225"/>
        <v>Data Analyst</v>
      </c>
      <c r="F1587" t="str">
        <f t="shared" si="217"/>
        <v>$58</v>
      </c>
      <c r="G1587" t="str">
        <f t="shared" si="218"/>
        <v>$93</v>
      </c>
      <c r="H1587" t="str">
        <f>LEFT(DataAnalyst!F1579,LEN(DataAnalyst!F1579)-3)</f>
        <v xml:space="preserve">Vaco
</v>
      </c>
      <c r="I1587" t="s">
        <v>4270</v>
      </c>
      <c r="J1587" t="str">
        <f>IF(DataAnalyst!I1579=-1,"Unknown",DataAnalyst!I1579)</f>
        <v>501 to 1000 employees</v>
      </c>
      <c r="K1587" t="str">
        <f>IF(DataAnalyst!L1579=-1,"Unknown",DataAnalyst!L1579)</f>
        <v>Consulting</v>
      </c>
      <c r="L1587" t="str">
        <f>IF(DataAnalyst!N1579=-1,"Unknown",DataAnalyst!N1579)</f>
        <v>$500 million to $1 billion (USD)</v>
      </c>
      <c r="M1587" t="b">
        <f>IF(DataAnalyst!P1579=-1,FALSE,TRUE)</f>
        <v>0</v>
      </c>
      <c r="N1587">
        <f t="shared" si="224"/>
        <v>1</v>
      </c>
      <c r="O1587">
        <f t="shared" si="219"/>
        <v>0</v>
      </c>
      <c r="P1587">
        <f t="shared" si="220"/>
        <v>0</v>
      </c>
      <c r="Q1587">
        <f t="shared" si="221"/>
        <v>0</v>
      </c>
      <c r="R1587">
        <f t="shared" si="222"/>
        <v>0</v>
      </c>
      <c r="S1587">
        <f t="shared" si="223"/>
        <v>0</v>
      </c>
    </row>
    <row r="1588" spans="1:19" ht="18.600000000000001" customHeight="1" x14ac:dyDescent="0.3">
      <c r="A1588" t="s">
        <v>4530</v>
      </c>
      <c r="B1588" t="str">
        <f>UPPER(DataAnalyst!B1588)</f>
        <v>DATA QUALITY ANALYST - SPANISH</v>
      </c>
      <c r="C1588" t="s">
        <v>4525</v>
      </c>
      <c r="E1588" t="str">
        <f t="shared" si="225"/>
        <v>Data Analyst</v>
      </c>
      <c r="F1588" t="str">
        <f t="shared" si="217"/>
        <v>$58</v>
      </c>
      <c r="G1588" t="str">
        <f t="shared" si="218"/>
        <v>$93</v>
      </c>
      <c r="H1588" t="str">
        <f>LEFT(DataAnalyst!F1581,LEN(DataAnalyst!F1581)-3)</f>
        <v xml:space="preserve">Stanford Health Care
</v>
      </c>
      <c r="I1588" t="s">
        <v>4270</v>
      </c>
      <c r="J1588" t="str">
        <f>IF(DataAnalyst!I1581=-1,"Unknown",DataAnalyst!I1581)</f>
        <v>10000+ employees</v>
      </c>
      <c r="K1588" t="str">
        <f>IF(DataAnalyst!L1581=-1,"Unknown",DataAnalyst!L1581)</f>
        <v>Health Care Services &amp; Hospitals</v>
      </c>
      <c r="L1588" t="str">
        <f>IF(DataAnalyst!N1581=-1,"Unknown",DataAnalyst!N1581)</f>
        <v>$2 to $5 billion (USD)</v>
      </c>
      <c r="M1588" t="b">
        <f>IF(DataAnalyst!P1581=-1,FALSE,TRUE)</f>
        <v>0</v>
      </c>
      <c r="N1588">
        <f t="shared" si="224"/>
        <v>0</v>
      </c>
      <c r="O1588">
        <f t="shared" si="219"/>
        <v>0</v>
      </c>
      <c r="P1588">
        <f t="shared" si="220"/>
        <v>0</v>
      </c>
      <c r="Q1588">
        <f t="shared" si="221"/>
        <v>0</v>
      </c>
      <c r="R1588">
        <f t="shared" si="222"/>
        <v>0</v>
      </c>
      <c r="S1588">
        <f t="shared" si="223"/>
        <v>0</v>
      </c>
    </row>
    <row r="1589" spans="1:19" ht="18.600000000000001" customHeight="1" x14ac:dyDescent="0.3">
      <c r="A1589" t="s">
        <v>4531</v>
      </c>
      <c r="B1589" t="str">
        <f>UPPER(DataAnalyst!B1589)</f>
        <v>SR. DATA ANALYST</v>
      </c>
      <c r="C1589" t="s">
        <v>4525</v>
      </c>
      <c r="E1589" t="str">
        <f t="shared" si="225"/>
        <v>Data Analyst</v>
      </c>
      <c r="F1589" t="str">
        <f t="shared" si="217"/>
        <v>$58</v>
      </c>
      <c r="G1589" t="str">
        <f t="shared" si="218"/>
        <v>$93</v>
      </c>
      <c r="H1589" t="str">
        <f>LEFT(DataAnalyst!F1582,LEN(DataAnalyst!F1582)-3)</f>
        <v xml:space="preserve">Cepheid
</v>
      </c>
      <c r="I1589" t="s">
        <v>257</v>
      </c>
      <c r="J1589" t="str">
        <f>IF(DataAnalyst!I1582=-1,"Unknown",DataAnalyst!I1582)</f>
        <v>1001 to 5000 employees</v>
      </c>
      <c r="K1589" t="str">
        <f>IF(DataAnalyst!L1582=-1,"Unknown",DataAnalyst!L1582)</f>
        <v>Biotech &amp; Pharmaceuticals</v>
      </c>
      <c r="L1589" t="str">
        <f>IF(DataAnalyst!N1582=-1,"Unknown",DataAnalyst!N1582)</f>
        <v>$500 million to $1 billion (USD)</v>
      </c>
      <c r="M1589" t="b">
        <f>IF(DataAnalyst!P1582=-1,FALSE,TRUE)</f>
        <v>0</v>
      </c>
      <c r="N1589">
        <f t="shared" si="224"/>
        <v>1</v>
      </c>
      <c r="O1589">
        <f t="shared" si="219"/>
        <v>0</v>
      </c>
      <c r="P1589">
        <f t="shared" si="220"/>
        <v>0</v>
      </c>
      <c r="Q1589">
        <f t="shared" si="221"/>
        <v>0</v>
      </c>
      <c r="R1589">
        <f t="shared" si="222"/>
        <v>0</v>
      </c>
      <c r="S1589">
        <f t="shared" si="223"/>
        <v>1</v>
      </c>
    </row>
    <row r="1590" spans="1:19" ht="18.600000000000001" customHeight="1" x14ac:dyDescent="0.3">
      <c r="A1590" t="s">
        <v>4534</v>
      </c>
      <c r="B1590" t="str">
        <f>UPPER(DataAnalyst!B1590)</f>
        <v>REGULATORY DATA ANALYST</v>
      </c>
      <c r="C1590" t="s">
        <v>4525</v>
      </c>
      <c r="E1590" t="str">
        <f t="shared" si="225"/>
        <v>Data Analyst</v>
      </c>
      <c r="F1590" t="str">
        <f t="shared" si="217"/>
        <v>$58</v>
      </c>
      <c r="G1590" t="str">
        <f t="shared" si="218"/>
        <v>$93</v>
      </c>
      <c r="H1590" t="str">
        <f>LEFT(DataAnalyst!F1583,LEN(DataAnalyst!F1583)-3)</f>
        <v xml:space="preserve">Kaygen Inc.
</v>
      </c>
      <c r="I1590" t="s">
        <v>4521</v>
      </c>
      <c r="J1590" t="str">
        <f>IF(DataAnalyst!I1583=-1,"Unknown",DataAnalyst!I1583)</f>
        <v>1 to 50 employees</v>
      </c>
      <c r="K1590" t="str">
        <f>IF(DataAnalyst!L1583=-1,"Unknown",DataAnalyst!L1583)</f>
        <v>Consulting</v>
      </c>
      <c r="L1590" t="str">
        <f>IF(DataAnalyst!N1583=-1,"Unknown",DataAnalyst!N1583)</f>
        <v>$1 to $5 million (USD)</v>
      </c>
      <c r="M1590" t="b">
        <f>IF(DataAnalyst!P1583=-1,FALSE,TRUE)</f>
        <v>0</v>
      </c>
      <c r="N1590">
        <f t="shared" si="224"/>
        <v>0</v>
      </c>
      <c r="O1590">
        <f t="shared" si="219"/>
        <v>0</v>
      </c>
      <c r="P1590">
        <f t="shared" si="220"/>
        <v>0</v>
      </c>
      <c r="Q1590">
        <f t="shared" si="221"/>
        <v>1</v>
      </c>
      <c r="R1590">
        <f t="shared" si="222"/>
        <v>0</v>
      </c>
      <c r="S1590">
        <f t="shared" si="223"/>
        <v>1</v>
      </c>
    </row>
    <row r="1591" spans="1:19" ht="18.600000000000001" customHeight="1" x14ac:dyDescent="0.3">
      <c r="A1591" t="s">
        <v>4537</v>
      </c>
      <c r="B1591" t="str">
        <f>UPPER(DataAnalyst!B1591)</f>
        <v>SR. BI BUSINESS ANALYST/DATA VISUALIZATION EXPERT INITIAL REMOTE POSITION AT SAN JOSE, CA FOR AN YEAR LONG PROECT.</v>
      </c>
      <c r="C1591" t="s">
        <v>4525</v>
      </c>
      <c r="E1591" t="str">
        <f t="shared" si="225"/>
        <v>Business Analyst</v>
      </c>
      <c r="F1591" t="str">
        <f t="shared" si="217"/>
        <v>$58</v>
      </c>
      <c r="G1591" t="str">
        <f t="shared" si="218"/>
        <v>$93</v>
      </c>
      <c r="H1591" t="str">
        <f>LEFT(DataAnalyst!F1584,LEN(DataAnalyst!F1584)-3)</f>
        <v xml:space="preserve">Vaco
</v>
      </c>
      <c r="I1591" t="s">
        <v>4270</v>
      </c>
      <c r="J1591" t="str">
        <f>IF(DataAnalyst!I1584=-1,"Unknown",DataAnalyst!I1584)</f>
        <v>501 to 1000 employees</v>
      </c>
      <c r="K1591" t="str">
        <f>IF(DataAnalyst!L1584=-1,"Unknown",DataAnalyst!L1584)</f>
        <v>Consulting</v>
      </c>
      <c r="L1591" t="str">
        <f>IF(DataAnalyst!N1584=-1,"Unknown",DataAnalyst!N1584)</f>
        <v>$500 million to $1 billion (USD)</v>
      </c>
      <c r="M1591" t="b">
        <f>IF(DataAnalyst!P1584=-1,FALSE,TRUE)</f>
        <v>0</v>
      </c>
      <c r="N1591">
        <f t="shared" si="224"/>
        <v>1</v>
      </c>
      <c r="O1591">
        <f t="shared" si="219"/>
        <v>0</v>
      </c>
      <c r="P1591">
        <f t="shared" si="220"/>
        <v>0</v>
      </c>
      <c r="Q1591">
        <f t="shared" si="221"/>
        <v>1</v>
      </c>
      <c r="R1591">
        <f t="shared" si="222"/>
        <v>0</v>
      </c>
      <c r="S1591">
        <f t="shared" si="223"/>
        <v>0</v>
      </c>
    </row>
    <row r="1592" spans="1:19" ht="18.600000000000001" customHeight="1" x14ac:dyDescent="0.3">
      <c r="A1592" t="s">
        <v>4539</v>
      </c>
      <c r="B1592" t="str">
        <f>UPPER(DataAnalyst!B1592)</f>
        <v>SENIOR DATA ANALYST</v>
      </c>
      <c r="C1592" t="s">
        <v>4525</v>
      </c>
      <c r="E1592" t="str">
        <f t="shared" si="225"/>
        <v>Data Analyst</v>
      </c>
      <c r="F1592" t="str">
        <f t="shared" si="217"/>
        <v>$58</v>
      </c>
      <c r="G1592" t="str">
        <f t="shared" si="218"/>
        <v>$93</v>
      </c>
      <c r="H1592" t="str">
        <f>LEFT(DataAnalyst!F1585,LEN(DataAnalyst!F1585)-3)</f>
        <v xml:space="preserve">Kelly IT
</v>
      </c>
      <c r="I1592" t="s">
        <v>2038</v>
      </c>
      <c r="J1592" t="str">
        <f>IF(DataAnalyst!I1585=-1,"Unknown",DataAnalyst!I1585)</f>
        <v>501 to 1000 employees</v>
      </c>
      <c r="K1592" t="str">
        <f>IF(DataAnalyst!L1585=-1,"Unknown",DataAnalyst!L1585)</f>
        <v>Staffing &amp; Outsourcing</v>
      </c>
      <c r="L1592" t="str">
        <f>IF(DataAnalyst!N1585=-1,"Unknown",DataAnalyst!N1585)</f>
        <v>Unknown / Non-Applicable</v>
      </c>
      <c r="M1592" t="b">
        <f>IF(DataAnalyst!P1585=-1,FALSE,TRUE)</f>
        <v>0</v>
      </c>
      <c r="N1592">
        <f t="shared" si="224"/>
        <v>1</v>
      </c>
      <c r="O1592">
        <f t="shared" si="219"/>
        <v>0</v>
      </c>
      <c r="P1592">
        <f t="shared" si="220"/>
        <v>0</v>
      </c>
      <c r="Q1592">
        <f t="shared" si="221"/>
        <v>1</v>
      </c>
      <c r="R1592">
        <f t="shared" si="222"/>
        <v>1</v>
      </c>
      <c r="S1592">
        <f t="shared" si="223"/>
        <v>0</v>
      </c>
    </row>
    <row r="1593" spans="1:19" ht="18.600000000000001" customHeight="1" x14ac:dyDescent="0.3">
      <c r="A1593" t="s">
        <v>4541</v>
      </c>
      <c r="B1593" t="str">
        <f>UPPER(DataAnalyst!B1593)</f>
        <v>SR DATA ANALYST</v>
      </c>
      <c r="C1593" t="s">
        <v>4525</v>
      </c>
      <c r="E1593" t="str">
        <f t="shared" si="225"/>
        <v>Data Analyst</v>
      </c>
      <c r="F1593" t="str">
        <f t="shared" si="217"/>
        <v>$58</v>
      </c>
      <c r="G1593" t="str">
        <f t="shared" si="218"/>
        <v>$93</v>
      </c>
      <c r="H1593" t="str">
        <f>LEFT(DataAnalyst!F1586,LEN(DataAnalyst!F1586)-3)</f>
        <v xml:space="preserve">Kelly
</v>
      </c>
      <c r="I1593" t="s">
        <v>2038</v>
      </c>
      <c r="J1593" t="str">
        <f>IF(DataAnalyst!I1586=-1,"Unknown",DataAnalyst!I1586)</f>
        <v>5001 to 10000 employees</v>
      </c>
      <c r="K1593" t="str">
        <f>IF(DataAnalyst!L1586=-1,"Unknown",DataAnalyst!L1586)</f>
        <v>Staffing &amp; Outsourcing</v>
      </c>
      <c r="L1593" t="str">
        <f>IF(DataAnalyst!N1586=-1,"Unknown",DataAnalyst!N1586)</f>
        <v>$5 to $10 billion (USD)</v>
      </c>
      <c r="M1593" t="b">
        <f>IF(DataAnalyst!P1586=-1,FALSE,TRUE)</f>
        <v>0</v>
      </c>
      <c r="N1593">
        <f t="shared" si="224"/>
        <v>1</v>
      </c>
      <c r="O1593">
        <f t="shared" si="219"/>
        <v>1</v>
      </c>
      <c r="P1593">
        <f t="shared" si="220"/>
        <v>0</v>
      </c>
      <c r="Q1593">
        <f t="shared" si="221"/>
        <v>1</v>
      </c>
      <c r="R1593">
        <f t="shared" si="222"/>
        <v>0</v>
      </c>
      <c r="S1593">
        <f t="shared" si="223"/>
        <v>1</v>
      </c>
    </row>
    <row r="1594" spans="1:19" ht="18.600000000000001" customHeight="1" x14ac:dyDescent="0.3">
      <c r="A1594" t="s">
        <v>4545</v>
      </c>
      <c r="B1594" t="str">
        <f>UPPER(DataAnalyst!B1594)</f>
        <v>BIOINFORMATICS DATA ANALYST</v>
      </c>
      <c r="C1594" t="s">
        <v>4525</v>
      </c>
      <c r="E1594" t="str">
        <f t="shared" si="225"/>
        <v>Data Analyst</v>
      </c>
      <c r="F1594" t="str">
        <f t="shared" si="217"/>
        <v>$58</v>
      </c>
      <c r="G1594" t="str">
        <f t="shared" si="218"/>
        <v>$93</v>
      </c>
      <c r="H1594" t="str">
        <f>LEFT(DataAnalyst!F1587,LEN(DataAnalyst!F1587)-3)</f>
        <v xml:space="preserve">Kaiser Permanente
</v>
      </c>
      <c r="I1594" t="s">
        <v>4497</v>
      </c>
      <c r="J1594" t="str">
        <f>IF(DataAnalyst!I1587=-1,"Unknown",DataAnalyst!I1587)</f>
        <v>10000+ employees</v>
      </c>
      <c r="K1594" t="str">
        <f>IF(DataAnalyst!L1587=-1,"Unknown",DataAnalyst!L1587)</f>
        <v>Health Care Services &amp; Hospitals</v>
      </c>
      <c r="L1594" t="str">
        <f>IF(DataAnalyst!N1587=-1,"Unknown",DataAnalyst!N1587)</f>
        <v>$10+ billion (USD)</v>
      </c>
      <c r="M1594" t="b">
        <f>IF(DataAnalyst!P1587=-1,FALSE,TRUE)</f>
        <v>0</v>
      </c>
      <c r="N1594">
        <f t="shared" si="224"/>
        <v>1</v>
      </c>
      <c r="O1594">
        <f t="shared" si="219"/>
        <v>1</v>
      </c>
      <c r="P1594">
        <f t="shared" si="220"/>
        <v>0</v>
      </c>
      <c r="Q1594">
        <f t="shared" si="221"/>
        <v>0</v>
      </c>
      <c r="R1594">
        <f t="shared" si="222"/>
        <v>0</v>
      </c>
      <c r="S1594">
        <f t="shared" si="223"/>
        <v>0</v>
      </c>
    </row>
    <row r="1595" spans="1:19" ht="18.600000000000001" customHeight="1" x14ac:dyDescent="0.3">
      <c r="A1595" t="s">
        <v>4547</v>
      </c>
      <c r="B1595" t="str">
        <f>UPPER(DataAnalyst!B1595)</f>
        <v>LEAD DATA ANALYST</v>
      </c>
      <c r="C1595" t="s">
        <v>4525</v>
      </c>
      <c r="E1595" t="str">
        <f t="shared" si="225"/>
        <v>Data Analyst</v>
      </c>
      <c r="F1595" t="str">
        <f t="shared" si="217"/>
        <v>$58</v>
      </c>
      <c r="G1595" t="str">
        <f t="shared" si="218"/>
        <v>$93</v>
      </c>
      <c r="H1595" t="str">
        <f>LEFT(DataAnalyst!F1588,LEN(DataAnalyst!F1588)-3)</f>
        <v xml:space="preserve">Lodestone
</v>
      </c>
      <c r="I1595" t="s">
        <v>459</v>
      </c>
      <c r="J1595" t="str">
        <f>IF(DataAnalyst!I1588=-1,"Unknown",DataAnalyst!I1588)</f>
        <v>201 to 500 employees</v>
      </c>
      <c r="K1595" t="str">
        <f>IF(DataAnalyst!L1588=-1,"Unknown",DataAnalyst!L1588)</f>
        <v>Internet</v>
      </c>
      <c r="L1595" t="str">
        <f>IF(DataAnalyst!N1588=-1,"Unknown",DataAnalyst!N1588)</f>
        <v>Unknown / Non-Applicable</v>
      </c>
      <c r="M1595" t="b">
        <f>IF(DataAnalyst!P1588=-1,FALSE,TRUE)</f>
        <v>0</v>
      </c>
      <c r="N1595">
        <f t="shared" si="224"/>
        <v>1</v>
      </c>
      <c r="O1595">
        <f t="shared" si="219"/>
        <v>0</v>
      </c>
      <c r="P1595">
        <f t="shared" si="220"/>
        <v>0</v>
      </c>
      <c r="Q1595">
        <f t="shared" si="221"/>
        <v>1</v>
      </c>
      <c r="R1595">
        <f t="shared" si="222"/>
        <v>1</v>
      </c>
      <c r="S1595">
        <f t="shared" si="223"/>
        <v>1</v>
      </c>
    </row>
    <row r="1596" spans="1:19" ht="18.600000000000001" customHeight="1" x14ac:dyDescent="0.3">
      <c r="A1596" t="s">
        <v>4549</v>
      </c>
      <c r="B1596" t="str">
        <f>UPPER(DataAnalyst!B1596)</f>
        <v>DATA WAREHOUSE BUSINESS SYSTEMS ANALYST</v>
      </c>
      <c r="C1596" t="s">
        <v>4525</v>
      </c>
      <c r="E1596" t="str">
        <f t="shared" si="225"/>
        <v>Business Analyst</v>
      </c>
      <c r="F1596" t="str">
        <f t="shared" si="217"/>
        <v>$58</v>
      </c>
      <c r="G1596" t="str">
        <f t="shared" si="218"/>
        <v>$93</v>
      </c>
      <c r="H1596" t="str">
        <f>LEFT(DataAnalyst!F1589,LEN(DataAnalyst!F1589)-3)</f>
        <v xml:space="preserve">Enquero Inc
</v>
      </c>
      <c r="I1596" t="s">
        <v>4521</v>
      </c>
      <c r="J1596" t="str">
        <f>IF(DataAnalyst!I1589=-1,"Unknown",DataAnalyst!I1589)</f>
        <v>501 to 1000 employees</v>
      </c>
      <c r="K1596" t="str">
        <f>IF(DataAnalyst!L1589=-1,"Unknown",DataAnalyst!L1589)</f>
        <v>Enterprise Software &amp; Network Solutions</v>
      </c>
      <c r="L1596" t="str">
        <f>IF(DataAnalyst!N1589=-1,"Unknown",DataAnalyst!N1589)</f>
        <v>$50 to $100 million (USD)</v>
      </c>
      <c r="M1596" t="b">
        <f>IF(DataAnalyst!P1589=-1,FALSE,TRUE)</f>
        <v>0</v>
      </c>
      <c r="N1596">
        <f t="shared" si="224"/>
        <v>1</v>
      </c>
      <c r="O1596">
        <f t="shared" si="219"/>
        <v>0</v>
      </c>
      <c r="P1596">
        <f t="shared" si="220"/>
        <v>0</v>
      </c>
      <c r="Q1596">
        <f t="shared" si="221"/>
        <v>0</v>
      </c>
      <c r="R1596">
        <f t="shared" si="222"/>
        <v>0</v>
      </c>
      <c r="S1596">
        <f t="shared" si="223"/>
        <v>0</v>
      </c>
    </row>
    <row r="1597" spans="1:19" ht="18.600000000000001" customHeight="1" x14ac:dyDescent="0.3">
      <c r="A1597" t="s">
        <v>4553</v>
      </c>
      <c r="B1597" t="str">
        <f>UPPER(DataAnalyst!B1597)</f>
        <v>DATA ANALYST - REDWOOD CITY VIA COMPANY SHUTTLE!</v>
      </c>
      <c r="C1597" t="s">
        <v>4525</v>
      </c>
      <c r="E1597" t="str">
        <f t="shared" si="225"/>
        <v>Data Analyst</v>
      </c>
      <c r="F1597" t="str">
        <f t="shared" si="217"/>
        <v>$58</v>
      </c>
      <c r="G1597" t="str">
        <f t="shared" si="218"/>
        <v>$93</v>
      </c>
      <c r="H1597" t="str">
        <f>LEFT(DataAnalyst!F1590,LEN(DataAnalyst!F1590)-3)</f>
        <v>International Consulting Group (San Jo</v>
      </c>
      <c r="I1597" t="s">
        <v>2038</v>
      </c>
      <c r="J1597" t="str">
        <f>IF(DataAnalyst!I1590=-1,"Unknown",DataAnalyst!I1590)</f>
        <v>1 to 50 employees</v>
      </c>
      <c r="K1597" t="str">
        <f>IF(DataAnalyst!L1590=-1,"Unknown",DataAnalyst!L1590)</f>
        <v>Advertising &amp; Marketing</v>
      </c>
      <c r="L1597" t="str">
        <f>IF(DataAnalyst!N1590=-1,"Unknown",DataAnalyst!N1590)</f>
        <v>Unknown / Non-Applicable</v>
      </c>
      <c r="M1597" t="b">
        <f>IF(DataAnalyst!P1590=-1,FALSE,TRUE)</f>
        <v>0</v>
      </c>
      <c r="N1597">
        <f t="shared" si="224"/>
        <v>1</v>
      </c>
      <c r="O1597">
        <f t="shared" si="219"/>
        <v>1</v>
      </c>
      <c r="P1597">
        <f t="shared" si="220"/>
        <v>1</v>
      </c>
      <c r="Q1597">
        <f t="shared" si="221"/>
        <v>0</v>
      </c>
      <c r="R1597">
        <f t="shared" si="222"/>
        <v>0</v>
      </c>
      <c r="S1597">
        <f t="shared" si="223"/>
        <v>0</v>
      </c>
    </row>
    <row r="1598" spans="1:19" ht="18.600000000000001" customHeight="1" x14ac:dyDescent="0.3">
      <c r="A1598" t="s">
        <v>4557</v>
      </c>
      <c r="B1598" t="str">
        <f>UPPER(DataAnalyst!B1598)</f>
        <v>SAP MATERIALS MASTER DATA ANALYST (TEMP)</v>
      </c>
      <c r="C1598" t="s">
        <v>4525</v>
      </c>
      <c r="E1598" t="str">
        <f t="shared" si="225"/>
        <v>Data Analyst</v>
      </c>
      <c r="F1598" t="str">
        <f t="shared" si="217"/>
        <v>$58</v>
      </c>
      <c r="G1598" t="str">
        <f t="shared" si="218"/>
        <v>$93</v>
      </c>
      <c r="H1598" t="str">
        <f>LEFT(DataAnalyst!F1592,LEN(DataAnalyst!F1592)-3)</f>
        <v>Volto Consult</v>
      </c>
      <c r="I1598" t="s">
        <v>4521</v>
      </c>
      <c r="J1598" t="str">
        <f>IF(DataAnalyst!I1592=-1,"Unknown",DataAnalyst!I1592)</f>
        <v>Unknown</v>
      </c>
      <c r="K1598" t="str">
        <f>IF(DataAnalyst!L1592=-1,"Unknown",DataAnalyst!L1592)</f>
        <v>Unknown</v>
      </c>
      <c r="L1598" t="str">
        <f>IF(DataAnalyst!N1592=-1,"Unknown",DataAnalyst!N1592)</f>
        <v>Unknown</v>
      </c>
      <c r="M1598" t="b">
        <f>IF(DataAnalyst!P1592=-1,FALSE,TRUE)</f>
        <v>0</v>
      </c>
      <c r="N1598">
        <f t="shared" si="224"/>
        <v>0</v>
      </c>
      <c r="O1598">
        <f t="shared" si="219"/>
        <v>0</v>
      </c>
      <c r="P1598">
        <f t="shared" si="220"/>
        <v>0</v>
      </c>
      <c r="Q1598">
        <f t="shared" si="221"/>
        <v>0</v>
      </c>
      <c r="R1598">
        <f t="shared" si="222"/>
        <v>0</v>
      </c>
      <c r="S1598">
        <f t="shared" si="223"/>
        <v>1</v>
      </c>
    </row>
    <row r="1599" spans="1:19" ht="18.600000000000001" customHeight="1" x14ac:dyDescent="0.3">
      <c r="A1599" t="s">
        <v>4559</v>
      </c>
      <c r="B1599" t="str">
        <f>UPPER(DataAnalyst!B1599)</f>
        <v>RM - DATA MAINTENANCE ANALYST</v>
      </c>
      <c r="C1599" t="s">
        <v>4525</v>
      </c>
      <c r="E1599" t="str">
        <f t="shared" si="225"/>
        <v>Data Analyst</v>
      </c>
      <c r="F1599" t="str">
        <f t="shared" si="217"/>
        <v>$58</v>
      </c>
      <c r="G1599" t="str">
        <f t="shared" si="218"/>
        <v>$93</v>
      </c>
      <c r="H1599" t="str">
        <f>LEFT(DataAnalyst!F1593,LEN(DataAnalyst!F1593)-3)</f>
        <v xml:space="preserve">eHealth
</v>
      </c>
      <c r="I1599" t="s">
        <v>976</v>
      </c>
      <c r="J1599" t="str">
        <f>IF(DataAnalyst!I1593=-1,"Unknown",DataAnalyst!I1593)</f>
        <v>1001 to 5000 employees</v>
      </c>
      <c r="K1599" t="str">
        <f>IF(DataAnalyst!L1593=-1,"Unknown",DataAnalyst!L1593)</f>
        <v>Insurance Agencies &amp; Brokerages</v>
      </c>
      <c r="L1599" t="str">
        <f>IF(DataAnalyst!N1593=-1,"Unknown",DataAnalyst!N1593)</f>
        <v>$100 to $500 million (USD)</v>
      </c>
      <c r="M1599" t="b">
        <f>IF(DataAnalyst!P1593=-1,FALSE,TRUE)</f>
        <v>0</v>
      </c>
      <c r="N1599">
        <f t="shared" si="224"/>
        <v>0</v>
      </c>
      <c r="O1599">
        <f t="shared" si="219"/>
        <v>0</v>
      </c>
      <c r="P1599">
        <f t="shared" si="220"/>
        <v>0</v>
      </c>
      <c r="Q1599">
        <f t="shared" si="221"/>
        <v>0</v>
      </c>
      <c r="R1599">
        <f t="shared" si="222"/>
        <v>0</v>
      </c>
      <c r="S1599">
        <f t="shared" si="223"/>
        <v>1</v>
      </c>
    </row>
    <row r="1600" spans="1:19" ht="18.600000000000001" customHeight="1" x14ac:dyDescent="0.3">
      <c r="A1600" t="s">
        <v>4561</v>
      </c>
      <c r="B1600" t="str">
        <f>UPPER(DataAnalyst!B1600)</f>
        <v>DATA ANALYST WITH TERADATA EXP</v>
      </c>
      <c r="C1600" t="s">
        <v>4525</v>
      </c>
      <c r="E1600" t="str">
        <f t="shared" si="225"/>
        <v>Data Analyst</v>
      </c>
      <c r="F1600" t="str">
        <f t="shared" si="217"/>
        <v>$58</v>
      </c>
      <c r="G1600" t="str">
        <f t="shared" si="218"/>
        <v>$93</v>
      </c>
      <c r="H1600" t="str">
        <f>LEFT(DataAnalyst!F1594,LEN(DataAnalyst!F1594)-3)</f>
        <v xml:space="preserve">Centrillion
</v>
      </c>
      <c r="I1600" t="s">
        <v>4270</v>
      </c>
      <c r="J1600" t="str">
        <f>IF(DataAnalyst!I1594=-1,"Unknown",DataAnalyst!I1594)</f>
        <v>1 to 50 employees</v>
      </c>
      <c r="K1600" t="str">
        <f>IF(DataAnalyst!L1594=-1,"Unknown",DataAnalyst!L1594)</f>
        <v>Biotech &amp; Pharmaceuticals</v>
      </c>
      <c r="L1600" t="str">
        <f>IF(DataAnalyst!N1594=-1,"Unknown",DataAnalyst!N1594)</f>
        <v>$1 to $5 million (USD)</v>
      </c>
      <c r="M1600" t="b">
        <f>IF(DataAnalyst!P1594=-1,FALSE,TRUE)</f>
        <v>0</v>
      </c>
      <c r="N1600">
        <f t="shared" si="224"/>
        <v>0</v>
      </c>
      <c r="O1600">
        <f t="shared" si="219"/>
        <v>1</v>
      </c>
      <c r="P1600">
        <f t="shared" si="220"/>
        <v>0</v>
      </c>
      <c r="Q1600">
        <f t="shared" si="221"/>
        <v>0</v>
      </c>
      <c r="R1600">
        <f t="shared" si="222"/>
        <v>0</v>
      </c>
      <c r="S1600">
        <f t="shared" si="223"/>
        <v>0</v>
      </c>
    </row>
    <row r="1601" spans="1:19" ht="18.600000000000001" customHeight="1" x14ac:dyDescent="0.3">
      <c r="A1601" t="s">
        <v>4564</v>
      </c>
      <c r="B1601" t="str">
        <f>UPPER(DataAnalyst!B1601)</f>
        <v>DATA STEWARD | ANALYST</v>
      </c>
      <c r="C1601" t="s">
        <v>4525</v>
      </c>
      <c r="E1601" t="str">
        <f t="shared" si="225"/>
        <v>Data Analyst</v>
      </c>
      <c r="F1601" t="str">
        <f t="shared" si="217"/>
        <v>$58</v>
      </c>
      <c r="G1601" t="str">
        <f t="shared" si="218"/>
        <v>$93</v>
      </c>
      <c r="H1601" t="str">
        <f>LEFT(DataAnalyst!F1595,LEN(DataAnalyst!F1595)-3)</f>
        <v xml:space="preserve">Enquero Inc
</v>
      </c>
      <c r="I1601" t="s">
        <v>4521</v>
      </c>
      <c r="J1601" t="str">
        <f>IF(DataAnalyst!I1595=-1,"Unknown",DataAnalyst!I1595)</f>
        <v>501 to 1000 employees</v>
      </c>
      <c r="K1601" t="str">
        <f>IF(DataAnalyst!L1595=-1,"Unknown",DataAnalyst!L1595)</f>
        <v>Enterprise Software &amp; Network Solutions</v>
      </c>
      <c r="L1601" t="str">
        <f>IF(DataAnalyst!N1595=-1,"Unknown",DataAnalyst!N1595)</f>
        <v>$50 to $100 million (USD)</v>
      </c>
      <c r="M1601" t="b">
        <f>IF(DataAnalyst!P1595=-1,FALSE,TRUE)</f>
        <v>0</v>
      </c>
      <c r="N1601">
        <f t="shared" si="224"/>
        <v>0</v>
      </c>
      <c r="O1601">
        <f t="shared" si="219"/>
        <v>0</v>
      </c>
      <c r="P1601">
        <f t="shared" si="220"/>
        <v>0</v>
      </c>
      <c r="Q1601">
        <f t="shared" si="221"/>
        <v>1</v>
      </c>
      <c r="R1601">
        <f t="shared" si="222"/>
        <v>0</v>
      </c>
      <c r="S1601">
        <f t="shared" si="223"/>
        <v>0</v>
      </c>
    </row>
    <row r="1602" spans="1:19" ht="18.600000000000001" customHeight="1" x14ac:dyDescent="0.3">
      <c r="A1602" t="s">
        <v>4567</v>
      </c>
      <c r="B1602" t="str">
        <f>UPPER(DataAnalyst!B1602)</f>
        <v>DATA ANALYST (FLUENT IN GERMAN)</v>
      </c>
      <c r="C1602" t="s">
        <v>4525</v>
      </c>
      <c r="E1602" t="str">
        <f t="shared" si="225"/>
        <v>Data Analyst</v>
      </c>
      <c r="F1602" t="str">
        <f t="shared" ref="F1602:F1665" si="226">LEFT(C1602,3)</f>
        <v>$58</v>
      </c>
      <c r="G1602" t="str">
        <f t="shared" ref="G1602:G1665" si="227">MID(C1602,FIND("-",C1602)+1,FIND("(",C1602)-FIND("-",C1602)-3)</f>
        <v>$93</v>
      </c>
      <c r="H1602" t="str">
        <f>LEFT(DataAnalyst!F1597,LEN(DataAnalyst!F1597)-3)</f>
        <v xml:space="preserve">Creative Circle
</v>
      </c>
      <c r="I1602" t="s">
        <v>131</v>
      </c>
      <c r="J1602" t="str">
        <f>IF(DataAnalyst!I1597=-1,"Unknown",DataAnalyst!I1597)</f>
        <v>201 to 500 employees</v>
      </c>
      <c r="K1602" t="str">
        <f>IF(DataAnalyst!L1597=-1,"Unknown",DataAnalyst!L1597)</f>
        <v>Staffing &amp; Outsourcing</v>
      </c>
      <c r="L1602" t="str">
        <f>IF(DataAnalyst!N1597=-1,"Unknown",DataAnalyst!N1597)</f>
        <v>Unknown / Non-Applicable</v>
      </c>
      <c r="M1602" t="b">
        <f>IF(DataAnalyst!P1597=-1,FALSE,TRUE)</f>
        <v>0</v>
      </c>
      <c r="N1602">
        <f t="shared" si="224"/>
        <v>0</v>
      </c>
      <c r="O1602">
        <f t="shared" si="219"/>
        <v>0</v>
      </c>
      <c r="P1602">
        <f t="shared" si="220"/>
        <v>0</v>
      </c>
      <c r="Q1602">
        <f t="shared" si="221"/>
        <v>0</v>
      </c>
      <c r="R1602">
        <f t="shared" si="222"/>
        <v>0</v>
      </c>
      <c r="S1602">
        <f t="shared" si="223"/>
        <v>1</v>
      </c>
    </row>
    <row r="1603" spans="1:19" ht="18.600000000000001" customHeight="1" x14ac:dyDescent="0.3">
      <c r="A1603" t="s">
        <v>4568</v>
      </c>
      <c r="B1603" t="str">
        <f>UPPER(DataAnalyst!B1603)</f>
        <v>DATA ANALYST JUNIOR</v>
      </c>
      <c r="C1603" t="s">
        <v>4525</v>
      </c>
      <c r="E1603" t="str">
        <f t="shared" si="225"/>
        <v>Data Analyst</v>
      </c>
      <c r="F1603" t="str">
        <f t="shared" si="226"/>
        <v>$58</v>
      </c>
      <c r="G1603" t="str">
        <f t="shared" si="227"/>
        <v>$93</v>
      </c>
      <c r="H1603" t="str">
        <f>LEFT(DataAnalyst!F1598,LEN(DataAnalyst!F1598)-3)</f>
        <v xml:space="preserve">Mizuho OSI
</v>
      </c>
      <c r="I1603" t="s">
        <v>4497</v>
      </c>
      <c r="J1603" t="str">
        <f>IF(DataAnalyst!I1598=-1,"Unknown",DataAnalyst!I1598)</f>
        <v>201 to 500 employees</v>
      </c>
      <c r="K1603" t="str">
        <f>IF(DataAnalyst!L1598=-1,"Unknown",DataAnalyst!L1598)</f>
        <v>Industrial Manufacturing</v>
      </c>
      <c r="L1603" t="str">
        <f>IF(DataAnalyst!N1598=-1,"Unknown",DataAnalyst!N1598)</f>
        <v>Unknown / Non-Applicable</v>
      </c>
      <c r="M1603" t="b">
        <f>IF(DataAnalyst!P1598=-1,FALSE,TRUE)</f>
        <v>0</v>
      </c>
      <c r="N1603">
        <f t="shared" si="224"/>
        <v>1</v>
      </c>
      <c r="O1603">
        <f t="shared" ref="O1603:O1666" si="228">COUNTIF($A1603,"*Python*")</f>
        <v>0</v>
      </c>
      <c r="P1603">
        <f t="shared" ref="P1603:P1666" si="229">COUNTIF($A1603,"* R *")</f>
        <v>0</v>
      </c>
      <c r="Q1603">
        <f t="shared" ref="Q1603:Q1666" si="230">COUNTIF($A1603,"*Tableau*")</f>
        <v>0</v>
      </c>
      <c r="R1603">
        <f t="shared" ref="R1603:R1666" si="231">COUNTIF($A1603,"*Power BI*")+COUNTIF($A1603,"*PowerBI*")</f>
        <v>0</v>
      </c>
      <c r="S1603">
        <f t="shared" ref="S1603:S1666" si="232">+COUNTIF($A1603,"*Excel*")</f>
        <v>1</v>
      </c>
    </row>
    <row r="1604" spans="1:19" ht="18.600000000000001" customHeight="1" x14ac:dyDescent="0.3">
      <c r="A1604" t="s">
        <v>4570</v>
      </c>
      <c r="B1604" t="str">
        <f>UPPER(DataAnalyst!B1604)</f>
        <v>SR. ANALYST, DATA GOVERNANCE</v>
      </c>
      <c r="C1604" t="s">
        <v>4525</v>
      </c>
      <c r="E1604" t="str">
        <f t="shared" si="225"/>
        <v>Data Analyst</v>
      </c>
      <c r="F1604" t="str">
        <f t="shared" si="226"/>
        <v>$58</v>
      </c>
      <c r="G1604" t="str">
        <f t="shared" si="227"/>
        <v>$93</v>
      </c>
      <c r="H1604" t="str">
        <f>LEFT(DataAnalyst!F1599,LEN(DataAnalyst!F1599)-3)</f>
        <v xml:space="preserve">eTeam Inc.
</v>
      </c>
      <c r="I1604" t="s">
        <v>131</v>
      </c>
      <c r="J1604" t="str">
        <f>IF(DataAnalyst!I1599=-1,"Unknown",DataAnalyst!I1599)</f>
        <v>51 to 200 employees</v>
      </c>
      <c r="K1604" t="str">
        <f>IF(DataAnalyst!L1599=-1,"Unknown",DataAnalyst!L1599)</f>
        <v>Staffing &amp; Outsourcing</v>
      </c>
      <c r="L1604" t="str">
        <f>IF(DataAnalyst!N1599=-1,"Unknown",DataAnalyst!N1599)</f>
        <v>$50 to $100 million (USD)</v>
      </c>
      <c r="M1604" t="b">
        <f>IF(DataAnalyst!P1599=-1,FALSE,TRUE)</f>
        <v>0</v>
      </c>
      <c r="N1604">
        <f t="shared" ref="N1604:N1667" si="233">COUNTIF($A1604,"*SQL*")</f>
        <v>1</v>
      </c>
      <c r="O1604">
        <f t="shared" si="228"/>
        <v>0</v>
      </c>
      <c r="P1604">
        <f t="shared" si="229"/>
        <v>0</v>
      </c>
      <c r="Q1604">
        <f t="shared" si="230"/>
        <v>0</v>
      </c>
      <c r="R1604">
        <f t="shared" si="231"/>
        <v>0</v>
      </c>
      <c r="S1604">
        <f t="shared" si="232"/>
        <v>1</v>
      </c>
    </row>
    <row r="1605" spans="1:19" ht="18.600000000000001" customHeight="1" x14ac:dyDescent="0.3">
      <c r="A1605" t="s">
        <v>4574</v>
      </c>
      <c r="B1605" t="str">
        <f>UPPER(DataAnalyst!B1605)</f>
        <v>DATA ANALYST - MPK</v>
      </c>
      <c r="C1605" t="s">
        <v>4525</v>
      </c>
      <c r="E1605" t="str">
        <f t="shared" si="225"/>
        <v>Data Analyst</v>
      </c>
      <c r="F1605" t="str">
        <f t="shared" si="226"/>
        <v>$58</v>
      </c>
      <c r="G1605" t="str">
        <f t="shared" si="227"/>
        <v>$93</v>
      </c>
      <c r="H1605" t="str">
        <f>LEFT(DataAnalyst!F1600,LEN(DataAnalyst!F1600)-3)</f>
        <v xml:space="preserve">SOFTHQ INC
</v>
      </c>
      <c r="I1605" t="s">
        <v>257</v>
      </c>
      <c r="J1605" t="str">
        <f>IF(DataAnalyst!I1600=-1,"Unknown",DataAnalyst!I1600)</f>
        <v>51 to 200 employees</v>
      </c>
      <c r="K1605" t="str">
        <f>IF(DataAnalyst!L1600=-1,"Unknown",DataAnalyst!L1600)</f>
        <v>Computer Hardware &amp; Software</v>
      </c>
      <c r="L1605" t="str">
        <f>IF(DataAnalyst!N1600=-1,"Unknown",DataAnalyst!N1600)</f>
        <v>$5 to $10 million (USD)</v>
      </c>
      <c r="M1605" t="b">
        <f>IF(DataAnalyst!P1600=-1,FALSE,TRUE)</f>
        <v>0</v>
      </c>
      <c r="N1605">
        <f t="shared" si="233"/>
        <v>1</v>
      </c>
      <c r="O1605">
        <f t="shared" si="228"/>
        <v>0</v>
      </c>
      <c r="P1605">
        <f t="shared" si="229"/>
        <v>0</v>
      </c>
      <c r="Q1605">
        <f t="shared" si="230"/>
        <v>1</v>
      </c>
      <c r="R1605">
        <f t="shared" si="231"/>
        <v>0</v>
      </c>
      <c r="S1605">
        <f t="shared" si="232"/>
        <v>1</v>
      </c>
    </row>
    <row r="1606" spans="1:19" ht="18.600000000000001" customHeight="1" x14ac:dyDescent="0.3">
      <c r="A1606" t="s">
        <v>4576</v>
      </c>
      <c r="B1606" t="str">
        <f>UPPER(DataAnalyst!B1606)</f>
        <v>SENIOR MARKET RESEARCH ANALYST, DATA INSIGHTS</v>
      </c>
      <c r="C1606" t="s">
        <v>4525</v>
      </c>
      <c r="E1606" t="str">
        <f t="shared" si="225"/>
        <v>Data Analyst</v>
      </c>
      <c r="F1606" t="str">
        <f t="shared" si="226"/>
        <v>$58</v>
      </c>
      <c r="G1606" t="str">
        <f t="shared" si="227"/>
        <v>$93</v>
      </c>
      <c r="H1606" t="str">
        <f>LEFT(DataAnalyst!F1601,LEN(DataAnalyst!F1601)-3)</f>
        <v>212 Fact</v>
      </c>
      <c r="I1606" t="s">
        <v>976</v>
      </c>
      <c r="J1606" t="str">
        <f>IF(DataAnalyst!I1601=-1,"Unknown",DataAnalyst!I1601)</f>
        <v>Unknown</v>
      </c>
      <c r="K1606" t="str">
        <f>IF(DataAnalyst!L1601=-1,"Unknown",DataAnalyst!L1601)</f>
        <v>Unknown</v>
      </c>
      <c r="L1606" t="str">
        <f>IF(DataAnalyst!N1601=-1,"Unknown",DataAnalyst!N1601)</f>
        <v>Unknown</v>
      </c>
      <c r="M1606" t="b">
        <f>IF(DataAnalyst!P1601=-1,FALSE,TRUE)</f>
        <v>0</v>
      </c>
      <c r="N1606">
        <f t="shared" si="233"/>
        <v>1</v>
      </c>
      <c r="O1606">
        <f t="shared" si="228"/>
        <v>1</v>
      </c>
      <c r="P1606">
        <f t="shared" si="229"/>
        <v>0</v>
      </c>
      <c r="Q1606">
        <f t="shared" si="230"/>
        <v>0</v>
      </c>
      <c r="R1606">
        <f t="shared" si="231"/>
        <v>0</v>
      </c>
      <c r="S1606">
        <f t="shared" si="232"/>
        <v>0</v>
      </c>
    </row>
    <row r="1607" spans="1:19" ht="18.600000000000001" customHeight="1" x14ac:dyDescent="0.3">
      <c r="A1607" t="s">
        <v>4578</v>
      </c>
      <c r="B1607" t="str">
        <f>UPPER(DataAnalyst!B1607)</f>
        <v>DATA ANALYST - BILINGUAL ENGLISH AND DANISH</v>
      </c>
      <c r="C1607" t="s">
        <v>4525</v>
      </c>
      <c r="E1607" t="str">
        <f t="shared" si="225"/>
        <v>Data Analyst</v>
      </c>
      <c r="F1607" t="str">
        <f t="shared" si="226"/>
        <v>$58</v>
      </c>
      <c r="G1607" t="str">
        <f t="shared" si="227"/>
        <v>$93</v>
      </c>
      <c r="H1607" t="str">
        <f>LEFT(DataAnalyst!F1602,LEN(DataAnalyst!F1602)-3)</f>
        <v xml:space="preserve">Creative Circle
</v>
      </c>
      <c r="I1607" t="s">
        <v>257</v>
      </c>
      <c r="J1607" t="str">
        <f>IF(DataAnalyst!I1602=-1,"Unknown",DataAnalyst!I1602)</f>
        <v>201 to 500 employees</v>
      </c>
      <c r="K1607" t="str">
        <f>IF(DataAnalyst!L1602=-1,"Unknown",DataAnalyst!L1602)</f>
        <v>Staffing &amp; Outsourcing</v>
      </c>
      <c r="L1607" t="str">
        <f>IF(DataAnalyst!N1602=-1,"Unknown",DataAnalyst!N1602)</f>
        <v>Unknown / Non-Applicable</v>
      </c>
      <c r="M1607" t="b">
        <f>IF(DataAnalyst!P1602=-1,FALSE,TRUE)</f>
        <v>0</v>
      </c>
      <c r="N1607">
        <f t="shared" si="233"/>
        <v>0</v>
      </c>
      <c r="O1607">
        <f t="shared" si="228"/>
        <v>0</v>
      </c>
      <c r="P1607">
        <f t="shared" si="229"/>
        <v>0</v>
      </c>
      <c r="Q1607">
        <f t="shared" si="230"/>
        <v>0</v>
      </c>
      <c r="R1607">
        <f t="shared" si="231"/>
        <v>0</v>
      </c>
      <c r="S1607">
        <f t="shared" si="232"/>
        <v>1</v>
      </c>
    </row>
    <row r="1608" spans="1:19" ht="18.600000000000001" customHeight="1" x14ac:dyDescent="0.3">
      <c r="A1608" t="s">
        <v>4579</v>
      </c>
      <c r="B1608" t="str">
        <f>UPPER(DataAnalyst!B1608)</f>
        <v>LEAD DATA ANALYST</v>
      </c>
      <c r="C1608" t="s">
        <v>4525</v>
      </c>
      <c r="E1608" t="str">
        <f t="shared" si="225"/>
        <v>Data Analyst</v>
      </c>
      <c r="F1608" t="str">
        <f t="shared" si="226"/>
        <v>$58</v>
      </c>
      <c r="G1608" t="str">
        <f t="shared" si="227"/>
        <v>$93</v>
      </c>
      <c r="H1608" t="str">
        <f>LEFT(DataAnalyst!F1603,LEN(DataAnalyst!F1603)-3)</f>
        <v xml:space="preserve">Staffigo Technical Services, LLC
</v>
      </c>
      <c r="I1608" t="s">
        <v>241</v>
      </c>
      <c r="J1608" t="str">
        <f>IF(DataAnalyst!I1603=-1,"Unknown",DataAnalyst!I1603)</f>
        <v>51 to 200 employees</v>
      </c>
      <c r="K1608" t="str">
        <f>IF(DataAnalyst!L1603=-1,"Unknown",DataAnalyst!L1603)</f>
        <v>IT Services</v>
      </c>
      <c r="L1608" t="str">
        <f>IF(DataAnalyst!N1603=-1,"Unknown",DataAnalyst!N1603)</f>
        <v>$50 to $100 million (USD)</v>
      </c>
      <c r="M1608" t="b">
        <f>IF(DataAnalyst!P1603=-1,FALSE,TRUE)</f>
        <v>0</v>
      </c>
      <c r="N1608">
        <f t="shared" si="233"/>
        <v>1</v>
      </c>
      <c r="O1608">
        <f t="shared" si="228"/>
        <v>0</v>
      </c>
      <c r="P1608">
        <f t="shared" si="229"/>
        <v>0</v>
      </c>
      <c r="Q1608">
        <f t="shared" si="230"/>
        <v>1</v>
      </c>
      <c r="R1608">
        <f t="shared" si="231"/>
        <v>1</v>
      </c>
      <c r="S1608">
        <f t="shared" si="232"/>
        <v>0</v>
      </c>
    </row>
    <row r="1609" spans="1:19" ht="18.600000000000001" customHeight="1" x14ac:dyDescent="0.3">
      <c r="A1609" t="s">
        <v>4582</v>
      </c>
      <c r="B1609" t="str">
        <f>UPPER(DataAnalyst!B1609)</f>
        <v>JR. SOFTWARE DATA/OPERATIONS ANALYST OPPORTUNITY MTV</v>
      </c>
      <c r="C1609" t="s">
        <v>4525</v>
      </c>
      <c r="E1609" t="str">
        <f t="shared" si="225"/>
        <v>Data Analyst</v>
      </c>
      <c r="F1609" t="str">
        <f t="shared" si="226"/>
        <v>$58</v>
      </c>
      <c r="G1609" t="str">
        <f t="shared" si="227"/>
        <v>$93</v>
      </c>
      <c r="H1609" t="str">
        <f>LEFT(DataAnalyst!F1604,LEN(DataAnalyst!F1604)-3)</f>
        <v xml:space="preserve">Fortinet
</v>
      </c>
      <c r="I1609" t="s">
        <v>257</v>
      </c>
      <c r="J1609" t="str">
        <f>IF(DataAnalyst!I1604=-1,"Unknown",DataAnalyst!I1604)</f>
        <v>10000+ employees</v>
      </c>
      <c r="K1609" t="str">
        <f>IF(DataAnalyst!L1604=-1,"Unknown",DataAnalyst!L1604)</f>
        <v>Computer Hardware &amp; Software</v>
      </c>
      <c r="L1609" t="str">
        <f>IF(DataAnalyst!N1604=-1,"Unknown",DataAnalyst!N1604)</f>
        <v>$2 to $5 billion (USD)</v>
      </c>
      <c r="M1609" t="b">
        <f>IF(DataAnalyst!P1604=-1,FALSE,TRUE)</f>
        <v>0</v>
      </c>
      <c r="N1609">
        <f t="shared" si="233"/>
        <v>0</v>
      </c>
      <c r="O1609">
        <f t="shared" si="228"/>
        <v>0</v>
      </c>
      <c r="P1609">
        <f t="shared" si="229"/>
        <v>0</v>
      </c>
      <c r="Q1609">
        <f t="shared" si="230"/>
        <v>0</v>
      </c>
      <c r="R1609">
        <f t="shared" si="231"/>
        <v>0</v>
      </c>
      <c r="S1609">
        <f t="shared" si="232"/>
        <v>0</v>
      </c>
    </row>
    <row r="1610" spans="1:19" ht="18.600000000000001" customHeight="1" x14ac:dyDescent="0.3">
      <c r="A1610" t="s">
        <v>4586</v>
      </c>
      <c r="B1610" t="str">
        <f>UPPER(DataAnalyst!B1610)</f>
        <v>SENIOR GLOBAL DATA ANALYST, PEOPLE OPERATIONS</v>
      </c>
      <c r="C1610" t="s">
        <v>4525</v>
      </c>
      <c r="E1610" t="str">
        <f t="shared" si="225"/>
        <v>Data Analyst</v>
      </c>
      <c r="F1610" t="str">
        <f t="shared" si="226"/>
        <v>$58</v>
      </c>
      <c r="G1610" t="str">
        <f t="shared" si="227"/>
        <v>$93</v>
      </c>
      <c r="H1610" t="str">
        <f>LEFT(DataAnalyst!F1605,LEN(DataAnalyst!F1605)-3)</f>
        <v xml:space="preserve">Crystal Equation
</v>
      </c>
      <c r="I1610" t="s">
        <v>459</v>
      </c>
      <c r="J1610" t="str">
        <f>IF(DataAnalyst!I1605=-1,"Unknown",DataAnalyst!I1605)</f>
        <v>51 to 200 employees</v>
      </c>
      <c r="K1610" t="str">
        <f>IF(DataAnalyst!L1605=-1,"Unknown",DataAnalyst!L1605)</f>
        <v>IT Services</v>
      </c>
      <c r="L1610" t="str">
        <f>IF(DataAnalyst!N1605=-1,"Unknown",DataAnalyst!N1605)</f>
        <v>$25 to $50 million (USD)</v>
      </c>
      <c r="M1610" t="b">
        <f>IF(DataAnalyst!P1605=-1,FALSE,TRUE)</f>
        <v>0</v>
      </c>
      <c r="N1610">
        <f t="shared" si="233"/>
        <v>1</v>
      </c>
      <c r="O1610">
        <f t="shared" si="228"/>
        <v>1</v>
      </c>
      <c r="P1610">
        <f t="shared" si="229"/>
        <v>0</v>
      </c>
      <c r="Q1610">
        <f t="shared" si="230"/>
        <v>0</v>
      </c>
      <c r="R1610">
        <f t="shared" si="231"/>
        <v>0</v>
      </c>
      <c r="S1610">
        <f t="shared" si="232"/>
        <v>0</v>
      </c>
    </row>
    <row r="1611" spans="1:19" ht="18.600000000000001" customHeight="1" x14ac:dyDescent="0.3">
      <c r="A1611" t="s">
        <v>4588</v>
      </c>
      <c r="B1611" t="str">
        <f>UPPER(DataAnalyst!B1611)</f>
        <v>HR DATA ANALYST/SCIENTIST</v>
      </c>
      <c r="C1611" t="s">
        <v>4525</v>
      </c>
      <c r="E1611" t="str">
        <f t="shared" si="225"/>
        <v>Data Analyst</v>
      </c>
      <c r="F1611" t="str">
        <f t="shared" si="226"/>
        <v>$58</v>
      </c>
      <c r="G1611" t="str">
        <f t="shared" si="227"/>
        <v>$93</v>
      </c>
      <c r="H1611" t="str">
        <f>LEFT(DataAnalyst!F1606,LEN(DataAnalyst!F1606)-3)</f>
        <v xml:space="preserve">Apple
</v>
      </c>
      <c r="I1611" t="s">
        <v>976</v>
      </c>
      <c r="J1611" t="str">
        <f>IF(DataAnalyst!I1606=-1,"Unknown",DataAnalyst!I1606)</f>
        <v>10000+ employees</v>
      </c>
      <c r="K1611" t="str">
        <f>IF(DataAnalyst!L1606=-1,"Unknown",DataAnalyst!L1606)</f>
        <v>Computer Hardware &amp; Software</v>
      </c>
      <c r="L1611" t="str">
        <f>IF(DataAnalyst!N1606=-1,"Unknown",DataAnalyst!N1606)</f>
        <v>$10+ billion (USD)</v>
      </c>
      <c r="M1611" t="b">
        <f>IF(DataAnalyst!P1606=-1,FALSE,TRUE)</f>
        <v>0</v>
      </c>
      <c r="N1611">
        <f t="shared" si="233"/>
        <v>1</v>
      </c>
      <c r="O1611">
        <f t="shared" si="228"/>
        <v>0</v>
      </c>
      <c r="P1611">
        <f t="shared" si="229"/>
        <v>0</v>
      </c>
      <c r="Q1611">
        <f t="shared" si="230"/>
        <v>1</v>
      </c>
      <c r="R1611">
        <f t="shared" si="231"/>
        <v>1</v>
      </c>
      <c r="S1611">
        <f t="shared" si="232"/>
        <v>1</v>
      </c>
    </row>
    <row r="1612" spans="1:19" ht="18.600000000000001" customHeight="1" x14ac:dyDescent="0.3">
      <c r="A1612" t="s">
        <v>4590</v>
      </c>
      <c r="B1612" t="str">
        <f>UPPER(DataAnalyst!B1612)</f>
        <v>DATA ANALYST III</v>
      </c>
      <c r="C1612" t="s">
        <v>4525</v>
      </c>
      <c r="E1612" t="str">
        <f t="shared" si="225"/>
        <v>Data Analyst</v>
      </c>
      <c r="F1612" t="str">
        <f t="shared" si="226"/>
        <v>$58</v>
      </c>
      <c r="G1612" t="str">
        <f t="shared" si="227"/>
        <v>$93</v>
      </c>
      <c r="H1612" t="str">
        <f>LEFT(DataAnalyst!F1607,LEN(DataAnalyst!F1607)-3)</f>
        <v xml:space="preserve">Vaco
</v>
      </c>
      <c r="I1612" t="s">
        <v>4270</v>
      </c>
      <c r="J1612" t="str">
        <f>IF(DataAnalyst!I1607=-1,"Unknown",DataAnalyst!I1607)</f>
        <v>501 to 1000 employees</v>
      </c>
      <c r="K1612" t="str">
        <f>IF(DataAnalyst!L1607=-1,"Unknown",DataAnalyst!L1607)</f>
        <v>Consulting</v>
      </c>
      <c r="L1612" t="str">
        <f>IF(DataAnalyst!N1607=-1,"Unknown",DataAnalyst!N1607)</f>
        <v>$500 million to $1 billion (USD)</v>
      </c>
      <c r="M1612" t="b">
        <f>IF(DataAnalyst!P1607=-1,FALSE,TRUE)</f>
        <v>0</v>
      </c>
      <c r="N1612">
        <f t="shared" si="233"/>
        <v>1</v>
      </c>
      <c r="O1612">
        <f t="shared" si="228"/>
        <v>1</v>
      </c>
      <c r="P1612">
        <f t="shared" si="229"/>
        <v>0</v>
      </c>
      <c r="Q1612">
        <f t="shared" si="230"/>
        <v>0</v>
      </c>
      <c r="R1612">
        <f t="shared" si="231"/>
        <v>0</v>
      </c>
      <c r="S1612">
        <f t="shared" si="232"/>
        <v>0</v>
      </c>
    </row>
    <row r="1613" spans="1:19" ht="18.600000000000001" customHeight="1" x14ac:dyDescent="0.3">
      <c r="A1613" t="s">
        <v>4593</v>
      </c>
      <c r="B1613" t="str">
        <f>UPPER(DataAnalyst!B1613)</f>
        <v>GERMAN SPEAKING DATA ANALYST J</v>
      </c>
      <c r="C1613" t="s">
        <v>4525</v>
      </c>
      <c r="E1613" t="str">
        <f t="shared" si="225"/>
        <v>Data Analyst</v>
      </c>
      <c r="F1613" t="str">
        <f t="shared" si="226"/>
        <v>$58</v>
      </c>
      <c r="G1613" t="str">
        <f t="shared" si="227"/>
        <v>$93</v>
      </c>
      <c r="H1613" t="str">
        <f>LEFT(DataAnalyst!F1608,LEN(DataAnalyst!F1608)-3)</f>
        <v xml:space="preserve">Cloudious LLC
</v>
      </c>
      <c r="I1613" t="s">
        <v>4521</v>
      </c>
      <c r="J1613" t="str">
        <f>IF(DataAnalyst!I1608=-1,"Unknown",DataAnalyst!I1608)</f>
        <v>1 to 50 employees</v>
      </c>
      <c r="K1613" t="str">
        <f>IF(DataAnalyst!L1608=-1,"Unknown",DataAnalyst!L1608)</f>
        <v>IT Services</v>
      </c>
      <c r="L1613" t="str">
        <f>IF(DataAnalyst!N1608=-1,"Unknown",DataAnalyst!N1608)</f>
        <v>$10 to $25 million (USD)</v>
      </c>
      <c r="M1613" t="b">
        <f>IF(DataAnalyst!P1608=-1,FALSE,TRUE)</f>
        <v>0</v>
      </c>
      <c r="N1613">
        <f t="shared" si="233"/>
        <v>0</v>
      </c>
      <c r="O1613">
        <f t="shared" si="228"/>
        <v>0</v>
      </c>
      <c r="P1613">
        <f t="shared" si="229"/>
        <v>0</v>
      </c>
      <c r="Q1613">
        <f t="shared" si="230"/>
        <v>0</v>
      </c>
      <c r="R1613">
        <f t="shared" si="231"/>
        <v>0</v>
      </c>
      <c r="S1613">
        <f t="shared" si="232"/>
        <v>1</v>
      </c>
    </row>
    <row r="1614" spans="1:19" ht="18.600000000000001" customHeight="1" x14ac:dyDescent="0.3">
      <c r="A1614" t="s">
        <v>4597</v>
      </c>
      <c r="B1614" t="str">
        <f>UPPER(DataAnalyst!B1614)</f>
        <v>SENIOR DATA ANALYST DATA WAREHOUSE CONSULTANT</v>
      </c>
      <c r="C1614" t="s">
        <v>4525</v>
      </c>
      <c r="E1614" t="str">
        <f t="shared" si="225"/>
        <v>Data Analyst</v>
      </c>
      <c r="F1614" t="str">
        <f t="shared" si="226"/>
        <v>$58</v>
      </c>
      <c r="G1614" t="str">
        <f t="shared" si="227"/>
        <v>$93</v>
      </c>
      <c r="H1614" t="str">
        <f>LEFT(DataAnalyst!F1609,LEN(DataAnalyst!F1609)-3)</f>
        <v xml:space="preserve">Akorbi
</v>
      </c>
      <c r="I1614" t="s">
        <v>131</v>
      </c>
      <c r="J1614" t="str">
        <f>IF(DataAnalyst!I1609=-1,"Unknown",DataAnalyst!I1609)</f>
        <v>201 to 500 employees</v>
      </c>
      <c r="K1614" t="str">
        <f>IF(DataAnalyst!L1609=-1,"Unknown",DataAnalyst!L1609)</f>
        <v>Consulting</v>
      </c>
      <c r="L1614" t="str">
        <f>IF(DataAnalyst!N1609=-1,"Unknown",DataAnalyst!N1609)</f>
        <v>$25 to $50 million (USD)</v>
      </c>
      <c r="M1614" t="b">
        <f>IF(DataAnalyst!P1609=-1,FALSE,TRUE)</f>
        <v>0</v>
      </c>
      <c r="N1614">
        <f t="shared" si="233"/>
        <v>0</v>
      </c>
      <c r="O1614">
        <f t="shared" si="228"/>
        <v>0</v>
      </c>
      <c r="P1614">
        <f t="shared" si="229"/>
        <v>0</v>
      </c>
      <c r="Q1614">
        <f t="shared" si="230"/>
        <v>0</v>
      </c>
      <c r="R1614">
        <f t="shared" si="231"/>
        <v>0</v>
      </c>
      <c r="S1614">
        <f t="shared" si="232"/>
        <v>0</v>
      </c>
    </row>
    <row r="1615" spans="1:19" ht="18.600000000000001" customHeight="1" x14ac:dyDescent="0.3">
      <c r="A1615" t="s">
        <v>4600</v>
      </c>
      <c r="B1615" t="str">
        <f>UPPER(DataAnalyst!B1615)</f>
        <v>ADVANCE DATA ANALYST - HSV MATERIALS CUSTOMER SUPPORT</v>
      </c>
      <c r="C1615" t="s">
        <v>4525</v>
      </c>
      <c r="E1615" t="str">
        <f t="shared" si="225"/>
        <v>Data Analyst</v>
      </c>
      <c r="F1615" t="str">
        <f t="shared" si="226"/>
        <v>$58</v>
      </c>
      <c r="G1615" t="str">
        <f t="shared" si="227"/>
        <v>$93</v>
      </c>
      <c r="H1615" t="str">
        <f>LEFT(DataAnalyst!F1610,LEN(DataAnalyst!F1610)-3)</f>
        <v xml:space="preserve">Google
</v>
      </c>
      <c r="I1615" t="s">
        <v>131</v>
      </c>
      <c r="J1615" t="str">
        <f>IF(DataAnalyst!I1610=-1,"Unknown",DataAnalyst!I1610)</f>
        <v>10000+ employees</v>
      </c>
      <c r="K1615" t="str">
        <f>IF(DataAnalyst!L1610=-1,"Unknown",DataAnalyst!L1610)</f>
        <v>Internet</v>
      </c>
      <c r="L1615" t="str">
        <f>IF(DataAnalyst!N1610=-1,"Unknown",DataAnalyst!N1610)</f>
        <v>$10+ billion (USD)</v>
      </c>
      <c r="M1615" t="b">
        <f>IF(DataAnalyst!P1610=-1,FALSE,TRUE)</f>
        <v>0</v>
      </c>
      <c r="N1615">
        <f t="shared" si="233"/>
        <v>0</v>
      </c>
      <c r="O1615">
        <f t="shared" si="228"/>
        <v>0</v>
      </c>
      <c r="P1615">
        <f t="shared" si="229"/>
        <v>0</v>
      </c>
      <c r="Q1615">
        <f t="shared" si="230"/>
        <v>0</v>
      </c>
      <c r="R1615">
        <f t="shared" si="231"/>
        <v>0</v>
      </c>
      <c r="S1615">
        <f t="shared" si="232"/>
        <v>0</v>
      </c>
    </row>
    <row r="1616" spans="1:19" ht="18.600000000000001" customHeight="1" x14ac:dyDescent="0.3">
      <c r="A1616" t="s">
        <v>4603</v>
      </c>
      <c r="B1616" t="str">
        <f>UPPER(DataAnalyst!B1616)</f>
        <v>DATA ANALYST QA</v>
      </c>
      <c r="C1616" t="s">
        <v>4525</v>
      </c>
      <c r="E1616" t="str">
        <f t="shared" si="225"/>
        <v>Data Analyst</v>
      </c>
      <c r="F1616" t="str">
        <f t="shared" si="226"/>
        <v>$58</v>
      </c>
      <c r="G1616" t="str">
        <f t="shared" si="227"/>
        <v>$93</v>
      </c>
      <c r="H1616" t="str">
        <f>LEFT(DataAnalyst!F1612,LEN(DataAnalyst!F1612)-3)</f>
        <v xml:space="preserve">ICONMA, LLC
</v>
      </c>
      <c r="I1616" t="s">
        <v>992</v>
      </c>
      <c r="J1616" t="str">
        <f>IF(DataAnalyst!I1612=-1,"Unknown",DataAnalyst!I1612)</f>
        <v>1001 to 5000 employees</v>
      </c>
      <c r="K1616" t="str">
        <f>IF(DataAnalyst!L1612=-1,"Unknown",DataAnalyst!L1612)</f>
        <v>Staffing &amp; Outsourcing</v>
      </c>
      <c r="L1616" t="str">
        <f>IF(DataAnalyst!N1612=-1,"Unknown",DataAnalyst!N1612)</f>
        <v>$100 to $500 million (USD)</v>
      </c>
      <c r="M1616" t="b">
        <f>IF(DataAnalyst!P1612=-1,FALSE,TRUE)</f>
        <v>0</v>
      </c>
      <c r="N1616">
        <f t="shared" si="233"/>
        <v>1</v>
      </c>
      <c r="O1616">
        <f t="shared" si="228"/>
        <v>0</v>
      </c>
      <c r="P1616">
        <f t="shared" si="229"/>
        <v>0</v>
      </c>
      <c r="Q1616">
        <f t="shared" si="230"/>
        <v>0</v>
      </c>
      <c r="R1616">
        <f t="shared" si="231"/>
        <v>0</v>
      </c>
      <c r="S1616">
        <f t="shared" si="232"/>
        <v>0</v>
      </c>
    </row>
    <row r="1617" spans="1:19" ht="18.600000000000001" customHeight="1" x14ac:dyDescent="0.3">
      <c r="A1617" t="s">
        <v>4606</v>
      </c>
      <c r="B1617" t="str">
        <f>UPPER(DataAnalyst!B1617)</f>
        <v>SIGNAL PROCESSING ENGINEER/DATA ANALYST</v>
      </c>
      <c r="C1617" t="s">
        <v>4605</v>
      </c>
      <c r="E1617" t="str">
        <f t="shared" si="225"/>
        <v>Data Analyst</v>
      </c>
      <c r="F1617" t="str">
        <f t="shared" si="226"/>
        <v>$63</v>
      </c>
      <c r="G1617" t="str">
        <f t="shared" si="227"/>
        <v>$116</v>
      </c>
      <c r="H1617" t="str">
        <f>LEFT(DataAnalyst!F1613,LEN(DataAnalyst!F1613)-3)</f>
        <v xml:space="preserve">Anzu Global
</v>
      </c>
      <c r="I1617" t="s">
        <v>2038</v>
      </c>
      <c r="J1617" t="str">
        <f>IF(DataAnalyst!I1613=-1,"Unknown",DataAnalyst!I1613)</f>
        <v>1 to 50 employees</v>
      </c>
      <c r="K1617" t="str">
        <f>IF(DataAnalyst!L1613=-1,"Unknown",DataAnalyst!L1613)</f>
        <v>Consulting</v>
      </c>
      <c r="L1617" t="str">
        <f>IF(DataAnalyst!N1613=-1,"Unknown",DataAnalyst!N1613)</f>
        <v>Less than $1 million (USD)</v>
      </c>
      <c r="M1617" t="b">
        <f>IF(DataAnalyst!P1613=-1,FALSE,TRUE)</f>
        <v>0</v>
      </c>
      <c r="N1617">
        <f t="shared" si="233"/>
        <v>1</v>
      </c>
      <c r="O1617">
        <f t="shared" si="228"/>
        <v>1</v>
      </c>
      <c r="P1617">
        <f t="shared" si="229"/>
        <v>0</v>
      </c>
      <c r="Q1617">
        <f t="shared" si="230"/>
        <v>0</v>
      </c>
      <c r="R1617">
        <f t="shared" si="231"/>
        <v>0</v>
      </c>
      <c r="S1617">
        <f t="shared" si="232"/>
        <v>0</v>
      </c>
    </row>
    <row r="1618" spans="1:19" ht="18.600000000000001" customHeight="1" x14ac:dyDescent="0.3">
      <c r="A1618" t="s">
        <v>4610</v>
      </c>
      <c r="B1618" t="str">
        <f>UPPER(DataAnalyst!B1618)</f>
        <v>DATA ANALYST - BILINGUAL ENGLISH AND INDONESIAN</v>
      </c>
      <c r="C1618" t="s">
        <v>4605</v>
      </c>
      <c r="E1618" t="str">
        <f t="shared" si="225"/>
        <v>Data Analyst</v>
      </c>
      <c r="F1618" t="str">
        <f t="shared" si="226"/>
        <v>$63</v>
      </c>
      <c r="G1618" t="str">
        <f t="shared" si="227"/>
        <v>$116</v>
      </c>
      <c r="H1618" t="str">
        <f>LEFT(DataAnalyst!F1614,LEN(DataAnalyst!F1614)-3)</f>
        <v xml:space="preserve">Omega Solutions
</v>
      </c>
      <c r="I1618" t="s">
        <v>976</v>
      </c>
      <c r="J1618" t="str">
        <f>IF(DataAnalyst!I1614=-1,"Unknown",DataAnalyst!I1614)</f>
        <v>1 to 50 employees</v>
      </c>
      <c r="K1618" t="str">
        <f>IF(DataAnalyst!L1614=-1,"Unknown",DataAnalyst!L1614)</f>
        <v>IT Services</v>
      </c>
      <c r="L1618" t="str">
        <f>IF(DataAnalyst!N1614=-1,"Unknown",DataAnalyst!N1614)</f>
        <v>Unknown / Non-Applicable</v>
      </c>
      <c r="M1618" t="b">
        <f>IF(DataAnalyst!P1614=-1,FALSE,TRUE)</f>
        <v>0</v>
      </c>
      <c r="N1618">
        <f t="shared" si="233"/>
        <v>0</v>
      </c>
      <c r="O1618">
        <f t="shared" si="228"/>
        <v>0</v>
      </c>
      <c r="P1618">
        <f t="shared" si="229"/>
        <v>0</v>
      </c>
      <c r="Q1618">
        <f t="shared" si="230"/>
        <v>0</v>
      </c>
      <c r="R1618">
        <f t="shared" si="231"/>
        <v>0</v>
      </c>
      <c r="S1618">
        <f t="shared" si="232"/>
        <v>1</v>
      </c>
    </row>
    <row r="1619" spans="1:19" ht="18.600000000000001" customHeight="1" x14ac:dyDescent="0.3">
      <c r="A1619" t="s">
        <v>4612</v>
      </c>
      <c r="B1619" t="str">
        <f>UPPER(DataAnalyst!B1619)</f>
        <v>SENIOR DATA ANALYST/DATA WAREHOUSE CONSULTANT</v>
      </c>
      <c r="C1619" t="s">
        <v>4605</v>
      </c>
      <c r="E1619" t="str">
        <f t="shared" si="225"/>
        <v>Data Analyst</v>
      </c>
      <c r="F1619" t="str">
        <f t="shared" si="226"/>
        <v>$63</v>
      </c>
      <c r="G1619" t="str">
        <f t="shared" si="227"/>
        <v>$116</v>
      </c>
      <c r="H1619" t="str">
        <f>LEFT(DataAnalyst!F1615,LEN(DataAnalyst!F1615)-3)</f>
        <v xml:space="preserve">Cadence Design Systems, Inc.
</v>
      </c>
      <c r="I1619" t="s">
        <v>241</v>
      </c>
      <c r="J1619" t="str">
        <f>IF(DataAnalyst!I1615=-1,"Unknown",DataAnalyst!I1615)</f>
        <v>5001 to 10000 employees</v>
      </c>
      <c r="K1619" t="str">
        <f>IF(DataAnalyst!L1615=-1,"Unknown",DataAnalyst!L1615)</f>
        <v>Computer Hardware &amp; Software</v>
      </c>
      <c r="L1619" t="str">
        <f>IF(DataAnalyst!N1615=-1,"Unknown",DataAnalyst!N1615)</f>
        <v>$1 to $2 billion (USD)</v>
      </c>
      <c r="M1619" t="b">
        <f>IF(DataAnalyst!P1615=-1,FALSE,TRUE)</f>
        <v>0</v>
      </c>
      <c r="N1619">
        <f t="shared" si="233"/>
        <v>0</v>
      </c>
      <c r="O1619">
        <f t="shared" si="228"/>
        <v>0</v>
      </c>
      <c r="P1619">
        <f t="shared" si="229"/>
        <v>0</v>
      </c>
      <c r="Q1619">
        <f t="shared" si="230"/>
        <v>0</v>
      </c>
      <c r="R1619">
        <f t="shared" si="231"/>
        <v>0</v>
      </c>
      <c r="S1619">
        <f t="shared" si="232"/>
        <v>0</v>
      </c>
    </row>
    <row r="1620" spans="1:19" ht="18.600000000000001" customHeight="1" x14ac:dyDescent="0.3">
      <c r="A1620" t="s">
        <v>4615</v>
      </c>
      <c r="B1620" t="str">
        <f>UPPER(DataAnalyst!B1620)</f>
        <v>INFORMATION SECURITY DATA ANALYST</v>
      </c>
      <c r="C1620" t="s">
        <v>4605</v>
      </c>
      <c r="E1620" t="str">
        <f t="shared" si="225"/>
        <v>Data Analyst</v>
      </c>
      <c r="F1620" t="str">
        <f t="shared" si="226"/>
        <v>$63</v>
      </c>
      <c r="G1620" t="str">
        <f t="shared" si="227"/>
        <v>$116</v>
      </c>
      <c r="H1620" t="str">
        <f>LEFT(DataAnalyst!F1616,LEN(DataAnalyst!F1616)-3)</f>
        <v xml:space="preserve">Lorven Technologies Inc
</v>
      </c>
      <c r="I1620" t="s">
        <v>4303</v>
      </c>
      <c r="J1620" t="str">
        <f>IF(DataAnalyst!I1616=-1,"Unknown",DataAnalyst!I1616)</f>
        <v>1 to 50 employees</v>
      </c>
      <c r="K1620" t="str">
        <f>IF(DataAnalyst!L1616=-1,"Unknown",DataAnalyst!L1616)</f>
        <v>Accounting</v>
      </c>
      <c r="L1620" t="str">
        <f>IF(DataAnalyst!N1616=-1,"Unknown",DataAnalyst!N1616)</f>
        <v>Less than $1 million (USD)</v>
      </c>
      <c r="M1620" t="b">
        <f>IF(DataAnalyst!P1616=-1,FALSE,TRUE)</f>
        <v>0</v>
      </c>
      <c r="N1620">
        <f t="shared" si="233"/>
        <v>1</v>
      </c>
      <c r="O1620">
        <f t="shared" si="228"/>
        <v>0</v>
      </c>
      <c r="P1620">
        <f t="shared" si="229"/>
        <v>0</v>
      </c>
      <c r="Q1620">
        <f t="shared" si="230"/>
        <v>0</v>
      </c>
      <c r="R1620">
        <f t="shared" si="231"/>
        <v>0</v>
      </c>
      <c r="S1620">
        <f t="shared" si="232"/>
        <v>0</v>
      </c>
    </row>
    <row r="1621" spans="1:19" ht="18.600000000000001" customHeight="1" x14ac:dyDescent="0.3">
      <c r="A1621" t="s">
        <v>4618</v>
      </c>
      <c r="B1621" t="str">
        <f>UPPER(DataAnalyst!B1621)</f>
        <v>STRATEGIC SOURCING DATA ANALYST</v>
      </c>
      <c r="C1621" t="s">
        <v>4605</v>
      </c>
      <c r="E1621" t="str">
        <f t="shared" si="225"/>
        <v>Data Analyst</v>
      </c>
      <c r="F1621" t="str">
        <f t="shared" si="226"/>
        <v>$63</v>
      </c>
      <c r="G1621" t="str">
        <f t="shared" si="227"/>
        <v>$116</v>
      </c>
      <c r="H1621" t="str">
        <f>LEFT(DataAnalyst!F1617,LEN(DataAnalyst!F1617)-3)</f>
        <v xml:space="preserve">GenapSys, Inc.
</v>
      </c>
      <c r="I1621" t="s">
        <v>992</v>
      </c>
      <c r="J1621" t="str">
        <f>IF(DataAnalyst!I1617=-1,"Unknown",DataAnalyst!I1617)</f>
        <v>51 to 200 employees</v>
      </c>
      <c r="K1621" t="str">
        <f>IF(DataAnalyst!L1617=-1,"Unknown",DataAnalyst!L1617)</f>
        <v>Biotech &amp; Pharmaceuticals</v>
      </c>
      <c r="L1621" t="str">
        <f>IF(DataAnalyst!N1617=-1,"Unknown",DataAnalyst!N1617)</f>
        <v>Less than $1 million (USD)</v>
      </c>
      <c r="M1621" t="b">
        <f>IF(DataAnalyst!P1617=-1,FALSE,TRUE)</f>
        <v>1</v>
      </c>
      <c r="N1621">
        <f t="shared" si="233"/>
        <v>0</v>
      </c>
      <c r="O1621">
        <f t="shared" si="228"/>
        <v>0</v>
      </c>
      <c r="P1621">
        <f t="shared" si="229"/>
        <v>0</v>
      </c>
      <c r="Q1621">
        <f t="shared" si="230"/>
        <v>0</v>
      </c>
      <c r="R1621">
        <f t="shared" si="231"/>
        <v>0</v>
      </c>
      <c r="S1621">
        <f t="shared" si="232"/>
        <v>0</v>
      </c>
    </row>
    <row r="1622" spans="1:19" ht="18.600000000000001" customHeight="1" x14ac:dyDescent="0.3">
      <c r="A1622" t="s">
        <v>4620</v>
      </c>
      <c r="B1622" t="str">
        <f>UPPER(DataAnalyst!B1622)</f>
        <v>SR QC ANALYST (DATA REVIEWER)</v>
      </c>
      <c r="C1622" t="s">
        <v>4605</v>
      </c>
      <c r="E1622" t="str">
        <f t="shared" si="225"/>
        <v>Data Analyst</v>
      </c>
      <c r="F1622" t="str">
        <f t="shared" si="226"/>
        <v>$63</v>
      </c>
      <c r="G1622" t="str">
        <f t="shared" si="227"/>
        <v>$116</v>
      </c>
      <c r="H1622" t="str">
        <f>LEFT(DataAnalyst!F1618,LEN(DataAnalyst!F1618)-3)</f>
        <v xml:space="preserve">Vaco
</v>
      </c>
      <c r="I1622" t="s">
        <v>4270</v>
      </c>
      <c r="J1622" t="str">
        <f>IF(DataAnalyst!I1618=-1,"Unknown",DataAnalyst!I1618)</f>
        <v>501 to 1000 employees</v>
      </c>
      <c r="K1622" t="str">
        <f>IF(DataAnalyst!L1618=-1,"Unknown",DataAnalyst!L1618)</f>
        <v>Consulting</v>
      </c>
      <c r="L1622" t="str">
        <f>IF(DataAnalyst!N1618=-1,"Unknown",DataAnalyst!N1618)</f>
        <v>$500 million to $1 billion (USD)</v>
      </c>
      <c r="M1622" t="b">
        <f>IF(DataAnalyst!P1618=-1,FALSE,TRUE)</f>
        <v>0</v>
      </c>
      <c r="N1622">
        <f t="shared" si="233"/>
        <v>0</v>
      </c>
      <c r="O1622">
        <f t="shared" si="228"/>
        <v>0</v>
      </c>
      <c r="P1622">
        <f t="shared" si="229"/>
        <v>0</v>
      </c>
      <c r="Q1622">
        <f t="shared" si="230"/>
        <v>0</v>
      </c>
      <c r="R1622">
        <f t="shared" si="231"/>
        <v>0</v>
      </c>
      <c r="S1622">
        <f t="shared" si="232"/>
        <v>1</v>
      </c>
    </row>
    <row r="1623" spans="1:19" ht="18.600000000000001" customHeight="1" x14ac:dyDescent="0.3">
      <c r="A1623" t="s">
        <v>4623</v>
      </c>
      <c r="B1623" t="str">
        <f>UPPER(DataAnalyst!B1623)</f>
        <v>DATA ANALYST III</v>
      </c>
      <c r="C1623" t="s">
        <v>4605</v>
      </c>
      <c r="E1623" t="str">
        <f t="shared" si="225"/>
        <v>Data Analyst</v>
      </c>
      <c r="F1623" t="str">
        <f t="shared" si="226"/>
        <v>$63</v>
      </c>
      <c r="G1623" t="str">
        <f t="shared" si="227"/>
        <v>$116</v>
      </c>
      <c r="H1623" t="str">
        <f>LEFT(DataAnalyst!F1619,LEN(DataAnalyst!F1619)-3)</f>
        <v xml:space="preserve">Optima Global Solutions
</v>
      </c>
      <c r="I1623" t="s">
        <v>241</v>
      </c>
      <c r="J1623" t="str">
        <f>IF(DataAnalyst!I1619=-1,"Unknown",DataAnalyst!I1619)</f>
        <v>1 to 50 employees</v>
      </c>
      <c r="K1623" t="str">
        <f>IF(DataAnalyst!L1619=-1,"Unknown",DataAnalyst!L1619)</f>
        <v>IT Services</v>
      </c>
      <c r="L1623" t="str">
        <f>IF(DataAnalyst!N1619=-1,"Unknown",DataAnalyst!N1619)</f>
        <v>$1 to $5 million (USD)</v>
      </c>
      <c r="M1623" t="b">
        <f>IF(DataAnalyst!P1619=-1,FALSE,TRUE)</f>
        <v>0</v>
      </c>
      <c r="N1623">
        <f t="shared" si="233"/>
        <v>1</v>
      </c>
      <c r="O1623">
        <f t="shared" si="228"/>
        <v>0</v>
      </c>
      <c r="P1623">
        <f t="shared" si="229"/>
        <v>0</v>
      </c>
      <c r="Q1623">
        <f t="shared" si="230"/>
        <v>1</v>
      </c>
      <c r="R1623">
        <f t="shared" si="231"/>
        <v>1</v>
      </c>
      <c r="S1623">
        <f t="shared" si="232"/>
        <v>1</v>
      </c>
    </row>
    <row r="1624" spans="1:19" ht="18.600000000000001" customHeight="1" x14ac:dyDescent="0.3">
      <c r="A1624" t="s">
        <v>4625</v>
      </c>
      <c r="B1624" t="str">
        <f>UPPER(DataAnalyst!B1624)</f>
        <v>SENIOR DATA ANALYST/DATA WAREHOUSE CONSULTANT</v>
      </c>
      <c r="C1624" t="s">
        <v>4605</v>
      </c>
      <c r="E1624" t="str">
        <f t="shared" si="225"/>
        <v>Data Analyst</v>
      </c>
      <c r="F1624" t="str">
        <f t="shared" si="226"/>
        <v>$63</v>
      </c>
      <c r="G1624" t="str">
        <f t="shared" si="227"/>
        <v>$116</v>
      </c>
      <c r="H1624" t="str">
        <f>LEFT(DataAnalyst!F1620,LEN(DataAnalyst!F1620)-3)</f>
        <v xml:space="preserve">i-CST
</v>
      </c>
      <c r="I1624" t="s">
        <v>4251</v>
      </c>
      <c r="J1624" t="str">
        <f>IF(DataAnalyst!I1620=-1,"Unknown",DataAnalyst!I1620)</f>
        <v>501 to 1000 employees</v>
      </c>
      <c r="K1624" t="str">
        <f>IF(DataAnalyst!L1620=-1,"Unknown",DataAnalyst!L1620)</f>
        <v>Staffing &amp; Outsourcing</v>
      </c>
      <c r="L1624" t="str">
        <f>IF(DataAnalyst!N1620=-1,"Unknown",DataAnalyst!N1620)</f>
        <v>Unknown / Non-Applicable</v>
      </c>
      <c r="M1624" t="b">
        <f>IF(DataAnalyst!P1620=-1,FALSE,TRUE)</f>
        <v>0</v>
      </c>
      <c r="N1624">
        <f t="shared" si="233"/>
        <v>0</v>
      </c>
      <c r="O1624">
        <f t="shared" si="228"/>
        <v>0</v>
      </c>
      <c r="P1624">
        <f t="shared" si="229"/>
        <v>0</v>
      </c>
      <c r="Q1624">
        <f t="shared" si="230"/>
        <v>0</v>
      </c>
      <c r="R1624">
        <f t="shared" si="231"/>
        <v>0</v>
      </c>
      <c r="S1624">
        <f t="shared" si="232"/>
        <v>0</v>
      </c>
    </row>
    <row r="1625" spans="1:19" ht="18.600000000000001" customHeight="1" x14ac:dyDescent="0.3">
      <c r="A1625" t="s">
        <v>4627</v>
      </c>
      <c r="B1625" t="str">
        <f>UPPER(DataAnalyst!B1625)</f>
        <v>DATA ANALYST - BILINGUAL ENGLISH AND FINNISH</v>
      </c>
      <c r="C1625" t="s">
        <v>4605</v>
      </c>
      <c r="E1625" t="str">
        <f t="shared" ref="E1625:E1688" si="234">IF(COUNTIF(B1625, "*BU*"), "Business Analyst", "Data Analyst")</f>
        <v>Data Analyst</v>
      </c>
      <c r="F1625" t="str">
        <f t="shared" si="226"/>
        <v>$63</v>
      </c>
      <c r="G1625" t="str">
        <f t="shared" si="227"/>
        <v>$116</v>
      </c>
      <c r="H1625" t="str">
        <f>LEFT(DataAnalyst!F1621,LEN(DataAnalyst!F1621)-3)</f>
        <v xml:space="preserve">Apex Systems
</v>
      </c>
      <c r="I1625" t="s">
        <v>459</v>
      </c>
      <c r="J1625" t="str">
        <f>IF(DataAnalyst!I1621=-1,"Unknown",DataAnalyst!I1621)</f>
        <v>1001 to 5000 employees</v>
      </c>
      <c r="K1625" t="str">
        <f>IF(DataAnalyst!L1621=-1,"Unknown",DataAnalyst!L1621)</f>
        <v>Staffing &amp; Outsourcing</v>
      </c>
      <c r="L1625" t="str">
        <f>IF(DataAnalyst!N1621=-1,"Unknown",DataAnalyst!N1621)</f>
        <v>$2 to $5 billion (USD)</v>
      </c>
      <c r="M1625" t="b">
        <f>IF(DataAnalyst!P1621=-1,FALSE,TRUE)</f>
        <v>1</v>
      </c>
      <c r="N1625">
        <f t="shared" si="233"/>
        <v>0</v>
      </c>
      <c r="O1625">
        <f t="shared" si="228"/>
        <v>0</v>
      </c>
      <c r="P1625">
        <f t="shared" si="229"/>
        <v>0</v>
      </c>
      <c r="Q1625">
        <f t="shared" si="230"/>
        <v>0</v>
      </c>
      <c r="R1625">
        <f t="shared" si="231"/>
        <v>0</v>
      </c>
      <c r="S1625">
        <f t="shared" si="232"/>
        <v>1</v>
      </c>
    </row>
    <row r="1626" spans="1:19" ht="18.600000000000001" customHeight="1" x14ac:dyDescent="0.3">
      <c r="A1626" t="s">
        <v>4629</v>
      </c>
      <c r="B1626" t="str">
        <f>UPPER(DataAnalyst!B1626)</f>
        <v>LEAD DATA ANALYST (ENTERPRISE PRODUCT MASTER DATA STEWARD)</v>
      </c>
      <c r="C1626" t="s">
        <v>4605</v>
      </c>
      <c r="E1626" t="str">
        <f t="shared" si="234"/>
        <v>Data Analyst</v>
      </c>
      <c r="F1626" t="str">
        <f t="shared" si="226"/>
        <v>$63</v>
      </c>
      <c r="G1626" t="str">
        <f t="shared" si="227"/>
        <v>$116</v>
      </c>
      <c r="H1626" t="str">
        <f>LEFT(DataAnalyst!F1622,LEN(DataAnalyst!F1622)-3)</f>
        <v xml:space="preserve">Alexza Pharmaceuticals
</v>
      </c>
      <c r="I1626" t="s">
        <v>131</v>
      </c>
      <c r="J1626" t="str">
        <f>IF(DataAnalyst!I1622=-1,"Unknown",DataAnalyst!I1622)</f>
        <v>1 to 50 employees</v>
      </c>
      <c r="K1626" t="str">
        <f>IF(DataAnalyst!L1622=-1,"Unknown",DataAnalyst!L1622)</f>
        <v>Biotech &amp; Pharmaceuticals</v>
      </c>
      <c r="L1626" t="str">
        <f>IF(DataAnalyst!N1622=-1,"Unknown",DataAnalyst!N1622)</f>
        <v>$5 to $10 million (USD)</v>
      </c>
      <c r="M1626" t="b">
        <f>IF(DataAnalyst!P1622=-1,FALSE,TRUE)</f>
        <v>0</v>
      </c>
      <c r="N1626">
        <f t="shared" si="233"/>
        <v>1</v>
      </c>
      <c r="O1626">
        <f t="shared" si="228"/>
        <v>0</v>
      </c>
      <c r="P1626">
        <f t="shared" si="229"/>
        <v>0</v>
      </c>
      <c r="Q1626">
        <f t="shared" si="230"/>
        <v>1</v>
      </c>
      <c r="R1626">
        <f t="shared" si="231"/>
        <v>1</v>
      </c>
      <c r="S1626">
        <f t="shared" si="232"/>
        <v>1</v>
      </c>
    </row>
    <row r="1627" spans="1:19" ht="18.600000000000001" customHeight="1" x14ac:dyDescent="0.3">
      <c r="A1627" t="s">
        <v>4631</v>
      </c>
      <c r="B1627" t="str">
        <f>UPPER(DataAnalyst!B1627)</f>
        <v>BI BUSINESS/DATA ANALYST LEAD WITH HANDS ON SQL</v>
      </c>
      <c r="C1627" t="s">
        <v>4605</v>
      </c>
      <c r="E1627" t="str">
        <f t="shared" si="234"/>
        <v>Business Analyst</v>
      </c>
      <c r="F1627" t="str">
        <f t="shared" si="226"/>
        <v>$63</v>
      </c>
      <c r="G1627" t="str">
        <f t="shared" si="227"/>
        <v>$116</v>
      </c>
      <c r="H1627" t="str">
        <f>LEFT(DataAnalyst!F1623,LEN(DataAnalyst!F1623)-3)</f>
        <v xml:space="preserve">Infotech Sourcing
</v>
      </c>
      <c r="I1627" t="s">
        <v>351</v>
      </c>
      <c r="J1627" t="str">
        <f>IF(DataAnalyst!I1623=-1,"Unknown",DataAnalyst!I1623)</f>
        <v>51 to 200 employees</v>
      </c>
      <c r="K1627" t="str">
        <f>IF(DataAnalyst!L1623=-1,"Unknown",DataAnalyst!L1623)</f>
        <v>Health, Beauty, &amp; Fitness</v>
      </c>
      <c r="L1627" t="str">
        <f>IF(DataAnalyst!N1623=-1,"Unknown",DataAnalyst!N1623)</f>
        <v>$5 to $10 million (USD)</v>
      </c>
      <c r="M1627" t="b">
        <f>IF(DataAnalyst!P1623=-1,FALSE,TRUE)</f>
        <v>0</v>
      </c>
      <c r="N1627">
        <f t="shared" si="233"/>
        <v>1</v>
      </c>
      <c r="O1627">
        <f t="shared" si="228"/>
        <v>1</v>
      </c>
      <c r="P1627">
        <f t="shared" si="229"/>
        <v>0</v>
      </c>
      <c r="Q1627">
        <f t="shared" si="230"/>
        <v>0</v>
      </c>
      <c r="R1627">
        <f t="shared" si="231"/>
        <v>0</v>
      </c>
      <c r="S1627">
        <f t="shared" si="232"/>
        <v>1</v>
      </c>
    </row>
    <row r="1628" spans="1:19" ht="18.600000000000001" customHeight="1" x14ac:dyDescent="0.3">
      <c r="A1628" t="s">
        <v>4633</v>
      </c>
      <c r="B1628" t="str">
        <f>UPPER(DataAnalyst!B1628)</f>
        <v>SR. BI DATA ANALYST/DEVELOPER (SQL, PYTHON, POWER BI)</v>
      </c>
      <c r="C1628" t="s">
        <v>4605</v>
      </c>
      <c r="E1628" t="str">
        <f t="shared" si="234"/>
        <v>Data Analyst</v>
      </c>
      <c r="F1628" t="str">
        <f t="shared" si="226"/>
        <v>$63</v>
      </c>
      <c r="G1628" t="str">
        <f t="shared" si="227"/>
        <v>$116</v>
      </c>
      <c r="H1628" t="str">
        <f>LEFT(DataAnalyst!F1624,LEN(DataAnalyst!F1624)-3)</f>
        <v xml:space="preserve">Ampcus Incorporated
</v>
      </c>
      <c r="I1628" t="s">
        <v>241</v>
      </c>
      <c r="J1628" t="str">
        <f>IF(DataAnalyst!I1624=-1,"Unknown",DataAnalyst!I1624)</f>
        <v>501 to 1000 employees</v>
      </c>
      <c r="K1628" t="str">
        <f>IF(DataAnalyst!L1624=-1,"Unknown",DataAnalyst!L1624)</f>
        <v>Consulting</v>
      </c>
      <c r="L1628" t="str">
        <f>IF(DataAnalyst!N1624=-1,"Unknown",DataAnalyst!N1624)</f>
        <v>$50 to $100 million (USD)</v>
      </c>
      <c r="M1628" t="b">
        <f>IF(DataAnalyst!P1624=-1,FALSE,TRUE)</f>
        <v>0</v>
      </c>
      <c r="N1628">
        <f t="shared" si="233"/>
        <v>1</v>
      </c>
      <c r="O1628">
        <f t="shared" si="228"/>
        <v>1</v>
      </c>
      <c r="P1628">
        <f t="shared" si="229"/>
        <v>0</v>
      </c>
      <c r="Q1628">
        <f t="shared" si="230"/>
        <v>1</v>
      </c>
      <c r="R1628">
        <f t="shared" si="231"/>
        <v>1</v>
      </c>
      <c r="S1628">
        <f t="shared" si="232"/>
        <v>0</v>
      </c>
    </row>
    <row r="1629" spans="1:19" ht="18.600000000000001" customHeight="1" x14ac:dyDescent="0.3">
      <c r="A1629" t="s">
        <v>4636</v>
      </c>
      <c r="B1629" t="str">
        <f>UPPER(DataAnalyst!B1629)</f>
        <v>SR DATA ANALYST/DATA WAREHOUSE CONSULTANT WITH FINANCIAL HEALTHCARE SYSTEMS</v>
      </c>
      <c r="C1629" t="s">
        <v>4605</v>
      </c>
      <c r="E1629" t="str">
        <f t="shared" si="234"/>
        <v>Data Analyst</v>
      </c>
      <c r="F1629" t="str">
        <f t="shared" si="226"/>
        <v>$63</v>
      </c>
      <c r="G1629" t="str">
        <f t="shared" si="227"/>
        <v>$116</v>
      </c>
      <c r="H1629" t="str">
        <f>LEFT(DataAnalyst!F1625,LEN(DataAnalyst!F1625)-3)</f>
        <v xml:space="preserve">Vaco
</v>
      </c>
      <c r="I1629" t="s">
        <v>4270</v>
      </c>
      <c r="J1629" t="str">
        <f>IF(DataAnalyst!I1625=-1,"Unknown",DataAnalyst!I1625)</f>
        <v>501 to 1000 employees</v>
      </c>
      <c r="K1629" t="str">
        <f>IF(DataAnalyst!L1625=-1,"Unknown",DataAnalyst!L1625)</f>
        <v>Consulting</v>
      </c>
      <c r="L1629" t="str">
        <f>IF(DataAnalyst!N1625=-1,"Unknown",DataAnalyst!N1625)</f>
        <v>$500 million to $1 billion (USD)</v>
      </c>
      <c r="M1629" t="b">
        <f>IF(DataAnalyst!P1625=-1,FALSE,TRUE)</f>
        <v>0</v>
      </c>
      <c r="N1629">
        <f t="shared" si="233"/>
        <v>1</v>
      </c>
      <c r="O1629">
        <f t="shared" si="228"/>
        <v>0</v>
      </c>
      <c r="P1629">
        <f t="shared" si="229"/>
        <v>0</v>
      </c>
      <c r="Q1629">
        <f t="shared" si="230"/>
        <v>0</v>
      </c>
      <c r="R1629">
        <f t="shared" si="231"/>
        <v>0</v>
      </c>
      <c r="S1629">
        <f t="shared" si="232"/>
        <v>0</v>
      </c>
    </row>
    <row r="1630" spans="1:19" ht="18.600000000000001" customHeight="1" x14ac:dyDescent="0.3">
      <c r="A1630" t="s">
        <v>4639</v>
      </c>
      <c r="B1630" t="str">
        <f>UPPER(DataAnalyst!B1630)</f>
        <v>MANAGER : MARKETING OPS AND DATA ANALYST</v>
      </c>
      <c r="C1630" t="s">
        <v>4605</v>
      </c>
      <c r="E1630" t="str">
        <f t="shared" si="234"/>
        <v>Data Analyst</v>
      </c>
      <c r="F1630" t="str">
        <f t="shared" si="226"/>
        <v>$63</v>
      </c>
      <c r="G1630" t="str">
        <f t="shared" si="227"/>
        <v>$116</v>
      </c>
      <c r="H1630" t="str">
        <f>LEFT(DataAnalyst!F1626,LEN(DataAnalyst!F1626)-3)</f>
        <v xml:space="preserve">Kaygen Inc.
</v>
      </c>
      <c r="I1630" t="s">
        <v>976</v>
      </c>
      <c r="J1630" t="str">
        <f>IF(DataAnalyst!I1626=-1,"Unknown",DataAnalyst!I1626)</f>
        <v>1 to 50 employees</v>
      </c>
      <c r="K1630" t="str">
        <f>IF(DataAnalyst!L1626=-1,"Unknown",DataAnalyst!L1626)</f>
        <v>Consulting</v>
      </c>
      <c r="L1630" t="str">
        <f>IF(DataAnalyst!N1626=-1,"Unknown",DataAnalyst!N1626)</f>
        <v>$1 to $5 million (USD)</v>
      </c>
      <c r="M1630" t="b">
        <f>IF(DataAnalyst!P1626=-1,FALSE,TRUE)</f>
        <v>0</v>
      </c>
      <c r="N1630">
        <f t="shared" si="233"/>
        <v>1</v>
      </c>
      <c r="O1630">
        <f t="shared" si="228"/>
        <v>0</v>
      </c>
      <c r="P1630">
        <f t="shared" si="229"/>
        <v>0</v>
      </c>
      <c r="Q1630">
        <f t="shared" si="230"/>
        <v>0</v>
      </c>
      <c r="R1630">
        <f t="shared" si="231"/>
        <v>0</v>
      </c>
      <c r="S1630">
        <f t="shared" si="232"/>
        <v>1</v>
      </c>
    </row>
    <row r="1631" spans="1:19" ht="18.600000000000001" customHeight="1" x14ac:dyDescent="0.3">
      <c r="A1631" t="s">
        <v>4641</v>
      </c>
      <c r="B1631" t="str">
        <f>UPPER(DataAnalyst!B1631)</f>
        <v>SENIOR RISK DATA ANALYST</v>
      </c>
      <c r="C1631" t="s">
        <v>4605</v>
      </c>
      <c r="E1631" t="str">
        <f t="shared" si="234"/>
        <v>Data Analyst</v>
      </c>
      <c r="F1631" t="str">
        <f t="shared" si="226"/>
        <v>$63</v>
      </c>
      <c r="G1631" t="str">
        <f t="shared" si="227"/>
        <v>$116</v>
      </c>
      <c r="H1631" t="str">
        <f>LEFT(DataAnalyst!F1628,LEN(DataAnalyst!F1628)-3)</f>
        <v>Spice</v>
      </c>
      <c r="I1631" t="s">
        <v>241</v>
      </c>
      <c r="J1631" t="str">
        <f>IF(DataAnalyst!I1628=-1,"Unknown",DataAnalyst!I1628)</f>
        <v>Unknown</v>
      </c>
      <c r="K1631" t="str">
        <f>IF(DataAnalyst!L1628=-1,"Unknown",DataAnalyst!L1628)</f>
        <v>Unknown</v>
      </c>
      <c r="L1631" t="str">
        <f>IF(DataAnalyst!N1628=-1,"Unknown",DataAnalyst!N1628)</f>
        <v>Unknown</v>
      </c>
      <c r="M1631" t="b">
        <f>IF(DataAnalyst!P1628=-1,FALSE,TRUE)</f>
        <v>0</v>
      </c>
      <c r="N1631">
        <f t="shared" si="233"/>
        <v>1</v>
      </c>
      <c r="O1631">
        <f t="shared" si="228"/>
        <v>1</v>
      </c>
      <c r="P1631">
        <f t="shared" si="229"/>
        <v>0</v>
      </c>
      <c r="Q1631">
        <f t="shared" si="230"/>
        <v>0</v>
      </c>
      <c r="R1631">
        <f t="shared" si="231"/>
        <v>0</v>
      </c>
      <c r="S1631">
        <f t="shared" si="232"/>
        <v>1</v>
      </c>
    </row>
    <row r="1632" spans="1:19" ht="18.600000000000001" customHeight="1" x14ac:dyDescent="0.3">
      <c r="A1632" t="s">
        <v>4644</v>
      </c>
      <c r="B1632" t="str">
        <f>UPPER(DataAnalyst!B1632)</f>
        <v>SAP SR MASTER DATA FUNCTIONAL ANALYST</v>
      </c>
      <c r="C1632" t="s">
        <v>4605</v>
      </c>
      <c r="E1632" t="str">
        <f t="shared" si="234"/>
        <v>Data Analyst</v>
      </c>
      <c r="F1632" t="str">
        <f t="shared" si="226"/>
        <v>$63</v>
      </c>
      <c r="G1632" t="str">
        <f t="shared" si="227"/>
        <v>$116</v>
      </c>
      <c r="H1632" t="str">
        <f>LEFT(DataAnalyst!F1629,LEN(DataAnalyst!F1629)-3)</f>
        <v>Skilt</v>
      </c>
      <c r="I1632" t="s">
        <v>976</v>
      </c>
      <c r="J1632" t="str">
        <f>IF(DataAnalyst!I1629=-1,"Unknown",DataAnalyst!I1629)</f>
        <v>51 to 200 employees</v>
      </c>
      <c r="K1632" t="str">
        <f>IF(DataAnalyst!L1629=-1,"Unknown",DataAnalyst!L1629)</f>
        <v>Unknown</v>
      </c>
      <c r="L1632" t="str">
        <f>IF(DataAnalyst!N1629=-1,"Unknown",DataAnalyst!N1629)</f>
        <v>Unknown / Non-Applicable</v>
      </c>
      <c r="M1632" t="b">
        <f>IF(DataAnalyst!P1629=-1,FALSE,TRUE)</f>
        <v>0</v>
      </c>
      <c r="N1632">
        <f t="shared" si="233"/>
        <v>0</v>
      </c>
      <c r="O1632">
        <f t="shared" si="228"/>
        <v>0</v>
      </c>
      <c r="P1632">
        <f t="shared" si="229"/>
        <v>0</v>
      </c>
      <c r="Q1632">
        <f t="shared" si="230"/>
        <v>0</v>
      </c>
      <c r="R1632">
        <f t="shared" si="231"/>
        <v>0</v>
      </c>
      <c r="S1632">
        <f t="shared" si="232"/>
        <v>0</v>
      </c>
    </row>
    <row r="1633" spans="1:19" ht="18.600000000000001" customHeight="1" x14ac:dyDescent="0.3">
      <c r="A1633" t="s">
        <v>4646</v>
      </c>
      <c r="B1633" t="str">
        <f>UPPER(DataAnalyst!B1633)</f>
        <v>CCPA DATA ANALYST</v>
      </c>
      <c r="C1633" t="s">
        <v>4605</v>
      </c>
      <c r="E1633" t="str">
        <f t="shared" si="234"/>
        <v>Data Analyst</v>
      </c>
      <c r="F1633" t="str">
        <f t="shared" si="226"/>
        <v>$63</v>
      </c>
      <c r="G1633" t="str">
        <f t="shared" si="227"/>
        <v>$116</v>
      </c>
      <c r="H1633" t="str">
        <f>LEFT(DataAnalyst!F1630,LEN(DataAnalyst!F1630)-3)</f>
        <v>Show Me Le</v>
      </c>
      <c r="I1633" t="s">
        <v>131</v>
      </c>
      <c r="J1633" t="str">
        <f>IF(DataAnalyst!I1630=-1,"Unknown",DataAnalyst!I1630)</f>
        <v>Unknown</v>
      </c>
      <c r="K1633" t="str">
        <f>IF(DataAnalyst!L1630=-1,"Unknown",DataAnalyst!L1630)</f>
        <v>Unknown</v>
      </c>
      <c r="L1633" t="str">
        <f>IF(DataAnalyst!N1630=-1,"Unknown",DataAnalyst!N1630)</f>
        <v>Unknown</v>
      </c>
      <c r="M1633" t="b">
        <f>IF(DataAnalyst!P1630=-1,FALSE,TRUE)</f>
        <v>0</v>
      </c>
      <c r="N1633">
        <f t="shared" si="233"/>
        <v>0</v>
      </c>
      <c r="O1633">
        <f t="shared" si="228"/>
        <v>0</v>
      </c>
      <c r="P1633">
        <f t="shared" si="229"/>
        <v>0</v>
      </c>
      <c r="Q1633">
        <f t="shared" si="230"/>
        <v>0</v>
      </c>
      <c r="R1633">
        <f t="shared" si="231"/>
        <v>0</v>
      </c>
      <c r="S1633">
        <f t="shared" si="232"/>
        <v>0</v>
      </c>
    </row>
    <row r="1634" spans="1:19" ht="18.600000000000001" customHeight="1" x14ac:dyDescent="0.3">
      <c r="A1634" t="s">
        <v>4648</v>
      </c>
      <c r="B1634" t="str">
        <f>UPPER(DataAnalyst!B1634)</f>
        <v>SENIOR QUANTITATIVE DATA ANALYST</v>
      </c>
      <c r="C1634" t="s">
        <v>4605</v>
      </c>
      <c r="E1634" t="str">
        <f t="shared" si="234"/>
        <v>Data Analyst</v>
      </c>
      <c r="F1634" t="str">
        <f t="shared" si="226"/>
        <v>$63</v>
      </c>
      <c r="G1634" t="str">
        <f t="shared" si="227"/>
        <v>$116</v>
      </c>
      <c r="H1634" t="str">
        <f>LEFT(DataAnalyst!F1631,LEN(DataAnalyst!F1631)-3)</f>
        <v xml:space="preserve">Bill.Com
</v>
      </c>
      <c r="I1634" t="s">
        <v>4270</v>
      </c>
      <c r="J1634" t="str">
        <f>IF(DataAnalyst!I1631=-1,"Unknown",DataAnalyst!I1631)</f>
        <v>501 to 1000 employees</v>
      </c>
      <c r="K1634" t="str">
        <f>IF(DataAnalyst!L1631=-1,"Unknown",DataAnalyst!L1631)</f>
        <v>Financial Transaction Processing</v>
      </c>
      <c r="L1634" t="str">
        <f>IF(DataAnalyst!N1631=-1,"Unknown",DataAnalyst!N1631)</f>
        <v>$50 to $100 million (USD)</v>
      </c>
      <c r="M1634" t="b">
        <f>IF(DataAnalyst!P1631=-1,FALSE,TRUE)</f>
        <v>0</v>
      </c>
      <c r="N1634">
        <f t="shared" si="233"/>
        <v>1</v>
      </c>
      <c r="O1634">
        <f t="shared" si="228"/>
        <v>1</v>
      </c>
      <c r="P1634">
        <f t="shared" si="229"/>
        <v>0</v>
      </c>
      <c r="Q1634">
        <f t="shared" si="230"/>
        <v>0</v>
      </c>
      <c r="R1634">
        <f t="shared" si="231"/>
        <v>0</v>
      </c>
      <c r="S1634">
        <f t="shared" si="232"/>
        <v>0</v>
      </c>
    </row>
    <row r="1635" spans="1:19" ht="18.600000000000001" customHeight="1" x14ac:dyDescent="0.3">
      <c r="A1635" t="s">
        <v>4650</v>
      </c>
      <c r="B1635" t="str">
        <f>UPPER(DataAnalyst!B1635)</f>
        <v>SAP MDG BUSINESS ANALYST , MASTER DATA MANAGEMENT</v>
      </c>
      <c r="C1635" t="s">
        <v>4605</v>
      </c>
      <c r="E1635" t="str">
        <f t="shared" si="234"/>
        <v>Business Analyst</v>
      </c>
      <c r="F1635" t="str">
        <f t="shared" si="226"/>
        <v>$63</v>
      </c>
      <c r="G1635" t="str">
        <f t="shared" si="227"/>
        <v>$116</v>
      </c>
      <c r="H1635" t="str">
        <f>LEFT(DataAnalyst!F1632,LEN(DataAnalyst!F1632)-3)</f>
        <v xml:space="preserve">Diverse Lynx
</v>
      </c>
      <c r="I1635" t="s">
        <v>976</v>
      </c>
      <c r="J1635" t="str">
        <f>IF(DataAnalyst!I1632=-1,"Unknown",DataAnalyst!I1632)</f>
        <v>501 to 1000 employees</v>
      </c>
      <c r="K1635" t="str">
        <f>IF(DataAnalyst!L1632=-1,"Unknown",DataAnalyst!L1632)</f>
        <v>IT Services</v>
      </c>
      <c r="L1635" t="str">
        <f>IF(DataAnalyst!N1632=-1,"Unknown",DataAnalyst!N1632)</f>
        <v>$100 to $500 million (USD)</v>
      </c>
      <c r="M1635" t="b">
        <f>IF(DataAnalyst!P1632=-1,FALSE,TRUE)</f>
        <v>0</v>
      </c>
      <c r="N1635">
        <f t="shared" si="233"/>
        <v>0</v>
      </c>
      <c r="O1635">
        <f t="shared" si="228"/>
        <v>0</v>
      </c>
      <c r="P1635">
        <f t="shared" si="229"/>
        <v>0</v>
      </c>
      <c r="Q1635">
        <f t="shared" si="230"/>
        <v>0</v>
      </c>
      <c r="R1635">
        <f t="shared" si="231"/>
        <v>0</v>
      </c>
      <c r="S1635">
        <f t="shared" si="232"/>
        <v>1</v>
      </c>
    </row>
    <row r="1636" spans="1:19" ht="18.600000000000001" customHeight="1" x14ac:dyDescent="0.3">
      <c r="A1636" t="s">
        <v>4652</v>
      </c>
      <c r="B1636" t="str">
        <f>UPPER(DataAnalyst!B1636)</f>
        <v>DATA ANALYST-IT II</v>
      </c>
      <c r="C1636" t="s">
        <v>4605</v>
      </c>
      <c r="E1636" t="str">
        <f t="shared" si="234"/>
        <v>Data Analyst</v>
      </c>
      <c r="F1636" t="str">
        <f t="shared" si="226"/>
        <v>$63</v>
      </c>
      <c r="G1636" t="str">
        <f t="shared" si="227"/>
        <v>$116</v>
      </c>
      <c r="H1636" t="str">
        <f>LEFT(DataAnalyst!F1633,LEN(DataAnalyst!F1633)-3)</f>
        <v xml:space="preserve">Lorven Technologies Inc
</v>
      </c>
      <c r="I1636" t="s">
        <v>4303</v>
      </c>
      <c r="J1636" t="str">
        <f>IF(DataAnalyst!I1633=-1,"Unknown",DataAnalyst!I1633)</f>
        <v>1 to 50 employees</v>
      </c>
      <c r="K1636" t="str">
        <f>IF(DataAnalyst!L1633=-1,"Unknown",DataAnalyst!L1633)</f>
        <v>Accounting</v>
      </c>
      <c r="L1636" t="str">
        <f>IF(DataAnalyst!N1633=-1,"Unknown",DataAnalyst!N1633)</f>
        <v>Less than $1 million (USD)</v>
      </c>
      <c r="M1636" t="b">
        <f>IF(DataAnalyst!P1633=-1,FALSE,TRUE)</f>
        <v>0</v>
      </c>
      <c r="N1636">
        <f t="shared" si="233"/>
        <v>0</v>
      </c>
      <c r="O1636">
        <f t="shared" si="228"/>
        <v>0</v>
      </c>
      <c r="P1636">
        <f t="shared" si="229"/>
        <v>0</v>
      </c>
      <c r="Q1636">
        <f t="shared" si="230"/>
        <v>0</v>
      </c>
      <c r="R1636">
        <f t="shared" si="231"/>
        <v>0</v>
      </c>
      <c r="S1636">
        <f t="shared" si="232"/>
        <v>0</v>
      </c>
    </row>
    <row r="1637" spans="1:19" ht="18.600000000000001" customHeight="1" x14ac:dyDescent="0.3">
      <c r="A1637" t="s">
        <v>4654</v>
      </c>
      <c r="B1637" t="str">
        <f>UPPER(DataAnalyst!B1637)</f>
        <v>RECONCILIATION DATA OPERATIONS ANALYST</v>
      </c>
      <c r="C1637" t="s">
        <v>2483</v>
      </c>
      <c r="E1637" t="str">
        <f t="shared" si="234"/>
        <v>Data Analyst</v>
      </c>
      <c r="F1637" t="str">
        <f t="shared" si="226"/>
        <v>$42</v>
      </c>
      <c r="G1637" t="str">
        <f t="shared" si="227"/>
        <v>$76</v>
      </c>
      <c r="H1637" t="str">
        <f>LEFT(DataAnalyst!F1634,LEN(DataAnalyst!F1634)-3)</f>
        <v xml:space="preserve">Apple
</v>
      </c>
      <c r="I1637" t="s">
        <v>976</v>
      </c>
      <c r="J1637" t="str">
        <f>IF(DataAnalyst!I1634=-1,"Unknown",DataAnalyst!I1634)</f>
        <v>10000+ employees</v>
      </c>
      <c r="K1637" t="str">
        <f>IF(DataAnalyst!L1634=-1,"Unknown",DataAnalyst!L1634)</f>
        <v>Computer Hardware &amp; Software</v>
      </c>
      <c r="L1637" t="str">
        <f>IF(DataAnalyst!N1634=-1,"Unknown",DataAnalyst!N1634)</f>
        <v>$10+ billion (USD)</v>
      </c>
      <c r="M1637" t="b">
        <f>IF(DataAnalyst!P1634=-1,FALSE,TRUE)</f>
        <v>0</v>
      </c>
      <c r="N1637">
        <f t="shared" si="233"/>
        <v>1</v>
      </c>
      <c r="O1637">
        <f t="shared" si="228"/>
        <v>1</v>
      </c>
      <c r="P1637">
        <f t="shared" si="229"/>
        <v>0</v>
      </c>
      <c r="Q1637">
        <f t="shared" si="230"/>
        <v>0</v>
      </c>
      <c r="R1637">
        <f t="shared" si="231"/>
        <v>0</v>
      </c>
      <c r="S1637">
        <f t="shared" si="232"/>
        <v>0</v>
      </c>
    </row>
    <row r="1638" spans="1:19" ht="18.600000000000001" customHeight="1" x14ac:dyDescent="0.3">
      <c r="A1638" t="s">
        <v>4658</v>
      </c>
      <c r="B1638" t="str">
        <f>UPPER(DataAnalyst!B1638)</f>
        <v>SENIOR CLAIMS DATA ANALYST</v>
      </c>
      <c r="C1638" t="s">
        <v>2483</v>
      </c>
      <c r="E1638" t="str">
        <f t="shared" si="234"/>
        <v>Data Analyst</v>
      </c>
      <c r="F1638" t="str">
        <f t="shared" si="226"/>
        <v>$42</v>
      </c>
      <c r="G1638" t="str">
        <f t="shared" si="227"/>
        <v>$76</v>
      </c>
      <c r="H1638" t="str">
        <f>LEFT(DataAnalyst!F1636,LEN(DataAnalyst!F1636)-3)</f>
        <v xml:space="preserve">APN Software Services Inc.
</v>
      </c>
      <c r="I1638" t="s">
        <v>992</v>
      </c>
      <c r="J1638" t="str">
        <f>IF(DataAnalyst!I1636=-1,"Unknown",DataAnalyst!I1636)</f>
        <v>51 to 200 employees</v>
      </c>
      <c r="K1638" t="str">
        <f>IF(DataAnalyst!L1636=-1,"Unknown",DataAnalyst!L1636)</f>
        <v>Computer Hardware &amp; Software</v>
      </c>
      <c r="L1638" t="str">
        <f>IF(DataAnalyst!N1636=-1,"Unknown",DataAnalyst!N1636)</f>
        <v>$25 to $50 million (USD)</v>
      </c>
      <c r="M1638" t="b">
        <f>IF(DataAnalyst!P1636=-1,FALSE,TRUE)</f>
        <v>0</v>
      </c>
      <c r="N1638">
        <f t="shared" si="233"/>
        <v>1</v>
      </c>
      <c r="O1638">
        <f t="shared" si="228"/>
        <v>0</v>
      </c>
      <c r="P1638">
        <f t="shared" si="229"/>
        <v>0</v>
      </c>
      <c r="Q1638">
        <f t="shared" si="230"/>
        <v>1</v>
      </c>
      <c r="R1638">
        <f t="shared" si="231"/>
        <v>0</v>
      </c>
      <c r="S1638">
        <f t="shared" si="232"/>
        <v>1</v>
      </c>
    </row>
    <row r="1639" spans="1:19" ht="18.600000000000001" customHeight="1" x14ac:dyDescent="0.3">
      <c r="A1639" t="s">
        <v>4662</v>
      </c>
      <c r="B1639" t="str">
        <f>UPPER(DataAnalyst!B1639)</f>
        <v>BUSINESS DATA ANALYST</v>
      </c>
      <c r="C1639" t="s">
        <v>2483</v>
      </c>
      <c r="E1639" t="str">
        <f t="shared" si="234"/>
        <v>Business Analyst</v>
      </c>
      <c r="F1639" t="str">
        <f t="shared" si="226"/>
        <v>$42</v>
      </c>
      <c r="G1639" t="str">
        <f t="shared" si="227"/>
        <v>$76</v>
      </c>
      <c r="H1639" t="str">
        <f>LEFT(DataAnalyst!F1637,LEN(DataAnalyst!F1637)-3)</f>
        <v xml:space="preserve">eBay
</v>
      </c>
      <c r="I1639" t="s">
        <v>1905</v>
      </c>
      <c r="J1639" t="str">
        <f>IF(DataAnalyst!I1637=-1,"Unknown",DataAnalyst!I1637)</f>
        <v>10000+ employees</v>
      </c>
      <c r="K1639" t="str">
        <f>IF(DataAnalyst!L1637=-1,"Unknown",DataAnalyst!L1637)</f>
        <v>Internet</v>
      </c>
      <c r="L1639" t="str">
        <f>IF(DataAnalyst!N1637=-1,"Unknown",DataAnalyst!N1637)</f>
        <v>$10+ billion (USD)</v>
      </c>
      <c r="M1639" t="b">
        <f>IF(DataAnalyst!P1637=-1,FALSE,TRUE)</f>
        <v>0</v>
      </c>
      <c r="N1639">
        <f t="shared" si="233"/>
        <v>1</v>
      </c>
      <c r="O1639">
        <f t="shared" si="228"/>
        <v>1</v>
      </c>
      <c r="P1639">
        <f t="shared" si="229"/>
        <v>0</v>
      </c>
      <c r="Q1639">
        <f t="shared" si="230"/>
        <v>1</v>
      </c>
      <c r="R1639">
        <f t="shared" si="231"/>
        <v>1</v>
      </c>
      <c r="S1639">
        <f t="shared" si="232"/>
        <v>1</v>
      </c>
    </row>
    <row r="1640" spans="1:19" ht="18.600000000000001" customHeight="1" x14ac:dyDescent="0.3">
      <c r="A1640" t="s">
        <v>4665</v>
      </c>
      <c r="B1640" t="str">
        <f>UPPER(DataAnalyst!B1640)</f>
        <v>DATA QUALITY ANALYST</v>
      </c>
      <c r="C1640" t="s">
        <v>2483</v>
      </c>
      <c r="E1640" t="str">
        <f t="shared" si="234"/>
        <v>Data Analyst</v>
      </c>
      <c r="F1640" t="str">
        <f t="shared" si="226"/>
        <v>$42</v>
      </c>
      <c r="G1640" t="str">
        <f t="shared" si="227"/>
        <v>$76</v>
      </c>
      <c r="H1640" t="str">
        <f>LEFT(DataAnalyst!F1638,LEN(DataAnalyst!F1638)-3)</f>
        <v xml:space="preserve">Healthgrades
</v>
      </c>
      <c r="I1640" t="s">
        <v>1905</v>
      </c>
      <c r="J1640" t="str">
        <f>IF(DataAnalyst!I1638=-1,"Unknown",DataAnalyst!I1638)</f>
        <v>501 to 1000 employees</v>
      </c>
      <c r="K1640" t="str">
        <f>IF(DataAnalyst!L1638=-1,"Unknown",DataAnalyst!L1638)</f>
        <v>Internet</v>
      </c>
      <c r="L1640" t="str">
        <f>IF(DataAnalyst!N1638=-1,"Unknown",DataAnalyst!N1638)</f>
        <v>Unknown / Non-Applicable</v>
      </c>
      <c r="M1640" t="b">
        <f>IF(DataAnalyst!P1638=-1,FALSE,TRUE)</f>
        <v>0</v>
      </c>
      <c r="N1640">
        <f t="shared" si="233"/>
        <v>1</v>
      </c>
      <c r="O1640">
        <f t="shared" si="228"/>
        <v>0</v>
      </c>
      <c r="P1640">
        <f t="shared" si="229"/>
        <v>0</v>
      </c>
      <c r="Q1640">
        <f t="shared" si="230"/>
        <v>0</v>
      </c>
      <c r="R1640">
        <f t="shared" si="231"/>
        <v>0</v>
      </c>
      <c r="S1640">
        <f t="shared" si="232"/>
        <v>0</v>
      </c>
    </row>
    <row r="1641" spans="1:19" ht="18.600000000000001" customHeight="1" x14ac:dyDescent="0.3">
      <c r="A1641" t="s">
        <v>4670</v>
      </c>
      <c r="B1641" t="str">
        <f>UPPER(DataAnalyst!B1641)</f>
        <v>AD INTEGRITY DATA ANALYST-ATX</v>
      </c>
      <c r="C1641" t="s">
        <v>2483</v>
      </c>
      <c r="E1641" t="str">
        <f t="shared" si="234"/>
        <v>Data Analyst</v>
      </c>
      <c r="F1641" t="str">
        <f t="shared" si="226"/>
        <v>$42</v>
      </c>
      <c r="G1641" t="str">
        <f t="shared" si="227"/>
        <v>$76</v>
      </c>
      <c r="H1641" t="str">
        <f>LEFT(DataAnalyst!F1640,LEN(DataAnalyst!F1640)-3)</f>
        <v xml:space="preserve">MedSeek
</v>
      </c>
      <c r="I1641" t="s">
        <v>1905</v>
      </c>
      <c r="J1641" t="str">
        <f>IF(DataAnalyst!I1640=-1,"Unknown",DataAnalyst!I1640)</f>
        <v>51 to 200 employees</v>
      </c>
      <c r="K1641" t="str">
        <f>IF(DataAnalyst!L1640=-1,"Unknown",DataAnalyst!L1640)</f>
        <v>Computer Hardware &amp; Software</v>
      </c>
      <c r="L1641" t="str">
        <f>IF(DataAnalyst!N1640=-1,"Unknown",DataAnalyst!N1640)</f>
        <v>$25 to $50 million (USD)</v>
      </c>
      <c r="M1641" t="b">
        <f>IF(DataAnalyst!P1640=-1,FALSE,TRUE)</f>
        <v>0</v>
      </c>
      <c r="N1641">
        <f t="shared" si="233"/>
        <v>1</v>
      </c>
      <c r="O1641">
        <f t="shared" si="228"/>
        <v>0</v>
      </c>
      <c r="P1641">
        <f t="shared" si="229"/>
        <v>0</v>
      </c>
      <c r="Q1641">
        <f t="shared" si="230"/>
        <v>1</v>
      </c>
      <c r="R1641">
        <f t="shared" si="231"/>
        <v>0</v>
      </c>
      <c r="S1641">
        <f t="shared" si="232"/>
        <v>1</v>
      </c>
    </row>
    <row r="1642" spans="1:19" ht="18.600000000000001" customHeight="1" x14ac:dyDescent="0.3">
      <c r="A1642" t="s">
        <v>4671</v>
      </c>
      <c r="B1642" t="str">
        <f>UPPER(DataAnalyst!B1642)</f>
        <v>JUNIOR DATA ANALYST</v>
      </c>
      <c r="C1642" t="s">
        <v>2483</v>
      </c>
      <c r="E1642" t="str">
        <f t="shared" si="234"/>
        <v>Data Analyst</v>
      </c>
      <c r="F1642" t="str">
        <f t="shared" si="226"/>
        <v>$42</v>
      </c>
      <c r="G1642" t="str">
        <f t="shared" si="227"/>
        <v>$76</v>
      </c>
      <c r="H1642" t="str">
        <f>LEFT(DataAnalyst!F1641,LEN(DataAnalyst!F1641)-3)</f>
        <v xml:space="preserve">TikTok
</v>
      </c>
      <c r="I1642" t="s">
        <v>1905</v>
      </c>
      <c r="J1642" t="str">
        <f>IF(DataAnalyst!I1641=-1,"Unknown",DataAnalyst!I1641)</f>
        <v>1001 to 5000 employees</v>
      </c>
      <c r="K1642" t="str">
        <f>IF(DataAnalyst!L1641=-1,"Unknown",DataAnalyst!L1641)</f>
        <v>Internet</v>
      </c>
      <c r="L1642" t="str">
        <f>IF(DataAnalyst!N1641=-1,"Unknown",DataAnalyst!N1641)</f>
        <v>Unknown / Non-Applicable</v>
      </c>
      <c r="M1642" t="b">
        <f>IF(DataAnalyst!P1641=-1,FALSE,TRUE)</f>
        <v>0</v>
      </c>
      <c r="N1642">
        <f t="shared" si="233"/>
        <v>1</v>
      </c>
      <c r="O1642">
        <f t="shared" si="228"/>
        <v>0</v>
      </c>
      <c r="P1642">
        <f t="shared" si="229"/>
        <v>0</v>
      </c>
      <c r="Q1642">
        <f t="shared" si="230"/>
        <v>1</v>
      </c>
      <c r="R1642">
        <f t="shared" si="231"/>
        <v>0</v>
      </c>
      <c r="S1642">
        <f t="shared" si="232"/>
        <v>1</v>
      </c>
    </row>
    <row r="1643" spans="1:19" ht="18.600000000000001" customHeight="1" x14ac:dyDescent="0.3">
      <c r="A1643" t="s">
        <v>4673</v>
      </c>
      <c r="B1643" t="str">
        <f>UPPER(DataAnalyst!B1643)</f>
        <v>JUNIOR DATA ANALYST</v>
      </c>
      <c r="C1643" t="s">
        <v>2483</v>
      </c>
      <c r="E1643" t="str">
        <f t="shared" si="234"/>
        <v>Data Analyst</v>
      </c>
      <c r="F1643" t="str">
        <f t="shared" si="226"/>
        <v>$42</v>
      </c>
      <c r="G1643" t="str">
        <f t="shared" si="227"/>
        <v>$76</v>
      </c>
      <c r="H1643" t="str">
        <f>LEFT(DataAnalyst!F1642,LEN(DataAnalyst!F1642)-3)</f>
        <v xml:space="preserve">Assembly
</v>
      </c>
      <c r="I1643" t="s">
        <v>1905</v>
      </c>
      <c r="J1643" t="str">
        <f>IF(DataAnalyst!I1642=-1,"Unknown",DataAnalyst!I1642)</f>
        <v>201 to 500 employees</v>
      </c>
      <c r="K1643" t="str">
        <f>IF(DataAnalyst!L1642=-1,"Unknown",DataAnalyst!L1642)</f>
        <v>Advertising &amp; Marketing</v>
      </c>
      <c r="L1643" t="str">
        <f>IF(DataAnalyst!N1642=-1,"Unknown",DataAnalyst!N1642)</f>
        <v>Unknown / Non-Applicable</v>
      </c>
      <c r="M1643" t="b">
        <f>IF(DataAnalyst!P1642=-1,FALSE,TRUE)</f>
        <v>0</v>
      </c>
      <c r="N1643">
        <f t="shared" si="233"/>
        <v>1</v>
      </c>
      <c r="O1643">
        <f t="shared" si="228"/>
        <v>0</v>
      </c>
      <c r="P1643">
        <f t="shared" si="229"/>
        <v>0</v>
      </c>
      <c r="Q1643">
        <f t="shared" si="230"/>
        <v>0</v>
      </c>
      <c r="R1643">
        <f t="shared" si="231"/>
        <v>0</v>
      </c>
      <c r="S1643">
        <f t="shared" si="232"/>
        <v>0</v>
      </c>
    </row>
    <row r="1644" spans="1:19" ht="18.600000000000001" customHeight="1" x14ac:dyDescent="0.3">
      <c r="A1644" t="s">
        <v>4677</v>
      </c>
      <c r="B1644" t="str">
        <f>UPPER(DataAnalyst!B1644)</f>
        <v>DATA ANALYST - PEOPLE ANALYTICS</v>
      </c>
      <c r="C1644" t="s">
        <v>2483</v>
      </c>
      <c r="E1644" t="str">
        <f t="shared" si="234"/>
        <v>Data Analyst</v>
      </c>
      <c r="F1644" t="str">
        <f t="shared" si="226"/>
        <v>$42</v>
      </c>
      <c r="G1644" t="str">
        <f t="shared" si="227"/>
        <v>$76</v>
      </c>
      <c r="H1644" t="str">
        <f>LEFT(DataAnalyst!F1643,LEN(DataAnalyst!F1643)-3)</f>
        <v xml:space="preserve">Texas Health &amp; Human Services Commission
</v>
      </c>
      <c r="I1644" t="s">
        <v>1905</v>
      </c>
      <c r="J1644" t="str">
        <f>IF(DataAnalyst!I1643=-1,"Unknown",DataAnalyst!I1643)</f>
        <v>10000+ employees</v>
      </c>
      <c r="K1644" t="str">
        <f>IF(DataAnalyst!L1643=-1,"Unknown",DataAnalyst!L1643)</f>
        <v>State &amp; Regional Agencies</v>
      </c>
      <c r="L1644" t="str">
        <f>IF(DataAnalyst!N1643=-1,"Unknown",DataAnalyst!N1643)</f>
        <v>Unknown / Non-Applicable</v>
      </c>
      <c r="M1644" t="b">
        <f>IF(DataAnalyst!P1643=-1,FALSE,TRUE)</f>
        <v>0</v>
      </c>
      <c r="N1644">
        <f t="shared" si="233"/>
        <v>1</v>
      </c>
      <c r="O1644">
        <f t="shared" si="228"/>
        <v>1</v>
      </c>
      <c r="P1644">
        <f t="shared" si="229"/>
        <v>0</v>
      </c>
      <c r="Q1644">
        <f t="shared" si="230"/>
        <v>0</v>
      </c>
      <c r="R1644">
        <f t="shared" si="231"/>
        <v>0</v>
      </c>
      <c r="S1644">
        <f t="shared" si="232"/>
        <v>0</v>
      </c>
    </row>
    <row r="1645" spans="1:19" ht="18.600000000000001" customHeight="1" x14ac:dyDescent="0.3">
      <c r="A1645" t="s">
        <v>4680</v>
      </c>
      <c r="B1645" t="str">
        <f>UPPER(DataAnalyst!B1645)</f>
        <v>DATA ANALYST, TRUST &amp; SAFETY</v>
      </c>
      <c r="C1645" t="s">
        <v>2483</v>
      </c>
      <c r="E1645" t="str">
        <f t="shared" si="234"/>
        <v>Data Analyst</v>
      </c>
      <c r="F1645" t="str">
        <f t="shared" si="226"/>
        <v>$42</v>
      </c>
      <c r="G1645" t="str">
        <f t="shared" si="227"/>
        <v>$76</v>
      </c>
      <c r="H1645" t="str">
        <f>LEFT(DataAnalyst!F1644,LEN(DataAnalyst!F1644)-3)</f>
        <v xml:space="preserve">OnlineMedEd
</v>
      </c>
      <c r="I1645" t="s">
        <v>1905</v>
      </c>
      <c r="J1645" t="str">
        <f>IF(DataAnalyst!I1644=-1,"Unknown",DataAnalyst!I1644)</f>
        <v>51 to 200 employees</v>
      </c>
      <c r="K1645" t="str">
        <f>IF(DataAnalyst!L1644=-1,"Unknown",DataAnalyst!L1644)</f>
        <v>Colleges &amp; Universities</v>
      </c>
      <c r="L1645" t="str">
        <f>IF(DataAnalyst!N1644=-1,"Unknown",DataAnalyst!N1644)</f>
        <v>Unknown / Non-Applicable</v>
      </c>
      <c r="M1645" t="b">
        <f>IF(DataAnalyst!P1644=-1,FALSE,TRUE)</f>
        <v>0</v>
      </c>
      <c r="N1645">
        <f t="shared" si="233"/>
        <v>1</v>
      </c>
      <c r="O1645">
        <f t="shared" si="228"/>
        <v>0</v>
      </c>
      <c r="P1645">
        <f t="shared" si="229"/>
        <v>0</v>
      </c>
      <c r="Q1645">
        <f t="shared" si="230"/>
        <v>1</v>
      </c>
      <c r="R1645">
        <f t="shared" si="231"/>
        <v>0</v>
      </c>
      <c r="S1645">
        <f t="shared" si="232"/>
        <v>1</v>
      </c>
    </row>
    <row r="1646" spans="1:19" ht="18.600000000000001" customHeight="1" x14ac:dyDescent="0.3">
      <c r="A1646" t="s">
        <v>4682</v>
      </c>
      <c r="B1646" t="str">
        <f>UPPER(DataAnalyst!B1646)</f>
        <v>DATA ANALYST I</v>
      </c>
      <c r="C1646" t="s">
        <v>2483</v>
      </c>
      <c r="E1646" t="str">
        <f t="shared" si="234"/>
        <v>Data Analyst</v>
      </c>
      <c r="F1646" t="str">
        <f t="shared" si="226"/>
        <v>$42</v>
      </c>
      <c r="G1646" t="str">
        <f t="shared" si="227"/>
        <v>$76</v>
      </c>
      <c r="H1646" t="str">
        <f>LEFT(DataAnalyst!F1645,LEN(DataAnalyst!F1645)-3)</f>
        <v xml:space="preserve">Taskrabbit
</v>
      </c>
      <c r="I1646" t="s">
        <v>1905</v>
      </c>
      <c r="J1646" t="str">
        <f>IF(DataAnalyst!I1645=-1,"Unknown",DataAnalyst!I1645)</f>
        <v>201 to 500 employees</v>
      </c>
      <c r="K1646" t="str">
        <f>IF(DataAnalyst!L1645=-1,"Unknown",DataAnalyst!L1645)</f>
        <v>Internet</v>
      </c>
      <c r="L1646" t="str">
        <f>IF(DataAnalyst!N1645=-1,"Unknown",DataAnalyst!N1645)</f>
        <v>Unknown / Non-Applicable</v>
      </c>
      <c r="M1646" t="b">
        <f>IF(DataAnalyst!P1645=-1,FALSE,TRUE)</f>
        <v>0</v>
      </c>
      <c r="N1646">
        <f t="shared" si="233"/>
        <v>1</v>
      </c>
      <c r="O1646">
        <f t="shared" si="228"/>
        <v>1</v>
      </c>
      <c r="P1646">
        <f t="shared" si="229"/>
        <v>0</v>
      </c>
      <c r="Q1646">
        <f t="shared" si="230"/>
        <v>1</v>
      </c>
      <c r="R1646">
        <f t="shared" si="231"/>
        <v>1</v>
      </c>
      <c r="S1646">
        <f t="shared" si="232"/>
        <v>1</v>
      </c>
    </row>
    <row r="1647" spans="1:19" ht="18.600000000000001" customHeight="1" x14ac:dyDescent="0.3">
      <c r="A1647" t="s">
        <v>4684</v>
      </c>
      <c r="B1647" t="str">
        <f>UPPER(DataAnalyst!B1647)</f>
        <v>DATA ANALYST</v>
      </c>
      <c r="C1647" t="s">
        <v>2483</v>
      </c>
      <c r="E1647" t="str">
        <f t="shared" si="234"/>
        <v>Data Analyst</v>
      </c>
      <c r="F1647" t="str">
        <f t="shared" si="226"/>
        <v>$42</v>
      </c>
      <c r="G1647" t="str">
        <f t="shared" si="227"/>
        <v>$76</v>
      </c>
      <c r="H1647" t="str">
        <f>LEFT(DataAnalyst!F1646,LEN(DataAnalyst!F1646)-3)</f>
        <v xml:space="preserve">Texas Health and Human Services Commission
</v>
      </c>
      <c r="I1647" t="s">
        <v>1905</v>
      </c>
      <c r="J1647" t="str">
        <f>IF(DataAnalyst!I1646=-1,"Unknown",DataAnalyst!I1646)</f>
        <v>10000+ employees</v>
      </c>
      <c r="K1647" t="str">
        <f>IF(DataAnalyst!L1646=-1,"Unknown",DataAnalyst!L1646)</f>
        <v>State &amp; Regional Agencies</v>
      </c>
      <c r="L1647" t="str">
        <f>IF(DataAnalyst!N1646=-1,"Unknown",DataAnalyst!N1646)</f>
        <v>Unknown / Non-Applicable</v>
      </c>
      <c r="M1647" t="b">
        <f>IF(DataAnalyst!P1646=-1,FALSE,TRUE)</f>
        <v>0</v>
      </c>
      <c r="N1647">
        <f t="shared" si="233"/>
        <v>1</v>
      </c>
      <c r="O1647">
        <f t="shared" si="228"/>
        <v>1</v>
      </c>
      <c r="P1647">
        <f t="shared" si="229"/>
        <v>1</v>
      </c>
      <c r="Q1647">
        <f t="shared" si="230"/>
        <v>1</v>
      </c>
      <c r="R1647">
        <f t="shared" si="231"/>
        <v>0</v>
      </c>
      <c r="S1647">
        <f t="shared" si="232"/>
        <v>0</v>
      </c>
    </row>
    <row r="1648" spans="1:19" ht="18.600000000000001" customHeight="1" x14ac:dyDescent="0.3">
      <c r="A1648" t="s">
        <v>4687</v>
      </c>
      <c r="B1648" t="str">
        <f>UPPER(DataAnalyst!B1648)</f>
        <v>DATA ANALYST (REMOTE)</v>
      </c>
      <c r="C1648" t="s">
        <v>2483</v>
      </c>
      <c r="E1648" t="str">
        <f t="shared" si="234"/>
        <v>Data Analyst</v>
      </c>
      <c r="F1648" t="str">
        <f t="shared" si="226"/>
        <v>$42</v>
      </c>
      <c r="G1648" t="str">
        <f t="shared" si="227"/>
        <v>$76</v>
      </c>
      <c r="H1648" t="str">
        <f>LEFT(DataAnalyst!F1647,LEN(DataAnalyst!F1647)-3)</f>
        <v xml:space="preserve">Zynga
</v>
      </c>
      <c r="I1648" t="s">
        <v>1905</v>
      </c>
      <c r="J1648" t="str">
        <f>IF(DataAnalyst!I1647=-1,"Unknown",DataAnalyst!I1647)</f>
        <v>1001 to 5000 employees</v>
      </c>
      <c r="K1648" t="str">
        <f>IF(DataAnalyst!L1647=-1,"Unknown",DataAnalyst!L1647)</f>
        <v>Video Games</v>
      </c>
      <c r="L1648" t="str">
        <f>IF(DataAnalyst!N1647=-1,"Unknown",DataAnalyst!N1647)</f>
        <v>$500 million to $1 billion (USD)</v>
      </c>
      <c r="M1648" t="b">
        <f>IF(DataAnalyst!P1647=-1,FALSE,TRUE)</f>
        <v>0</v>
      </c>
      <c r="N1648">
        <f t="shared" si="233"/>
        <v>1</v>
      </c>
      <c r="O1648">
        <f t="shared" si="228"/>
        <v>1</v>
      </c>
      <c r="P1648">
        <f t="shared" si="229"/>
        <v>1</v>
      </c>
      <c r="Q1648">
        <f t="shared" si="230"/>
        <v>0</v>
      </c>
      <c r="R1648">
        <f t="shared" si="231"/>
        <v>0</v>
      </c>
      <c r="S1648">
        <f t="shared" si="232"/>
        <v>1</v>
      </c>
    </row>
    <row r="1649" spans="1:19" ht="18.600000000000001" customHeight="1" x14ac:dyDescent="0.3">
      <c r="A1649" t="s">
        <v>4689</v>
      </c>
      <c r="B1649" t="str">
        <f>UPPER(DataAnalyst!B1649)</f>
        <v>EDI DATA ANALYST</v>
      </c>
      <c r="C1649" t="s">
        <v>2483</v>
      </c>
      <c r="E1649" t="str">
        <f t="shared" si="234"/>
        <v>Data Analyst</v>
      </c>
      <c r="F1649" t="str">
        <f t="shared" si="226"/>
        <v>$42</v>
      </c>
      <c r="G1649" t="str">
        <f t="shared" si="227"/>
        <v>$76</v>
      </c>
      <c r="H1649" t="str">
        <f>LEFT(DataAnalyst!F1648,LEN(DataAnalyst!F1648)-3)</f>
        <v xml:space="preserve">Cypress HCM
</v>
      </c>
      <c r="I1649" t="s">
        <v>1905</v>
      </c>
      <c r="J1649" t="str">
        <f>IF(DataAnalyst!I1648=-1,"Unknown",DataAnalyst!I1648)</f>
        <v>51 to 200 employees</v>
      </c>
      <c r="K1649" t="str">
        <f>IF(DataAnalyst!L1648=-1,"Unknown",DataAnalyst!L1648)</f>
        <v>Staffing &amp; Outsourcing</v>
      </c>
      <c r="L1649" t="str">
        <f>IF(DataAnalyst!N1648=-1,"Unknown",DataAnalyst!N1648)</f>
        <v>Unknown / Non-Applicable</v>
      </c>
      <c r="M1649" t="b">
        <f>IF(DataAnalyst!P1648=-1,FALSE,TRUE)</f>
        <v>0</v>
      </c>
      <c r="N1649">
        <f t="shared" si="233"/>
        <v>0</v>
      </c>
      <c r="O1649">
        <f t="shared" si="228"/>
        <v>0</v>
      </c>
      <c r="P1649">
        <f t="shared" si="229"/>
        <v>0</v>
      </c>
      <c r="Q1649">
        <f t="shared" si="230"/>
        <v>0</v>
      </c>
      <c r="R1649">
        <f t="shared" si="231"/>
        <v>0</v>
      </c>
      <c r="S1649">
        <f t="shared" si="232"/>
        <v>1</v>
      </c>
    </row>
    <row r="1650" spans="1:19" ht="18.600000000000001" customHeight="1" x14ac:dyDescent="0.3">
      <c r="A1650" t="s">
        <v>4691</v>
      </c>
      <c r="B1650" t="str">
        <f>UPPER(DataAnalyst!B1650)</f>
        <v>DATA ANALYST</v>
      </c>
      <c r="C1650" t="s">
        <v>2483</v>
      </c>
      <c r="E1650" t="str">
        <f t="shared" si="234"/>
        <v>Data Analyst</v>
      </c>
      <c r="F1650" t="str">
        <f t="shared" si="226"/>
        <v>$42</v>
      </c>
      <c r="G1650" t="str">
        <f t="shared" si="227"/>
        <v>$76</v>
      </c>
      <c r="H1650" t="str">
        <f>LEFT(DataAnalyst!F1649,LEN(DataAnalyst!F1649)-3)</f>
        <v xml:space="preserve">KGS
</v>
      </c>
      <c r="I1650" t="s">
        <v>1905</v>
      </c>
      <c r="J1650" t="str">
        <f>IF(DataAnalyst!I1649=-1,"Unknown",DataAnalyst!I1649)</f>
        <v>51 to 200 employees</v>
      </c>
      <c r="K1650" t="str">
        <f>IF(DataAnalyst!L1649=-1,"Unknown",DataAnalyst!L1649)</f>
        <v>Investment Banking &amp; Asset Management</v>
      </c>
      <c r="L1650" t="str">
        <f>IF(DataAnalyst!N1649=-1,"Unknown",DataAnalyst!N1649)</f>
        <v>$10 to $25 million (USD)</v>
      </c>
      <c r="M1650" t="b">
        <f>IF(DataAnalyst!P1649=-1,FALSE,TRUE)</f>
        <v>0</v>
      </c>
      <c r="N1650">
        <f t="shared" si="233"/>
        <v>1</v>
      </c>
      <c r="O1650">
        <f t="shared" si="228"/>
        <v>0</v>
      </c>
      <c r="P1650">
        <f t="shared" si="229"/>
        <v>0</v>
      </c>
      <c r="Q1650">
        <f t="shared" si="230"/>
        <v>0</v>
      </c>
      <c r="R1650">
        <f t="shared" si="231"/>
        <v>0</v>
      </c>
      <c r="S1650">
        <f t="shared" si="232"/>
        <v>1</v>
      </c>
    </row>
    <row r="1651" spans="1:19" ht="18.600000000000001" customHeight="1" x14ac:dyDescent="0.3">
      <c r="A1651" t="s">
        <v>4694</v>
      </c>
      <c r="B1651" t="str">
        <f>UPPER(DataAnalyst!B1651)</f>
        <v>BUSINESS INTELLIGENCE AND DATA ANALYST</v>
      </c>
      <c r="C1651" t="s">
        <v>2483</v>
      </c>
      <c r="E1651" t="str">
        <f t="shared" si="234"/>
        <v>Business Analyst</v>
      </c>
      <c r="F1651" t="str">
        <f t="shared" si="226"/>
        <v>$42</v>
      </c>
      <c r="G1651" t="str">
        <f t="shared" si="227"/>
        <v>$76</v>
      </c>
      <c r="H1651" t="str">
        <f>LEFT(DataAnalyst!F1650,LEN(DataAnalyst!F1650)-3)</f>
        <v xml:space="preserve">Central Health
</v>
      </c>
      <c r="I1651" t="s">
        <v>1905</v>
      </c>
      <c r="J1651" t="str">
        <f>IF(DataAnalyst!I1650=-1,"Unknown",DataAnalyst!I1650)</f>
        <v>51 to 200 employees</v>
      </c>
      <c r="K1651" t="str">
        <f>IF(DataAnalyst!L1650=-1,"Unknown",DataAnalyst!L1650)</f>
        <v>Health Care Services &amp; Hospitals</v>
      </c>
      <c r="L1651" t="str">
        <f>IF(DataAnalyst!N1650=-1,"Unknown",DataAnalyst!N1650)</f>
        <v>$5 to $10 million (USD)</v>
      </c>
      <c r="M1651" t="b">
        <f>IF(DataAnalyst!P1650=-1,FALSE,TRUE)</f>
        <v>0</v>
      </c>
      <c r="N1651">
        <f t="shared" si="233"/>
        <v>1</v>
      </c>
      <c r="O1651">
        <f t="shared" si="228"/>
        <v>0</v>
      </c>
      <c r="P1651">
        <f t="shared" si="229"/>
        <v>0</v>
      </c>
      <c r="Q1651">
        <f t="shared" si="230"/>
        <v>0</v>
      </c>
      <c r="R1651">
        <f t="shared" si="231"/>
        <v>1</v>
      </c>
      <c r="S1651">
        <f t="shared" si="232"/>
        <v>0</v>
      </c>
    </row>
    <row r="1652" spans="1:19" ht="18.600000000000001" customHeight="1" x14ac:dyDescent="0.3">
      <c r="A1652" t="s">
        <v>4696</v>
      </c>
      <c r="B1652" t="str">
        <f>UPPER(DataAnalyst!B1652)</f>
        <v>DATA ANALYST</v>
      </c>
      <c r="C1652" t="s">
        <v>2483</v>
      </c>
      <c r="E1652" t="str">
        <f t="shared" si="234"/>
        <v>Data Analyst</v>
      </c>
      <c r="F1652" t="str">
        <f t="shared" si="226"/>
        <v>$42</v>
      </c>
      <c r="G1652" t="str">
        <f t="shared" si="227"/>
        <v>$76</v>
      </c>
      <c r="H1652" t="str">
        <f>LEFT(DataAnalyst!F1652,LEN(DataAnalyst!F1652)-3)</f>
        <v xml:space="preserve">Texas Health &amp; Human Services Commission
</v>
      </c>
      <c r="I1652" t="s">
        <v>1905</v>
      </c>
      <c r="J1652" t="str">
        <f>IF(DataAnalyst!I1652=-1,"Unknown",DataAnalyst!I1652)</f>
        <v>10000+ employees</v>
      </c>
      <c r="K1652" t="str">
        <f>IF(DataAnalyst!L1652=-1,"Unknown",DataAnalyst!L1652)</f>
        <v>State &amp; Regional Agencies</v>
      </c>
      <c r="L1652" t="str">
        <f>IF(DataAnalyst!N1652=-1,"Unknown",DataAnalyst!N1652)</f>
        <v>Unknown / Non-Applicable</v>
      </c>
      <c r="M1652" t="b">
        <f>IF(DataAnalyst!P1652=-1,FALSE,TRUE)</f>
        <v>0</v>
      </c>
      <c r="N1652">
        <f t="shared" si="233"/>
        <v>1</v>
      </c>
      <c r="O1652">
        <f t="shared" si="228"/>
        <v>1</v>
      </c>
      <c r="P1652">
        <f t="shared" si="229"/>
        <v>1</v>
      </c>
      <c r="Q1652">
        <f t="shared" si="230"/>
        <v>0</v>
      </c>
      <c r="R1652">
        <f t="shared" si="231"/>
        <v>0</v>
      </c>
      <c r="S1652">
        <f t="shared" si="232"/>
        <v>1</v>
      </c>
    </row>
    <row r="1653" spans="1:19" ht="18.600000000000001" customHeight="1" x14ac:dyDescent="0.3">
      <c r="A1653" t="s">
        <v>4697</v>
      </c>
      <c r="B1653" t="str">
        <f>UPPER(DataAnalyst!B1653)</f>
        <v>DATA ANALYST</v>
      </c>
      <c r="C1653" t="s">
        <v>2483</v>
      </c>
      <c r="E1653" t="str">
        <f t="shared" si="234"/>
        <v>Data Analyst</v>
      </c>
      <c r="F1653" t="str">
        <f t="shared" si="226"/>
        <v>$42</v>
      </c>
      <c r="G1653" t="str">
        <f t="shared" si="227"/>
        <v>$76</v>
      </c>
      <c r="H1653" t="str">
        <f>LEFT(DataAnalyst!F1653,LEN(DataAnalyst!F1653)-3)</f>
        <v xml:space="preserve">CYNET SYSTEMS
</v>
      </c>
      <c r="I1653" t="s">
        <v>1905</v>
      </c>
      <c r="J1653" t="str">
        <f>IF(DataAnalyst!I1653=-1,"Unknown",DataAnalyst!I1653)</f>
        <v>501 to 1000 employees</v>
      </c>
      <c r="K1653" t="str">
        <f>IF(DataAnalyst!L1653=-1,"Unknown",DataAnalyst!L1653)</f>
        <v>IT Services</v>
      </c>
      <c r="L1653" t="str">
        <f>IF(DataAnalyst!N1653=-1,"Unknown",DataAnalyst!N1653)</f>
        <v>$50 to $100 million (USD)</v>
      </c>
      <c r="M1653" t="b">
        <f>IF(DataAnalyst!P1653=-1,FALSE,TRUE)</f>
        <v>0</v>
      </c>
      <c r="N1653">
        <f t="shared" si="233"/>
        <v>0</v>
      </c>
      <c r="O1653">
        <f t="shared" si="228"/>
        <v>0</v>
      </c>
      <c r="P1653">
        <f t="shared" si="229"/>
        <v>0</v>
      </c>
      <c r="Q1653">
        <f t="shared" si="230"/>
        <v>0</v>
      </c>
      <c r="R1653">
        <f t="shared" si="231"/>
        <v>0</v>
      </c>
      <c r="S1653">
        <f t="shared" si="232"/>
        <v>1</v>
      </c>
    </row>
    <row r="1654" spans="1:19" ht="18.600000000000001" customHeight="1" x14ac:dyDescent="0.3">
      <c r="A1654" t="s">
        <v>4698</v>
      </c>
      <c r="B1654" t="str">
        <f>UPPER(DataAnalyst!B1654)</f>
        <v>JUNIOR DATA ANALYST</v>
      </c>
      <c r="C1654" t="s">
        <v>2483</v>
      </c>
      <c r="E1654" t="str">
        <f t="shared" si="234"/>
        <v>Data Analyst</v>
      </c>
      <c r="F1654" t="str">
        <f t="shared" si="226"/>
        <v>$42</v>
      </c>
      <c r="G1654" t="str">
        <f t="shared" si="227"/>
        <v>$76</v>
      </c>
      <c r="H1654" t="str">
        <f>LEFT(DataAnalyst!F1654,LEN(DataAnalyst!F1654)-3)</f>
        <v xml:space="preserve">Assembly
</v>
      </c>
      <c r="I1654" t="s">
        <v>1905</v>
      </c>
      <c r="J1654" t="str">
        <f>IF(DataAnalyst!I1654=-1,"Unknown",DataAnalyst!I1654)</f>
        <v>5001 to 10000 employees</v>
      </c>
      <c r="K1654" t="str">
        <f>IF(DataAnalyst!L1654=-1,"Unknown",DataAnalyst!L1654)</f>
        <v>Advertising &amp; Marketing</v>
      </c>
      <c r="L1654" t="str">
        <f>IF(DataAnalyst!N1654=-1,"Unknown",DataAnalyst!N1654)</f>
        <v>$1 to $2 billion (USD)</v>
      </c>
      <c r="M1654" t="b">
        <f>IF(DataAnalyst!P1654=-1,FALSE,TRUE)</f>
        <v>0</v>
      </c>
      <c r="N1654">
        <f t="shared" si="233"/>
        <v>1</v>
      </c>
      <c r="O1654">
        <f t="shared" si="228"/>
        <v>0</v>
      </c>
      <c r="P1654">
        <f t="shared" si="229"/>
        <v>0</v>
      </c>
      <c r="Q1654">
        <f t="shared" si="230"/>
        <v>1</v>
      </c>
      <c r="R1654">
        <f t="shared" si="231"/>
        <v>0</v>
      </c>
      <c r="S1654">
        <f t="shared" si="232"/>
        <v>1</v>
      </c>
    </row>
    <row r="1655" spans="1:19" ht="18.600000000000001" customHeight="1" x14ac:dyDescent="0.3">
      <c r="A1655" t="s">
        <v>4702</v>
      </c>
      <c r="B1655" t="str">
        <f>UPPER(DataAnalyst!B1655)</f>
        <v>DATA REPORTING ANALYST, BI</v>
      </c>
      <c r="C1655" t="s">
        <v>2483</v>
      </c>
      <c r="E1655" t="str">
        <f t="shared" si="234"/>
        <v>Data Analyst</v>
      </c>
      <c r="F1655" t="str">
        <f t="shared" si="226"/>
        <v>$42</v>
      </c>
      <c r="G1655" t="str">
        <f t="shared" si="227"/>
        <v>$76</v>
      </c>
      <c r="H1655" t="str">
        <f>LEFT(DataAnalyst!F1655,LEN(DataAnalyst!F1655)-3)</f>
        <v xml:space="preserve">Pushnami
</v>
      </c>
      <c r="I1655" t="s">
        <v>1905</v>
      </c>
      <c r="J1655" t="str">
        <f>IF(DataAnalyst!I1655=-1,"Unknown",DataAnalyst!I1655)</f>
        <v>1 to 50 employees</v>
      </c>
      <c r="K1655" t="str">
        <f>IF(DataAnalyst!L1655=-1,"Unknown",DataAnalyst!L1655)</f>
        <v>Advertising &amp; Marketing</v>
      </c>
      <c r="L1655" t="str">
        <f>IF(DataAnalyst!N1655=-1,"Unknown",DataAnalyst!N1655)</f>
        <v>$25 to $50 million (USD)</v>
      </c>
      <c r="M1655" t="b">
        <f>IF(DataAnalyst!P1655=-1,FALSE,TRUE)</f>
        <v>0</v>
      </c>
      <c r="N1655">
        <f t="shared" si="233"/>
        <v>1</v>
      </c>
      <c r="O1655">
        <f t="shared" si="228"/>
        <v>1</v>
      </c>
      <c r="P1655">
        <f t="shared" si="229"/>
        <v>0</v>
      </c>
      <c r="Q1655">
        <f t="shared" si="230"/>
        <v>1</v>
      </c>
      <c r="R1655">
        <f t="shared" si="231"/>
        <v>1</v>
      </c>
      <c r="S1655">
        <f t="shared" si="232"/>
        <v>1</v>
      </c>
    </row>
    <row r="1656" spans="1:19" ht="18.600000000000001" customHeight="1" x14ac:dyDescent="0.3">
      <c r="A1656" t="s">
        <v>4703</v>
      </c>
      <c r="B1656" t="str">
        <f>UPPER(DataAnalyst!B1656)</f>
        <v>DATA ANALYST</v>
      </c>
      <c r="C1656" t="s">
        <v>2483</v>
      </c>
      <c r="E1656" t="str">
        <f t="shared" si="234"/>
        <v>Data Analyst</v>
      </c>
      <c r="F1656" t="str">
        <f t="shared" si="226"/>
        <v>$42</v>
      </c>
      <c r="G1656" t="str">
        <f t="shared" si="227"/>
        <v>$76</v>
      </c>
      <c r="H1656" t="str">
        <f>LEFT(DataAnalyst!F1656,LEN(DataAnalyst!F1656)-3)</f>
        <v xml:space="preserve">Lightspeed Systems
</v>
      </c>
      <c r="I1656" t="s">
        <v>1905</v>
      </c>
      <c r="J1656" t="str">
        <f>IF(DataAnalyst!I1656=-1,"Unknown",DataAnalyst!I1656)</f>
        <v>51 to 200 employees</v>
      </c>
      <c r="K1656" t="str">
        <f>IF(DataAnalyst!L1656=-1,"Unknown",DataAnalyst!L1656)</f>
        <v>Computer Hardware &amp; Software</v>
      </c>
      <c r="L1656" t="str">
        <f>IF(DataAnalyst!N1656=-1,"Unknown",DataAnalyst!N1656)</f>
        <v>$25 to $50 million (USD)</v>
      </c>
      <c r="M1656" t="b">
        <f>IF(DataAnalyst!P1656=-1,FALSE,TRUE)</f>
        <v>1</v>
      </c>
      <c r="N1656">
        <f t="shared" si="233"/>
        <v>1</v>
      </c>
      <c r="O1656">
        <f t="shared" si="228"/>
        <v>1</v>
      </c>
      <c r="P1656">
        <f t="shared" si="229"/>
        <v>0</v>
      </c>
      <c r="Q1656">
        <f t="shared" si="230"/>
        <v>1</v>
      </c>
      <c r="R1656">
        <f t="shared" si="231"/>
        <v>0</v>
      </c>
      <c r="S1656">
        <f t="shared" si="232"/>
        <v>0</v>
      </c>
    </row>
    <row r="1657" spans="1:19" ht="18.600000000000001" customHeight="1" x14ac:dyDescent="0.3">
      <c r="A1657" t="s">
        <v>4705</v>
      </c>
      <c r="B1657" t="str">
        <f>UPPER(DataAnalyst!B1657)</f>
        <v>DATA &amp; REPORTING ANALYST</v>
      </c>
      <c r="C1657" t="s">
        <v>2483</v>
      </c>
      <c r="E1657" t="str">
        <f t="shared" si="234"/>
        <v>Data Analyst</v>
      </c>
      <c r="F1657" t="str">
        <f t="shared" si="226"/>
        <v>$42</v>
      </c>
      <c r="G1657" t="str">
        <f t="shared" si="227"/>
        <v>$76</v>
      </c>
      <c r="H1657" t="str">
        <f>LEFT(DataAnalyst!F1657,LEN(DataAnalyst!F1657)-3)</f>
        <v xml:space="preserve">Global Resale
</v>
      </c>
      <c r="I1657" t="s">
        <v>1905</v>
      </c>
      <c r="J1657" t="str">
        <f>IF(DataAnalyst!I1657=-1,"Unknown",DataAnalyst!I1657)</f>
        <v>1 to 50 employees</v>
      </c>
      <c r="K1657" t="str">
        <f>IF(DataAnalyst!L1657=-1,"Unknown",DataAnalyst!L1657)</f>
        <v>Computer Hardware &amp; Software</v>
      </c>
      <c r="L1657" t="str">
        <f>IF(DataAnalyst!N1657=-1,"Unknown",DataAnalyst!N1657)</f>
        <v>Unknown / Non-Applicable</v>
      </c>
      <c r="M1657" t="b">
        <f>IF(DataAnalyst!P1657=-1,FALSE,TRUE)</f>
        <v>0</v>
      </c>
      <c r="N1657">
        <f t="shared" si="233"/>
        <v>1</v>
      </c>
      <c r="O1657">
        <f t="shared" si="228"/>
        <v>0</v>
      </c>
      <c r="P1657">
        <f t="shared" si="229"/>
        <v>0</v>
      </c>
      <c r="Q1657">
        <f t="shared" si="230"/>
        <v>0</v>
      </c>
      <c r="R1657">
        <f t="shared" si="231"/>
        <v>1</v>
      </c>
      <c r="S1657">
        <f t="shared" si="232"/>
        <v>1</v>
      </c>
    </row>
    <row r="1658" spans="1:19" ht="18.600000000000001" customHeight="1" x14ac:dyDescent="0.3">
      <c r="A1658" t="s">
        <v>4707</v>
      </c>
      <c r="B1658" t="str">
        <f>UPPER(DataAnalyst!B1658)</f>
        <v>JUNIOR DATA ANALYST</v>
      </c>
      <c r="C1658" t="s">
        <v>2483</v>
      </c>
      <c r="E1658" t="str">
        <f t="shared" si="234"/>
        <v>Data Analyst</v>
      </c>
      <c r="F1658" t="str">
        <f t="shared" si="226"/>
        <v>$42</v>
      </c>
      <c r="G1658" t="str">
        <f t="shared" si="227"/>
        <v>$76</v>
      </c>
      <c r="H1658" t="str">
        <f>LEFT(DataAnalyst!F1658,LEN(DataAnalyst!F1658)-3)</f>
        <v xml:space="preserve">Staffigo Technical Services, LLC
</v>
      </c>
      <c r="I1658" t="s">
        <v>1905</v>
      </c>
      <c r="J1658" t="str">
        <f>IF(DataAnalyst!I1658=-1,"Unknown",DataAnalyst!I1658)</f>
        <v>51 to 200 employees</v>
      </c>
      <c r="K1658" t="str">
        <f>IF(DataAnalyst!L1658=-1,"Unknown",DataAnalyst!L1658)</f>
        <v>IT Services</v>
      </c>
      <c r="L1658" t="str">
        <f>IF(DataAnalyst!N1658=-1,"Unknown",DataAnalyst!N1658)</f>
        <v>$50 to $100 million (USD)</v>
      </c>
      <c r="M1658" t="b">
        <f>IF(DataAnalyst!P1658=-1,FALSE,TRUE)</f>
        <v>0</v>
      </c>
      <c r="N1658">
        <f t="shared" si="233"/>
        <v>1</v>
      </c>
      <c r="O1658">
        <f t="shared" si="228"/>
        <v>0</v>
      </c>
      <c r="P1658">
        <f t="shared" si="229"/>
        <v>0</v>
      </c>
      <c r="Q1658">
        <f t="shared" si="230"/>
        <v>0</v>
      </c>
      <c r="R1658">
        <f t="shared" si="231"/>
        <v>0</v>
      </c>
      <c r="S1658">
        <f t="shared" si="232"/>
        <v>1</v>
      </c>
    </row>
    <row r="1659" spans="1:19" ht="18.600000000000001" customHeight="1" x14ac:dyDescent="0.3">
      <c r="A1659" t="s">
        <v>4708</v>
      </c>
      <c r="B1659" t="str">
        <f>UPPER(DataAnalyst!B1659)</f>
        <v>DATA STRATEGY ANALYST</v>
      </c>
      <c r="C1659" t="s">
        <v>2483</v>
      </c>
      <c r="E1659" t="str">
        <f t="shared" si="234"/>
        <v>Data Analyst</v>
      </c>
      <c r="F1659" t="str">
        <f t="shared" si="226"/>
        <v>$42</v>
      </c>
      <c r="G1659" t="str">
        <f t="shared" si="227"/>
        <v>$76</v>
      </c>
      <c r="H1659" t="str">
        <f>LEFT(DataAnalyst!F1659,LEN(DataAnalyst!F1659)-3)</f>
        <v xml:space="preserve">GroupBy Inc.
</v>
      </c>
      <c r="I1659" t="s">
        <v>1905</v>
      </c>
      <c r="J1659" t="str">
        <f>IF(DataAnalyst!I1659=-1,"Unknown",DataAnalyst!I1659)</f>
        <v>51 to 200 employees</v>
      </c>
      <c r="K1659" t="str">
        <f>IF(DataAnalyst!L1659=-1,"Unknown",DataAnalyst!L1659)</f>
        <v>Enterprise Software &amp; Network Solutions</v>
      </c>
      <c r="L1659" t="str">
        <f>IF(DataAnalyst!N1659=-1,"Unknown",DataAnalyst!N1659)</f>
        <v>$10 to $25 million (USD)</v>
      </c>
      <c r="M1659" t="b">
        <f>IF(DataAnalyst!P1659=-1,FALSE,TRUE)</f>
        <v>0</v>
      </c>
      <c r="N1659">
        <f t="shared" si="233"/>
        <v>1</v>
      </c>
      <c r="O1659">
        <f t="shared" si="228"/>
        <v>1</v>
      </c>
      <c r="P1659">
        <f t="shared" si="229"/>
        <v>1</v>
      </c>
      <c r="Q1659">
        <f t="shared" si="230"/>
        <v>1</v>
      </c>
      <c r="R1659">
        <f t="shared" si="231"/>
        <v>1</v>
      </c>
      <c r="S1659">
        <f t="shared" si="232"/>
        <v>1</v>
      </c>
    </row>
    <row r="1660" spans="1:19" ht="18.600000000000001" customHeight="1" x14ac:dyDescent="0.3">
      <c r="A1660" t="s">
        <v>4712</v>
      </c>
      <c r="B1660" t="str">
        <f>UPPER(DataAnalyst!B1660)</f>
        <v>LIVE OPERATIONS DATA ANALYST</v>
      </c>
      <c r="C1660" t="s">
        <v>2483</v>
      </c>
      <c r="E1660" t="str">
        <f t="shared" si="234"/>
        <v>Data Analyst</v>
      </c>
      <c r="F1660" t="str">
        <f t="shared" si="226"/>
        <v>$42</v>
      </c>
      <c r="G1660" t="str">
        <f t="shared" si="227"/>
        <v>$76</v>
      </c>
      <c r="H1660" t="str">
        <f>LEFT(DataAnalyst!F1660,LEN(DataAnalyst!F1660)-3)</f>
        <v xml:space="preserve">Wargaming
</v>
      </c>
      <c r="I1660" t="s">
        <v>1905</v>
      </c>
      <c r="J1660" t="str">
        <f>IF(DataAnalyst!I1660=-1,"Unknown",DataAnalyst!I1660)</f>
        <v>1001 to 5000 employees</v>
      </c>
      <c r="K1660" t="str">
        <f>IF(DataAnalyst!L1660=-1,"Unknown",DataAnalyst!L1660)</f>
        <v>Video Games</v>
      </c>
      <c r="L1660" t="str">
        <f>IF(DataAnalyst!N1660=-1,"Unknown",DataAnalyst!N1660)</f>
        <v>Unknown / Non-Applicable</v>
      </c>
      <c r="M1660" t="b">
        <f>IF(DataAnalyst!P1660=-1,FALSE,TRUE)</f>
        <v>1</v>
      </c>
      <c r="N1660">
        <f t="shared" si="233"/>
        <v>1</v>
      </c>
      <c r="O1660">
        <f t="shared" si="228"/>
        <v>0</v>
      </c>
      <c r="P1660">
        <f t="shared" si="229"/>
        <v>0</v>
      </c>
      <c r="Q1660">
        <f t="shared" si="230"/>
        <v>1</v>
      </c>
      <c r="R1660">
        <f t="shared" si="231"/>
        <v>0</v>
      </c>
      <c r="S1660">
        <f t="shared" si="232"/>
        <v>1</v>
      </c>
    </row>
    <row r="1661" spans="1:19" ht="18.600000000000001" customHeight="1" x14ac:dyDescent="0.3">
      <c r="A1661" t="s">
        <v>4715</v>
      </c>
      <c r="B1661" t="str">
        <f>UPPER(DataAnalyst!B1661)</f>
        <v>DATA ANALYST</v>
      </c>
      <c r="C1661" t="s">
        <v>2483</v>
      </c>
      <c r="E1661" t="str">
        <f t="shared" si="234"/>
        <v>Data Analyst</v>
      </c>
      <c r="F1661" t="str">
        <f t="shared" si="226"/>
        <v>$42</v>
      </c>
      <c r="G1661" t="str">
        <f t="shared" si="227"/>
        <v>$76</v>
      </c>
      <c r="H1661" t="str">
        <f>LEFT(DataAnalyst!F1661,LEN(DataAnalyst!F1661)-3)</f>
        <v xml:space="preserve">Staffigo Technical Services, LLC
</v>
      </c>
      <c r="I1661" t="s">
        <v>1905</v>
      </c>
      <c r="J1661" t="str">
        <f>IF(DataAnalyst!I1661=-1,"Unknown",DataAnalyst!I1661)</f>
        <v>51 to 200 employees</v>
      </c>
      <c r="K1661" t="str">
        <f>IF(DataAnalyst!L1661=-1,"Unknown",DataAnalyst!L1661)</f>
        <v>IT Services</v>
      </c>
      <c r="L1661" t="str">
        <f>IF(DataAnalyst!N1661=-1,"Unknown",DataAnalyst!N1661)</f>
        <v>$50 to $100 million (USD)</v>
      </c>
      <c r="M1661" t="b">
        <f>IF(DataAnalyst!P1661=-1,FALSE,TRUE)</f>
        <v>0</v>
      </c>
      <c r="N1661">
        <f t="shared" si="233"/>
        <v>1</v>
      </c>
      <c r="O1661">
        <f t="shared" si="228"/>
        <v>0</v>
      </c>
      <c r="P1661">
        <f t="shared" si="229"/>
        <v>0</v>
      </c>
      <c r="Q1661">
        <f t="shared" si="230"/>
        <v>0</v>
      </c>
      <c r="R1661">
        <f t="shared" si="231"/>
        <v>0</v>
      </c>
      <c r="S1661">
        <f t="shared" si="232"/>
        <v>1</v>
      </c>
    </row>
    <row r="1662" spans="1:19" ht="18.600000000000001" customHeight="1" x14ac:dyDescent="0.3">
      <c r="A1662" t="s">
        <v>4717</v>
      </c>
      <c r="B1662" t="str">
        <f>UPPER(DataAnalyst!B1662)</f>
        <v>BUSINESS INTELLIGENCE ANALYST / DATA ANALYST</v>
      </c>
      <c r="C1662" t="s">
        <v>2483</v>
      </c>
      <c r="E1662" t="str">
        <f t="shared" si="234"/>
        <v>Business Analyst</v>
      </c>
      <c r="F1662" t="str">
        <f t="shared" si="226"/>
        <v>$42</v>
      </c>
      <c r="G1662" t="str">
        <f t="shared" si="227"/>
        <v>$76</v>
      </c>
      <c r="H1662" t="str">
        <f>LEFT(DataAnalyst!F1663,LEN(DataAnalyst!F1663)-3)</f>
        <v xml:space="preserve">Robert Half
</v>
      </c>
      <c r="I1662" t="s">
        <v>1905</v>
      </c>
      <c r="J1662" t="str">
        <f>IF(DataAnalyst!I1663=-1,"Unknown",DataAnalyst!I1663)</f>
        <v>10000+ employees</v>
      </c>
      <c r="K1662" t="str">
        <f>IF(DataAnalyst!L1663=-1,"Unknown",DataAnalyst!L1663)</f>
        <v>Staffing &amp; Outsourcing</v>
      </c>
      <c r="L1662" t="str">
        <f>IF(DataAnalyst!N1663=-1,"Unknown",DataAnalyst!N1663)</f>
        <v>$2 to $5 billion (USD)</v>
      </c>
      <c r="M1662" t="b">
        <f>IF(DataAnalyst!P1663=-1,FALSE,TRUE)</f>
        <v>0</v>
      </c>
      <c r="N1662">
        <f t="shared" si="233"/>
        <v>0</v>
      </c>
      <c r="O1662">
        <f t="shared" si="228"/>
        <v>0</v>
      </c>
      <c r="P1662">
        <f t="shared" si="229"/>
        <v>0</v>
      </c>
      <c r="Q1662">
        <f t="shared" si="230"/>
        <v>0</v>
      </c>
      <c r="R1662">
        <f t="shared" si="231"/>
        <v>0</v>
      </c>
      <c r="S1662">
        <f t="shared" si="232"/>
        <v>0</v>
      </c>
    </row>
    <row r="1663" spans="1:19" ht="18.600000000000001" customHeight="1" x14ac:dyDescent="0.3">
      <c r="A1663" t="s">
        <v>4719</v>
      </c>
      <c r="B1663" t="str">
        <f>UPPER(DataAnalyst!B1663)</f>
        <v>DATA ANALYST</v>
      </c>
      <c r="C1663" t="s">
        <v>2483</v>
      </c>
      <c r="E1663" t="str">
        <f t="shared" si="234"/>
        <v>Data Analyst</v>
      </c>
      <c r="F1663" t="str">
        <f t="shared" si="226"/>
        <v>$42</v>
      </c>
      <c r="G1663" t="str">
        <f t="shared" si="227"/>
        <v>$76</v>
      </c>
      <c r="H1663" t="str">
        <f>LEFT(DataAnalyst!F1664,LEN(DataAnalyst!F1664)-3)</f>
        <v xml:space="preserve">Facebook
</v>
      </c>
      <c r="I1663" t="s">
        <v>1905</v>
      </c>
      <c r="J1663" t="str">
        <f>IF(DataAnalyst!I1664=-1,"Unknown",DataAnalyst!I1664)</f>
        <v>10000+ employees</v>
      </c>
      <c r="K1663" t="str">
        <f>IF(DataAnalyst!L1664=-1,"Unknown",DataAnalyst!L1664)</f>
        <v>Internet</v>
      </c>
      <c r="L1663" t="str">
        <f>IF(DataAnalyst!N1664=-1,"Unknown",DataAnalyst!N1664)</f>
        <v>$5 to $10 billion (USD)</v>
      </c>
      <c r="M1663" t="b">
        <f>IF(DataAnalyst!P1664=-1,FALSE,TRUE)</f>
        <v>0</v>
      </c>
      <c r="N1663">
        <f t="shared" si="233"/>
        <v>1</v>
      </c>
      <c r="O1663">
        <f t="shared" si="228"/>
        <v>0</v>
      </c>
      <c r="P1663">
        <f t="shared" si="229"/>
        <v>0</v>
      </c>
      <c r="Q1663">
        <f t="shared" si="230"/>
        <v>0</v>
      </c>
      <c r="R1663">
        <f t="shared" si="231"/>
        <v>0</v>
      </c>
      <c r="S1663">
        <f t="shared" si="232"/>
        <v>1</v>
      </c>
    </row>
    <row r="1664" spans="1:19" ht="18.600000000000001" customHeight="1" x14ac:dyDescent="0.3">
      <c r="A1664" t="s">
        <v>4722</v>
      </c>
      <c r="B1664" t="str">
        <f>UPPER(DataAnalyst!B1664)</f>
        <v>DATA ANALYST, LAW ENFORCEMENT RESPONSE TEAM</v>
      </c>
      <c r="C1664" t="s">
        <v>4721</v>
      </c>
      <c r="E1664" t="str">
        <f t="shared" si="234"/>
        <v>Data Analyst</v>
      </c>
      <c r="F1664" t="str">
        <f t="shared" si="226"/>
        <v>$53</v>
      </c>
      <c r="G1664" t="str">
        <f t="shared" si="227"/>
        <v>$104</v>
      </c>
      <c r="H1664" t="str">
        <f>LEFT(DataAnalyst!F1665,LEN(DataAnalyst!F1665)-3)</f>
        <v xml:space="preserve">Tech Firefly
</v>
      </c>
      <c r="I1664" t="s">
        <v>1905</v>
      </c>
      <c r="J1664" t="str">
        <f>IF(DataAnalyst!I1665=-1,"Unknown",DataAnalyst!I1665)</f>
        <v>51 to 200 employees</v>
      </c>
      <c r="K1664" t="str">
        <f>IF(DataAnalyst!L1665=-1,"Unknown",DataAnalyst!L1665)</f>
        <v>IT Services</v>
      </c>
      <c r="L1664" t="str">
        <f>IF(DataAnalyst!N1665=-1,"Unknown",DataAnalyst!N1665)</f>
        <v>Unknown / Non-Applicable</v>
      </c>
      <c r="M1664" t="b">
        <f>IF(DataAnalyst!P1665=-1,FALSE,TRUE)</f>
        <v>0</v>
      </c>
      <c r="N1664">
        <f t="shared" si="233"/>
        <v>1</v>
      </c>
      <c r="O1664">
        <f t="shared" si="228"/>
        <v>1</v>
      </c>
      <c r="P1664">
        <f t="shared" si="229"/>
        <v>0</v>
      </c>
      <c r="Q1664">
        <f t="shared" si="230"/>
        <v>1</v>
      </c>
      <c r="R1664">
        <f t="shared" si="231"/>
        <v>0</v>
      </c>
      <c r="S1664">
        <f t="shared" si="232"/>
        <v>1</v>
      </c>
    </row>
    <row r="1665" spans="1:19" ht="18.600000000000001" customHeight="1" x14ac:dyDescent="0.3">
      <c r="A1665" t="s">
        <v>4726</v>
      </c>
      <c r="B1665" t="str">
        <f>UPPER(DataAnalyst!B1665)</f>
        <v>DATA LINEAGE ANALYST</v>
      </c>
      <c r="C1665" t="s">
        <v>4721</v>
      </c>
      <c r="E1665" t="str">
        <f t="shared" si="234"/>
        <v>Data Analyst</v>
      </c>
      <c r="F1665" t="str">
        <f t="shared" si="226"/>
        <v>$53</v>
      </c>
      <c r="G1665" t="str">
        <f t="shared" si="227"/>
        <v>$104</v>
      </c>
      <c r="H1665" t="str">
        <f>LEFT(DataAnalyst!F1666,LEN(DataAnalyst!F1666)-3)</f>
        <v xml:space="preserve">Superior HealthPlan
</v>
      </c>
      <c r="I1665" t="s">
        <v>1905</v>
      </c>
      <c r="J1665" t="str">
        <f>IF(DataAnalyst!I1666=-1,"Unknown",DataAnalyst!I1666)</f>
        <v>1001 to 5000 employees</v>
      </c>
      <c r="K1665" t="str">
        <f>IF(DataAnalyst!L1666=-1,"Unknown",DataAnalyst!L1666)</f>
        <v>Health Care Services &amp; Hospitals</v>
      </c>
      <c r="L1665" t="str">
        <f>IF(DataAnalyst!N1666=-1,"Unknown",DataAnalyst!N1666)</f>
        <v>Unknown / Non-Applicable</v>
      </c>
      <c r="M1665" t="b">
        <f>IF(DataAnalyst!P1666=-1,FALSE,TRUE)</f>
        <v>0</v>
      </c>
      <c r="N1665">
        <f t="shared" si="233"/>
        <v>0</v>
      </c>
      <c r="O1665">
        <f t="shared" si="228"/>
        <v>0</v>
      </c>
      <c r="P1665">
        <f t="shared" si="229"/>
        <v>0</v>
      </c>
      <c r="Q1665">
        <f t="shared" si="230"/>
        <v>0</v>
      </c>
      <c r="R1665">
        <f t="shared" si="231"/>
        <v>0</v>
      </c>
      <c r="S1665">
        <f t="shared" si="232"/>
        <v>0</v>
      </c>
    </row>
    <row r="1666" spans="1:19" ht="18.600000000000001" customHeight="1" x14ac:dyDescent="0.3">
      <c r="A1666" t="s">
        <v>4727</v>
      </c>
      <c r="B1666" t="str">
        <f>UPPER(DataAnalyst!B1666)</f>
        <v>DATA ANALYST II</v>
      </c>
      <c r="C1666" t="s">
        <v>4721</v>
      </c>
      <c r="E1666" t="str">
        <f t="shared" si="234"/>
        <v>Data Analyst</v>
      </c>
      <c r="F1666" t="str">
        <f t="shared" ref="F1666:F1729" si="235">LEFT(C1666,3)</f>
        <v>$53</v>
      </c>
      <c r="G1666" t="str">
        <f t="shared" ref="G1666:G1729" si="236">MID(C1666,FIND("-",C1666)+1,FIND("(",C1666)-FIND("-",C1666)-3)</f>
        <v>$104</v>
      </c>
      <c r="H1666" t="str">
        <f>LEFT(DataAnalyst!F1667,LEN(DataAnalyst!F1667)-3)</f>
        <v xml:space="preserve">Texas Facilities Commission
</v>
      </c>
      <c r="I1666" t="s">
        <v>1905</v>
      </c>
      <c r="J1666" t="str">
        <f>IF(DataAnalyst!I1667=-1,"Unknown",DataAnalyst!I1667)</f>
        <v>501 to 1000 employees</v>
      </c>
      <c r="K1666" t="str">
        <f>IF(DataAnalyst!L1667=-1,"Unknown",DataAnalyst!L1667)</f>
        <v>State &amp; Regional Agencies</v>
      </c>
      <c r="L1666" t="str">
        <f>IF(DataAnalyst!N1667=-1,"Unknown",DataAnalyst!N1667)</f>
        <v>Unknown / Non-Applicable</v>
      </c>
      <c r="M1666" t="b">
        <f>IF(DataAnalyst!P1667=-1,FALSE,TRUE)</f>
        <v>0</v>
      </c>
      <c r="N1666">
        <f t="shared" si="233"/>
        <v>1</v>
      </c>
      <c r="O1666">
        <f t="shared" si="228"/>
        <v>0</v>
      </c>
      <c r="P1666">
        <f t="shared" si="229"/>
        <v>0</v>
      </c>
      <c r="Q1666">
        <f t="shared" si="230"/>
        <v>0</v>
      </c>
      <c r="R1666">
        <f t="shared" si="231"/>
        <v>0</v>
      </c>
      <c r="S1666">
        <f t="shared" si="232"/>
        <v>1</v>
      </c>
    </row>
    <row r="1667" spans="1:19" ht="18.600000000000001" customHeight="1" x14ac:dyDescent="0.3">
      <c r="A1667" t="s">
        <v>4729</v>
      </c>
      <c r="B1667" t="str">
        <f>UPPER(DataAnalyst!B1667)</f>
        <v>DATA ANALYST II</v>
      </c>
      <c r="C1667" t="s">
        <v>4721</v>
      </c>
      <c r="E1667" t="str">
        <f t="shared" si="234"/>
        <v>Data Analyst</v>
      </c>
      <c r="F1667" t="str">
        <f t="shared" si="235"/>
        <v>$53</v>
      </c>
      <c r="G1667" t="str">
        <f t="shared" si="236"/>
        <v>$104</v>
      </c>
      <c r="H1667" t="str">
        <f>LEFT(DataAnalyst!F1668,LEN(DataAnalyst!F1668)-3)</f>
        <v xml:space="preserve">Texas Health &amp; Human Services Commission
</v>
      </c>
      <c r="I1667" t="s">
        <v>1905</v>
      </c>
      <c r="J1667" t="str">
        <f>IF(DataAnalyst!I1668=-1,"Unknown",DataAnalyst!I1668)</f>
        <v>10000+ employees</v>
      </c>
      <c r="K1667" t="str">
        <f>IF(DataAnalyst!L1668=-1,"Unknown",DataAnalyst!L1668)</f>
        <v>State &amp; Regional Agencies</v>
      </c>
      <c r="L1667" t="str">
        <f>IF(DataAnalyst!N1668=-1,"Unknown",DataAnalyst!N1668)</f>
        <v>Unknown / Non-Applicable</v>
      </c>
      <c r="M1667" t="b">
        <f>IF(DataAnalyst!P1668=-1,FALSE,TRUE)</f>
        <v>0</v>
      </c>
      <c r="N1667">
        <f t="shared" si="233"/>
        <v>0</v>
      </c>
      <c r="O1667">
        <f t="shared" ref="O1667:O1730" si="237">COUNTIF($A1667,"*Python*")</f>
        <v>0</v>
      </c>
      <c r="P1667">
        <f t="shared" ref="P1667:P1730" si="238">COUNTIF($A1667,"* R *")</f>
        <v>0</v>
      </c>
      <c r="Q1667">
        <f t="shared" ref="Q1667:Q1730" si="239">COUNTIF($A1667,"*Tableau*")</f>
        <v>0</v>
      </c>
      <c r="R1667">
        <f t="shared" ref="R1667:R1730" si="240">COUNTIF($A1667,"*Power BI*")+COUNTIF($A1667,"*PowerBI*")</f>
        <v>0</v>
      </c>
      <c r="S1667">
        <f t="shared" ref="S1667:S1730" si="241">+COUNTIF($A1667,"*Excel*")</f>
        <v>0</v>
      </c>
    </row>
    <row r="1668" spans="1:19" ht="18.600000000000001" customHeight="1" x14ac:dyDescent="0.3">
      <c r="A1668" t="s">
        <v>4732</v>
      </c>
      <c r="B1668" t="str">
        <f>UPPER(DataAnalyst!B1668)</f>
        <v>DATA ANALYST V</v>
      </c>
      <c r="C1668" t="s">
        <v>4721</v>
      </c>
      <c r="E1668" t="str">
        <f t="shared" si="234"/>
        <v>Data Analyst</v>
      </c>
      <c r="F1668" t="str">
        <f t="shared" si="235"/>
        <v>$53</v>
      </c>
      <c r="G1668" t="str">
        <f t="shared" si="236"/>
        <v>$104</v>
      </c>
      <c r="H1668" t="str">
        <f>LEFT(DataAnalyst!F1669,LEN(DataAnalyst!F1669)-3)</f>
        <v xml:space="preserve">911 Datamaster </v>
      </c>
      <c r="I1668" t="s">
        <v>1905</v>
      </c>
      <c r="J1668" t="str">
        <f>IF(DataAnalyst!I1669=-1,"Unknown",DataAnalyst!I1669)</f>
        <v>1 to 50 employees</v>
      </c>
      <c r="K1668" t="str">
        <f>IF(DataAnalyst!L1669=-1,"Unknown",DataAnalyst!L1669)</f>
        <v>Computer Hardware &amp; Software</v>
      </c>
      <c r="L1668" t="str">
        <f>IF(DataAnalyst!N1669=-1,"Unknown",DataAnalyst!N1669)</f>
        <v>$1 to $5 million (USD)</v>
      </c>
      <c r="M1668" t="b">
        <f>IF(DataAnalyst!P1669=-1,FALSE,TRUE)</f>
        <v>0</v>
      </c>
      <c r="N1668">
        <f t="shared" ref="N1668:N1731" si="242">COUNTIF($A1668,"*SQL*")</f>
        <v>1</v>
      </c>
      <c r="O1668">
        <f t="shared" si="237"/>
        <v>1</v>
      </c>
      <c r="P1668">
        <f t="shared" si="238"/>
        <v>0</v>
      </c>
      <c r="Q1668">
        <f t="shared" si="239"/>
        <v>0</v>
      </c>
      <c r="R1668">
        <f t="shared" si="240"/>
        <v>0</v>
      </c>
      <c r="S1668">
        <f t="shared" si="241"/>
        <v>1</v>
      </c>
    </row>
    <row r="1669" spans="1:19" ht="18.600000000000001" customHeight="1" x14ac:dyDescent="0.3">
      <c r="A1669" t="s">
        <v>4734</v>
      </c>
      <c r="B1669" t="str">
        <f>UPPER(DataAnalyst!B1669)</f>
        <v>9-1-1 DATA ANALYST</v>
      </c>
      <c r="C1669" t="s">
        <v>4721</v>
      </c>
      <c r="E1669" t="str">
        <f t="shared" si="234"/>
        <v>Data Analyst</v>
      </c>
      <c r="F1669" t="str">
        <f t="shared" si="235"/>
        <v>$53</v>
      </c>
      <c r="G1669" t="str">
        <f t="shared" si="236"/>
        <v>$104</v>
      </c>
      <c r="H1669" t="str">
        <f>LEFT(DataAnalyst!F1670,LEN(DataAnalyst!F1670)-3)</f>
        <v xml:space="preserve">Q2eBanking
</v>
      </c>
      <c r="I1669" t="s">
        <v>1905</v>
      </c>
      <c r="J1669" t="str">
        <f>IF(DataAnalyst!I1670=-1,"Unknown",DataAnalyst!I1670)</f>
        <v>1001 to 5000 employees</v>
      </c>
      <c r="K1669" t="str">
        <f>IF(DataAnalyst!L1670=-1,"Unknown",DataAnalyst!L1670)</f>
        <v>Investment Banking &amp; Asset Management</v>
      </c>
      <c r="L1669" t="str">
        <f>IF(DataAnalyst!N1670=-1,"Unknown",DataAnalyst!N1670)</f>
        <v>$100 to $500 million (USD)</v>
      </c>
      <c r="M1669" t="b">
        <f>IF(DataAnalyst!P1670=-1,FALSE,TRUE)</f>
        <v>0</v>
      </c>
      <c r="N1669">
        <f t="shared" si="242"/>
        <v>0</v>
      </c>
      <c r="O1669">
        <f t="shared" si="237"/>
        <v>0</v>
      </c>
      <c r="P1669">
        <f t="shared" si="238"/>
        <v>0</v>
      </c>
      <c r="Q1669">
        <f t="shared" si="239"/>
        <v>0</v>
      </c>
      <c r="R1669">
        <f t="shared" si="240"/>
        <v>0</v>
      </c>
      <c r="S1669">
        <f t="shared" si="241"/>
        <v>1</v>
      </c>
    </row>
    <row r="1670" spans="1:19" ht="18.600000000000001" customHeight="1" x14ac:dyDescent="0.3">
      <c r="A1670" t="s">
        <v>4737</v>
      </c>
      <c r="B1670" t="str">
        <f>UPPER(DataAnalyst!B1670)</f>
        <v>DATA MIGRATION ANALYST</v>
      </c>
      <c r="C1670" t="s">
        <v>4721</v>
      </c>
      <c r="E1670" t="str">
        <f t="shared" si="234"/>
        <v>Data Analyst</v>
      </c>
      <c r="F1670" t="str">
        <f t="shared" si="235"/>
        <v>$53</v>
      </c>
      <c r="G1670" t="str">
        <f t="shared" si="236"/>
        <v>$104</v>
      </c>
      <c r="H1670" t="str">
        <f>LEFT(DataAnalyst!F1671,LEN(DataAnalyst!F1671)-3)</f>
        <v xml:space="preserve">Allegan General Hospital
</v>
      </c>
      <c r="I1670" t="s">
        <v>1905</v>
      </c>
      <c r="J1670" t="str">
        <f>IF(DataAnalyst!I1671=-1,"Unknown",DataAnalyst!I1671)</f>
        <v>201 to 500 employees</v>
      </c>
      <c r="K1670" t="str">
        <f>IF(DataAnalyst!L1671=-1,"Unknown",DataAnalyst!L1671)</f>
        <v>Unknown</v>
      </c>
      <c r="L1670" t="str">
        <f>IF(DataAnalyst!N1671=-1,"Unknown",DataAnalyst!N1671)</f>
        <v>$25 to $50 million (USD)</v>
      </c>
      <c r="M1670" t="b">
        <f>IF(DataAnalyst!P1671=-1,FALSE,TRUE)</f>
        <v>0</v>
      </c>
      <c r="N1670">
        <f t="shared" si="242"/>
        <v>1</v>
      </c>
      <c r="O1670">
        <f t="shared" si="237"/>
        <v>1</v>
      </c>
      <c r="P1670">
        <f t="shared" si="238"/>
        <v>0</v>
      </c>
      <c r="Q1670">
        <f t="shared" si="239"/>
        <v>0</v>
      </c>
      <c r="R1670">
        <f t="shared" si="240"/>
        <v>0</v>
      </c>
      <c r="S1670">
        <f t="shared" si="241"/>
        <v>1</v>
      </c>
    </row>
    <row r="1671" spans="1:19" ht="18.600000000000001" customHeight="1" x14ac:dyDescent="0.3">
      <c r="A1671" t="s">
        <v>4740</v>
      </c>
      <c r="B1671" t="str">
        <f>UPPER(DataAnalyst!B1671)</f>
        <v>TECHNICAL DATA ANALYST</v>
      </c>
      <c r="C1671" t="s">
        <v>4721</v>
      </c>
      <c r="E1671" t="str">
        <f t="shared" si="234"/>
        <v>Data Analyst</v>
      </c>
      <c r="F1671" t="str">
        <f t="shared" si="235"/>
        <v>$53</v>
      </c>
      <c r="G1671" t="str">
        <f t="shared" si="236"/>
        <v>$104</v>
      </c>
      <c r="H1671" t="str">
        <f>LEFT(DataAnalyst!F1672,LEN(DataAnalyst!F1672)-3)</f>
        <v xml:space="preserve">Santanna Energy Services
</v>
      </c>
      <c r="I1671" t="s">
        <v>1905</v>
      </c>
      <c r="J1671" t="str">
        <f>IF(DataAnalyst!I1672=-1,"Unknown",DataAnalyst!I1672)</f>
        <v>1 to 50 employees</v>
      </c>
      <c r="K1671" t="str">
        <f>IF(DataAnalyst!L1672=-1,"Unknown",DataAnalyst!L1672)</f>
        <v>Energy</v>
      </c>
      <c r="L1671" t="str">
        <f>IF(DataAnalyst!N1672=-1,"Unknown",DataAnalyst!N1672)</f>
        <v>Unknown / Non-Applicable</v>
      </c>
      <c r="M1671" t="b">
        <f>IF(DataAnalyst!P1672=-1,FALSE,TRUE)</f>
        <v>0</v>
      </c>
      <c r="N1671">
        <f t="shared" si="242"/>
        <v>1</v>
      </c>
      <c r="O1671">
        <f t="shared" si="237"/>
        <v>0</v>
      </c>
      <c r="P1671">
        <f t="shared" si="238"/>
        <v>0</v>
      </c>
      <c r="Q1671">
        <f t="shared" si="239"/>
        <v>0</v>
      </c>
      <c r="R1671">
        <f t="shared" si="240"/>
        <v>0</v>
      </c>
      <c r="S1671">
        <f t="shared" si="241"/>
        <v>0</v>
      </c>
    </row>
    <row r="1672" spans="1:19" ht="18.600000000000001" customHeight="1" x14ac:dyDescent="0.3">
      <c r="A1672" t="s">
        <v>4743</v>
      </c>
      <c r="B1672" t="str">
        <f>UPPER(DataAnalyst!B1672)</f>
        <v>JUNIOR DATA ANALYST</v>
      </c>
      <c r="C1672" t="s">
        <v>4721</v>
      </c>
      <c r="E1672" t="str">
        <f t="shared" si="234"/>
        <v>Data Analyst</v>
      </c>
      <c r="F1672" t="str">
        <f t="shared" si="235"/>
        <v>$53</v>
      </c>
      <c r="G1672" t="str">
        <f t="shared" si="236"/>
        <v>$104</v>
      </c>
      <c r="H1672" t="str">
        <f>LEFT(DataAnalyst!F1673,LEN(DataAnalyst!F1673)-3)</f>
        <v xml:space="preserve">Healthgrades
</v>
      </c>
      <c r="I1672" t="s">
        <v>1905</v>
      </c>
      <c r="J1672" t="str">
        <f>IF(DataAnalyst!I1673=-1,"Unknown",DataAnalyst!I1673)</f>
        <v>501 to 1000 employees</v>
      </c>
      <c r="K1672" t="str">
        <f>IF(DataAnalyst!L1673=-1,"Unknown",DataAnalyst!L1673)</f>
        <v>Internet</v>
      </c>
      <c r="L1672" t="str">
        <f>IF(DataAnalyst!N1673=-1,"Unknown",DataAnalyst!N1673)</f>
        <v>Unknown / Non-Applicable</v>
      </c>
      <c r="M1672" t="b">
        <f>IF(DataAnalyst!P1673=-1,FALSE,TRUE)</f>
        <v>0</v>
      </c>
      <c r="N1672">
        <f t="shared" si="242"/>
        <v>1</v>
      </c>
      <c r="O1672">
        <f t="shared" si="237"/>
        <v>0</v>
      </c>
      <c r="P1672">
        <f t="shared" si="238"/>
        <v>0</v>
      </c>
      <c r="Q1672">
        <f t="shared" si="239"/>
        <v>0</v>
      </c>
      <c r="R1672">
        <f t="shared" si="240"/>
        <v>0</v>
      </c>
      <c r="S1672">
        <f t="shared" si="241"/>
        <v>1</v>
      </c>
    </row>
    <row r="1673" spans="1:19" ht="18.600000000000001" customHeight="1" x14ac:dyDescent="0.3">
      <c r="A1673" t="s">
        <v>4745</v>
      </c>
      <c r="B1673" t="str">
        <f>UPPER(DataAnalyst!B1673)</f>
        <v>DATA QUALITY ANALYST</v>
      </c>
      <c r="C1673" t="s">
        <v>4721</v>
      </c>
      <c r="E1673" t="str">
        <f t="shared" si="234"/>
        <v>Data Analyst</v>
      </c>
      <c r="F1673" t="str">
        <f t="shared" si="235"/>
        <v>$53</v>
      </c>
      <c r="G1673" t="str">
        <f t="shared" si="236"/>
        <v>$104</v>
      </c>
      <c r="H1673" t="str">
        <f>LEFT(DataAnalyst!F1674,LEN(DataAnalyst!F1674)-3)</f>
        <v xml:space="preserve">TEXAS EDUCATION AGENCY
</v>
      </c>
      <c r="I1673" t="s">
        <v>1905</v>
      </c>
      <c r="J1673" t="str">
        <f>IF(DataAnalyst!I1674=-1,"Unknown",DataAnalyst!I1674)</f>
        <v>501 to 1000 employees</v>
      </c>
      <c r="K1673" t="str">
        <f>IF(DataAnalyst!L1674=-1,"Unknown",DataAnalyst!L1674)</f>
        <v>State &amp; Regional Agencies</v>
      </c>
      <c r="L1673" t="str">
        <f>IF(DataAnalyst!N1674=-1,"Unknown",DataAnalyst!N1674)</f>
        <v>$100 to $500 million (USD)</v>
      </c>
      <c r="M1673" t="b">
        <f>IF(DataAnalyst!P1674=-1,FALSE,TRUE)</f>
        <v>0</v>
      </c>
      <c r="N1673">
        <f t="shared" si="242"/>
        <v>1</v>
      </c>
      <c r="O1673">
        <f t="shared" si="237"/>
        <v>0</v>
      </c>
      <c r="P1673">
        <f t="shared" si="238"/>
        <v>0</v>
      </c>
      <c r="Q1673">
        <f t="shared" si="239"/>
        <v>0</v>
      </c>
      <c r="R1673">
        <f t="shared" si="240"/>
        <v>0</v>
      </c>
      <c r="S1673">
        <f t="shared" si="241"/>
        <v>0</v>
      </c>
    </row>
    <row r="1674" spans="1:19" ht="18.600000000000001" customHeight="1" x14ac:dyDescent="0.3">
      <c r="A1674" t="s">
        <v>4747</v>
      </c>
      <c r="B1674" t="str">
        <f>UPPER(DataAnalyst!B1674)</f>
        <v>TSDS DATA QA ANALYST (DATA ANALYST IV)</v>
      </c>
      <c r="C1674" t="s">
        <v>4721</v>
      </c>
      <c r="E1674" t="str">
        <f t="shared" si="234"/>
        <v>Data Analyst</v>
      </c>
      <c r="F1674" t="str">
        <f t="shared" si="235"/>
        <v>$53</v>
      </c>
      <c r="G1674" t="str">
        <f t="shared" si="236"/>
        <v>$104</v>
      </c>
      <c r="H1674" t="str">
        <f>LEFT(DataAnalyst!F1675,LEN(DataAnalyst!F1675)-3)</f>
        <v>Cyclex Syst</v>
      </c>
      <c r="I1674" t="s">
        <v>1905</v>
      </c>
      <c r="J1674" t="str">
        <f>IF(DataAnalyst!I1675=-1,"Unknown",DataAnalyst!I1675)</f>
        <v>Unknown</v>
      </c>
      <c r="K1674" t="str">
        <f>IF(DataAnalyst!L1675=-1,"Unknown",DataAnalyst!L1675)</f>
        <v>Unknown</v>
      </c>
      <c r="L1674" t="str">
        <f>IF(DataAnalyst!N1675=-1,"Unknown",DataAnalyst!N1675)</f>
        <v>Unknown</v>
      </c>
      <c r="M1674" t="b">
        <f>IF(DataAnalyst!P1675=-1,FALSE,TRUE)</f>
        <v>0</v>
      </c>
      <c r="N1674">
        <f t="shared" si="242"/>
        <v>1</v>
      </c>
      <c r="O1674">
        <f t="shared" si="237"/>
        <v>0</v>
      </c>
      <c r="P1674">
        <f t="shared" si="238"/>
        <v>0</v>
      </c>
      <c r="Q1674">
        <f t="shared" si="239"/>
        <v>0</v>
      </c>
      <c r="R1674">
        <f t="shared" si="240"/>
        <v>0</v>
      </c>
      <c r="S1674">
        <f t="shared" si="241"/>
        <v>0</v>
      </c>
    </row>
    <row r="1675" spans="1:19" ht="18.600000000000001" customHeight="1" x14ac:dyDescent="0.3">
      <c r="A1675" t="s">
        <v>4749</v>
      </c>
      <c r="B1675" t="str">
        <f>UPPER(DataAnalyst!B1675)</f>
        <v>DATA ANALYST</v>
      </c>
      <c r="C1675" t="s">
        <v>4721</v>
      </c>
      <c r="E1675" t="str">
        <f t="shared" si="234"/>
        <v>Data Analyst</v>
      </c>
      <c r="F1675" t="str">
        <f t="shared" si="235"/>
        <v>$53</v>
      </c>
      <c r="G1675" t="str">
        <f t="shared" si="236"/>
        <v>$104</v>
      </c>
      <c r="H1675" t="str">
        <f>LEFT(DataAnalyst!F1676,LEN(DataAnalyst!F1676)-3)</f>
        <v xml:space="preserve">Vsion Technologies Inc
</v>
      </c>
      <c r="I1675" t="s">
        <v>1905</v>
      </c>
      <c r="J1675" t="str">
        <f>IF(DataAnalyst!I1676=-1,"Unknown",DataAnalyst!I1676)</f>
        <v>51 to 200 employees</v>
      </c>
      <c r="K1675" t="str">
        <f>IF(DataAnalyst!L1676=-1,"Unknown",DataAnalyst!L1676)</f>
        <v>IT Services</v>
      </c>
      <c r="L1675" t="str">
        <f>IF(DataAnalyst!N1676=-1,"Unknown",DataAnalyst!N1676)</f>
        <v>Unknown / Non-Applicable</v>
      </c>
      <c r="M1675" t="b">
        <f>IF(DataAnalyst!P1676=-1,FALSE,TRUE)</f>
        <v>0</v>
      </c>
      <c r="N1675">
        <f t="shared" si="242"/>
        <v>0</v>
      </c>
      <c r="O1675">
        <f t="shared" si="237"/>
        <v>0</v>
      </c>
      <c r="P1675">
        <f t="shared" si="238"/>
        <v>0</v>
      </c>
      <c r="Q1675">
        <f t="shared" si="239"/>
        <v>0</v>
      </c>
      <c r="R1675">
        <f t="shared" si="240"/>
        <v>0</v>
      </c>
      <c r="S1675">
        <f t="shared" si="241"/>
        <v>0</v>
      </c>
    </row>
    <row r="1676" spans="1:19" ht="18.600000000000001" customHeight="1" x14ac:dyDescent="0.3">
      <c r="A1676" t="s">
        <v>4752</v>
      </c>
      <c r="B1676" t="str">
        <f>UPPER(DataAnalyst!B1676)</f>
        <v>MDM/MASTER DATA ANALYST ( TIBCO EBX )</v>
      </c>
      <c r="C1676" t="s">
        <v>4721</v>
      </c>
      <c r="E1676" t="str">
        <f t="shared" si="234"/>
        <v>Data Analyst</v>
      </c>
      <c r="F1676" t="str">
        <f t="shared" si="235"/>
        <v>$53</v>
      </c>
      <c r="G1676" t="str">
        <f t="shared" si="236"/>
        <v>$104</v>
      </c>
      <c r="H1676" t="str">
        <f>LEFT(DataAnalyst!F1677,LEN(DataAnalyst!F1677)-3)</f>
        <v xml:space="preserve">NVIDIA
</v>
      </c>
      <c r="I1676" t="s">
        <v>1905</v>
      </c>
      <c r="J1676" t="str">
        <f>IF(DataAnalyst!I1677=-1,"Unknown",DataAnalyst!I1677)</f>
        <v>10000+ employees</v>
      </c>
      <c r="K1676" t="str">
        <f>IF(DataAnalyst!L1677=-1,"Unknown",DataAnalyst!L1677)</f>
        <v>Computer Hardware &amp; Software</v>
      </c>
      <c r="L1676" t="str">
        <f>IF(DataAnalyst!N1677=-1,"Unknown",DataAnalyst!N1677)</f>
        <v>$5 to $10 billion (USD)</v>
      </c>
      <c r="M1676" t="b">
        <f>IF(DataAnalyst!P1677=-1,FALSE,TRUE)</f>
        <v>0</v>
      </c>
      <c r="N1676">
        <f t="shared" si="242"/>
        <v>1</v>
      </c>
      <c r="O1676">
        <f t="shared" si="237"/>
        <v>0</v>
      </c>
      <c r="P1676">
        <f t="shared" si="238"/>
        <v>0</v>
      </c>
      <c r="Q1676">
        <f t="shared" si="239"/>
        <v>0</v>
      </c>
      <c r="R1676">
        <f t="shared" si="240"/>
        <v>0</v>
      </c>
      <c r="S1676">
        <f t="shared" si="241"/>
        <v>1</v>
      </c>
    </row>
    <row r="1677" spans="1:19" ht="18.600000000000001" customHeight="1" x14ac:dyDescent="0.3">
      <c r="A1677" t="s">
        <v>4756</v>
      </c>
      <c r="B1677" t="str">
        <f>UPPER(DataAnalyst!B1677)</f>
        <v>SENIOR CLOUD DATA ANALYST</v>
      </c>
      <c r="C1677" t="s">
        <v>4721</v>
      </c>
      <c r="E1677" t="str">
        <f t="shared" si="234"/>
        <v>Data Analyst</v>
      </c>
      <c r="F1677" t="str">
        <f t="shared" si="235"/>
        <v>$53</v>
      </c>
      <c r="G1677" t="str">
        <f t="shared" si="236"/>
        <v>$104</v>
      </c>
      <c r="H1677" t="str">
        <f>LEFT(DataAnalyst!F1678,LEN(DataAnalyst!F1678)-3)</f>
        <v xml:space="preserve">ARK Solutions, Inc.
</v>
      </c>
      <c r="I1677" t="s">
        <v>1905</v>
      </c>
      <c r="J1677" t="str">
        <f>IF(DataAnalyst!I1678=-1,"Unknown",DataAnalyst!I1678)</f>
        <v>1 to 50 employees</v>
      </c>
      <c r="K1677" t="str">
        <f>IF(DataAnalyst!L1678=-1,"Unknown",DataAnalyst!L1678)</f>
        <v>Consulting</v>
      </c>
      <c r="L1677" t="str">
        <f>IF(DataAnalyst!N1678=-1,"Unknown",DataAnalyst!N1678)</f>
        <v>Unknown / Non-Applicable</v>
      </c>
      <c r="M1677" t="b">
        <f>IF(DataAnalyst!P1678=-1,FALSE,TRUE)</f>
        <v>0</v>
      </c>
      <c r="N1677">
        <f t="shared" si="242"/>
        <v>1</v>
      </c>
      <c r="O1677">
        <f t="shared" si="237"/>
        <v>1</v>
      </c>
      <c r="P1677">
        <f t="shared" si="238"/>
        <v>0</v>
      </c>
      <c r="Q1677">
        <f t="shared" si="239"/>
        <v>0</v>
      </c>
      <c r="R1677">
        <f t="shared" si="240"/>
        <v>0</v>
      </c>
      <c r="S1677">
        <f t="shared" si="241"/>
        <v>1</v>
      </c>
    </row>
    <row r="1678" spans="1:19" ht="18.600000000000001" customHeight="1" x14ac:dyDescent="0.3">
      <c r="A1678" t="s">
        <v>4758</v>
      </c>
      <c r="B1678" t="str">
        <f>UPPER(DataAnalyst!B1678)</f>
        <v>DATA ANALYST/DATA ENTRY/FEDERAL DATA ENTRY/DATA SPECIALIST</v>
      </c>
      <c r="C1678" t="s">
        <v>4721</v>
      </c>
      <c r="E1678" t="str">
        <f t="shared" si="234"/>
        <v>Data Analyst</v>
      </c>
      <c r="F1678" t="str">
        <f t="shared" si="235"/>
        <v>$53</v>
      </c>
      <c r="G1678" t="str">
        <f t="shared" si="236"/>
        <v>$104</v>
      </c>
      <c r="H1678" t="str">
        <f>LEFT(DataAnalyst!F1679,LEN(DataAnalyst!F1679)-3)</f>
        <v xml:space="preserve">Texas Health &amp; Human Services Commission
</v>
      </c>
      <c r="I1678" t="s">
        <v>1905</v>
      </c>
      <c r="J1678" t="str">
        <f>IF(DataAnalyst!I1679=-1,"Unknown",DataAnalyst!I1679)</f>
        <v>10000+ employees</v>
      </c>
      <c r="K1678" t="str">
        <f>IF(DataAnalyst!L1679=-1,"Unknown",DataAnalyst!L1679)</f>
        <v>State &amp; Regional Agencies</v>
      </c>
      <c r="L1678" t="str">
        <f>IF(DataAnalyst!N1679=-1,"Unknown",DataAnalyst!N1679)</f>
        <v>Unknown / Non-Applicable</v>
      </c>
      <c r="M1678" t="b">
        <f>IF(DataAnalyst!P1679=-1,FALSE,TRUE)</f>
        <v>0</v>
      </c>
      <c r="N1678">
        <f t="shared" si="242"/>
        <v>0</v>
      </c>
      <c r="O1678">
        <f t="shared" si="237"/>
        <v>0</v>
      </c>
      <c r="P1678">
        <f t="shared" si="238"/>
        <v>0</v>
      </c>
      <c r="Q1678">
        <f t="shared" si="239"/>
        <v>0</v>
      </c>
      <c r="R1678">
        <f t="shared" si="240"/>
        <v>0</v>
      </c>
      <c r="S1678">
        <f t="shared" si="241"/>
        <v>0</v>
      </c>
    </row>
    <row r="1679" spans="1:19" ht="18.600000000000001" customHeight="1" x14ac:dyDescent="0.3">
      <c r="A1679" t="s">
        <v>4761</v>
      </c>
      <c r="B1679" t="str">
        <f>UPPER(DataAnalyst!B1679)</f>
        <v>DATA ANALYST III</v>
      </c>
      <c r="C1679" t="s">
        <v>4721</v>
      </c>
      <c r="E1679" t="str">
        <f t="shared" si="234"/>
        <v>Data Analyst</v>
      </c>
      <c r="F1679" t="str">
        <f t="shared" si="235"/>
        <v>$53</v>
      </c>
      <c r="G1679" t="str">
        <f t="shared" si="236"/>
        <v>$104</v>
      </c>
      <c r="H1679" t="str">
        <f>LEFT(DataAnalyst!F1680,LEN(DataAnalyst!F1680)-3)</f>
        <v xml:space="preserve">Centene Corporation
</v>
      </c>
      <c r="I1679" t="s">
        <v>1905</v>
      </c>
      <c r="J1679" t="str">
        <f>IF(DataAnalyst!I1680=-1,"Unknown",DataAnalyst!I1680)</f>
        <v>10000+ employees</v>
      </c>
      <c r="K1679" t="str">
        <f>IF(DataAnalyst!L1680=-1,"Unknown",DataAnalyst!L1680)</f>
        <v>Insurance Carriers</v>
      </c>
      <c r="L1679" t="str">
        <f>IF(DataAnalyst!N1680=-1,"Unknown",DataAnalyst!N1680)</f>
        <v>$10+ billion (USD)</v>
      </c>
      <c r="M1679" t="b">
        <f>IF(DataAnalyst!P1680=-1,FALSE,TRUE)</f>
        <v>0</v>
      </c>
      <c r="N1679">
        <f t="shared" si="242"/>
        <v>1</v>
      </c>
      <c r="O1679">
        <f t="shared" si="237"/>
        <v>0</v>
      </c>
      <c r="P1679">
        <f t="shared" si="238"/>
        <v>0</v>
      </c>
      <c r="Q1679">
        <f t="shared" si="239"/>
        <v>1</v>
      </c>
      <c r="R1679">
        <f t="shared" si="240"/>
        <v>0</v>
      </c>
      <c r="S1679">
        <f t="shared" si="241"/>
        <v>0</v>
      </c>
    </row>
    <row r="1680" spans="1:19" ht="18.600000000000001" customHeight="1" x14ac:dyDescent="0.3">
      <c r="A1680" t="s">
        <v>4762</v>
      </c>
      <c r="B1680" t="str">
        <f>UPPER(DataAnalyst!B1680)</f>
        <v>DATA ANALYST II</v>
      </c>
      <c r="C1680" t="s">
        <v>4721</v>
      </c>
      <c r="E1680" t="str">
        <f t="shared" si="234"/>
        <v>Data Analyst</v>
      </c>
      <c r="F1680" t="str">
        <f t="shared" si="235"/>
        <v>$53</v>
      </c>
      <c r="G1680" t="str">
        <f t="shared" si="236"/>
        <v>$104</v>
      </c>
      <c r="H1680" t="str">
        <f>LEFT(DataAnalyst!F1681,LEN(DataAnalyst!F1681)-3)</f>
        <v xml:space="preserve">Avacend, Inc.
</v>
      </c>
      <c r="I1680" t="s">
        <v>1905</v>
      </c>
      <c r="J1680" t="str">
        <f>IF(DataAnalyst!I1681=-1,"Unknown",DataAnalyst!I1681)</f>
        <v>51 to 200 employees</v>
      </c>
      <c r="K1680" t="str">
        <f>IF(DataAnalyst!L1681=-1,"Unknown",DataAnalyst!L1681)</f>
        <v>Staffing &amp; Outsourcing</v>
      </c>
      <c r="L1680" t="str">
        <f>IF(DataAnalyst!N1681=-1,"Unknown",DataAnalyst!N1681)</f>
        <v>Unknown / Non-Applicable</v>
      </c>
      <c r="M1680" t="b">
        <f>IF(DataAnalyst!P1681=-1,FALSE,TRUE)</f>
        <v>0</v>
      </c>
      <c r="N1680">
        <f t="shared" si="242"/>
        <v>1</v>
      </c>
      <c r="O1680">
        <f t="shared" si="237"/>
        <v>0</v>
      </c>
      <c r="P1680">
        <f t="shared" si="238"/>
        <v>0</v>
      </c>
      <c r="Q1680">
        <f t="shared" si="239"/>
        <v>0</v>
      </c>
      <c r="R1680">
        <f t="shared" si="240"/>
        <v>0</v>
      </c>
      <c r="S1680">
        <f t="shared" si="241"/>
        <v>1</v>
      </c>
    </row>
    <row r="1681" spans="1:19" ht="18.600000000000001" customHeight="1" x14ac:dyDescent="0.3">
      <c r="A1681" t="s">
        <v>4764</v>
      </c>
      <c r="B1681" t="str">
        <f>UPPER(DataAnalyst!B1681)</f>
        <v>DATA ANALYST / DATA MANAGEMENT /ETL / TALEND /ALTERYX</v>
      </c>
      <c r="C1681" t="s">
        <v>4721</v>
      </c>
      <c r="E1681" t="str">
        <f t="shared" si="234"/>
        <v>Data Analyst</v>
      </c>
      <c r="F1681" t="str">
        <f t="shared" si="235"/>
        <v>$53</v>
      </c>
      <c r="G1681" t="str">
        <f t="shared" si="236"/>
        <v>$104</v>
      </c>
      <c r="H1681" t="str">
        <f>LEFT(DataAnalyst!F1682,LEN(DataAnalyst!F1682)-3)</f>
        <v>SNIPEBRI</v>
      </c>
      <c r="I1681" t="s">
        <v>1905</v>
      </c>
      <c r="J1681" t="str">
        <f>IF(DataAnalyst!I1682=-1,"Unknown",DataAnalyst!I1682)</f>
        <v>Unknown</v>
      </c>
      <c r="K1681" t="str">
        <f>IF(DataAnalyst!L1682=-1,"Unknown",DataAnalyst!L1682)</f>
        <v>Unknown</v>
      </c>
      <c r="L1681" t="str">
        <f>IF(DataAnalyst!N1682=-1,"Unknown",DataAnalyst!N1682)</f>
        <v>Unknown / Non-Applicable</v>
      </c>
      <c r="M1681" t="b">
        <f>IF(DataAnalyst!P1682=-1,FALSE,TRUE)</f>
        <v>0</v>
      </c>
      <c r="N1681">
        <f t="shared" si="242"/>
        <v>1</v>
      </c>
      <c r="O1681">
        <f t="shared" si="237"/>
        <v>0</v>
      </c>
      <c r="P1681">
        <f t="shared" si="238"/>
        <v>0</v>
      </c>
      <c r="Q1681">
        <f t="shared" si="239"/>
        <v>0</v>
      </c>
      <c r="R1681">
        <f t="shared" si="240"/>
        <v>0</v>
      </c>
      <c r="S1681">
        <f t="shared" si="241"/>
        <v>0</v>
      </c>
    </row>
    <row r="1682" spans="1:19" ht="18.600000000000001" customHeight="1" x14ac:dyDescent="0.3">
      <c r="A1682" t="s">
        <v>4766</v>
      </c>
      <c r="B1682" t="str">
        <f>UPPER(DataAnalyst!B1682)</f>
        <v>CELONIS DATA ENGINEER &amp; ANALYST</v>
      </c>
      <c r="C1682" t="s">
        <v>4721</v>
      </c>
      <c r="E1682" t="str">
        <f t="shared" si="234"/>
        <v>Data Analyst</v>
      </c>
      <c r="F1682" t="str">
        <f t="shared" si="235"/>
        <v>$53</v>
      </c>
      <c r="G1682" t="str">
        <f t="shared" si="236"/>
        <v>$104</v>
      </c>
      <c r="H1682" t="str">
        <f>LEFT(DataAnalyst!F1683,LEN(DataAnalyst!F1683)-3)</f>
        <v xml:space="preserve">Avacend, Inc.
</v>
      </c>
      <c r="I1682" t="s">
        <v>1905</v>
      </c>
      <c r="J1682" t="str">
        <f>IF(DataAnalyst!I1683=-1,"Unknown",DataAnalyst!I1683)</f>
        <v>51 to 200 employees</v>
      </c>
      <c r="K1682" t="str">
        <f>IF(DataAnalyst!L1683=-1,"Unknown",DataAnalyst!L1683)</f>
        <v>Staffing &amp; Outsourcing</v>
      </c>
      <c r="L1682" t="str">
        <f>IF(DataAnalyst!N1683=-1,"Unknown",DataAnalyst!N1683)</f>
        <v>Unknown / Non-Applicable</v>
      </c>
      <c r="M1682" t="b">
        <f>IF(DataAnalyst!P1683=-1,FALSE,TRUE)</f>
        <v>0</v>
      </c>
      <c r="N1682">
        <f t="shared" si="242"/>
        <v>0</v>
      </c>
      <c r="O1682">
        <f t="shared" si="237"/>
        <v>0</v>
      </c>
      <c r="P1682">
        <f t="shared" si="238"/>
        <v>0</v>
      </c>
      <c r="Q1682">
        <f t="shared" si="239"/>
        <v>0</v>
      </c>
      <c r="R1682">
        <f t="shared" si="240"/>
        <v>0</v>
      </c>
      <c r="S1682">
        <f t="shared" si="241"/>
        <v>0</v>
      </c>
    </row>
    <row r="1683" spans="1:19" ht="18.600000000000001" customHeight="1" x14ac:dyDescent="0.3">
      <c r="A1683" t="s">
        <v>4768</v>
      </c>
      <c r="B1683" t="str">
        <f>UPPER(DataAnalyst!B1683)</f>
        <v>DATA ANALYST</v>
      </c>
      <c r="C1683" t="s">
        <v>4721</v>
      </c>
      <c r="E1683" t="str">
        <f t="shared" si="234"/>
        <v>Data Analyst</v>
      </c>
      <c r="F1683" t="str">
        <f t="shared" si="235"/>
        <v>$53</v>
      </c>
      <c r="G1683" t="str">
        <f t="shared" si="236"/>
        <v>$104</v>
      </c>
      <c r="H1683" t="str">
        <f>LEFT(DataAnalyst!F1684,LEN(DataAnalyst!F1684)-3)</f>
        <v xml:space="preserve">Bazaarvoice
</v>
      </c>
      <c r="I1683" t="s">
        <v>1905</v>
      </c>
      <c r="J1683" t="str">
        <f>IF(DataAnalyst!I1684=-1,"Unknown",DataAnalyst!I1684)</f>
        <v>501 to 1000 employees</v>
      </c>
      <c r="K1683" t="str">
        <f>IF(DataAnalyst!L1684=-1,"Unknown",DataAnalyst!L1684)</f>
        <v>Enterprise Software &amp; Network Solutions</v>
      </c>
      <c r="L1683" t="str">
        <f>IF(DataAnalyst!N1684=-1,"Unknown",DataAnalyst!N1684)</f>
        <v>$100 to $500 million (USD)</v>
      </c>
      <c r="M1683" t="b">
        <f>IF(DataAnalyst!P1684=-1,FALSE,TRUE)</f>
        <v>0</v>
      </c>
      <c r="N1683">
        <f t="shared" si="242"/>
        <v>0</v>
      </c>
      <c r="O1683">
        <f t="shared" si="237"/>
        <v>0</v>
      </c>
      <c r="P1683">
        <f t="shared" si="238"/>
        <v>0</v>
      </c>
      <c r="Q1683">
        <f t="shared" si="239"/>
        <v>0</v>
      </c>
      <c r="R1683">
        <f t="shared" si="240"/>
        <v>0</v>
      </c>
      <c r="S1683">
        <f t="shared" si="241"/>
        <v>0</v>
      </c>
    </row>
    <row r="1684" spans="1:19" ht="18.600000000000001" customHeight="1" x14ac:dyDescent="0.3">
      <c r="A1684" t="s">
        <v>4769</v>
      </c>
      <c r="B1684" t="str">
        <f>UPPER(DataAnalyst!B1684)</f>
        <v>SENIOR DATA ANALYST</v>
      </c>
      <c r="C1684" t="s">
        <v>4721</v>
      </c>
      <c r="E1684" t="str">
        <f t="shared" si="234"/>
        <v>Data Analyst</v>
      </c>
      <c r="F1684" t="str">
        <f t="shared" si="235"/>
        <v>$53</v>
      </c>
      <c r="G1684" t="str">
        <f t="shared" si="236"/>
        <v>$104</v>
      </c>
      <c r="H1684" t="str">
        <f>LEFT(DataAnalyst!F1685,LEN(DataAnalyst!F1685)-3)</f>
        <v xml:space="preserve">MedSeek
</v>
      </c>
      <c r="I1684" t="s">
        <v>1905</v>
      </c>
      <c r="J1684" t="str">
        <f>IF(DataAnalyst!I1685=-1,"Unknown",DataAnalyst!I1685)</f>
        <v>51 to 200 employees</v>
      </c>
      <c r="K1684" t="str">
        <f>IF(DataAnalyst!L1685=-1,"Unknown",DataAnalyst!L1685)</f>
        <v>Computer Hardware &amp; Software</v>
      </c>
      <c r="L1684" t="str">
        <f>IF(DataAnalyst!N1685=-1,"Unknown",DataAnalyst!N1685)</f>
        <v>$25 to $50 million (USD)</v>
      </c>
      <c r="M1684" t="b">
        <f>IF(DataAnalyst!P1685=-1,FALSE,TRUE)</f>
        <v>0</v>
      </c>
      <c r="N1684">
        <f t="shared" si="242"/>
        <v>1</v>
      </c>
      <c r="O1684">
        <f t="shared" si="237"/>
        <v>1</v>
      </c>
      <c r="P1684">
        <f t="shared" si="238"/>
        <v>0</v>
      </c>
      <c r="Q1684">
        <f t="shared" si="239"/>
        <v>0</v>
      </c>
      <c r="R1684">
        <f t="shared" si="240"/>
        <v>0</v>
      </c>
      <c r="S1684">
        <f t="shared" si="241"/>
        <v>0</v>
      </c>
    </row>
    <row r="1685" spans="1:19" ht="18.600000000000001" customHeight="1" x14ac:dyDescent="0.3">
      <c r="A1685" t="s">
        <v>4771</v>
      </c>
      <c r="B1685" t="str">
        <f>UPPER(DataAnalyst!B1685)</f>
        <v>SENIOR CLAIMS DATA ANALYST</v>
      </c>
      <c r="C1685" t="s">
        <v>4721</v>
      </c>
      <c r="E1685" t="str">
        <f t="shared" si="234"/>
        <v>Data Analyst</v>
      </c>
      <c r="F1685" t="str">
        <f t="shared" si="235"/>
        <v>$53</v>
      </c>
      <c r="G1685" t="str">
        <f t="shared" si="236"/>
        <v>$104</v>
      </c>
      <c r="H1685" t="str">
        <f>LEFT(DataAnalyst!F1686,LEN(DataAnalyst!F1686)-3)</f>
        <v xml:space="preserve">Gemalto
</v>
      </c>
      <c r="I1685" t="s">
        <v>1905</v>
      </c>
      <c r="J1685" t="str">
        <f>IF(DataAnalyst!I1686=-1,"Unknown",DataAnalyst!I1686)</f>
        <v>10000+ employees</v>
      </c>
      <c r="K1685" t="str">
        <f>IF(DataAnalyst!L1686=-1,"Unknown",DataAnalyst!L1686)</f>
        <v>Computer Hardware &amp; Software</v>
      </c>
      <c r="L1685" t="str">
        <f>IF(DataAnalyst!N1686=-1,"Unknown",DataAnalyst!N1686)</f>
        <v>$2 to $5 billion (USD)</v>
      </c>
      <c r="M1685" t="b">
        <f>IF(DataAnalyst!P1686=-1,FALSE,TRUE)</f>
        <v>0</v>
      </c>
      <c r="N1685">
        <f t="shared" si="242"/>
        <v>1</v>
      </c>
      <c r="O1685">
        <f t="shared" si="237"/>
        <v>0</v>
      </c>
      <c r="P1685">
        <f t="shared" si="238"/>
        <v>0</v>
      </c>
      <c r="Q1685">
        <f t="shared" si="239"/>
        <v>1</v>
      </c>
      <c r="R1685">
        <f t="shared" si="240"/>
        <v>0</v>
      </c>
      <c r="S1685">
        <f t="shared" si="241"/>
        <v>1</v>
      </c>
    </row>
    <row r="1686" spans="1:19" ht="18.600000000000001" customHeight="1" x14ac:dyDescent="0.3">
      <c r="A1686" t="s">
        <v>4773</v>
      </c>
      <c r="B1686" t="str">
        <f>UPPER(DataAnalyst!B1686)</f>
        <v>ASSOCIATE SALESFORCE.COM DATA STEWARD &amp; ANALYST</v>
      </c>
      <c r="C1686" t="s">
        <v>4721</v>
      </c>
      <c r="E1686" t="str">
        <f t="shared" si="234"/>
        <v>Data Analyst</v>
      </c>
      <c r="F1686" t="str">
        <f t="shared" si="235"/>
        <v>$53</v>
      </c>
      <c r="G1686" t="str">
        <f t="shared" si="236"/>
        <v>$104</v>
      </c>
      <c r="H1686" t="str">
        <f>LEFT(DataAnalyst!F1687,LEN(DataAnalyst!F1687)-3)</f>
        <v xml:space="preserve">Lawnstarter
</v>
      </c>
      <c r="I1686" t="s">
        <v>1905</v>
      </c>
      <c r="J1686" t="str">
        <f>IF(DataAnalyst!I1687=-1,"Unknown",DataAnalyst!I1687)</f>
        <v>1 to 50 employees</v>
      </c>
      <c r="K1686" t="str">
        <f>IF(DataAnalyst!L1687=-1,"Unknown",DataAnalyst!L1687)</f>
        <v>Internet</v>
      </c>
      <c r="L1686" t="str">
        <f>IF(DataAnalyst!N1687=-1,"Unknown",DataAnalyst!N1687)</f>
        <v>Less than $1 million (USD)</v>
      </c>
      <c r="M1686" t="b">
        <f>IF(DataAnalyst!P1687=-1,FALSE,TRUE)</f>
        <v>0</v>
      </c>
      <c r="N1686">
        <f t="shared" si="242"/>
        <v>0</v>
      </c>
      <c r="O1686">
        <f t="shared" si="237"/>
        <v>0</v>
      </c>
      <c r="P1686">
        <f t="shared" si="238"/>
        <v>0</v>
      </c>
      <c r="Q1686">
        <f t="shared" si="239"/>
        <v>0</v>
      </c>
      <c r="R1686">
        <f t="shared" si="240"/>
        <v>0</v>
      </c>
      <c r="S1686">
        <f t="shared" si="241"/>
        <v>1</v>
      </c>
    </row>
    <row r="1687" spans="1:19" ht="18.600000000000001" customHeight="1" x14ac:dyDescent="0.3">
      <c r="A1687" t="s">
        <v>4776</v>
      </c>
      <c r="B1687" t="str">
        <f>UPPER(DataAnalyst!B1687)</f>
        <v>LEAD DATA ANALYST</v>
      </c>
      <c r="C1687" t="s">
        <v>4721</v>
      </c>
      <c r="E1687" t="str">
        <f t="shared" si="234"/>
        <v>Data Analyst</v>
      </c>
      <c r="F1687" t="str">
        <f t="shared" si="235"/>
        <v>$53</v>
      </c>
      <c r="G1687" t="str">
        <f t="shared" si="236"/>
        <v>$104</v>
      </c>
      <c r="H1687" t="str">
        <f>LEFT(DataAnalyst!F1688,LEN(DataAnalyst!F1688)-3)</f>
        <v>VIAH</v>
      </c>
      <c r="I1687" t="s">
        <v>1905</v>
      </c>
      <c r="J1687" t="str">
        <f>IF(DataAnalyst!I1688=-1,"Unknown",DataAnalyst!I1688)</f>
        <v>Unknown</v>
      </c>
      <c r="K1687" t="str">
        <f>IF(DataAnalyst!L1688=-1,"Unknown",DataAnalyst!L1688)</f>
        <v>Unknown</v>
      </c>
      <c r="L1687" t="str">
        <f>IF(DataAnalyst!N1688=-1,"Unknown",DataAnalyst!N1688)</f>
        <v>Unknown</v>
      </c>
      <c r="M1687" t="b">
        <f>IF(DataAnalyst!P1688=-1,FALSE,TRUE)</f>
        <v>0</v>
      </c>
      <c r="N1687">
        <f t="shared" si="242"/>
        <v>0</v>
      </c>
      <c r="O1687">
        <f t="shared" si="237"/>
        <v>0</v>
      </c>
      <c r="P1687">
        <f t="shared" si="238"/>
        <v>0</v>
      </c>
      <c r="Q1687">
        <f t="shared" si="239"/>
        <v>0</v>
      </c>
      <c r="R1687">
        <f t="shared" si="240"/>
        <v>0</v>
      </c>
      <c r="S1687">
        <f t="shared" si="241"/>
        <v>0</v>
      </c>
    </row>
    <row r="1688" spans="1:19" ht="18.600000000000001" customHeight="1" x14ac:dyDescent="0.3">
      <c r="A1688" t="s">
        <v>4779</v>
      </c>
      <c r="B1688" t="str">
        <f>UPPER(DataAnalyst!B1688)</f>
        <v>FINANCIAL CONTROLLER / DATA ANALYST / SPREADSHEET SUPERSTAR</v>
      </c>
      <c r="C1688" t="s">
        <v>4721</v>
      </c>
      <c r="E1688" t="str">
        <f t="shared" si="234"/>
        <v>Data Analyst</v>
      </c>
      <c r="F1688" t="str">
        <f t="shared" si="235"/>
        <v>$53</v>
      </c>
      <c r="G1688" t="str">
        <f t="shared" si="236"/>
        <v>$104</v>
      </c>
      <c r="H1688" t="str">
        <f>LEFT(DataAnalyst!F1689,LEN(DataAnalyst!F1689)-3)</f>
        <v xml:space="preserve">CloudFlare
</v>
      </c>
      <c r="I1688" t="s">
        <v>1905</v>
      </c>
      <c r="J1688" t="str">
        <f>IF(DataAnalyst!I1689=-1,"Unknown",DataAnalyst!I1689)</f>
        <v>1001 to 5000 employees</v>
      </c>
      <c r="K1688" t="str">
        <f>IF(DataAnalyst!L1689=-1,"Unknown",DataAnalyst!L1689)</f>
        <v>Internet</v>
      </c>
      <c r="L1688" t="str">
        <f>IF(DataAnalyst!N1689=-1,"Unknown",DataAnalyst!N1689)</f>
        <v>Unknown / Non-Applicable</v>
      </c>
      <c r="M1688" t="b">
        <f>IF(DataAnalyst!P1689=-1,FALSE,TRUE)</f>
        <v>0</v>
      </c>
      <c r="N1688">
        <f t="shared" si="242"/>
        <v>0</v>
      </c>
      <c r="O1688">
        <f t="shared" si="237"/>
        <v>0</v>
      </c>
      <c r="P1688">
        <f t="shared" si="238"/>
        <v>0</v>
      </c>
      <c r="Q1688">
        <f t="shared" si="239"/>
        <v>0</v>
      </c>
      <c r="R1688">
        <f t="shared" si="240"/>
        <v>0</v>
      </c>
      <c r="S1688">
        <f t="shared" si="241"/>
        <v>1</v>
      </c>
    </row>
    <row r="1689" spans="1:19" ht="18.600000000000001" customHeight="1" x14ac:dyDescent="0.3">
      <c r="A1689" t="s">
        <v>4781</v>
      </c>
      <c r="B1689" t="str">
        <f>UPPER(DataAnalyst!B1689)</f>
        <v>SENIOR DATA ANALYST</v>
      </c>
      <c r="C1689" t="s">
        <v>4721</v>
      </c>
      <c r="E1689" t="str">
        <f t="shared" ref="E1689:E1752" si="243">IF(COUNTIF(B1689, "*BU*"), "Business Analyst", "Data Analyst")</f>
        <v>Data Analyst</v>
      </c>
      <c r="F1689" t="str">
        <f t="shared" si="235"/>
        <v>$53</v>
      </c>
      <c r="G1689" t="str">
        <f t="shared" si="236"/>
        <v>$104</v>
      </c>
      <c r="H1689" t="str">
        <f>LEFT(DataAnalyst!F1690,LEN(DataAnalyst!F1690)-3)</f>
        <v xml:space="preserve">Sonic Healthcare USA
</v>
      </c>
      <c r="I1689" t="s">
        <v>1905</v>
      </c>
      <c r="J1689" t="str">
        <f>IF(DataAnalyst!I1690=-1,"Unknown",DataAnalyst!I1690)</f>
        <v>10000+ employees</v>
      </c>
      <c r="K1689" t="str">
        <f>IF(DataAnalyst!L1690=-1,"Unknown",DataAnalyst!L1690)</f>
        <v>Health Care Services &amp; Hospitals</v>
      </c>
      <c r="L1689" t="str">
        <f>IF(DataAnalyst!N1690=-1,"Unknown",DataAnalyst!N1690)</f>
        <v>$2 to $5 billion (USD)</v>
      </c>
      <c r="M1689" t="b">
        <f>IF(DataAnalyst!P1690=-1,FALSE,TRUE)</f>
        <v>0</v>
      </c>
      <c r="N1689">
        <f t="shared" si="242"/>
        <v>1</v>
      </c>
      <c r="O1689">
        <f t="shared" si="237"/>
        <v>1</v>
      </c>
      <c r="P1689">
        <f t="shared" si="238"/>
        <v>1</v>
      </c>
      <c r="Q1689">
        <f t="shared" si="239"/>
        <v>1</v>
      </c>
      <c r="R1689">
        <f t="shared" si="240"/>
        <v>0</v>
      </c>
      <c r="S1689">
        <f t="shared" si="241"/>
        <v>0</v>
      </c>
    </row>
    <row r="1690" spans="1:19" ht="18.600000000000001" customHeight="1" x14ac:dyDescent="0.3">
      <c r="A1690" t="s">
        <v>4785</v>
      </c>
      <c r="B1690" t="str">
        <f>UPPER(DataAnalyst!B1690)</f>
        <v>MANAGED CARE DATA ANALYST</v>
      </c>
      <c r="C1690" t="s">
        <v>4784</v>
      </c>
      <c r="E1690" t="str">
        <f t="shared" si="243"/>
        <v>Data Analyst</v>
      </c>
      <c r="F1690" t="str">
        <f t="shared" si="235"/>
        <v>$35</v>
      </c>
      <c r="G1690" t="str">
        <f t="shared" si="236"/>
        <v>$42</v>
      </c>
      <c r="H1690" t="str">
        <f>LEFT(DataAnalyst!F1691,LEN(DataAnalyst!F1691)-3)</f>
        <v xml:space="preserve">Ascension
</v>
      </c>
      <c r="I1690" t="s">
        <v>1905</v>
      </c>
      <c r="J1690" t="str">
        <f>IF(DataAnalyst!I1691=-1,"Unknown",DataAnalyst!I1691)</f>
        <v>10000+ employees</v>
      </c>
      <c r="K1690" t="str">
        <f>IF(DataAnalyst!L1691=-1,"Unknown",DataAnalyst!L1691)</f>
        <v>Health Care Services &amp; Hospitals</v>
      </c>
      <c r="L1690" t="str">
        <f>IF(DataAnalyst!N1691=-1,"Unknown",DataAnalyst!N1691)</f>
        <v>$100 to $500 million (USD)</v>
      </c>
      <c r="M1690" t="b">
        <f>IF(DataAnalyst!P1691=-1,FALSE,TRUE)</f>
        <v>0</v>
      </c>
      <c r="N1690">
        <f t="shared" si="242"/>
        <v>1</v>
      </c>
      <c r="O1690">
        <f t="shared" si="237"/>
        <v>0</v>
      </c>
      <c r="P1690">
        <f t="shared" si="238"/>
        <v>0</v>
      </c>
      <c r="Q1690">
        <f t="shared" si="239"/>
        <v>1</v>
      </c>
      <c r="R1690">
        <f t="shared" si="240"/>
        <v>0</v>
      </c>
      <c r="S1690">
        <f t="shared" si="241"/>
        <v>1</v>
      </c>
    </row>
    <row r="1691" spans="1:19" ht="18.600000000000001" customHeight="1" x14ac:dyDescent="0.3">
      <c r="A1691" t="s">
        <v>4788</v>
      </c>
      <c r="B1691" t="str">
        <f>UPPER(DataAnalyst!B1691)</f>
        <v>TECHNICAL DATA ANALYST</v>
      </c>
      <c r="C1691" t="s">
        <v>4784</v>
      </c>
      <c r="E1691" t="str">
        <f t="shared" si="243"/>
        <v>Data Analyst</v>
      </c>
      <c r="F1691" t="str">
        <f t="shared" si="235"/>
        <v>$35</v>
      </c>
      <c r="G1691" t="str">
        <f t="shared" si="236"/>
        <v>$42</v>
      </c>
      <c r="H1691" t="str">
        <f>LEFT(DataAnalyst!F1692,LEN(DataAnalyst!F1692)-3)</f>
        <v xml:space="preserve">TxDOT
</v>
      </c>
      <c r="I1691" t="s">
        <v>1905</v>
      </c>
      <c r="J1691" t="str">
        <f>IF(DataAnalyst!I1692=-1,"Unknown",DataAnalyst!I1692)</f>
        <v>10000+ employees</v>
      </c>
      <c r="K1691" t="str">
        <f>IF(DataAnalyst!L1692=-1,"Unknown",DataAnalyst!L1692)</f>
        <v>State &amp; Regional Agencies</v>
      </c>
      <c r="L1691" t="str">
        <f>IF(DataAnalyst!N1692=-1,"Unknown",DataAnalyst!N1692)</f>
        <v>Unknown / Non-Applicable</v>
      </c>
      <c r="M1691" t="b">
        <f>IF(DataAnalyst!P1692=-1,FALSE,TRUE)</f>
        <v>0</v>
      </c>
      <c r="N1691">
        <f t="shared" si="242"/>
        <v>1</v>
      </c>
      <c r="O1691">
        <f t="shared" si="237"/>
        <v>0</v>
      </c>
      <c r="P1691">
        <f t="shared" si="238"/>
        <v>0</v>
      </c>
      <c r="Q1691">
        <f t="shared" si="239"/>
        <v>0</v>
      </c>
      <c r="R1691">
        <f t="shared" si="240"/>
        <v>0</v>
      </c>
      <c r="S1691">
        <f t="shared" si="241"/>
        <v>0</v>
      </c>
    </row>
    <row r="1692" spans="1:19" ht="18.600000000000001" customHeight="1" x14ac:dyDescent="0.3">
      <c r="A1692" t="s">
        <v>4791</v>
      </c>
      <c r="B1692" t="str">
        <f>UPPER(DataAnalyst!B1692)</f>
        <v>STRATEGIC DATA ANALYST III - STRATEGIC PLANNING DIVSION</v>
      </c>
      <c r="C1692" t="s">
        <v>4784</v>
      </c>
      <c r="E1692" t="str">
        <f t="shared" si="243"/>
        <v>Data Analyst</v>
      </c>
      <c r="F1692" t="str">
        <f t="shared" si="235"/>
        <v>$35</v>
      </c>
      <c r="G1692" t="str">
        <f t="shared" si="236"/>
        <v>$42</v>
      </c>
      <c r="H1692" t="str">
        <f>LEFT(DataAnalyst!F1693,LEN(DataAnalyst!F1693)-3)</f>
        <v xml:space="preserve">ISHPI Information Technologies
</v>
      </c>
      <c r="I1692" t="s">
        <v>1905</v>
      </c>
      <c r="J1692" t="str">
        <f>IF(DataAnalyst!I1693=-1,"Unknown",DataAnalyst!I1693)</f>
        <v>201 to 500 employees</v>
      </c>
      <c r="K1692" t="str">
        <f>IF(DataAnalyst!L1693=-1,"Unknown",DataAnalyst!L1693)</f>
        <v>IT Services</v>
      </c>
      <c r="L1692" t="str">
        <f>IF(DataAnalyst!N1693=-1,"Unknown",DataAnalyst!N1693)</f>
        <v>$50 to $100 million (USD)</v>
      </c>
      <c r="M1692" t="b">
        <f>IF(DataAnalyst!P1693=-1,FALSE,TRUE)</f>
        <v>0</v>
      </c>
      <c r="N1692">
        <f t="shared" si="242"/>
        <v>0</v>
      </c>
      <c r="O1692">
        <f t="shared" si="237"/>
        <v>0</v>
      </c>
      <c r="P1692">
        <f t="shared" si="238"/>
        <v>0</v>
      </c>
      <c r="Q1692">
        <f t="shared" si="239"/>
        <v>1</v>
      </c>
      <c r="R1692">
        <f t="shared" si="240"/>
        <v>0</v>
      </c>
      <c r="S1692">
        <f t="shared" si="241"/>
        <v>1</v>
      </c>
    </row>
    <row r="1693" spans="1:19" ht="18.600000000000001" customHeight="1" x14ac:dyDescent="0.3">
      <c r="A1693" t="s">
        <v>4794</v>
      </c>
      <c r="B1693" t="str">
        <f>UPPER(DataAnalyst!B1693)</f>
        <v>JUNIOR DATA WAREHOUSE ANALYST</v>
      </c>
      <c r="C1693" t="s">
        <v>4784</v>
      </c>
      <c r="E1693" t="str">
        <f t="shared" si="243"/>
        <v>Data Analyst</v>
      </c>
      <c r="F1693" t="str">
        <f t="shared" si="235"/>
        <v>$35</v>
      </c>
      <c r="G1693" t="str">
        <f t="shared" si="236"/>
        <v>$42</v>
      </c>
      <c r="H1693" t="str">
        <f>LEFT(DataAnalyst!F1694,LEN(DataAnalyst!F1694)-3)</f>
        <v xml:space="preserve">University Federal Credit Union
</v>
      </c>
      <c r="I1693" t="s">
        <v>1905</v>
      </c>
      <c r="J1693" t="str">
        <f>IF(DataAnalyst!I1694=-1,"Unknown",DataAnalyst!I1694)</f>
        <v>501 to 1000 employees</v>
      </c>
      <c r="K1693" t="str">
        <f>IF(DataAnalyst!L1694=-1,"Unknown",DataAnalyst!L1694)</f>
        <v>Banks &amp; Credit Unions</v>
      </c>
      <c r="L1693" t="str">
        <f>IF(DataAnalyst!N1694=-1,"Unknown",DataAnalyst!N1694)</f>
        <v>$50 to $100 million (USD)</v>
      </c>
      <c r="M1693" t="b">
        <f>IF(DataAnalyst!P1694=-1,FALSE,TRUE)</f>
        <v>0</v>
      </c>
      <c r="N1693">
        <f t="shared" si="242"/>
        <v>0</v>
      </c>
      <c r="O1693">
        <f t="shared" si="237"/>
        <v>0</v>
      </c>
      <c r="P1693">
        <f t="shared" si="238"/>
        <v>0</v>
      </c>
      <c r="Q1693">
        <f t="shared" si="239"/>
        <v>0</v>
      </c>
      <c r="R1693">
        <f t="shared" si="240"/>
        <v>0</v>
      </c>
      <c r="S1693">
        <f t="shared" si="241"/>
        <v>0</v>
      </c>
    </row>
    <row r="1694" spans="1:19" ht="18.600000000000001" customHeight="1" x14ac:dyDescent="0.3">
      <c r="A1694" t="s">
        <v>4797</v>
      </c>
      <c r="B1694" t="str">
        <f>UPPER(DataAnalyst!B1694)</f>
        <v>DATA WAREHOUSE ANALYST</v>
      </c>
      <c r="C1694" t="s">
        <v>4784</v>
      </c>
      <c r="E1694" t="str">
        <f t="shared" si="243"/>
        <v>Data Analyst</v>
      </c>
      <c r="F1694" t="str">
        <f t="shared" si="235"/>
        <v>$35</v>
      </c>
      <c r="G1694" t="str">
        <f t="shared" si="236"/>
        <v>$42</v>
      </c>
      <c r="H1694" t="str">
        <f>LEFT(DataAnalyst!F1695,LEN(DataAnalyst!F1695)-3)</f>
        <v xml:space="preserve">Sense Corp
</v>
      </c>
      <c r="I1694" t="s">
        <v>1905</v>
      </c>
      <c r="J1694" t="str">
        <f>IF(DataAnalyst!I1695=-1,"Unknown",DataAnalyst!I1695)</f>
        <v>201 to 500 employees</v>
      </c>
      <c r="K1694" t="str">
        <f>IF(DataAnalyst!L1695=-1,"Unknown",DataAnalyst!L1695)</f>
        <v>Accounting</v>
      </c>
      <c r="L1694" t="str">
        <f>IF(DataAnalyst!N1695=-1,"Unknown",DataAnalyst!N1695)</f>
        <v>$10 to $25 million (USD)</v>
      </c>
      <c r="M1694" t="b">
        <f>IF(DataAnalyst!P1695=-1,FALSE,TRUE)</f>
        <v>0</v>
      </c>
      <c r="N1694">
        <f t="shared" si="242"/>
        <v>1</v>
      </c>
      <c r="O1694">
        <f t="shared" si="237"/>
        <v>1</v>
      </c>
      <c r="P1694">
        <f t="shared" si="238"/>
        <v>0</v>
      </c>
      <c r="Q1694">
        <f t="shared" si="239"/>
        <v>1</v>
      </c>
      <c r="R1694">
        <f t="shared" si="240"/>
        <v>1</v>
      </c>
      <c r="S1694">
        <f t="shared" si="241"/>
        <v>1</v>
      </c>
    </row>
    <row r="1695" spans="1:19" ht="18.600000000000001" customHeight="1" x14ac:dyDescent="0.3">
      <c r="A1695" t="s">
        <v>4800</v>
      </c>
      <c r="B1695" t="str">
        <f>UPPER(DataAnalyst!B1695)</f>
        <v>DATA ANALYST - PUBLIC SECTOR</v>
      </c>
      <c r="C1695" t="s">
        <v>4784</v>
      </c>
      <c r="E1695" t="str">
        <f t="shared" si="243"/>
        <v>Data Analyst</v>
      </c>
      <c r="F1695" t="str">
        <f t="shared" si="235"/>
        <v>$35</v>
      </c>
      <c r="G1695" t="str">
        <f t="shared" si="236"/>
        <v>$42</v>
      </c>
      <c r="H1695" t="str">
        <f>LEFT(DataAnalyst!F1696,LEN(DataAnalyst!F1696)-3)</f>
        <v xml:space="preserve">Booz Allen Hamilton
</v>
      </c>
      <c r="I1695" t="s">
        <v>1905</v>
      </c>
      <c r="J1695" t="str">
        <f>IF(DataAnalyst!I1696=-1,"Unknown",DataAnalyst!I1696)</f>
        <v>10000+ employees</v>
      </c>
      <c r="K1695" t="str">
        <f>IF(DataAnalyst!L1696=-1,"Unknown",DataAnalyst!L1696)</f>
        <v>Consulting</v>
      </c>
      <c r="L1695" t="str">
        <f>IF(DataAnalyst!N1696=-1,"Unknown",DataAnalyst!N1696)</f>
        <v>$5 to $10 billion (USD)</v>
      </c>
      <c r="M1695" t="b">
        <f>IF(DataAnalyst!P1696=-1,FALSE,TRUE)</f>
        <v>0</v>
      </c>
      <c r="N1695">
        <f t="shared" si="242"/>
        <v>1</v>
      </c>
      <c r="O1695">
        <f t="shared" si="237"/>
        <v>0</v>
      </c>
      <c r="P1695">
        <f t="shared" si="238"/>
        <v>0</v>
      </c>
      <c r="Q1695">
        <f t="shared" si="239"/>
        <v>0</v>
      </c>
      <c r="R1695">
        <f t="shared" si="240"/>
        <v>0</v>
      </c>
      <c r="S1695">
        <f t="shared" si="241"/>
        <v>0</v>
      </c>
    </row>
    <row r="1696" spans="1:19" ht="18.600000000000001" customHeight="1" x14ac:dyDescent="0.3">
      <c r="A1696" t="s">
        <v>4803</v>
      </c>
      <c r="B1696" t="str">
        <f>UPPER(DataAnalyst!B1696)</f>
        <v>DATA ANALYST, LEAD WITH SECURITY CLEARANCE</v>
      </c>
      <c r="C1696" t="s">
        <v>4784</v>
      </c>
      <c r="E1696" t="str">
        <f t="shared" si="243"/>
        <v>Data Analyst</v>
      </c>
      <c r="F1696" t="str">
        <f t="shared" si="235"/>
        <v>$35</v>
      </c>
      <c r="G1696" t="str">
        <f t="shared" si="236"/>
        <v>$42</v>
      </c>
      <c r="H1696" t="str">
        <f>LEFT(DataAnalyst!F1697,LEN(DataAnalyst!F1697)-3)</f>
        <v xml:space="preserve">22nd Century Technologies
</v>
      </c>
      <c r="I1696" t="s">
        <v>1905</v>
      </c>
      <c r="J1696" t="str">
        <f>IF(DataAnalyst!I1697=-1,"Unknown",DataAnalyst!I1697)</f>
        <v>1001 to 5000 employees</v>
      </c>
      <c r="K1696" t="str">
        <f>IF(DataAnalyst!L1697=-1,"Unknown",DataAnalyst!L1697)</f>
        <v>IT Services</v>
      </c>
      <c r="L1696" t="str">
        <f>IF(DataAnalyst!N1697=-1,"Unknown",DataAnalyst!N1697)</f>
        <v>$25 to $50 million (USD)</v>
      </c>
      <c r="M1696" t="b">
        <f>IF(DataAnalyst!P1697=-1,FALSE,TRUE)</f>
        <v>1</v>
      </c>
      <c r="N1696">
        <f t="shared" si="242"/>
        <v>1</v>
      </c>
      <c r="O1696">
        <f t="shared" si="237"/>
        <v>0</v>
      </c>
      <c r="P1696">
        <f t="shared" si="238"/>
        <v>0</v>
      </c>
      <c r="Q1696">
        <f t="shared" si="239"/>
        <v>0</v>
      </c>
      <c r="R1696">
        <f t="shared" si="240"/>
        <v>1</v>
      </c>
      <c r="S1696">
        <f t="shared" si="241"/>
        <v>1</v>
      </c>
    </row>
    <row r="1697" spans="1:19" ht="18.600000000000001" customHeight="1" x14ac:dyDescent="0.3">
      <c r="A1697" t="s">
        <v>4804</v>
      </c>
      <c r="B1697" t="str">
        <f>UPPER(DataAnalyst!B1697)</f>
        <v>SYSTEM/DATA ANALYST</v>
      </c>
      <c r="C1697" t="s">
        <v>4784</v>
      </c>
      <c r="E1697" t="str">
        <f t="shared" si="243"/>
        <v>Data Analyst</v>
      </c>
      <c r="F1697" t="str">
        <f t="shared" si="235"/>
        <v>$35</v>
      </c>
      <c r="G1697" t="str">
        <f t="shared" si="236"/>
        <v>$42</v>
      </c>
      <c r="H1697" t="str">
        <f>LEFT(DataAnalyst!F1698,LEN(DataAnalyst!F1698)-3)</f>
        <v xml:space="preserve">SMIT Solutions
</v>
      </c>
      <c r="I1697" t="s">
        <v>1905</v>
      </c>
      <c r="J1697" t="str">
        <f>IF(DataAnalyst!I1698=-1,"Unknown",DataAnalyst!I1698)</f>
        <v>Unknown</v>
      </c>
      <c r="K1697" t="str">
        <f>IF(DataAnalyst!L1698=-1,"Unknown",DataAnalyst!L1698)</f>
        <v>Unknown</v>
      </c>
      <c r="L1697" t="str">
        <f>IF(DataAnalyst!N1698=-1,"Unknown",DataAnalyst!N1698)</f>
        <v>Unknown / Non-Applicable</v>
      </c>
      <c r="M1697" t="b">
        <f>IF(DataAnalyst!P1698=-1,FALSE,TRUE)</f>
        <v>0</v>
      </c>
      <c r="N1697">
        <f t="shared" si="242"/>
        <v>0</v>
      </c>
      <c r="O1697">
        <f t="shared" si="237"/>
        <v>0</v>
      </c>
      <c r="P1697">
        <f t="shared" si="238"/>
        <v>0</v>
      </c>
      <c r="Q1697">
        <f t="shared" si="239"/>
        <v>0</v>
      </c>
      <c r="R1697">
        <f t="shared" si="240"/>
        <v>0</v>
      </c>
      <c r="S1697">
        <f t="shared" si="241"/>
        <v>0</v>
      </c>
    </row>
    <row r="1698" spans="1:19" ht="18.600000000000001" customHeight="1" x14ac:dyDescent="0.3">
      <c r="A1698" t="s">
        <v>4806</v>
      </c>
      <c r="B1698" t="str">
        <f>UPPER(DataAnalyst!B1698)</f>
        <v>DATA GOVERNANCE ANALYST/LEAD</v>
      </c>
      <c r="C1698" t="s">
        <v>4784</v>
      </c>
      <c r="E1698" t="str">
        <f t="shared" si="243"/>
        <v>Data Analyst</v>
      </c>
      <c r="F1698" t="str">
        <f t="shared" si="235"/>
        <v>$35</v>
      </c>
      <c r="G1698" t="str">
        <f t="shared" si="236"/>
        <v>$42</v>
      </c>
      <c r="H1698" t="str">
        <f>LEFT(DataAnalyst!F1699,LEN(DataAnalyst!F1699)-3)</f>
        <v xml:space="preserve">Octo Consulting Group
</v>
      </c>
      <c r="I1698" t="s">
        <v>1905</v>
      </c>
      <c r="J1698" t="str">
        <f>IF(DataAnalyst!I1699=-1,"Unknown",DataAnalyst!I1699)</f>
        <v>501 to 1000 employees</v>
      </c>
      <c r="K1698" t="str">
        <f>IF(DataAnalyst!L1699=-1,"Unknown",DataAnalyst!L1699)</f>
        <v>Consulting</v>
      </c>
      <c r="L1698" t="str">
        <f>IF(DataAnalyst!N1699=-1,"Unknown",DataAnalyst!N1699)</f>
        <v>$50 to $100 million (USD)</v>
      </c>
      <c r="M1698" t="b">
        <f>IF(DataAnalyst!P1699=-1,FALSE,TRUE)</f>
        <v>0</v>
      </c>
      <c r="N1698">
        <f t="shared" si="242"/>
        <v>0</v>
      </c>
      <c r="O1698">
        <f t="shared" si="237"/>
        <v>0</v>
      </c>
      <c r="P1698">
        <f t="shared" si="238"/>
        <v>0</v>
      </c>
      <c r="Q1698">
        <f t="shared" si="239"/>
        <v>0</v>
      </c>
      <c r="R1698">
        <f t="shared" si="240"/>
        <v>0</v>
      </c>
      <c r="S1698">
        <f t="shared" si="241"/>
        <v>0</v>
      </c>
    </row>
    <row r="1699" spans="1:19" ht="18.600000000000001" customHeight="1" x14ac:dyDescent="0.3">
      <c r="A1699" t="s">
        <v>4809</v>
      </c>
      <c r="B1699" t="str">
        <f>UPPER(DataAnalyst!B1699)</f>
        <v>DATA WAREHOUSE ANALYST</v>
      </c>
      <c r="C1699" t="s">
        <v>4784</v>
      </c>
      <c r="E1699" t="str">
        <f t="shared" si="243"/>
        <v>Data Analyst</v>
      </c>
      <c r="F1699" t="str">
        <f t="shared" si="235"/>
        <v>$35</v>
      </c>
      <c r="G1699" t="str">
        <f t="shared" si="236"/>
        <v>$42</v>
      </c>
      <c r="H1699" t="str">
        <f>LEFT(DataAnalyst!F1700,LEN(DataAnalyst!F1700)-3)</f>
        <v xml:space="preserve">Seven Seven Softwares
</v>
      </c>
      <c r="I1699" t="s">
        <v>1905</v>
      </c>
      <c r="J1699" t="str">
        <f>IF(DataAnalyst!I1700=-1,"Unknown",DataAnalyst!I1700)</f>
        <v>201 to 500 employees</v>
      </c>
      <c r="K1699" t="str">
        <f>IF(DataAnalyst!L1700=-1,"Unknown",DataAnalyst!L1700)</f>
        <v>IT Services</v>
      </c>
      <c r="L1699" t="str">
        <f>IF(DataAnalyst!N1700=-1,"Unknown",DataAnalyst!N1700)</f>
        <v>$10 to $25 million (USD)</v>
      </c>
      <c r="M1699" t="b">
        <f>IF(DataAnalyst!P1700=-1,FALSE,TRUE)</f>
        <v>0</v>
      </c>
      <c r="N1699">
        <f t="shared" si="242"/>
        <v>0</v>
      </c>
      <c r="O1699">
        <f t="shared" si="237"/>
        <v>0</v>
      </c>
      <c r="P1699">
        <f t="shared" si="238"/>
        <v>0</v>
      </c>
      <c r="Q1699">
        <f t="shared" si="239"/>
        <v>0</v>
      </c>
      <c r="R1699">
        <f t="shared" si="240"/>
        <v>0</v>
      </c>
      <c r="S1699">
        <f t="shared" si="241"/>
        <v>0</v>
      </c>
    </row>
    <row r="1700" spans="1:19" ht="18.600000000000001" customHeight="1" x14ac:dyDescent="0.3">
      <c r="A1700" t="s">
        <v>4812</v>
      </c>
      <c r="B1700" t="str">
        <f>UPPER(DataAnalyst!B1700)</f>
        <v>DATA ANALYST III</v>
      </c>
      <c r="C1700" t="s">
        <v>4784</v>
      </c>
      <c r="E1700" t="str">
        <f t="shared" si="243"/>
        <v>Data Analyst</v>
      </c>
      <c r="F1700" t="str">
        <f t="shared" si="235"/>
        <v>$35</v>
      </c>
      <c r="G1700" t="str">
        <f t="shared" si="236"/>
        <v>$42</v>
      </c>
      <c r="H1700" t="str">
        <f>LEFT(DataAnalyst!F1701,LEN(DataAnalyst!F1701)-3)</f>
        <v xml:space="preserve">Wellcare
</v>
      </c>
      <c r="I1700" t="s">
        <v>1905</v>
      </c>
      <c r="J1700" t="str">
        <f>IF(DataAnalyst!I1701=-1,"Unknown",DataAnalyst!I1701)</f>
        <v>5001 to 10000 employees</v>
      </c>
      <c r="K1700" t="str">
        <f>IF(DataAnalyst!L1701=-1,"Unknown",DataAnalyst!L1701)</f>
        <v>Insurance Carriers</v>
      </c>
      <c r="L1700" t="str">
        <f>IF(DataAnalyst!N1701=-1,"Unknown",DataAnalyst!N1701)</f>
        <v>$10+ billion (USD)</v>
      </c>
      <c r="M1700" t="b">
        <f>IF(DataAnalyst!P1701=-1,FALSE,TRUE)</f>
        <v>0</v>
      </c>
      <c r="N1700">
        <f t="shared" si="242"/>
        <v>1</v>
      </c>
      <c r="O1700">
        <f t="shared" si="237"/>
        <v>0</v>
      </c>
      <c r="P1700">
        <f t="shared" si="238"/>
        <v>0</v>
      </c>
      <c r="Q1700">
        <f t="shared" si="239"/>
        <v>0</v>
      </c>
      <c r="R1700">
        <f t="shared" si="240"/>
        <v>0</v>
      </c>
      <c r="S1700">
        <f t="shared" si="241"/>
        <v>1</v>
      </c>
    </row>
    <row r="1701" spans="1:19" ht="18.600000000000001" customHeight="1" x14ac:dyDescent="0.3">
      <c r="A1701" t="s">
        <v>4813</v>
      </c>
      <c r="B1701" t="str">
        <f>UPPER(DataAnalyst!B1701)</f>
        <v>DATA ANALYST III</v>
      </c>
      <c r="C1701" t="s">
        <v>4784</v>
      </c>
      <c r="E1701" t="str">
        <f t="shared" si="243"/>
        <v>Data Analyst</v>
      </c>
      <c r="F1701" t="str">
        <f t="shared" si="235"/>
        <v>$35</v>
      </c>
      <c r="G1701" t="str">
        <f t="shared" si="236"/>
        <v>$42</v>
      </c>
      <c r="H1701" t="str">
        <f>LEFT(DataAnalyst!F1702,LEN(DataAnalyst!F1702)-3)</f>
        <v xml:space="preserve">Central Health
</v>
      </c>
      <c r="I1701" t="s">
        <v>1905</v>
      </c>
      <c r="J1701" t="str">
        <f>IF(DataAnalyst!I1702=-1,"Unknown",DataAnalyst!I1702)</f>
        <v>51 to 200 employees</v>
      </c>
      <c r="K1701" t="str">
        <f>IF(DataAnalyst!L1702=-1,"Unknown",DataAnalyst!L1702)</f>
        <v>Health Care Services &amp; Hospitals</v>
      </c>
      <c r="L1701" t="str">
        <f>IF(DataAnalyst!N1702=-1,"Unknown",DataAnalyst!N1702)</f>
        <v>$5 to $10 million (USD)</v>
      </c>
      <c r="M1701" t="b">
        <f>IF(DataAnalyst!P1702=-1,FALSE,TRUE)</f>
        <v>0</v>
      </c>
      <c r="N1701">
        <f t="shared" si="242"/>
        <v>1</v>
      </c>
      <c r="O1701">
        <f t="shared" si="237"/>
        <v>0</v>
      </c>
      <c r="P1701">
        <f t="shared" si="238"/>
        <v>0</v>
      </c>
      <c r="Q1701">
        <f t="shared" si="239"/>
        <v>0</v>
      </c>
      <c r="R1701">
        <f t="shared" si="240"/>
        <v>0</v>
      </c>
      <c r="S1701">
        <f t="shared" si="241"/>
        <v>1</v>
      </c>
    </row>
    <row r="1702" spans="1:19" ht="18.600000000000001" customHeight="1" x14ac:dyDescent="0.3">
      <c r="A1702" t="s">
        <v>4815</v>
      </c>
      <c r="B1702" t="str">
        <f>UPPER(DataAnalyst!B1702)</f>
        <v>SENIOR STRATEGY DATA ANALYST</v>
      </c>
      <c r="C1702" t="s">
        <v>4784</v>
      </c>
      <c r="E1702" t="str">
        <f t="shared" si="243"/>
        <v>Data Analyst</v>
      </c>
      <c r="F1702" t="str">
        <f t="shared" si="235"/>
        <v>$35</v>
      </c>
      <c r="G1702" t="str">
        <f t="shared" si="236"/>
        <v>$42</v>
      </c>
      <c r="H1702" t="str">
        <f>LEFT(DataAnalyst!F1703,LEN(DataAnalyst!F1703)-3)</f>
        <v>Sam Bhar</v>
      </c>
      <c r="I1702" t="s">
        <v>4819</v>
      </c>
      <c r="J1702" t="str">
        <f>IF(DataAnalyst!I1703=-1,"Unknown",DataAnalyst!I1703)</f>
        <v>Unknown</v>
      </c>
      <c r="K1702" t="str">
        <f>IF(DataAnalyst!L1703=-1,"Unknown",DataAnalyst!L1703)</f>
        <v>Unknown</v>
      </c>
      <c r="L1702" t="str">
        <f>IF(DataAnalyst!N1703=-1,"Unknown",DataAnalyst!N1703)</f>
        <v>Unknown</v>
      </c>
      <c r="M1702" t="b">
        <f>IF(DataAnalyst!P1703=-1,FALSE,TRUE)</f>
        <v>0</v>
      </c>
      <c r="N1702">
        <f t="shared" si="242"/>
        <v>1</v>
      </c>
      <c r="O1702">
        <f t="shared" si="237"/>
        <v>1</v>
      </c>
      <c r="P1702">
        <f t="shared" si="238"/>
        <v>0</v>
      </c>
      <c r="Q1702">
        <f t="shared" si="239"/>
        <v>1</v>
      </c>
      <c r="R1702">
        <f t="shared" si="240"/>
        <v>0</v>
      </c>
      <c r="S1702">
        <f t="shared" si="241"/>
        <v>1</v>
      </c>
    </row>
    <row r="1703" spans="1:19" ht="18.600000000000001" customHeight="1" x14ac:dyDescent="0.3">
      <c r="A1703" t="s">
        <v>4817</v>
      </c>
      <c r="B1703" t="str">
        <f>UPPER(DataAnalyst!B1703)</f>
        <v>BI DATA ANALYST AND SPECIALIST</v>
      </c>
      <c r="C1703" t="s">
        <v>4784</v>
      </c>
      <c r="E1703" t="str">
        <f t="shared" si="243"/>
        <v>Data Analyst</v>
      </c>
      <c r="F1703" t="str">
        <f t="shared" si="235"/>
        <v>$35</v>
      </c>
      <c r="G1703" t="str">
        <f t="shared" si="236"/>
        <v>$42</v>
      </c>
      <c r="H1703" t="str">
        <f>LEFT(DataAnalyst!F1704,LEN(DataAnalyst!F1704)-3)</f>
        <v xml:space="preserve">Texas Health &amp; Human Services Commission
</v>
      </c>
      <c r="I1703" t="s">
        <v>1905</v>
      </c>
      <c r="J1703" t="str">
        <f>IF(DataAnalyst!I1704=-1,"Unknown",DataAnalyst!I1704)</f>
        <v>10000+ employees</v>
      </c>
      <c r="K1703" t="str">
        <f>IF(DataAnalyst!L1704=-1,"Unknown",DataAnalyst!L1704)</f>
        <v>State &amp; Regional Agencies</v>
      </c>
      <c r="L1703" t="str">
        <f>IF(DataAnalyst!N1704=-1,"Unknown",DataAnalyst!N1704)</f>
        <v>Unknown / Non-Applicable</v>
      </c>
      <c r="M1703" t="b">
        <f>IF(DataAnalyst!P1704=-1,FALSE,TRUE)</f>
        <v>0</v>
      </c>
      <c r="N1703">
        <f t="shared" si="242"/>
        <v>1</v>
      </c>
      <c r="O1703">
        <f t="shared" si="237"/>
        <v>1</v>
      </c>
      <c r="P1703">
        <f t="shared" si="238"/>
        <v>0</v>
      </c>
      <c r="Q1703">
        <f t="shared" si="239"/>
        <v>1</v>
      </c>
      <c r="R1703">
        <f t="shared" si="240"/>
        <v>0</v>
      </c>
      <c r="S1703">
        <f t="shared" si="241"/>
        <v>1</v>
      </c>
    </row>
    <row r="1704" spans="1:19" ht="18.600000000000001" customHeight="1" x14ac:dyDescent="0.3">
      <c r="A1704" t="s">
        <v>4820</v>
      </c>
      <c r="B1704" t="str">
        <f>UPPER(DataAnalyst!B1704)</f>
        <v>DATA ANALYST IV</v>
      </c>
      <c r="C1704" t="s">
        <v>4784</v>
      </c>
      <c r="E1704" t="str">
        <f t="shared" si="243"/>
        <v>Data Analyst</v>
      </c>
      <c r="F1704" t="str">
        <f t="shared" si="235"/>
        <v>$35</v>
      </c>
      <c r="G1704" t="str">
        <f t="shared" si="236"/>
        <v>$42</v>
      </c>
      <c r="H1704" t="str">
        <f>LEFT(DataAnalyst!F1705,LEN(DataAnalyst!F1705)-3)</f>
        <v xml:space="preserve">Ascension
</v>
      </c>
      <c r="I1704" t="s">
        <v>1905</v>
      </c>
      <c r="J1704" t="str">
        <f>IF(DataAnalyst!I1705=-1,"Unknown",DataAnalyst!I1705)</f>
        <v>10000+ employees</v>
      </c>
      <c r="K1704" t="str">
        <f>IF(DataAnalyst!L1705=-1,"Unknown",DataAnalyst!L1705)</f>
        <v>Health Care Services &amp; Hospitals</v>
      </c>
      <c r="L1704" t="str">
        <f>IF(DataAnalyst!N1705=-1,"Unknown",DataAnalyst!N1705)</f>
        <v>$100 to $500 million (USD)</v>
      </c>
      <c r="M1704" t="b">
        <f>IF(DataAnalyst!P1705=-1,FALSE,TRUE)</f>
        <v>0</v>
      </c>
      <c r="N1704">
        <f t="shared" si="242"/>
        <v>1</v>
      </c>
      <c r="O1704">
        <f t="shared" si="237"/>
        <v>0</v>
      </c>
      <c r="P1704">
        <f t="shared" si="238"/>
        <v>0</v>
      </c>
      <c r="Q1704">
        <f t="shared" si="239"/>
        <v>0</v>
      </c>
      <c r="R1704">
        <f t="shared" si="240"/>
        <v>0</v>
      </c>
      <c r="S1704">
        <f t="shared" si="241"/>
        <v>1</v>
      </c>
    </row>
    <row r="1705" spans="1:19" ht="18.600000000000001" customHeight="1" x14ac:dyDescent="0.3">
      <c r="A1705" t="s">
        <v>4822</v>
      </c>
      <c r="B1705" t="str">
        <f>UPPER(DataAnalyst!B1705)</f>
        <v>CLINICAL DATA MANAGEMENT - TECHNICAL ANALYST</v>
      </c>
      <c r="C1705" t="s">
        <v>4784</v>
      </c>
      <c r="E1705" t="str">
        <f t="shared" si="243"/>
        <v>Data Analyst</v>
      </c>
      <c r="F1705" t="str">
        <f t="shared" si="235"/>
        <v>$35</v>
      </c>
      <c r="G1705" t="str">
        <f t="shared" si="236"/>
        <v>$42</v>
      </c>
      <c r="H1705" t="str">
        <f>LEFT(DataAnalyst!F1706,LEN(DataAnalyst!F1706)-3)</f>
        <v xml:space="preserve">BayOne Solutions
</v>
      </c>
      <c r="I1705" t="s">
        <v>1905</v>
      </c>
      <c r="J1705" t="str">
        <f>IF(DataAnalyst!I1706=-1,"Unknown",DataAnalyst!I1706)</f>
        <v>1001 to 5000 employees</v>
      </c>
      <c r="K1705" t="str">
        <f>IF(DataAnalyst!L1706=-1,"Unknown",DataAnalyst!L1706)</f>
        <v>IT Services</v>
      </c>
      <c r="L1705" t="str">
        <f>IF(DataAnalyst!N1706=-1,"Unknown",DataAnalyst!N1706)</f>
        <v>$5 to $10 million (USD)</v>
      </c>
      <c r="M1705" t="b">
        <f>IF(DataAnalyst!P1706=-1,FALSE,TRUE)</f>
        <v>0</v>
      </c>
      <c r="N1705">
        <f t="shared" si="242"/>
        <v>1</v>
      </c>
      <c r="O1705">
        <f t="shared" si="237"/>
        <v>1</v>
      </c>
      <c r="P1705">
        <f t="shared" si="238"/>
        <v>0</v>
      </c>
      <c r="Q1705">
        <f t="shared" si="239"/>
        <v>0</v>
      </c>
      <c r="R1705">
        <f t="shared" si="240"/>
        <v>0</v>
      </c>
      <c r="S1705">
        <f t="shared" si="241"/>
        <v>0</v>
      </c>
    </row>
    <row r="1706" spans="1:19" ht="18.600000000000001" customHeight="1" x14ac:dyDescent="0.3">
      <c r="A1706" t="s">
        <v>4824</v>
      </c>
      <c r="B1706" t="str">
        <f>UPPER(DataAnalyst!B1706)</f>
        <v>SPLUNK DATA ANALYST</v>
      </c>
      <c r="C1706" t="s">
        <v>4784</v>
      </c>
      <c r="E1706" t="str">
        <f t="shared" si="243"/>
        <v>Data Analyst</v>
      </c>
      <c r="F1706" t="str">
        <f t="shared" si="235"/>
        <v>$35</v>
      </c>
      <c r="G1706" t="str">
        <f t="shared" si="236"/>
        <v>$42</v>
      </c>
      <c r="H1706" t="str">
        <f>LEFT(DataAnalyst!F1707,LEN(DataAnalyst!F1707)-3)</f>
        <v xml:space="preserve">Superior HealthPlan
</v>
      </c>
      <c r="I1706" t="s">
        <v>1905</v>
      </c>
      <c r="J1706" t="str">
        <f>IF(DataAnalyst!I1707=-1,"Unknown",DataAnalyst!I1707)</f>
        <v>1001 to 5000 employees</v>
      </c>
      <c r="K1706" t="str">
        <f>IF(DataAnalyst!L1707=-1,"Unknown",DataAnalyst!L1707)</f>
        <v>Health Care Services &amp; Hospitals</v>
      </c>
      <c r="L1706" t="str">
        <f>IF(DataAnalyst!N1707=-1,"Unknown",DataAnalyst!N1707)</f>
        <v>Unknown / Non-Applicable</v>
      </c>
      <c r="M1706" t="b">
        <f>IF(DataAnalyst!P1707=-1,FALSE,TRUE)</f>
        <v>0</v>
      </c>
      <c r="N1706">
        <f t="shared" si="242"/>
        <v>0</v>
      </c>
      <c r="O1706">
        <f t="shared" si="237"/>
        <v>0</v>
      </c>
      <c r="P1706">
        <f t="shared" si="238"/>
        <v>0</v>
      </c>
      <c r="Q1706">
        <f t="shared" si="239"/>
        <v>0</v>
      </c>
      <c r="R1706">
        <f t="shared" si="240"/>
        <v>0</v>
      </c>
      <c r="S1706">
        <f t="shared" si="241"/>
        <v>0</v>
      </c>
    </row>
    <row r="1707" spans="1:19" ht="18.600000000000001" customHeight="1" x14ac:dyDescent="0.3">
      <c r="A1707" t="s">
        <v>4825</v>
      </c>
      <c r="B1707" t="str">
        <f>UPPER(DataAnalyst!B1707)</f>
        <v>DATA ANALYST III</v>
      </c>
      <c r="C1707" t="s">
        <v>4784</v>
      </c>
      <c r="E1707" t="str">
        <f t="shared" si="243"/>
        <v>Data Analyst</v>
      </c>
      <c r="F1707" t="str">
        <f t="shared" si="235"/>
        <v>$35</v>
      </c>
      <c r="G1707" t="str">
        <f t="shared" si="236"/>
        <v>$42</v>
      </c>
      <c r="H1707" t="str">
        <f>LEFT(DataAnalyst!F1708,LEN(DataAnalyst!F1708)-3)</f>
        <v xml:space="preserve">Staffigo Technical Services, LLC
</v>
      </c>
      <c r="I1707" t="s">
        <v>1905</v>
      </c>
      <c r="J1707" t="str">
        <f>IF(DataAnalyst!I1708=-1,"Unknown",DataAnalyst!I1708)</f>
        <v>51 to 200 employees</v>
      </c>
      <c r="K1707" t="str">
        <f>IF(DataAnalyst!L1708=-1,"Unknown",DataAnalyst!L1708)</f>
        <v>IT Services</v>
      </c>
      <c r="L1707" t="str">
        <f>IF(DataAnalyst!N1708=-1,"Unknown",DataAnalyst!N1708)</f>
        <v>$50 to $100 million (USD)</v>
      </c>
      <c r="M1707" t="b">
        <f>IF(DataAnalyst!P1708=-1,FALSE,TRUE)</f>
        <v>0</v>
      </c>
      <c r="N1707">
        <f t="shared" si="242"/>
        <v>1</v>
      </c>
      <c r="O1707">
        <f t="shared" si="237"/>
        <v>0</v>
      </c>
      <c r="P1707">
        <f t="shared" si="238"/>
        <v>0</v>
      </c>
      <c r="Q1707">
        <f t="shared" si="239"/>
        <v>0</v>
      </c>
      <c r="R1707">
        <f t="shared" si="240"/>
        <v>0</v>
      </c>
      <c r="S1707">
        <f t="shared" si="241"/>
        <v>1</v>
      </c>
    </row>
    <row r="1708" spans="1:19" ht="18.600000000000001" customHeight="1" x14ac:dyDescent="0.3">
      <c r="A1708" t="s">
        <v>4826</v>
      </c>
      <c r="B1708" t="str">
        <f>UPPER(DataAnalyst!B1708)</f>
        <v>DATA ANALYST JUNIOR</v>
      </c>
      <c r="C1708" t="s">
        <v>4784</v>
      </c>
      <c r="E1708" t="str">
        <f t="shared" si="243"/>
        <v>Data Analyst</v>
      </c>
      <c r="F1708" t="str">
        <f t="shared" si="235"/>
        <v>$35</v>
      </c>
      <c r="G1708" t="str">
        <f t="shared" si="236"/>
        <v>$42</v>
      </c>
      <c r="H1708" t="str">
        <f>LEFT(DataAnalyst!F1709,LEN(DataAnalyst!F1709)-3)</f>
        <v xml:space="preserve">Texas Water Development Board
</v>
      </c>
      <c r="I1708" t="s">
        <v>1905</v>
      </c>
      <c r="J1708" t="str">
        <f>IF(DataAnalyst!I1709=-1,"Unknown",DataAnalyst!I1709)</f>
        <v>201 to 500 employees</v>
      </c>
      <c r="K1708" t="str">
        <f>IF(DataAnalyst!L1709=-1,"Unknown",DataAnalyst!L1709)</f>
        <v>State &amp; Regional Agencies</v>
      </c>
      <c r="L1708" t="str">
        <f>IF(DataAnalyst!N1709=-1,"Unknown",DataAnalyst!N1709)</f>
        <v>Unknown / Non-Applicable</v>
      </c>
      <c r="M1708" t="b">
        <f>IF(DataAnalyst!P1709=-1,FALSE,TRUE)</f>
        <v>0</v>
      </c>
      <c r="N1708">
        <f t="shared" si="242"/>
        <v>1</v>
      </c>
      <c r="O1708">
        <f t="shared" si="237"/>
        <v>0</v>
      </c>
      <c r="P1708">
        <f t="shared" si="238"/>
        <v>0</v>
      </c>
      <c r="Q1708">
        <f t="shared" si="239"/>
        <v>0</v>
      </c>
      <c r="R1708">
        <f t="shared" si="240"/>
        <v>0</v>
      </c>
      <c r="S1708">
        <f t="shared" si="241"/>
        <v>1</v>
      </c>
    </row>
    <row r="1709" spans="1:19" ht="18.600000000000001" customHeight="1" x14ac:dyDescent="0.3">
      <c r="A1709" t="s">
        <v>4828</v>
      </c>
      <c r="B1709" t="str">
        <f>UPPER(DataAnalyst!B1709)</f>
        <v>20-63 FLOOD PLANNING DATA ANALYST (DATA ANALYST III)</v>
      </c>
      <c r="C1709" t="s">
        <v>4784</v>
      </c>
      <c r="E1709" t="str">
        <f t="shared" si="243"/>
        <v>Data Analyst</v>
      </c>
      <c r="F1709" t="str">
        <f t="shared" si="235"/>
        <v>$35</v>
      </c>
      <c r="G1709" t="str">
        <f t="shared" si="236"/>
        <v>$42</v>
      </c>
      <c r="H1709" t="str">
        <f>LEFT(DataAnalyst!F1711,LEN(DataAnalyst!F1711)-3)</f>
        <v xml:space="preserve">GasPedal
</v>
      </c>
      <c r="I1709" t="s">
        <v>1905</v>
      </c>
      <c r="J1709" t="str">
        <f>IF(DataAnalyst!I1711=-1,"Unknown",DataAnalyst!I1711)</f>
        <v>1 to 50 employees</v>
      </c>
      <c r="K1709" t="str">
        <f>IF(DataAnalyst!L1711=-1,"Unknown",DataAnalyst!L1711)</f>
        <v>Membership Organizations</v>
      </c>
      <c r="L1709" t="str">
        <f>IF(DataAnalyst!N1711=-1,"Unknown",DataAnalyst!N1711)</f>
        <v>$5 to $10 million (USD)</v>
      </c>
      <c r="M1709" t="b">
        <f>IF(DataAnalyst!P1711=-1,FALSE,TRUE)</f>
        <v>0</v>
      </c>
      <c r="N1709">
        <f t="shared" si="242"/>
        <v>1</v>
      </c>
      <c r="O1709">
        <f t="shared" si="237"/>
        <v>1</v>
      </c>
      <c r="P1709">
        <f t="shared" si="238"/>
        <v>0</v>
      </c>
      <c r="Q1709">
        <f t="shared" si="239"/>
        <v>0</v>
      </c>
      <c r="R1709">
        <f t="shared" si="240"/>
        <v>0</v>
      </c>
      <c r="S1709">
        <f t="shared" si="241"/>
        <v>1</v>
      </c>
    </row>
    <row r="1710" spans="1:19" ht="18.600000000000001" customHeight="1" x14ac:dyDescent="0.3">
      <c r="A1710" t="s">
        <v>4831</v>
      </c>
      <c r="B1710" t="str">
        <f>UPPER(DataAnalyst!B1710)</f>
        <v>OPERATIONS RESEARCH ANALYST (DATA SCIENTIST)</v>
      </c>
      <c r="C1710" t="s">
        <v>4784</v>
      </c>
      <c r="E1710" t="str">
        <f t="shared" si="243"/>
        <v>Data Analyst</v>
      </c>
      <c r="F1710" t="str">
        <f t="shared" si="235"/>
        <v>$35</v>
      </c>
      <c r="G1710" t="str">
        <f t="shared" si="236"/>
        <v>$42</v>
      </c>
      <c r="H1710" t="str">
        <f>LEFT(DataAnalyst!F1712,LEN(DataAnalyst!F1712)-3)</f>
        <v xml:space="preserve">Smartwebs, Inc.
</v>
      </c>
      <c r="I1710" t="s">
        <v>4839</v>
      </c>
      <c r="J1710" t="str">
        <f>IF(DataAnalyst!I1712=-1,"Unknown",DataAnalyst!I1712)</f>
        <v>Unknown</v>
      </c>
      <c r="K1710" t="str">
        <f>IF(DataAnalyst!L1712=-1,"Unknown",DataAnalyst!L1712)</f>
        <v>Advertising &amp; Marketing</v>
      </c>
      <c r="L1710" t="str">
        <f>IF(DataAnalyst!N1712=-1,"Unknown",DataAnalyst!N1712)</f>
        <v>Less than $1 million (USD)</v>
      </c>
      <c r="M1710" t="b">
        <f>IF(DataAnalyst!P1712=-1,FALSE,TRUE)</f>
        <v>0</v>
      </c>
      <c r="N1710">
        <f t="shared" si="242"/>
        <v>0</v>
      </c>
      <c r="O1710">
        <f t="shared" si="237"/>
        <v>1</v>
      </c>
      <c r="P1710">
        <f t="shared" si="238"/>
        <v>0</v>
      </c>
      <c r="Q1710">
        <f t="shared" si="239"/>
        <v>0</v>
      </c>
      <c r="R1710">
        <f t="shared" si="240"/>
        <v>0</v>
      </c>
      <c r="S1710">
        <f t="shared" si="241"/>
        <v>0</v>
      </c>
    </row>
    <row r="1711" spans="1:19" ht="18.600000000000001" customHeight="1" x14ac:dyDescent="0.3">
      <c r="A1711" t="s">
        <v>4834</v>
      </c>
      <c r="B1711" t="str">
        <f>UPPER(DataAnalyst!B1711)</f>
        <v>LEADING DATA-DRIVEN CHANGE -- DATA INDUSTRY ANALYST</v>
      </c>
      <c r="C1711" t="s">
        <v>4784</v>
      </c>
      <c r="E1711" t="str">
        <f t="shared" si="243"/>
        <v>Data Analyst</v>
      </c>
      <c r="F1711" t="str">
        <f t="shared" si="235"/>
        <v>$35</v>
      </c>
      <c r="G1711" t="str">
        <f t="shared" si="236"/>
        <v>$42</v>
      </c>
      <c r="H1711" t="str">
        <f>LEFT(DataAnalyst!F1714,LEN(DataAnalyst!F1714)-3)</f>
        <v>Iris Plans I</v>
      </c>
      <c r="I1711" t="s">
        <v>1905</v>
      </c>
      <c r="J1711" t="str">
        <f>IF(DataAnalyst!I1714=-1,"Unknown",DataAnalyst!I1714)</f>
        <v>1 to 50 employees</v>
      </c>
      <c r="K1711" t="str">
        <f>IF(DataAnalyst!L1714=-1,"Unknown",DataAnalyst!L1714)</f>
        <v>Unknown</v>
      </c>
      <c r="L1711" t="str">
        <f>IF(DataAnalyst!N1714=-1,"Unknown",DataAnalyst!N1714)</f>
        <v>Unknown / Non-Applicable</v>
      </c>
      <c r="M1711" t="b">
        <f>IF(DataAnalyst!P1714=-1,FALSE,TRUE)</f>
        <v>0</v>
      </c>
      <c r="N1711">
        <f t="shared" si="242"/>
        <v>0</v>
      </c>
      <c r="O1711">
        <f t="shared" si="237"/>
        <v>0</v>
      </c>
      <c r="P1711">
        <f t="shared" si="238"/>
        <v>0</v>
      </c>
      <c r="Q1711">
        <f t="shared" si="239"/>
        <v>0</v>
      </c>
      <c r="R1711">
        <f t="shared" si="240"/>
        <v>0</v>
      </c>
      <c r="S1711">
        <f t="shared" si="241"/>
        <v>1</v>
      </c>
    </row>
    <row r="1712" spans="1:19" ht="18.600000000000001" customHeight="1" x14ac:dyDescent="0.3">
      <c r="A1712" t="s">
        <v>4837</v>
      </c>
      <c r="B1712" t="str">
        <f>UPPER(DataAnalyst!B1712)</f>
        <v>SQL DATA AND INTEGRATION ANALYST</v>
      </c>
      <c r="C1712" t="s">
        <v>4784</v>
      </c>
      <c r="E1712" t="str">
        <f t="shared" si="243"/>
        <v>Data Analyst</v>
      </c>
      <c r="F1712" t="str">
        <f t="shared" si="235"/>
        <v>$35</v>
      </c>
      <c r="G1712" t="str">
        <f t="shared" si="236"/>
        <v>$42</v>
      </c>
      <c r="H1712" t="str">
        <f>LEFT(DataAnalyst!F1715,LEN(DataAnalyst!F1715)-3)</f>
        <v xml:space="preserve">Hyliion
</v>
      </c>
      <c r="I1712" t="s">
        <v>4754</v>
      </c>
      <c r="J1712" t="str">
        <f>IF(DataAnalyst!I1715=-1,"Unknown",DataAnalyst!I1715)</f>
        <v>1 to 50 employees</v>
      </c>
      <c r="K1712" t="str">
        <f>IF(DataAnalyst!L1715=-1,"Unknown",DataAnalyst!L1715)</f>
        <v>Trucking</v>
      </c>
      <c r="L1712" t="str">
        <f>IF(DataAnalyst!N1715=-1,"Unknown",DataAnalyst!N1715)</f>
        <v>Unknown / Non-Applicable</v>
      </c>
      <c r="M1712" t="b">
        <f>IF(DataAnalyst!P1715=-1,FALSE,TRUE)</f>
        <v>0</v>
      </c>
      <c r="N1712">
        <f t="shared" si="242"/>
        <v>1</v>
      </c>
      <c r="O1712">
        <f t="shared" si="237"/>
        <v>0</v>
      </c>
      <c r="P1712">
        <f t="shared" si="238"/>
        <v>0</v>
      </c>
      <c r="Q1712">
        <f t="shared" si="239"/>
        <v>0</v>
      </c>
      <c r="R1712">
        <f t="shared" si="240"/>
        <v>0</v>
      </c>
      <c r="S1712">
        <f t="shared" si="241"/>
        <v>0</v>
      </c>
    </row>
    <row r="1713" spans="1:19" ht="18.600000000000001" customHeight="1" x14ac:dyDescent="0.3">
      <c r="A1713" t="s">
        <v>4841</v>
      </c>
      <c r="B1713" t="str">
        <f>UPPER(DataAnalyst!B1713)</f>
        <v>INDUSTRY ANALYST -- DATA SCIENCE AND STRATEGY</v>
      </c>
      <c r="C1713" t="s">
        <v>4784</v>
      </c>
      <c r="E1713" t="str">
        <f t="shared" si="243"/>
        <v>Data Analyst</v>
      </c>
      <c r="F1713" t="str">
        <f t="shared" si="235"/>
        <v>$35</v>
      </c>
      <c r="G1713" t="str">
        <f t="shared" si="236"/>
        <v>$42</v>
      </c>
      <c r="H1713" t="str">
        <f>LEFT(DataAnalyst!F1716,LEN(DataAnalyst!F1716)-3)</f>
        <v>softsnipp</v>
      </c>
      <c r="I1713" t="s">
        <v>1905</v>
      </c>
      <c r="J1713" t="str">
        <f>IF(DataAnalyst!I1716=-1,"Unknown",DataAnalyst!I1716)</f>
        <v>Unknown</v>
      </c>
      <c r="K1713" t="str">
        <f>IF(DataAnalyst!L1716=-1,"Unknown",DataAnalyst!L1716)</f>
        <v>Unknown</v>
      </c>
      <c r="L1713" t="str">
        <f>IF(DataAnalyst!N1716=-1,"Unknown",DataAnalyst!N1716)</f>
        <v>Unknown</v>
      </c>
      <c r="M1713" t="b">
        <f>IF(DataAnalyst!P1716=-1,FALSE,TRUE)</f>
        <v>0</v>
      </c>
      <c r="N1713">
        <f t="shared" si="242"/>
        <v>0</v>
      </c>
      <c r="O1713">
        <f t="shared" si="237"/>
        <v>0</v>
      </c>
      <c r="P1713">
        <f t="shared" si="238"/>
        <v>0</v>
      </c>
      <c r="Q1713">
        <f t="shared" si="239"/>
        <v>0</v>
      </c>
      <c r="R1713">
        <f t="shared" si="240"/>
        <v>0</v>
      </c>
      <c r="S1713">
        <f t="shared" si="241"/>
        <v>1</v>
      </c>
    </row>
    <row r="1714" spans="1:19" ht="18.600000000000001" customHeight="1" x14ac:dyDescent="0.3">
      <c r="A1714" t="s">
        <v>4842</v>
      </c>
      <c r="B1714" t="str">
        <f>UPPER(DataAnalyst!B1714)</f>
        <v>SENIOR DATA ANALYST</v>
      </c>
      <c r="C1714" t="s">
        <v>4784</v>
      </c>
      <c r="E1714" t="str">
        <f t="shared" si="243"/>
        <v>Data Analyst</v>
      </c>
      <c r="F1714" t="str">
        <f t="shared" si="235"/>
        <v>$35</v>
      </c>
      <c r="G1714" t="str">
        <f t="shared" si="236"/>
        <v>$42</v>
      </c>
      <c r="H1714" t="str">
        <f>LEFT(DataAnalyst!F1717,LEN(DataAnalyst!F1717)-3)</f>
        <v xml:space="preserve">Centene Corporation
</v>
      </c>
      <c r="I1714" t="s">
        <v>1905</v>
      </c>
      <c r="J1714" t="str">
        <f>IF(DataAnalyst!I1717=-1,"Unknown",DataAnalyst!I1717)</f>
        <v>10000+ employees</v>
      </c>
      <c r="K1714" t="str">
        <f>IF(DataAnalyst!L1717=-1,"Unknown",DataAnalyst!L1717)</f>
        <v>Insurance Carriers</v>
      </c>
      <c r="L1714" t="str">
        <f>IF(DataAnalyst!N1717=-1,"Unknown",DataAnalyst!N1717)</f>
        <v>$10+ billion (USD)</v>
      </c>
      <c r="M1714" t="b">
        <f>IF(DataAnalyst!P1717=-1,FALSE,TRUE)</f>
        <v>0</v>
      </c>
      <c r="N1714">
        <f t="shared" si="242"/>
        <v>1</v>
      </c>
      <c r="O1714">
        <f t="shared" si="237"/>
        <v>1</v>
      </c>
      <c r="P1714">
        <f t="shared" si="238"/>
        <v>0</v>
      </c>
      <c r="Q1714">
        <f t="shared" si="239"/>
        <v>1</v>
      </c>
      <c r="R1714">
        <f t="shared" si="240"/>
        <v>0</v>
      </c>
      <c r="S1714">
        <f t="shared" si="241"/>
        <v>1</v>
      </c>
    </row>
    <row r="1715" spans="1:19" ht="18.600000000000001" customHeight="1" x14ac:dyDescent="0.3">
      <c r="A1715" t="s">
        <v>4845</v>
      </c>
      <c r="B1715" t="str">
        <f>UPPER(DataAnalyst!B1715)</f>
        <v>SIMULATION DATA ANALYST</v>
      </c>
      <c r="C1715" t="s">
        <v>4784</v>
      </c>
      <c r="E1715" t="str">
        <f t="shared" si="243"/>
        <v>Data Analyst</v>
      </c>
      <c r="F1715" t="str">
        <f t="shared" si="235"/>
        <v>$35</v>
      </c>
      <c r="G1715" t="str">
        <f t="shared" si="236"/>
        <v>$42</v>
      </c>
      <c r="H1715" t="str">
        <f>LEFT(DataAnalyst!F1718,LEN(DataAnalyst!F1718)-3)</f>
        <v xml:space="preserve">Quantilus, Inc
</v>
      </c>
      <c r="I1715" t="s">
        <v>4839</v>
      </c>
      <c r="J1715" t="str">
        <f>IF(DataAnalyst!I1718=-1,"Unknown",DataAnalyst!I1718)</f>
        <v>1 to 50 employees</v>
      </c>
      <c r="K1715" t="str">
        <f>IF(DataAnalyst!L1718=-1,"Unknown",DataAnalyst!L1718)</f>
        <v>IT Services</v>
      </c>
      <c r="L1715" t="str">
        <f>IF(DataAnalyst!N1718=-1,"Unknown",DataAnalyst!N1718)</f>
        <v>Less than $1 million (USD)</v>
      </c>
      <c r="M1715" t="b">
        <f>IF(DataAnalyst!P1718=-1,FALSE,TRUE)</f>
        <v>0</v>
      </c>
      <c r="N1715">
        <f t="shared" si="242"/>
        <v>1</v>
      </c>
      <c r="O1715">
        <f t="shared" si="237"/>
        <v>1</v>
      </c>
      <c r="P1715">
        <f t="shared" si="238"/>
        <v>0</v>
      </c>
      <c r="Q1715">
        <f t="shared" si="239"/>
        <v>0</v>
      </c>
      <c r="R1715">
        <f t="shared" si="240"/>
        <v>0</v>
      </c>
      <c r="S1715">
        <f t="shared" si="241"/>
        <v>0</v>
      </c>
    </row>
    <row r="1716" spans="1:19" ht="18.600000000000001" customHeight="1" x14ac:dyDescent="0.3">
      <c r="A1716" t="s">
        <v>4849</v>
      </c>
      <c r="B1716" t="str">
        <f>UPPER(DataAnalyst!B1716)</f>
        <v>DATA ANALYST/PROGRAM MANAGER</v>
      </c>
      <c r="C1716" t="s">
        <v>4784</v>
      </c>
      <c r="E1716" t="str">
        <f t="shared" si="243"/>
        <v>Data Analyst</v>
      </c>
      <c r="F1716" t="str">
        <f t="shared" si="235"/>
        <v>$35</v>
      </c>
      <c r="G1716" t="str">
        <f t="shared" si="236"/>
        <v>$42</v>
      </c>
      <c r="H1716" t="str">
        <f>LEFT(DataAnalyst!F1719,LEN(DataAnalyst!F1719)-3)</f>
        <v xml:space="preserve">Texas Education Agency
</v>
      </c>
      <c r="I1716" t="s">
        <v>1905</v>
      </c>
      <c r="J1716" t="str">
        <f>IF(DataAnalyst!I1719=-1,"Unknown",DataAnalyst!I1719)</f>
        <v>501 to 1000 employees</v>
      </c>
      <c r="K1716" t="str">
        <f>IF(DataAnalyst!L1719=-1,"Unknown",DataAnalyst!L1719)</f>
        <v>State &amp; Regional Agencies</v>
      </c>
      <c r="L1716" t="str">
        <f>IF(DataAnalyst!N1719=-1,"Unknown",DataAnalyst!N1719)</f>
        <v>$100 to $500 million (USD)</v>
      </c>
      <c r="M1716" t="b">
        <f>IF(DataAnalyst!P1719=-1,FALSE,TRUE)</f>
        <v>0</v>
      </c>
      <c r="N1716">
        <f t="shared" si="242"/>
        <v>0</v>
      </c>
      <c r="O1716">
        <f t="shared" si="237"/>
        <v>0</v>
      </c>
      <c r="P1716">
        <f t="shared" si="238"/>
        <v>0</v>
      </c>
      <c r="Q1716">
        <f t="shared" si="239"/>
        <v>0</v>
      </c>
      <c r="R1716">
        <f t="shared" si="240"/>
        <v>0</v>
      </c>
      <c r="S1716">
        <f t="shared" si="241"/>
        <v>0</v>
      </c>
    </row>
    <row r="1717" spans="1:19" ht="18.600000000000001" customHeight="1" x14ac:dyDescent="0.3">
      <c r="A1717" t="s">
        <v>4851</v>
      </c>
      <c r="B1717" t="str">
        <f>UPPER(DataAnalyst!B1717)</f>
        <v>DATA ANALYST III</v>
      </c>
      <c r="C1717" t="s">
        <v>4784</v>
      </c>
      <c r="E1717" t="str">
        <f t="shared" si="243"/>
        <v>Data Analyst</v>
      </c>
      <c r="F1717" t="str">
        <f t="shared" si="235"/>
        <v>$35</v>
      </c>
      <c r="G1717" t="str">
        <f t="shared" si="236"/>
        <v>$42</v>
      </c>
      <c r="H1717" t="str">
        <f>LEFT(DataAnalyst!F1720,LEN(DataAnalyst!F1720)-3)</f>
        <v xml:space="preserve">Texas Water Development Board
</v>
      </c>
      <c r="I1717" t="s">
        <v>1905</v>
      </c>
      <c r="J1717" t="str">
        <f>IF(DataAnalyst!I1720=-1,"Unknown",DataAnalyst!I1720)</f>
        <v>201 to 500 employees</v>
      </c>
      <c r="K1717" t="str">
        <f>IF(DataAnalyst!L1720=-1,"Unknown",DataAnalyst!L1720)</f>
        <v>State &amp; Regional Agencies</v>
      </c>
      <c r="L1717" t="str">
        <f>IF(DataAnalyst!N1720=-1,"Unknown",DataAnalyst!N1720)</f>
        <v>Unknown / Non-Applicable</v>
      </c>
      <c r="M1717" t="b">
        <f>IF(DataAnalyst!P1720=-1,FALSE,TRUE)</f>
        <v>0</v>
      </c>
      <c r="N1717">
        <f t="shared" si="242"/>
        <v>1</v>
      </c>
      <c r="O1717">
        <f t="shared" si="237"/>
        <v>0</v>
      </c>
      <c r="P1717">
        <f t="shared" si="238"/>
        <v>0</v>
      </c>
      <c r="Q1717">
        <f t="shared" si="239"/>
        <v>0</v>
      </c>
      <c r="R1717">
        <f t="shared" si="240"/>
        <v>0</v>
      </c>
      <c r="S1717">
        <f t="shared" si="241"/>
        <v>1</v>
      </c>
    </row>
    <row r="1718" spans="1:19" ht="18.600000000000001" customHeight="1" x14ac:dyDescent="0.3">
      <c r="A1718" t="s">
        <v>4853</v>
      </c>
      <c r="B1718" t="str">
        <f>UPPER(DataAnalyst!B1718)</f>
        <v>SENIOR DATA ANALYST / SENIOR BI AND INSIGHTS ANALYST</v>
      </c>
      <c r="C1718" t="s">
        <v>4784</v>
      </c>
      <c r="E1718" t="str">
        <f t="shared" si="243"/>
        <v>Data Analyst</v>
      </c>
      <c r="F1718" t="str">
        <f t="shared" si="235"/>
        <v>$35</v>
      </c>
      <c r="G1718" t="str">
        <f t="shared" si="236"/>
        <v>$42</v>
      </c>
      <c r="H1718" t="str">
        <f>LEFT(DataAnalyst!F1721,LEN(DataAnalyst!F1721)-3)</f>
        <v xml:space="preserve">The Judge Group
</v>
      </c>
      <c r="I1718" t="s">
        <v>4839</v>
      </c>
      <c r="J1718" t="str">
        <f>IF(DataAnalyst!I1721=-1,"Unknown",DataAnalyst!I1721)</f>
        <v>1001 to 5000 employees</v>
      </c>
      <c r="K1718" t="str">
        <f>IF(DataAnalyst!L1721=-1,"Unknown",DataAnalyst!L1721)</f>
        <v>Staffing &amp; Outsourcing</v>
      </c>
      <c r="L1718" t="str">
        <f>IF(DataAnalyst!N1721=-1,"Unknown",DataAnalyst!N1721)</f>
        <v>$100 to $500 million (USD)</v>
      </c>
      <c r="M1718" t="b">
        <f>IF(DataAnalyst!P1721=-1,FALSE,TRUE)</f>
        <v>0</v>
      </c>
      <c r="N1718">
        <f t="shared" si="242"/>
        <v>1</v>
      </c>
      <c r="O1718">
        <f t="shared" si="237"/>
        <v>1</v>
      </c>
      <c r="P1718">
        <f t="shared" si="238"/>
        <v>0</v>
      </c>
      <c r="Q1718">
        <f t="shared" si="239"/>
        <v>1</v>
      </c>
      <c r="R1718">
        <f t="shared" si="240"/>
        <v>1</v>
      </c>
      <c r="S1718">
        <f t="shared" si="241"/>
        <v>1</v>
      </c>
    </row>
    <row r="1719" spans="1:19" ht="18.600000000000001" customHeight="1" x14ac:dyDescent="0.3">
      <c r="A1719" t="s">
        <v>4856</v>
      </c>
      <c r="B1719" t="str">
        <f>UPPER(DataAnalyst!B1719)</f>
        <v>ASSOCIATE, STRATEGY AND OPERATIONS (DATA ANALYST IV)</v>
      </c>
      <c r="C1719" t="s">
        <v>4784</v>
      </c>
      <c r="E1719" t="str">
        <f t="shared" si="243"/>
        <v>Data Analyst</v>
      </c>
      <c r="F1719" t="str">
        <f t="shared" si="235"/>
        <v>$35</v>
      </c>
      <c r="G1719" t="str">
        <f t="shared" si="236"/>
        <v>$42</v>
      </c>
      <c r="H1719" t="str">
        <f>LEFT(DataAnalyst!F1722,LEN(DataAnalyst!F1722)-3)</f>
        <v xml:space="preserve">TEXAS DEPARTMENT OF PUBLIC SAFETY
</v>
      </c>
      <c r="I1719" t="s">
        <v>1905</v>
      </c>
      <c r="J1719" t="str">
        <f>IF(DataAnalyst!I1722=-1,"Unknown",DataAnalyst!I1722)</f>
        <v>1001 to 5000 employees</v>
      </c>
      <c r="K1719" t="str">
        <f>IF(DataAnalyst!L1722=-1,"Unknown",DataAnalyst!L1722)</f>
        <v>Municipal Governments</v>
      </c>
      <c r="L1719" t="str">
        <f>IF(DataAnalyst!N1722=-1,"Unknown",DataAnalyst!N1722)</f>
        <v>Unknown / Non-Applicable</v>
      </c>
      <c r="M1719" t="b">
        <f>IF(DataAnalyst!P1722=-1,FALSE,TRUE)</f>
        <v>0</v>
      </c>
      <c r="N1719">
        <f t="shared" si="242"/>
        <v>1</v>
      </c>
      <c r="O1719">
        <f t="shared" si="237"/>
        <v>0</v>
      </c>
      <c r="P1719">
        <f t="shared" si="238"/>
        <v>0</v>
      </c>
      <c r="Q1719">
        <f t="shared" si="239"/>
        <v>0</v>
      </c>
      <c r="R1719">
        <f t="shared" si="240"/>
        <v>0</v>
      </c>
      <c r="S1719">
        <f t="shared" si="241"/>
        <v>1</v>
      </c>
    </row>
    <row r="1720" spans="1:19" ht="18.600000000000001" customHeight="1" x14ac:dyDescent="0.3">
      <c r="A1720" t="s">
        <v>4860</v>
      </c>
      <c r="B1720" t="str">
        <f>UPPER(DataAnalyst!B1720)</f>
        <v>19-84R TEAM LEAD (DATA ANALYST IV)</v>
      </c>
      <c r="C1720" t="s">
        <v>4859</v>
      </c>
      <c r="E1720" t="str">
        <f t="shared" si="243"/>
        <v>Data Analyst</v>
      </c>
      <c r="F1720" t="str">
        <f t="shared" si="235"/>
        <v>$43</v>
      </c>
      <c r="G1720" t="str">
        <f t="shared" si="236"/>
        <v>$77</v>
      </c>
      <c r="H1720" t="str">
        <f>LEFT(DataAnalyst!F1723,LEN(DataAnalyst!F1723)-3)</f>
        <v xml:space="preserve">CSI Tech Inc.
</v>
      </c>
      <c r="I1720" t="s">
        <v>1642</v>
      </c>
      <c r="J1720" t="str">
        <f>IF(DataAnalyst!I1723=-1,"Unknown",DataAnalyst!I1723)</f>
        <v>51 to 200 employees</v>
      </c>
      <c r="K1720" t="str">
        <f>IF(DataAnalyst!L1723=-1,"Unknown",DataAnalyst!L1723)</f>
        <v>Staffing &amp; Outsourcing</v>
      </c>
      <c r="L1720" t="str">
        <f>IF(DataAnalyst!N1723=-1,"Unknown",DataAnalyst!N1723)</f>
        <v>$100 to $500 million (USD)</v>
      </c>
      <c r="M1720" t="b">
        <f>IF(DataAnalyst!P1723=-1,FALSE,TRUE)</f>
        <v>0</v>
      </c>
      <c r="N1720">
        <f t="shared" si="242"/>
        <v>1</v>
      </c>
      <c r="O1720">
        <f t="shared" si="237"/>
        <v>0</v>
      </c>
      <c r="P1720">
        <f t="shared" si="238"/>
        <v>0</v>
      </c>
      <c r="Q1720">
        <f t="shared" si="239"/>
        <v>0</v>
      </c>
      <c r="R1720">
        <f t="shared" si="240"/>
        <v>0</v>
      </c>
      <c r="S1720">
        <f t="shared" si="241"/>
        <v>1</v>
      </c>
    </row>
    <row r="1721" spans="1:19" ht="18.600000000000001" customHeight="1" x14ac:dyDescent="0.3">
      <c r="A1721" t="s">
        <v>4861</v>
      </c>
      <c r="B1721" t="str">
        <f>UPPER(DataAnalyst!B1721)</f>
        <v>DATA LINEAGE ANALYST</v>
      </c>
      <c r="C1721" t="s">
        <v>4859</v>
      </c>
      <c r="E1721" t="str">
        <f t="shared" si="243"/>
        <v>Data Analyst</v>
      </c>
      <c r="F1721" t="str">
        <f t="shared" si="235"/>
        <v>$43</v>
      </c>
      <c r="G1721" t="str">
        <f t="shared" si="236"/>
        <v>$77</v>
      </c>
      <c r="H1721" t="str">
        <f>LEFT(DataAnalyst!F1724,LEN(DataAnalyst!F1724)-3)</f>
        <v xml:space="preserve">Robert Half
</v>
      </c>
      <c r="I1721" t="s">
        <v>1642</v>
      </c>
      <c r="J1721" t="str">
        <f>IF(DataAnalyst!I1724=-1,"Unknown",DataAnalyst!I1724)</f>
        <v>10000+ employees</v>
      </c>
      <c r="K1721" t="str">
        <f>IF(DataAnalyst!L1724=-1,"Unknown",DataAnalyst!L1724)</f>
        <v>Staffing &amp; Outsourcing</v>
      </c>
      <c r="L1721" t="str">
        <f>IF(DataAnalyst!N1724=-1,"Unknown",DataAnalyst!N1724)</f>
        <v>$2 to $5 billion (USD)</v>
      </c>
      <c r="M1721" t="b">
        <f>IF(DataAnalyst!P1724=-1,FALSE,TRUE)</f>
        <v>0</v>
      </c>
      <c r="N1721">
        <f t="shared" si="242"/>
        <v>0</v>
      </c>
      <c r="O1721">
        <f t="shared" si="237"/>
        <v>0</v>
      </c>
      <c r="P1721">
        <f t="shared" si="238"/>
        <v>0</v>
      </c>
      <c r="Q1721">
        <f t="shared" si="239"/>
        <v>0</v>
      </c>
      <c r="R1721">
        <f t="shared" si="240"/>
        <v>0</v>
      </c>
      <c r="S1721">
        <f t="shared" si="241"/>
        <v>0</v>
      </c>
    </row>
    <row r="1722" spans="1:19" ht="18.600000000000001" customHeight="1" x14ac:dyDescent="0.3">
      <c r="A1722" t="s">
        <v>4863</v>
      </c>
      <c r="B1722" t="str">
        <f>UPPER(DataAnalyst!B1722)</f>
        <v>DPS - FIN - CAPPS FINANCIAL SENIOR DATA ANALYST</v>
      </c>
      <c r="C1722" t="s">
        <v>4859</v>
      </c>
      <c r="E1722" t="str">
        <f t="shared" si="243"/>
        <v>Data Analyst</v>
      </c>
      <c r="F1722" t="str">
        <f t="shared" si="235"/>
        <v>$43</v>
      </c>
      <c r="G1722" t="str">
        <f t="shared" si="236"/>
        <v>$77</v>
      </c>
      <c r="H1722" t="str">
        <f>LEFT(DataAnalyst!F1725,LEN(DataAnalyst!F1725)-3)</f>
        <v xml:space="preserve">Deutsche Bank
</v>
      </c>
      <c r="I1722" t="s">
        <v>1642</v>
      </c>
      <c r="J1722" t="str">
        <f>IF(DataAnalyst!I1725=-1,"Unknown",DataAnalyst!I1725)</f>
        <v>10000+ employees</v>
      </c>
      <c r="K1722" t="str">
        <f>IF(DataAnalyst!L1725=-1,"Unknown",DataAnalyst!L1725)</f>
        <v>Investment Banking &amp; Asset Management</v>
      </c>
      <c r="L1722" t="str">
        <f>IF(DataAnalyst!N1725=-1,"Unknown",DataAnalyst!N1725)</f>
        <v>$10+ billion (USD)</v>
      </c>
      <c r="M1722" t="b">
        <f>IF(DataAnalyst!P1725=-1,FALSE,TRUE)</f>
        <v>0</v>
      </c>
      <c r="N1722">
        <f t="shared" si="242"/>
        <v>0</v>
      </c>
      <c r="O1722">
        <f t="shared" si="237"/>
        <v>0</v>
      </c>
      <c r="P1722">
        <f t="shared" si="238"/>
        <v>0</v>
      </c>
      <c r="Q1722">
        <f t="shared" si="239"/>
        <v>1</v>
      </c>
      <c r="R1722">
        <f t="shared" si="240"/>
        <v>0</v>
      </c>
      <c r="S1722">
        <f t="shared" si="241"/>
        <v>1</v>
      </c>
    </row>
    <row r="1723" spans="1:19" ht="18.600000000000001" customHeight="1" x14ac:dyDescent="0.3">
      <c r="A1723" t="s">
        <v>4866</v>
      </c>
      <c r="B1723" t="str">
        <f>UPPER(DataAnalyst!B1723)</f>
        <v>DATA ANALYST</v>
      </c>
      <c r="C1723" t="s">
        <v>4865</v>
      </c>
      <c r="E1723" t="str">
        <f t="shared" si="243"/>
        <v>Data Analyst</v>
      </c>
      <c r="F1723" t="str">
        <f t="shared" si="235"/>
        <v>$40</v>
      </c>
      <c r="G1723" t="str">
        <f t="shared" si="236"/>
        <v>$72</v>
      </c>
      <c r="H1723" t="str">
        <f>LEFT(DataAnalyst!F1727,LEN(DataAnalyst!F1727)-3)</f>
        <v xml:space="preserve">Staffigo Technical Services, LLC
</v>
      </c>
      <c r="I1723" t="s">
        <v>1642</v>
      </c>
      <c r="J1723" t="str">
        <f>IF(DataAnalyst!I1727=-1,"Unknown",DataAnalyst!I1727)</f>
        <v>51 to 200 employees</v>
      </c>
      <c r="K1723" t="str">
        <f>IF(DataAnalyst!L1727=-1,"Unknown",DataAnalyst!L1727)</f>
        <v>IT Services</v>
      </c>
      <c r="L1723" t="str">
        <f>IF(DataAnalyst!N1727=-1,"Unknown",DataAnalyst!N1727)</f>
        <v>$50 to $100 million (USD)</v>
      </c>
      <c r="M1723" t="b">
        <f>IF(DataAnalyst!P1727=-1,FALSE,TRUE)</f>
        <v>0</v>
      </c>
      <c r="N1723">
        <f t="shared" si="242"/>
        <v>1</v>
      </c>
      <c r="O1723">
        <f t="shared" si="237"/>
        <v>0</v>
      </c>
      <c r="P1723">
        <f t="shared" si="238"/>
        <v>0</v>
      </c>
      <c r="Q1723">
        <f t="shared" si="239"/>
        <v>0</v>
      </c>
      <c r="R1723">
        <f t="shared" si="240"/>
        <v>0</v>
      </c>
      <c r="S1723">
        <f t="shared" si="241"/>
        <v>0</v>
      </c>
    </row>
    <row r="1724" spans="1:19" ht="18.600000000000001" customHeight="1" x14ac:dyDescent="0.3">
      <c r="A1724" t="s">
        <v>4868</v>
      </c>
      <c r="B1724" t="str">
        <f>UPPER(DataAnalyst!B1724)</f>
        <v>DATA REPORTING ANALYST</v>
      </c>
      <c r="C1724" t="s">
        <v>4865</v>
      </c>
      <c r="E1724" t="str">
        <f t="shared" si="243"/>
        <v>Data Analyst</v>
      </c>
      <c r="F1724" t="str">
        <f t="shared" si="235"/>
        <v>$40</v>
      </c>
      <c r="G1724" t="str">
        <f t="shared" si="236"/>
        <v>$72</v>
      </c>
      <c r="H1724" t="str">
        <f>LEFT(DataAnalyst!F1729,LEN(DataAnalyst!F1729)-3)</f>
        <v xml:space="preserve">SNI Technology
</v>
      </c>
      <c r="I1724" t="s">
        <v>1642</v>
      </c>
      <c r="J1724" t="str">
        <f>IF(DataAnalyst!I1729=-1,"Unknown",DataAnalyst!I1729)</f>
        <v>201 to 500 employees</v>
      </c>
      <c r="K1724" t="str">
        <f>IF(DataAnalyst!L1729=-1,"Unknown",DataAnalyst!L1729)</f>
        <v>Staffing &amp; Outsourcing</v>
      </c>
      <c r="L1724" t="str">
        <f>IF(DataAnalyst!N1729=-1,"Unknown",DataAnalyst!N1729)</f>
        <v>Unknown / Non-Applicable</v>
      </c>
      <c r="M1724" t="b">
        <f>IF(DataAnalyst!P1729=-1,FALSE,TRUE)</f>
        <v>0</v>
      </c>
      <c r="N1724">
        <f t="shared" si="242"/>
        <v>1</v>
      </c>
      <c r="O1724">
        <f t="shared" si="237"/>
        <v>0</v>
      </c>
      <c r="P1724">
        <f t="shared" si="238"/>
        <v>0</v>
      </c>
      <c r="Q1724">
        <f t="shared" si="239"/>
        <v>0</v>
      </c>
      <c r="R1724">
        <f t="shared" si="240"/>
        <v>0</v>
      </c>
      <c r="S1724">
        <f t="shared" si="241"/>
        <v>1</v>
      </c>
    </row>
    <row r="1725" spans="1:19" ht="18.600000000000001" customHeight="1" x14ac:dyDescent="0.3">
      <c r="A1725" t="s">
        <v>4870</v>
      </c>
      <c r="B1725" t="str">
        <f>UPPER(DataAnalyst!B1725)</f>
        <v>USGAAP FINANCIAL AND REFERENCE DATA CONTROL ANALYST ANALYST</v>
      </c>
      <c r="C1725" t="s">
        <v>4865</v>
      </c>
      <c r="E1725" t="str">
        <f t="shared" si="243"/>
        <v>Data Analyst</v>
      </c>
      <c r="F1725" t="str">
        <f t="shared" si="235"/>
        <v>$40</v>
      </c>
      <c r="G1725" t="str">
        <f t="shared" si="236"/>
        <v>$72</v>
      </c>
      <c r="H1725" t="str">
        <f>LEFT(DataAnalyst!F1730,LEN(DataAnalyst!F1730)-3)</f>
        <v xml:space="preserve">Deutsche Bank
</v>
      </c>
      <c r="I1725" t="s">
        <v>1642</v>
      </c>
      <c r="J1725" t="str">
        <f>IF(DataAnalyst!I1730=-1,"Unknown",DataAnalyst!I1730)</f>
        <v>10000+ employees</v>
      </c>
      <c r="K1725" t="str">
        <f>IF(DataAnalyst!L1730=-1,"Unknown",DataAnalyst!L1730)</f>
        <v>Investment Banking &amp; Asset Management</v>
      </c>
      <c r="L1725" t="str">
        <f>IF(DataAnalyst!N1730=-1,"Unknown",DataAnalyst!N1730)</f>
        <v>$10+ billion (USD)</v>
      </c>
      <c r="M1725" t="b">
        <f>IF(DataAnalyst!P1730=-1,FALSE,TRUE)</f>
        <v>0</v>
      </c>
      <c r="N1725">
        <f t="shared" si="242"/>
        <v>0</v>
      </c>
      <c r="O1725">
        <f t="shared" si="237"/>
        <v>0</v>
      </c>
      <c r="P1725">
        <f t="shared" si="238"/>
        <v>0</v>
      </c>
      <c r="Q1725">
        <f t="shared" si="239"/>
        <v>0</v>
      </c>
      <c r="R1725">
        <f t="shared" si="240"/>
        <v>0</v>
      </c>
      <c r="S1725">
        <f t="shared" si="241"/>
        <v>1</v>
      </c>
    </row>
    <row r="1726" spans="1:19" ht="18.600000000000001" customHeight="1" x14ac:dyDescent="0.3">
      <c r="A1726" t="s">
        <v>4873</v>
      </c>
      <c r="B1726" t="str">
        <f>UPPER(DataAnalyst!B1726)</f>
        <v>BUSINESS/DATA ANALYST</v>
      </c>
      <c r="C1726" t="s">
        <v>4865</v>
      </c>
      <c r="E1726" t="str">
        <f t="shared" si="243"/>
        <v>Business Analyst</v>
      </c>
      <c r="F1726" t="str">
        <f t="shared" si="235"/>
        <v>$40</v>
      </c>
      <c r="G1726" t="str">
        <f t="shared" si="236"/>
        <v>$72</v>
      </c>
      <c r="H1726" t="str">
        <f>LEFT(DataAnalyst!F1731,LEN(DataAnalyst!F1731)-3)</f>
        <v xml:space="preserve">BTG
</v>
      </c>
      <c r="I1726" t="s">
        <v>1642</v>
      </c>
      <c r="J1726" t="str">
        <f>IF(DataAnalyst!I1731=-1,"Unknown",DataAnalyst!I1731)</f>
        <v>1 to 50 employees</v>
      </c>
      <c r="K1726" t="str">
        <f>IF(DataAnalyst!L1731=-1,"Unknown",DataAnalyst!L1731)</f>
        <v>Advertising &amp; Marketing</v>
      </c>
      <c r="L1726" t="str">
        <f>IF(DataAnalyst!N1731=-1,"Unknown",DataAnalyst!N1731)</f>
        <v>Less than $1 million (USD)</v>
      </c>
      <c r="M1726" t="b">
        <f>IF(DataAnalyst!P1731=-1,FALSE,TRUE)</f>
        <v>0</v>
      </c>
      <c r="N1726">
        <f t="shared" si="242"/>
        <v>1</v>
      </c>
      <c r="O1726">
        <f t="shared" si="237"/>
        <v>0</v>
      </c>
      <c r="P1726">
        <f t="shared" si="238"/>
        <v>0</v>
      </c>
      <c r="Q1726">
        <f t="shared" si="239"/>
        <v>0</v>
      </c>
      <c r="R1726">
        <f t="shared" si="240"/>
        <v>0</v>
      </c>
      <c r="S1726">
        <f t="shared" si="241"/>
        <v>1</v>
      </c>
    </row>
    <row r="1727" spans="1:19" ht="18.600000000000001" customHeight="1" x14ac:dyDescent="0.3">
      <c r="A1727" t="s">
        <v>4874</v>
      </c>
      <c r="B1727" t="str">
        <f>UPPER(DataAnalyst!B1727)</f>
        <v>JUNIOR DATA ANALYST</v>
      </c>
      <c r="C1727" t="s">
        <v>4865</v>
      </c>
      <c r="E1727" t="str">
        <f t="shared" si="243"/>
        <v>Data Analyst</v>
      </c>
      <c r="F1727" t="str">
        <f t="shared" si="235"/>
        <v>$40</v>
      </c>
      <c r="G1727" t="str">
        <f t="shared" si="236"/>
        <v>$72</v>
      </c>
      <c r="H1727" t="str">
        <f>LEFT(DataAnalyst!F1732,LEN(DataAnalyst!F1732)-3)</f>
        <v xml:space="preserve">Staffigo Technical Services, LLC
</v>
      </c>
      <c r="I1727" t="s">
        <v>1642</v>
      </c>
      <c r="J1727" t="str">
        <f>IF(DataAnalyst!I1732=-1,"Unknown",DataAnalyst!I1732)</f>
        <v>51 to 200 employees</v>
      </c>
      <c r="K1727" t="str">
        <f>IF(DataAnalyst!L1732=-1,"Unknown",DataAnalyst!L1732)</f>
        <v>IT Services</v>
      </c>
      <c r="L1727" t="str">
        <f>IF(DataAnalyst!N1732=-1,"Unknown",DataAnalyst!N1732)</f>
        <v>$50 to $100 million (USD)</v>
      </c>
      <c r="M1727" t="b">
        <f>IF(DataAnalyst!P1732=-1,FALSE,TRUE)</f>
        <v>0</v>
      </c>
      <c r="N1727">
        <f t="shared" si="242"/>
        <v>1</v>
      </c>
      <c r="O1727">
        <f t="shared" si="237"/>
        <v>0</v>
      </c>
      <c r="P1727">
        <f t="shared" si="238"/>
        <v>0</v>
      </c>
      <c r="Q1727">
        <f t="shared" si="239"/>
        <v>0</v>
      </c>
      <c r="R1727">
        <f t="shared" si="240"/>
        <v>0</v>
      </c>
      <c r="S1727">
        <f t="shared" si="241"/>
        <v>1</v>
      </c>
    </row>
    <row r="1728" spans="1:19" ht="18.600000000000001" customHeight="1" x14ac:dyDescent="0.3">
      <c r="A1728" t="s">
        <v>4875</v>
      </c>
      <c r="B1728" t="str">
        <f>UPPER(DataAnalyst!B1728)</f>
        <v>BUSINESS/DATA ANALYST</v>
      </c>
      <c r="C1728" t="s">
        <v>4865</v>
      </c>
      <c r="E1728" t="str">
        <f t="shared" si="243"/>
        <v>Business Analyst</v>
      </c>
      <c r="F1728" t="str">
        <f t="shared" si="235"/>
        <v>$40</v>
      </c>
      <c r="G1728" t="str">
        <f t="shared" si="236"/>
        <v>$72</v>
      </c>
      <c r="H1728" t="str">
        <f>LEFT(DataAnalyst!F1733,LEN(DataAnalyst!F1733)-3)</f>
        <v xml:space="preserve">Deutsche Bank
</v>
      </c>
      <c r="I1728" t="s">
        <v>1642</v>
      </c>
      <c r="J1728" t="str">
        <f>IF(DataAnalyst!I1733=-1,"Unknown",DataAnalyst!I1733)</f>
        <v>10000+ employees</v>
      </c>
      <c r="K1728" t="str">
        <f>IF(DataAnalyst!L1733=-1,"Unknown",DataAnalyst!L1733)</f>
        <v>Investment Banking &amp; Asset Management</v>
      </c>
      <c r="L1728" t="str">
        <f>IF(DataAnalyst!N1733=-1,"Unknown",DataAnalyst!N1733)</f>
        <v>$10+ billion (USD)</v>
      </c>
      <c r="M1728" t="b">
        <f>IF(DataAnalyst!P1733=-1,FALSE,TRUE)</f>
        <v>0</v>
      </c>
      <c r="N1728">
        <f t="shared" si="242"/>
        <v>1</v>
      </c>
      <c r="O1728">
        <f t="shared" si="237"/>
        <v>0</v>
      </c>
      <c r="P1728">
        <f t="shared" si="238"/>
        <v>0</v>
      </c>
      <c r="Q1728">
        <f t="shared" si="239"/>
        <v>0</v>
      </c>
      <c r="R1728">
        <f t="shared" si="240"/>
        <v>0</v>
      </c>
      <c r="S1728">
        <f t="shared" si="241"/>
        <v>1</v>
      </c>
    </row>
    <row r="1729" spans="1:19" ht="18.600000000000001" customHeight="1" x14ac:dyDescent="0.3">
      <c r="A1729" t="s">
        <v>4876</v>
      </c>
      <c r="B1729" t="str">
        <f>UPPER(DataAnalyst!B1729)</f>
        <v>DATA ANALYST</v>
      </c>
      <c r="C1729" t="s">
        <v>4865</v>
      </c>
      <c r="E1729" t="str">
        <f t="shared" si="243"/>
        <v>Data Analyst</v>
      </c>
      <c r="F1729" t="str">
        <f t="shared" si="235"/>
        <v>$40</v>
      </c>
      <c r="G1729" t="str">
        <f t="shared" si="236"/>
        <v>$72</v>
      </c>
      <c r="H1729" t="str">
        <f>LEFT(DataAnalyst!F1734,LEN(DataAnalyst!F1734)-3)</f>
        <v xml:space="preserve">Staffigo Technical Services, LLC
</v>
      </c>
      <c r="I1729" t="s">
        <v>1642</v>
      </c>
      <c r="J1729" t="str">
        <f>IF(DataAnalyst!I1734=-1,"Unknown",DataAnalyst!I1734)</f>
        <v>51 to 200 employees</v>
      </c>
      <c r="K1729" t="str">
        <f>IF(DataAnalyst!L1734=-1,"Unknown",DataAnalyst!L1734)</f>
        <v>IT Services</v>
      </c>
      <c r="L1729" t="str">
        <f>IF(DataAnalyst!N1734=-1,"Unknown",DataAnalyst!N1734)</f>
        <v>$50 to $100 million (USD)</v>
      </c>
      <c r="M1729" t="b">
        <f>IF(DataAnalyst!P1734=-1,FALSE,TRUE)</f>
        <v>0</v>
      </c>
      <c r="N1729">
        <f t="shared" si="242"/>
        <v>1</v>
      </c>
      <c r="O1729">
        <f t="shared" si="237"/>
        <v>0</v>
      </c>
      <c r="P1729">
        <f t="shared" si="238"/>
        <v>0</v>
      </c>
      <c r="Q1729">
        <f t="shared" si="239"/>
        <v>0</v>
      </c>
      <c r="R1729">
        <f t="shared" si="240"/>
        <v>1</v>
      </c>
      <c r="S1729">
        <f t="shared" si="241"/>
        <v>0</v>
      </c>
    </row>
    <row r="1730" spans="1:19" ht="18.600000000000001" customHeight="1" x14ac:dyDescent="0.3">
      <c r="A1730" t="s">
        <v>4880</v>
      </c>
      <c r="B1730" t="str">
        <f>UPPER(DataAnalyst!B1730)</f>
        <v>ASSISTANT VICE PRESIDENT, ANTI FINANCIAL CRIME DATA QUALITY ANALYST - {KP4457495}</v>
      </c>
      <c r="C1730" t="s">
        <v>4865</v>
      </c>
      <c r="E1730" t="str">
        <f t="shared" si="243"/>
        <v>Data Analyst</v>
      </c>
      <c r="F1730" t="str">
        <f t="shared" ref="F1730:F1793" si="244">LEFT(C1730,3)</f>
        <v>$40</v>
      </c>
      <c r="G1730" t="str">
        <f t="shared" ref="G1730:G1793" si="245">MID(C1730,FIND("-",C1730)+1,FIND("(",C1730)-FIND("-",C1730)-3)</f>
        <v>$72</v>
      </c>
      <c r="H1730" t="str">
        <f>LEFT(DataAnalyst!F1735,LEN(DataAnalyst!F1735)-3)</f>
        <v>Medical Cost Containment Services I</v>
      </c>
      <c r="I1730" t="s">
        <v>1642</v>
      </c>
      <c r="J1730" t="str">
        <f>IF(DataAnalyst!I1735=-1,"Unknown",DataAnalyst!I1735)</f>
        <v>Unknown</v>
      </c>
      <c r="K1730" t="str">
        <f>IF(DataAnalyst!L1735=-1,"Unknown",DataAnalyst!L1735)</f>
        <v>Unknown</v>
      </c>
      <c r="L1730" t="str">
        <f>IF(DataAnalyst!N1735=-1,"Unknown",DataAnalyst!N1735)</f>
        <v>Unknown</v>
      </c>
      <c r="M1730" t="b">
        <f>IF(DataAnalyst!P1735=-1,FALSE,TRUE)</f>
        <v>0</v>
      </c>
      <c r="N1730">
        <f t="shared" si="242"/>
        <v>0</v>
      </c>
      <c r="O1730">
        <f t="shared" si="237"/>
        <v>0</v>
      </c>
      <c r="P1730">
        <f t="shared" si="238"/>
        <v>0</v>
      </c>
      <c r="Q1730">
        <f t="shared" si="239"/>
        <v>1</v>
      </c>
      <c r="R1730">
        <f t="shared" si="240"/>
        <v>0</v>
      </c>
      <c r="S1730">
        <f t="shared" si="241"/>
        <v>0</v>
      </c>
    </row>
    <row r="1731" spans="1:19" ht="18.600000000000001" customHeight="1" x14ac:dyDescent="0.3">
      <c r="A1731" t="s">
        <v>4881</v>
      </c>
      <c r="B1731" t="str">
        <f>UPPER(DataAnalyst!B1731)</f>
        <v>SENIOR DATA ANALYST</v>
      </c>
      <c r="C1731" t="s">
        <v>4865</v>
      </c>
      <c r="E1731" t="str">
        <f t="shared" si="243"/>
        <v>Data Analyst</v>
      </c>
      <c r="F1731" t="str">
        <f t="shared" si="244"/>
        <v>$40</v>
      </c>
      <c r="G1731" t="str">
        <f t="shared" si="245"/>
        <v>$72</v>
      </c>
      <c r="H1731" t="str">
        <f>LEFT(DataAnalyst!F1736,LEN(DataAnalyst!F1736)-3)</f>
        <v>LEFTA Syst</v>
      </c>
      <c r="I1731" t="s">
        <v>1642</v>
      </c>
      <c r="J1731" t="str">
        <f>IF(DataAnalyst!I1736=-1,"Unknown",DataAnalyst!I1736)</f>
        <v>Unknown</v>
      </c>
      <c r="K1731" t="str">
        <f>IF(DataAnalyst!L1736=-1,"Unknown",DataAnalyst!L1736)</f>
        <v>Unknown</v>
      </c>
      <c r="L1731" t="str">
        <f>IF(DataAnalyst!N1736=-1,"Unknown",DataAnalyst!N1736)</f>
        <v>Unknown</v>
      </c>
      <c r="M1731" t="b">
        <f>IF(DataAnalyst!P1736=-1,FALSE,TRUE)</f>
        <v>0</v>
      </c>
      <c r="N1731">
        <f t="shared" si="242"/>
        <v>1</v>
      </c>
      <c r="O1731">
        <f t="shared" ref="O1731:O1794" si="246">COUNTIF($A1731,"*Python*")</f>
        <v>0</v>
      </c>
      <c r="P1731">
        <f t="shared" ref="P1731:P1794" si="247">COUNTIF($A1731,"* R *")</f>
        <v>0</v>
      </c>
      <c r="Q1731">
        <f t="shared" ref="Q1731:Q1794" si="248">COUNTIF($A1731,"*Tableau*")</f>
        <v>0</v>
      </c>
      <c r="R1731">
        <f t="shared" ref="R1731:R1794" si="249">COUNTIF($A1731,"*Power BI*")+COUNTIF($A1731,"*PowerBI*")</f>
        <v>0</v>
      </c>
      <c r="S1731">
        <f t="shared" ref="S1731:S1794" si="250">+COUNTIF($A1731,"*Excel*")</f>
        <v>0</v>
      </c>
    </row>
    <row r="1732" spans="1:19" ht="18.600000000000001" customHeight="1" x14ac:dyDescent="0.3">
      <c r="A1732" t="s">
        <v>4884</v>
      </c>
      <c r="B1732" t="str">
        <f>UPPER(DataAnalyst!B1732)</f>
        <v>DATA ANALYST</v>
      </c>
      <c r="C1732" t="s">
        <v>4865</v>
      </c>
      <c r="E1732" t="str">
        <f t="shared" si="243"/>
        <v>Data Analyst</v>
      </c>
      <c r="F1732" t="str">
        <f t="shared" si="244"/>
        <v>$40</v>
      </c>
      <c r="G1732" t="str">
        <f t="shared" si="245"/>
        <v>$72</v>
      </c>
      <c r="H1732" t="str">
        <f>LEFT(DataAnalyst!F1737,LEN(DataAnalyst!F1737)-3)</f>
        <v xml:space="preserve">Kemper
</v>
      </c>
      <c r="I1732" t="s">
        <v>1642</v>
      </c>
      <c r="J1732" t="str">
        <f>IF(DataAnalyst!I1737=-1,"Unknown",DataAnalyst!I1737)</f>
        <v>5001 to 10000 employees</v>
      </c>
      <c r="K1732" t="str">
        <f>IF(DataAnalyst!L1737=-1,"Unknown",DataAnalyst!L1737)</f>
        <v>Insurance Carriers</v>
      </c>
      <c r="L1732" t="str">
        <f>IF(DataAnalyst!N1737=-1,"Unknown",DataAnalyst!N1737)</f>
        <v>$2 to $5 billion (USD)</v>
      </c>
      <c r="M1732" t="b">
        <f>IF(DataAnalyst!P1737=-1,FALSE,TRUE)</f>
        <v>0</v>
      </c>
      <c r="N1732">
        <f t="shared" ref="N1732:N1795" si="251">COUNTIF($A1732,"*SQL*")</f>
        <v>1</v>
      </c>
      <c r="O1732">
        <f t="shared" si="246"/>
        <v>0</v>
      </c>
      <c r="P1732">
        <f t="shared" si="247"/>
        <v>0</v>
      </c>
      <c r="Q1732">
        <f t="shared" si="248"/>
        <v>0</v>
      </c>
      <c r="R1732">
        <f t="shared" si="249"/>
        <v>0</v>
      </c>
      <c r="S1732">
        <f t="shared" si="250"/>
        <v>1</v>
      </c>
    </row>
    <row r="1733" spans="1:19" ht="18.600000000000001" customHeight="1" x14ac:dyDescent="0.3">
      <c r="A1733" t="s">
        <v>4886</v>
      </c>
      <c r="B1733" t="str">
        <f>UPPER(DataAnalyst!B1733)</f>
        <v>ASSISTANT VICE PRESIDENT, ANTI FINANCIAL CRIME DATA QUALITY ANALYST</v>
      </c>
      <c r="C1733" t="s">
        <v>4865</v>
      </c>
      <c r="E1733" t="str">
        <f t="shared" si="243"/>
        <v>Data Analyst</v>
      </c>
      <c r="F1733" t="str">
        <f t="shared" si="244"/>
        <v>$40</v>
      </c>
      <c r="G1733" t="str">
        <f t="shared" si="245"/>
        <v>$72</v>
      </c>
      <c r="H1733" t="str">
        <f>LEFT(DataAnalyst!F1738,LEN(DataAnalyst!F1738)-3)</f>
        <v xml:space="preserve">ARC Group
</v>
      </c>
      <c r="I1733" t="s">
        <v>1642</v>
      </c>
      <c r="J1733" t="str">
        <f>IF(DataAnalyst!I1738=-1,"Unknown",DataAnalyst!I1738)</f>
        <v>51 to 200 employees</v>
      </c>
      <c r="K1733" t="str">
        <f>IF(DataAnalyst!L1738=-1,"Unknown",DataAnalyst!L1738)</f>
        <v>Investment Banking &amp; Asset Management</v>
      </c>
      <c r="L1733" t="str">
        <f>IF(DataAnalyst!N1738=-1,"Unknown",DataAnalyst!N1738)</f>
        <v>Unknown / Non-Applicable</v>
      </c>
      <c r="M1733" t="b">
        <f>IF(DataAnalyst!P1738=-1,FALSE,TRUE)</f>
        <v>0</v>
      </c>
      <c r="N1733">
        <f t="shared" si="251"/>
        <v>0</v>
      </c>
      <c r="O1733">
        <f t="shared" si="246"/>
        <v>0</v>
      </c>
      <c r="P1733">
        <f t="shared" si="247"/>
        <v>1</v>
      </c>
      <c r="Q1733">
        <f t="shared" si="248"/>
        <v>1</v>
      </c>
      <c r="R1733">
        <f t="shared" si="249"/>
        <v>0</v>
      </c>
      <c r="S1733">
        <f t="shared" si="250"/>
        <v>0</v>
      </c>
    </row>
    <row r="1734" spans="1:19" ht="18.600000000000001" customHeight="1" x14ac:dyDescent="0.3">
      <c r="A1734" t="s">
        <v>4887</v>
      </c>
      <c r="B1734" t="str">
        <f>UPPER(DataAnalyst!B1734)</f>
        <v>DATA ANALYST JUNIOR</v>
      </c>
      <c r="C1734" t="s">
        <v>4865</v>
      </c>
      <c r="E1734" t="str">
        <f t="shared" si="243"/>
        <v>Data Analyst</v>
      </c>
      <c r="F1734" t="str">
        <f t="shared" si="244"/>
        <v>$40</v>
      </c>
      <c r="G1734" t="str">
        <f t="shared" si="245"/>
        <v>$72</v>
      </c>
      <c r="H1734" t="str">
        <f>LEFT(DataAnalyst!F1739,LEN(DataAnalyst!F1739)-3)</f>
        <v xml:space="preserve">American Recruiting &amp; Consulting Group
</v>
      </c>
      <c r="I1734" t="s">
        <v>1642</v>
      </c>
      <c r="J1734" t="str">
        <f>IF(DataAnalyst!I1739=-1,"Unknown",DataAnalyst!I1739)</f>
        <v>51 to 200 employees</v>
      </c>
      <c r="K1734" t="str">
        <f>IF(DataAnalyst!L1739=-1,"Unknown",DataAnalyst!L1739)</f>
        <v>Staffing &amp; Outsourcing</v>
      </c>
      <c r="L1734" t="str">
        <f>IF(DataAnalyst!N1739=-1,"Unknown",DataAnalyst!N1739)</f>
        <v>Unknown / Non-Applicable</v>
      </c>
      <c r="M1734" t="b">
        <f>IF(DataAnalyst!P1739=-1,FALSE,TRUE)</f>
        <v>0</v>
      </c>
      <c r="N1734">
        <f t="shared" si="251"/>
        <v>1</v>
      </c>
      <c r="O1734">
        <f t="shared" si="246"/>
        <v>0</v>
      </c>
      <c r="P1734">
        <f t="shared" si="247"/>
        <v>0</v>
      </c>
      <c r="Q1734">
        <f t="shared" si="248"/>
        <v>0</v>
      </c>
      <c r="R1734">
        <f t="shared" si="249"/>
        <v>0</v>
      </c>
      <c r="S1734">
        <f t="shared" si="250"/>
        <v>1</v>
      </c>
    </row>
    <row r="1735" spans="1:19" ht="18.600000000000001" customHeight="1" x14ac:dyDescent="0.3">
      <c r="A1735" t="s">
        <v>4889</v>
      </c>
      <c r="B1735" t="str">
        <f>UPPER(DataAnalyst!B1735)</f>
        <v>CDHP - DATA ANALYST TEAM LEAD</v>
      </c>
      <c r="C1735" t="s">
        <v>4865</v>
      </c>
      <c r="E1735" t="str">
        <f t="shared" si="243"/>
        <v>Data Analyst</v>
      </c>
      <c r="F1735" t="str">
        <f t="shared" si="244"/>
        <v>$40</v>
      </c>
      <c r="G1735" t="str">
        <f t="shared" si="245"/>
        <v>$72</v>
      </c>
      <c r="H1735" t="str">
        <f>LEFT(DataAnalyst!F1740,LEN(DataAnalyst!F1740)-3)</f>
        <v xml:space="preserve">Diverse Lynx
</v>
      </c>
      <c r="I1735" t="s">
        <v>1642</v>
      </c>
      <c r="J1735" t="str">
        <f>IF(DataAnalyst!I1740=-1,"Unknown",DataAnalyst!I1740)</f>
        <v>501 to 1000 employees</v>
      </c>
      <c r="K1735" t="str">
        <f>IF(DataAnalyst!L1740=-1,"Unknown",DataAnalyst!L1740)</f>
        <v>IT Services</v>
      </c>
      <c r="L1735" t="str">
        <f>IF(DataAnalyst!N1740=-1,"Unknown",DataAnalyst!N1740)</f>
        <v>$100 to $500 million (USD)</v>
      </c>
      <c r="M1735" t="b">
        <f>IF(DataAnalyst!P1740=-1,FALSE,TRUE)</f>
        <v>0</v>
      </c>
      <c r="N1735">
        <f t="shared" si="251"/>
        <v>0</v>
      </c>
      <c r="O1735">
        <f t="shared" si="246"/>
        <v>0</v>
      </c>
      <c r="P1735">
        <f t="shared" si="247"/>
        <v>0</v>
      </c>
      <c r="Q1735">
        <f t="shared" si="248"/>
        <v>0</v>
      </c>
      <c r="R1735">
        <f t="shared" si="249"/>
        <v>0</v>
      </c>
      <c r="S1735">
        <f t="shared" si="250"/>
        <v>1</v>
      </c>
    </row>
    <row r="1736" spans="1:19" ht="18.600000000000001" customHeight="1" x14ac:dyDescent="0.3">
      <c r="A1736" t="s">
        <v>4892</v>
      </c>
      <c r="B1736" t="str">
        <f>UPPER(DataAnalyst!B1736)</f>
        <v>POWER BI DATA ANALYST</v>
      </c>
      <c r="C1736" t="s">
        <v>4865</v>
      </c>
      <c r="E1736" t="str">
        <f t="shared" si="243"/>
        <v>Data Analyst</v>
      </c>
      <c r="F1736" t="str">
        <f t="shared" si="244"/>
        <v>$40</v>
      </c>
      <c r="G1736" t="str">
        <f t="shared" si="245"/>
        <v>$72</v>
      </c>
      <c r="H1736" t="str">
        <f>LEFT(DataAnalyst!F1741,LEN(DataAnalyst!F1741)-3)</f>
        <v>Medical Cost Containment Services I</v>
      </c>
      <c r="I1736" t="s">
        <v>1642</v>
      </c>
      <c r="J1736" t="str">
        <f>IF(DataAnalyst!I1741=-1,"Unknown",DataAnalyst!I1741)</f>
        <v>Unknown</v>
      </c>
      <c r="K1736" t="str">
        <f>IF(DataAnalyst!L1741=-1,"Unknown",DataAnalyst!L1741)</f>
        <v>Unknown</v>
      </c>
      <c r="L1736" t="str">
        <f>IF(DataAnalyst!N1741=-1,"Unknown",DataAnalyst!N1741)</f>
        <v>Unknown</v>
      </c>
      <c r="M1736" t="b">
        <f>IF(DataAnalyst!P1741=-1,FALSE,TRUE)</f>
        <v>0</v>
      </c>
      <c r="N1736">
        <f t="shared" si="251"/>
        <v>1</v>
      </c>
      <c r="O1736">
        <f t="shared" si="246"/>
        <v>0</v>
      </c>
      <c r="P1736">
        <f t="shared" si="247"/>
        <v>0</v>
      </c>
      <c r="Q1736">
        <f t="shared" si="248"/>
        <v>0</v>
      </c>
      <c r="R1736">
        <f t="shared" si="249"/>
        <v>1</v>
      </c>
      <c r="S1736">
        <f t="shared" si="250"/>
        <v>0</v>
      </c>
    </row>
    <row r="1737" spans="1:19" ht="18.600000000000001" customHeight="1" x14ac:dyDescent="0.3">
      <c r="A1737" t="s">
        <v>4895</v>
      </c>
      <c r="B1737" t="str">
        <f>UPPER(DataAnalyst!B1737)</f>
        <v>SR. DATA ANALYST - GUIDEWIRE DATA HUB</v>
      </c>
      <c r="C1737" t="s">
        <v>4865</v>
      </c>
      <c r="E1737" t="str">
        <f t="shared" si="243"/>
        <v>Data Analyst</v>
      </c>
      <c r="F1737" t="str">
        <f t="shared" si="244"/>
        <v>$40</v>
      </c>
      <c r="G1737" t="str">
        <f t="shared" si="245"/>
        <v>$72</v>
      </c>
      <c r="H1737" t="str">
        <f>LEFT(DataAnalyst!F1742,LEN(DataAnalyst!F1742)-3)</f>
        <v xml:space="preserve">Textron
</v>
      </c>
      <c r="I1737" t="s">
        <v>4082</v>
      </c>
      <c r="J1737" t="str">
        <f>IF(DataAnalyst!I1742=-1,"Unknown",DataAnalyst!I1742)</f>
        <v>10000+ employees</v>
      </c>
      <c r="K1737" t="str">
        <f>IF(DataAnalyst!L1742=-1,"Unknown",DataAnalyst!L1742)</f>
        <v>Aerospace &amp; Defense</v>
      </c>
      <c r="L1737" t="str">
        <f>IF(DataAnalyst!N1742=-1,"Unknown",DataAnalyst!N1742)</f>
        <v>$10+ billion (USD)</v>
      </c>
      <c r="M1737" t="b">
        <f>IF(DataAnalyst!P1742=-1,FALSE,TRUE)</f>
        <v>0</v>
      </c>
      <c r="N1737">
        <f t="shared" si="251"/>
        <v>1</v>
      </c>
      <c r="O1737">
        <f t="shared" si="246"/>
        <v>0</v>
      </c>
      <c r="P1737">
        <f t="shared" si="247"/>
        <v>0</v>
      </c>
      <c r="Q1737">
        <f t="shared" si="248"/>
        <v>0</v>
      </c>
      <c r="R1737">
        <f t="shared" si="249"/>
        <v>0</v>
      </c>
      <c r="S1737">
        <f t="shared" si="250"/>
        <v>0</v>
      </c>
    </row>
    <row r="1738" spans="1:19" ht="18.600000000000001" customHeight="1" x14ac:dyDescent="0.3">
      <c r="A1738" t="s">
        <v>4898</v>
      </c>
      <c r="B1738" t="str">
        <f>UPPER(DataAnalyst!B1738)</f>
        <v>SENIOR DATA ANALYST- GUIDEWIRE DATA HUB</v>
      </c>
      <c r="C1738" t="s">
        <v>4865</v>
      </c>
      <c r="E1738" t="str">
        <f t="shared" si="243"/>
        <v>Data Analyst</v>
      </c>
      <c r="F1738" t="str">
        <f t="shared" si="244"/>
        <v>$40</v>
      </c>
      <c r="G1738" t="str">
        <f t="shared" si="245"/>
        <v>$72</v>
      </c>
      <c r="H1738" t="str">
        <f>LEFT(DataAnalyst!F1743,LEN(DataAnalyst!F1743)-3)</f>
        <v xml:space="preserve">Reef Systems
</v>
      </c>
      <c r="I1738" t="s">
        <v>4082</v>
      </c>
      <c r="J1738" t="str">
        <f>IF(DataAnalyst!I1743=-1,"Unknown",DataAnalyst!I1743)</f>
        <v>1 to 50 employees</v>
      </c>
      <c r="K1738" t="str">
        <f>IF(DataAnalyst!L1743=-1,"Unknown",DataAnalyst!L1743)</f>
        <v>Unknown</v>
      </c>
      <c r="L1738" t="str">
        <f>IF(DataAnalyst!N1743=-1,"Unknown",DataAnalyst!N1743)</f>
        <v>$1 to $5 million (USD)</v>
      </c>
      <c r="M1738" t="b">
        <f>IF(DataAnalyst!P1743=-1,FALSE,TRUE)</f>
        <v>0</v>
      </c>
      <c r="N1738">
        <f t="shared" si="251"/>
        <v>1</v>
      </c>
      <c r="O1738">
        <f t="shared" si="246"/>
        <v>0</v>
      </c>
      <c r="P1738">
        <f t="shared" si="247"/>
        <v>0</v>
      </c>
      <c r="Q1738">
        <f t="shared" si="248"/>
        <v>0</v>
      </c>
      <c r="R1738">
        <f t="shared" si="249"/>
        <v>0</v>
      </c>
      <c r="S1738">
        <f t="shared" si="250"/>
        <v>1</v>
      </c>
    </row>
    <row r="1739" spans="1:19" ht="18.600000000000001" customHeight="1" x14ac:dyDescent="0.3">
      <c r="A1739" t="s">
        <v>4901</v>
      </c>
      <c r="B1739" t="str">
        <f>UPPER(DataAnalyst!B1739)</f>
        <v>GUIDEWIRE DATA ANALYST</v>
      </c>
      <c r="C1739" t="s">
        <v>4865</v>
      </c>
      <c r="E1739" t="str">
        <f t="shared" si="243"/>
        <v>Data Analyst</v>
      </c>
      <c r="F1739" t="str">
        <f t="shared" si="244"/>
        <v>$40</v>
      </c>
      <c r="G1739" t="str">
        <f t="shared" si="245"/>
        <v>$72</v>
      </c>
      <c r="H1739" t="str">
        <f>LEFT(DataAnalyst!F1744,LEN(DataAnalyst!F1744)-3)</f>
        <v xml:space="preserve">CornerStone Staffing
</v>
      </c>
      <c r="I1739" t="s">
        <v>4082</v>
      </c>
      <c r="J1739" t="str">
        <f>IF(DataAnalyst!I1744=-1,"Unknown",DataAnalyst!I1744)</f>
        <v>51 to 200 employees</v>
      </c>
      <c r="K1739" t="str">
        <f>IF(DataAnalyst!L1744=-1,"Unknown",DataAnalyst!L1744)</f>
        <v>Staffing &amp; Outsourcing</v>
      </c>
      <c r="L1739" t="str">
        <f>IF(DataAnalyst!N1744=-1,"Unknown",DataAnalyst!N1744)</f>
        <v>$50 to $100 million (USD)</v>
      </c>
      <c r="M1739" t="b">
        <f>IF(DataAnalyst!P1744=-1,FALSE,TRUE)</f>
        <v>0</v>
      </c>
      <c r="N1739">
        <f t="shared" si="251"/>
        <v>1</v>
      </c>
      <c r="O1739">
        <f t="shared" si="246"/>
        <v>0</v>
      </c>
      <c r="P1739">
        <f t="shared" si="247"/>
        <v>0</v>
      </c>
      <c r="Q1739">
        <f t="shared" si="248"/>
        <v>0</v>
      </c>
      <c r="R1739">
        <f t="shared" si="249"/>
        <v>0</v>
      </c>
      <c r="S1739">
        <f t="shared" si="250"/>
        <v>1</v>
      </c>
    </row>
    <row r="1740" spans="1:19" ht="18.600000000000001" customHeight="1" x14ac:dyDescent="0.3">
      <c r="A1740" t="s">
        <v>4904</v>
      </c>
      <c r="B1740" t="str">
        <f>UPPER(DataAnalyst!B1740)</f>
        <v>SYSTEM ANALYST (DATA) - PL/SQL SERVER</v>
      </c>
      <c r="C1740" t="s">
        <v>4865</v>
      </c>
      <c r="E1740" t="str">
        <f t="shared" si="243"/>
        <v>Data Analyst</v>
      </c>
      <c r="F1740" t="str">
        <f t="shared" si="244"/>
        <v>$40</v>
      </c>
      <c r="G1740" t="str">
        <f t="shared" si="245"/>
        <v>$72</v>
      </c>
      <c r="H1740" t="str">
        <f>LEFT(DataAnalyst!F1745,LEN(DataAnalyst!F1745)-3)</f>
        <v>Thinkfind Corporat</v>
      </c>
      <c r="I1740" t="s">
        <v>4082</v>
      </c>
      <c r="J1740" t="str">
        <f>IF(DataAnalyst!I1745=-1,"Unknown",DataAnalyst!I1745)</f>
        <v>1 to 50 employees</v>
      </c>
      <c r="K1740" t="str">
        <f>IF(DataAnalyst!L1745=-1,"Unknown",DataAnalyst!L1745)</f>
        <v>IT Services</v>
      </c>
      <c r="L1740" t="str">
        <f>IF(DataAnalyst!N1745=-1,"Unknown",DataAnalyst!N1745)</f>
        <v>Unknown / Non-Applicable</v>
      </c>
      <c r="M1740" t="b">
        <f>IF(DataAnalyst!P1745=-1,FALSE,TRUE)</f>
        <v>0</v>
      </c>
      <c r="N1740">
        <f t="shared" si="251"/>
        <v>1</v>
      </c>
      <c r="O1740">
        <f t="shared" si="246"/>
        <v>0</v>
      </c>
      <c r="P1740">
        <f t="shared" si="247"/>
        <v>0</v>
      </c>
      <c r="Q1740">
        <f t="shared" si="248"/>
        <v>0</v>
      </c>
      <c r="R1740">
        <f t="shared" si="249"/>
        <v>0</v>
      </c>
      <c r="S1740">
        <f t="shared" si="250"/>
        <v>1</v>
      </c>
    </row>
    <row r="1741" spans="1:19" ht="18.600000000000001" customHeight="1" x14ac:dyDescent="0.3">
      <c r="A1741" t="s">
        <v>4906</v>
      </c>
      <c r="B1741" t="str">
        <f>UPPER(DataAnalyst!B1741)</f>
        <v>ACA - DATA ANALYST</v>
      </c>
      <c r="C1741" t="s">
        <v>4865</v>
      </c>
      <c r="E1741" t="str">
        <f t="shared" si="243"/>
        <v>Data Analyst</v>
      </c>
      <c r="F1741" t="str">
        <f t="shared" si="244"/>
        <v>$40</v>
      </c>
      <c r="G1741" t="str">
        <f t="shared" si="245"/>
        <v>$72</v>
      </c>
      <c r="H1741" t="str">
        <f>LEFT(DataAnalyst!F1746,LEN(DataAnalyst!F1746)-3)</f>
        <v xml:space="preserve">Bell Helicopter
</v>
      </c>
      <c r="I1741" t="s">
        <v>4082</v>
      </c>
      <c r="J1741" t="str">
        <f>IF(DataAnalyst!I1746=-1,"Unknown",DataAnalyst!I1746)</f>
        <v>5001 to 10000 employees</v>
      </c>
      <c r="K1741" t="str">
        <f>IF(DataAnalyst!L1746=-1,"Unknown",DataAnalyst!L1746)</f>
        <v>Aerospace &amp; Defense</v>
      </c>
      <c r="L1741" t="str">
        <f>IF(DataAnalyst!N1746=-1,"Unknown",DataAnalyst!N1746)</f>
        <v>$2 to $5 billion (USD)</v>
      </c>
      <c r="M1741" t="b">
        <f>IF(DataAnalyst!P1746=-1,FALSE,TRUE)</f>
        <v>0</v>
      </c>
      <c r="N1741">
        <f t="shared" si="251"/>
        <v>0</v>
      </c>
      <c r="O1741">
        <f t="shared" si="246"/>
        <v>0</v>
      </c>
      <c r="P1741">
        <f t="shared" si="247"/>
        <v>0</v>
      </c>
      <c r="Q1741">
        <f t="shared" si="248"/>
        <v>0</v>
      </c>
      <c r="R1741">
        <f t="shared" si="249"/>
        <v>0</v>
      </c>
      <c r="S1741">
        <f t="shared" si="250"/>
        <v>1</v>
      </c>
    </row>
    <row r="1742" spans="1:19" ht="18.600000000000001" customHeight="1" x14ac:dyDescent="0.3">
      <c r="A1742" t="s">
        <v>4909</v>
      </c>
      <c r="B1742" t="str">
        <f>UPPER(DataAnalyst!B1742)</f>
        <v>DATA ANALYST, MILITARY FORECASTING</v>
      </c>
      <c r="C1742" t="s">
        <v>4908</v>
      </c>
      <c r="E1742" t="str">
        <f t="shared" si="243"/>
        <v>Data Analyst</v>
      </c>
      <c r="F1742" t="str">
        <f t="shared" si="244"/>
        <v>$50</v>
      </c>
      <c r="G1742" t="str">
        <f t="shared" si="245"/>
        <v>$86</v>
      </c>
      <c r="H1742" t="str">
        <f>LEFT(DataAnalyst!F1747,LEN(DataAnalyst!F1747)-3)</f>
        <v xml:space="preserve">E Business International
</v>
      </c>
      <c r="I1742" t="s">
        <v>4082</v>
      </c>
      <c r="J1742" t="str">
        <f>IF(DataAnalyst!I1747=-1,"Unknown",DataAnalyst!I1747)</f>
        <v>51 to 200 employees</v>
      </c>
      <c r="K1742" t="str">
        <f>IF(DataAnalyst!L1747=-1,"Unknown",DataAnalyst!L1747)</f>
        <v>IT Services</v>
      </c>
      <c r="L1742" t="str">
        <f>IF(DataAnalyst!N1747=-1,"Unknown",DataAnalyst!N1747)</f>
        <v>$1 to $5 million (USD)</v>
      </c>
      <c r="M1742" t="b">
        <f>IF(DataAnalyst!P1747=-1,FALSE,TRUE)</f>
        <v>0</v>
      </c>
      <c r="N1742">
        <f t="shared" si="251"/>
        <v>0</v>
      </c>
      <c r="O1742">
        <f t="shared" si="246"/>
        <v>0</v>
      </c>
      <c r="P1742">
        <f t="shared" si="247"/>
        <v>0</v>
      </c>
      <c r="Q1742">
        <f t="shared" si="248"/>
        <v>0</v>
      </c>
      <c r="R1742">
        <f t="shared" si="249"/>
        <v>0</v>
      </c>
      <c r="S1742">
        <f t="shared" si="250"/>
        <v>1</v>
      </c>
    </row>
    <row r="1743" spans="1:19" ht="18.600000000000001" customHeight="1" x14ac:dyDescent="0.3">
      <c r="A1743" t="s">
        <v>4913</v>
      </c>
      <c r="B1743" t="str">
        <f>UPPER(DataAnalyst!B1743)</f>
        <v>HUMAN PERFORMANCE DATA ANALYST</v>
      </c>
      <c r="C1743" t="s">
        <v>4908</v>
      </c>
      <c r="E1743" t="str">
        <f t="shared" si="243"/>
        <v>Data Analyst</v>
      </c>
      <c r="F1743" t="str">
        <f t="shared" si="244"/>
        <v>$50</v>
      </c>
      <c r="G1743" t="str">
        <f t="shared" si="245"/>
        <v>$86</v>
      </c>
      <c r="H1743" t="str">
        <f>LEFT(DataAnalyst!F1748,LEN(DataAnalyst!F1748)-3)</f>
        <v xml:space="preserve">InfoVision, Inc.
</v>
      </c>
      <c r="I1743" t="s">
        <v>395</v>
      </c>
      <c r="J1743" t="str">
        <f>IF(DataAnalyst!I1748=-1,"Unknown",DataAnalyst!I1748)</f>
        <v>1001 to 5000 employees</v>
      </c>
      <c r="K1743" t="str">
        <f>IF(DataAnalyst!L1748=-1,"Unknown",DataAnalyst!L1748)</f>
        <v>IT Services</v>
      </c>
      <c r="L1743" t="str">
        <f>IF(DataAnalyst!N1748=-1,"Unknown",DataAnalyst!N1748)</f>
        <v>$100 to $500 million (USD)</v>
      </c>
      <c r="M1743" t="b">
        <f>IF(DataAnalyst!P1748=-1,FALSE,TRUE)</f>
        <v>0</v>
      </c>
      <c r="N1743">
        <f t="shared" si="251"/>
        <v>0</v>
      </c>
      <c r="O1743">
        <f t="shared" si="246"/>
        <v>0</v>
      </c>
      <c r="P1743">
        <f t="shared" si="247"/>
        <v>0</v>
      </c>
      <c r="Q1743">
        <f t="shared" si="248"/>
        <v>0</v>
      </c>
      <c r="R1743">
        <f t="shared" si="249"/>
        <v>0</v>
      </c>
      <c r="S1743">
        <f t="shared" si="250"/>
        <v>1</v>
      </c>
    </row>
    <row r="1744" spans="1:19" ht="18.600000000000001" customHeight="1" x14ac:dyDescent="0.3">
      <c r="A1744" t="s">
        <v>4916</v>
      </c>
      <c r="B1744" t="str">
        <f>UPPER(DataAnalyst!B1744)</f>
        <v>MEDICAL DATA ANALYST</v>
      </c>
      <c r="C1744" t="s">
        <v>4908</v>
      </c>
      <c r="E1744" t="str">
        <f t="shared" si="243"/>
        <v>Data Analyst</v>
      </c>
      <c r="F1744" t="str">
        <f t="shared" si="244"/>
        <v>$50</v>
      </c>
      <c r="G1744" t="str">
        <f t="shared" si="245"/>
        <v>$86</v>
      </c>
      <c r="H1744" t="str">
        <f>LEFT(DataAnalyst!F1749,LEN(DataAnalyst!F1749)-3)</f>
        <v xml:space="preserve">Company Confidenital
</v>
      </c>
      <c r="I1744" t="s">
        <v>4082</v>
      </c>
      <c r="J1744" t="str">
        <f>IF(DataAnalyst!I1749=-1,"Unknown",DataAnalyst!I1749)</f>
        <v>51 to 200 employees</v>
      </c>
      <c r="K1744" t="str">
        <f>IF(DataAnalyst!L1749=-1,"Unknown",DataAnalyst!L1749)</f>
        <v>Staffing &amp; Outsourcing</v>
      </c>
      <c r="L1744" t="str">
        <f>IF(DataAnalyst!N1749=-1,"Unknown",DataAnalyst!N1749)</f>
        <v>Unknown / Non-Applicable</v>
      </c>
      <c r="M1744" t="b">
        <f>IF(DataAnalyst!P1749=-1,FALSE,TRUE)</f>
        <v>0</v>
      </c>
      <c r="N1744">
        <f t="shared" si="251"/>
        <v>0</v>
      </c>
      <c r="O1744">
        <f t="shared" si="246"/>
        <v>0</v>
      </c>
      <c r="P1744">
        <f t="shared" si="247"/>
        <v>0</v>
      </c>
      <c r="Q1744">
        <f t="shared" si="248"/>
        <v>0</v>
      </c>
      <c r="R1744">
        <f t="shared" si="249"/>
        <v>0</v>
      </c>
      <c r="S1744">
        <f t="shared" si="250"/>
        <v>0</v>
      </c>
    </row>
    <row r="1745" spans="1:19" ht="18.600000000000001" customHeight="1" x14ac:dyDescent="0.3">
      <c r="A1745" t="s">
        <v>4919</v>
      </c>
      <c r="B1745" t="str">
        <f>UPPER(DataAnalyst!B1745)</f>
        <v>DATA ANALYST</v>
      </c>
      <c r="C1745" t="s">
        <v>4908</v>
      </c>
      <c r="E1745" t="str">
        <f t="shared" si="243"/>
        <v>Data Analyst</v>
      </c>
      <c r="F1745" t="str">
        <f t="shared" si="244"/>
        <v>$50</v>
      </c>
      <c r="G1745" t="str">
        <f t="shared" si="245"/>
        <v>$86</v>
      </c>
      <c r="H1745" t="str">
        <f>LEFT(DataAnalyst!F1750,LEN(DataAnalyst!F1750)-3)</f>
        <v xml:space="preserve">Lockheed Martin
</v>
      </c>
      <c r="I1745" t="s">
        <v>4082</v>
      </c>
      <c r="J1745" t="str">
        <f>IF(DataAnalyst!I1750=-1,"Unknown",DataAnalyst!I1750)</f>
        <v>10000+ employees</v>
      </c>
      <c r="K1745" t="str">
        <f>IF(DataAnalyst!L1750=-1,"Unknown",DataAnalyst!L1750)</f>
        <v>Aerospace &amp; Defense</v>
      </c>
      <c r="L1745" t="str">
        <f>IF(DataAnalyst!N1750=-1,"Unknown",DataAnalyst!N1750)</f>
        <v>$10+ billion (USD)</v>
      </c>
      <c r="M1745" t="b">
        <f>IF(DataAnalyst!P1750=-1,FALSE,TRUE)</f>
        <v>0</v>
      </c>
      <c r="N1745">
        <f t="shared" si="251"/>
        <v>0</v>
      </c>
      <c r="O1745">
        <f t="shared" si="246"/>
        <v>1</v>
      </c>
      <c r="P1745">
        <f t="shared" si="247"/>
        <v>0</v>
      </c>
      <c r="Q1745">
        <f t="shared" si="248"/>
        <v>1</v>
      </c>
      <c r="R1745">
        <f t="shared" si="249"/>
        <v>1</v>
      </c>
      <c r="S1745">
        <f t="shared" si="250"/>
        <v>0</v>
      </c>
    </row>
    <row r="1746" spans="1:19" ht="18.600000000000001" customHeight="1" x14ac:dyDescent="0.3">
      <c r="A1746" t="s">
        <v>4921</v>
      </c>
      <c r="B1746" t="str">
        <f>UPPER(DataAnalyst!B1746)</f>
        <v>DATA ANALYST, MILITARY FORECASTING</v>
      </c>
      <c r="C1746" t="s">
        <v>4908</v>
      </c>
      <c r="E1746" t="str">
        <f t="shared" si="243"/>
        <v>Data Analyst</v>
      </c>
      <c r="F1746" t="str">
        <f t="shared" si="244"/>
        <v>$50</v>
      </c>
      <c r="G1746" t="str">
        <f t="shared" si="245"/>
        <v>$86</v>
      </c>
      <c r="H1746" t="str">
        <f>LEFT(DataAnalyst!F1751,LEN(DataAnalyst!F1751)-3)</f>
        <v xml:space="preserve">GM Financial
</v>
      </c>
      <c r="I1746" t="s">
        <v>4082</v>
      </c>
      <c r="J1746" t="str">
        <f>IF(DataAnalyst!I1751=-1,"Unknown",DataAnalyst!I1751)</f>
        <v>5001 to 10000 employees</v>
      </c>
      <c r="K1746" t="str">
        <f>IF(DataAnalyst!L1751=-1,"Unknown",DataAnalyst!L1751)</f>
        <v>Lending</v>
      </c>
      <c r="L1746" t="str">
        <f>IF(DataAnalyst!N1751=-1,"Unknown",DataAnalyst!N1751)</f>
        <v>$5 to $10 billion (USD)</v>
      </c>
      <c r="M1746" t="b">
        <f>IF(DataAnalyst!P1751=-1,FALSE,TRUE)</f>
        <v>0</v>
      </c>
      <c r="N1746">
        <f t="shared" si="251"/>
        <v>0</v>
      </c>
      <c r="O1746">
        <f t="shared" si="246"/>
        <v>0</v>
      </c>
      <c r="P1746">
        <f t="shared" si="247"/>
        <v>0</v>
      </c>
      <c r="Q1746">
        <f t="shared" si="248"/>
        <v>0</v>
      </c>
      <c r="R1746">
        <f t="shared" si="249"/>
        <v>0</v>
      </c>
      <c r="S1746">
        <f t="shared" si="250"/>
        <v>1</v>
      </c>
    </row>
    <row r="1747" spans="1:19" ht="18.600000000000001" customHeight="1" x14ac:dyDescent="0.3">
      <c r="A1747" t="s">
        <v>4923</v>
      </c>
      <c r="B1747" t="str">
        <f>UPPER(DataAnalyst!B1747)</f>
        <v>DATA REPORTING ANALYST</v>
      </c>
      <c r="C1747" t="s">
        <v>4908</v>
      </c>
      <c r="E1747" t="str">
        <f t="shared" si="243"/>
        <v>Data Analyst</v>
      </c>
      <c r="F1747" t="str">
        <f t="shared" si="244"/>
        <v>$50</v>
      </c>
      <c r="G1747" t="str">
        <f t="shared" si="245"/>
        <v>$86</v>
      </c>
      <c r="H1747" t="str">
        <f>LEFT(DataAnalyst!F1752,LEN(DataAnalyst!F1752)-3)</f>
        <v>Samsung H</v>
      </c>
      <c r="I1747" t="s">
        <v>4938</v>
      </c>
      <c r="J1747" t="str">
        <f>IF(DataAnalyst!I1752=-1,"Unknown",DataAnalyst!I1752)</f>
        <v>51 to 200 employees</v>
      </c>
      <c r="K1747" t="str">
        <f>IF(DataAnalyst!L1752=-1,"Unknown",DataAnalyst!L1752)</f>
        <v>Commercial Equipment Repair &amp; Maintenance</v>
      </c>
      <c r="L1747" t="str">
        <f>IF(DataAnalyst!N1752=-1,"Unknown",DataAnalyst!N1752)</f>
        <v>Unknown / Non-Applicable</v>
      </c>
      <c r="M1747" t="b">
        <f>IF(DataAnalyst!P1752=-1,FALSE,TRUE)</f>
        <v>0</v>
      </c>
      <c r="N1747">
        <f t="shared" si="251"/>
        <v>1</v>
      </c>
      <c r="O1747">
        <f t="shared" si="246"/>
        <v>0</v>
      </c>
      <c r="P1747">
        <f t="shared" si="247"/>
        <v>0</v>
      </c>
      <c r="Q1747">
        <f t="shared" si="248"/>
        <v>1</v>
      </c>
      <c r="R1747">
        <f t="shared" si="249"/>
        <v>1</v>
      </c>
      <c r="S1747">
        <f t="shared" si="250"/>
        <v>0</v>
      </c>
    </row>
    <row r="1748" spans="1:19" ht="18.600000000000001" customHeight="1" x14ac:dyDescent="0.3">
      <c r="A1748" t="s">
        <v>4925</v>
      </c>
      <c r="B1748" t="str">
        <f>UPPER(DataAnalyst!B1748)</f>
        <v>DATA ANALYST</v>
      </c>
      <c r="C1748" t="s">
        <v>4908</v>
      </c>
      <c r="E1748" t="str">
        <f t="shared" si="243"/>
        <v>Data Analyst</v>
      </c>
      <c r="F1748" t="str">
        <f t="shared" si="244"/>
        <v>$50</v>
      </c>
      <c r="G1748" t="str">
        <f t="shared" si="245"/>
        <v>$86</v>
      </c>
      <c r="H1748" t="str">
        <f>LEFT(DataAnalyst!F1753,LEN(DataAnalyst!F1753)-3)</f>
        <v xml:space="preserve">SUNSET LOGISTICS, INC
</v>
      </c>
      <c r="I1748" t="s">
        <v>4082</v>
      </c>
      <c r="J1748" t="str">
        <f>IF(DataAnalyst!I1753=-1,"Unknown",DataAnalyst!I1753)</f>
        <v>51 to 200 employees</v>
      </c>
      <c r="K1748" t="str">
        <f>IF(DataAnalyst!L1753=-1,"Unknown",DataAnalyst!L1753)</f>
        <v>Transportation Management</v>
      </c>
      <c r="L1748" t="str">
        <f>IF(DataAnalyst!N1753=-1,"Unknown",DataAnalyst!N1753)</f>
        <v>$25 to $50 million (USD)</v>
      </c>
      <c r="M1748" t="b">
        <f>IF(DataAnalyst!P1753=-1,FALSE,TRUE)</f>
        <v>0</v>
      </c>
      <c r="N1748">
        <f t="shared" si="251"/>
        <v>1</v>
      </c>
      <c r="O1748">
        <f t="shared" si="246"/>
        <v>0</v>
      </c>
      <c r="P1748">
        <f t="shared" si="247"/>
        <v>0</v>
      </c>
      <c r="Q1748">
        <f t="shared" si="248"/>
        <v>0</v>
      </c>
      <c r="R1748">
        <f t="shared" si="249"/>
        <v>0</v>
      </c>
      <c r="S1748">
        <f t="shared" si="250"/>
        <v>0</v>
      </c>
    </row>
    <row r="1749" spans="1:19" ht="18.600000000000001" customHeight="1" x14ac:dyDescent="0.3">
      <c r="A1749" t="s">
        <v>4926</v>
      </c>
      <c r="B1749" t="str">
        <f>UPPER(DataAnalyst!B1749)</f>
        <v>DATA ANALYST ASSISTANT</v>
      </c>
      <c r="C1749" t="s">
        <v>4908</v>
      </c>
      <c r="E1749" t="str">
        <f t="shared" si="243"/>
        <v>Data Analyst</v>
      </c>
      <c r="F1749" t="str">
        <f t="shared" si="244"/>
        <v>$50</v>
      </c>
      <c r="G1749" t="str">
        <f t="shared" si="245"/>
        <v>$86</v>
      </c>
      <c r="H1749" t="str">
        <f>LEFT(DataAnalyst!F1754,LEN(DataAnalyst!F1754)-3)</f>
        <v xml:space="preserve">Prudent Technologies &amp; Consulting
</v>
      </c>
      <c r="I1749" t="s">
        <v>4082</v>
      </c>
      <c r="J1749" t="str">
        <f>IF(DataAnalyst!I1754=-1,"Unknown",DataAnalyst!I1754)</f>
        <v>51 to 200 employees</v>
      </c>
      <c r="K1749" t="str">
        <f>IF(DataAnalyst!L1754=-1,"Unknown",DataAnalyst!L1754)</f>
        <v>IT Services</v>
      </c>
      <c r="L1749" t="str">
        <f>IF(DataAnalyst!N1754=-1,"Unknown",DataAnalyst!N1754)</f>
        <v>$25 to $50 million (USD)</v>
      </c>
      <c r="M1749" t="b">
        <f>IF(DataAnalyst!P1754=-1,FALSE,TRUE)</f>
        <v>0</v>
      </c>
      <c r="N1749">
        <f t="shared" si="251"/>
        <v>0</v>
      </c>
      <c r="O1749">
        <f t="shared" si="246"/>
        <v>0</v>
      </c>
      <c r="P1749">
        <f t="shared" si="247"/>
        <v>0</v>
      </c>
      <c r="Q1749">
        <f t="shared" si="248"/>
        <v>0</v>
      </c>
      <c r="R1749">
        <f t="shared" si="249"/>
        <v>0</v>
      </c>
      <c r="S1749">
        <f t="shared" si="250"/>
        <v>1</v>
      </c>
    </row>
    <row r="1750" spans="1:19" ht="18.600000000000001" customHeight="1" x14ac:dyDescent="0.3">
      <c r="A1750" t="s">
        <v>4930</v>
      </c>
      <c r="B1750" t="str">
        <f>UPPER(DataAnalyst!B1750)</f>
        <v>SYSTEMS ENGINEER - DATA ANALYST (LEVEL 3)</v>
      </c>
      <c r="C1750" t="s">
        <v>4908</v>
      </c>
      <c r="E1750" t="str">
        <f t="shared" si="243"/>
        <v>Data Analyst</v>
      </c>
      <c r="F1750" t="str">
        <f t="shared" si="244"/>
        <v>$50</v>
      </c>
      <c r="G1750" t="str">
        <f t="shared" si="245"/>
        <v>$86</v>
      </c>
      <c r="H1750" t="str">
        <f>LEFT(DataAnalyst!F1755,LEN(DataAnalyst!F1755)-3)</f>
        <v xml:space="preserve">System Soft Technologies
</v>
      </c>
      <c r="I1750" t="s">
        <v>4082</v>
      </c>
      <c r="J1750" t="str">
        <f>IF(DataAnalyst!I1755=-1,"Unknown",DataAnalyst!I1755)</f>
        <v>201 to 500 employees</v>
      </c>
      <c r="K1750" t="str">
        <f>IF(DataAnalyst!L1755=-1,"Unknown",DataAnalyst!L1755)</f>
        <v>IT Services</v>
      </c>
      <c r="L1750" t="str">
        <f>IF(DataAnalyst!N1755=-1,"Unknown",DataAnalyst!N1755)</f>
        <v>$50 to $100 million (USD)</v>
      </c>
      <c r="M1750" t="b">
        <f>IF(DataAnalyst!P1755=-1,FALSE,TRUE)</f>
        <v>0</v>
      </c>
      <c r="N1750">
        <f t="shared" si="251"/>
        <v>0</v>
      </c>
      <c r="O1750">
        <f t="shared" si="246"/>
        <v>1</v>
      </c>
      <c r="P1750">
        <f t="shared" si="247"/>
        <v>0</v>
      </c>
      <c r="Q1750">
        <f t="shared" si="248"/>
        <v>0</v>
      </c>
      <c r="R1750">
        <f t="shared" si="249"/>
        <v>0</v>
      </c>
      <c r="S1750">
        <f t="shared" si="250"/>
        <v>0</v>
      </c>
    </row>
    <row r="1751" spans="1:19" ht="18.600000000000001" customHeight="1" x14ac:dyDescent="0.3">
      <c r="A1751" t="s">
        <v>4933</v>
      </c>
      <c r="B1751" t="str">
        <f>UPPER(DataAnalyst!B1751)</f>
        <v>SR DATA ANALYST</v>
      </c>
      <c r="C1751" t="s">
        <v>4908</v>
      </c>
      <c r="E1751" t="str">
        <f t="shared" si="243"/>
        <v>Data Analyst</v>
      </c>
      <c r="F1751" t="str">
        <f t="shared" si="244"/>
        <v>$50</v>
      </c>
      <c r="G1751" t="str">
        <f t="shared" si="245"/>
        <v>$86</v>
      </c>
      <c r="H1751" t="str">
        <f>LEFT(DataAnalyst!F1756,LEN(DataAnalyst!F1756)-3)</f>
        <v xml:space="preserve">Fidelity TalentSource
</v>
      </c>
      <c r="I1751" t="s">
        <v>4951</v>
      </c>
      <c r="J1751" t="str">
        <f>IF(DataAnalyst!I1756=-1,"Unknown",DataAnalyst!I1756)</f>
        <v>1001 to 5000 employees</v>
      </c>
      <c r="K1751" t="str">
        <f>IF(DataAnalyst!L1756=-1,"Unknown",DataAnalyst!L1756)</f>
        <v>Staffing &amp; Outsourcing</v>
      </c>
      <c r="L1751" t="str">
        <f>IF(DataAnalyst!N1756=-1,"Unknown",DataAnalyst!N1756)</f>
        <v>Unknown / Non-Applicable</v>
      </c>
      <c r="M1751" t="b">
        <f>IF(DataAnalyst!P1756=-1,FALSE,TRUE)</f>
        <v>0</v>
      </c>
      <c r="N1751">
        <f t="shared" si="251"/>
        <v>0</v>
      </c>
      <c r="O1751">
        <f t="shared" si="246"/>
        <v>1</v>
      </c>
      <c r="P1751">
        <f t="shared" si="247"/>
        <v>1</v>
      </c>
      <c r="Q1751">
        <f t="shared" si="248"/>
        <v>1</v>
      </c>
      <c r="R1751">
        <f t="shared" si="249"/>
        <v>1</v>
      </c>
      <c r="S1751">
        <f t="shared" si="250"/>
        <v>0</v>
      </c>
    </row>
    <row r="1752" spans="1:19" ht="18.600000000000001" customHeight="1" x14ac:dyDescent="0.3">
      <c r="A1752" t="s">
        <v>4936</v>
      </c>
      <c r="B1752" t="str">
        <f>UPPER(DataAnalyst!B1752)</f>
        <v>DATA/SALES ANALYST</v>
      </c>
      <c r="C1752" t="s">
        <v>4908</v>
      </c>
      <c r="E1752" t="str">
        <f t="shared" si="243"/>
        <v>Data Analyst</v>
      </c>
      <c r="F1752" t="str">
        <f t="shared" si="244"/>
        <v>$50</v>
      </c>
      <c r="G1752" t="str">
        <f t="shared" si="245"/>
        <v>$86</v>
      </c>
      <c r="H1752" t="str">
        <f>LEFT(DataAnalyst!F1759,LEN(DataAnalyst!F1759)-3)</f>
        <v xml:space="preserve">System Soft Technologies
</v>
      </c>
      <c r="I1752" t="s">
        <v>4082</v>
      </c>
      <c r="J1752" t="str">
        <f>IF(DataAnalyst!I1759=-1,"Unknown",DataAnalyst!I1759)</f>
        <v>201 to 500 employees</v>
      </c>
      <c r="K1752" t="str">
        <f>IF(DataAnalyst!L1759=-1,"Unknown",DataAnalyst!L1759)</f>
        <v>IT Services</v>
      </c>
      <c r="L1752" t="str">
        <f>IF(DataAnalyst!N1759=-1,"Unknown",DataAnalyst!N1759)</f>
        <v>$50 to $100 million (USD)</v>
      </c>
      <c r="M1752" t="b">
        <f>IF(DataAnalyst!P1759=-1,FALSE,TRUE)</f>
        <v>0</v>
      </c>
      <c r="N1752">
        <f t="shared" si="251"/>
        <v>0</v>
      </c>
      <c r="O1752">
        <f t="shared" si="246"/>
        <v>0</v>
      </c>
      <c r="P1752">
        <f t="shared" si="247"/>
        <v>0</v>
      </c>
      <c r="Q1752">
        <f t="shared" si="248"/>
        <v>0</v>
      </c>
      <c r="R1752">
        <f t="shared" si="249"/>
        <v>0</v>
      </c>
      <c r="S1752">
        <f t="shared" si="250"/>
        <v>1</v>
      </c>
    </row>
    <row r="1753" spans="1:19" ht="18.600000000000001" customHeight="1" x14ac:dyDescent="0.3">
      <c r="A1753" t="s">
        <v>4941</v>
      </c>
      <c r="B1753" t="str">
        <f>UPPER(DataAnalyst!B1753)</f>
        <v>DATA/FINANCIAL ANALYST</v>
      </c>
      <c r="C1753" t="s">
        <v>4940</v>
      </c>
      <c r="E1753" t="str">
        <f t="shared" ref="E1753:E1816" si="252">IF(COUNTIF(B1753, "*BU*"), "Business Analyst", "Data Analyst")</f>
        <v>Data Analyst</v>
      </c>
      <c r="F1753" t="str">
        <f t="shared" si="244"/>
        <v>$35</v>
      </c>
      <c r="G1753" t="str">
        <f t="shared" si="245"/>
        <v>$67</v>
      </c>
      <c r="H1753" t="str">
        <f>LEFT(DataAnalyst!F1760,LEN(DataAnalyst!F1760)-3)</f>
        <v xml:space="preserve">InfoQuest Consulting Group
</v>
      </c>
      <c r="I1753" t="s">
        <v>4082</v>
      </c>
      <c r="J1753" t="str">
        <f>IF(DataAnalyst!I1760=-1,"Unknown",DataAnalyst!I1760)</f>
        <v>1 to 50 employees</v>
      </c>
      <c r="K1753" t="str">
        <f>IF(DataAnalyst!L1760=-1,"Unknown",DataAnalyst!L1760)</f>
        <v>Computer Hardware &amp; Software</v>
      </c>
      <c r="L1753" t="str">
        <f>IF(DataAnalyst!N1760=-1,"Unknown",DataAnalyst!N1760)</f>
        <v>Less than $1 million (USD)</v>
      </c>
      <c r="M1753" t="b">
        <f>IF(DataAnalyst!P1760=-1,FALSE,TRUE)</f>
        <v>0</v>
      </c>
      <c r="N1753">
        <f t="shared" si="251"/>
        <v>1</v>
      </c>
      <c r="O1753">
        <f t="shared" si="246"/>
        <v>0</v>
      </c>
      <c r="P1753">
        <f t="shared" si="247"/>
        <v>0</v>
      </c>
      <c r="Q1753">
        <f t="shared" si="248"/>
        <v>0</v>
      </c>
      <c r="R1753">
        <f t="shared" si="249"/>
        <v>0</v>
      </c>
      <c r="S1753">
        <f t="shared" si="250"/>
        <v>1</v>
      </c>
    </row>
    <row r="1754" spans="1:19" ht="18.600000000000001" customHeight="1" x14ac:dyDescent="0.3">
      <c r="A1754" t="s">
        <v>4944</v>
      </c>
      <c r="B1754" t="str">
        <f>UPPER(DataAnalyst!B1754)</f>
        <v>DATA ANALYST - INTELLIGENT AUTOMATION</v>
      </c>
      <c r="C1754" t="s">
        <v>4940</v>
      </c>
      <c r="E1754" t="str">
        <f t="shared" si="252"/>
        <v>Data Analyst</v>
      </c>
      <c r="F1754" t="str">
        <f t="shared" si="244"/>
        <v>$35</v>
      </c>
      <c r="G1754" t="str">
        <f t="shared" si="245"/>
        <v>$67</v>
      </c>
      <c r="H1754" t="str">
        <f>LEFT(DataAnalyst!F1761,LEN(DataAnalyst!F1761)-3)</f>
        <v xml:space="preserve">Global Technical Talent, LLC
</v>
      </c>
      <c r="I1754" t="s">
        <v>4951</v>
      </c>
      <c r="J1754" t="str">
        <f>IF(DataAnalyst!I1761=-1,"Unknown",DataAnalyst!I1761)</f>
        <v>501 to 1000 employees</v>
      </c>
      <c r="K1754" t="str">
        <f>IF(DataAnalyst!L1761=-1,"Unknown",DataAnalyst!L1761)</f>
        <v>IT Services</v>
      </c>
      <c r="L1754" t="str">
        <f>IF(DataAnalyst!N1761=-1,"Unknown",DataAnalyst!N1761)</f>
        <v>$25 to $50 million (USD)</v>
      </c>
      <c r="M1754" t="b">
        <f>IF(DataAnalyst!P1761=-1,FALSE,TRUE)</f>
        <v>0</v>
      </c>
      <c r="N1754">
        <f t="shared" si="251"/>
        <v>0</v>
      </c>
      <c r="O1754">
        <f t="shared" si="246"/>
        <v>0</v>
      </c>
      <c r="P1754">
        <f t="shared" si="247"/>
        <v>0</v>
      </c>
      <c r="Q1754">
        <f t="shared" si="248"/>
        <v>0</v>
      </c>
      <c r="R1754">
        <f t="shared" si="249"/>
        <v>0</v>
      </c>
      <c r="S1754">
        <f t="shared" si="250"/>
        <v>0</v>
      </c>
    </row>
    <row r="1755" spans="1:19" ht="18.600000000000001" customHeight="1" x14ac:dyDescent="0.3">
      <c r="A1755" t="s">
        <v>4946</v>
      </c>
      <c r="B1755" t="str">
        <f>UPPER(DataAnalyst!B1755)</f>
        <v>(RISK DATA ANALYST)</v>
      </c>
      <c r="C1755" t="s">
        <v>4940</v>
      </c>
      <c r="E1755" t="str">
        <f t="shared" si="252"/>
        <v>Data Analyst</v>
      </c>
      <c r="F1755" t="str">
        <f t="shared" si="244"/>
        <v>$35</v>
      </c>
      <c r="G1755" t="str">
        <f t="shared" si="245"/>
        <v>$67</v>
      </c>
      <c r="H1755" t="str">
        <f>LEFT(DataAnalyst!F1762,LEN(DataAnalyst!F1762)-3)</f>
        <v xml:space="preserve">CyberCoders
</v>
      </c>
      <c r="I1755" t="s">
        <v>151</v>
      </c>
      <c r="J1755" t="str">
        <f>IF(DataAnalyst!I1762=-1,"Unknown",DataAnalyst!I1762)</f>
        <v>201 to 500 employees</v>
      </c>
      <c r="K1755" t="str">
        <f>IF(DataAnalyst!L1762=-1,"Unknown",DataAnalyst!L1762)</f>
        <v>Staffing &amp; Outsourcing</v>
      </c>
      <c r="L1755" t="str">
        <f>IF(DataAnalyst!N1762=-1,"Unknown",DataAnalyst!N1762)</f>
        <v>$100 to $500 million (USD)</v>
      </c>
      <c r="M1755" t="b">
        <f>IF(DataAnalyst!P1762=-1,FALSE,TRUE)</f>
        <v>0</v>
      </c>
      <c r="N1755">
        <f t="shared" si="251"/>
        <v>1</v>
      </c>
      <c r="O1755">
        <f t="shared" si="246"/>
        <v>0</v>
      </c>
      <c r="P1755">
        <f t="shared" si="247"/>
        <v>1</v>
      </c>
      <c r="Q1755">
        <f t="shared" si="248"/>
        <v>0</v>
      </c>
      <c r="R1755">
        <f t="shared" si="249"/>
        <v>0</v>
      </c>
      <c r="S1755">
        <f t="shared" si="250"/>
        <v>0</v>
      </c>
    </row>
    <row r="1756" spans="1:19" ht="18.600000000000001" customHeight="1" x14ac:dyDescent="0.3">
      <c r="A1756" t="s">
        <v>4949</v>
      </c>
      <c r="B1756" t="str">
        <f>UPPER(DataAnalyst!B1756)</f>
        <v>SYSTEMS ANALYST - DATA CONVERSION</v>
      </c>
      <c r="C1756" t="s">
        <v>4940</v>
      </c>
      <c r="E1756" t="str">
        <f t="shared" si="252"/>
        <v>Data Analyst</v>
      </c>
      <c r="F1756" t="str">
        <f t="shared" si="244"/>
        <v>$35</v>
      </c>
      <c r="G1756" t="str">
        <f t="shared" si="245"/>
        <v>$67</v>
      </c>
      <c r="H1756" t="str">
        <f>LEFT(DataAnalyst!F1763,LEN(DataAnalyst!F1763)-3)</f>
        <v xml:space="preserve">Olive
</v>
      </c>
      <c r="I1756" t="s">
        <v>151</v>
      </c>
      <c r="J1756" t="str">
        <f>IF(DataAnalyst!I1763=-1,"Unknown",DataAnalyst!I1763)</f>
        <v>201 to 500 employees</v>
      </c>
      <c r="K1756" t="str">
        <f>IF(DataAnalyst!L1763=-1,"Unknown",DataAnalyst!L1763)</f>
        <v>Enterprise Software &amp; Network Solutions</v>
      </c>
      <c r="L1756" t="str">
        <f>IF(DataAnalyst!N1763=-1,"Unknown",DataAnalyst!N1763)</f>
        <v>Unknown / Non-Applicable</v>
      </c>
      <c r="M1756" t="b">
        <f>IF(DataAnalyst!P1763=-1,FALSE,TRUE)</f>
        <v>0</v>
      </c>
      <c r="N1756">
        <f t="shared" si="251"/>
        <v>0</v>
      </c>
      <c r="O1756">
        <f t="shared" si="246"/>
        <v>0</v>
      </c>
      <c r="P1756">
        <f t="shared" si="247"/>
        <v>0</v>
      </c>
      <c r="Q1756">
        <f t="shared" si="248"/>
        <v>0</v>
      </c>
      <c r="R1756">
        <f t="shared" si="249"/>
        <v>0</v>
      </c>
      <c r="S1756">
        <f t="shared" si="250"/>
        <v>1</v>
      </c>
    </row>
    <row r="1757" spans="1:19" ht="18.600000000000001" customHeight="1" x14ac:dyDescent="0.3">
      <c r="A1757" t="s">
        <v>4953</v>
      </c>
      <c r="B1757" t="str">
        <f>UPPER(DataAnalyst!B1757)</f>
        <v>BUSINESS ANALYST WITH DATA GOVERNANCE ,IDQ EXP</v>
      </c>
      <c r="C1757" t="s">
        <v>4940</v>
      </c>
      <c r="E1757" t="str">
        <f t="shared" si="252"/>
        <v>Business Analyst</v>
      </c>
      <c r="F1757" t="str">
        <f t="shared" si="244"/>
        <v>$35</v>
      </c>
      <c r="G1757" t="str">
        <f t="shared" si="245"/>
        <v>$67</v>
      </c>
      <c r="H1757" t="str">
        <f>LEFT(DataAnalyst!F1764,LEN(DataAnalyst!F1764)-3)</f>
        <v xml:space="preserve">Nationwide Children's Hospital
</v>
      </c>
      <c r="I1757" t="s">
        <v>151</v>
      </c>
      <c r="J1757" t="str">
        <f>IF(DataAnalyst!I1764=-1,"Unknown",DataAnalyst!I1764)</f>
        <v>10000+ employees</v>
      </c>
      <c r="K1757" t="str">
        <f>IF(DataAnalyst!L1764=-1,"Unknown",DataAnalyst!L1764)</f>
        <v>Health Care Services &amp; Hospitals</v>
      </c>
      <c r="L1757" t="str">
        <f>IF(DataAnalyst!N1764=-1,"Unknown",DataAnalyst!N1764)</f>
        <v>$1 to $2 billion (USD)</v>
      </c>
      <c r="M1757" t="b">
        <f>IF(DataAnalyst!P1764=-1,FALSE,TRUE)</f>
        <v>0</v>
      </c>
      <c r="N1757">
        <f t="shared" si="251"/>
        <v>0</v>
      </c>
      <c r="O1757">
        <f t="shared" si="246"/>
        <v>0</v>
      </c>
      <c r="P1757">
        <f t="shared" si="247"/>
        <v>0</v>
      </c>
      <c r="Q1757">
        <f t="shared" si="248"/>
        <v>0</v>
      </c>
      <c r="R1757">
        <f t="shared" si="249"/>
        <v>0</v>
      </c>
      <c r="S1757">
        <f t="shared" si="250"/>
        <v>1</v>
      </c>
    </row>
    <row r="1758" spans="1:19" ht="18.600000000000001" customHeight="1" x14ac:dyDescent="0.3">
      <c r="A1758" t="s">
        <v>4954</v>
      </c>
      <c r="B1758" t="str">
        <f>UPPER(DataAnalyst!B1758)</f>
        <v>BUSINESS ANALYST WITH DATA GOVERNANCE ,IDQ EXP</v>
      </c>
      <c r="C1758" t="s">
        <v>4940</v>
      </c>
      <c r="E1758" t="str">
        <f t="shared" si="252"/>
        <v>Business Analyst</v>
      </c>
      <c r="F1758" t="str">
        <f t="shared" si="244"/>
        <v>$35</v>
      </c>
      <c r="G1758" t="str">
        <f t="shared" si="245"/>
        <v>$67</v>
      </c>
      <c r="H1758" t="str">
        <f>LEFT(DataAnalyst!F1765,LEN(DataAnalyst!F1765)-3)</f>
        <v xml:space="preserve">The Paragon Group
</v>
      </c>
      <c r="I1758" t="s">
        <v>151</v>
      </c>
      <c r="J1758" t="str">
        <f>IF(DataAnalyst!I1765=-1,"Unknown",DataAnalyst!I1765)</f>
        <v>1001 to 5000 employees</v>
      </c>
      <c r="K1758" t="str">
        <f>IF(DataAnalyst!L1765=-1,"Unknown",DataAnalyst!L1765)</f>
        <v>Banks &amp; Credit Unions</v>
      </c>
      <c r="L1758" t="str">
        <f>IF(DataAnalyst!N1765=-1,"Unknown",DataAnalyst!N1765)</f>
        <v>$500 million to $1 billion (USD)</v>
      </c>
      <c r="M1758" t="b">
        <f>IF(DataAnalyst!P1765=-1,FALSE,TRUE)</f>
        <v>0</v>
      </c>
      <c r="N1758">
        <f t="shared" si="251"/>
        <v>0</v>
      </c>
      <c r="O1758">
        <f t="shared" si="246"/>
        <v>0</v>
      </c>
      <c r="P1758">
        <f t="shared" si="247"/>
        <v>0</v>
      </c>
      <c r="Q1758">
        <f t="shared" si="248"/>
        <v>0</v>
      </c>
      <c r="R1758">
        <f t="shared" si="249"/>
        <v>0</v>
      </c>
      <c r="S1758">
        <f t="shared" si="250"/>
        <v>1</v>
      </c>
    </row>
    <row r="1759" spans="1:19" ht="18.600000000000001" customHeight="1" x14ac:dyDescent="0.3">
      <c r="A1759" t="s">
        <v>4957</v>
      </c>
      <c r="B1759" t="str">
        <f>UPPER(DataAnalyst!B1759)</f>
        <v>(DATA RISK ANALYST: DATA MODELER)</v>
      </c>
      <c r="C1759" t="s">
        <v>4940</v>
      </c>
      <c r="E1759" t="str">
        <f t="shared" si="252"/>
        <v>Data Analyst</v>
      </c>
      <c r="F1759" t="str">
        <f t="shared" si="244"/>
        <v>$35</v>
      </c>
      <c r="G1759" t="str">
        <f t="shared" si="245"/>
        <v>$67</v>
      </c>
      <c r="H1759" t="str">
        <f>LEFT(DataAnalyst!F1766,LEN(DataAnalyst!F1766)-3)</f>
        <v xml:space="preserve">Abercrombie &amp; Fitch Co.
</v>
      </c>
      <c r="I1759" t="s">
        <v>151</v>
      </c>
      <c r="J1759" t="str">
        <f>IF(DataAnalyst!I1766=-1,"Unknown",DataAnalyst!I1766)</f>
        <v>10000+ employees</v>
      </c>
      <c r="K1759" t="str">
        <f>IF(DataAnalyst!L1766=-1,"Unknown",DataAnalyst!L1766)</f>
        <v>Department, Clothing, &amp; Shoe Stores</v>
      </c>
      <c r="L1759" t="str">
        <f>IF(DataAnalyst!N1766=-1,"Unknown",DataAnalyst!N1766)</f>
        <v>$2 to $5 billion (USD)</v>
      </c>
      <c r="M1759" t="b">
        <f>IF(DataAnalyst!P1766=-1,FALSE,TRUE)</f>
        <v>0</v>
      </c>
      <c r="N1759">
        <f t="shared" si="251"/>
        <v>1</v>
      </c>
      <c r="O1759">
        <f t="shared" si="246"/>
        <v>0</v>
      </c>
      <c r="P1759">
        <f t="shared" si="247"/>
        <v>1</v>
      </c>
      <c r="Q1759">
        <f t="shared" si="248"/>
        <v>0</v>
      </c>
      <c r="R1759">
        <f t="shared" si="249"/>
        <v>0</v>
      </c>
      <c r="S1759">
        <f t="shared" si="250"/>
        <v>0</v>
      </c>
    </row>
    <row r="1760" spans="1:19" ht="18.600000000000001" customHeight="1" x14ac:dyDescent="0.3">
      <c r="A1760" t="s">
        <v>4959</v>
      </c>
      <c r="B1760" t="e">
        <f>UPPER(DataAnalyst!B1760)</f>
        <v>#NAME?</v>
      </c>
      <c r="C1760" t="s">
        <v>4958</v>
      </c>
      <c r="E1760" t="str">
        <f t="shared" si="252"/>
        <v>Data Analyst</v>
      </c>
      <c r="F1760" t="str">
        <f t="shared" si="244"/>
        <v>$57</v>
      </c>
      <c r="G1760" t="str">
        <f t="shared" si="245"/>
        <v>$70</v>
      </c>
      <c r="H1760" t="str">
        <f>LEFT(DataAnalyst!F1767,LEN(DataAnalyst!F1767)-3)</f>
        <v xml:space="preserve">JPMorgan Chase
</v>
      </c>
      <c r="I1760" t="s">
        <v>151</v>
      </c>
      <c r="J1760" t="str">
        <f>IF(DataAnalyst!I1767=-1,"Unknown",DataAnalyst!I1767)</f>
        <v>10000+ employees</v>
      </c>
      <c r="K1760" t="str">
        <f>IF(DataAnalyst!L1767=-1,"Unknown",DataAnalyst!L1767)</f>
        <v>Investment Banking &amp; Asset Management</v>
      </c>
      <c r="L1760" t="str">
        <f>IF(DataAnalyst!N1767=-1,"Unknown",DataAnalyst!N1767)</f>
        <v>$10+ billion (USD)</v>
      </c>
      <c r="M1760" t="b">
        <f>IF(DataAnalyst!P1767=-1,FALSE,TRUE)</f>
        <v>0</v>
      </c>
      <c r="N1760">
        <f t="shared" si="251"/>
        <v>1</v>
      </c>
      <c r="O1760">
        <f t="shared" si="246"/>
        <v>0</v>
      </c>
      <c r="P1760">
        <f t="shared" si="247"/>
        <v>0</v>
      </c>
      <c r="Q1760">
        <f t="shared" si="248"/>
        <v>0</v>
      </c>
      <c r="R1760">
        <f t="shared" si="249"/>
        <v>0</v>
      </c>
      <c r="S1760">
        <f t="shared" si="250"/>
        <v>0</v>
      </c>
    </row>
    <row r="1761" spans="1:19" ht="18.600000000000001" customHeight="1" x14ac:dyDescent="0.3">
      <c r="A1761" t="s">
        <v>4962</v>
      </c>
      <c r="B1761" t="str">
        <f>UPPER(DataAnalyst!B1761)</f>
        <v>BI DATA ANALYST / SPECIALIST</v>
      </c>
      <c r="C1761" t="s">
        <v>4958</v>
      </c>
      <c r="E1761" t="str">
        <f t="shared" si="252"/>
        <v>Data Analyst</v>
      </c>
      <c r="F1761" t="str">
        <f t="shared" si="244"/>
        <v>$57</v>
      </c>
      <c r="G1761" t="str">
        <f t="shared" si="245"/>
        <v>$70</v>
      </c>
      <c r="H1761" t="str">
        <f>LEFT(DataAnalyst!F1768,LEN(DataAnalyst!F1768)-3)</f>
        <v>Beacon Hill Technolog</v>
      </c>
      <c r="I1761" t="s">
        <v>151</v>
      </c>
      <c r="J1761" t="str">
        <f>IF(DataAnalyst!I1768=-1,"Unknown",DataAnalyst!I1768)</f>
        <v>Unknown</v>
      </c>
      <c r="K1761" t="str">
        <f>IF(DataAnalyst!L1768=-1,"Unknown",DataAnalyst!L1768)</f>
        <v>Unknown</v>
      </c>
      <c r="L1761" t="str">
        <f>IF(DataAnalyst!N1768=-1,"Unknown",DataAnalyst!N1768)</f>
        <v>Unknown</v>
      </c>
      <c r="M1761" t="b">
        <f>IF(DataAnalyst!P1768=-1,FALSE,TRUE)</f>
        <v>0</v>
      </c>
      <c r="N1761">
        <f t="shared" si="251"/>
        <v>1</v>
      </c>
      <c r="O1761">
        <f t="shared" si="246"/>
        <v>1</v>
      </c>
      <c r="P1761">
        <f t="shared" si="247"/>
        <v>0</v>
      </c>
      <c r="Q1761">
        <f t="shared" si="248"/>
        <v>1</v>
      </c>
      <c r="R1761">
        <f t="shared" si="249"/>
        <v>0</v>
      </c>
      <c r="S1761">
        <f t="shared" si="250"/>
        <v>1</v>
      </c>
    </row>
    <row r="1762" spans="1:19" ht="18.600000000000001" customHeight="1" x14ac:dyDescent="0.3">
      <c r="A1762" t="s">
        <v>4966</v>
      </c>
      <c r="B1762" t="str">
        <f>UPPER(DataAnalyst!B1762)</f>
        <v>DATA ANALYST</v>
      </c>
      <c r="C1762" t="s">
        <v>4965</v>
      </c>
      <c r="E1762" t="str">
        <f t="shared" si="252"/>
        <v>Data Analyst</v>
      </c>
      <c r="F1762" t="str">
        <f t="shared" si="244"/>
        <v>$28</v>
      </c>
      <c r="G1762" t="str">
        <f t="shared" si="245"/>
        <v>$52</v>
      </c>
      <c r="H1762" t="str">
        <f>LEFT(DataAnalyst!F1771,LEN(DataAnalyst!F1771)-3)</f>
        <v xml:space="preserve">Staffigo Technical Services, LLC
</v>
      </c>
      <c r="I1762" t="s">
        <v>151</v>
      </c>
      <c r="J1762" t="str">
        <f>IF(DataAnalyst!I1771=-1,"Unknown",DataAnalyst!I1771)</f>
        <v>51 to 200 employees</v>
      </c>
      <c r="K1762" t="str">
        <f>IF(DataAnalyst!L1771=-1,"Unknown",DataAnalyst!L1771)</f>
        <v>IT Services</v>
      </c>
      <c r="L1762" t="str">
        <f>IF(DataAnalyst!N1771=-1,"Unknown",DataAnalyst!N1771)</f>
        <v>$50 to $100 million (USD)</v>
      </c>
      <c r="M1762" t="b">
        <f>IF(DataAnalyst!P1771=-1,FALSE,TRUE)</f>
        <v>0</v>
      </c>
      <c r="N1762">
        <f t="shared" si="251"/>
        <v>1</v>
      </c>
      <c r="O1762">
        <f t="shared" si="246"/>
        <v>1</v>
      </c>
      <c r="P1762">
        <f t="shared" si="247"/>
        <v>1</v>
      </c>
      <c r="Q1762">
        <f t="shared" si="248"/>
        <v>1</v>
      </c>
      <c r="R1762">
        <f t="shared" si="249"/>
        <v>0</v>
      </c>
      <c r="S1762">
        <f t="shared" si="250"/>
        <v>1</v>
      </c>
    </row>
    <row r="1763" spans="1:19" ht="18.600000000000001" customHeight="1" x14ac:dyDescent="0.3">
      <c r="A1763" t="s">
        <v>4967</v>
      </c>
      <c r="B1763" t="str">
        <f>UPPER(DataAnalyst!B1763)</f>
        <v>DATA ANALYST</v>
      </c>
      <c r="C1763" t="s">
        <v>4965</v>
      </c>
      <c r="E1763" t="str">
        <f t="shared" si="252"/>
        <v>Data Analyst</v>
      </c>
      <c r="F1763" t="str">
        <f t="shared" si="244"/>
        <v>$28</v>
      </c>
      <c r="G1763" t="str">
        <f t="shared" si="245"/>
        <v>$52</v>
      </c>
      <c r="H1763" t="str">
        <f>LEFT(DataAnalyst!F1772,LEN(DataAnalyst!F1772)-3)</f>
        <v xml:space="preserve">Economic and Community Development Institute
</v>
      </c>
      <c r="I1763" t="s">
        <v>151</v>
      </c>
      <c r="J1763" t="str">
        <f>IF(DataAnalyst!I1772=-1,"Unknown",DataAnalyst!I1772)</f>
        <v>1 to 50 employees</v>
      </c>
      <c r="K1763" t="str">
        <f>IF(DataAnalyst!L1772=-1,"Unknown",DataAnalyst!L1772)</f>
        <v>Lending</v>
      </c>
      <c r="L1763" t="str">
        <f>IF(DataAnalyst!N1772=-1,"Unknown",DataAnalyst!N1772)</f>
        <v>$5 to $10 million (USD)</v>
      </c>
      <c r="M1763" t="b">
        <f>IF(DataAnalyst!P1772=-1,FALSE,TRUE)</f>
        <v>0</v>
      </c>
      <c r="N1763">
        <f t="shared" si="251"/>
        <v>1</v>
      </c>
      <c r="O1763">
        <f t="shared" si="246"/>
        <v>1</v>
      </c>
      <c r="P1763">
        <f t="shared" si="247"/>
        <v>0</v>
      </c>
      <c r="Q1763">
        <f t="shared" si="248"/>
        <v>1</v>
      </c>
      <c r="R1763">
        <f t="shared" si="249"/>
        <v>0</v>
      </c>
      <c r="S1763">
        <f t="shared" si="250"/>
        <v>0</v>
      </c>
    </row>
    <row r="1764" spans="1:19" ht="18.600000000000001" customHeight="1" x14ac:dyDescent="0.3">
      <c r="A1764" t="s">
        <v>4970</v>
      </c>
      <c r="B1764" t="str">
        <f>UPPER(DataAnalyst!B1764)</f>
        <v>DATA ANALYST-QUALITY IMPROVEMENT SERVICES</v>
      </c>
      <c r="C1764" t="s">
        <v>4965</v>
      </c>
      <c r="E1764" t="str">
        <f t="shared" si="252"/>
        <v>Data Analyst</v>
      </c>
      <c r="F1764" t="str">
        <f t="shared" si="244"/>
        <v>$28</v>
      </c>
      <c r="G1764" t="str">
        <f t="shared" si="245"/>
        <v>$52</v>
      </c>
      <c r="H1764" t="str">
        <f>LEFT(DataAnalyst!F1774,LEN(DataAnalyst!F1774)-3)</f>
        <v xml:space="preserve">Nationwide Children's Hospital
</v>
      </c>
      <c r="I1764" t="s">
        <v>151</v>
      </c>
      <c r="J1764" t="str">
        <f>IF(DataAnalyst!I1774=-1,"Unknown",DataAnalyst!I1774)</f>
        <v>10000+ employees</v>
      </c>
      <c r="K1764" t="str">
        <f>IF(DataAnalyst!L1774=-1,"Unknown",DataAnalyst!L1774)</f>
        <v>Health Care Services &amp; Hospitals</v>
      </c>
      <c r="L1764" t="str">
        <f>IF(DataAnalyst!N1774=-1,"Unknown",DataAnalyst!N1774)</f>
        <v>$1 to $2 billion (USD)</v>
      </c>
      <c r="M1764" t="b">
        <f>IF(DataAnalyst!P1774=-1,FALSE,TRUE)</f>
        <v>0</v>
      </c>
      <c r="N1764">
        <f t="shared" si="251"/>
        <v>1</v>
      </c>
      <c r="O1764">
        <f t="shared" si="246"/>
        <v>0</v>
      </c>
      <c r="P1764">
        <f t="shared" si="247"/>
        <v>0</v>
      </c>
      <c r="Q1764">
        <f t="shared" si="248"/>
        <v>0</v>
      </c>
      <c r="R1764">
        <f t="shared" si="249"/>
        <v>0</v>
      </c>
      <c r="S1764">
        <f t="shared" si="250"/>
        <v>1</v>
      </c>
    </row>
    <row r="1765" spans="1:19" ht="18.600000000000001" customHeight="1" x14ac:dyDescent="0.3">
      <c r="A1765" t="s">
        <v>4972</v>
      </c>
      <c r="B1765" t="str">
        <f>UPPER(DataAnalyst!B1765)</f>
        <v>DATA ANALYST</v>
      </c>
      <c r="C1765" t="s">
        <v>4965</v>
      </c>
      <c r="E1765" t="str">
        <f t="shared" si="252"/>
        <v>Data Analyst</v>
      </c>
      <c r="F1765" t="str">
        <f t="shared" si="244"/>
        <v>$28</v>
      </c>
      <c r="G1765" t="str">
        <f t="shared" si="245"/>
        <v>$52</v>
      </c>
      <c r="H1765" t="str">
        <f>LEFT(DataAnalyst!F1775,LEN(DataAnalyst!F1775)-3)</f>
        <v xml:space="preserve">Data Systems Integration Group Inc
</v>
      </c>
      <c r="I1765" t="s">
        <v>151</v>
      </c>
      <c r="J1765" t="str">
        <f>IF(DataAnalyst!I1775=-1,"Unknown",DataAnalyst!I1775)</f>
        <v>1 to 50 employees</v>
      </c>
      <c r="K1765" t="str">
        <f>IF(DataAnalyst!L1775=-1,"Unknown",DataAnalyst!L1775)</f>
        <v>Accounting</v>
      </c>
      <c r="L1765" t="str">
        <f>IF(DataAnalyst!N1775=-1,"Unknown",DataAnalyst!N1775)</f>
        <v>Less than $1 million (USD)</v>
      </c>
      <c r="M1765" t="b">
        <f>IF(DataAnalyst!P1775=-1,FALSE,TRUE)</f>
        <v>0</v>
      </c>
      <c r="N1765">
        <f t="shared" si="251"/>
        <v>1</v>
      </c>
      <c r="O1765">
        <f t="shared" si="246"/>
        <v>1</v>
      </c>
      <c r="P1765">
        <f t="shared" si="247"/>
        <v>0</v>
      </c>
      <c r="Q1765">
        <f t="shared" si="248"/>
        <v>1</v>
      </c>
      <c r="R1765">
        <f t="shared" si="249"/>
        <v>0</v>
      </c>
      <c r="S1765">
        <f t="shared" si="250"/>
        <v>1</v>
      </c>
    </row>
    <row r="1766" spans="1:19" ht="18.600000000000001" customHeight="1" x14ac:dyDescent="0.3">
      <c r="A1766" t="s">
        <v>4974</v>
      </c>
      <c r="B1766" t="str">
        <f>UPPER(DataAnalyst!B1766)</f>
        <v>FRAUD DATA ANALYST</v>
      </c>
      <c r="C1766" t="s">
        <v>4965</v>
      </c>
      <c r="E1766" t="str">
        <f t="shared" si="252"/>
        <v>Data Analyst</v>
      </c>
      <c r="F1766" t="str">
        <f t="shared" si="244"/>
        <v>$28</v>
      </c>
      <c r="G1766" t="str">
        <f t="shared" si="245"/>
        <v>$52</v>
      </c>
      <c r="H1766" t="str">
        <f>LEFT(DataAnalyst!F1776,LEN(DataAnalyst!F1776)-3)</f>
        <v xml:space="preserve">Staffigo Technical Services, LLC
</v>
      </c>
      <c r="I1766" t="s">
        <v>151</v>
      </c>
      <c r="J1766" t="str">
        <f>IF(DataAnalyst!I1776=-1,"Unknown",DataAnalyst!I1776)</f>
        <v>51 to 200 employees</v>
      </c>
      <c r="K1766" t="str">
        <f>IF(DataAnalyst!L1776=-1,"Unknown",DataAnalyst!L1776)</f>
        <v>IT Services</v>
      </c>
      <c r="L1766" t="str">
        <f>IF(DataAnalyst!N1776=-1,"Unknown",DataAnalyst!N1776)</f>
        <v>$50 to $100 million (USD)</v>
      </c>
      <c r="M1766" t="b">
        <f>IF(DataAnalyst!P1776=-1,FALSE,TRUE)</f>
        <v>0</v>
      </c>
      <c r="N1766">
        <f t="shared" si="251"/>
        <v>1</v>
      </c>
      <c r="O1766">
        <f t="shared" si="246"/>
        <v>1</v>
      </c>
      <c r="P1766">
        <f t="shared" si="247"/>
        <v>0</v>
      </c>
      <c r="Q1766">
        <f t="shared" si="248"/>
        <v>1</v>
      </c>
      <c r="R1766">
        <f t="shared" si="249"/>
        <v>0</v>
      </c>
      <c r="S1766">
        <f t="shared" si="250"/>
        <v>1</v>
      </c>
    </row>
    <row r="1767" spans="1:19" ht="18.600000000000001" customHeight="1" x14ac:dyDescent="0.3">
      <c r="A1767" t="s">
        <v>4979</v>
      </c>
      <c r="B1767" t="str">
        <f>UPPER(DataAnalyst!B1767)</f>
        <v>SOFTWARE ENGINEER - DATA ANALYST</v>
      </c>
      <c r="C1767" t="s">
        <v>4965</v>
      </c>
      <c r="E1767" t="str">
        <f t="shared" si="252"/>
        <v>Data Analyst</v>
      </c>
      <c r="F1767" t="str">
        <f t="shared" si="244"/>
        <v>$28</v>
      </c>
      <c r="G1767" t="str">
        <f t="shared" si="245"/>
        <v>$52</v>
      </c>
      <c r="H1767" t="str">
        <f>LEFT(DataAnalyst!F1777,LEN(DataAnalyst!F1777)-3)</f>
        <v xml:space="preserve">Buckeye Health Plan
</v>
      </c>
      <c r="I1767" t="s">
        <v>151</v>
      </c>
      <c r="J1767" t="str">
        <f>IF(DataAnalyst!I1777=-1,"Unknown",DataAnalyst!I1777)</f>
        <v>1001 to 5000 employees</v>
      </c>
      <c r="K1767" t="str">
        <f>IF(DataAnalyst!L1777=-1,"Unknown",DataAnalyst!L1777)</f>
        <v>Health Care Services &amp; Hospitals</v>
      </c>
      <c r="L1767" t="str">
        <f>IF(DataAnalyst!N1777=-1,"Unknown",DataAnalyst!N1777)</f>
        <v>Unknown / Non-Applicable</v>
      </c>
      <c r="M1767" t="b">
        <f>IF(DataAnalyst!P1777=-1,FALSE,TRUE)</f>
        <v>0</v>
      </c>
      <c r="N1767">
        <f t="shared" si="251"/>
        <v>0</v>
      </c>
      <c r="O1767">
        <f t="shared" si="246"/>
        <v>0</v>
      </c>
      <c r="P1767">
        <f t="shared" si="247"/>
        <v>0</v>
      </c>
      <c r="Q1767">
        <f t="shared" si="248"/>
        <v>0</v>
      </c>
      <c r="R1767">
        <f t="shared" si="249"/>
        <v>0</v>
      </c>
      <c r="S1767">
        <f t="shared" si="250"/>
        <v>0</v>
      </c>
    </row>
    <row r="1768" spans="1:19" ht="18.600000000000001" customHeight="1" x14ac:dyDescent="0.3">
      <c r="A1768" t="s">
        <v>4980</v>
      </c>
      <c r="B1768" t="str">
        <f>UPPER(DataAnalyst!B1768)</f>
        <v>DATA ANALYST</v>
      </c>
      <c r="C1768" t="s">
        <v>4965</v>
      </c>
      <c r="E1768" t="str">
        <f t="shared" si="252"/>
        <v>Data Analyst</v>
      </c>
      <c r="F1768" t="str">
        <f t="shared" si="244"/>
        <v>$28</v>
      </c>
      <c r="G1768" t="str">
        <f t="shared" si="245"/>
        <v>$52</v>
      </c>
      <c r="H1768" t="str">
        <f>LEFT(DataAnalyst!F1778,LEN(DataAnalyst!F1778)-3)</f>
        <v xml:space="preserve">Beacon Hill Staffing Group
</v>
      </c>
      <c r="I1768" t="s">
        <v>151</v>
      </c>
      <c r="J1768" t="str">
        <f>IF(DataAnalyst!I1778=-1,"Unknown",DataAnalyst!I1778)</f>
        <v>501 to 1000 employees</v>
      </c>
      <c r="K1768" t="str">
        <f>IF(DataAnalyst!L1778=-1,"Unknown",DataAnalyst!L1778)</f>
        <v>Staffing &amp; Outsourcing</v>
      </c>
      <c r="L1768" t="str">
        <f>IF(DataAnalyst!N1778=-1,"Unknown",DataAnalyst!N1778)</f>
        <v>$500 million to $1 billion (USD)</v>
      </c>
      <c r="M1768" t="b">
        <f>IF(DataAnalyst!P1778=-1,FALSE,TRUE)</f>
        <v>1</v>
      </c>
      <c r="N1768">
        <f t="shared" si="251"/>
        <v>1</v>
      </c>
      <c r="O1768">
        <f t="shared" si="246"/>
        <v>0</v>
      </c>
      <c r="P1768">
        <f t="shared" si="247"/>
        <v>0</v>
      </c>
      <c r="Q1768">
        <f t="shared" si="248"/>
        <v>0</v>
      </c>
      <c r="R1768">
        <f t="shared" si="249"/>
        <v>0</v>
      </c>
      <c r="S1768">
        <f t="shared" si="250"/>
        <v>1</v>
      </c>
    </row>
    <row r="1769" spans="1:19" ht="18.600000000000001" customHeight="1" x14ac:dyDescent="0.3">
      <c r="A1769" t="s">
        <v>4982</v>
      </c>
      <c r="B1769" t="str">
        <f>UPPER(DataAnalyst!B1769)</f>
        <v>BUSINESS DATA ANALYST</v>
      </c>
      <c r="C1769" t="s">
        <v>4965</v>
      </c>
      <c r="E1769" t="str">
        <f t="shared" si="252"/>
        <v>Business Analyst</v>
      </c>
      <c r="F1769" t="str">
        <f t="shared" si="244"/>
        <v>$28</v>
      </c>
      <c r="G1769" t="str">
        <f t="shared" si="245"/>
        <v>$52</v>
      </c>
      <c r="H1769" t="str">
        <f>LEFT(DataAnalyst!F1779,LEN(DataAnalyst!F1779)-3)</f>
        <v xml:space="preserve">Buckeye Community Health Plan
</v>
      </c>
      <c r="I1769" t="s">
        <v>151</v>
      </c>
      <c r="J1769" t="str">
        <f>IF(DataAnalyst!I1779=-1,"Unknown",DataAnalyst!I1779)</f>
        <v>51 to 200 employees</v>
      </c>
      <c r="K1769" t="str">
        <f>IF(DataAnalyst!L1779=-1,"Unknown",DataAnalyst!L1779)</f>
        <v>Unknown</v>
      </c>
      <c r="L1769" t="str">
        <f>IF(DataAnalyst!N1779=-1,"Unknown",DataAnalyst!N1779)</f>
        <v>$5 to $10 million (USD)</v>
      </c>
      <c r="M1769" t="b">
        <f>IF(DataAnalyst!P1779=-1,FALSE,TRUE)</f>
        <v>0</v>
      </c>
      <c r="N1769">
        <f t="shared" si="251"/>
        <v>1</v>
      </c>
      <c r="O1769">
        <f t="shared" si="246"/>
        <v>1</v>
      </c>
      <c r="P1769">
        <f t="shared" si="247"/>
        <v>0</v>
      </c>
      <c r="Q1769">
        <f t="shared" si="248"/>
        <v>0</v>
      </c>
      <c r="R1769">
        <f t="shared" si="249"/>
        <v>0</v>
      </c>
      <c r="S1769">
        <f t="shared" si="250"/>
        <v>1</v>
      </c>
    </row>
    <row r="1770" spans="1:19" ht="18.600000000000001" customHeight="1" x14ac:dyDescent="0.3">
      <c r="A1770" t="s">
        <v>4987</v>
      </c>
      <c r="B1770" t="str">
        <f>UPPER(DataAnalyst!B1770)</f>
        <v>BUSINESS ANALYST / DATA SCIENTIST MANAGER</v>
      </c>
      <c r="C1770" t="s">
        <v>4965</v>
      </c>
      <c r="E1770" t="str">
        <f t="shared" si="252"/>
        <v>Business Analyst</v>
      </c>
      <c r="F1770" t="str">
        <f t="shared" si="244"/>
        <v>$28</v>
      </c>
      <c r="G1770" t="str">
        <f t="shared" si="245"/>
        <v>$52</v>
      </c>
      <c r="H1770" t="str">
        <f>LEFT(DataAnalyst!F1780,LEN(DataAnalyst!F1780)-3)</f>
        <v xml:space="preserve">Aspen Careers, </v>
      </c>
      <c r="I1770" t="s">
        <v>151</v>
      </c>
      <c r="J1770" t="str">
        <f>IF(DataAnalyst!I1780=-1,"Unknown",DataAnalyst!I1780)</f>
        <v>Unknown</v>
      </c>
      <c r="K1770" t="str">
        <f>IF(DataAnalyst!L1780=-1,"Unknown",DataAnalyst!L1780)</f>
        <v>Unknown</v>
      </c>
      <c r="L1770" t="str">
        <f>IF(DataAnalyst!N1780=-1,"Unknown",DataAnalyst!N1780)</f>
        <v>Unknown</v>
      </c>
      <c r="M1770" t="b">
        <f>IF(DataAnalyst!P1780=-1,FALSE,TRUE)</f>
        <v>0</v>
      </c>
      <c r="N1770">
        <f t="shared" si="251"/>
        <v>0</v>
      </c>
      <c r="O1770">
        <f t="shared" si="246"/>
        <v>1</v>
      </c>
      <c r="P1770">
        <f t="shared" si="247"/>
        <v>1</v>
      </c>
      <c r="Q1770">
        <f t="shared" si="248"/>
        <v>1</v>
      </c>
      <c r="R1770">
        <f t="shared" si="249"/>
        <v>1</v>
      </c>
      <c r="S1770">
        <f t="shared" si="250"/>
        <v>1</v>
      </c>
    </row>
    <row r="1771" spans="1:19" ht="18.600000000000001" customHeight="1" x14ac:dyDescent="0.3">
      <c r="A1771" t="s">
        <v>4990</v>
      </c>
      <c r="B1771" t="str">
        <f>UPPER(DataAnalyst!B1771)</f>
        <v>JUNIOR DATA ANALYST</v>
      </c>
      <c r="C1771" t="s">
        <v>4965</v>
      </c>
      <c r="E1771" t="str">
        <f t="shared" si="252"/>
        <v>Data Analyst</v>
      </c>
      <c r="F1771" t="str">
        <f t="shared" si="244"/>
        <v>$28</v>
      </c>
      <c r="G1771" t="str">
        <f t="shared" si="245"/>
        <v>$52</v>
      </c>
      <c r="H1771" t="str">
        <f>LEFT(DataAnalyst!F1781,LEN(DataAnalyst!F1781)-3)</f>
        <v xml:space="preserve">Revel IT
</v>
      </c>
      <c r="I1771" t="s">
        <v>603</v>
      </c>
      <c r="J1771" t="str">
        <f>IF(DataAnalyst!I1781=-1,"Unknown",DataAnalyst!I1781)</f>
        <v>201 to 500 employees</v>
      </c>
      <c r="K1771" t="str">
        <f>IF(DataAnalyst!L1781=-1,"Unknown",DataAnalyst!L1781)</f>
        <v>IT Services</v>
      </c>
      <c r="L1771" t="str">
        <f>IF(DataAnalyst!N1781=-1,"Unknown",DataAnalyst!N1781)</f>
        <v>$50 to $100 million (USD)</v>
      </c>
      <c r="M1771" t="b">
        <f>IF(DataAnalyst!P1781=-1,FALSE,TRUE)</f>
        <v>1</v>
      </c>
      <c r="N1771">
        <f t="shared" si="251"/>
        <v>1</v>
      </c>
      <c r="O1771">
        <f t="shared" si="246"/>
        <v>0</v>
      </c>
      <c r="P1771">
        <f t="shared" si="247"/>
        <v>0</v>
      </c>
      <c r="Q1771">
        <f t="shared" si="248"/>
        <v>0</v>
      </c>
      <c r="R1771">
        <f t="shared" si="249"/>
        <v>0</v>
      </c>
      <c r="S1771">
        <f t="shared" si="250"/>
        <v>1</v>
      </c>
    </row>
    <row r="1772" spans="1:19" ht="18.600000000000001" customHeight="1" x14ac:dyDescent="0.3">
      <c r="A1772" t="s">
        <v>4992</v>
      </c>
      <c r="B1772" t="str">
        <f>UPPER(DataAnalyst!B1772)</f>
        <v>PROGRAM DATA ANALYST</v>
      </c>
      <c r="C1772" t="s">
        <v>4965</v>
      </c>
      <c r="E1772" t="str">
        <f t="shared" si="252"/>
        <v>Data Analyst</v>
      </c>
      <c r="F1772" t="str">
        <f t="shared" si="244"/>
        <v>$28</v>
      </c>
      <c r="G1772" t="str">
        <f t="shared" si="245"/>
        <v>$52</v>
      </c>
      <c r="H1772" t="str">
        <f>LEFT(DataAnalyst!F1782,LEN(DataAnalyst!F1782)-3)</f>
        <v xml:space="preserve">UNICON International, Inc
</v>
      </c>
      <c r="I1772" t="s">
        <v>151</v>
      </c>
      <c r="J1772" t="str">
        <f>IF(DataAnalyst!I1782=-1,"Unknown",DataAnalyst!I1782)</f>
        <v>1 to 50 employees</v>
      </c>
      <c r="K1772" t="str">
        <f>IF(DataAnalyst!L1782=-1,"Unknown",DataAnalyst!L1782)</f>
        <v>Unknown</v>
      </c>
      <c r="L1772" t="str">
        <f>IF(DataAnalyst!N1782=-1,"Unknown",DataAnalyst!N1782)</f>
        <v>$1 to $5 million (USD)</v>
      </c>
      <c r="M1772" t="b">
        <f>IF(DataAnalyst!P1782=-1,FALSE,TRUE)</f>
        <v>0</v>
      </c>
      <c r="N1772">
        <f t="shared" si="251"/>
        <v>1</v>
      </c>
      <c r="O1772">
        <f t="shared" si="246"/>
        <v>0</v>
      </c>
      <c r="P1772">
        <f t="shared" si="247"/>
        <v>0</v>
      </c>
      <c r="Q1772">
        <f t="shared" si="248"/>
        <v>0</v>
      </c>
      <c r="R1772">
        <f t="shared" si="249"/>
        <v>0</v>
      </c>
      <c r="S1772">
        <f t="shared" si="250"/>
        <v>1</v>
      </c>
    </row>
    <row r="1773" spans="1:19" ht="18.600000000000001" customHeight="1" x14ac:dyDescent="0.3">
      <c r="A1773" t="s">
        <v>4994</v>
      </c>
      <c r="B1773" t="str">
        <f>UPPER(DataAnalyst!B1773)</f>
        <v>BUSINESS DATA ANALYST - I</v>
      </c>
      <c r="C1773" t="s">
        <v>4965</v>
      </c>
      <c r="E1773" t="str">
        <f t="shared" si="252"/>
        <v>Business Analyst</v>
      </c>
      <c r="F1773" t="str">
        <f t="shared" si="244"/>
        <v>$28</v>
      </c>
      <c r="G1773" t="str">
        <f t="shared" si="245"/>
        <v>$52</v>
      </c>
      <c r="H1773" t="str">
        <f>LEFT(DataAnalyst!F1784,LEN(DataAnalyst!F1784)-3)</f>
        <v xml:space="preserve">Nationwide Children's Hospital
</v>
      </c>
      <c r="I1773" t="s">
        <v>151</v>
      </c>
      <c r="J1773" t="str">
        <f>IF(DataAnalyst!I1784=-1,"Unknown",DataAnalyst!I1784)</f>
        <v>10000+ employees</v>
      </c>
      <c r="K1773" t="str">
        <f>IF(DataAnalyst!L1784=-1,"Unknown",DataAnalyst!L1784)</f>
        <v>Health Care Services &amp; Hospitals</v>
      </c>
      <c r="L1773" t="str">
        <f>IF(DataAnalyst!N1784=-1,"Unknown",DataAnalyst!N1784)</f>
        <v>$1 to $2 billion (USD)</v>
      </c>
      <c r="M1773" t="b">
        <f>IF(DataAnalyst!P1784=-1,FALSE,TRUE)</f>
        <v>0</v>
      </c>
      <c r="N1773">
        <f t="shared" si="251"/>
        <v>0</v>
      </c>
      <c r="O1773">
        <f t="shared" si="246"/>
        <v>0</v>
      </c>
      <c r="P1773">
        <f t="shared" si="247"/>
        <v>0</v>
      </c>
      <c r="Q1773">
        <f t="shared" si="248"/>
        <v>0</v>
      </c>
      <c r="R1773">
        <f t="shared" si="249"/>
        <v>0</v>
      </c>
      <c r="S1773">
        <f t="shared" si="250"/>
        <v>0</v>
      </c>
    </row>
    <row r="1774" spans="1:19" ht="18.600000000000001" customHeight="1" x14ac:dyDescent="0.3">
      <c r="A1774" t="s">
        <v>4996</v>
      </c>
      <c r="B1774" t="str">
        <f>UPPER(DataAnalyst!B1774)</f>
        <v>PLANNING ANALYST - DATA RESOURCE CENTER</v>
      </c>
      <c r="C1774" t="s">
        <v>4965</v>
      </c>
      <c r="E1774" t="str">
        <f t="shared" si="252"/>
        <v>Data Analyst</v>
      </c>
      <c r="F1774" t="str">
        <f t="shared" si="244"/>
        <v>$28</v>
      </c>
      <c r="G1774" t="str">
        <f t="shared" si="245"/>
        <v>$52</v>
      </c>
      <c r="H1774" t="str">
        <f>LEFT(DataAnalyst!F1785,LEN(DataAnalyst!F1785)-3)</f>
        <v xml:space="preserve">Staffigo Technical Services, LLC
</v>
      </c>
      <c r="I1774" t="s">
        <v>151</v>
      </c>
      <c r="J1774" t="str">
        <f>IF(DataAnalyst!I1785=-1,"Unknown",DataAnalyst!I1785)</f>
        <v>51 to 200 employees</v>
      </c>
      <c r="K1774" t="str">
        <f>IF(DataAnalyst!L1785=-1,"Unknown",DataAnalyst!L1785)</f>
        <v>IT Services</v>
      </c>
      <c r="L1774" t="str">
        <f>IF(DataAnalyst!N1785=-1,"Unknown",DataAnalyst!N1785)</f>
        <v>$50 to $100 million (USD)</v>
      </c>
      <c r="M1774" t="b">
        <f>IF(DataAnalyst!P1785=-1,FALSE,TRUE)</f>
        <v>0</v>
      </c>
      <c r="N1774">
        <f t="shared" si="251"/>
        <v>1</v>
      </c>
      <c r="O1774">
        <f t="shared" si="246"/>
        <v>0</v>
      </c>
      <c r="P1774">
        <f t="shared" si="247"/>
        <v>0</v>
      </c>
      <c r="Q1774">
        <f t="shared" si="248"/>
        <v>0</v>
      </c>
      <c r="R1774">
        <f t="shared" si="249"/>
        <v>0</v>
      </c>
      <c r="S1774">
        <f t="shared" si="250"/>
        <v>1</v>
      </c>
    </row>
    <row r="1775" spans="1:19" ht="18.600000000000001" customHeight="1" x14ac:dyDescent="0.3">
      <c r="A1775" t="s">
        <v>4997</v>
      </c>
      <c r="B1775" t="str">
        <f>UPPER(DataAnalyst!B1775)</f>
        <v>DATA ANALYST</v>
      </c>
      <c r="C1775" t="s">
        <v>4965</v>
      </c>
      <c r="E1775" t="str">
        <f t="shared" si="252"/>
        <v>Data Analyst</v>
      </c>
      <c r="F1775" t="str">
        <f t="shared" si="244"/>
        <v>$28</v>
      </c>
      <c r="G1775" t="str">
        <f t="shared" si="245"/>
        <v>$52</v>
      </c>
      <c r="H1775" t="str">
        <f>LEFT(DataAnalyst!F1786,LEN(DataAnalyst!F1786)-3)</f>
        <v xml:space="preserve">Avacend, Inc.
</v>
      </c>
      <c r="I1775" t="s">
        <v>1290</v>
      </c>
      <c r="J1775" t="str">
        <f>IF(DataAnalyst!I1786=-1,"Unknown",DataAnalyst!I1786)</f>
        <v>51 to 200 employees</v>
      </c>
      <c r="K1775" t="str">
        <f>IF(DataAnalyst!L1786=-1,"Unknown",DataAnalyst!L1786)</f>
        <v>Staffing &amp; Outsourcing</v>
      </c>
      <c r="L1775" t="str">
        <f>IF(DataAnalyst!N1786=-1,"Unknown",DataAnalyst!N1786)</f>
        <v>Unknown / Non-Applicable</v>
      </c>
      <c r="M1775" t="b">
        <f>IF(DataAnalyst!P1786=-1,FALSE,TRUE)</f>
        <v>0</v>
      </c>
      <c r="N1775">
        <f t="shared" si="251"/>
        <v>1</v>
      </c>
      <c r="O1775">
        <f t="shared" si="246"/>
        <v>0</v>
      </c>
      <c r="P1775">
        <f t="shared" si="247"/>
        <v>0</v>
      </c>
      <c r="Q1775">
        <f t="shared" si="248"/>
        <v>0</v>
      </c>
      <c r="R1775">
        <f t="shared" si="249"/>
        <v>0</v>
      </c>
      <c r="S1775">
        <f t="shared" si="250"/>
        <v>0</v>
      </c>
    </row>
    <row r="1776" spans="1:19" ht="18.600000000000001" customHeight="1" x14ac:dyDescent="0.3">
      <c r="A1776" t="s">
        <v>4999</v>
      </c>
      <c r="B1776" t="str">
        <f>UPPER(DataAnalyst!B1776)</f>
        <v>DATA ANALYST</v>
      </c>
      <c r="C1776" t="s">
        <v>4965</v>
      </c>
      <c r="E1776" t="str">
        <f t="shared" si="252"/>
        <v>Data Analyst</v>
      </c>
      <c r="F1776" t="str">
        <f t="shared" si="244"/>
        <v>$28</v>
      </c>
      <c r="G1776" t="str">
        <f t="shared" si="245"/>
        <v>$52</v>
      </c>
      <c r="H1776" t="str">
        <f>LEFT(DataAnalyst!F1787,LEN(DataAnalyst!F1787)-3)</f>
        <v xml:space="preserve">Amyx, Inc.
</v>
      </c>
      <c r="I1776" t="s">
        <v>151</v>
      </c>
      <c r="J1776" t="str">
        <f>IF(DataAnalyst!I1787=-1,"Unknown",DataAnalyst!I1787)</f>
        <v>501 to 1000 employees</v>
      </c>
      <c r="K1776" t="str">
        <f>IF(DataAnalyst!L1787=-1,"Unknown",DataAnalyst!L1787)</f>
        <v>IT Services</v>
      </c>
      <c r="L1776" t="str">
        <f>IF(DataAnalyst!N1787=-1,"Unknown",DataAnalyst!N1787)</f>
        <v>$50 to $100 million (USD)</v>
      </c>
      <c r="M1776" t="b">
        <f>IF(DataAnalyst!P1787=-1,FALSE,TRUE)</f>
        <v>0</v>
      </c>
      <c r="N1776">
        <f t="shared" si="251"/>
        <v>1</v>
      </c>
      <c r="O1776">
        <f t="shared" si="246"/>
        <v>0</v>
      </c>
      <c r="P1776">
        <f t="shared" si="247"/>
        <v>0</v>
      </c>
      <c r="Q1776">
        <f t="shared" si="248"/>
        <v>0</v>
      </c>
      <c r="R1776">
        <f t="shared" si="249"/>
        <v>0</v>
      </c>
      <c r="S1776">
        <f t="shared" si="250"/>
        <v>1</v>
      </c>
    </row>
    <row r="1777" spans="1:19" ht="18.600000000000001" customHeight="1" x14ac:dyDescent="0.3">
      <c r="A1777" t="s">
        <v>5001</v>
      </c>
      <c r="B1777" t="str">
        <f>UPPER(DataAnalyst!B1777)</f>
        <v>DATA ANALYST II(CLAIMS,SQL,BILLING,HEALTHCARE)</v>
      </c>
      <c r="C1777" t="s">
        <v>4965</v>
      </c>
      <c r="E1777" t="str">
        <f t="shared" si="252"/>
        <v>Data Analyst</v>
      </c>
      <c r="F1777" t="str">
        <f t="shared" si="244"/>
        <v>$28</v>
      </c>
      <c r="G1777" t="str">
        <f t="shared" si="245"/>
        <v>$52</v>
      </c>
      <c r="H1777" t="str">
        <f>LEFT(DataAnalyst!F1788,LEN(DataAnalyst!F1788)-3)</f>
        <v xml:space="preserve">Dedicated Tech Services, Inc.
</v>
      </c>
      <c r="I1777" t="s">
        <v>603</v>
      </c>
      <c r="J1777" t="str">
        <f>IF(DataAnalyst!I1788=-1,"Unknown",DataAnalyst!I1788)</f>
        <v>1 to 50 employees</v>
      </c>
      <c r="K1777" t="str">
        <f>IF(DataAnalyst!L1788=-1,"Unknown",DataAnalyst!L1788)</f>
        <v>IT Services</v>
      </c>
      <c r="L1777" t="str">
        <f>IF(DataAnalyst!N1788=-1,"Unknown",DataAnalyst!N1788)</f>
        <v>$1 to $5 million (USD)</v>
      </c>
      <c r="M1777" t="b">
        <f>IF(DataAnalyst!P1788=-1,FALSE,TRUE)</f>
        <v>0</v>
      </c>
      <c r="N1777">
        <f t="shared" si="251"/>
        <v>1</v>
      </c>
      <c r="O1777">
        <f t="shared" si="246"/>
        <v>0</v>
      </c>
      <c r="P1777">
        <f t="shared" si="247"/>
        <v>0</v>
      </c>
      <c r="Q1777">
        <f t="shared" si="248"/>
        <v>0</v>
      </c>
      <c r="R1777">
        <f t="shared" si="249"/>
        <v>0</v>
      </c>
      <c r="S1777">
        <f t="shared" si="250"/>
        <v>1</v>
      </c>
    </row>
    <row r="1778" spans="1:19" ht="18.600000000000001" customHeight="1" x14ac:dyDescent="0.3">
      <c r="A1778" t="s">
        <v>5003</v>
      </c>
      <c r="B1778" t="str">
        <f>UPPER(DataAnalyst!B1778)</f>
        <v>DATA ANALYST</v>
      </c>
      <c r="C1778" t="s">
        <v>4965</v>
      </c>
      <c r="E1778" t="str">
        <f t="shared" si="252"/>
        <v>Data Analyst</v>
      </c>
      <c r="F1778" t="str">
        <f t="shared" si="244"/>
        <v>$28</v>
      </c>
      <c r="G1778" t="str">
        <f t="shared" si="245"/>
        <v>$52</v>
      </c>
      <c r="H1778" t="str">
        <f>LEFT(DataAnalyst!F1790,LEN(DataAnalyst!F1790)-3)</f>
        <v>Marker, I</v>
      </c>
      <c r="I1778" t="s">
        <v>151</v>
      </c>
      <c r="J1778" t="str">
        <f>IF(DataAnalyst!I1790=-1,"Unknown",DataAnalyst!I1790)</f>
        <v>Unknown</v>
      </c>
      <c r="K1778" t="str">
        <f>IF(DataAnalyst!L1790=-1,"Unknown",DataAnalyst!L1790)</f>
        <v>Unknown</v>
      </c>
      <c r="L1778" t="str">
        <f>IF(DataAnalyst!N1790=-1,"Unknown",DataAnalyst!N1790)</f>
        <v>Unknown / Non-Applicable</v>
      </c>
      <c r="M1778" t="b">
        <f>IF(DataAnalyst!P1790=-1,FALSE,TRUE)</f>
        <v>0</v>
      </c>
      <c r="N1778">
        <f t="shared" si="251"/>
        <v>1</v>
      </c>
      <c r="O1778">
        <f t="shared" si="246"/>
        <v>0</v>
      </c>
      <c r="P1778">
        <f t="shared" si="247"/>
        <v>0</v>
      </c>
      <c r="Q1778">
        <f t="shared" si="248"/>
        <v>0</v>
      </c>
      <c r="R1778">
        <f t="shared" si="249"/>
        <v>0</v>
      </c>
      <c r="S1778">
        <f t="shared" si="250"/>
        <v>1</v>
      </c>
    </row>
    <row r="1779" spans="1:19" ht="18.600000000000001" customHeight="1" x14ac:dyDescent="0.3">
      <c r="A1779" t="s">
        <v>5006</v>
      </c>
      <c r="B1779" t="str">
        <f>UPPER(DataAnalyst!B1779)</f>
        <v>DATA ANALYST II(CLAIMS,SQL,BILLING,HEALTHCARE)</v>
      </c>
      <c r="C1779" t="s">
        <v>4965</v>
      </c>
      <c r="E1779" t="str">
        <f t="shared" si="252"/>
        <v>Data Analyst</v>
      </c>
      <c r="F1779" t="str">
        <f t="shared" si="244"/>
        <v>$28</v>
      </c>
      <c r="G1779" t="str">
        <f t="shared" si="245"/>
        <v>$52</v>
      </c>
      <c r="H1779" t="str">
        <f>LEFT(DataAnalyst!F1791,LEN(DataAnalyst!F1791)-3)</f>
        <v>Amyx, Ii</v>
      </c>
      <c r="I1779" t="s">
        <v>151</v>
      </c>
      <c r="J1779" t="str">
        <f>IF(DataAnalyst!I1791=-1,"Unknown",DataAnalyst!I1791)</f>
        <v>Unknown</v>
      </c>
      <c r="K1779" t="str">
        <f>IF(DataAnalyst!L1791=-1,"Unknown",DataAnalyst!L1791)</f>
        <v>Unknown</v>
      </c>
      <c r="L1779" t="str">
        <f>IF(DataAnalyst!N1791=-1,"Unknown",DataAnalyst!N1791)</f>
        <v>Unknown</v>
      </c>
      <c r="M1779" t="b">
        <f>IF(DataAnalyst!P1791=-1,FALSE,TRUE)</f>
        <v>0</v>
      </c>
      <c r="N1779">
        <f t="shared" si="251"/>
        <v>1</v>
      </c>
      <c r="O1779">
        <f t="shared" si="246"/>
        <v>0</v>
      </c>
      <c r="P1779">
        <f t="shared" si="247"/>
        <v>0</v>
      </c>
      <c r="Q1779">
        <f t="shared" si="248"/>
        <v>0</v>
      </c>
      <c r="R1779">
        <f t="shared" si="249"/>
        <v>0</v>
      </c>
      <c r="S1779">
        <f t="shared" si="250"/>
        <v>1</v>
      </c>
    </row>
    <row r="1780" spans="1:19" ht="18.600000000000001" customHeight="1" x14ac:dyDescent="0.3">
      <c r="A1780" t="s">
        <v>5008</v>
      </c>
      <c r="B1780" t="str">
        <f>UPPER(DataAnalyst!B1780)</f>
        <v>FINANCIAL DATA ANALYST</v>
      </c>
      <c r="C1780" t="s">
        <v>4965</v>
      </c>
      <c r="E1780" t="str">
        <f t="shared" si="252"/>
        <v>Data Analyst</v>
      </c>
      <c r="F1780" t="str">
        <f t="shared" si="244"/>
        <v>$28</v>
      </c>
      <c r="G1780" t="str">
        <f t="shared" si="245"/>
        <v>$52</v>
      </c>
      <c r="H1780" t="str">
        <f>LEFT(DataAnalyst!F1792,LEN(DataAnalyst!F1792)-3)</f>
        <v xml:space="preserve">Buckeye Community Health Plan
</v>
      </c>
      <c r="I1780" t="s">
        <v>151</v>
      </c>
      <c r="J1780" t="str">
        <f>IF(DataAnalyst!I1792=-1,"Unknown",DataAnalyst!I1792)</f>
        <v>51 to 200 employees</v>
      </c>
      <c r="K1780" t="str">
        <f>IF(DataAnalyst!L1792=-1,"Unknown",DataAnalyst!L1792)</f>
        <v>Unknown</v>
      </c>
      <c r="L1780" t="str">
        <f>IF(DataAnalyst!N1792=-1,"Unknown",DataAnalyst!N1792)</f>
        <v>$5 to $10 million (USD)</v>
      </c>
      <c r="M1780" t="b">
        <f>IF(DataAnalyst!P1792=-1,FALSE,TRUE)</f>
        <v>0</v>
      </c>
      <c r="N1780">
        <f t="shared" si="251"/>
        <v>0</v>
      </c>
      <c r="O1780">
        <f t="shared" si="246"/>
        <v>0</v>
      </c>
      <c r="P1780">
        <f t="shared" si="247"/>
        <v>0</v>
      </c>
      <c r="Q1780">
        <f t="shared" si="248"/>
        <v>0</v>
      </c>
      <c r="R1780">
        <f t="shared" si="249"/>
        <v>0</v>
      </c>
      <c r="S1780">
        <f t="shared" si="250"/>
        <v>1</v>
      </c>
    </row>
    <row r="1781" spans="1:19" ht="18.600000000000001" customHeight="1" x14ac:dyDescent="0.3">
      <c r="A1781" t="s">
        <v>5011</v>
      </c>
      <c r="B1781" t="str">
        <f>UPPER(DataAnalyst!B1781)</f>
        <v>DATA VALIDATION ANALYST</v>
      </c>
      <c r="C1781" t="s">
        <v>4965</v>
      </c>
      <c r="E1781" t="str">
        <f t="shared" si="252"/>
        <v>Data Analyst</v>
      </c>
      <c r="F1781" t="str">
        <f t="shared" si="244"/>
        <v>$28</v>
      </c>
      <c r="G1781" t="str">
        <f t="shared" si="245"/>
        <v>$52</v>
      </c>
      <c r="H1781" t="str">
        <f>LEFT(DataAnalyst!F1793,LEN(DataAnalyst!F1793)-3)</f>
        <v xml:space="preserve">Buckeye Health Plan
</v>
      </c>
      <c r="I1781" t="s">
        <v>151</v>
      </c>
      <c r="J1781" t="str">
        <f>IF(DataAnalyst!I1793=-1,"Unknown",DataAnalyst!I1793)</f>
        <v>1001 to 5000 employees</v>
      </c>
      <c r="K1781" t="str">
        <f>IF(DataAnalyst!L1793=-1,"Unknown",DataAnalyst!L1793)</f>
        <v>Health Care Services &amp; Hospitals</v>
      </c>
      <c r="L1781" t="str">
        <f>IF(DataAnalyst!N1793=-1,"Unknown",DataAnalyst!N1793)</f>
        <v>Unknown / Non-Applicable</v>
      </c>
      <c r="M1781" t="b">
        <f>IF(DataAnalyst!P1793=-1,FALSE,TRUE)</f>
        <v>0</v>
      </c>
      <c r="N1781">
        <f t="shared" si="251"/>
        <v>0</v>
      </c>
      <c r="O1781">
        <f t="shared" si="246"/>
        <v>0</v>
      </c>
      <c r="P1781">
        <f t="shared" si="247"/>
        <v>0</v>
      </c>
      <c r="Q1781">
        <f t="shared" si="248"/>
        <v>0</v>
      </c>
      <c r="R1781">
        <f t="shared" si="249"/>
        <v>0</v>
      </c>
      <c r="S1781">
        <f t="shared" si="250"/>
        <v>1</v>
      </c>
    </row>
    <row r="1782" spans="1:19" ht="18.600000000000001" customHeight="1" x14ac:dyDescent="0.3">
      <c r="A1782" t="s">
        <v>5013</v>
      </c>
      <c r="B1782" t="str">
        <f>UPPER(DataAnalyst!B1782)</f>
        <v>DATA ANALYST</v>
      </c>
      <c r="C1782" t="s">
        <v>4965</v>
      </c>
      <c r="E1782" t="str">
        <f t="shared" si="252"/>
        <v>Data Analyst</v>
      </c>
      <c r="F1782" t="str">
        <f t="shared" si="244"/>
        <v>$28</v>
      </c>
      <c r="G1782" t="str">
        <f t="shared" si="245"/>
        <v>$52</v>
      </c>
      <c r="H1782" t="str">
        <f>LEFT(DataAnalyst!F1794,LEN(DataAnalyst!F1794)-3)</f>
        <v xml:space="preserve">Nationwide Childrens Hospital
</v>
      </c>
      <c r="I1782" t="s">
        <v>151</v>
      </c>
      <c r="J1782" t="str">
        <f>IF(DataAnalyst!I1794=-1,"Unknown",DataAnalyst!I1794)</f>
        <v>10000+ employees</v>
      </c>
      <c r="K1782" t="str">
        <f>IF(DataAnalyst!L1794=-1,"Unknown",DataAnalyst!L1794)</f>
        <v>Health Care Services &amp; Hospitals</v>
      </c>
      <c r="L1782" t="str">
        <f>IF(DataAnalyst!N1794=-1,"Unknown",DataAnalyst!N1794)</f>
        <v>$1 to $2 billion (USD)</v>
      </c>
      <c r="M1782" t="b">
        <f>IF(DataAnalyst!P1794=-1,FALSE,TRUE)</f>
        <v>0</v>
      </c>
      <c r="N1782">
        <f t="shared" si="251"/>
        <v>0</v>
      </c>
      <c r="O1782">
        <f t="shared" si="246"/>
        <v>0</v>
      </c>
      <c r="P1782">
        <f t="shared" si="247"/>
        <v>0</v>
      </c>
      <c r="Q1782">
        <f t="shared" si="248"/>
        <v>0</v>
      </c>
      <c r="R1782">
        <f t="shared" si="249"/>
        <v>1</v>
      </c>
      <c r="S1782">
        <f t="shared" si="250"/>
        <v>0</v>
      </c>
    </row>
    <row r="1783" spans="1:19" ht="18.600000000000001" customHeight="1" x14ac:dyDescent="0.3">
      <c r="A1783" t="s">
        <v>5016</v>
      </c>
      <c r="B1783" t="str">
        <f>UPPER(DataAnalyst!B1783)</f>
        <v>JPSC-7975 - DATA ANALYST LEAD- COLUMBUS, OH (LOCAL CANDIDATES ONLY)</v>
      </c>
      <c r="C1783" t="s">
        <v>4965</v>
      </c>
      <c r="E1783" t="str">
        <f t="shared" si="252"/>
        <v>Business Analyst</v>
      </c>
      <c r="F1783" t="str">
        <f t="shared" si="244"/>
        <v>$28</v>
      </c>
      <c r="G1783" t="str">
        <f t="shared" si="245"/>
        <v>$52</v>
      </c>
      <c r="H1783" t="str">
        <f>LEFT(DataAnalyst!F1795,LEN(DataAnalyst!F1795)-3)</f>
        <v xml:space="preserve">JPMorgan Chase Bank, N.A.
</v>
      </c>
      <c r="I1783" t="s">
        <v>151</v>
      </c>
      <c r="J1783" t="str">
        <f>IF(DataAnalyst!I1795=-1,"Unknown",DataAnalyst!I1795)</f>
        <v>10000+ employees</v>
      </c>
      <c r="K1783" t="str">
        <f>IF(DataAnalyst!L1795=-1,"Unknown",DataAnalyst!L1795)</f>
        <v>Investment Banking &amp; Asset Management</v>
      </c>
      <c r="L1783" t="str">
        <f>IF(DataAnalyst!N1795=-1,"Unknown",DataAnalyst!N1795)</f>
        <v>$10+ billion (USD)</v>
      </c>
      <c r="M1783" t="b">
        <f>IF(DataAnalyst!P1795=-1,FALSE,TRUE)</f>
        <v>0</v>
      </c>
      <c r="N1783">
        <f t="shared" si="251"/>
        <v>1</v>
      </c>
      <c r="O1783">
        <f t="shared" si="246"/>
        <v>0</v>
      </c>
      <c r="P1783">
        <f t="shared" si="247"/>
        <v>0</v>
      </c>
      <c r="Q1783">
        <f t="shared" si="248"/>
        <v>0</v>
      </c>
      <c r="R1783">
        <f t="shared" si="249"/>
        <v>0</v>
      </c>
      <c r="S1783">
        <f t="shared" si="250"/>
        <v>0</v>
      </c>
    </row>
    <row r="1784" spans="1:19" ht="18.600000000000001" customHeight="1" x14ac:dyDescent="0.3">
      <c r="A1784" t="s">
        <v>5018</v>
      </c>
      <c r="B1784" t="str">
        <f>UPPER(DataAnalyst!B1784)</f>
        <v>DATA STATISTICS ANALYST PFK - CARE COORDINATION</v>
      </c>
      <c r="C1784" t="s">
        <v>4965</v>
      </c>
      <c r="E1784" t="str">
        <f t="shared" si="252"/>
        <v>Data Analyst</v>
      </c>
      <c r="F1784" t="str">
        <f t="shared" si="244"/>
        <v>$28</v>
      </c>
      <c r="G1784" t="str">
        <f t="shared" si="245"/>
        <v>$52</v>
      </c>
      <c r="H1784" t="str">
        <f>LEFT(DataAnalyst!F1796,LEN(DataAnalyst!F1796)-3)</f>
        <v xml:space="preserve">Creative Financial Staffing
</v>
      </c>
      <c r="I1784" t="s">
        <v>4984</v>
      </c>
      <c r="J1784" t="str">
        <f>IF(DataAnalyst!I1796=-1,"Unknown",DataAnalyst!I1796)</f>
        <v>201 to 500 employees</v>
      </c>
      <c r="K1784" t="str">
        <f>IF(DataAnalyst!L1796=-1,"Unknown",DataAnalyst!L1796)</f>
        <v>Staffing &amp; Outsourcing</v>
      </c>
      <c r="L1784" t="str">
        <f>IF(DataAnalyst!N1796=-1,"Unknown",DataAnalyst!N1796)</f>
        <v>$50 to $100 million (USD)</v>
      </c>
      <c r="M1784" t="b">
        <f>IF(DataAnalyst!P1796=-1,FALSE,TRUE)</f>
        <v>0</v>
      </c>
      <c r="N1784">
        <f t="shared" si="251"/>
        <v>1</v>
      </c>
      <c r="O1784">
        <f t="shared" si="246"/>
        <v>0</v>
      </c>
      <c r="P1784">
        <f t="shared" si="247"/>
        <v>0</v>
      </c>
      <c r="Q1784">
        <f t="shared" si="248"/>
        <v>0</v>
      </c>
      <c r="R1784">
        <f t="shared" si="249"/>
        <v>0</v>
      </c>
      <c r="S1784">
        <f t="shared" si="250"/>
        <v>1</v>
      </c>
    </row>
    <row r="1785" spans="1:19" ht="18.600000000000001" customHeight="1" x14ac:dyDescent="0.3">
      <c r="A1785" t="s">
        <v>5019</v>
      </c>
      <c r="B1785" t="str">
        <f>UPPER(DataAnalyst!B1785)</f>
        <v>DATA ANALYST JUNIOR</v>
      </c>
      <c r="C1785" t="s">
        <v>4965</v>
      </c>
      <c r="E1785" t="str">
        <f t="shared" si="252"/>
        <v>Data Analyst</v>
      </c>
      <c r="F1785" t="str">
        <f t="shared" si="244"/>
        <v>$28</v>
      </c>
      <c r="G1785" t="str">
        <f t="shared" si="245"/>
        <v>$52</v>
      </c>
      <c r="H1785" t="str">
        <f>LEFT(DataAnalyst!F1797,LEN(DataAnalyst!F1797)-3)</f>
        <v xml:space="preserve">Wells Fargo
</v>
      </c>
      <c r="I1785" t="s">
        <v>193</v>
      </c>
      <c r="J1785" t="str">
        <f>IF(DataAnalyst!I1797=-1,"Unknown",DataAnalyst!I1797)</f>
        <v>10000+ employees</v>
      </c>
      <c r="K1785" t="str">
        <f>IF(DataAnalyst!L1797=-1,"Unknown",DataAnalyst!L1797)</f>
        <v>Banks &amp; Credit Unions</v>
      </c>
      <c r="L1785" t="str">
        <f>IF(DataAnalyst!N1797=-1,"Unknown",DataAnalyst!N1797)</f>
        <v>$10+ billion (USD)</v>
      </c>
      <c r="M1785" t="b">
        <f>IF(DataAnalyst!P1797=-1,FALSE,TRUE)</f>
        <v>0</v>
      </c>
      <c r="N1785">
        <f t="shared" si="251"/>
        <v>1</v>
      </c>
      <c r="O1785">
        <f t="shared" si="246"/>
        <v>0</v>
      </c>
      <c r="P1785">
        <f t="shared" si="247"/>
        <v>0</v>
      </c>
      <c r="Q1785">
        <f t="shared" si="248"/>
        <v>0</v>
      </c>
      <c r="R1785">
        <f t="shared" si="249"/>
        <v>0</v>
      </c>
      <c r="S1785">
        <f t="shared" si="250"/>
        <v>1</v>
      </c>
    </row>
    <row r="1786" spans="1:19" ht="18.600000000000001" customHeight="1" x14ac:dyDescent="0.3">
      <c r="A1786" t="s">
        <v>5021</v>
      </c>
      <c r="B1786" t="str">
        <f>UPPER(DataAnalyst!B1786)</f>
        <v>ANALYST: DATA ANALYTICS</v>
      </c>
      <c r="C1786" t="s">
        <v>4965</v>
      </c>
      <c r="E1786" t="str">
        <f t="shared" si="252"/>
        <v>Data Analyst</v>
      </c>
      <c r="F1786" t="str">
        <f t="shared" si="244"/>
        <v>$28</v>
      </c>
      <c r="G1786" t="str">
        <f t="shared" si="245"/>
        <v>$52</v>
      </c>
      <c r="H1786" t="str">
        <f>LEFT(DataAnalyst!F1798,LEN(DataAnalyst!F1798)-3)</f>
        <v xml:space="preserve">Brighthouse Financial
</v>
      </c>
      <c r="I1786" t="s">
        <v>193</v>
      </c>
      <c r="J1786" t="str">
        <f>IF(DataAnalyst!I1798=-1,"Unknown",DataAnalyst!I1798)</f>
        <v>1001 to 5000 employees</v>
      </c>
      <c r="K1786" t="str">
        <f>IF(DataAnalyst!L1798=-1,"Unknown",DataAnalyst!L1798)</f>
        <v>Insurance Carriers</v>
      </c>
      <c r="L1786" t="str">
        <f>IF(DataAnalyst!N1798=-1,"Unknown",DataAnalyst!N1798)</f>
        <v>Unknown / Non-Applicable</v>
      </c>
      <c r="M1786" t="b">
        <f>IF(DataAnalyst!P1798=-1,FALSE,TRUE)</f>
        <v>0</v>
      </c>
      <c r="N1786">
        <f t="shared" si="251"/>
        <v>1</v>
      </c>
      <c r="O1786">
        <f t="shared" si="246"/>
        <v>1</v>
      </c>
      <c r="P1786">
        <f t="shared" si="247"/>
        <v>0</v>
      </c>
      <c r="Q1786">
        <f t="shared" si="248"/>
        <v>0</v>
      </c>
      <c r="R1786">
        <f t="shared" si="249"/>
        <v>0</v>
      </c>
      <c r="S1786">
        <f t="shared" si="250"/>
        <v>0</v>
      </c>
    </row>
    <row r="1787" spans="1:19" ht="18.600000000000001" customHeight="1" x14ac:dyDescent="0.3">
      <c r="A1787" t="s">
        <v>5023</v>
      </c>
      <c r="B1787" t="str">
        <f>UPPER(DataAnalyst!B1787)</f>
        <v>INFORMATION SECURITY AND DATA PROTECTION ANALYST</v>
      </c>
      <c r="C1787" t="s">
        <v>4965</v>
      </c>
      <c r="E1787" t="str">
        <f t="shared" si="252"/>
        <v>Data Analyst</v>
      </c>
      <c r="F1787" t="str">
        <f t="shared" si="244"/>
        <v>$28</v>
      </c>
      <c r="G1787" t="str">
        <f t="shared" si="245"/>
        <v>$52</v>
      </c>
      <c r="H1787" t="str">
        <f>LEFT(DataAnalyst!F1800,LEN(DataAnalyst!F1800)-3)</f>
        <v xml:space="preserve">Accenture
</v>
      </c>
      <c r="I1787" t="s">
        <v>193</v>
      </c>
      <c r="J1787" t="str">
        <f>IF(DataAnalyst!I1800=-1,"Unknown",DataAnalyst!I1800)</f>
        <v>10000+ employees</v>
      </c>
      <c r="K1787" t="str">
        <f>IF(DataAnalyst!L1800=-1,"Unknown",DataAnalyst!L1800)</f>
        <v>Consulting</v>
      </c>
      <c r="L1787" t="str">
        <f>IF(DataAnalyst!N1800=-1,"Unknown",DataAnalyst!N1800)</f>
        <v>$10+ billion (USD)</v>
      </c>
      <c r="M1787" t="b">
        <f>IF(DataAnalyst!P1800=-1,FALSE,TRUE)</f>
        <v>0</v>
      </c>
      <c r="N1787">
        <f t="shared" si="251"/>
        <v>0</v>
      </c>
      <c r="O1787">
        <f t="shared" si="246"/>
        <v>0</v>
      </c>
      <c r="P1787">
        <f t="shared" si="247"/>
        <v>0</v>
      </c>
      <c r="Q1787">
        <f t="shared" si="248"/>
        <v>0</v>
      </c>
      <c r="R1787">
        <f t="shared" si="249"/>
        <v>0</v>
      </c>
      <c r="S1787">
        <f t="shared" si="250"/>
        <v>0</v>
      </c>
    </row>
    <row r="1788" spans="1:19" ht="18.600000000000001" customHeight="1" x14ac:dyDescent="0.3">
      <c r="A1788" t="s">
        <v>5024</v>
      </c>
      <c r="B1788" t="str">
        <f>UPPER(DataAnalyst!B1788)</f>
        <v>TECHNICAL DATA ANALYST</v>
      </c>
      <c r="C1788" t="s">
        <v>4965</v>
      </c>
      <c r="E1788" t="str">
        <f t="shared" si="252"/>
        <v>Data Analyst</v>
      </c>
      <c r="F1788" t="str">
        <f t="shared" si="244"/>
        <v>$28</v>
      </c>
      <c r="G1788" t="str">
        <f t="shared" si="245"/>
        <v>$52</v>
      </c>
      <c r="H1788" t="str">
        <f>LEFT(DataAnalyst!F1801,LEN(DataAnalyst!F1801)-3)</f>
        <v xml:space="preserve">Tata Consultancy Services
</v>
      </c>
      <c r="I1788" t="s">
        <v>193</v>
      </c>
      <c r="J1788" t="str">
        <f>IF(DataAnalyst!I1801=-1,"Unknown",DataAnalyst!I1801)</f>
        <v>10000+ employees</v>
      </c>
      <c r="K1788" t="str">
        <f>IF(DataAnalyst!L1801=-1,"Unknown",DataAnalyst!L1801)</f>
        <v>Computer Hardware &amp; Software</v>
      </c>
      <c r="L1788" t="str">
        <f>IF(DataAnalyst!N1801=-1,"Unknown",DataAnalyst!N1801)</f>
        <v>$10+ billion (USD)</v>
      </c>
      <c r="M1788" t="b">
        <f>IF(DataAnalyst!P1801=-1,FALSE,TRUE)</f>
        <v>0</v>
      </c>
      <c r="N1788">
        <f t="shared" si="251"/>
        <v>1</v>
      </c>
      <c r="O1788">
        <f t="shared" si="246"/>
        <v>0</v>
      </c>
      <c r="P1788">
        <f t="shared" si="247"/>
        <v>0</v>
      </c>
      <c r="Q1788">
        <f t="shared" si="248"/>
        <v>0</v>
      </c>
      <c r="R1788">
        <f t="shared" si="249"/>
        <v>0</v>
      </c>
      <c r="S1788">
        <f t="shared" si="250"/>
        <v>0</v>
      </c>
    </row>
    <row r="1789" spans="1:19" ht="18.600000000000001" customHeight="1" x14ac:dyDescent="0.3">
      <c r="A1789" t="s">
        <v>5027</v>
      </c>
      <c r="B1789" t="str">
        <f>UPPER(DataAnalyst!B1789)</f>
        <v>DATA SCIENTIST/PROGRAMMER, SR. ANALYST - ABBOTT NUTRITION - COLUMBUS, OH</v>
      </c>
      <c r="C1789" t="s">
        <v>4965</v>
      </c>
      <c r="E1789" t="str">
        <f t="shared" si="252"/>
        <v>Business Analyst</v>
      </c>
      <c r="F1789" t="str">
        <f t="shared" si="244"/>
        <v>$28</v>
      </c>
      <c r="G1789" t="str">
        <f t="shared" si="245"/>
        <v>$52</v>
      </c>
      <c r="H1789" t="str">
        <f>LEFT(DataAnalyst!F1802,LEN(DataAnalyst!F1802)-3)</f>
        <v xml:space="preserve">Trivest
</v>
      </c>
      <c r="I1789" t="s">
        <v>5063</v>
      </c>
      <c r="J1789" t="str">
        <f>IF(DataAnalyst!I1802=-1,"Unknown",DataAnalyst!I1802)</f>
        <v>1 to 50 employees</v>
      </c>
      <c r="K1789" t="str">
        <f>IF(DataAnalyst!L1802=-1,"Unknown",DataAnalyst!L1802)</f>
        <v>Venture Capital &amp; Private Equity</v>
      </c>
      <c r="L1789" t="str">
        <f>IF(DataAnalyst!N1802=-1,"Unknown",DataAnalyst!N1802)</f>
        <v>Unknown / Non-Applicable</v>
      </c>
      <c r="M1789" t="b">
        <f>IF(DataAnalyst!P1802=-1,FALSE,TRUE)</f>
        <v>0</v>
      </c>
      <c r="N1789">
        <f t="shared" si="251"/>
        <v>1</v>
      </c>
      <c r="O1789">
        <f t="shared" si="246"/>
        <v>1</v>
      </c>
      <c r="P1789">
        <f t="shared" si="247"/>
        <v>0</v>
      </c>
      <c r="Q1789">
        <f t="shared" si="248"/>
        <v>1</v>
      </c>
      <c r="R1789">
        <f t="shared" si="249"/>
        <v>1</v>
      </c>
      <c r="S1789">
        <f t="shared" si="250"/>
        <v>1</v>
      </c>
    </row>
    <row r="1790" spans="1:19" ht="18.600000000000001" customHeight="1" x14ac:dyDescent="0.3">
      <c r="A1790" t="s">
        <v>5031</v>
      </c>
      <c r="B1790" t="str">
        <f>UPPER(DataAnalyst!B1790)</f>
        <v>ACCOUNTING DATA ANALYST / IMPLEMENTATION SPECIALIST</v>
      </c>
      <c r="C1790" t="s">
        <v>5030</v>
      </c>
      <c r="E1790" t="str">
        <f t="shared" si="252"/>
        <v>Data Analyst</v>
      </c>
      <c r="F1790" t="str">
        <f t="shared" si="244"/>
        <v>$46</v>
      </c>
      <c r="G1790" t="str">
        <f t="shared" si="245"/>
        <v>$86</v>
      </c>
      <c r="H1790" t="str">
        <f>LEFT(DataAnalyst!F1803,LEN(DataAnalyst!F1803)-3)</f>
        <v xml:space="preserve">pureIntegration
</v>
      </c>
      <c r="I1790" t="s">
        <v>193</v>
      </c>
      <c r="J1790" t="str">
        <f>IF(DataAnalyst!I1803=-1,"Unknown",DataAnalyst!I1803)</f>
        <v>51 to 200 employees</v>
      </c>
      <c r="K1790" t="str">
        <f>IF(DataAnalyst!L1803=-1,"Unknown",DataAnalyst!L1803)</f>
        <v>Enterprise Software &amp; Network Solutions</v>
      </c>
      <c r="L1790" t="str">
        <f>IF(DataAnalyst!N1803=-1,"Unknown",DataAnalyst!N1803)</f>
        <v>$10 to $25 million (USD)</v>
      </c>
      <c r="M1790" t="b">
        <f>IF(DataAnalyst!P1803=-1,FALSE,TRUE)</f>
        <v>0</v>
      </c>
      <c r="N1790">
        <f t="shared" si="251"/>
        <v>1</v>
      </c>
      <c r="O1790">
        <f t="shared" si="246"/>
        <v>0</v>
      </c>
      <c r="P1790">
        <f t="shared" si="247"/>
        <v>0</v>
      </c>
      <c r="Q1790">
        <f t="shared" si="248"/>
        <v>0</v>
      </c>
      <c r="R1790">
        <f t="shared" si="249"/>
        <v>1</v>
      </c>
      <c r="S1790">
        <f t="shared" si="250"/>
        <v>0</v>
      </c>
    </row>
    <row r="1791" spans="1:19" ht="18.600000000000001" customHeight="1" x14ac:dyDescent="0.3">
      <c r="A1791" t="s">
        <v>5034</v>
      </c>
      <c r="B1791" t="str">
        <f>UPPER(DataAnalyst!B1791)</f>
        <v>INFORMATION SECURITY AND DATA PROTECTION ANALYST</v>
      </c>
      <c r="C1791" t="s">
        <v>5030</v>
      </c>
      <c r="E1791" t="str">
        <f t="shared" si="252"/>
        <v>Data Analyst</v>
      </c>
      <c r="F1791" t="str">
        <f t="shared" si="244"/>
        <v>$46</v>
      </c>
      <c r="G1791" t="str">
        <f t="shared" si="245"/>
        <v>$86</v>
      </c>
      <c r="H1791" t="str">
        <f>LEFT(DataAnalyst!F1804,LEN(DataAnalyst!F1804)-3)</f>
        <v xml:space="preserve">Kforce
</v>
      </c>
      <c r="I1791" t="s">
        <v>193</v>
      </c>
      <c r="J1791" t="str">
        <f>IF(DataAnalyst!I1804=-1,"Unknown",DataAnalyst!I1804)</f>
        <v>10000+ employees</v>
      </c>
      <c r="K1791" t="str">
        <f>IF(DataAnalyst!L1804=-1,"Unknown",DataAnalyst!L1804)</f>
        <v>Staffing &amp; Outsourcing</v>
      </c>
      <c r="L1791" t="str">
        <f>IF(DataAnalyst!N1804=-1,"Unknown",DataAnalyst!N1804)</f>
        <v>$1 to $2 billion (USD)</v>
      </c>
      <c r="M1791" t="b">
        <f>IF(DataAnalyst!P1804=-1,FALSE,TRUE)</f>
        <v>0</v>
      </c>
      <c r="N1791">
        <f t="shared" si="251"/>
        <v>0</v>
      </c>
      <c r="O1791">
        <f t="shared" si="246"/>
        <v>0</v>
      </c>
      <c r="P1791">
        <f t="shared" si="247"/>
        <v>0</v>
      </c>
      <c r="Q1791">
        <f t="shared" si="248"/>
        <v>0</v>
      </c>
      <c r="R1791">
        <f t="shared" si="249"/>
        <v>0</v>
      </c>
      <c r="S1791">
        <f t="shared" si="250"/>
        <v>0</v>
      </c>
    </row>
    <row r="1792" spans="1:19" ht="18.600000000000001" customHeight="1" x14ac:dyDescent="0.3">
      <c r="A1792" t="s">
        <v>5036</v>
      </c>
      <c r="B1792" t="str">
        <f>UPPER(DataAnalyst!B1792)</f>
        <v>DATA ANALYST III (POPULATION HEALTH , PHARMACY, SQL)</v>
      </c>
      <c r="C1792" t="s">
        <v>5030</v>
      </c>
      <c r="E1792" t="str">
        <f t="shared" si="252"/>
        <v>Data Analyst</v>
      </c>
      <c r="F1792" t="str">
        <f t="shared" si="244"/>
        <v>$46</v>
      </c>
      <c r="G1792" t="str">
        <f t="shared" si="245"/>
        <v>$86</v>
      </c>
      <c r="H1792" t="str">
        <f>LEFT(DataAnalyst!F1805,LEN(DataAnalyst!F1805)-3)</f>
        <v xml:space="preserve">Collabera
</v>
      </c>
      <c r="I1792" t="s">
        <v>193</v>
      </c>
      <c r="J1792" t="str">
        <f>IF(DataAnalyst!I1805=-1,"Unknown",DataAnalyst!I1805)</f>
        <v>10000+ employees</v>
      </c>
      <c r="K1792" t="str">
        <f>IF(DataAnalyst!L1805=-1,"Unknown",DataAnalyst!L1805)</f>
        <v>IT Services</v>
      </c>
      <c r="L1792" t="str">
        <f>IF(DataAnalyst!N1805=-1,"Unknown",DataAnalyst!N1805)</f>
        <v>$500 million to $1 billion (USD)</v>
      </c>
      <c r="M1792" t="b">
        <f>IF(DataAnalyst!P1805=-1,FALSE,TRUE)</f>
        <v>0</v>
      </c>
      <c r="N1792">
        <f t="shared" si="251"/>
        <v>1</v>
      </c>
      <c r="O1792">
        <f t="shared" si="246"/>
        <v>0</v>
      </c>
      <c r="P1792">
        <f t="shared" si="247"/>
        <v>0</v>
      </c>
      <c r="Q1792">
        <f t="shared" si="248"/>
        <v>0</v>
      </c>
      <c r="R1792">
        <f t="shared" si="249"/>
        <v>0</v>
      </c>
      <c r="S1792">
        <f t="shared" si="250"/>
        <v>1</v>
      </c>
    </row>
    <row r="1793" spans="1:19" ht="18.600000000000001" customHeight="1" x14ac:dyDescent="0.3">
      <c r="A1793" t="s">
        <v>5037</v>
      </c>
      <c r="B1793" t="str">
        <f>UPPER(DataAnalyst!B1793)</f>
        <v>DATA ANALYST III (POPULATION HEALTH , PHARMACY, SQL)</v>
      </c>
      <c r="C1793" t="s">
        <v>5030</v>
      </c>
      <c r="E1793" t="str">
        <f t="shared" si="252"/>
        <v>Data Analyst</v>
      </c>
      <c r="F1793" t="str">
        <f t="shared" si="244"/>
        <v>$46</v>
      </c>
      <c r="G1793" t="str">
        <f t="shared" si="245"/>
        <v>$86</v>
      </c>
      <c r="H1793" t="str">
        <f>LEFT(DataAnalyst!F1806,LEN(DataAnalyst!F1806)-3)</f>
        <v xml:space="preserve">TEKsystems
</v>
      </c>
      <c r="I1793" t="s">
        <v>193</v>
      </c>
      <c r="J1793" t="str">
        <f>IF(DataAnalyst!I1806=-1,"Unknown",DataAnalyst!I1806)</f>
        <v>1001 to 5000 employees</v>
      </c>
      <c r="K1793" t="str">
        <f>IF(DataAnalyst!L1806=-1,"Unknown",DataAnalyst!L1806)</f>
        <v>Staffing &amp; Outsourcing</v>
      </c>
      <c r="L1793" t="str">
        <f>IF(DataAnalyst!N1806=-1,"Unknown",DataAnalyst!N1806)</f>
        <v>$2 to $5 billion (USD)</v>
      </c>
      <c r="M1793" t="b">
        <f>IF(DataAnalyst!P1806=-1,FALSE,TRUE)</f>
        <v>0</v>
      </c>
      <c r="N1793">
        <f t="shared" si="251"/>
        <v>1</v>
      </c>
      <c r="O1793">
        <f t="shared" si="246"/>
        <v>0</v>
      </c>
      <c r="P1793">
        <f t="shared" si="247"/>
        <v>0</v>
      </c>
      <c r="Q1793">
        <f t="shared" si="248"/>
        <v>0</v>
      </c>
      <c r="R1793">
        <f t="shared" si="249"/>
        <v>0</v>
      </c>
      <c r="S1793">
        <f t="shared" si="250"/>
        <v>1</v>
      </c>
    </row>
    <row r="1794" spans="1:19" ht="18.600000000000001" customHeight="1" x14ac:dyDescent="0.3">
      <c r="A1794" t="s">
        <v>5039</v>
      </c>
      <c r="B1794" t="str">
        <f>UPPER(DataAnalyst!B1794)</f>
        <v>DATA STATISTICS ANALYST PFK CARE COORDINATION</v>
      </c>
      <c r="C1794" t="s">
        <v>5030</v>
      </c>
      <c r="E1794" t="str">
        <f t="shared" si="252"/>
        <v>Data Analyst</v>
      </c>
      <c r="F1794" t="str">
        <f t="shared" ref="F1794:F1857" si="253">LEFT(C1794,3)</f>
        <v>$46</v>
      </c>
      <c r="G1794" t="str">
        <f t="shared" ref="G1794:G1857" si="254">MID(C1794,FIND("-",C1794)+1,FIND("(",C1794)-FIND("-",C1794)-3)</f>
        <v>$86</v>
      </c>
      <c r="H1794" t="str">
        <f>LEFT(DataAnalyst!F1807,LEN(DataAnalyst!F1807)-3)</f>
        <v xml:space="preserve">Artech LLC
</v>
      </c>
      <c r="I1794" t="s">
        <v>193</v>
      </c>
      <c r="J1794" t="str">
        <f>IF(DataAnalyst!I1807=-1,"Unknown",DataAnalyst!I1807)</f>
        <v>5001 to 10000 employees</v>
      </c>
      <c r="K1794" t="str">
        <f>IF(DataAnalyst!L1807=-1,"Unknown",DataAnalyst!L1807)</f>
        <v>Staffing &amp; Outsourcing</v>
      </c>
      <c r="L1794" t="str">
        <f>IF(DataAnalyst!N1807=-1,"Unknown",DataAnalyst!N1807)</f>
        <v>$500 million to $1 billion (USD)</v>
      </c>
      <c r="M1794" t="b">
        <f>IF(DataAnalyst!P1807=-1,FALSE,TRUE)</f>
        <v>0</v>
      </c>
      <c r="N1794">
        <f t="shared" si="251"/>
        <v>1</v>
      </c>
      <c r="O1794">
        <f t="shared" si="246"/>
        <v>0</v>
      </c>
      <c r="P1794">
        <f t="shared" si="247"/>
        <v>0</v>
      </c>
      <c r="Q1794">
        <f t="shared" si="248"/>
        <v>0</v>
      </c>
      <c r="R1794">
        <f t="shared" si="249"/>
        <v>0</v>
      </c>
      <c r="S1794">
        <f t="shared" si="250"/>
        <v>1</v>
      </c>
    </row>
    <row r="1795" spans="1:19" ht="18.600000000000001" customHeight="1" x14ac:dyDescent="0.3">
      <c r="A1795" t="s">
        <v>5042</v>
      </c>
      <c r="B1795" t="str">
        <f>UPPER(DataAnalyst!B1795)</f>
        <v>SOFTWARE ENGINEER - SENIOR DATA ANALYST</v>
      </c>
      <c r="C1795" t="s">
        <v>5030</v>
      </c>
      <c r="E1795" t="str">
        <f t="shared" si="252"/>
        <v>Data Analyst</v>
      </c>
      <c r="F1795" t="str">
        <f t="shared" si="253"/>
        <v>$46</v>
      </c>
      <c r="G1795" t="str">
        <f t="shared" si="254"/>
        <v>$86</v>
      </c>
      <c r="H1795" t="str">
        <f>LEFT(DataAnalyst!F1808,LEN(DataAnalyst!F1808)-3)</f>
        <v xml:space="preserve">Randstad
</v>
      </c>
      <c r="I1795" t="s">
        <v>193</v>
      </c>
      <c r="J1795" t="str">
        <f>IF(DataAnalyst!I1808=-1,"Unknown",DataAnalyst!I1808)</f>
        <v>1001 to 5000 employees</v>
      </c>
      <c r="K1795" t="str">
        <f>IF(DataAnalyst!L1808=-1,"Unknown",DataAnalyst!L1808)</f>
        <v>Staffing &amp; Outsourcing</v>
      </c>
      <c r="L1795" t="str">
        <f>IF(DataAnalyst!N1808=-1,"Unknown",DataAnalyst!N1808)</f>
        <v>Unknown / Non-Applicable</v>
      </c>
      <c r="M1795" t="b">
        <f>IF(DataAnalyst!P1808=-1,FALSE,TRUE)</f>
        <v>0</v>
      </c>
      <c r="N1795">
        <f t="shared" si="251"/>
        <v>0</v>
      </c>
      <c r="O1795">
        <f t="shared" ref="O1795:O1858" si="255">COUNTIF($A1795,"*Python*")</f>
        <v>0</v>
      </c>
      <c r="P1795">
        <f t="shared" ref="P1795:P1858" si="256">COUNTIF($A1795,"* R *")</f>
        <v>0</v>
      </c>
      <c r="Q1795">
        <f t="shared" ref="Q1795:Q1858" si="257">COUNTIF($A1795,"*Tableau*")</f>
        <v>0</v>
      </c>
      <c r="R1795">
        <f t="shared" ref="R1795:R1858" si="258">COUNTIF($A1795,"*Power BI*")+COUNTIF($A1795,"*PowerBI*")</f>
        <v>0</v>
      </c>
      <c r="S1795">
        <f t="shared" ref="S1795:S1858" si="259">+COUNTIF($A1795,"*Excel*")</f>
        <v>0</v>
      </c>
    </row>
    <row r="1796" spans="1:19" ht="18.600000000000001" customHeight="1" x14ac:dyDescent="0.3">
      <c r="A1796" t="s">
        <v>5044</v>
      </c>
      <c r="B1796" t="str">
        <f>UPPER(DataAnalyst!B1796)</f>
        <v>SR DATA ANALYST</v>
      </c>
      <c r="C1796" t="s">
        <v>5030</v>
      </c>
      <c r="E1796" t="str">
        <f t="shared" si="252"/>
        <v>Data Analyst</v>
      </c>
      <c r="F1796" t="str">
        <f t="shared" si="253"/>
        <v>$46</v>
      </c>
      <c r="G1796" t="str">
        <f t="shared" si="254"/>
        <v>$86</v>
      </c>
      <c r="H1796" t="str">
        <f>LEFT(DataAnalyst!F1809,LEN(DataAnalyst!F1809)-3)</f>
        <v xml:space="preserve">Matlen Silver
</v>
      </c>
      <c r="I1796" t="s">
        <v>193</v>
      </c>
      <c r="J1796" t="str">
        <f>IF(DataAnalyst!I1809=-1,"Unknown",DataAnalyst!I1809)</f>
        <v>201 to 500 employees</v>
      </c>
      <c r="K1796" t="str">
        <f>IF(DataAnalyst!L1809=-1,"Unknown",DataAnalyst!L1809)</f>
        <v>IT Services</v>
      </c>
      <c r="L1796" t="str">
        <f>IF(DataAnalyst!N1809=-1,"Unknown",DataAnalyst!N1809)</f>
        <v>$50 to $100 million (USD)</v>
      </c>
      <c r="M1796" t="b">
        <f>IF(DataAnalyst!P1809=-1,FALSE,TRUE)</f>
        <v>0</v>
      </c>
      <c r="N1796">
        <f t="shared" ref="N1796:N1859" si="260">COUNTIF($A1796,"*SQL*")</f>
        <v>0</v>
      </c>
      <c r="O1796">
        <f t="shared" si="255"/>
        <v>0</v>
      </c>
      <c r="P1796">
        <f t="shared" si="256"/>
        <v>0</v>
      </c>
      <c r="Q1796">
        <f t="shared" si="257"/>
        <v>1</v>
      </c>
      <c r="R1796">
        <f t="shared" si="258"/>
        <v>0</v>
      </c>
      <c r="S1796">
        <f t="shared" si="259"/>
        <v>1</v>
      </c>
    </row>
    <row r="1797" spans="1:19" ht="18.600000000000001" customHeight="1" x14ac:dyDescent="0.3">
      <c r="A1797" t="s">
        <v>5048</v>
      </c>
      <c r="B1797" t="str">
        <f>UPPER(DataAnalyst!B1797)</f>
        <v>ANALYTIC CONSULTANT 4 - DATA ANALYST</v>
      </c>
      <c r="C1797" t="s">
        <v>4908</v>
      </c>
      <c r="E1797" t="str">
        <f t="shared" si="252"/>
        <v>Data Analyst</v>
      </c>
      <c r="F1797" t="str">
        <f t="shared" si="253"/>
        <v>$50</v>
      </c>
      <c r="G1797" t="str">
        <f t="shared" si="254"/>
        <v>$86</v>
      </c>
      <c r="H1797" t="str">
        <f>LEFT(DataAnalyst!F1810,LEN(DataAnalyst!F1810)-3)</f>
        <v xml:space="preserve">Randstad
</v>
      </c>
      <c r="I1797" t="s">
        <v>193</v>
      </c>
      <c r="J1797" t="str">
        <f>IF(DataAnalyst!I1810=-1,"Unknown",DataAnalyst!I1810)</f>
        <v>1001 to 5000 employees</v>
      </c>
      <c r="K1797" t="str">
        <f>IF(DataAnalyst!L1810=-1,"Unknown",DataAnalyst!L1810)</f>
        <v>Staffing &amp; Outsourcing</v>
      </c>
      <c r="L1797" t="str">
        <f>IF(DataAnalyst!N1810=-1,"Unknown",DataAnalyst!N1810)</f>
        <v>Unknown / Non-Applicable</v>
      </c>
      <c r="M1797" t="b">
        <f>IF(DataAnalyst!P1810=-1,FALSE,TRUE)</f>
        <v>0</v>
      </c>
      <c r="N1797">
        <f t="shared" si="260"/>
        <v>1</v>
      </c>
      <c r="O1797">
        <f t="shared" si="255"/>
        <v>0</v>
      </c>
      <c r="P1797">
        <f t="shared" si="256"/>
        <v>0</v>
      </c>
      <c r="Q1797">
        <f t="shared" si="257"/>
        <v>0</v>
      </c>
      <c r="R1797">
        <f t="shared" si="258"/>
        <v>0</v>
      </c>
      <c r="S1797">
        <f t="shared" si="259"/>
        <v>1</v>
      </c>
    </row>
    <row r="1798" spans="1:19" ht="18.600000000000001" customHeight="1" x14ac:dyDescent="0.3">
      <c r="A1798" t="s">
        <v>5050</v>
      </c>
      <c r="B1798" t="str">
        <f>UPPER(DataAnalyst!B1798)</f>
        <v>OPERATIONS DATA ANALYST</v>
      </c>
      <c r="C1798" t="s">
        <v>4908</v>
      </c>
      <c r="E1798" t="str">
        <f t="shared" si="252"/>
        <v>Data Analyst</v>
      </c>
      <c r="F1798" t="str">
        <f t="shared" si="253"/>
        <v>$50</v>
      </c>
      <c r="G1798" t="str">
        <f t="shared" si="254"/>
        <v>$86</v>
      </c>
      <c r="H1798" t="str">
        <f>LEFT(DataAnalyst!F1811,LEN(DataAnalyst!F1811)-3)</f>
        <v xml:space="preserve">Diversant LLC
</v>
      </c>
      <c r="I1798" t="s">
        <v>193</v>
      </c>
      <c r="J1798" t="str">
        <f>IF(DataAnalyst!I1811=-1,"Unknown",DataAnalyst!I1811)</f>
        <v>1001 to 5000 employees</v>
      </c>
      <c r="K1798" t="str">
        <f>IF(DataAnalyst!L1811=-1,"Unknown",DataAnalyst!L1811)</f>
        <v>Staffing &amp; Outsourcing</v>
      </c>
      <c r="L1798" t="str">
        <f>IF(DataAnalyst!N1811=-1,"Unknown",DataAnalyst!N1811)</f>
        <v>$100 to $500 million (USD)</v>
      </c>
      <c r="M1798" t="b">
        <f>IF(DataAnalyst!P1811=-1,FALSE,TRUE)</f>
        <v>0</v>
      </c>
      <c r="N1798">
        <f t="shared" si="260"/>
        <v>0</v>
      </c>
      <c r="O1798">
        <f t="shared" si="255"/>
        <v>0</v>
      </c>
      <c r="P1798">
        <f t="shared" si="256"/>
        <v>0</v>
      </c>
      <c r="Q1798">
        <f t="shared" si="257"/>
        <v>0</v>
      </c>
      <c r="R1798">
        <f t="shared" si="258"/>
        <v>0</v>
      </c>
      <c r="S1798">
        <f t="shared" si="259"/>
        <v>0</v>
      </c>
    </row>
    <row r="1799" spans="1:19" ht="18.600000000000001" customHeight="1" x14ac:dyDescent="0.3">
      <c r="A1799" t="s">
        <v>5052</v>
      </c>
      <c r="B1799" t="str">
        <f>UPPER(DataAnalyst!B1799)</f>
        <v>DATA BUSINESS ANALYST</v>
      </c>
      <c r="C1799" t="s">
        <v>4908</v>
      </c>
      <c r="E1799" t="str">
        <f t="shared" si="252"/>
        <v>Business Analyst</v>
      </c>
      <c r="F1799" t="str">
        <f t="shared" si="253"/>
        <v>$50</v>
      </c>
      <c r="G1799" t="str">
        <f t="shared" si="254"/>
        <v>$86</v>
      </c>
      <c r="H1799" t="str">
        <f>LEFT(DataAnalyst!F1813,LEN(DataAnalyst!F1813)-3)</f>
        <v xml:space="preserve">Sysmind LLC
</v>
      </c>
      <c r="I1799" t="s">
        <v>193</v>
      </c>
      <c r="J1799" t="str">
        <f>IF(DataAnalyst!I1813=-1,"Unknown",DataAnalyst!I1813)</f>
        <v>51 to 200 employees</v>
      </c>
      <c r="K1799" t="str">
        <f>IF(DataAnalyst!L1813=-1,"Unknown",DataAnalyst!L1813)</f>
        <v>Enterprise Software &amp; Network Solutions</v>
      </c>
      <c r="L1799" t="str">
        <f>IF(DataAnalyst!N1813=-1,"Unknown",DataAnalyst!N1813)</f>
        <v>$25 to $50 million (USD)</v>
      </c>
      <c r="M1799" t="b">
        <f>IF(DataAnalyst!P1813=-1,FALSE,TRUE)</f>
        <v>0</v>
      </c>
      <c r="N1799">
        <f t="shared" si="260"/>
        <v>0</v>
      </c>
      <c r="O1799">
        <f t="shared" si="255"/>
        <v>0</v>
      </c>
      <c r="P1799">
        <f t="shared" si="256"/>
        <v>0</v>
      </c>
      <c r="Q1799">
        <f t="shared" si="257"/>
        <v>0</v>
      </c>
      <c r="R1799">
        <f t="shared" si="258"/>
        <v>0</v>
      </c>
      <c r="S1799">
        <f t="shared" si="259"/>
        <v>1</v>
      </c>
    </row>
    <row r="1800" spans="1:19" ht="18.600000000000001" customHeight="1" x14ac:dyDescent="0.3">
      <c r="A1800" t="s">
        <v>5055</v>
      </c>
      <c r="B1800" t="str">
        <f>UPPER(DataAnalyst!B1800)</f>
        <v>FEDERAL - DATA ANALYST</v>
      </c>
      <c r="C1800" t="s">
        <v>4908</v>
      </c>
      <c r="E1800" t="str">
        <f t="shared" si="252"/>
        <v>Data Analyst</v>
      </c>
      <c r="F1800" t="str">
        <f t="shared" si="253"/>
        <v>$50</v>
      </c>
      <c r="G1800" t="str">
        <f t="shared" si="254"/>
        <v>$86</v>
      </c>
      <c r="H1800" t="str">
        <f>LEFT(DataAnalyst!F1814,LEN(DataAnalyst!F1814)-3)</f>
        <v xml:space="preserve">Tata Consultancy Services (North America)
</v>
      </c>
      <c r="I1800" t="s">
        <v>193</v>
      </c>
      <c r="J1800" t="str">
        <f>IF(DataAnalyst!I1814=-1,"Unknown",DataAnalyst!I1814)</f>
        <v>10000+ employees</v>
      </c>
      <c r="K1800" t="str">
        <f>IF(DataAnalyst!L1814=-1,"Unknown",DataAnalyst!L1814)</f>
        <v>IT Services</v>
      </c>
      <c r="L1800" t="str">
        <f>IF(DataAnalyst!N1814=-1,"Unknown",DataAnalyst!N1814)</f>
        <v>$10+ billion (USD)</v>
      </c>
      <c r="M1800" t="b">
        <f>IF(DataAnalyst!P1814=-1,FALSE,TRUE)</f>
        <v>0</v>
      </c>
      <c r="N1800">
        <f t="shared" si="260"/>
        <v>0</v>
      </c>
      <c r="O1800">
        <f t="shared" si="255"/>
        <v>0</v>
      </c>
      <c r="P1800">
        <f t="shared" si="256"/>
        <v>0</v>
      </c>
      <c r="Q1800">
        <f t="shared" si="257"/>
        <v>0</v>
      </c>
      <c r="R1800">
        <f t="shared" si="258"/>
        <v>0</v>
      </c>
      <c r="S1800">
        <f t="shared" si="259"/>
        <v>0</v>
      </c>
    </row>
    <row r="1801" spans="1:19" ht="18.600000000000001" customHeight="1" x14ac:dyDescent="0.3">
      <c r="A1801" t="s">
        <v>5058</v>
      </c>
      <c r="B1801" t="str">
        <f>UPPER(DataAnalyst!B1801)</f>
        <v>DATA ANALYST</v>
      </c>
      <c r="C1801" t="s">
        <v>4908</v>
      </c>
      <c r="E1801" t="str">
        <f t="shared" si="252"/>
        <v>Data Analyst</v>
      </c>
      <c r="F1801" t="str">
        <f t="shared" si="253"/>
        <v>$50</v>
      </c>
      <c r="G1801" t="str">
        <f t="shared" si="254"/>
        <v>$86</v>
      </c>
      <c r="H1801" t="str">
        <f>LEFT(DataAnalyst!F1816,LEN(DataAnalyst!F1816)-3)</f>
        <v xml:space="preserve">Kforce
</v>
      </c>
      <c r="I1801" t="s">
        <v>193</v>
      </c>
      <c r="J1801" t="str">
        <f>IF(DataAnalyst!I1816=-1,"Unknown",DataAnalyst!I1816)</f>
        <v>10000+ employees</v>
      </c>
      <c r="K1801" t="str">
        <f>IF(DataAnalyst!L1816=-1,"Unknown",DataAnalyst!L1816)</f>
        <v>Staffing &amp; Outsourcing</v>
      </c>
      <c r="L1801" t="str">
        <f>IF(DataAnalyst!N1816=-1,"Unknown",DataAnalyst!N1816)</f>
        <v>$1 to $2 billion (USD)</v>
      </c>
      <c r="M1801" t="b">
        <f>IF(DataAnalyst!P1816=-1,FALSE,TRUE)</f>
        <v>0</v>
      </c>
      <c r="N1801">
        <f t="shared" si="260"/>
        <v>1</v>
      </c>
      <c r="O1801">
        <f t="shared" si="255"/>
        <v>0</v>
      </c>
      <c r="P1801">
        <f t="shared" si="256"/>
        <v>0</v>
      </c>
      <c r="Q1801">
        <f t="shared" si="257"/>
        <v>0</v>
      </c>
      <c r="R1801">
        <f t="shared" si="258"/>
        <v>0</v>
      </c>
      <c r="S1801">
        <f t="shared" si="259"/>
        <v>0</v>
      </c>
    </row>
    <row r="1802" spans="1:19" ht="18.600000000000001" customHeight="1" x14ac:dyDescent="0.3">
      <c r="A1802" t="s">
        <v>5061</v>
      </c>
      <c r="B1802" t="str">
        <f>UPPER(DataAnalyst!B1802)</f>
        <v>MARKETING DATA ANALYST</v>
      </c>
      <c r="C1802" t="s">
        <v>4908</v>
      </c>
      <c r="E1802" t="str">
        <f t="shared" si="252"/>
        <v>Data Analyst</v>
      </c>
      <c r="F1802" t="str">
        <f t="shared" si="253"/>
        <v>$50</v>
      </c>
      <c r="G1802" t="str">
        <f t="shared" si="254"/>
        <v>$86</v>
      </c>
      <c r="H1802" t="str">
        <f>LEFT(DataAnalyst!F1818,LEN(DataAnalyst!F1818)-3)</f>
        <v xml:space="preserve">Staffigo Technical Services, LLC
</v>
      </c>
      <c r="I1802" t="s">
        <v>193</v>
      </c>
      <c r="J1802" t="str">
        <f>IF(DataAnalyst!I1818=-1,"Unknown",DataAnalyst!I1818)</f>
        <v>51 to 200 employees</v>
      </c>
      <c r="K1802" t="str">
        <f>IF(DataAnalyst!L1818=-1,"Unknown",DataAnalyst!L1818)</f>
        <v>IT Services</v>
      </c>
      <c r="L1802" t="str">
        <f>IF(DataAnalyst!N1818=-1,"Unknown",DataAnalyst!N1818)</f>
        <v>$50 to $100 million (USD)</v>
      </c>
      <c r="M1802" t="b">
        <f>IF(DataAnalyst!P1818=-1,FALSE,TRUE)</f>
        <v>0</v>
      </c>
      <c r="N1802">
        <f t="shared" si="260"/>
        <v>1</v>
      </c>
      <c r="O1802">
        <f t="shared" si="255"/>
        <v>0</v>
      </c>
      <c r="P1802">
        <f t="shared" si="256"/>
        <v>0</v>
      </c>
      <c r="Q1802">
        <f t="shared" si="257"/>
        <v>0</v>
      </c>
      <c r="R1802">
        <f t="shared" si="258"/>
        <v>0</v>
      </c>
      <c r="S1802">
        <f t="shared" si="259"/>
        <v>1</v>
      </c>
    </row>
    <row r="1803" spans="1:19" ht="18.600000000000001" customHeight="1" x14ac:dyDescent="0.3">
      <c r="A1803" t="s">
        <v>5066</v>
      </c>
      <c r="B1803" t="str">
        <f>UPPER(DataAnalyst!B1803)</f>
        <v>DATA ANALYST I (STRONG SALESFORCE.COM)</v>
      </c>
      <c r="C1803" t="s">
        <v>4908</v>
      </c>
      <c r="E1803" t="str">
        <f t="shared" si="252"/>
        <v>Data Analyst</v>
      </c>
      <c r="F1803" t="str">
        <f t="shared" si="253"/>
        <v>$50</v>
      </c>
      <c r="G1803" t="str">
        <f t="shared" si="254"/>
        <v>$86</v>
      </c>
      <c r="H1803" t="str">
        <f>LEFT(DataAnalyst!F1819,LEN(DataAnalyst!F1819)-3)</f>
        <v xml:space="preserve">Conch Technologies, Inc
</v>
      </c>
      <c r="I1803" t="s">
        <v>193</v>
      </c>
      <c r="J1803" t="str">
        <f>IF(DataAnalyst!I1819=-1,"Unknown",DataAnalyst!I1819)</f>
        <v>51 to 200 employees</v>
      </c>
      <c r="K1803" t="str">
        <f>IF(DataAnalyst!L1819=-1,"Unknown",DataAnalyst!L1819)</f>
        <v>Consulting</v>
      </c>
      <c r="L1803" t="str">
        <f>IF(DataAnalyst!N1819=-1,"Unknown",DataAnalyst!N1819)</f>
        <v>$5 to $10 million (USD)</v>
      </c>
      <c r="M1803" t="b">
        <f>IF(DataAnalyst!P1819=-1,FALSE,TRUE)</f>
        <v>0</v>
      </c>
      <c r="N1803">
        <f t="shared" si="260"/>
        <v>0</v>
      </c>
      <c r="O1803">
        <f t="shared" si="255"/>
        <v>0</v>
      </c>
      <c r="P1803">
        <f t="shared" si="256"/>
        <v>0</v>
      </c>
      <c r="Q1803">
        <f t="shared" si="257"/>
        <v>0</v>
      </c>
      <c r="R1803">
        <f t="shared" si="258"/>
        <v>0</v>
      </c>
      <c r="S1803">
        <f t="shared" si="259"/>
        <v>1</v>
      </c>
    </row>
    <row r="1804" spans="1:19" ht="18.600000000000001" customHeight="1" x14ac:dyDescent="0.3">
      <c r="A1804" t="s">
        <v>5068</v>
      </c>
      <c r="B1804" t="str">
        <f>UPPER(DataAnalyst!B1804)</f>
        <v>DATA ANALYST I</v>
      </c>
      <c r="C1804" t="s">
        <v>4908</v>
      </c>
      <c r="E1804" t="str">
        <f t="shared" si="252"/>
        <v>Data Analyst</v>
      </c>
      <c r="F1804" t="str">
        <f t="shared" si="253"/>
        <v>$50</v>
      </c>
      <c r="G1804" t="str">
        <f t="shared" si="254"/>
        <v>$86</v>
      </c>
      <c r="H1804" t="str">
        <f>LEFT(DataAnalyst!F1820,LEN(DataAnalyst!F1820)-3)</f>
        <v xml:space="preserve">Neo Prism Solutions
</v>
      </c>
      <c r="I1804" t="s">
        <v>193</v>
      </c>
      <c r="J1804" t="str">
        <f>IF(DataAnalyst!I1820=-1,"Unknown",DataAnalyst!I1820)</f>
        <v>51 to 200 employees</v>
      </c>
      <c r="K1804" t="str">
        <f>IF(DataAnalyst!L1820=-1,"Unknown",DataAnalyst!L1820)</f>
        <v>Accounting</v>
      </c>
      <c r="L1804" t="str">
        <f>IF(DataAnalyst!N1820=-1,"Unknown",DataAnalyst!N1820)</f>
        <v>$1 to $5 million (USD)</v>
      </c>
      <c r="M1804" t="b">
        <f>IF(DataAnalyst!P1820=-1,FALSE,TRUE)</f>
        <v>0</v>
      </c>
      <c r="N1804">
        <f t="shared" si="260"/>
        <v>0</v>
      </c>
      <c r="O1804">
        <f t="shared" si="255"/>
        <v>0</v>
      </c>
      <c r="P1804">
        <f t="shared" si="256"/>
        <v>0</v>
      </c>
      <c r="Q1804">
        <f t="shared" si="257"/>
        <v>0</v>
      </c>
      <c r="R1804">
        <f t="shared" si="258"/>
        <v>0</v>
      </c>
      <c r="S1804">
        <f t="shared" si="259"/>
        <v>0</v>
      </c>
    </row>
    <row r="1805" spans="1:19" ht="18.600000000000001" customHeight="1" x14ac:dyDescent="0.3">
      <c r="A1805" t="s">
        <v>5069</v>
      </c>
      <c r="B1805" t="str">
        <f>UPPER(DataAnalyst!B1805)</f>
        <v>DATA ANALYST</v>
      </c>
      <c r="C1805" t="s">
        <v>4908</v>
      </c>
      <c r="E1805" t="str">
        <f t="shared" si="252"/>
        <v>Data Analyst</v>
      </c>
      <c r="F1805" t="str">
        <f t="shared" si="253"/>
        <v>$50</v>
      </c>
      <c r="G1805" t="str">
        <f t="shared" si="254"/>
        <v>$86</v>
      </c>
      <c r="H1805" t="str">
        <f>LEFT(DataAnalyst!F1821,LEN(DataAnalyst!F1821)-3)</f>
        <v xml:space="preserve">TEKsystems, Inc
</v>
      </c>
      <c r="I1805" t="s">
        <v>193</v>
      </c>
      <c r="J1805" t="str">
        <f>IF(DataAnalyst!I1821=-1,"Unknown",DataAnalyst!I1821)</f>
        <v>1001 to 5000 employees</v>
      </c>
      <c r="K1805" t="str">
        <f>IF(DataAnalyst!L1821=-1,"Unknown",DataAnalyst!L1821)</f>
        <v>Staffing &amp; Outsourcing</v>
      </c>
      <c r="L1805" t="str">
        <f>IF(DataAnalyst!N1821=-1,"Unknown",DataAnalyst!N1821)</f>
        <v>$2 to $5 billion (USD)</v>
      </c>
      <c r="M1805" t="b">
        <f>IF(DataAnalyst!P1821=-1,FALSE,TRUE)</f>
        <v>0</v>
      </c>
      <c r="N1805">
        <f t="shared" si="260"/>
        <v>1</v>
      </c>
      <c r="O1805">
        <f t="shared" si="255"/>
        <v>0</v>
      </c>
      <c r="P1805">
        <f t="shared" si="256"/>
        <v>0</v>
      </c>
      <c r="Q1805">
        <f t="shared" si="257"/>
        <v>0</v>
      </c>
      <c r="R1805">
        <f t="shared" si="258"/>
        <v>0</v>
      </c>
      <c r="S1805">
        <f t="shared" si="259"/>
        <v>0</v>
      </c>
    </row>
    <row r="1806" spans="1:19" ht="18.600000000000001" customHeight="1" x14ac:dyDescent="0.3">
      <c r="A1806" t="s">
        <v>5070</v>
      </c>
      <c r="B1806" t="str">
        <f>UPPER(DataAnalyst!B1806)</f>
        <v>DATA ANALYST</v>
      </c>
      <c r="C1806" t="s">
        <v>4908</v>
      </c>
      <c r="E1806" t="str">
        <f t="shared" si="252"/>
        <v>Data Analyst</v>
      </c>
      <c r="F1806" t="str">
        <f t="shared" si="253"/>
        <v>$50</v>
      </c>
      <c r="G1806" t="str">
        <f t="shared" si="254"/>
        <v>$86</v>
      </c>
      <c r="H1806" t="str">
        <f>LEFT(DataAnalyst!F1822,LEN(DataAnalyst!F1822)-3)</f>
        <v>Data Bridge Consulta</v>
      </c>
      <c r="I1806" t="s">
        <v>193</v>
      </c>
      <c r="J1806" t="str">
        <f>IF(DataAnalyst!I1822=-1,"Unknown",DataAnalyst!I1822)</f>
        <v>Unknown</v>
      </c>
      <c r="K1806" t="str">
        <f>IF(DataAnalyst!L1822=-1,"Unknown",DataAnalyst!L1822)</f>
        <v>Unknown</v>
      </c>
      <c r="L1806" t="str">
        <f>IF(DataAnalyst!N1822=-1,"Unknown",DataAnalyst!N1822)</f>
        <v>Unknown</v>
      </c>
      <c r="M1806" t="b">
        <f>IF(DataAnalyst!P1822=-1,FALSE,TRUE)</f>
        <v>0</v>
      </c>
      <c r="N1806">
        <f t="shared" si="260"/>
        <v>1</v>
      </c>
      <c r="O1806">
        <f t="shared" si="255"/>
        <v>0</v>
      </c>
      <c r="P1806">
        <f t="shared" si="256"/>
        <v>0</v>
      </c>
      <c r="Q1806">
        <f t="shared" si="257"/>
        <v>0</v>
      </c>
      <c r="R1806">
        <f t="shared" si="258"/>
        <v>0</v>
      </c>
      <c r="S1806">
        <f t="shared" si="259"/>
        <v>0</v>
      </c>
    </row>
    <row r="1807" spans="1:19" ht="18.600000000000001" customHeight="1" x14ac:dyDescent="0.3">
      <c r="A1807" t="s">
        <v>5072</v>
      </c>
      <c r="B1807" t="str">
        <f>UPPER(DataAnalyst!B1807)</f>
        <v>DATA ANALYST</v>
      </c>
      <c r="C1807" t="s">
        <v>4908</v>
      </c>
      <c r="E1807" t="str">
        <f t="shared" si="252"/>
        <v>Data Analyst</v>
      </c>
      <c r="F1807" t="str">
        <f t="shared" si="253"/>
        <v>$50</v>
      </c>
      <c r="G1807" t="str">
        <f t="shared" si="254"/>
        <v>$86</v>
      </c>
      <c r="H1807" t="str">
        <f>LEFT(DataAnalyst!F1823,LEN(DataAnalyst!F1823)-3)</f>
        <v xml:space="preserve">Resource Logistics, Inc.
</v>
      </c>
      <c r="I1807" t="s">
        <v>193</v>
      </c>
      <c r="J1807" t="str">
        <f>IF(DataAnalyst!I1823=-1,"Unknown",DataAnalyst!I1823)</f>
        <v>51 to 200 employees</v>
      </c>
      <c r="K1807" t="str">
        <f>IF(DataAnalyst!L1823=-1,"Unknown",DataAnalyst!L1823)</f>
        <v>Logistics &amp; Supply Chain</v>
      </c>
      <c r="L1807" t="str">
        <f>IF(DataAnalyst!N1823=-1,"Unknown",DataAnalyst!N1823)</f>
        <v>$10 to $25 million (USD)</v>
      </c>
      <c r="M1807" t="b">
        <f>IF(DataAnalyst!P1823=-1,FALSE,TRUE)</f>
        <v>0</v>
      </c>
      <c r="N1807">
        <f t="shared" si="260"/>
        <v>1</v>
      </c>
      <c r="O1807">
        <f t="shared" si="255"/>
        <v>0</v>
      </c>
      <c r="P1807">
        <f t="shared" si="256"/>
        <v>0</v>
      </c>
      <c r="Q1807">
        <f t="shared" si="257"/>
        <v>0</v>
      </c>
      <c r="R1807">
        <f t="shared" si="258"/>
        <v>0</v>
      </c>
      <c r="S1807">
        <f t="shared" si="259"/>
        <v>1</v>
      </c>
    </row>
    <row r="1808" spans="1:19" ht="18.600000000000001" customHeight="1" x14ac:dyDescent="0.3">
      <c r="A1808" t="s">
        <v>5073</v>
      </c>
      <c r="B1808" t="str">
        <f>UPPER(DataAnalyst!B1808)</f>
        <v>FINANCIAL DATA ANALYST</v>
      </c>
      <c r="C1808" t="s">
        <v>4908</v>
      </c>
      <c r="E1808" t="str">
        <f t="shared" si="252"/>
        <v>Data Analyst</v>
      </c>
      <c r="F1808" t="str">
        <f t="shared" si="253"/>
        <v>$50</v>
      </c>
      <c r="G1808" t="str">
        <f t="shared" si="254"/>
        <v>$86</v>
      </c>
      <c r="H1808" t="str">
        <f>LEFT(DataAnalyst!F1824,LEN(DataAnalyst!F1824)-3)</f>
        <v xml:space="preserve">Diverse Lynx
</v>
      </c>
      <c r="I1808" t="s">
        <v>193</v>
      </c>
      <c r="J1808" t="str">
        <f>IF(DataAnalyst!I1824=-1,"Unknown",DataAnalyst!I1824)</f>
        <v>501 to 1000 employees</v>
      </c>
      <c r="K1808" t="str">
        <f>IF(DataAnalyst!L1824=-1,"Unknown",DataAnalyst!L1824)</f>
        <v>IT Services</v>
      </c>
      <c r="L1808" t="str">
        <f>IF(DataAnalyst!N1824=-1,"Unknown",DataAnalyst!N1824)</f>
        <v>$100 to $500 million (USD)</v>
      </c>
      <c r="M1808" t="b">
        <f>IF(DataAnalyst!P1824=-1,FALSE,TRUE)</f>
        <v>0</v>
      </c>
      <c r="N1808">
        <f t="shared" si="260"/>
        <v>1</v>
      </c>
      <c r="O1808">
        <f t="shared" si="255"/>
        <v>0</v>
      </c>
      <c r="P1808">
        <f t="shared" si="256"/>
        <v>0</v>
      </c>
      <c r="Q1808">
        <f t="shared" si="257"/>
        <v>0</v>
      </c>
      <c r="R1808">
        <f t="shared" si="258"/>
        <v>2</v>
      </c>
      <c r="S1808">
        <f t="shared" si="259"/>
        <v>1</v>
      </c>
    </row>
    <row r="1809" spans="1:19" ht="18.600000000000001" customHeight="1" x14ac:dyDescent="0.3">
      <c r="A1809" t="s">
        <v>5075</v>
      </c>
      <c r="B1809" t="str">
        <f>UPPER(DataAnalyst!B1809)</f>
        <v>DATA ANALYST</v>
      </c>
      <c r="C1809" t="s">
        <v>4908</v>
      </c>
      <c r="E1809" t="str">
        <f t="shared" si="252"/>
        <v>Data Analyst</v>
      </c>
      <c r="F1809" t="str">
        <f t="shared" si="253"/>
        <v>$50</v>
      </c>
      <c r="G1809" t="str">
        <f t="shared" si="254"/>
        <v>$86</v>
      </c>
      <c r="H1809" t="str">
        <f>LEFT(DataAnalyst!F1825,LEN(DataAnalyst!F1825)-3)</f>
        <v xml:space="preserve">Vanguard
</v>
      </c>
      <c r="I1809" t="s">
        <v>193</v>
      </c>
      <c r="J1809" t="str">
        <f>IF(DataAnalyst!I1825=-1,"Unknown",DataAnalyst!I1825)</f>
        <v>10000+ employees</v>
      </c>
      <c r="K1809" t="str">
        <f>IF(DataAnalyst!L1825=-1,"Unknown",DataAnalyst!L1825)</f>
        <v>Investment Banking &amp; Asset Management</v>
      </c>
      <c r="L1809" t="str">
        <f>IF(DataAnalyst!N1825=-1,"Unknown",DataAnalyst!N1825)</f>
        <v>Unknown / Non-Applicable</v>
      </c>
      <c r="M1809" t="b">
        <f>IF(DataAnalyst!P1825=-1,FALSE,TRUE)</f>
        <v>0</v>
      </c>
      <c r="N1809">
        <f t="shared" si="260"/>
        <v>1</v>
      </c>
      <c r="O1809">
        <f t="shared" si="255"/>
        <v>0</v>
      </c>
      <c r="P1809">
        <f t="shared" si="256"/>
        <v>0</v>
      </c>
      <c r="Q1809">
        <f t="shared" si="257"/>
        <v>0</v>
      </c>
      <c r="R1809">
        <f t="shared" si="258"/>
        <v>0</v>
      </c>
      <c r="S1809">
        <f t="shared" si="259"/>
        <v>0</v>
      </c>
    </row>
    <row r="1810" spans="1:19" ht="18.600000000000001" customHeight="1" x14ac:dyDescent="0.3">
      <c r="A1810" t="s">
        <v>5078</v>
      </c>
      <c r="B1810" t="str">
        <f>UPPER(DataAnalyst!B1810)</f>
        <v>DATA ANALYST</v>
      </c>
      <c r="C1810" t="s">
        <v>4908</v>
      </c>
      <c r="E1810" t="str">
        <f t="shared" si="252"/>
        <v>Data Analyst</v>
      </c>
      <c r="F1810" t="str">
        <f t="shared" si="253"/>
        <v>$50</v>
      </c>
      <c r="G1810" t="str">
        <f t="shared" si="254"/>
        <v>$86</v>
      </c>
      <c r="H1810" t="str">
        <f>LEFT(DataAnalyst!F1826,LEN(DataAnalyst!F1826)-3)</f>
        <v xml:space="preserve">Vaco Technology
</v>
      </c>
      <c r="I1810" t="s">
        <v>193</v>
      </c>
      <c r="J1810" t="str">
        <f>IF(DataAnalyst!I1826=-1,"Unknown",DataAnalyst!I1826)</f>
        <v>501 to 1000 employees</v>
      </c>
      <c r="K1810" t="str">
        <f>IF(DataAnalyst!L1826=-1,"Unknown",DataAnalyst!L1826)</f>
        <v>Consulting</v>
      </c>
      <c r="L1810" t="str">
        <f>IF(DataAnalyst!N1826=-1,"Unknown",DataAnalyst!N1826)</f>
        <v>$500 million to $1 billion (USD)</v>
      </c>
      <c r="M1810" t="b">
        <f>IF(DataAnalyst!P1826=-1,FALSE,TRUE)</f>
        <v>0</v>
      </c>
      <c r="N1810">
        <f t="shared" si="260"/>
        <v>1</v>
      </c>
      <c r="O1810">
        <f t="shared" si="255"/>
        <v>1</v>
      </c>
      <c r="P1810">
        <f t="shared" si="256"/>
        <v>0</v>
      </c>
      <c r="Q1810">
        <f t="shared" si="257"/>
        <v>0</v>
      </c>
      <c r="R1810">
        <f t="shared" si="258"/>
        <v>0</v>
      </c>
      <c r="S1810">
        <f t="shared" si="259"/>
        <v>1</v>
      </c>
    </row>
    <row r="1811" spans="1:19" ht="18.600000000000001" customHeight="1" x14ac:dyDescent="0.3">
      <c r="A1811" t="s">
        <v>5079</v>
      </c>
      <c r="B1811" t="str">
        <f>UPPER(DataAnalyst!B1811)</f>
        <v>DATA ANALYST</v>
      </c>
      <c r="C1811" t="s">
        <v>4908</v>
      </c>
      <c r="E1811" t="str">
        <f t="shared" si="252"/>
        <v>Data Analyst</v>
      </c>
      <c r="F1811" t="str">
        <f t="shared" si="253"/>
        <v>$50</v>
      </c>
      <c r="G1811" t="str">
        <f t="shared" si="254"/>
        <v>$86</v>
      </c>
      <c r="H1811" t="str">
        <f>LEFT(DataAnalyst!F1827,LEN(DataAnalyst!F1827)-3)</f>
        <v>Accenture Contractor J</v>
      </c>
      <c r="I1811" t="s">
        <v>193</v>
      </c>
      <c r="J1811" t="str">
        <f>IF(DataAnalyst!I1827=-1,"Unknown",DataAnalyst!I1827)</f>
        <v>Unknown</v>
      </c>
      <c r="K1811" t="str">
        <f>IF(DataAnalyst!L1827=-1,"Unknown",DataAnalyst!L1827)</f>
        <v>Unknown</v>
      </c>
      <c r="L1811" t="str">
        <f>IF(DataAnalyst!N1827=-1,"Unknown",DataAnalyst!N1827)</f>
        <v>Unknown</v>
      </c>
      <c r="M1811" t="b">
        <f>IF(DataAnalyst!P1827=-1,FALSE,TRUE)</f>
        <v>0</v>
      </c>
      <c r="N1811">
        <f t="shared" si="260"/>
        <v>1</v>
      </c>
      <c r="O1811">
        <f t="shared" si="255"/>
        <v>0</v>
      </c>
      <c r="P1811">
        <f t="shared" si="256"/>
        <v>0</v>
      </c>
      <c r="Q1811">
        <f t="shared" si="257"/>
        <v>0</v>
      </c>
      <c r="R1811">
        <f t="shared" si="258"/>
        <v>0</v>
      </c>
      <c r="S1811">
        <f t="shared" si="259"/>
        <v>0</v>
      </c>
    </row>
    <row r="1812" spans="1:19" ht="18.600000000000001" customHeight="1" x14ac:dyDescent="0.3">
      <c r="A1812" t="s">
        <v>5080</v>
      </c>
      <c r="B1812" t="str">
        <f>UPPER(DataAnalyst!B1812)</f>
        <v>DATA SCIENCE ANALYST</v>
      </c>
      <c r="C1812" t="s">
        <v>4908</v>
      </c>
      <c r="E1812" t="str">
        <f t="shared" si="252"/>
        <v>Data Analyst</v>
      </c>
      <c r="F1812" t="str">
        <f t="shared" si="253"/>
        <v>$50</v>
      </c>
      <c r="G1812" t="str">
        <f t="shared" si="254"/>
        <v>$86</v>
      </c>
      <c r="H1812" t="str">
        <f>LEFT(DataAnalyst!F1828,LEN(DataAnalyst!F1828)-3)</f>
        <v xml:space="preserve">OrthoCarolina
</v>
      </c>
      <c r="I1812" t="s">
        <v>193</v>
      </c>
      <c r="J1812" t="str">
        <f>IF(DataAnalyst!I1828=-1,"Unknown",DataAnalyst!I1828)</f>
        <v>501 to 1000 employees</v>
      </c>
      <c r="K1812" t="str">
        <f>IF(DataAnalyst!L1828=-1,"Unknown",DataAnalyst!L1828)</f>
        <v>Health Care Services &amp; Hospitals</v>
      </c>
      <c r="L1812" t="str">
        <f>IF(DataAnalyst!N1828=-1,"Unknown",DataAnalyst!N1828)</f>
        <v>$100 to $500 million (USD)</v>
      </c>
      <c r="M1812" t="b">
        <f>IF(DataAnalyst!P1828=-1,FALSE,TRUE)</f>
        <v>0</v>
      </c>
      <c r="N1812">
        <f t="shared" si="260"/>
        <v>1</v>
      </c>
      <c r="O1812">
        <f t="shared" si="255"/>
        <v>1</v>
      </c>
      <c r="P1812">
        <f t="shared" si="256"/>
        <v>0</v>
      </c>
      <c r="Q1812">
        <f t="shared" si="257"/>
        <v>1</v>
      </c>
      <c r="R1812">
        <f t="shared" si="258"/>
        <v>0</v>
      </c>
      <c r="S1812">
        <f t="shared" si="259"/>
        <v>1</v>
      </c>
    </row>
    <row r="1813" spans="1:19" ht="18.600000000000001" customHeight="1" x14ac:dyDescent="0.3">
      <c r="A1813" t="s">
        <v>5081</v>
      </c>
      <c r="B1813" t="str">
        <f>UPPER(DataAnalyst!B1813)</f>
        <v>DATA ANALYST</v>
      </c>
      <c r="C1813" t="s">
        <v>4908</v>
      </c>
      <c r="E1813" t="str">
        <f t="shared" si="252"/>
        <v>Data Analyst</v>
      </c>
      <c r="F1813" t="str">
        <f t="shared" si="253"/>
        <v>$50</v>
      </c>
      <c r="G1813" t="str">
        <f t="shared" si="254"/>
        <v>$86</v>
      </c>
      <c r="H1813" t="str">
        <f>LEFT(DataAnalyst!F1829,LEN(DataAnalyst!F1829)-3)</f>
        <v xml:space="preserve">American Tire Distributors
</v>
      </c>
      <c r="I1813" t="s">
        <v>5111</v>
      </c>
      <c r="J1813" t="str">
        <f>IF(DataAnalyst!I1829=-1,"Unknown",DataAnalyst!I1829)</f>
        <v>1001 to 5000 employees</v>
      </c>
      <c r="K1813" t="str">
        <f>IF(DataAnalyst!L1829=-1,"Unknown",DataAnalyst!L1829)</f>
        <v>Logistics &amp; Supply Chain</v>
      </c>
      <c r="L1813" t="str">
        <f>IF(DataAnalyst!N1829=-1,"Unknown",DataAnalyst!N1829)</f>
        <v>$5 to $10 billion (USD)</v>
      </c>
      <c r="M1813" t="b">
        <f>IF(DataAnalyst!P1829=-1,FALSE,TRUE)</f>
        <v>0</v>
      </c>
      <c r="N1813">
        <f t="shared" si="260"/>
        <v>1</v>
      </c>
      <c r="O1813">
        <f t="shared" si="255"/>
        <v>0</v>
      </c>
      <c r="P1813">
        <f t="shared" si="256"/>
        <v>0</v>
      </c>
      <c r="Q1813">
        <f t="shared" si="257"/>
        <v>0</v>
      </c>
      <c r="R1813">
        <f t="shared" si="258"/>
        <v>0</v>
      </c>
      <c r="S1813">
        <f t="shared" si="259"/>
        <v>0</v>
      </c>
    </row>
    <row r="1814" spans="1:19" ht="18.600000000000001" customHeight="1" x14ac:dyDescent="0.3">
      <c r="A1814" t="s">
        <v>5083</v>
      </c>
      <c r="B1814" t="str">
        <f>UPPER(DataAnalyst!B1814)</f>
        <v>DATA ANALYST</v>
      </c>
      <c r="C1814" t="s">
        <v>4908</v>
      </c>
      <c r="E1814" t="str">
        <f t="shared" si="252"/>
        <v>Data Analyst</v>
      </c>
      <c r="F1814" t="str">
        <f t="shared" si="253"/>
        <v>$50</v>
      </c>
      <c r="G1814" t="str">
        <f t="shared" si="254"/>
        <v>$86</v>
      </c>
      <c r="H1814" t="str">
        <f>LEFT(DataAnalyst!F1830,LEN(DataAnalyst!F1830)-3)</f>
        <v xml:space="preserve">NTT DATA Corporation
</v>
      </c>
      <c r="I1814" t="s">
        <v>193</v>
      </c>
      <c r="J1814" t="str">
        <f>IF(DataAnalyst!I1830=-1,"Unknown",DataAnalyst!I1830)</f>
        <v>10000+ employees</v>
      </c>
      <c r="K1814" t="str">
        <f>IF(DataAnalyst!L1830=-1,"Unknown",DataAnalyst!L1830)</f>
        <v>IT Services</v>
      </c>
      <c r="L1814" t="str">
        <f>IF(DataAnalyst!N1830=-1,"Unknown",DataAnalyst!N1830)</f>
        <v>$10+ billion (USD)</v>
      </c>
      <c r="M1814" t="b">
        <f>IF(DataAnalyst!P1830=-1,FALSE,TRUE)</f>
        <v>0</v>
      </c>
      <c r="N1814">
        <f t="shared" si="260"/>
        <v>1</v>
      </c>
      <c r="O1814">
        <f t="shared" si="255"/>
        <v>0</v>
      </c>
      <c r="P1814">
        <f t="shared" si="256"/>
        <v>0</v>
      </c>
      <c r="Q1814">
        <f t="shared" si="257"/>
        <v>0</v>
      </c>
      <c r="R1814">
        <f t="shared" si="258"/>
        <v>0</v>
      </c>
      <c r="S1814">
        <f t="shared" si="259"/>
        <v>0</v>
      </c>
    </row>
    <row r="1815" spans="1:19" ht="18.600000000000001" customHeight="1" x14ac:dyDescent="0.3">
      <c r="A1815" t="s">
        <v>5086</v>
      </c>
      <c r="B1815" t="str">
        <f>UPPER(DataAnalyst!B1815)</f>
        <v>BUSINESS DATA ANALYST</v>
      </c>
      <c r="C1815" t="s">
        <v>4908</v>
      </c>
      <c r="E1815" t="str">
        <f t="shared" si="252"/>
        <v>Business Analyst</v>
      </c>
      <c r="F1815" t="str">
        <f t="shared" si="253"/>
        <v>$50</v>
      </c>
      <c r="G1815" t="str">
        <f t="shared" si="254"/>
        <v>$86</v>
      </c>
      <c r="H1815" t="str">
        <f>LEFT(DataAnalyst!F1831,LEN(DataAnalyst!F1831)-3)</f>
        <v xml:space="preserve">Apex Systems
</v>
      </c>
      <c r="I1815" t="s">
        <v>193</v>
      </c>
      <c r="J1815" t="str">
        <f>IF(DataAnalyst!I1831=-1,"Unknown",DataAnalyst!I1831)</f>
        <v>1001 to 5000 employees</v>
      </c>
      <c r="K1815" t="str">
        <f>IF(DataAnalyst!L1831=-1,"Unknown",DataAnalyst!L1831)</f>
        <v>Staffing &amp; Outsourcing</v>
      </c>
      <c r="L1815" t="str">
        <f>IF(DataAnalyst!N1831=-1,"Unknown",DataAnalyst!N1831)</f>
        <v>$2 to $5 billion (USD)</v>
      </c>
      <c r="M1815" t="b">
        <f>IF(DataAnalyst!P1831=-1,FALSE,TRUE)</f>
        <v>1</v>
      </c>
      <c r="N1815">
        <f t="shared" si="260"/>
        <v>1</v>
      </c>
      <c r="O1815">
        <f t="shared" si="255"/>
        <v>0</v>
      </c>
      <c r="P1815">
        <f t="shared" si="256"/>
        <v>0</v>
      </c>
      <c r="Q1815">
        <f t="shared" si="257"/>
        <v>0</v>
      </c>
      <c r="R1815">
        <f t="shared" si="258"/>
        <v>0</v>
      </c>
      <c r="S1815">
        <f t="shared" si="259"/>
        <v>0</v>
      </c>
    </row>
    <row r="1816" spans="1:19" ht="18.600000000000001" customHeight="1" x14ac:dyDescent="0.3">
      <c r="A1816" t="s">
        <v>5087</v>
      </c>
      <c r="B1816" t="str">
        <f>UPPER(DataAnalyst!B1816)</f>
        <v>DATA ANALYST</v>
      </c>
      <c r="C1816" t="s">
        <v>4908</v>
      </c>
      <c r="E1816" t="str">
        <f t="shared" si="252"/>
        <v>Data Analyst</v>
      </c>
      <c r="F1816" t="str">
        <f t="shared" si="253"/>
        <v>$50</v>
      </c>
      <c r="G1816" t="str">
        <f t="shared" si="254"/>
        <v>$86</v>
      </c>
      <c r="H1816" t="str">
        <f>LEFT(DataAnalyst!F1833,LEN(DataAnalyst!F1833)-3)</f>
        <v xml:space="preserve">eTeam Inc.
</v>
      </c>
      <c r="I1816" t="s">
        <v>193</v>
      </c>
      <c r="J1816" t="str">
        <f>IF(DataAnalyst!I1833=-1,"Unknown",DataAnalyst!I1833)</f>
        <v>51 to 200 employees</v>
      </c>
      <c r="K1816" t="str">
        <f>IF(DataAnalyst!L1833=-1,"Unknown",DataAnalyst!L1833)</f>
        <v>Staffing &amp; Outsourcing</v>
      </c>
      <c r="L1816" t="str">
        <f>IF(DataAnalyst!N1833=-1,"Unknown",DataAnalyst!N1833)</f>
        <v>$50 to $100 million (USD)</v>
      </c>
      <c r="M1816" t="b">
        <f>IF(DataAnalyst!P1833=-1,FALSE,TRUE)</f>
        <v>0</v>
      </c>
      <c r="N1816">
        <f t="shared" si="260"/>
        <v>0</v>
      </c>
      <c r="O1816">
        <f t="shared" si="255"/>
        <v>0</v>
      </c>
      <c r="P1816">
        <f t="shared" si="256"/>
        <v>0</v>
      </c>
      <c r="Q1816">
        <f t="shared" si="257"/>
        <v>0</v>
      </c>
      <c r="R1816">
        <f t="shared" si="258"/>
        <v>1</v>
      </c>
      <c r="S1816">
        <f t="shared" si="259"/>
        <v>0</v>
      </c>
    </row>
    <row r="1817" spans="1:19" ht="18.600000000000001" customHeight="1" x14ac:dyDescent="0.3">
      <c r="A1817" t="s">
        <v>5088</v>
      </c>
      <c r="B1817" t="str">
        <f>UPPER(DataAnalyst!B1817)</f>
        <v>DATA BUSINESS ANALYST</v>
      </c>
      <c r="C1817" t="s">
        <v>4908</v>
      </c>
      <c r="E1817" t="str">
        <f t="shared" ref="E1817:E1880" si="261">IF(COUNTIF(B1817, "*BU*"), "Business Analyst", "Data Analyst")</f>
        <v>Business Analyst</v>
      </c>
      <c r="F1817" t="str">
        <f t="shared" si="253"/>
        <v>$50</v>
      </c>
      <c r="G1817" t="str">
        <f t="shared" si="254"/>
        <v>$86</v>
      </c>
      <c r="H1817" t="str">
        <f>LEFT(DataAnalyst!F1834,LEN(DataAnalyst!F1834)-3)</f>
        <v xml:space="preserve">AccessOne
</v>
      </c>
      <c r="I1817" t="s">
        <v>5121</v>
      </c>
      <c r="J1817" t="str">
        <f>IF(DataAnalyst!I1834=-1,"Unknown",DataAnalyst!I1834)</f>
        <v>1 to 50 employees</v>
      </c>
      <c r="K1817" t="str">
        <f>IF(DataAnalyst!L1834=-1,"Unknown",DataAnalyst!L1834)</f>
        <v>Unknown</v>
      </c>
      <c r="L1817" t="str">
        <f>IF(DataAnalyst!N1834=-1,"Unknown",DataAnalyst!N1834)</f>
        <v>Less than $1 million (USD)</v>
      </c>
      <c r="M1817" t="b">
        <f>IF(DataAnalyst!P1834=-1,FALSE,TRUE)</f>
        <v>0</v>
      </c>
      <c r="N1817">
        <f t="shared" si="260"/>
        <v>1</v>
      </c>
      <c r="O1817">
        <f t="shared" si="255"/>
        <v>1</v>
      </c>
      <c r="P1817">
        <f t="shared" si="256"/>
        <v>0</v>
      </c>
      <c r="Q1817">
        <f t="shared" si="257"/>
        <v>0</v>
      </c>
      <c r="R1817">
        <f t="shared" si="258"/>
        <v>0</v>
      </c>
      <c r="S1817">
        <f t="shared" si="259"/>
        <v>1</v>
      </c>
    </row>
    <row r="1818" spans="1:19" ht="18.600000000000001" customHeight="1" x14ac:dyDescent="0.3">
      <c r="A1818" t="s">
        <v>5089</v>
      </c>
      <c r="B1818" t="str">
        <f>UPPER(DataAnalyst!B1818)</f>
        <v>JUNIOR DATA ANALYST</v>
      </c>
      <c r="C1818" t="s">
        <v>4908</v>
      </c>
      <c r="E1818" t="str">
        <f t="shared" si="261"/>
        <v>Data Analyst</v>
      </c>
      <c r="F1818" t="str">
        <f t="shared" si="253"/>
        <v>$50</v>
      </c>
      <c r="G1818" t="str">
        <f t="shared" si="254"/>
        <v>$86</v>
      </c>
      <c r="H1818" t="str">
        <f>LEFT(DataAnalyst!F1835,LEN(DataAnalyst!F1835)-3)</f>
        <v xml:space="preserve">Nesco Resource, LLC
</v>
      </c>
      <c r="I1818" t="s">
        <v>5121</v>
      </c>
      <c r="J1818" t="str">
        <f>IF(DataAnalyst!I1835=-1,"Unknown",DataAnalyst!I1835)</f>
        <v>1001 to 5000 employees</v>
      </c>
      <c r="K1818" t="str">
        <f>IF(DataAnalyst!L1835=-1,"Unknown",DataAnalyst!L1835)</f>
        <v>Staffing &amp; Outsourcing</v>
      </c>
      <c r="L1818" t="str">
        <f>IF(DataAnalyst!N1835=-1,"Unknown",DataAnalyst!N1835)</f>
        <v>$500 million to $1 billion (USD)</v>
      </c>
      <c r="M1818" t="b">
        <f>IF(DataAnalyst!P1835=-1,FALSE,TRUE)</f>
        <v>0</v>
      </c>
      <c r="N1818">
        <f t="shared" si="260"/>
        <v>1</v>
      </c>
      <c r="O1818">
        <f t="shared" si="255"/>
        <v>0</v>
      </c>
      <c r="P1818">
        <f t="shared" si="256"/>
        <v>0</v>
      </c>
      <c r="Q1818">
        <f t="shared" si="257"/>
        <v>0</v>
      </c>
      <c r="R1818">
        <f t="shared" si="258"/>
        <v>0</v>
      </c>
      <c r="S1818">
        <f t="shared" si="259"/>
        <v>1</v>
      </c>
    </row>
    <row r="1819" spans="1:19" ht="18.600000000000001" customHeight="1" x14ac:dyDescent="0.3">
      <c r="A1819" t="s">
        <v>5090</v>
      </c>
      <c r="B1819" t="str">
        <f>UPPER(DataAnalyst!B1819)</f>
        <v>DATA ANALYST</v>
      </c>
      <c r="C1819" t="s">
        <v>4908</v>
      </c>
      <c r="E1819" t="str">
        <f t="shared" si="261"/>
        <v>Data Analyst</v>
      </c>
      <c r="F1819" t="str">
        <f t="shared" si="253"/>
        <v>$50</v>
      </c>
      <c r="G1819" t="str">
        <f t="shared" si="254"/>
        <v>$86</v>
      </c>
      <c r="H1819" t="str">
        <f>LEFT(DataAnalyst!F1836,LEN(DataAnalyst!F1836)-3)</f>
        <v xml:space="preserve">RGP
</v>
      </c>
      <c r="I1819" t="s">
        <v>193</v>
      </c>
      <c r="J1819" t="str">
        <f>IF(DataAnalyst!I1836=-1,"Unknown",DataAnalyst!I1836)</f>
        <v>1001 to 5000 employees</v>
      </c>
      <c r="K1819" t="str">
        <f>IF(DataAnalyst!L1836=-1,"Unknown",DataAnalyst!L1836)</f>
        <v>Consulting</v>
      </c>
      <c r="L1819" t="str">
        <f>IF(DataAnalyst!N1836=-1,"Unknown",DataAnalyst!N1836)</f>
        <v>$500 million to $1 billion (USD)</v>
      </c>
      <c r="M1819" t="b">
        <f>IF(DataAnalyst!P1836=-1,FALSE,TRUE)</f>
        <v>0</v>
      </c>
      <c r="N1819">
        <f t="shared" si="260"/>
        <v>1</v>
      </c>
      <c r="O1819">
        <f t="shared" si="255"/>
        <v>0</v>
      </c>
      <c r="P1819">
        <f t="shared" si="256"/>
        <v>0</v>
      </c>
      <c r="Q1819">
        <f t="shared" si="257"/>
        <v>0</v>
      </c>
      <c r="R1819">
        <f t="shared" si="258"/>
        <v>0</v>
      </c>
      <c r="S1819">
        <f t="shared" si="259"/>
        <v>0</v>
      </c>
    </row>
    <row r="1820" spans="1:19" ht="18.600000000000001" customHeight="1" x14ac:dyDescent="0.3">
      <c r="A1820" t="s">
        <v>5091</v>
      </c>
      <c r="B1820" t="str">
        <f>UPPER(DataAnalyst!B1820)</f>
        <v>DATA ANALYST</v>
      </c>
      <c r="C1820" t="s">
        <v>4908</v>
      </c>
      <c r="E1820" t="str">
        <f t="shared" si="261"/>
        <v>Data Analyst</v>
      </c>
      <c r="F1820" t="str">
        <f t="shared" si="253"/>
        <v>$50</v>
      </c>
      <c r="G1820" t="str">
        <f t="shared" si="254"/>
        <v>$86</v>
      </c>
      <c r="H1820" t="str">
        <f>LEFT(DataAnalyst!F1837,LEN(DataAnalyst!F1837)-3)</f>
        <v xml:space="preserve">Truist
</v>
      </c>
      <c r="I1820" t="s">
        <v>193</v>
      </c>
      <c r="J1820" t="str">
        <f>IF(DataAnalyst!I1837=-1,"Unknown",DataAnalyst!I1837)</f>
        <v>10000+ employees</v>
      </c>
      <c r="K1820" t="str">
        <f>IF(DataAnalyst!L1837=-1,"Unknown",DataAnalyst!L1837)</f>
        <v>Investment Banking &amp; Asset Management</v>
      </c>
      <c r="L1820" t="str">
        <f>IF(DataAnalyst!N1837=-1,"Unknown",DataAnalyst!N1837)</f>
        <v>Unknown / Non-Applicable</v>
      </c>
      <c r="M1820" t="b">
        <f>IF(DataAnalyst!P1837=-1,FALSE,TRUE)</f>
        <v>0</v>
      </c>
      <c r="N1820">
        <f t="shared" si="260"/>
        <v>1</v>
      </c>
      <c r="O1820">
        <f t="shared" si="255"/>
        <v>0</v>
      </c>
      <c r="P1820">
        <f t="shared" si="256"/>
        <v>0</v>
      </c>
      <c r="Q1820">
        <f t="shared" si="257"/>
        <v>1</v>
      </c>
      <c r="R1820">
        <f t="shared" si="258"/>
        <v>0</v>
      </c>
      <c r="S1820">
        <f t="shared" si="259"/>
        <v>0</v>
      </c>
    </row>
    <row r="1821" spans="1:19" ht="18.600000000000001" customHeight="1" x14ac:dyDescent="0.3">
      <c r="A1821" t="s">
        <v>5093</v>
      </c>
      <c r="B1821" t="str">
        <f>UPPER(DataAnalyst!B1821)</f>
        <v>DATA MANAGEMENT ANALYST</v>
      </c>
      <c r="C1821" t="s">
        <v>4908</v>
      </c>
      <c r="E1821" t="str">
        <f t="shared" si="261"/>
        <v>Data Analyst</v>
      </c>
      <c r="F1821" t="str">
        <f t="shared" si="253"/>
        <v>$50</v>
      </c>
      <c r="G1821" t="str">
        <f t="shared" si="254"/>
        <v>$86</v>
      </c>
      <c r="H1821" t="str">
        <f>LEFT(DataAnalyst!F1838,LEN(DataAnalyst!F1838)-3)</f>
        <v xml:space="preserve">Shimento, Inc.
</v>
      </c>
      <c r="I1821" t="s">
        <v>193</v>
      </c>
      <c r="J1821" t="str">
        <f>IF(DataAnalyst!I1838=-1,"Unknown",DataAnalyst!I1838)</f>
        <v>1 to 50 employees</v>
      </c>
      <c r="K1821" t="str">
        <f>IF(DataAnalyst!L1838=-1,"Unknown",DataAnalyst!L1838)</f>
        <v>Unknown</v>
      </c>
      <c r="L1821" t="str">
        <f>IF(DataAnalyst!N1838=-1,"Unknown",DataAnalyst!N1838)</f>
        <v>$1 to $5 million (USD)</v>
      </c>
      <c r="M1821" t="b">
        <f>IF(DataAnalyst!P1838=-1,FALSE,TRUE)</f>
        <v>0</v>
      </c>
      <c r="N1821">
        <f t="shared" si="260"/>
        <v>0</v>
      </c>
      <c r="O1821">
        <f t="shared" si="255"/>
        <v>0</v>
      </c>
      <c r="P1821">
        <f t="shared" si="256"/>
        <v>0</v>
      </c>
      <c r="Q1821">
        <f t="shared" si="257"/>
        <v>0</v>
      </c>
      <c r="R1821">
        <f t="shared" si="258"/>
        <v>0</v>
      </c>
      <c r="S1821">
        <f t="shared" si="259"/>
        <v>1</v>
      </c>
    </row>
    <row r="1822" spans="1:19" ht="18.600000000000001" customHeight="1" x14ac:dyDescent="0.3">
      <c r="A1822" t="s">
        <v>5095</v>
      </c>
      <c r="B1822" t="str">
        <f>UPPER(DataAnalyst!B1822)</f>
        <v>FINANCIAL DATA ANALYST - FULL TIME</v>
      </c>
      <c r="C1822" t="s">
        <v>4908</v>
      </c>
      <c r="E1822" t="str">
        <f t="shared" si="261"/>
        <v>Data Analyst</v>
      </c>
      <c r="F1822" t="str">
        <f t="shared" si="253"/>
        <v>$50</v>
      </c>
      <c r="G1822" t="str">
        <f t="shared" si="254"/>
        <v>$86</v>
      </c>
      <c r="H1822" t="str">
        <f>LEFT(DataAnalyst!F1839,LEN(DataAnalyst!F1839)-3)</f>
        <v>Parks Heating &amp; Cool</v>
      </c>
      <c r="I1822" t="s">
        <v>5133</v>
      </c>
      <c r="J1822" t="str">
        <f>IF(DataAnalyst!I1839=-1,"Unknown",DataAnalyst!I1839)</f>
        <v>51 to 200 employees</v>
      </c>
      <c r="K1822" t="str">
        <f>IF(DataAnalyst!L1839=-1,"Unknown",DataAnalyst!L1839)</f>
        <v>General Repair &amp; Maintenance</v>
      </c>
      <c r="L1822" t="str">
        <f>IF(DataAnalyst!N1839=-1,"Unknown",DataAnalyst!N1839)</f>
        <v>$10 to $25 million (USD)</v>
      </c>
      <c r="M1822" t="b">
        <f>IF(DataAnalyst!P1839=-1,FALSE,TRUE)</f>
        <v>0</v>
      </c>
      <c r="N1822">
        <f t="shared" si="260"/>
        <v>1</v>
      </c>
      <c r="O1822">
        <f t="shared" si="255"/>
        <v>0</v>
      </c>
      <c r="P1822">
        <f t="shared" si="256"/>
        <v>0</v>
      </c>
      <c r="Q1822">
        <f t="shared" si="257"/>
        <v>0</v>
      </c>
      <c r="R1822">
        <f t="shared" si="258"/>
        <v>0</v>
      </c>
      <c r="S1822">
        <f t="shared" si="259"/>
        <v>1</v>
      </c>
    </row>
    <row r="1823" spans="1:19" ht="18.600000000000001" customHeight="1" x14ac:dyDescent="0.3">
      <c r="A1823" t="s">
        <v>5097</v>
      </c>
      <c r="B1823" t="str">
        <f>UPPER(DataAnalyst!B1823)</f>
        <v>DATA ANALYST</v>
      </c>
      <c r="C1823" t="s">
        <v>4908</v>
      </c>
      <c r="E1823" t="str">
        <f t="shared" si="261"/>
        <v>Data Analyst</v>
      </c>
      <c r="F1823" t="str">
        <f t="shared" si="253"/>
        <v>$50</v>
      </c>
      <c r="G1823" t="str">
        <f t="shared" si="254"/>
        <v>$86</v>
      </c>
      <c r="H1823" t="str">
        <f>LEFT(DataAnalyst!F1840,LEN(DataAnalyst!F1840)-3)</f>
        <v xml:space="preserve">Randstad
</v>
      </c>
      <c r="I1823" t="s">
        <v>193</v>
      </c>
      <c r="J1823" t="str">
        <f>IF(DataAnalyst!I1840=-1,"Unknown",DataAnalyst!I1840)</f>
        <v>1001 to 5000 employees</v>
      </c>
      <c r="K1823" t="str">
        <f>IF(DataAnalyst!L1840=-1,"Unknown",DataAnalyst!L1840)</f>
        <v>Staffing &amp; Outsourcing</v>
      </c>
      <c r="L1823" t="str">
        <f>IF(DataAnalyst!N1840=-1,"Unknown",DataAnalyst!N1840)</f>
        <v>Unknown / Non-Applicable</v>
      </c>
      <c r="M1823" t="b">
        <f>IF(DataAnalyst!P1840=-1,FALSE,TRUE)</f>
        <v>0</v>
      </c>
      <c r="N1823">
        <f t="shared" si="260"/>
        <v>0</v>
      </c>
      <c r="O1823">
        <f t="shared" si="255"/>
        <v>0</v>
      </c>
      <c r="P1823">
        <f t="shared" si="256"/>
        <v>0</v>
      </c>
      <c r="Q1823">
        <f t="shared" si="257"/>
        <v>0</v>
      </c>
      <c r="R1823">
        <f t="shared" si="258"/>
        <v>0</v>
      </c>
      <c r="S1823">
        <f t="shared" si="259"/>
        <v>1</v>
      </c>
    </row>
    <row r="1824" spans="1:19" ht="18.600000000000001" customHeight="1" x14ac:dyDescent="0.3">
      <c r="A1824" t="s">
        <v>5099</v>
      </c>
      <c r="B1824" t="str">
        <f>UPPER(DataAnalyst!B1824)</f>
        <v>DATA ANALYST</v>
      </c>
      <c r="C1824" t="s">
        <v>4908</v>
      </c>
      <c r="E1824" t="str">
        <f t="shared" si="261"/>
        <v>Data Analyst</v>
      </c>
      <c r="F1824" t="str">
        <f t="shared" si="253"/>
        <v>$50</v>
      </c>
      <c r="G1824" t="str">
        <f t="shared" si="254"/>
        <v>$86</v>
      </c>
      <c r="H1824" t="str">
        <f>LEFT(DataAnalyst!F1841,LEN(DataAnalyst!F1841)-3)</f>
        <v xml:space="preserve">Conch Technologies, Inc
</v>
      </c>
      <c r="I1824" t="s">
        <v>193</v>
      </c>
      <c r="J1824" t="str">
        <f>IF(DataAnalyst!I1841=-1,"Unknown",DataAnalyst!I1841)</f>
        <v>51 to 200 employees</v>
      </c>
      <c r="K1824" t="str">
        <f>IF(DataAnalyst!L1841=-1,"Unknown",DataAnalyst!L1841)</f>
        <v>Consulting</v>
      </c>
      <c r="L1824" t="str">
        <f>IF(DataAnalyst!N1841=-1,"Unknown",DataAnalyst!N1841)</f>
        <v>$5 to $10 million (USD)</v>
      </c>
      <c r="M1824" t="b">
        <f>IF(DataAnalyst!P1841=-1,FALSE,TRUE)</f>
        <v>0</v>
      </c>
      <c r="N1824">
        <f t="shared" si="260"/>
        <v>1</v>
      </c>
      <c r="O1824">
        <f t="shared" si="255"/>
        <v>0</v>
      </c>
      <c r="P1824">
        <f t="shared" si="256"/>
        <v>0</v>
      </c>
      <c r="Q1824">
        <f t="shared" si="257"/>
        <v>0</v>
      </c>
      <c r="R1824">
        <f t="shared" si="258"/>
        <v>0</v>
      </c>
      <c r="S1824">
        <f t="shared" si="259"/>
        <v>0</v>
      </c>
    </row>
    <row r="1825" spans="1:19" ht="18.600000000000001" customHeight="1" x14ac:dyDescent="0.3">
      <c r="A1825" t="s">
        <v>5100</v>
      </c>
      <c r="B1825" t="str">
        <f>UPPER(DataAnalyst!B1825)</f>
        <v>SENIOR CX DATA ANALYST</v>
      </c>
      <c r="C1825" t="s">
        <v>4908</v>
      </c>
      <c r="E1825" t="str">
        <f t="shared" si="261"/>
        <v>Data Analyst</v>
      </c>
      <c r="F1825" t="str">
        <f t="shared" si="253"/>
        <v>$50</v>
      </c>
      <c r="G1825" t="str">
        <f t="shared" si="254"/>
        <v>$86</v>
      </c>
      <c r="H1825" t="str">
        <f>LEFT(DataAnalyst!F1842,LEN(DataAnalyst!F1842)-3)</f>
        <v xml:space="preserve">PCR Staffing
</v>
      </c>
      <c r="I1825" t="s">
        <v>5111</v>
      </c>
      <c r="J1825" t="str">
        <f>IF(DataAnalyst!I1842=-1,"Unknown",DataAnalyst!I1842)</f>
        <v>1 to 50 employees</v>
      </c>
      <c r="K1825" t="str">
        <f>IF(DataAnalyst!L1842=-1,"Unknown",DataAnalyst!L1842)</f>
        <v>Computer Hardware &amp; Software</v>
      </c>
      <c r="L1825" t="str">
        <f>IF(DataAnalyst!N1842=-1,"Unknown",DataAnalyst!N1842)</f>
        <v>$5 to $10 million (USD)</v>
      </c>
      <c r="M1825" t="b">
        <f>IF(DataAnalyst!P1842=-1,FALSE,TRUE)</f>
        <v>0</v>
      </c>
      <c r="N1825">
        <f t="shared" si="260"/>
        <v>1</v>
      </c>
      <c r="O1825">
        <f t="shared" si="255"/>
        <v>1</v>
      </c>
      <c r="P1825">
        <f t="shared" si="256"/>
        <v>0</v>
      </c>
      <c r="Q1825">
        <f t="shared" si="257"/>
        <v>0</v>
      </c>
      <c r="R1825">
        <f t="shared" si="258"/>
        <v>0</v>
      </c>
      <c r="S1825">
        <f t="shared" si="259"/>
        <v>0</v>
      </c>
    </row>
    <row r="1826" spans="1:19" ht="18.600000000000001" customHeight="1" x14ac:dyDescent="0.3">
      <c r="A1826" t="s">
        <v>5101</v>
      </c>
      <c r="B1826" t="str">
        <f>UPPER(DataAnalyst!B1826)</f>
        <v>DATA ENGINEER/ANALYST</v>
      </c>
      <c r="C1826" t="s">
        <v>4908</v>
      </c>
      <c r="E1826" t="str">
        <f t="shared" si="261"/>
        <v>Data Analyst</v>
      </c>
      <c r="F1826" t="str">
        <f t="shared" si="253"/>
        <v>$50</v>
      </c>
      <c r="G1826" t="str">
        <f t="shared" si="254"/>
        <v>$86</v>
      </c>
      <c r="H1826" t="str">
        <f>LEFT(DataAnalyst!F1843,LEN(DataAnalyst!F1843)-3)</f>
        <v xml:space="preserve">Tek Leaders
</v>
      </c>
      <c r="I1826" t="s">
        <v>193</v>
      </c>
      <c r="J1826" t="str">
        <f>IF(DataAnalyst!I1843=-1,"Unknown",DataAnalyst!I1843)</f>
        <v>501 to 1000 employees</v>
      </c>
      <c r="K1826" t="str">
        <f>IF(DataAnalyst!L1843=-1,"Unknown",DataAnalyst!L1843)</f>
        <v>IT Services</v>
      </c>
      <c r="L1826" t="str">
        <f>IF(DataAnalyst!N1843=-1,"Unknown",DataAnalyst!N1843)</f>
        <v>$50 to $100 million (USD)</v>
      </c>
      <c r="M1826" t="b">
        <f>IF(DataAnalyst!P1843=-1,FALSE,TRUE)</f>
        <v>0</v>
      </c>
      <c r="N1826">
        <f t="shared" si="260"/>
        <v>1</v>
      </c>
      <c r="O1826">
        <f t="shared" si="255"/>
        <v>1</v>
      </c>
      <c r="P1826">
        <f t="shared" si="256"/>
        <v>0</v>
      </c>
      <c r="Q1826">
        <f t="shared" si="257"/>
        <v>1</v>
      </c>
      <c r="R1826">
        <f t="shared" si="258"/>
        <v>0</v>
      </c>
      <c r="S1826">
        <f t="shared" si="259"/>
        <v>1</v>
      </c>
    </row>
    <row r="1827" spans="1:19" ht="18.600000000000001" customHeight="1" x14ac:dyDescent="0.3">
      <c r="A1827" t="s">
        <v>5104</v>
      </c>
      <c r="B1827" t="str">
        <f>UPPER(DataAnalyst!B1827)</f>
        <v>FEDERAL - DATA ANALYST</v>
      </c>
      <c r="C1827" t="s">
        <v>5103</v>
      </c>
      <c r="E1827" t="str">
        <f t="shared" si="261"/>
        <v>Data Analyst</v>
      </c>
      <c r="F1827" t="str">
        <f t="shared" si="253"/>
        <v>$54</v>
      </c>
      <c r="G1827" t="str">
        <f t="shared" si="254"/>
        <v>$75</v>
      </c>
      <c r="H1827" t="str">
        <f>LEFT(DataAnalyst!F1844,LEN(DataAnalyst!F1844)-3)</f>
        <v xml:space="preserve">DATA Inc.
</v>
      </c>
      <c r="I1827" t="s">
        <v>193</v>
      </c>
      <c r="J1827" t="str">
        <f>IF(DataAnalyst!I1844=-1,"Unknown",DataAnalyst!I1844)</f>
        <v>501 to 1000 employees</v>
      </c>
      <c r="K1827" t="str">
        <f>IF(DataAnalyst!L1844=-1,"Unknown",DataAnalyst!L1844)</f>
        <v>IT Services</v>
      </c>
      <c r="L1827" t="str">
        <f>IF(DataAnalyst!N1844=-1,"Unknown",DataAnalyst!N1844)</f>
        <v>$50 to $100 million (USD)</v>
      </c>
      <c r="M1827" t="b">
        <f>IF(DataAnalyst!P1844=-1,FALSE,TRUE)</f>
        <v>0</v>
      </c>
      <c r="N1827">
        <f t="shared" si="260"/>
        <v>0</v>
      </c>
      <c r="O1827">
        <f t="shared" si="255"/>
        <v>0</v>
      </c>
      <c r="P1827">
        <f t="shared" si="256"/>
        <v>0</v>
      </c>
      <c r="Q1827">
        <f t="shared" si="257"/>
        <v>0</v>
      </c>
      <c r="R1827">
        <f t="shared" si="258"/>
        <v>0</v>
      </c>
      <c r="S1827">
        <f t="shared" si="259"/>
        <v>0</v>
      </c>
    </row>
    <row r="1828" spans="1:19" ht="18.600000000000001" customHeight="1" x14ac:dyDescent="0.3">
      <c r="A1828" t="s">
        <v>5106</v>
      </c>
      <c r="B1828" t="str">
        <f>UPPER(DataAnalyst!B1828)</f>
        <v>QUALITY DATA ANALYST</v>
      </c>
      <c r="C1828" t="s">
        <v>5103</v>
      </c>
      <c r="E1828" t="str">
        <f t="shared" si="261"/>
        <v>Data Analyst</v>
      </c>
      <c r="F1828" t="str">
        <f t="shared" si="253"/>
        <v>$54</v>
      </c>
      <c r="G1828" t="str">
        <f t="shared" si="254"/>
        <v>$75</v>
      </c>
      <c r="H1828" t="str">
        <f>LEFT(DataAnalyst!F1845,LEN(DataAnalyst!F1845)-3)</f>
        <v xml:space="preserve">Staffigo Technical Services, LLC
</v>
      </c>
      <c r="I1828" t="s">
        <v>193</v>
      </c>
      <c r="J1828" t="str">
        <f>IF(DataAnalyst!I1845=-1,"Unknown",DataAnalyst!I1845)</f>
        <v>51 to 200 employees</v>
      </c>
      <c r="K1828" t="str">
        <f>IF(DataAnalyst!L1845=-1,"Unknown",DataAnalyst!L1845)</f>
        <v>IT Services</v>
      </c>
      <c r="L1828" t="str">
        <f>IF(DataAnalyst!N1845=-1,"Unknown",DataAnalyst!N1845)</f>
        <v>$50 to $100 million (USD)</v>
      </c>
      <c r="M1828" t="b">
        <f>IF(DataAnalyst!P1845=-1,FALSE,TRUE)</f>
        <v>0</v>
      </c>
      <c r="N1828">
        <f t="shared" si="260"/>
        <v>0</v>
      </c>
      <c r="O1828">
        <f t="shared" si="255"/>
        <v>0</v>
      </c>
      <c r="P1828">
        <f t="shared" si="256"/>
        <v>0</v>
      </c>
      <c r="Q1828">
        <f t="shared" si="257"/>
        <v>0</v>
      </c>
      <c r="R1828">
        <f t="shared" si="258"/>
        <v>0</v>
      </c>
      <c r="S1828">
        <f t="shared" si="259"/>
        <v>1</v>
      </c>
    </row>
    <row r="1829" spans="1:19" ht="18.600000000000001" customHeight="1" x14ac:dyDescent="0.3">
      <c r="A1829" t="s">
        <v>5109</v>
      </c>
      <c r="B1829" t="str">
        <f>UPPER(DataAnalyst!B1829)</f>
        <v>DATA VISUALIZATION ANALYST</v>
      </c>
      <c r="C1829" t="s">
        <v>5103</v>
      </c>
      <c r="E1829" t="str">
        <f t="shared" si="261"/>
        <v>Data Analyst</v>
      </c>
      <c r="F1829" t="str">
        <f t="shared" si="253"/>
        <v>$54</v>
      </c>
      <c r="G1829" t="str">
        <f t="shared" si="254"/>
        <v>$75</v>
      </c>
      <c r="H1829" t="str">
        <f>LEFT(DataAnalyst!F1846,LEN(DataAnalyst!F1846)-3)</f>
        <v>LiveMi</v>
      </c>
      <c r="I1829" t="s">
        <v>193</v>
      </c>
      <c r="J1829" t="str">
        <f>IF(DataAnalyst!I1846=-1,"Unknown",DataAnalyst!I1846)</f>
        <v>51 to 200 employees</v>
      </c>
      <c r="K1829" t="str">
        <f>IF(DataAnalyst!L1846=-1,"Unknown",DataAnalyst!L1846)</f>
        <v>Unknown</v>
      </c>
      <c r="L1829" t="str">
        <f>IF(DataAnalyst!N1846=-1,"Unknown",DataAnalyst!N1846)</f>
        <v>Unknown / Non-Applicable</v>
      </c>
      <c r="M1829" t="b">
        <f>IF(DataAnalyst!P1846=-1,FALSE,TRUE)</f>
        <v>0</v>
      </c>
      <c r="N1829">
        <f t="shared" si="260"/>
        <v>1</v>
      </c>
      <c r="O1829">
        <f t="shared" si="255"/>
        <v>1</v>
      </c>
      <c r="P1829">
        <f t="shared" si="256"/>
        <v>0</v>
      </c>
      <c r="Q1829">
        <f t="shared" si="257"/>
        <v>0</v>
      </c>
      <c r="R1829">
        <f t="shared" si="258"/>
        <v>0</v>
      </c>
      <c r="S1829">
        <f t="shared" si="259"/>
        <v>1</v>
      </c>
    </row>
    <row r="1830" spans="1:19" ht="18.600000000000001" customHeight="1" x14ac:dyDescent="0.3">
      <c r="A1830" t="s">
        <v>5113</v>
      </c>
      <c r="B1830" t="str">
        <f>UPPER(DataAnalyst!B1830)</f>
        <v>SENIOR DATA ANALYST</v>
      </c>
      <c r="C1830" t="s">
        <v>5103</v>
      </c>
      <c r="E1830" t="str">
        <f t="shared" si="261"/>
        <v>Data Analyst</v>
      </c>
      <c r="F1830" t="str">
        <f t="shared" si="253"/>
        <v>$54</v>
      </c>
      <c r="G1830" t="str">
        <f t="shared" si="254"/>
        <v>$75</v>
      </c>
      <c r="H1830" t="str">
        <f>LEFT(DataAnalyst!F1847,LEN(DataAnalyst!F1847)-3)</f>
        <v xml:space="preserve">London Stock Exchange Group
</v>
      </c>
      <c r="I1830" t="s">
        <v>193</v>
      </c>
      <c r="J1830" t="str">
        <f>IF(DataAnalyst!I1847=-1,"Unknown",DataAnalyst!I1847)</f>
        <v>1001 to 5000 employees</v>
      </c>
      <c r="K1830" t="str">
        <f>IF(DataAnalyst!L1847=-1,"Unknown",DataAnalyst!L1847)</f>
        <v>Stock Exchanges</v>
      </c>
      <c r="L1830" t="str">
        <f>IF(DataAnalyst!N1847=-1,"Unknown",DataAnalyst!N1847)</f>
        <v>$50 to $100 million (USD)</v>
      </c>
      <c r="M1830" t="b">
        <f>IF(DataAnalyst!P1847=-1,FALSE,TRUE)</f>
        <v>0</v>
      </c>
      <c r="N1830">
        <f t="shared" si="260"/>
        <v>1</v>
      </c>
      <c r="O1830">
        <f t="shared" si="255"/>
        <v>0</v>
      </c>
      <c r="P1830">
        <f t="shared" si="256"/>
        <v>0</v>
      </c>
      <c r="Q1830">
        <f t="shared" si="257"/>
        <v>0</v>
      </c>
      <c r="R1830">
        <f t="shared" si="258"/>
        <v>0</v>
      </c>
      <c r="S1830">
        <f t="shared" si="259"/>
        <v>0</v>
      </c>
    </row>
    <row r="1831" spans="1:19" ht="18.600000000000001" customHeight="1" x14ac:dyDescent="0.3">
      <c r="A1831" t="s">
        <v>5115</v>
      </c>
      <c r="B1831" t="str">
        <f>UPPER(DataAnalyst!B1831)</f>
        <v>HR DATA ANALYST</v>
      </c>
      <c r="C1831" t="s">
        <v>5103</v>
      </c>
      <c r="E1831" t="str">
        <f t="shared" si="261"/>
        <v>Data Analyst</v>
      </c>
      <c r="F1831" t="str">
        <f t="shared" si="253"/>
        <v>$54</v>
      </c>
      <c r="G1831" t="str">
        <f t="shared" si="254"/>
        <v>$75</v>
      </c>
      <c r="H1831" t="str">
        <f>LEFT(DataAnalyst!F1848,LEN(DataAnalyst!F1848)-3)</f>
        <v xml:space="preserve">Kforce
</v>
      </c>
      <c r="I1831" t="s">
        <v>193</v>
      </c>
      <c r="J1831" t="str">
        <f>IF(DataAnalyst!I1848=-1,"Unknown",DataAnalyst!I1848)</f>
        <v>10000+ employees</v>
      </c>
      <c r="K1831" t="str">
        <f>IF(DataAnalyst!L1848=-1,"Unknown",DataAnalyst!L1848)</f>
        <v>Staffing &amp; Outsourcing</v>
      </c>
      <c r="L1831" t="str">
        <f>IF(DataAnalyst!N1848=-1,"Unknown",DataAnalyst!N1848)</f>
        <v>$1 to $2 billion (USD)</v>
      </c>
      <c r="M1831" t="b">
        <f>IF(DataAnalyst!P1848=-1,FALSE,TRUE)</f>
        <v>0</v>
      </c>
      <c r="N1831">
        <f t="shared" si="260"/>
        <v>0</v>
      </c>
      <c r="O1831">
        <f t="shared" si="255"/>
        <v>0</v>
      </c>
      <c r="P1831">
        <f t="shared" si="256"/>
        <v>0</v>
      </c>
      <c r="Q1831">
        <f t="shared" si="257"/>
        <v>0</v>
      </c>
      <c r="R1831">
        <f t="shared" si="258"/>
        <v>0</v>
      </c>
      <c r="S1831">
        <f t="shared" si="259"/>
        <v>0</v>
      </c>
    </row>
    <row r="1832" spans="1:19" ht="18.600000000000001" customHeight="1" x14ac:dyDescent="0.3">
      <c r="A1832" t="s">
        <v>5117</v>
      </c>
      <c r="B1832" t="str">
        <f>UPPER(DataAnalyst!B1832)</f>
        <v>DATA ANALYST/BUSINESS ANALYST</v>
      </c>
      <c r="C1832" t="s">
        <v>5103</v>
      </c>
      <c r="E1832" t="str">
        <f t="shared" si="261"/>
        <v>Business Analyst</v>
      </c>
      <c r="F1832" t="str">
        <f t="shared" si="253"/>
        <v>$54</v>
      </c>
      <c r="G1832" t="str">
        <f t="shared" si="254"/>
        <v>$75</v>
      </c>
      <c r="H1832" t="str">
        <f>LEFT(DataAnalyst!F1849,LEN(DataAnalyst!F1849)-3)</f>
        <v xml:space="preserve">NTT DATA Services
</v>
      </c>
      <c r="I1832" t="s">
        <v>193</v>
      </c>
      <c r="J1832" t="str">
        <f>IF(DataAnalyst!I1849=-1,"Unknown",DataAnalyst!I1849)</f>
        <v>10000+ employees</v>
      </c>
      <c r="K1832" t="str">
        <f>IF(DataAnalyst!L1849=-1,"Unknown",DataAnalyst!L1849)</f>
        <v>IT Services</v>
      </c>
      <c r="L1832" t="str">
        <f>IF(DataAnalyst!N1849=-1,"Unknown",DataAnalyst!N1849)</f>
        <v>$10+ billion (USD)</v>
      </c>
      <c r="M1832" t="b">
        <f>IF(DataAnalyst!P1849=-1,FALSE,TRUE)</f>
        <v>0</v>
      </c>
      <c r="N1832">
        <f t="shared" si="260"/>
        <v>1</v>
      </c>
      <c r="O1832">
        <f t="shared" si="255"/>
        <v>1</v>
      </c>
      <c r="P1832">
        <f t="shared" si="256"/>
        <v>0</v>
      </c>
      <c r="Q1832">
        <f t="shared" si="257"/>
        <v>1</v>
      </c>
      <c r="R1832">
        <f t="shared" si="258"/>
        <v>0</v>
      </c>
      <c r="S1832">
        <f t="shared" si="259"/>
        <v>1</v>
      </c>
    </row>
    <row r="1833" spans="1:19" ht="18.600000000000001" customHeight="1" x14ac:dyDescent="0.3">
      <c r="A1833" t="s">
        <v>5118</v>
      </c>
      <c r="B1833" t="str">
        <f>UPPER(DataAnalyst!B1833)</f>
        <v>DATA ANALYST</v>
      </c>
      <c r="C1833" t="s">
        <v>5103</v>
      </c>
      <c r="E1833" t="str">
        <f t="shared" si="261"/>
        <v>Data Analyst</v>
      </c>
      <c r="F1833" t="str">
        <f t="shared" si="253"/>
        <v>$54</v>
      </c>
      <c r="G1833" t="str">
        <f t="shared" si="254"/>
        <v>$75</v>
      </c>
      <c r="H1833" t="str">
        <f>LEFT(DataAnalyst!F1850,LEN(DataAnalyst!F1850)-3)</f>
        <v xml:space="preserve">Meridian Technologies
</v>
      </c>
      <c r="I1833" t="s">
        <v>193</v>
      </c>
      <c r="J1833" t="str">
        <f>IF(DataAnalyst!I1850=-1,"Unknown",DataAnalyst!I1850)</f>
        <v>Unknown</v>
      </c>
      <c r="K1833" t="str">
        <f>IF(DataAnalyst!L1850=-1,"Unknown",DataAnalyst!L1850)</f>
        <v>Unknown</v>
      </c>
      <c r="L1833" t="str">
        <f>IF(DataAnalyst!N1850=-1,"Unknown",DataAnalyst!N1850)</f>
        <v>Unknown / Non-Applicable</v>
      </c>
      <c r="M1833" t="b">
        <f>IF(DataAnalyst!P1850=-1,FALSE,TRUE)</f>
        <v>0</v>
      </c>
      <c r="N1833">
        <f t="shared" si="260"/>
        <v>1</v>
      </c>
      <c r="O1833">
        <f t="shared" si="255"/>
        <v>0</v>
      </c>
      <c r="P1833">
        <f t="shared" si="256"/>
        <v>0</v>
      </c>
      <c r="Q1833">
        <f t="shared" si="257"/>
        <v>0</v>
      </c>
      <c r="R1833">
        <f t="shared" si="258"/>
        <v>0</v>
      </c>
      <c r="S1833">
        <f t="shared" si="259"/>
        <v>1</v>
      </c>
    </row>
    <row r="1834" spans="1:19" ht="18.600000000000001" customHeight="1" x14ac:dyDescent="0.3">
      <c r="A1834" t="s">
        <v>5119</v>
      </c>
      <c r="B1834" t="str">
        <f>UPPER(DataAnalyst!B1834)</f>
        <v>DATA ANALYST</v>
      </c>
      <c r="C1834" t="s">
        <v>5103</v>
      </c>
      <c r="E1834" t="str">
        <f t="shared" si="261"/>
        <v>Data Analyst</v>
      </c>
      <c r="F1834" t="str">
        <f t="shared" si="253"/>
        <v>$54</v>
      </c>
      <c r="G1834" t="str">
        <f t="shared" si="254"/>
        <v>$75</v>
      </c>
      <c r="H1834" t="str">
        <f>LEFT(DataAnalyst!F1851,LEN(DataAnalyst!F1851)-3)</f>
        <v xml:space="preserve">TEKsystems, Inc
</v>
      </c>
      <c r="I1834" t="s">
        <v>193</v>
      </c>
      <c r="J1834" t="str">
        <f>IF(DataAnalyst!I1851=-1,"Unknown",DataAnalyst!I1851)</f>
        <v>1001 to 5000 employees</v>
      </c>
      <c r="K1834" t="str">
        <f>IF(DataAnalyst!L1851=-1,"Unknown",DataAnalyst!L1851)</f>
        <v>Staffing &amp; Outsourcing</v>
      </c>
      <c r="L1834" t="str">
        <f>IF(DataAnalyst!N1851=-1,"Unknown",DataAnalyst!N1851)</f>
        <v>$2 to $5 billion (USD)</v>
      </c>
      <c r="M1834" t="b">
        <f>IF(DataAnalyst!P1851=-1,FALSE,TRUE)</f>
        <v>0</v>
      </c>
      <c r="N1834">
        <f t="shared" si="260"/>
        <v>1</v>
      </c>
      <c r="O1834">
        <f t="shared" si="255"/>
        <v>0</v>
      </c>
      <c r="P1834">
        <f t="shared" si="256"/>
        <v>0</v>
      </c>
      <c r="Q1834">
        <f t="shared" si="257"/>
        <v>0</v>
      </c>
      <c r="R1834">
        <f t="shared" si="258"/>
        <v>0</v>
      </c>
      <c r="S1834">
        <f t="shared" si="259"/>
        <v>1</v>
      </c>
    </row>
    <row r="1835" spans="1:19" ht="18.600000000000001" customHeight="1" x14ac:dyDescent="0.3">
      <c r="A1835" t="s">
        <v>5122</v>
      </c>
      <c r="B1835" t="str">
        <f>UPPER(DataAnalyst!B1835)</f>
        <v>BI DATA ANALYST</v>
      </c>
      <c r="C1835" t="s">
        <v>5103</v>
      </c>
      <c r="E1835" t="str">
        <f t="shared" si="261"/>
        <v>Data Analyst</v>
      </c>
      <c r="F1835" t="str">
        <f t="shared" si="253"/>
        <v>$54</v>
      </c>
      <c r="G1835" t="str">
        <f t="shared" si="254"/>
        <v>$75</v>
      </c>
      <c r="H1835" t="str">
        <f>LEFT(DataAnalyst!F1852,LEN(DataAnalyst!F1852)-3)</f>
        <v xml:space="preserve">Cardinal Innovations Healthcare
</v>
      </c>
      <c r="I1835" t="s">
        <v>193</v>
      </c>
      <c r="J1835" t="str">
        <f>IF(DataAnalyst!I1852=-1,"Unknown",DataAnalyst!I1852)</f>
        <v>501 to 1000 employees</v>
      </c>
      <c r="K1835" t="str">
        <f>IF(DataAnalyst!L1852=-1,"Unknown",DataAnalyst!L1852)</f>
        <v>Health Care Services &amp; Hospitals</v>
      </c>
      <c r="L1835" t="str">
        <f>IF(DataAnalyst!N1852=-1,"Unknown",DataAnalyst!N1852)</f>
        <v>$50 to $100 million (USD)</v>
      </c>
      <c r="M1835" t="b">
        <f>IF(DataAnalyst!P1852=-1,FALSE,TRUE)</f>
        <v>0</v>
      </c>
      <c r="N1835">
        <f t="shared" si="260"/>
        <v>0</v>
      </c>
      <c r="O1835">
        <f t="shared" si="255"/>
        <v>0</v>
      </c>
      <c r="P1835">
        <f t="shared" si="256"/>
        <v>0</v>
      </c>
      <c r="Q1835">
        <f t="shared" si="257"/>
        <v>1</v>
      </c>
      <c r="R1835">
        <f t="shared" si="258"/>
        <v>1</v>
      </c>
      <c r="S1835">
        <f t="shared" si="259"/>
        <v>1</v>
      </c>
    </row>
    <row r="1836" spans="1:19" ht="18.600000000000001" customHeight="1" x14ac:dyDescent="0.3">
      <c r="A1836" t="s">
        <v>5123</v>
      </c>
      <c r="B1836" t="str">
        <f>UPPER(DataAnalyst!B1836)</f>
        <v>DATA ANALYST</v>
      </c>
      <c r="C1836" t="s">
        <v>5103</v>
      </c>
      <c r="E1836" t="str">
        <f t="shared" si="261"/>
        <v>Data Analyst</v>
      </c>
      <c r="F1836" t="str">
        <f t="shared" si="253"/>
        <v>$54</v>
      </c>
      <c r="G1836" t="str">
        <f t="shared" si="254"/>
        <v>$75</v>
      </c>
      <c r="H1836" t="str">
        <f>LEFT(DataAnalyst!F1853,LEN(DataAnalyst!F1853)-3)</f>
        <v xml:space="preserve">CYNET SYSTEMS
</v>
      </c>
      <c r="I1836" t="s">
        <v>193</v>
      </c>
      <c r="J1836" t="str">
        <f>IF(DataAnalyst!I1853=-1,"Unknown",DataAnalyst!I1853)</f>
        <v>501 to 1000 employees</v>
      </c>
      <c r="K1836" t="str">
        <f>IF(DataAnalyst!L1853=-1,"Unknown",DataAnalyst!L1853)</f>
        <v>IT Services</v>
      </c>
      <c r="L1836" t="str">
        <f>IF(DataAnalyst!N1853=-1,"Unknown",DataAnalyst!N1853)</f>
        <v>$50 to $100 million (USD)</v>
      </c>
      <c r="M1836" t="b">
        <f>IF(DataAnalyst!P1853=-1,FALSE,TRUE)</f>
        <v>0</v>
      </c>
      <c r="N1836">
        <f t="shared" si="260"/>
        <v>1</v>
      </c>
      <c r="O1836">
        <f t="shared" si="255"/>
        <v>0</v>
      </c>
      <c r="P1836">
        <f t="shared" si="256"/>
        <v>0</v>
      </c>
      <c r="Q1836">
        <f t="shared" si="257"/>
        <v>1</v>
      </c>
      <c r="R1836">
        <f t="shared" si="258"/>
        <v>1</v>
      </c>
      <c r="S1836">
        <f t="shared" si="259"/>
        <v>1</v>
      </c>
    </row>
    <row r="1837" spans="1:19" ht="18.600000000000001" customHeight="1" x14ac:dyDescent="0.3">
      <c r="A1837" t="s">
        <v>5125</v>
      </c>
      <c r="B1837" t="str">
        <f>UPPER(DataAnalyst!B1837)</f>
        <v>ENTERPRISE DATA OFFICE ANALYST IV</v>
      </c>
      <c r="C1837" t="s">
        <v>5103</v>
      </c>
      <c r="E1837" t="str">
        <f t="shared" si="261"/>
        <v>Data Analyst</v>
      </c>
      <c r="F1837" t="str">
        <f t="shared" si="253"/>
        <v>$54</v>
      </c>
      <c r="G1837" t="str">
        <f t="shared" si="254"/>
        <v>$75</v>
      </c>
      <c r="H1837" t="str">
        <f>LEFT(DataAnalyst!F1854,LEN(DataAnalyst!F1854)-3)</f>
        <v>dataBri</v>
      </c>
      <c r="I1837" t="s">
        <v>193</v>
      </c>
      <c r="J1837" t="str">
        <f>IF(DataAnalyst!I1854=-1,"Unknown",DataAnalyst!I1854)</f>
        <v>1 to 50 employees</v>
      </c>
      <c r="K1837" t="str">
        <f>IF(DataAnalyst!L1854=-1,"Unknown",DataAnalyst!L1854)</f>
        <v>Unknown</v>
      </c>
      <c r="L1837" t="str">
        <f>IF(DataAnalyst!N1854=-1,"Unknown",DataAnalyst!N1854)</f>
        <v>Unknown / Non-Applicable</v>
      </c>
      <c r="M1837" t="b">
        <f>IF(DataAnalyst!P1854=-1,FALSE,TRUE)</f>
        <v>0</v>
      </c>
      <c r="N1837">
        <f t="shared" si="260"/>
        <v>0</v>
      </c>
      <c r="O1837">
        <f t="shared" si="255"/>
        <v>0</v>
      </c>
      <c r="P1837">
        <f t="shared" si="256"/>
        <v>0</v>
      </c>
      <c r="Q1837">
        <f t="shared" si="257"/>
        <v>0</v>
      </c>
      <c r="R1837">
        <f t="shared" si="258"/>
        <v>0</v>
      </c>
      <c r="S1837">
        <f t="shared" si="259"/>
        <v>0</v>
      </c>
    </row>
    <row r="1838" spans="1:19" ht="18.600000000000001" customHeight="1" x14ac:dyDescent="0.3">
      <c r="A1838" t="s">
        <v>5128</v>
      </c>
      <c r="B1838" t="str">
        <f>UPPER(DataAnalyst!B1838)</f>
        <v>DATA ANALYST/ PYTHON WITH BANKING EXPERIENCE</v>
      </c>
      <c r="C1838" t="s">
        <v>5103</v>
      </c>
      <c r="E1838" t="str">
        <f t="shared" si="261"/>
        <v>Data Analyst</v>
      </c>
      <c r="F1838" t="str">
        <f t="shared" si="253"/>
        <v>$54</v>
      </c>
      <c r="G1838" t="str">
        <f t="shared" si="254"/>
        <v>$75</v>
      </c>
      <c r="H1838" t="str">
        <f>LEFT(DataAnalyst!F1855,LEN(DataAnalyst!F1855)-3)</f>
        <v xml:space="preserve">Collabera
</v>
      </c>
      <c r="I1838" t="s">
        <v>5121</v>
      </c>
      <c r="J1838" t="str">
        <f>IF(DataAnalyst!I1855=-1,"Unknown",DataAnalyst!I1855)</f>
        <v>10000+ employees</v>
      </c>
      <c r="K1838" t="str">
        <f>IF(DataAnalyst!L1855=-1,"Unknown",DataAnalyst!L1855)</f>
        <v>IT Services</v>
      </c>
      <c r="L1838" t="str">
        <f>IF(DataAnalyst!N1855=-1,"Unknown",DataAnalyst!N1855)</f>
        <v>$500 million to $1 billion (USD)</v>
      </c>
      <c r="M1838" t="b">
        <f>IF(DataAnalyst!P1855=-1,FALSE,TRUE)</f>
        <v>0</v>
      </c>
      <c r="N1838">
        <f t="shared" si="260"/>
        <v>1</v>
      </c>
      <c r="O1838">
        <f t="shared" si="255"/>
        <v>1</v>
      </c>
      <c r="P1838">
        <f t="shared" si="256"/>
        <v>0</v>
      </c>
      <c r="Q1838">
        <f t="shared" si="257"/>
        <v>0</v>
      </c>
      <c r="R1838">
        <f t="shared" si="258"/>
        <v>0</v>
      </c>
      <c r="S1838">
        <f t="shared" si="259"/>
        <v>1</v>
      </c>
    </row>
    <row r="1839" spans="1:19" ht="18.600000000000001" customHeight="1" x14ac:dyDescent="0.3">
      <c r="A1839" t="s">
        <v>5131</v>
      </c>
      <c r="B1839" t="str">
        <f>UPPER(DataAnalyst!B1839)</f>
        <v>DATA ANALYST</v>
      </c>
      <c r="C1839" t="s">
        <v>5103</v>
      </c>
      <c r="E1839" t="str">
        <f t="shared" si="261"/>
        <v>Data Analyst</v>
      </c>
      <c r="F1839" t="str">
        <f t="shared" si="253"/>
        <v>$54</v>
      </c>
      <c r="G1839" t="str">
        <f t="shared" si="254"/>
        <v>$75</v>
      </c>
      <c r="H1839" t="str">
        <f>LEFT(DataAnalyst!F1857,LEN(DataAnalyst!F1857)-3)</f>
        <v xml:space="preserve">Randstad
</v>
      </c>
      <c r="I1839" t="s">
        <v>193</v>
      </c>
      <c r="J1839" t="str">
        <f>IF(DataAnalyst!I1857=-1,"Unknown",DataAnalyst!I1857)</f>
        <v>1001 to 5000 employees</v>
      </c>
      <c r="K1839" t="str">
        <f>IF(DataAnalyst!L1857=-1,"Unknown",DataAnalyst!L1857)</f>
        <v>Staffing &amp; Outsourcing</v>
      </c>
      <c r="L1839" t="str">
        <f>IF(DataAnalyst!N1857=-1,"Unknown",DataAnalyst!N1857)</f>
        <v>Unknown / Non-Applicable</v>
      </c>
      <c r="M1839" t="b">
        <f>IF(DataAnalyst!P1857=-1,FALSE,TRUE)</f>
        <v>0</v>
      </c>
      <c r="N1839">
        <f t="shared" si="260"/>
        <v>1</v>
      </c>
      <c r="O1839">
        <f t="shared" si="255"/>
        <v>0</v>
      </c>
      <c r="P1839">
        <f t="shared" si="256"/>
        <v>0</v>
      </c>
      <c r="Q1839">
        <f t="shared" si="257"/>
        <v>0</v>
      </c>
      <c r="R1839">
        <f t="shared" si="258"/>
        <v>0</v>
      </c>
      <c r="S1839">
        <f t="shared" si="259"/>
        <v>1</v>
      </c>
    </row>
    <row r="1840" spans="1:19" ht="18.600000000000001" customHeight="1" x14ac:dyDescent="0.3">
      <c r="A1840" t="s">
        <v>5135</v>
      </c>
      <c r="B1840" t="str">
        <f>UPPER(DataAnalyst!B1840)</f>
        <v>SYSTEMS/DATA ANALYST</v>
      </c>
      <c r="C1840" t="s">
        <v>5103</v>
      </c>
      <c r="E1840" t="str">
        <f t="shared" si="261"/>
        <v>Data Analyst</v>
      </c>
      <c r="F1840" t="str">
        <f t="shared" si="253"/>
        <v>$54</v>
      </c>
      <c r="G1840" t="str">
        <f t="shared" si="254"/>
        <v>$75</v>
      </c>
      <c r="H1840" t="str">
        <f>LEFT(DataAnalyst!F1859,LEN(DataAnalyst!F1859)-3)</f>
        <v xml:space="preserve">Vaco Technology
</v>
      </c>
      <c r="I1840" t="s">
        <v>193</v>
      </c>
      <c r="J1840" t="str">
        <f>IF(DataAnalyst!I1859=-1,"Unknown",DataAnalyst!I1859)</f>
        <v>501 to 1000 employees</v>
      </c>
      <c r="K1840" t="str">
        <f>IF(DataAnalyst!L1859=-1,"Unknown",DataAnalyst!L1859)</f>
        <v>Consulting</v>
      </c>
      <c r="L1840" t="str">
        <f>IF(DataAnalyst!N1859=-1,"Unknown",DataAnalyst!N1859)</f>
        <v>$500 million to $1 billion (USD)</v>
      </c>
      <c r="M1840" t="b">
        <f>IF(DataAnalyst!P1859=-1,FALSE,TRUE)</f>
        <v>0</v>
      </c>
      <c r="N1840">
        <f t="shared" si="260"/>
        <v>0</v>
      </c>
      <c r="O1840">
        <f t="shared" si="255"/>
        <v>0</v>
      </c>
      <c r="P1840">
        <f t="shared" si="256"/>
        <v>0</v>
      </c>
      <c r="Q1840">
        <f t="shared" si="257"/>
        <v>0</v>
      </c>
      <c r="R1840">
        <f t="shared" si="258"/>
        <v>0</v>
      </c>
      <c r="S1840">
        <f t="shared" si="259"/>
        <v>1</v>
      </c>
    </row>
    <row r="1841" spans="1:19" ht="18.600000000000001" customHeight="1" x14ac:dyDescent="0.3">
      <c r="A1841" t="s">
        <v>5137</v>
      </c>
      <c r="B1841" t="str">
        <f>UPPER(DataAnalyst!B1841)</f>
        <v>DATA ANALYST (REAL TIME DATA CONSULTANT NEEDED)</v>
      </c>
      <c r="C1841" t="s">
        <v>5103</v>
      </c>
      <c r="E1841" t="str">
        <f t="shared" si="261"/>
        <v>Data Analyst</v>
      </c>
      <c r="F1841" t="str">
        <f t="shared" si="253"/>
        <v>$54</v>
      </c>
      <c r="G1841" t="str">
        <f t="shared" si="254"/>
        <v>$75</v>
      </c>
      <c r="H1841" t="str">
        <f>LEFT(DataAnalyst!F1860,LEN(DataAnalyst!F1860)-3)</f>
        <v xml:space="preserve">DATA Inc.
</v>
      </c>
      <c r="I1841" t="s">
        <v>193</v>
      </c>
      <c r="J1841" t="str">
        <f>IF(DataAnalyst!I1860=-1,"Unknown",DataAnalyst!I1860)</f>
        <v>501 to 1000 employees</v>
      </c>
      <c r="K1841" t="str">
        <f>IF(DataAnalyst!L1860=-1,"Unknown",DataAnalyst!L1860)</f>
        <v>IT Services</v>
      </c>
      <c r="L1841" t="str">
        <f>IF(DataAnalyst!N1860=-1,"Unknown",DataAnalyst!N1860)</f>
        <v>$50 to $100 million (USD)</v>
      </c>
      <c r="M1841" t="b">
        <f>IF(DataAnalyst!P1860=-1,FALSE,TRUE)</f>
        <v>0</v>
      </c>
      <c r="N1841">
        <f t="shared" si="260"/>
        <v>0</v>
      </c>
      <c r="O1841">
        <f t="shared" si="255"/>
        <v>1</v>
      </c>
      <c r="P1841">
        <f t="shared" si="256"/>
        <v>0</v>
      </c>
      <c r="Q1841">
        <f t="shared" si="257"/>
        <v>1</v>
      </c>
      <c r="R1841">
        <f t="shared" si="258"/>
        <v>0</v>
      </c>
      <c r="S1841">
        <f t="shared" si="259"/>
        <v>0</v>
      </c>
    </row>
    <row r="1842" spans="1:19" ht="18.600000000000001" customHeight="1" x14ac:dyDescent="0.3">
      <c r="A1842" t="s">
        <v>5138</v>
      </c>
      <c r="B1842" t="str">
        <f>UPPER(DataAnalyst!B1842)</f>
        <v>DATA VISUALIZATION ANALYST</v>
      </c>
      <c r="C1842" t="s">
        <v>5103</v>
      </c>
      <c r="E1842" t="str">
        <f t="shared" si="261"/>
        <v>Data Analyst</v>
      </c>
      <c r="F1842" t="str">
        <f t="shared" si="253"/>
        <v>$54</v>
      </c>
      <c r="G1842" t="str">
        <f t="shared" si="254"/>
        <v>$75</v>
      </c>
      <c r="H1842" t="str">
        <f>LEFT(DataAnalyst!F1861,LEN(DataAnalyst!F1861)-3)</f>
        <v xml:space="preserve">Infovisa, Inc.
</v>
      </c>
      <c r="I1842" t="s">
        <v>193</v>
      </c>
      <c r="J1842" t="str">
        <f>IF(DataAnalyst!I1861=-1,"Unknown",DataAnalyst!I1861)</f>
        <v>1 to 50 employees</v>
      </c>
      <c r="K1842" t="str">
        <f>IF(DataAnalyst!L1861=-1,"Unknown",DataAnalyst!L1861)</f>
        <v>Computer Hardware &amp; Software</v>
      </c>
      <c r="L1842" t="str">
        <f>IF(DataAnalyst!N1861=-1,"Unknown",DataAnalyst!N1861)</f>
        <v>$5 to $10 million (USD)</v>
      </c>
      <c r="M1842" t="b">
        <f>IF(DataAnalyst!P1861=-1,FALSE,TRUE)</f>
        <v>0</v>
      </c>
      <c r="N1842">
        <f t="shared" si="260"/>
        <v>1</v>
      </c>
      <c r="O1842">
        <f t="shared" si="255"/>
        <v>1</v>
      </c>
      <c r="P1842">
        <f t="shared" si="256"/>
        <v>0</v>
      </c>
      <c r="Q1842">
        <f t="shared" si="257"/>
        <v>1</v>
      </c>
      <c r="R1842">
        <f t="shared" si="258"/>
        <v>0</v>
      </c>
      <c r="S1842">
        <f t="shared" si="259"/>
        <v>1</v>
      </c>
    </row>
    <row r="1843" spans="1:19" ht="18.600000000000001" customHeight="1" x14ac:dyDescent="0.3">
      <c r="A1843" t="s">
        <v>5141</v>
      </c>
      <c r="B1843" t="str">
        <f>UPPER(DataAnalyst!B1843)</f>
        <v>57072 - MARKET DATA ANALYST - 100 % REMOTE</v>
      </c>
      <c r="C1843" t="s">
        <v>5103</v>
      </c>
      <c r="E1843" t="str">
        <f t="shared" si="261"/>
        <v>Data Analyst</v>
      </c>
      <c r="F1843" t="str">
        <f t="shared" si="253"/>
        <v>$54</v>
      </c>
      <c r="G1843" t="str">
        <f t="shared" si="254"/>
        <v>$75</v>
      </c>
      <c r="H1843" t="e">
        <f>LEFT(DataAnalyst!F1862,LEN(DataAnalyst!F1862)-3)</f>
        <v>#VALUE!</v>
      </c>
      <c r="I1843" t="s">
        <v>5063</v>
      </c>
      <c r="J1843" t="str">
        <f>IF(DataAnalyst!I1862=-1,"Unknown",DataAnalyst!I1862)</f>
        <v>Unknown</v>
      </c>
      <c r="K1843" t="str">
        <f>IF(DataAnalyst!L1862=-1,"Unknown",DataAnalyst!L1862)</f>
        <v>Unknown</v>
      </c>
      <c r="L1843" t="str">
        <f>IF(DataAnalyst!N1862=-1,"Unknown",DataAnalyst!N1862)</f>
        <v>Unknown</v>
      </c>
      <c r="M1843" t="b">
        <f>IF(DataAnalyst!P1862=-1,FALSE,TRUE)</f>
        <v>0</v>
      </c>
      <c r="N1843">
        <f t="shared" si="260"/>
        <v>1</v>
      </c>
      <c r="O1843">
        <f t="shared" si="255"/>
        <v>1</v>
      </c>
      <c r="P1843">
        <f t="shared" si="256"/>
        <v>0</v>
      </c>
      <c r="Q1843">
        <f t="shared" si="257"/>
        <v>0</v>
      </c>
      <c r="R1843">
        <f t="shared" si="258"/>
        <v>0</v>
      </c>
      <c r="S1843">
        <f t="shared" si="259"/>
        <v>0</v>
      </c>
    </row>
    <row r="1844" spans="1:19" ht="18.600000000000001" customHeight="1" x14ac:dyDescent="0.3">
      <c r="A1844" t="s">
        <v>5144</v>
      </c>
      <c r="B1844" t="str">
        <f>UPPER(DataAnalyst!B1844)</f>
        <v>APPLICATION PROGRAMMER V/ DATABASE DEVELOPER/ DATA ANALYST</v>
      </c>
      <c r="C1844" t="s">
        <v>5103</v>
      </c>
      <c r="E1844" t="str">
        <f t="shared" si="261"/>
        <v>Data Analyst</v>
      </c>
      <c r="F1844" t="str">
        <f t="shared" si="253"/>
        <v>$54</v>
      </c>
      <c r="G1844" t="str">
        <f t="shared" si="254"/>
        <v>$75</v>
      </c>
      <c r="H1844" t="str">
        <f>LEFT(DataAnalyst!F1863,LEN(DataAnalyst!F1863)-3)</f>
        <v xml:space="preserve">Open Systems Technologies (NYC)
</v>
      </c>
      <c r="I1844" t="s">
        <v>193</v>
      </c>
      <c r="J1844" t="str">
        <f>IF(DataAnalyst!I1863=-1,"Unknown",DataAnalyst!I1863)</f>
        <v>51 to 200 employees</v>
      </c>
      <c r="K1844" t="str">
        <f>IF(DataAnalyst!L1863=-1,"Unknown",DataAnalyst!L1863)</f>
        <v>Staffing &amp; Outsourcing</v>
      </c>
      <c r="L1844" t="str">
        <f>IF(DataAnalyst!N1863=-1,"Unknown",DataAnalyst!N1863)</f>
        <v>Unknown / Non-Applicable</v>
      </c>
      <c r="M1844" t="b">
        <f>IF(DataAnalyst!P1863=-1,FALSE,TRUE)</f>
        <v>1</v>
      </c>
      <c r="N1844">
        <f t="shared" si="260"/>
        <v>0</v>
      </c>
      <c r="O1844">
        <f t="shared" si="255"/>
        <v>0</v>
      </c>
      <c r="P1844">
        <f t="shared" si="256"/>
        <v>0</v>
      </c>
      <c r="Q1844">
        <f t="shared" si="257"/>
        <v>0</v>
      </c>
      <c r="R1844">
        <f t="shared" si="258"/>
        <v>0</v>
      </c>
      <c r="S1844">
        <f t="shared" si="259"/>
        <v>0</v>
      </c>
    </row>
    <row r="1845" spans="1:19" ht="18.600000000000001" customHeight="1" x14ac:dyDescent="0.3">
      <c r="A1845" t="s">
        <v>5147</v>
      </c>
      <c r="B1845" t="str">
        <f>UPPER(DataAnalyst!B1845)</f>
        <v>DATA ANALYST</v>
      </c>
      <c r="C1845" t="s">
        <v>5103</v>
      </c>
      <c r="E1845" t="str">
        <f t="shared" si="261"/>
        <v>Data Analyst</v>
      </c>
      <c r="F1845" t="str">
        <f t="shared" si="253"/>
        <v>$54</v>
      </c>
      <c r="G1845" t="str">
        <f t="shared" si="254"/>
        <v>$75</v>
      </c>
      <c r="H1845" t="str">
        <f>LEFT(DataAnalyst!F1864,LEN(DataAnalyst!F1864)-3)</f>
        <v xml:space="preserve">Lowe's
</v>
      </c>
      <c r="I1845" t="s">
        <v>5063</v>
      </c>
      <c r="J1845" t="str">
        <f>IF(DataAnalyst!I1864=-1,"Unknown",DataAnalyst!I1864)</f>
        <v>10000+ employees</v>
      </c>
      <c r="K1845" t="str">
        <f>IF(DataAnalyst!L1864=-1,"Unknown",DataAnalyst!L1864)</f>
        <v>Home Centers &amp; Hardware Stores</v>
      </c>
      <c r="L1845" t="str">
        <f>IF(DataAnalyst!N1864=-1,"Unknown",DataAnalyst!N1864)</f>
        <v>$10+ billion (USD)</v>
      </c>
      <c r="M1845" t="b">
        <f>IF(DataAnalyst!P1864=-1,FALSE,TRUE)</f>
        <v>0</v>
      </c>
      <c r="N1845">
        <f t="shared" si="260"/>
        <v>1</v>
      </c>
      <c r="O1845">
        <f t="shared" si="255"/>
        <v>0</v>
      </c>
      <c r="P1845">
        <f t="shared" si="256"/>
        <v>0</v>
      </c>
      <c r="Q1845">
        <f t="shared" si="257"/>
        <v>0</v>
      </c>
      <c r="R1845">
        <f t="shared" si="258"/>
        <v>0</v>
      </c>
      <c r="S1845">
        <f t="shared" si="259"/>
        <v>1</v>
      </c>
    </row>
    <row r="1846" spans="1:19" ht="18.600000000000001" customHeight="1" x14ac:dyDescent="0.3">
      <c r="A1846" t="s">
        <v>5148</v>
      </c>
      <c r="B1846" t="str">
        <f>UPPER(DataAnalyst!B1846)</f>
        <v>DATA ANALYST</v>
      </c>
      <c r="C1846" t="s">
        <v>5103</v>
      </c>
      <c r="E1846" t="str">
        <f t="shared" si="261"/>
        <v>Data Analyst</v>
      </c>
      <c r="F1846" t="str">
        <f t="shared" si="253"/>
        <v>$54</v>
      </c>
      <c r="G1846" t="str">
        <f t="shared" si="254"/>
        <v>$75</v>
      </c>
      <c r="H1846" t="str">
        <f>LEFT(DataAnalyst!F1865,LEN(DataAnalyst!F1865)-3)</f>
        <v>SGA I</v>
      </c>
      <c r="I1846" t="s">
        <v>193</v>
      </c>
      <c r="J1846" t="str">
        <f>IF(DataAnalyst!I1865=-1,"Unknown",DataAnalyst!I1865)</f>
        <v>1 to 50 employees</v>
      </c>
      <c r="K1846" t="str">
        <f>IF(DataAnalyst!L1865=-1,"Unknown",DataAnalyst!L1865)</f>
        <v>Architectural &amp; Engineering Services</v>
      </c>
      <c r="L1846" t="str">
        <f>IF(DataAnalyst!N1865=-1,"Unknown",DataAnalyst!N1865)</f>
        <v>$1 to $5 million (USD)</v>
      </c>
      <c r="M1846" t="b">
        <f>IF(DataAnalyst!P1865=-1,FALSE,TRUE)</f>
        <v>0</v>
      </c>
      <c r="N1846">
        <f t="shared" si="260"/>
        <v>1</v>
      </c>
      <c r="O1846">
        <f t="shared" si="255"/>
        <v>0</v>
      </c>
      <c r="P1846">
        <f t="shared" si="256"/>
        <v>0</v>
      </c>
      <c r="Q1846">
        <f t="shared" si="257"/>
        <v>0</v>
      </c>
      <c r="R1846">
        <f t="shared" si="258"/>
        <v>0</v>
      </c>
      <c r="S1846">
        <f t="shared" si="259"/>
        <v>0</v>
      </c>
    </row>
    <row r="1847" spans="1:19" ht="18.600000000000001" customHeight="1" x14ac:dyDescent="0.3">
      <c r="A1847" t="s">
        <v>5150</v>
      </c>
      <c r="B1847" t="str">
        <f>UPPER(DataAnalyst!B1847)</f>
        <v>DATA STANDARDIZATION ANALYST(S)</v>
      </c>
      <c r="C1847" t="s">
        <v>5103</v>
      </c>
      <c r="E1847" t="str">
        <f t="shared" si="261"/>
        <v>Data Analyst</v>
      </c>
      <c r="F1847" t="str">
        <f t="shared" si="253"/>
        <v>$54</v>
      </c>
      <c r="G1847" t="str">
        <f t="shared" si="254"/>
        <v>$75</v>
      </c>
      <c r="H1847" t="str">
        <f>LEFT(DataAnalyst!F1866,LEN(DataAnalyst!F1866)-3)</f>
        <v xml:space="preserve">American Tire Distributors
</v>
      </c>
      <c r="I1847" t="s">
        <v>5111</v>
      </c>
      <c r="J1847" t="str">
        <f>IF(DataAnalyst!I1866=-1,"Unknown",DataAnalyst!I1866)</f>
        <v>1001 to 5000 employees</v>
      </c>
      <c r="K1847" t="str">
        <f>IF(DataAnalyst!L1866=-1,"Unknown",DataAnalyst!L1866)</f>
        <v>Logistics &amp; Supply Chain</v>
      </c>
      <c r="L1847" t="str">
        <f>IF(DataAnalyst!N1866=-1,"Unknown",DataAnalyst!N1866)</f>
        <v>$5 to $10 billion (USD)</v>
      </c>
      <c r="M1847" t="b">
        <f>IF(DataAnalyst!P1866=-1,FALSE,TRUE)</f>
        <v>0</v>
      </c>
      <c r="N1847">
        <f t="shared" si="260"/>
        <v>0</v>
      </c>
      <c r="O1847">
        <f t="shared" si="255"/>
        <v>0</v>
      </c>
      <c r="P1847">
        <f t="shared" si="256"/>
        <v>0</v>
      </c>
      <c r="Q1847">
        <f t="shared" si="257"/>
        <v>0</v>
      </c>
      <c r="R1847">
        <f t="shared" si="258"/>
        <v>0</v>
      </c>
      <c r="S1847">
        <f t="shared" si="259"/>
        <v>1</v>
      </c>
    </row>
    <row r="1848" spans="1:19" ht="18.600000000000001" customHeight="1" x14ac:dyDescent="0.3">
      <c r="A1848" t="s">
        <v>5155</v>
      </c>
      <c r="B1848" t="str">
        <f>UPPER(DataAnalyst!B1848)</f>
        <v>DATA MGMT ANALYST</v>
      </c>
      <c r="C1848" t="s">
        <v>5103</v>
      </c>
      <c r="E1848" t="str">
        <f t="shared" si="261"/>
        <v>Data Analyst</v>
      </c>
      <c r="F1848" t="str">
        <f t="shared" si="253"/>
        <v>$54</v>
      </c>
      <c r="G1848" t="str">
        <f t="shared" si="254"/>
        <v>$75</v>
      </c>
      <c r="H1848" t="str">
        <f>LEFT(DataAnalyst!F1867,LEN(DataAnalyst!F1867)-3)</f>
        <v xml:space="preserve">Trovetechs </v>
      </c>
      <c r="I1848" t="s">
        <v>193</v>
      </c>
      <c r="J1848" t="str">
        <f>IF(DataAnalyst!I1867=-1,"Unknown",DataAnalyst!I1867)</f>
        <v>Unknown</v>
      </c>
      <c r="K1848" t="str">
        <f>IF(DataAnalyst!L1867=-1,"Unknown",DataAnalyst!L1867)</f>
        <v>Unknown</v>
      </c>
      <c r="L1848" t="str">
        <f>IF(DataAnalyst!N1867=-1,"Unknown",DataAnalyst!N1867)</f>
        <v>Unknown</v>
      </c>
      <c r="M1848" t="b">
        <f>IF(DataAnalyst!P1867=-1,FALSE,TRUE)</f>
        <v>0</v>
      </c>
      <c r="N1848">
        <f t="shared" si="260"/>
        <v>0</v>
      </c>
      <c r="O1848">
        <f t="shared" si="255"/>
        <v>0</v>
      </c>
      <c r="P1848">
        <f t="shared" si="256"/>
        <v>0</v>
      </c>
      <c r="Q1848">
        <f t="shared" si="257"/>
        <v>0</v>
      </c>
      <c r="R1848">
        <f t="shared" si="258"/>
        <v>0</v>
      </c>
      <c r="S1848">
        <f t="shared" si="259"/>
        <v>0</v>
      </c>
    </row>
    <row r="1849" spans="1:19" ht="18.600000000000001" customHeight="1" x14ac:dyDescent="0.3">
      <c r="A1849" t="s">
        <v>5157</v>
      </c>
      <c r="B1849" t="str">
        <f>UPPER(DataAnalyst!B1849)</f>
        <v>DATA QUALITY ANALYST, FINANCIAL SERVICES</v>
      </c>
      <c r="C1849" t="s">
        <v>5103</v>
      </c>
      <c r="E1849" t="str">
        <f t="shared" si="261"/>
        <v>Data Analyst</v>
      </c>
      <c r="F1849" t="str">
        <f t="shared" si="253"/>
        <v>$54</v>
      </c>
      <c r="G1849" t="str">
        <f t="shared" si="254"/>
        <v>$75</v>
      </c>
      <c r="H1849" t="str">
        <f>LEFT(DataAnalyst!F1868,LEN(DataAnalyst!F1868)-3)</f>
        <v xml:space="preserve">Staffigo Technical Services, LLC
</v>
      </c>
      <c r="I1849" t="s">
        <v>193</v>
      </c>
      <c r="J1849" t="str">
        <f>IF(DataAnalyst!I1868=-1,"Unknown",DataAnalyst!I1868)</f>
        <v>51 to 200 employees</v>
      </c>
      <c r="K1849" t="str">
        <f>IF(DataAnalyst!L1868=-1,"Unknown",DataAnalyst!L1868)</f>
        <v>IT Services</v>
      </c>
      <c r="L1849" t="str">
        <f>IF(DataAnalyst!N1868=-1,"Unknown",DataAnalyst!N1868)</f>
        <v>$50 to $100 million (USD)</v>
      </c>
      <c r="M1849" t="b">
        <f>IF(DataAnalyst!P1868=-1,FALSE,TRUE)</f>
        <v>0</v>
      </c>
      <c r="N1849">
        <f t="shared" si="260"/>
        <v>1</v>
      </c>
      <c r="O1849">
        <f t="shared" si="255"/>
        <v>0</v>
      </c>
      <c r="P1849">
        <f t="shared" si="256"/>
        <v>0</v>
      </c>
      <c r="Q1849">
        <f t="shared" si="257"/>
        <v>0</v>
      </c>
      <c r="R1849">
        <f t="shared" si="258"/>
        <v>0</v>
      </c>
      <c r="S1849">
        <f t="shared" si="259"/>
        <v>1</v>
      </c>
    </row>
    <row r="1850" spans="1:19" ht="18.600000000000001" customHeight="1" x14ac:dyDescent="0.3">
      <c r="A1850" t="s">
        <v>5159</v>
      </c>
      <c r="B1850" t="str">
        <f>UPPER(DataAnalyst!B1850)</f>
        <v>DATA ANALYST II</v>
      </c>
      <c r="C1850" t="s">
        <v>5103</v>
      </c>
      <c r="E1850" t="str">
        <f t="shared" si="261"/>
        <v>Data Analyst</v>
      </c>
      <c r="F1850" t="str">
        <f t="shared" si="253"/>
        <v>$54</v>
      </c>
      <c r="G1850" t="str">
        <f t="shared" si="254"/>
        <v>$75</v>
      </c>
      <c r="H1850" t="str">
        <f>LEFT(DataAnalyst!F1869,LEN(DataAnalyst!F1869)-3)</f>
        <v xml:space="preserve">Driven Brands
</v>
      </c>
      <c r="I1850" t="s">
        <v>193</v>
      </c>
      <c r="J1850" t="str">
        <f>IF(DataAnalyst!I1869=-1,"Unknown",DataAnalyst!I1869)</f>
        <v>1001 to 5000 employees</v>
      </c>
      <c r="K1850" t="str">
        <f>IF(DataAnalyst!L1869=-1,"Unknown",DataAnalyst!L1869)</f>
        <v>Automotive Parts &amp; Accessories Stores</v>
      </c>
      <c r="L1850" t="str">
        <f>IF(DataAnalyst!N1869=-1,"Unknown",DataAnalyst!N1869)</f>
        <v>$2 to $5 billion (USD)</v>
      </c>
      <c r="M1850" t="b">
        <f>IF(DataAnalyst!P1869=-1,FALSE,TRUE)</f>
        <v>0</v>
      </c>
      <c r="N1850">
        <f t="shared" si="260"/>
        <v>1</v>
      </c>
      <c r="O1850">
        <f t="shared" si="255"/>
        <v>0</v>
      </c>
      <c r="P1850">
        <f t="shared" si="256"/>
        <v>0</v>
      </c>
      <c r="Q1850">
        <f t="shared" si="257"/>
        <v>0</v>
      </c>
      <c r="R1850">
        <f t="shared" si="258"/>
        <v>0</v>
      </c>
      <c r="S1850">
        <f t="shared" si="259"/>
        <v>0</v>
      </c>
    </row>
    <row r="1851" spans="1:19" ht="18.600000000000001" customHeight="1" x14ac:dyDescent="0.3">
      <c r="A1851" t="s">
        <v>5161</v>
      </c>
      <c r="B1851" t="str">
        <f>UPPER(DataAnalyst!B1851)</f>
        <v>DATA GOVERNANCE ANALYST</v>
      </c>
      <c r="C1851" t="s">
        <v>5103</v>
      </c>
      <c r="E1851" t="str">
        <f t="shared" si="261"/>
        <v>Data Analyst</v>
      </c>
      <c r="F1851" t="str">
        <f t="shared" si="253"/>
        <v>$54</v>
      </c>
      <c r="G1851" t="str">
        <f t="shared" si="254"/>
        <v>$75</v>
      </c>
      <c r="H1851" t="str">
        <f>LEFT(DataAnalyst!F1871,LEN(DataAnalyst!F1871)-3)</f>
        <v>Data Bridge Consulta</v>
      </c>
      <c r="I1851" t="s">
        <v>193</v>
      </c>
      <c r="J1851" t="str">
        <f>IF(DataAnalyst!I1871=-1,"Unknown",DataAnalyst!I1871)</f>
        <v>Unknown</v>
      </c>
      <c r="K1851" t="str">
        <f>IF(DataAnalyst!L1871=-1,"Unknown",DataAnalyst!L1871)</f>
        <v>Unknown</v>
      </c>
      <c r="L1851" t="str">
        <f>IF(DataAnalyst!N1871=-1,"Unknown",DataAnalyst!N1871)</f>
        <v>Unknown</v>
      </c>
      <c r="M1851" t="b">
        <f>IF(DataAnalyst!P1871=-1,FALSE,TRUE)</f>
        <v>0</v>
      </c>
      <c r="N1851">
        <f t="shared" si="260"/>
        <v>0</v>
      </c>
      <c r="O1851">
        <f t="shared" si="255"/>
        <v>0</v>
      </c>
      <c r="P1851">
        <f t="shared" si="256"/>
        <v>0</v>
      </c>
      <c r="Q1851">
        <f t="shared" si="257"/>
        <v>0</v>
      </c>
      <c r="R1851">
        <f t="shared" si="258"/>
        <v>0</v>
      </c>
      <c r="S1851">
        <f t="shared" si="259"/>
        <v>1</v>
      </c>
    </row>
    <row r="1852" spans="1:19" ht="18.600000000000001" customHeight="1" x14ac:dyDescent="0.3">
      <c r="A1852" t="s">
        <v>5162</v>
      </c>
      <c r="B1852" t="str">
        <f>UPPER(DataAnalyst!B1852)</f>
        <v>DATA INTEGRATION ANALYST</v>
      </c>
      <c r="C1852" t="s">
        <v>5103</v>
      </c>
      <c r="E1852" t="str">
        <f t="shared" si="261"/>
        <v>Data Analyst</v>
      </c>
      <c r="F1852" t="str">
        <f t="shared" si="253"/>
        <v>$54</v>
      </c>
      <c r="G1852" t="str">
        <f t="shared" si="254"/>
        <v>$75</v>
      </c>
      <c r="H1852" t="str">
        <f>LEFT(DataAnalyst!F1872,LEN(DataAnalyst!F1872)-3)</f>
        <v>Tax Management As</v>
      </c>
      <c r="I1852" t="s">
        <v>193</v>
      </c>
      <c r="J1852" t="str">
        <f>IF(DataAnalyst!I1872=-1,"Unknown",DataAnalyst!I1872)</f>
        <v>Unknown</v>
      </c>
      <c r="K1852" t="str">
        <f>IF(DataAnalyst!L1872=-1,"Unknown",DataAnalyst!L1872)</f>
        <v>Unknown</v>
      </c>
      <c r="L1852" t="str">
        <f>IF(DataAnalyst!N1872=-1,"Unknown",DataAnalyst!N1872)</f>
        <v>Unknown</v>
      </c>
      <c r="M1852" t="b">
        <f>IF(DataAnalyst!P1872=-1,FALSE,TRUE)</f>
        <v>0</v>
      </c>
      <c r="N1852">
        <f t="shared" si="260"/>
        <v>1</v>
      </c>
      <c r="O1852">
        <f t="shared" si="255"/>
        <v>1</v>
      </c>
      <c r="P1852">
        <f t="shared" si="256"/>
        <v>0</v>
      </c>
      <c r="Q1852">
        <f t="shared" si="257"/>
        <v>0</v>
      </c>
      <c r="R1852">
        <f t="shared" si="258"/>
        <v>0</v>
      </c>
      <c r="S1852">
        <f t="shared" si="259"/>
        <v>1</v>
      </c>
    </row>
    <row r="1853" spans="1:19" ht="18.600000000000001" customHeight="1" x14ac:dyDescent="0.3">
      <c r="A1853" t="s">
        <v>5165</v>
      </c>
      <c r="B1853" t="str">
        <f>UPPER(DataAnalyst!B1853)</f>
        <v>DATA ANALYST WITH BANKING DOMAIN</v>
      </c>
      <c r="C1853" t="s">
        <v>5103</v>
      </c>
      <c r="E1853" t="str">
        <f t="shared" si="261"/>
        <v>Data Analyst</v>
      </c>
      <c r="F1853" t="str">
        <f t="shared" si="253"/>
        <v>$54</v>
      </c>
      <c r="G1853" t="str">
        <f t="shared" si="254"/>
        <v>$75</v>
      </c>
      <c r="H1853" t="str">
        <f>LEFT(DataAnalyst!F1873,LEN(DataAnalyst!F1873)-3)</f>
        <v xml:space="preserve">Lowe's
</v>
      </c>
      <c r="I1853" t="s">
        <v>5063</v>
      </c>
      <c r="J1853" t="str">
        <f>IF(DataAnalyst!I1873=-1,"Unknown",DataAnalyst!I1873)</f>
        <v>10000+ employees</v>
      </c>
      <c r="K1853" t="str">
        <f>IF(DataAnalyst!L1873=-1,"Unknown",DataAnalyst!L1873)</f>
        <v>Home Centers &amp; Hardware Stores</v>
      </c>
      <c r="L1853" t="str">
        <f>IF(DataAnalyst!N1873=-1,"Unknown",DataAnalyst!N1873)</f>
        <v>$10+ billion (USD)</v>
      </c>
      <c r="M1853" t="b">
        <f>IF(DataAnalyst!P1873=-1,FALSE,TRUE)</f>
        <v>0</v>
      </c>
      <c r="N1853">
        <f t="shared" si="260"/>
        <v>1</v>
      </c>
      <c r="O1853">
        <f t="shared" si="255"/>
        <v>0</v>
      </c>
      <c r="P1853">
        <f t="shared" si="256"/>
        <v>0</v>
      </c>
      <c r="Q1853">
        <f t="shared" si="257"/>
        <v>0</v>
      </c>
      <c r="R1853">
        <f t="shared" si="258"/>
        <v>0</v>
      </c>
      <c r="S1853">
        <f t="shared" si="259"/>
        <v>1</v>
      </c>
    </row>
    <row r="1854" spans="1:19" ht="18.600000000000001" customHeight="1" x14ac:dyDescent="0.3">
      <c r="A1854" t="s">
        <v>5166</v>
      </c>
      <c r="B1854" t="str">
        <f>UPPER(DataAnalyst!B1854)</f>
        <v>FINANCIAL DATA ANALYST - FULL TIME</v>
      </c>
      <c r="C1854" t="s">
        <v>5103</v>
      </c>
      <c r="E1854" t="str">
        <f t="shared" si="261"/>
        <v>Data Analyst</v>
      </c>
      <c r="F1854" t="str">
        <f t="shared" si="253"/>
        <v>$54</v>
      </c>
      <c r="G1854" t="str">
        <f t="shared" si="254"/>
        <v>$75</v>
      </c>
      <c r="H1854" t="str">
        <f>LEFT(DataAnalyst!F1874,LEN(DataAnalyst!F1874)-3)</f>
        <v xml:space="preserve">Canvas InfoTech Inc.
</v>
      </c>
      <c r="I1854" t="s">
        <v>193</v>
      </c>
      <c r="J1854" t="str">
        <f>IF(DataAnalyst!I1874=-1,"Unknown",DataAnalyst!I1874)</f>
        <v>1 to 50 employees</v>
      </c>
      <c r="K1854" t="str">
        <f>IF(DataAnalyst!L1874=-1,"Unknown",DataAnalyst!L1874)</f>
        <v>Staffing &amp; Outsourcing</v>
      </c>
      <c r="L1854" t="str">
        <f>IF(DataAnalyst!N1874=-1,"Unknown",DataAnalyst!N1874)</f>
        <v>$1 to $5 million (USD)</v>
      </c>
      <c r="M1854" t="b">
        <f>IF(DataAnalyst!P1874=-1,FALSE,TRUE)</f>
        <v>0</v>
      </c>
      <c r="N1854">
        <f t="shared" si="260"/>
        <v>1</v>
      </c>
      <c r="O1854">
        <f t="shared" si="255"/>
        <v>0</v>
      </c>
      <c r="P1854">
        <f t="shared" si="256"/>
        <v>0</v>
      </c>
      <c r="Q1854">
        <f t="shared" si="257"/>
        <v>0</v>
      </c>
      <c r="R1854">
        <f t="shared" si="258"/>
        <v>0</v>
      </c>
      <c r="S1854">
        <f t="shared" si="259"/>
        <v>1</v>
      </c>
    </row>
    <row r="1855" spans="1:19" ht="18.600000000000001" customHeight="1" x14ac:dyDescent="0.3">
      <c r="A1855" t="s">
        <v>5171</v>
      </c>
      <c r="B1855" t="str">
        <f>UPPER(DataAnalyst!B1855)</f>
        <v>DATA ANALYST - METADATA ANALYST</v>
      </c>
      <c r="C1855" t="s">
        <v>5170</v>
      </c>
      <c r="E1855" t="str">
        <f t="shared" si="261"/>
        <v>Data Analyst</v>
      </c>
      <c r="F1855" t="str">
        <f t="shared" si="253"/>
        <v>$53</v>
      </c>
      <c r="G1855" t="str">
        <f t="shared" si="254"/>
        <v>$99</v>
      </c>
      <c r="H1855" t="str">
        <f>LEFT(DataAnalyst!F1875,LEN(DataAnalyst!F1875)-3)</f>
        <v>dataBri</v>
      </c>
      <c r="I1855" t="s">
        <v>193</v>
      </c>
      <c r="J1855" t="str">
        <f>IF(DataAnalyst!I1875=-1,"Unknown",DataAnalyst!I1875)</f>
        <v>1 to 50 employees</v>
      </c>
      <c r="K1855" t="str">
        <f>IF(DataAnalyst!L1875=-1,"Unknown",DataAnalyst!L1875)</f>
        <v>Unknown</v>
      </c>
      <c r="L1855" t="str">
        <f>IF(DataAnalyst!N1875=-1,"Unknown",DataAnalyst!N1875)</f>
        <v>Unknown / Non-Applicable</v>
      </c>
      <c r="M1855" t="b">
        <f>IF(DataAnalyst!P1875=-1,FALSE,TRUE)</f>
        <v>0</v>
      </c>
      <c r="N1855">
        <f t="shared" si="260"/>
        <v>1</v>
      </c>
      <c r="O1855">
        <f t="shared" si="255"/>
        <v>0</v>
      </c>
      <c r="P1855">
        <f t="shared" si="256"/>
        <v>0</v>
      </c>
      <c r="Q1855">
        <f t="shared" si="257"/>
        <v>0</v>
      </c>
      <c r="R1855">
        <f t="shared" si="258"/>
        <v>0</v>
      </c>
      <c r="S1855">
        <f t="shared" si="259"/>
        <v>0</v>
      </c>
    </row>
    <row r="1856" spans="1:19" ht="18.600000000000001" customHeight="1" x14ac:dyDescent="0.3">
      <c r="A1856" t="s">
        <v>5172</v>
      </c>
      <c r="B1856" t="str">
        <f>UPPER(DataAnalyst!B1856)</f>
        <v>BUSINESS DATA ANALYST</v>
      </c>
      <c r="C1856" t="s">
        <v>5170</v>
      </c>
      <c r="E1856" t="str">
        <f t="shared" si="261"/>
        <v>Business Analyst</v>
      </c>
      <c r="F1856" t="str">
        <f t="shared" si="253"/>
        <v>$53</v>
      </c>
      <c r="G1856" t="str">
        <f t="shared" si="254"/>
        <v>$99</v>
      </c>
      <c r="H1856" t="str">
        <f>LEFT(DataAnalyst!F1876,LEN(DataAnalyst!F1876)-3)</f>
        <v>Data Bridge Consulta</v>
      </c>
      <c r="I1856" t="s">
        <v>193</v>
      </c>
      <c r="J1856" t="str">
        <f>IF(DataAnalyst!I1876=-1,"Unknown",DataAnalyst!I1876)</f>
        <v>Unknown</v>
      </c>
      <c r="K1856" t="str">
        <f>IF(DataAnalyst!L1876=-1,"Unknown",DataAnalyst!L1876)</f>
        <v>Unknown</v>
      </c>
      <c r="L1856" t="str">
        <f>IF(DataAnalyst!N1876=-1,"Unknown",DataAnalyst!N1876)</f>
        <v>Unknown</v>
      </c>
      <c r="M1856" t="b">
        <f>IF(DataAnalyst!P1876=-1,FALSE,TRUE)</f>
        <v>0</v>
      </c>
      <c r="N1856">
        <f t="shared" si="260"/>
        <v>1</v>
      </c>
      <c r="O1856">
        <f t="shared" si="255"/>
        <v>1</v>
      </c>
      <c r="P1856">
        <f t="shared" si="256"/>
        <v>0</v>
      </c>
      <c r="Q1856">
        <f t="shared" si="257"/>
        <v>0</v>
      </c>
      <c r="R1856">
        <f t="shared" si="258"/>
        <v>0</v>
      </c>
      <c r="S1856">
        <f t="shared" si="259"/>
        <v>1</v>
      </c>
    </row>
    <row r="1857" spans="1:19" ht="18.600000000000001" customHeight="1" x14ac:dyDescent="0.3">
      <c r="A1857" t="s">
        <v>5173</v>
      </c>
      <c r="B1857" t="str">
        <f>UPPER(DataAnalyst!B1857)</f>
        <v>SENIOR DATA ANALYST</v>
      </c>
      <c r="C1857" t="s">
        <v>5170</v>
      </c>
      <c r="E1857" t="str">
        <f t="shared" si="261"/>
        <v>Data Analyst</v>
      </c>
      <c r="F1857" t="str">
        <f t="shared" si="253"/>
        <v>$53</v>
      </c>
      <c r="G1857" t="str">
        <f t="shared" si="254"/>
        <v>$99</v>
      </c>
      <c r="H1857" t="str">
        <f>LEFT(DataAnalyst!F1877,LEN(DataAnalyst!F1877)-3)</f>
        <v xml:space="preserve">PruTech Solutions, Inc.
</v>
      </c>
      <c r="I1857" t="s">
        <v>193</v>
      </c>
      <c r="J1857" t="str">
        <f>IF(DataAnalyst!I1877=-1,"Unknown",DataAnalyst!I1877)</f>
        <v>201 to 500 employees</v>
      </c>
      <c r="K1857" t="str">
        <f>IF(DataAnalyst!L1877=-1,"Unknown",DataAnalyst!L1877)</f>
        <v>IT Services</v>
      </c>
      <c r="L1857" t="str">
        <f>IF(DataAnalyst!N1877=-1,"Unknown",DataAnalyst!N1877)</f>
        <v>$25 to $50 million (USD)</v>
      </c>
      <c r="M1857" t="b">
        <f>IF(DataAnalyst!P1877=-1,FALSE,TRUE)</f>
        <v>0</v>
      </c>
      <c r="N1857">
        <f t="shared" si="260"/>
        <v>1</v>
      </c>
      <c r="O1857">
        <f t="shared" si="255"/>
        <v>1</v>
      </c>
      <c r="P1857">
        <f t="shared" si="256"/>
        <v>0</v>
      </c>
      <c r="Q1857">
        <f t="shared" si="257"/>
        <v>0</v>
      </c>
      <c r="R1857">
        <f t="shared" si="258"/>
        <v>0</v>
      </c>
      <c r="S1857">
        <f t="shared" si="259"/>
        <v>1</v>
      </c>
    </row>
    <row r="1858" spans="1:19" ht="18.600000000000001" customHeight="1" x14ac:dyDescent="0.3">
      <c r="A1858" t="s">
        <v>5175</v>
      </c>
      <c r="B1858" t="str">
        <f>UPPER(DataAnalyst!B1858)</f>
        <v>SENIOR BUSINESS ANALYST / DATA ANALYST</v>
      </c>
      <c r="C1858" t="s">
        <v>5170</v>
      </c>
      <c r="E1858" t="str">
        <f t="shared" si="261"/>
        <v>Business Analyst</v>
      </c>
      <c r="F1858" t="str">
        <f t="shared" ref="F1858:F1921" si="262">LEFT(C1858,3)</f>
        <v>$53</v>
      </c>
      <c r="G1858" t="str">
        <f t="shared" ref="G1858:G1921" si="263">MID(C1858,FIND("-",C1858)+1,FIND("(",C1858)-FIND("-",C1858)-3)</f>
        <v>$99</v>
      </c>
      <c r="H1858" t="str">
        <f>LEFT(DataAnalyst!F1878,LEN(DataAnalyst!F1878)-3)</f>
        <v xml:space="preserve">DATA Inc.
</v>
      </c>
      <c r="I1858" t="s">
        <v>193</v>
      </c>
      <c r="J1858" t="str">
        <f>IF(DataAnalyst!I1878=-1,"Unknown",DataAnalyst!I1878)</f>
        <v>501 to 1000 employees</v>
      </c>
      <c r="K1858" t="str">
        <f>IF(DataAnalyst!L1878=-1,"Unknown",DataAnalyst!L1878)</f>
        <v>IT Services</v>
      </c>
      <c r="L1858" t="str">
        <f>IF(DataAnalyst!N1878=-1,"Unknown",DataAnalyst!N1878)</f>
        <v>$50 to $100 million (USD)</v>
      </c>
      <c r="M1858" t="b">
        <f>IF(DataAnalyst!P1878=-1,FALSE,TRUE)</f>
        <v>0</v>
      </c>
      <c r="N1858">
        <f t="shared" si="260"/>
        <v>1</v>
      </c>
      <c r="O1858">
        <f t="shared" si="255"/>
        <v>0</v>
      </c>
      <c r="P1858">
        <f t="shared" si="256"/>
        <v>0</v>
      </c>
      <c r="Q1858">
        <f t="shared" si="257"/>
        <v>0</v>
      </c>
      <c r="R1858">
        <f t="shared" si="258"/>
        <v>0</v>
      </c>
      <c r="S1858">
        <f t="shared" si="259"/>
        <v>0</v>
      </c>
    </row>
    <row r="1859" spans="1:19" ht="18.600000000000001" customHeight="1" x14ac:dyDescent="0.3">
      <c r="A1859" t="s">
        <v>5177</v>
      </c>
      <c r="B1859" t="str">
        <f>UPPER(DataAnalyst!B1859)</f>
        <v>DATA VISUALIZATION ANALYST - N.</v>
      </c>
      <c r="C1859" t="s">
        <v>5170</v>
      </c>
      <c r="E1859" t="str">
        <f t="shared" si="261"/>
        <v>Data Analyst</v>
      </c>
      <c r="F1859" t="str">
        <f t="shared" si="262"/>
        <v>$53</v>
      </c>
      <c r="G1859" t="str">
        <f t="shared" si="263"/>
        <v>$99</v>
      </c>
      <c r="H1859" t="str">
        <f>LEFT(DataAnalyst!F1879,LEN(DataAnalyst!F1879)-3)</f>
        <v xml:space="preserve">Bank of America
</v>
      </c>
      <c r="I1859" t="s">
        <v>193</v>
      </c>
      <c r="J1859" t="str">
        <f>IF(DataAnalyst!I1879=-1,"Unknown",DataAnalyst!I1879)</f>
        <v>10000+ employees</v>
      </c>
      <c r="K1859" t="str">
        <f>IF(DataAnalyst!L1879=-1,"Unknown",DataAnalyst!L1879)</f>
        <v>Banks &amp; Credit Unions</v>
      </c>
      <c r="L1859" t="str">
        <f>IF(DataAnalyst!N1879=-1,"Unknown",DataAnalyst!N1879)</f>
        <v>$10+ billion (USD)</v>
      </c>
      <c r="M1859" t="b">
        <f>IF(DataAnalyst!P1879=-1,FALSE,TRUE)</f>
        <v>0</v>
      </c>
      <c r="N1859">
        <f t="shared" si="260"/>
        <v>1</v>
      </c>
      <c r="O1859">
        <f t="shared" ref="O1859:O1922" si="264">COUNTIF($A1859,"*Python*")</f>
        <v>0</v>
      </c>
      <c r="P1859">
        <f t="shared" ref="P1859:P1922" si="265">COUNTIF($A1859,"* R *")</f>
        <v>0</v>
      </c>
      <c r="Q1859">
        <f t="shared" ref="Q1859:Q1922" si="266">COUNTIF($A1859,"*Tableau*")</f>
        <v>0</v>
      </c>
      <c r="R1859">
        <f t="shared" ref="R1859:R1922" si="267">COUNTIF($A1859,"*Power BI*")+COUNTIF($A1859,"*PowerBI*")</f>
        <v>0</v>
      </c>
      <c r="S1859">
        <f t="shared" ref="S1859:S1922" si="268">+COUNTIF($A1859,"*Excel*")</f>
        <v>1</v>
      </c>
    </row>
    <row r="1860" spans="1:19" ht="18.600000000000001" customHeight="1" x14ac:dyDescent="0.3">
      <c r="A1860" t="s">
        <v>5179</v>
      </c>
      <c r="B1860" t="str">
        <f>UPPER(DataAnalyst!B1860)</f>
        <v>APPLICATION PROGRAMMER V/ SENIOR DATA ANALYST</v>
      </c>
      <c r="C1860" t="s">
        <v>5170</v>
      </c>
      <c r="E1860" t="str">
        <f t="shared" si="261"/>
        <v>Data Analyst</v>
      </c>
      <c r="F1860" t="str">
        <f t="shared" si="262"/>
        <v>$53</v>
      </c>
      <c r="G1860" t="str">
        <f t="shared" si="263"/>
        <v>$99</v>
      </c>
      <c r="H1860" t="str">
        <f>LEFT(DataAnalyst!F1880,LEN(DataAnalyst!F1880)-3)</f>
        <v xml:space="preserve">Transportation Insight
</v>
      </c>
      <c r="I1860" t="s">
        <v>193</v>
      </c>
      <c r="J1860" t="str">
        <f>IF(DataAnalyst!I1880=-1,"Unknown",DataAnalyst!I1880)</f>
        <v>51 to 200 employees</v>
      </c>
      <c r="K1860" t="str">
        <f>IF(DataAnalyst!L1880=-1,"Unknown",DataAnalyst!L1880)</f>
        <v>Logistics &amp; Supply Chain</v>
      </c>
      <c r="L1860" t="str">
        <f>IF(DataAnalyst!N1880=-1,"Unknown",DataAnalyst!N1880)</f>
        <v>$500 million to $1 billion (USD)</v>
      </c>
      <c r="M1860" t="b">
        <f>IF(DataAnalyst!P1880=-1,FALSE,TRUE)</f>
        <v>0</v>
      </c>
      <c r="N1860">
        <f t="shared" ref="N1860:N1923" si="269">COUNTIF($A1860,"*SQL*")</f>
        <v>0</v>
      </c>
      <c r="O1860">
        <f t="shared" si="264"/>
        <v>0</v>
      </c>
      <c r="P1860">
        <f t="shared" si="265"/>
        <v>0</v>
      </c>
      <c r="Q1860">
        <f t="shared" si="266"/>
        <v>0</v>
      </c>
      <c r="R1860">
        <f t="shared" si="267"/>
        <v>0</v>
      </c>
      <c r="S1860">
        <f t="shared" si="268"/>
        <v>0</v>
      </c>
    </row>
    <row r="1861" spans="1:19" ht="18.600000000000001" customHeight="1" x14ac:dyDescent="0.3">
      <c r="A1861" t="s">
        <v>5181</v>
      </c>
      <c r="B1861" t="str">
        <f>UPPER(DataAnalyst!B1861)</f>
        <v>TRUST APPLICATION DATA ANALYST</v>
      </c>
      <c r="C1861" t="s">
        <v>5170</v>
      </c>
      <c r="E1861" t="str">
        <f t="shared" si="261"/>
        <v>Data Analyst</v>
      </c>
      <c r="F1861" t="str">
        <f t="shared" si="262"/>
        <v>$53</v>
      </c>
      <c r="G1861" t="str">
        <f t="shared" si="263"/>
        <v>$99</v>
      </c>
      <c r="H1861" t="str">
        <f>LEFT(DataAnalyst!F1881,LEN(DataAnalyst!F1881)-3)</f>
        <v xml:space="preserve">MUFG
</v>
      </c>
      <c r="I1861" t="s">
        <v>193</v>
      </c>
      <c r="J1861" t="str">
        <f>IF(DataAnalyst!I1881=-1,"Unknown",DataAnalyst!I1881)</f>
        <v>10000+ employees</v>
      </c>
      <c r="K1861" t="str">
        <f>IF(DataAnalyst!L1881=-1,"Unknown",DataAnalyst!L1881)</f>
        <v>Banks &amp; Credit Unions</v>
      </c>
      <c r="L1861" t="str">
        <f>IF(DataAnalyst!N1881=-1,"Unknown",DataAnalyst!N1881)</f>
        <v>$10+ billion (USD)</v>
      </c>
      <c r="M1861" t="b">
        <f>IF(DataAnalyst!P1881=-1,FALSE,TRUE)</f>
        <v>0</v>
      </c>
      <c r="N1861">
        <f t="shared" si="269"/>
        <v>1</v>
      </c>
      <c r="O1861">
        <f t="shared" si="264"/>
        <v>0</v>
      </c>
      <c r="P1861">
        <f t="shared" si="265"/>
        <v>0</v>
      </c>
      <c r="Q1861">
        <f t="shared" si="266"/>
        <v>0</v>
      </c>
      <c r="R1861">
        <f t="shared" si="267"/>
        <v>0</v>
      </c>
      <c r="S1861">
        <f t="shared" si="268"/>
        <v>0</v>
      </c>
    </row>
    <row r="1862" spans="1:19" ht="18.600000000000001" customHeight="1" x14ac:dyDescent="0.3">
      <c r="A1862" t="s">
        <v>5184</v>
      </c>
      <c r="B1862" t="str">
        <f>UPPER(DataAnalyst!B1862)</f>
        <v>DATA ANALYST</v>
      </c>
      <c r="C1862" t="s">
        <v>5170</v>
      </c>
      <c r="E1862" t="str">
        <f t="shared" si="261"/>
        <v>Data Analyst</v>
      </c>
      <c r="F1862" t="str">
        <f t="shared" si="262"/>
        <v>$53</v>
      </c>
      <c r="G1862" t="str">
        <f t="shared" si="263"/>
        <v>$99</v>
      </c>
      <c r="H1862" t="str">
        <f>LEFT(DataAnalyst!F1882,LEN(DataAnalyst!F1882)-3)</f>
        <v xml:space="preserve">Midan Marketing
</v>
      </c>
      <c r="I1862" t="s">
        <v>5063</v>
      </c>
      <c r="J1862" t="str">
        <f>IF(DataAnalyst!I1882=-1,"Unknown",DataAnalyst!I1882)</f>
        <v>1 to 50 employees</v>
      </c>
      <c r="K1862" t="str">
        <f>IF(DataAnalyst!L1882=-1,"Unknown",DataAnalyst!L1882)</f>
        <v>Advertising &amp; Marketing</v>
      </c>
      <c r="L1862" t="str">
        <f>IF(DataAnalyst!N1882=-1,"Unknown",DataAnalyst!N1882)</f>
        <v>$1 to $5 million (USD)</v>
      </c>
      <c r="M1862" t="b">
        <f>IF(DataAnalyst!P1882=-1,FALSE,TRUE)</f>
        <v>0</v>
      </c>
      <c r="N1862">
        <f t="shared" si="269"/>
        <v>1</v>
      </c>
      <c r="O1862">
        <f t="shared" si="264"/>
        <v>0</v>
      </c>
      <c r="P1862">
        <f t="shared" si="265"/>
        <v>0</v>
      </c>
      <c r="Q1862">
        <f t="shared" si="266"/>
        <v>0</v>
      </c>
      <c r="R1862">
        <f t="shared" si="267"/>
        <v>0</v>
      </c>
      <c r="S1862">
        <f t="shared" si="268"/>
        <v>1</v>
      </c>
    </row>
    <row r="1863" spans="1:19" ht="18.600000000000001" customHeight="1" x14ac:dyDescent="0.3">
      <c r="A1863" t="s">
        <v>5186</v>
      </c>
      <c r="B1863" t="str">
        <f>UPPER(DataAnalyst!B1863)</f>
        <v>DATA ANALYST 127909</v>
      </c>
      <c r="C1863" t="s">
        <v>5170</v>
      </c>
      <c r="E1863" t="str">
        <f t="shared" si="261"/>
        <v>Data Analyst</v>
      </c>
      <c r="F1863" t="str">
        <f t="shared" si="262"/>
        <v>$53</v>
      </c>
      <c r="G1863" t="str">
        <f t="shared" si="263"/>
        <v>$99</v>
      </c>
      <c r="H1863" t="str">
        <f>LEFT(DataAnalyst!F1883,LEN(DataAnalyst!F1883)-3)</f>
        <v>dataBri</v>
      </c>
      <c r="I1863" t="s">
        <v>193</v>
      </c>
      <c r="J1863" t="str">
        <f>IF(DataAnalyst!I1883=-1,"Unknown",DataAnalyst!I1883)</f>
        <v>1 to 50 employees</v>
      </c>
      <c r="K1863" t="str">
        <f>IF(DataAnalyst!L1883=-1,"Unknown",DataAnalyst!L1883)</f>
        <v>Unknown</v>
      </c>
      <c r="L1863" t="str">
        <f>IF(DataAnalyst!N1883=-1,"Unknown",DataAnalyst!N1883)</f>
        <v>Unknown / Non-Applicable</v>
      </c>
      <c r="M1863" t="b">
        <f>IF(DataAnalyst!P1883=-1,FALSE,TRUE)</f>
        <v>0</v>
      </c>
      <c r="N1863">
        <f t="shared" si="269"/>
        <v>1</v>
      </c>
      <c r="O1863">
        <f t="shared" si="264"/>
        <v>0</v>
      </c>
      <c r="P1863">
        <f t="shared" si="265"/>
        <v>0</v>
      </c>
      <c r="Q1863">
        <f t="shared" si="266"/>
        <v>0</v>
      </c>
      <c r="R1863">
        <f t="shared" si="267"/>
        <v>0</v>
      </c>
      <c r="S1863">
        <f t="shared" si="268"/>
        <v>0</v>
      </c>
    </row>
    <row r="1864" spans="1:19" ht="18.600000000000001" customHeight="1" x14ac:dyDescent="0.3">
      <c r="A1864" t="s">
        <v>5189</v>
      </c>
      <c r="B1864" t="str">
        <f>UPPER(DataAnalyst!B1864)</f>
        <v>ITEM DATA MAINTENANCE ANALYST</v>
      </c>
      <c r="C1864" t="s">
        <v>5170</v>
      </c>
      <c r="E1864" t="str">
        <f t="shared" si="261"/>
        <v>Data Analyst</v>
      </c>
      <c r="F1864" t="str">
        <f t="shared" si="262"/>
        <v>$53</v>
      </c>
      <c r="G1864" t="str">
        <f t="shared" si="263"/>
        <v>$99</v>
      </c>
      <c r="H1864" t="str">
        <f>LEFT(DataAnalyst!F1884,LEN(DataAnalyst!F1884)-3)</f>
        <v xml:space="preserve">Signature Consultants
</v>
      </c>
      <c r="I1864" t="s">
        <v>193</v>
      </c>
      <c r="J1864" t="str">
        <f>IF(DataAnalyst!I1884=-1,"Unknown",DataAnalyst!I1884)</f>
        <v>1001 to 5000 employees</v>
      </c>
      <c r="K1864" t="str">
        <f>IF(DataAnalyst!L1884=-1,"Unknown",DataAnalyst!L1884)</f>
        <v>Staffing &amp; Outsourcing</v>
      </c>
      <c r="L1864" t="str">
        <f>IF(DataAnalyst!N1884=-1,"Unknown",DataAnalyst!N1884)</f>
        <v>$100 to $500 million (USD)</v>
      </c>
      <c r="M1864" t="b">
        <f>IF(DataAnalyst!P1884=-1,FALSE,TRUE)</f>
        <v>0</v>
      </c>
      <c r="N1864">
        <f t="shared" si="269"/>
        <v>0</v>
      </c>
      <c r="O1864">
        <f t="shared" si="264"/>
        <v>0</v>
      </c>
      <c r="P1864">
        <f t="shared" si="265"/>
        <v>0</v>
      </c>
      <c r="Q1864">
        <f t="shared" si="266"/>
        <v>0</v>
      </c>
      <c r="R1864">
        <f t="shared" si="267"/>
        <v>0</v>
      </c>
      <c r="S1864">
        <f t="shared" si="268"/>
        <v>0</v>
      </c>
    </row>
    <row r="1865" spans="1:19" ht="18.600000000000001" customHeight="1" x14ac:dyDescent="0.3">
      <c r="A1865" t="s">
        <v>5194</v>
      </c>
      <c r="B1865" t="str">
        <f>UPPER(DataAnalyst!B1865)</f>
        <v>MARKETING DATA ANALYST - REMOTE</v>
      </c>
      <c r="C1865" t="s">
        <v>5170</v>
      </c>
      <c r="E1865" t="str">
        <f t="shared" si="261"/>
        <v>Data Analyst</v>
      </c>
      <c r="F1865" t="str">
        <f t="shared" si="262"/>
        <v>$53</v>
      </c>
      <c r="G1865" t="str">
        <f t="shared" si="263"/>
        <v>$99</v>
      </c>
      <c r="H1865" t="str">
        <f>LEFT(DataAnalyst!F1886,LEN(DataAnalyst!F1886)-3)</f>
        <v xml:space="preserve">Accenture Federal Services
</v>
      </c>
      <c r="I1865" t="s">
        <v>193</v>
      </c>
      <c r="J1865" t="str">
        <f>IF(DataAnalyst!I1886=-1,"Unknown",DataAnalyst!I1886)</f>
        <v>1001 to 5000 employees</v>
      </c>
      <c r="K1865" t="str">
        <f>IF(DataAnalyst!L1886=-1,"Unknown",DataAnalyst!L1886)</f>
        <v>IT Services</v>
      </c>
      <c r="L1865" t="str">
        <f>IF(DataAnalyst!N1886=-1,"Unknown",DataAnalyst!N1886)</f>
        <v>$100 to $500 million (USD)</v>
      </c>
      <c r="M1865" t="b">
        <f>IF(DataAnalyst!P1886=-1,FALSE,TRUE)</f>
        <v>0</v>
      </c>
      <c r="N1865">
        <f t="shared" si="269"/>
        <v>1</v>
      </c>
      <c r="O1865">
        <f t="shared" si="264"/>
        <v>0</v>
      </c>
      <c r="P1865">
        <f t="shared" si="265"/>
        <v>0</v>
      </c>
      <c r="Q1865">
        <f t="shared" si="266"/>
        <v>0</v>
      </c>
      <c r="R1865">
        <f t="shared" si="267"/>
        <v>0</v>
      </c>
      <c r="S1865">
        <f t="shared" si="268"/>
        <v>0</v>
      </c>
    </row>
    <row r="1866" spans="1:19" ht="18.600000000000001" customHeight="1" x14ac:dyDescent="0.3">
      <c r="A1866" t="s">
        <v>5195</v>
      </c>
      <c r="B1866" t="str">
        <f>UPPER(DataAnalyst!B1866)</f>
        <v>TECHNICAL DATA ANALYST</v>
      </c>
      <c r="C1866" t="s">
        <v>5170</v>
      </c>
      <c r="E1866" t="str">
        <f t="shared" si="261"/>
        <v>Data Analyst</v>
      </c>
      <c r="F1866" t="str">
        <f t="shared" si="262"/>
        <v>$53</v>
      </c>
      <c r="G1866" t="str">
        <f t="shared" si="263"/>
        <v>$99</v>
      </c>
      <c r="H1866" t="str">
        <f>LEFT(DataAnalyst!F1887,LEN(DataAnalyst!F1887)-3)</f>
        <v xml:space="preserve">Lowe's
</v>
      </c>
      <c r="I1866" t="s">
        <v>5063</v>
      </c>
      <c r="J1866" t="str">
        <f>IF(DataAnalyst!I1887=-1,"Unknown",DataAnalyst!I1887)</f>
        <v>10000+ employees</v>
      </c>
      <c r="K1866" t="str">
        <f>IF(DataAnalyst!L1887=-1,"Unknown",DataAnalyst!L1887)</f>
        <v>Home Centers &amp; Hardware Stores</v>
      </c>
      <c r="L1866" t="str">
        <f>IF(DataAnalyst!N1887=-1,"Unknown",DataAnalyst!N1887)</f>
        <v>$10+ billion (USD)</v>
      </c>
      <c r="M1866" t="b">
        <f>IF(DataAnalyst!P1887=-1,FALSE,TRUE)</f>
        <v>0</v>
      </c>
      <c r="N1866">
        <f t="shared" si="269"/>
        <v>1</v>
      </c>
      <c r="O1866">
        <f t="shared" si="264"/>
        <v>1</v>
      </c>
      <c r="P1866">
        <f t="shared" si="265"/>
        <v>0</v>
      </c>
      <c r="Q1866">
        <f t="shared" si="266"/>
        <v>0</v>
      </c>
      <c r="R1866">
        <f t="shared" si="267"/>
        <v>0</v>
      </c>
      <c r="S1866">
        <f t="shared" si="268"/>
        <v>1</v>
      </c>
    </row>
    <row r="1867" spans="1:19" ht="18.600000000000001" customHeight="1" x14ac:dyDescent="0.3">
      <c r="A1867" t="s">
        <v>5196</v>
      </c>
      <c r="B1867" t="str">
        <f>UPPER(DataAnalyst!B1867)</f>
        <v>DATA ANALYST</v>
      </c>
      <c r="C1867" t="s">
        <v>5170</v>
      </c>
      <c r="E1867" t="str">
        <f t="shared" si="261"/>
        <v>Data Analyst</v>
      </c>
      <c r="F1867" t="str">
        <f t="shared" si="262"/>
        <v>$53</v>
      </c>
      <c r="G1867" t="str">
        <f t="shared" si="263"/>
        <v>$99</v>
      </c>
      <c r="H1867" t="str">
        <f>LEFT(DataAnalyst!F1888,LEN(DataAnalyst!F1888)-3)</f>
        <v xml:space="preserve">PruTech Solutions, Inc.
</v>
      </c>
      <c r="I1867" t="s">
        <v>193</v>
      </c>
      <c r="J1867" t="str">
        <f>IF(DataAnalyst!I1888=-1,"Unknown",DataAnalyst!I1888)</f>
        <v>201 to 500 employees</v>
      </c>
      <c r="K1867" t="str">
        <f>IF(DataAnalyst!L1888=-1,"Unknown",DataAnalyst!L1888)</f>
        <v>IT Services</v>
      </c>
      <c r="L1867" t="str">
        <f>IF(DataAnalyst!N1888=-1,"Unknown",DataAnalyst!N1888)</f>
        <v>$25 to $50 million (USD)</v>
      </c>
      <c r="M1867" t="b">
        <f>IF(DataAnalyst!P1888=-1,FALSE,TRUE)</f>
        <v>0</v>
      </c>
      <c r="N1867">
        <f t="shared" si="269"/>
        <v>1</v>
      </c>
      <c r="O1867">
        <f t="shared" si="264"/>
        <v>0</v>
      </c>
      <c r="P1867">
        <f t="shared" si="265"/>
        <v>0</v>
      </c>
      <c r="Q1867">
        <f t="shared" si="266"/>
        <v>0</v>
      </c>
      <c r="R1867">
        <f t="shared" si="267"/>
        <v>0</v>
      </c>
      <c r="S1867">
        <f t="shared" si="268"/>
        <v>0</v>
      </c>
    </row>
    <row r="1868" spans="1:19" ht="18.600000000000001" customHeight="1" x14ac:dyDescent="0.3">
      <c r="A1868" t="s">
        <v>5198</v>
      </c>
      <c r="B1868" t="str">
        <f>UPPER(DataAnalyst!B1868)</f>
        <v>DATA ANALYST JUNIOR</v>
      </c>
      <c r="C1868" t="s">
        <v>5170</v>
      </c>
      <c r="E1868" t="str">
        <f t="shared" si="261"/>
        <v>Data Analyst</v>
      </c>
      <c r="F1868" t="str">
        <f t="shared" si="262"/>
        <v>$53</v>
      </c>
      <c r="G1868" t="str">
        <f t="shared" si="263"/>
        <v>$99</v>
      </c>
      <c r="H1868" t="str">
        <f>LEFT(DataAnalyst!F1889,LEN(DataAnalyst!F1889)-3)</f>
        <v xml:space="preserve">Lowe's
</v>
      </c>
      <c r="I1868" t="s">
        <v>5063</v>
      </c>
      <c r="J1868" t="str">
        <f>IF(DataAnalyst!I1889=-1,"Unknown",DataAnalyst!I1889)</f>
        <v>10000+ employees</v>
      </c>
      <c r="K1868" t="str">
        <f>IF(DataAnalyst!L1889=-1,"Unknown",DataAnalyst!L1889)</f>
        <v>Home Centers &amp; Hardware Stores</v>
      </c>
      <c r="L1868" t="str">
        <f>IF(DataAnalyst!N1889=-1,"Unknown",DataAnalyst!N1889)</f>
        <v>$10+ billion (USD)</v>
      </c>
      <c r="M1868" t="b">
        <f>IF(DataAnalyst!P1889=-1,FALSE,TRUE)</f>
        <v>0</v>
      </c>
      <c r="N1868">
        <f t="shared" si="269"/>
        <v>1</v>
      </c>
      <c r="O1868">
        <f t="shared" si="264"/>
        <v>0</v>
      </c>
      <c r="P1868">
        <f t="shared" si="265"/>
        <v>0</v>
      </c>
      <c r="Q1868">
        <f t="shared" si="266"/>
        <v>0</v>
      </c>
      <c r="R1868">
        <f t="shared" si="267"/>
        <v>0</v>
      </c>
      <c r="S1868">
        <f t="shared" si="268"/>
        <v>1</v>
      </c>
    </row>
    <row r="1869" spans="1:19" ht="18.600000000000001" customHeight="1" x14ac:dyDescent="0.3">
      <c r="A1869" t="s">
        <v>5199</v>
      </c>
      <c r="B1869" t="str">
        <f>UPPER(DataAnalyst!B1869)</f>
        <v>SENIOR DATA ANALYST</v>
      </c>
      <c r="C1869" t="s">
        <v>5170</v>
      </c>
      <c r="E1869" t="str">
        <f t="shared" si="261"/>
        <v>Data Analyst</v>
      </c>
      <c r="F1869" t="str">
        <f t="shared" si="262"/>
        <v>$53</v>
      </c>
      <c r="G1869" t="str">
        <f t="shared" si="263"/>
        <v>$99</v>
      </c>
      <c r="H1869" t="str">
        <f>LEFT(DataAnalyst!F1890,LEN(DataAnalyst!F1890)-3)</f>
        <v xml:space="preserve">Autodesk
</v>
      </c>
      <c r="I1869" t="s">
        <v>154</v>
      </c>
      <c r="J1869" t="str">
        <f>IF(DataAnalyst!I1890=-1,"Unknown",DataAnalyst!I1890)</f>
        <v>5001 to 10000 employees</v>
      </c>
      <c r="K1869" t="str">
        <f>IF(DataAnalyst!L1890=-1,"Unknown",DataAnalyst!L1890)</f>
        <v>Computer Hardware &amp; Software</v>
      </c>
      <c r="L1869" t="str">
        <f>IF(DataAnalyst!N1890=-1,"Unknown",DataAnalyst!N1890)</f>
        <v>$2 to $5 billion (USD)</v>
      </c>
      <c r="M1869" t="b">
        <f>IF(DataAnalyst!P1890=-1,FALSE,TRUE)</f>
        <v>0</v>
      </c>
      <c r="N1869">
        <f t="shared" si="269"/>
        <v>1</v>
      </c>
      <c r="O1869">
        <f t="shared" si="264"/>
        <v>1</v>
      </c>
      <c r="P1869">
        <f t="shared" si="265"/>
        <v>0</v>
      </c>
      <c r="Q1869">
        <f t="shared" si="266"/>
        <v>0</v>
      </c>
      <c r="R1869">
        <f t="shared" si="267"/>
        <v>0</v>
      </c>
      <c r="S1869">
        <f t="shared" si="268"/>
        <v>1</v>
      </c>
    </row>
    <row r="1870" spans="1:19" ht="18.600000000000001" customHeight="1" x14ac:dyDescent="0.3">
      <c r="A1870" t="s">
        <v>5203</v>
      </c>
      <c r="B1870" t="str">
        <f>UPPER(DataAnalyst!B1870)</f>
        <v>BUSINESS + DATA ANALYST</v>
      </c>
      <c r="C1870" t="s">
        <v>5170</v>
      </c>
      <c r="E1870" t="str">
        <f t="shared" si="261"/>
        <v>Business Analyst</v>
      </c>
      <c r="F1870" t="str">
        <f t="shared" si="262"/>
        <v>$53</v>
      </c>
      <c r="G1870" t="str">
        <f t="shared" si="263"/>
        <v>$99</v>
      </c>
      <c r="H1870" t="str">
        <f>LEFT(DataAnalyst!F1891,LEN(DataAnalyst!F1891)-3)</f>
        <v xml:space="preserve">Vionic Group
</v>
      </c>
      <c r="I1870" t="s">
        <v>5251</v>
      </c>
      <c r="J1870" t="str">
        <f>IF(DataAnalyst!I1891=-1,"Unknown",DataAnalyst!I1891)</f>
        <v>51 to 200 employees</v>
      </c>
      <c r="K1870" t="str">
        <f>IF(DataAnalyst!L1891=-1,"Unknown",DataAnalyst!L1891)</f>
        <v>Department, Clothing, &amp; Shoe Stores</v>
      </c>
      <c r="L1870" t="str">
        <f>IF(DataAnalyst!N1891=-1,"Unknown",DataAnalyst!N1891)</f>
        <v>$100 to $500 million (USD)</v>
      </c>
      <c r="M1870" t="b">
        <f>IF(DataAnalyst!P1891=-1,FALSE,TRUE)</f>
        <v>0</v>
      </c>
      <c r="N1870">
        <f t="shared" si="269"/>
        <v>0</v>
      </c>
      <c r="O1870">
        <f t="shared" si="264"/>
        <v>0</v>
      </c>
      <c r="P1870">
        <f t="shared" si="265"/>
        <v>0</v>
      </c>
      <c r="Q1870">
        <f t="shared" si="266"/>
        <v>0</v>
      </c>
      <c r="R1870">
        <f t="shared" si="267"/>
        <v>0</v>
      </c>
      <c r="S1870">
        <f t="shared" si="268"/>
        <v>0</v>
      </c>
    </row>
    <row r="1871" spans="1:19" ht="18.600000000000001" customHeight="1" x14ac:dyDescent="0.3">
      <c r="A1871" t="s">
        <v>5205</v>
      </c>
      <c r="B1871" t="str">
        <f>UPPER(DataAnalyst!B1871)</f>
        <v>DATA STEWARDSHIP SENIOR ANALYST</v>
      </c>
      <c r="C1871" t="s">
        <v>5170</v>
      </c>
      <c r="E1871" t="str">
        <f t="shared" si="261"/>
        <v>Data Analyst</v>
      </c>
      <c r="F1871" t="str">
        <f t="shared" si="262"/>
        <v>$53</v>
      </c>
      <c r="G1871" t="str">
        <f t="shared" si="263"/>
        <v>$99</v>
      </c>
      <c r="H1871" t="str">
        <f>LEFT(DataAnalyst!F1892,LEN(DataAnalyst!F1892)-3)</f>
        <v xml:space="preserve">Life360
</v>
      </c>
      <c r="I1871" t="s">
        <v>154</v>
      </c>
      <c r="J1871" t="str">
        <f>IF(DataAnalyst!I1892=-1,"Unknown",DataAnalyst!I1892)</f>
        <v>51 to 200 employees</v>
      </c>
      <c r="K1871" t="str">
        <f>IF(DataAnalyst!L1892=-1,"Unknown",DataAnalyst!L1892)</f>
        <v>Internet</v>
      </c>
      <c r="L1871" t="str">
        <f>IF(DataAnalyst!N1892=-1,"Unknown",DataAnalyst!N1892)</f>
        <v>Unknown / Non-Applicable</v>
      </c>
      <c r="M1871" t="b">
        <f>IF(DataAnalyst!P1892=-1,FALSE,TRUE)</f>
        <v>1</v>
      </c>
      <c r="N1871">
        <f t="shared" si="269"/>
        <v>0</v>
      </c>
      <c r="O1871">
        <f t="shared" si="264"/>
        <v>0</v>
      </c>
      <c r="P1871">
        <f t="shared" si="265"/>
        <v>0</v>
      </c>
      <c r="Q1871">
        <f t="shared" si="266"/>
        <v>0</v>
      </c>
      <c r="R1871">
        <f t="shared" si="267"/>
        <v>0</v>
      </c>
      <c r="S1871">
        <f t="shared" si="268"/>
        <v>0</v>
      </c>
    </row>
    <row r="1872" spans="1:19" ht="18.600000000000001" customHeight="1" x14ac:dyDescent="0.3">
      <c r="A1872" t="s">
        <v>5207</v>
      </c>
      <c r="B1872" t="str">
        <f>UPPER(DataAnalyst!B1872)</f>
        <v>DATA ANALYST [ADMINISTRATIVE]</v>
      </c>
      <c r="C1872" t="s">
        <v>5170</v>
      </c>
      <c r="E1872" t="str">
        <f t="shared" si="261"/>
        <v>Data Analyst</v>
      </c>
      <c r="F1872" t="str">
        <f t="shared" si="262"/>
        <v>$53</v>
      </c>
      <c r="G1872" t="str">
        <f t="shared" si="263"/>
        <v>$99</v>
      </c>
      <c r="H1872" t="str">
        <f>LEFT(DataAnalyst!F1893,LEN(DataAnalyst!F1893)-3)</f>
        <v xml:space="preserve">NCSOFT
</v>
      </c>
      <c r="I1872" t="s">
        <v>405</v>
      </c>
      <c r="J1872" t="str">
        <f>IF(DataAnalyst!I1893=-1,"Unknown",DataAnalyst!I1893)</f>
        <v>1001 to 5000 employees</v>
      </c>
      <c r="K1872" t="str">
        <f>IF(DataAnalyst!L1893=-1,"Unknown",DataAnalyst!L1893)</f>
        <v>Video Games</v>
      </c>
      <c r="L1872" t="str">
        <f>IF(DataAnalyst!N1893=-1,"Unknown",DataAnalyst!N1893)</f>
        <v>$10+ billion (USD)</v>
      </c>
      <c r="M1872" t="b">
        <f>IF(DataAnalyst!P1893=-1,FALSE,TRUE)</f>
        <v>1</v>
      </c>
      <c r="N1872">
        <f t="shared" si="269"/>
        <v>0</v>
      </c>
      <c r="O1872">
        <f t="shared" si="264"/>
        <v>0</v>
      </c>
      <c r="P1872">
        <f t="shared" si="265"/>
        <v>0</v>
      </c>
      <c r="Q1872">
        <f t="shared" si="266"/>
        <v>0</v>
      </c>
      <c r="R1872">
        <f t="shared" si="267"/>
        <v>0</v>
      </c>
      <c r="S1872">
        <f t="shared" si="268"/>
        <v>1</v>
      </c>
    </row>
    <row r="1873" spans="1:19" ht="18.600000000000001" customHeight="1" x14ac:dyDescent="0.3">
      <c r="A1873" t="s">
        <v>5210</v>
      </c>
      <c r="B1873" t="str">
        <f>UPPER(DataAnalyst!B1873)</f>
        <v>ANALYST, PRODUCT CONTENT DATA QUALITY</v>
      </c>
      <c r="C1873" t="s">
        <v>5170</v>
      </c>
      <c r="E1873" t="str">
        <f t="shared" si="261"/>
        <v>Data Analyst</v>
      </c>
      <c r="F1873" t="str">
        <f t="shared" si="262"/>
        <v>$53</v>
      </c>
      <c r="G1873" t="str">
        <f t="shared" si="263"/>
        <v>$99</v>
      </c>
      <c r="H1873" t="str">
        <f>LEFT(DataAnalyst!F1894,LEN(DataAnalyst!F1894)-3)</f>
        <v xml:space="preserve">Autodesk
</v>
      </c>
      <c r="I1873" t="s">
        <v>154</v>
      </c>
      <c r="J1873" t="str">
        <f>IF(DataAnalyst!I1894=-1,"Unknown",DataAnalyst!I1894)</f>
        <v>5001 to 10000 employees</v>
      </c>
      <c r="K1873" t="str">
        <f>IF(DataAnalyst!L1894=-1,"Unknown",DataAnalyst!L1894)</f>
        <v>Computer Hardware &amp; Software</v>
      </c>
      <c r="L1873" t="str">
        <f>IF(DataAnalyst!N1894=-1,"Unknown",DataAnalyst!N1894)</f>
        <v>$2 to $5 billion (USD)</v>
      </c>
      <c r="M1873" t="b">
        <f>IF(DataAnalyst!P1894=-1,FALSE,TRUE)</f>
        <v>0</v>
      </c>
      <c r="N1873">
        <f t="shared" si="269"/>
        <v>0</v>
      </c>
      <c r="O1873">
        <f t="shared" si="264"/>
        <v>0</v>
      </c>
      <c r="P1873">
        <f t="shared" si="265"/>
        <v>0</v>
      </c>
      <c r="Q1873">
        <f t="shared" si="266"/>
        <v>0</v>
      </c>
      <c r="R1873">
        <f t="shared" si="267"/>
        <v>0</v>
      </c>
      <c r="S1873">
        <f t="shared" si="268"/>
        <v>0</v>
      </c>
    </row>
    <row r="1874" spans="1:19" ht="18.600000000000001" customHeight="1" x14ac:dyDescent="0.3">
      <c r="A1874" t="s">
        <v>5212</v>
      </c>
      <c r="B1874" t="str">
        <f>UPPER(DataAnalyst!B1874)</f>
        <v>QA ANALYST BIG DATA/ETL - CHARLOTTE, NC (W2 ONLY)</v>
      </c>
      <c r="C1874" t="s">
        <v>5170</v>
      </c>
      <c r="E1874" t="str">
        <f t="shared" si="261"/>
        <v>Data Analyst</v>
      </c>
      <c r="F1874" t="str">
        <f t="shared" si="262"/>
        <v>$53</v>
      </c>
      <c r="G1874" t="str">
        <f t="shared" si="263"/>
        <v>$99</v>
      </c>
      <c r="H1874" t="str">
        <f>LEFT(DataAnalyst!F1895,LEN(DataAnalyst!F1895)-3)</f>
        <v xml:space="preserve">LaunchDarkly
</v>
      </c>
      <c r="I1874" t="s">
        <v>1909</v>
      </c>
      <c r="J1874" t="str">
        <f>IF(DataAnalyst!I1895=-1,"Unknown",DataAnalyst!I1895)</f>
        <v>51 to 200 employees</v>
      </c>
      <c r="K1874" t="str">
        <f>IF(DataAnalyst!L1895=-1,"Unknown",DataAnalyst!L1895)</f>
        <v>Enterprise Software &amp; Network Solutions</v>
      </c>
      <c r="L1874" t="str">
        <f>IF(DataAnalyst!N1895=-1,"Unknown",DataAnalyst!N1895)</f>
        <v>Unknown / Non-Applicable</v>
      </c>
      <c r="M1874" t="b">
        <f>IF(DataAnalyst!P1895=-1,FALSE,TRUE)</f>
        <v>0</v>
      </c>
      <c r="N1874">
        <f t="shared" si="269"/>
        <v>0</v>
      </c>
      <c r="O1874">
        <f t="shared" si="264"/>
        <v>0</v>
      </c>
      <c r="P1874">
        <f t="shared" si="265"/>
        <v>0</v>
      </c>
      <c r="Q1874">
        <f t="shared" si="266"/>
        <v>0</v>
      </c>
      <c r="R1874">
        <f t="shared" si="267"/>
        <v>0</v>
      </c>
      <c r="S1874">
        <f t="shared" si="268"/>
        <v>0</v>
      </c>
    </row>
    <row r="1875" spans="1:19" ht="18.600000000000001" customHeight="1" x14ac:dyDescent="0.3">
      <c r="A1875" t="s">
        <v>5214</v>
      </c>
      <c r="B1875" t="str">
        <f>UPPER(DataAnalyst!B1875)</f>
        <v>DATA STEWARDSHIP SENIOR ANALYST</v>
      </c>
      <c r="C1875" t="s">
        <v>5170</v>
      </c>
      <c r="E1875" t="str">
        <f t="shared" si="261"/>
        <v>Data Analyst</v>
      </c>
      <c r="F1875" t="str">
        <f t="shared" si="262"/>
        <v>$53</v>
      </c>
      <c r="G1875" t="str">
        <f t="shared" si="263"/>
        <v>$99</v>
      </c>
      <c r="H1875" t="str">
        <f>LEFT(DataAnalyst!F1896,LEN(DataAnalyst!F1896)-3)</f>
        <v xml:space="preserve">Edmodo
</v>
      </c>
      <c r="I1875" t="s">
        <v>405</v>
      </c>
      <c r="J1875" t="str">
        <f>IF(DataAnalyst!I1896=-1,"Unknown",DataAnalyst!I1896)</f>
        <v>51 to 200 employees</v>
      </c>
      <c r="K1875" t="str">
        <f>IF(DataAnalyst!L1896=-1,"Unknown",DataAnalyst!L1896)</f>
        <v>Education Training Services</v>
      </c>
      <c r="L1875" t="str">
        <f>IF(DataAnalyst!N1896=-1,"Unknown",DataAnalyst!N1896)</f>
        <v>$5 to $10 million (USD)</v>
      </c>
      <c r="M1875" t="b">
        <f>IF(DataAnalyst!P1896=-1,FALSE,TRUE)</f>
        <v>0</v>
      </c>
      <c r="N1875">
        <f t="shared" si="269"/>
        <v>0</v>
      </c>
      <c r="O1875">
        <f t="shared" si="264"/>
        <v>0</v>
      </c>
      <c r="P1875">
        <f t="shared" si="265"/>
        <v>0</v>
      </c>
      <c r="Q1875">
        <f t="shared" si="266"/>
        <v>0</v>
      </c>
      <c r="R1875">
        <f t="shared" si="267"/>
        <v>0</v>
      </c>
      <c r="S1875">
        <f t="shared" si="268"/>
        <v>0</v>
      </c>
    </row>
    <row r="1876" spans="1:19" ht="18.600000000000001" customHeight="1" x14ac:dyDescent="0.3">
      <c r="A1876" t="s">
        <v>5216</v>
      </c>
      <c r="B1876" t="str">
        <f>UPPER(DataAnalyst!B1876)</f>
        <v>BIG DATA ANALYST</v>
      </c>
      <c r="C1876" t="s">
        <v>5170</v>
      </c>
      <c r="E1876" t="str">
        <f t="shared" si="261"/>
        <v>Data Analyst</v>
      </c>
      <c r="F1876" t="str">
        <f t="shared" si="262"/>
        <v>$53</v>
      </c>
      <c r="G1876" t="str">
        <f t="shared" si="263"/>
        <v>$99</v>
      </c>
      <c r="H1876" t="str">
        <f>LEFT(DataAnalyst!F1897,LEN(DataAnalyst!F1897)-3)</f>
        <v xml:space="preserve">Doximity
</v>
      </c>
      <c r="I1876" t="s">
        <v>154</v>
      </c>
      <c r="J1876" t="str">
        <f>IF(DataAnalyst!I1897=-1,"Unknown",DataAnalyst!I1897)</f>
        <v>201 to 500 employees</v>
      </c>
      <c r="K1876" t="str">
        <f>IF(DataAnalyst!L1897=-1,"Unknown",DataAnalyst!L1897)</f>
        <v>Enterprise Software &amp; Network Solutions</v>
      </c>
      <c r="L1876" t="str">
        <f>IF(DataAnalyst!N1897=-1,"Unknown",DataAnalyst!N1897)</f>
        <v>Unknown / Non-Applicable</v>
      </c>
      <c r="M1876" t="b">
        <f>IF(DataAnalyst!P1897=-1,FALSE,TRUE)</f>
        <v>0</v>
      </c>
      <c r="N1876">
        <f t="shared" si="269"/>
        <v>0</v>
      </c>
      <c r="O1876">
        <f t="shared" si="264"/>
        <v>0</v>
      </c>
      <c r="P1876">
        <f t="shared" si="265"/>
        <v>0</v>
      </c>
      <c r="Q1876">
        <f t="shared" si="266"/>
        <v>0</v>
      </c>
      <c r="R1876">
        <f t="shared" si="267"/>
        <v>0</v>
      </c>
      <c r="S1876">
        <f t="shared" si="268"/>
        <v>0</v>
      </c>
    </row>
    <row r="1877" spans="1:19" ht="18.600000000000001" customHeight="1" x14ac:dyDescent="0.3">
      <c r="A1877" t="s">
        <v>5218</v>
      </c>
      <c r="B1877" t="str">
        <f>UPPER(DataAnalyst!B1877)</f>
        <v>REPORTING /DATA ANALYST</v>
      </c>
      <c r="C1877" t="s">
        <v>5170</v>
      </c>
      <c r="E1877" t="str">
        <f t="shared" si="261"/>
        <v>Data Analyst</v>
      </c>
      <c r="F1877" t="str">
        <f t="shared" si="262"/>
        <v>$53</v>
      </c>
      <c r="G1877" t="str">
        <f t="shared" si="263"/>
        <v>$99</v>
      </c>
      <c r="H1877" t="str">
        <f>LEFT(DataAnalyst!F1898,LEN(DataAnalyst!F1898)-3)</f>
        <v xml:space="preserve">Freedom Financial Network
</v>
      </c>
      <c r="I1877" t="s">
        <v>405</v>
      </c>
      <c r="J1877" t="str">
        <f>IF(DataAnalyst!I1898=-1,"Unknown",DataAnalyst!I1898)</f>
        <v>1001 to 5000 employees</v>
      </c>
      <c r="K1877" t="str">
        <f>IF(DataAnalyst!L1898=-1,"Unknown",DataAnalyst!L1898)</f>
        <v>Investment Banking &amp; Asset Management</v>
      </c>
      <c r="L1877" t="str">
        <f>IF(DataAnalyst!N1898=-1,"Unknown",DataAnalyst!N1898)</f>
        <v>$500 million to $1 billion (USD)</v>
      </c>
      <c r="M1877" t="b">
        <f>IF(DataAnalyst!P1898=-1,FALSE,TRUE)</f>
        <v>0</v>
      </c>
      <c r="N1877">
        <f t="shared" si="269"/>
        <v>1</v>
      </c>
      <c r="O1877">
        <f t="shared" si="264"/>
        <v>0</v>
      </c>
      <c r="P1877">
        <f t="shared" si="265"/>
        <v>0</v>
      </c>
      <c r="Q1877">
        <f t="shared" si="266"/>
        <v>0</v>
      </c>
      <c r="R1877">
        <f t="shared" si="267"/>
        <v>0</v>
      </c>
      <c r="S1877">
        <f t="shared" si="268"/>
        <v>1</v>
      </c>
    </row>
    <row r="1878" spans="1:19" ht="18.600000000000001" customHeight="1" x14ac:dyDescent="0.3">
      <c r="A1878" t="s">
        <v>5221</v>
      </c>
      <c r="B1878" t="str">
        <f>UPPER(DataAnalyst!B1878)</f>
        <v>APPLICATION ARCHITECT V/ DATA ANALYST</v>
      </c>
      <c r="C1878" t="s">
        <v>5170</v>
      </c>
      <c r="E1878" t="str">
        <f t="shared" si="261"/>
        <v>Data Analyst</v>
      </c>
      <c r="F1878" t="str">
        <f t="shared" si="262"/>
        <v>$53</v>
      </c>
      <c r="G1878" t="str">
        <f t="shared" si="263"/>
        <v>$99</v>
      </c>
      <c r="H1878" t="str">
        <f>LEFT(DataAnalyst!F1899,LEN(DataAnalyst!F1899)-3)</f>
        <v xml:space="preserve">AppleOne
</v>
      </c>
      <c r="I1878" t="s">
        <v>154</v>
      </c>
      <c r="J1878" t="str">
        <f>IF(DataAnalyst!I1899=-1,"Unknown",DataAnalyst!I1899)</f>
        <v>1001 to 5000 employees</v>
      </c>
      <c r="K1878" t="str">
        <f>IF(DataAnalyst!L1899=-1,"Unknown",DataAnalyst!L1899)</f>
        <v>Staffing &amp; Outsourcing</v>
      </c>
      <c r="L1878" t="str">
        <f>IF(DataAnalyst!N1899=-1,"Unknown",DataAnalyst!N1899)</f>
        <v>$1 to $2 billion (USD)</v>
      </c>
      <c r="M1878" t="b">
        <f>IF(DataAnalyst!P1899=-1,FALSE,TRUE)</f>
        <v>0</v>
      </c>
      <c r="N1878">
        <f t="shared" si="269"/>
        <v>0</v>
      </c>
      <c r="O1878">
        <f t="shared" si="264"/>
        <v>0</v>
      </c>
      <c r="P1878">
        <f t="shared" si="265"/>
        <v>0</v>
      </c>
      <c r="Q1878">
        <f t="shared" si="266"/>
        <v>0</v>
      </c>
      <c r="R1878">
        <f t="shared" si="267"/>
        <v>0</v>
      </c>
      <c r="S1878">
        <f t="shared" si="268"/>
        <v>0</v>
      </c>
    </row>
    <row r="1879" spans="1:19" ht="18.600000000000001" customHeight="1" x14ac:dyDescent="0.3">
      <c r="A1879" t="s">
        <v>5223</v>
      </c>
      <c r="B1879" t="str">
        <f>UPPER(DataAnalyst!B1879)</f>
        <v>SR. DATA TECHNOLOGY ANALYST</v>
      </c>
      <c r="C1879" t="s">
        <v>5170</v>
      </c>
      <c r="E1879" t="str">
        <f t="shared" si="261"/>
        <v>Data Analyst</v>
      </c>
      <c r="F1879" t="str">
        <f t="shared" si="262"/>
        <v>$53</v>
      </c>
      <c r="G1879" t="str">
        <f t="shared" si="263"/>
        <v>$99</v>
      </c>
      <c r="H1879" t="str">
        <f>LEFT(DataAnalyst!F1900,LEN(DataAnalyst!F1900)-3)</f>
        <v xml:space="preserve">PubNub
</v>
      </c>
      <c r="I1879" t="s">
        <v>154</v>
      </c>
      <c r="J1879" t="str">
        <f>IF(DataAnalyst!I1900=-1,"Unknown",DataAnalyst!I1900)</f>
        <v>51 to 200 employees</v>
      </c>
      <c r="K1879" t="str">
        <f>IF(DataAnalyst!L1900=-1,"Unknown",DataAnalyst!L1900)</f>
        <v>Internet</v>
      </c>
      <c r="L1879" t="str">
        <f>IF(DataAnalyst!N1900=-1,"Unknown",DataAnalyst!N1900)</f>
        <v>$10 to $25 million (USD)</v>
      </c>
      <c r="M1879" t="b">
        <f>IF(DataAnalyst!P1900=-1,FALSE,TRUE)</f>
        <v>1</v>
      </c>
      <c r="N1879">
        <f t="shared" si="269"/>
        <v>0</v>
      </c>
      <c r="O1879">
        <f t="shared" si="264"/>
        <v>0</v>
      </c>
      <c r="P1879">
        <f t="shared" si="265"/>
        <v>0</v>
      </c>
      <c r="Q1879">
        <f t="shared" si="266"/>
        <v>0</v>
      </c>
      <c r="R1879">
        <f t="shared" si="267"/>
        <v>0</v>
      </c>
      <c r="S1879">
        <f t="shared" si="268"/>
        <v>0</v>
      </c>
    </row>
    <row r="1880" spans="1:19" ht="18.600000000000001" customHeight="1" x14ac:dyDescent="0.3">
      <c r="A1880" t="s">
        <v>5225</v>
      </c>
      <c r="B1880" t="str">
        <f>UPPER(DataAnalyst!B1880)</f>
        <v>DATA OPTIMIZATION ANALYST (POSITION IN HICKORY, NC)</v>
      </c>
      <c r="C1880" t="s">
        <v>5170</v>
      </c>
      <c r="E1880" t="str">
        <f t="shared" si="261"/>
        <v>Data Analyst</v>
      </c>
      <c r="F1880" t="str">
        <f t="shared" si="262"/>
        <v>$53</v>
      </c>
      <c r="G1880" t="str">
        <f t="shared" si="263"/>
        <v>$99</v>
      </c>
      <c r="H1880" t="str">
        <f>LEFT(DataAnalyst!F1901,LEN(DataAnalyst!F1901)-3)</f>
        <v xml:space="preserve">SigmaWay
</v>
      </c>
      <c r="I1880" t="s">
        <v>154</v>
      </c>
      <c r="J1880" t="str">
        <f>IF(DataAnalyst!I1901=-1,"Unknown",DataAnalyst!I1901)</f>
        <v>1 to 50 employees</v>
      </c>
      <c r="K1880" t="str">
        <f>IF(DataAnalyst!L1901=-1,"Unknown",DataAnalyst!L1901)</f>
        <v>Unknown</v>
      </c>
      <c r="L1880" t="str">
        <f>IF(DataAnalyst!N1901=-1,"Unknown",DataAnalyst!N1901)</f>
        <v>Unknown / Non-Applicable</v>
      </c>
      <c r="M1880" t="b">
        <f>IF(DataAnalyst!P1901=-1,FALSE,TRUE)</f>
        <v>0</v>
      </c>
      <c r="N1880">
        <f t="shared" si="269"/>
        <v>1</v>
      </c>
      <c r="O1880">
        <f t="shared" si="264"/>
        <v>0</v>
      </c>
      <c r="P1880">
        <f t="shared" si="265"/>
        <v>0</v>
      </c>
      <c r="Q1880">
        <f t="shared" si="266"/>
        <v>0</v>
      </c>
      <c r="R1880">
        <f t="shared" si="267"/>
        <v>0</v>
      </c>
      <c r="S1880">
        <f t="shared" si="268"/>
        <v>1</v>
      </c>
    </row>
    <row r="1881" spans="1:19" ht="18.600000000000001" customHeight="1" x14ac:dyDescent="0.3">
      <c r="A1881" t="s">
        <v>5231</v>
      </c>
      <c r="B1881" t="str">
        <f>UPPER(DataAnalyst!B1881)</f>
        <v>TECHNOLOGY CONTROL ANALYST - AVP (CHIEF DATA OFFICE)</v>
      </c>
      <c r="C1881" t="s">
        <v>5230</v>
      </c>
      <c r="E1881" t="str">
        <f t="shared" ref="E1881:E1944" si="270">IF(COUNTIF(B1881, "*BU*"), "Business Analyst", "Data Analyst")</f>
        <v>Data Analyst</v>
      </c>
      <c r="F1881" t="str">
        <f t="shared" si="262"/>
        <v>$40</v>
      </c>
      <c r="G1881" t="str">
        <f t="shared" si="263"/>
        <v>$74</v>
      </c>
      <c r="H1881" t="str">
        <f>LEFT(DataAnalyst!F1902,LEN(DataAnalyst!F1902)-3)</f>
        <v xml:space="preserve">Giving Assistant
</v>
      </c>
      <c r="I1881" t="s">
        <v>154</v>
      </c>
      <c r="J1881" t="str">
        <f>IF(DataAnalyst!I1902=-1,"Unknown",DataAnalyst!I1902)</f>
        <v>1 to 50 employees</v>
      </c>
      <c r="K1881" t="str">
        <f>IF(DataAnalyst!L1902=-1,"Unknown",DataAnalyst!L1902)</f>
        <v>Advertising &amp; Marketing</v>
      </c>
      <c r="L1881" t="str">
        <f>IF(DataAnalyst!N1902=-1,"Unknown",DataAnalyst!N1902)</f>
        <v>$10 to $25 million (USD)</v>
      </c>
      <c r="M1881" t="b">
        <f>IF(DataAnalyst!P1902=-1,FALSE,TRUE)</f>
        <v>0</v>
      </c>
      <c r="N1881">
        <f t="shared" si="269"/>
        <v>0</v>
      </c>
      <c r="O1881">
        <f t="shared" si="264"/>
        <v>0</v>
      </c>
      <c r="P1881">
        <f t="shared" si="265"/>
        <v>0</v>
      </c>
      <c r="Q1881">
        <f t="shared" si="266"/>
        <v>0</v>
      </c>
      <c r="R1881">
        <f t="shared" si="267"/>
        <v>0</v>
      </c>
      <c r="S1881">
        <f t="shared" si="268"/>
        <v>0</v>
      </c>
    </row>
    <row r="1882" spans="1:19" ht="18.600000000000001" customHeight="1" x14ac:dyDescent="0.3">
      <c r="A1882" t="s">
        <v>5233</v>
      </c>
      <c r="B1882" t="str">
        <f>UPPER(DataAnalyst!B1882)</f>
        <v>DIGITAL DATA/INSIGHTS ANALYST</v>
      </c>
      <c r="C1882" t="s">
        <v>5230</v>
      </c>
      <c r="E1882" t="str">
        <f t="shared" si="270"/>
        <v>Data Analyst</v>
      </c>
      <c r="F1882" t="str">
        <f t="shared" si="262"/>
        <v>$40</v>
      </c>
      <c r="G1882" t="str">
        <f t="shared" si="263"/>
        <v>$74</v>
      </c>
      <c r="H1882" t="str">
        <f>LEFT(DataAnalyst!F1903,LEN(DataAnalyst!F1903)-3)</f>
        <v xml:space="preserve">nWay
</v>
      </c>
      <c r="I1882" t="s">
        <v>154</v>
      </c>
      <c r="J1882" t="str">
        <f>IF(DataAnalyst!I1903=-1,"Unknown",DataAnalyst!I1903)</f>
        <v>1 to 50 employees</v>
      </c>
      <c r="K1882" t="str">
        <f>IF(DataAnalyst!L1903=-1,"Unknown",DataAnalyst!L1903)</f>
        <v>Computer Hardware &amp; Software</v>
      </c>
      <c r="L1882" t="str">
        <f>IF(DataAnalyst!N1903=-1,"Unknown",DataAnalyst!N1903)</f>
        <v>Unknown / Non-Applicable</v>
      </c>
      <c r="M1882" t="b">
        <f>IF(DataAnalyst!P1903=-1,FALSE,TRUE)</f>
        <v>0</v>
      </c>
      <c r="N1882">
        <f t="shared" si="269"/>
        <v>0</v>
      </c>
      <c r="O1882">
        <f t="shared" si="264"/>
        <v>0</v>
      </c>
      <c r="P1882">
        <f t="shared" si="265"/>
        <v>0</v>
      </c>
      <c r="Q1882">
        <f t="shared" si="266"/>
        <v>0</v>
      </c>
      <c r="R1882">
        <f t="shared" si="267"/>
        <v>0</v>
      </c>
      <c r="S1882">
        <f t="shared" si="268"/>
        <v>1</v>
      </c>
    </row>
    <row r="1883" spans="1:19" ht="18.600000000000001" customHeight="1" x14ac:dyDescent="0.3">
      <c r="A1883" t="s">
        <v>5235</v>
      </c>
      <c r="B1883" t="str">
        <f>UPPER(DataAnalyst!B1883)</f>
        <v>BIG DATA ANALYST</v>
      </c>
      <c r="C1883" t="s">
        <v>5230</v>
      </c>
      <c r="E1883" t="str">
        <f t="shared" si="270"/>
        <v>Data Analyst</v>
      </c>
      <c r="F1883" t="str">
        <f t="shared" si="262"/>
        <v>$40</v>
      </c>
      <c r="G1883" t="str">
        <f t="shared" si="263"/>
        <v>$74</v>
      </c>
      <c r="H1883" t="str">
        <f>LEFT(DataAnalyst!F1904,LEN(DataAnalyst!F1904)-3)</f>
        <v xml:space="preserve">Perficient
</v>
      </c>
      <c r="I1883" t="s">
        <v>154</v>
      </c>
      <c r="J1883" t="str">
        <f>IF(DataAnalyst!I1904=-1,"Unknown",DataAnalyst!I1904)</f>
        <v>1001 to 5000 employees</v>
      </c>
      <c r="K1883" t="str">
        <f>IF(DataAnalyst!L1904=-1,"Unknown",DataAnalyst!L1904)</f>
        <v>IT Services</v>
      </c>
      <c r="L1883" t="str">
        <f>IF(DataAnalyst!N1904=-1,"Unknown",DataAnalyst!N1904)</f>
        <v>$500 million to $1 billion (USD)</v>
      </c>
      <c r="M1883" t="b">
        <f>IF(DataAnalyst!P1904=-1,FALSE,TRUE)</f>
        <v>0</v>
      </c>
      <c r="N1883">
        <f t="shared" si="269"/>
        <v>0</v>
      </c>
      <c r="O1883">
        <f t="shared" si="264"/>
        <v>0</v>
      </c>
      <c r="P1883">
        <f t="shared" si="265"/>
        <v>0</v>
      </c>
      <c r="Q1883">
        <f t="shared" si="266"/>
        <v>0</v>
      </c>
      <c r="R1883">
        <f t="shared" si="267"/>
        <v>0</v>
      </c>
      <c r="S1883">
        <f t="shared" si="268"/>
        <v>0</v>
      </c>
    </row>
    <row r="1884" spans="1:19" ht="18.600000000000001" customHeight="1" x14ac:dyDescent="0.3">
      <c r="A1884" t="s">
        <v>5237</v>
      </c>
      <c r="B1884" t="str">
        <f>UPPER(DataAnalyst!B1884)</f>
        <v>DATA MGMT ANALYST W/TRADED PRODUCTS</v>
      </c>
      <c r="C1884" t="s">
        <v>5230</v>
      </c>
      <c r="E1884" t="str">
        <f t="shared" si="270"/>
        <v>Data Analyst</v>
      </c>
      <c r="F1884" t="str">
        <f t="shared" si="262"/>
        <v>$40</v>
      </c>
      <c r="G1884" t="str">
        <f t="shared" si="263"/>
        <v>$74</v>
      </c>
      <c r="H1884" t="str">
        <f>LEFT(DataAnalyst!F1905,LEN(DataAnalyst!F1905)-3)</f>
        <v xml:space="preserve">Mindstrong
</v>
      </c>
      <c r="I1884" t="s">
        <v>154</v>
      </c>
      <c r="J1884" t="str">
        <f>IF(DataAnalyst!I1905=-1,"Unknown",DataAnalyst!I1905)</f>
        <v>51 to 200 employees</v>
      </c>
      <c r="K1884" t="str">
        <f>IF(DataAnalyst!L1905=-1,"Unknown",DataAnalyst!L1905)</f>
        <v>IT Services</v>
      </c>
      <c r="L1884" t="str">
        <f>IF(DataAnalyst!N1905=-1,"Unknown",DataAnalyst!N1905)</f>
        <v>Unknown / Non-Applicable</v>
      </c>
      <c r="M1884" t="b">
        <f>IF(DataAnalyst!P1905=-1,FALSE,TRUE)</f>
        <v>0</v>
      </c>
      <c r="N1884">
        <f t="shared" si="269"/>
        <v>1</v>
      </c>
      <c r="O1884">
        <f t="shared" si="264"/>
        <v>1</v>
      </c>
      <c r="P1884">
        <f t="shared" si="265"/>
        <v>0</v>
      </c>
      <c r="Q1884">
        <f t="shared" si="266"/>
        <v>1</v>
      </c>
      <c r="R1884">
        <f t="shared" si="267"/>
        <v>0</v>
      </c>
      <c r="S1884">
        <f t="shared" si="268"/>
        <v>1</v>
      </c>
    </row>
    <row r="1885" spans="1:19" ht="18.600000000000001" customHeight="1" x14ac:dyDescent="0.3">
      <c r="A1885" t="s">
        <v>5239</v>
      </c>
      <c r="B1885" t="str">
        <f>UPPER(DataAnalyst!B1885)</f>
        <v>DATA GOVERNANCE BUSINESS INFORMATION ANALYST</v>
      </c>
      <c r="C1885" t="s">
        <v>5230</v>
      </c>
      <c r="E1885" t="str">
        <f t="shared" si="270"/>
        <v>Business Analyst</v>
      </c>
      <c r="F1885" t="str">
        <f t="shared" si="262"/>
        <v>$40</v>
      </c>
      <c r="G1885" t="str">
        <f t="shared" si="263"/>
        <v>$74</v>
      </c>
      <c r="H1885" t="str">
        <f>LEFT(DataAnalyst!F1906,LEN(DataAnalyst!F1906)-3)</f>
        <v xml:space="preserve">LiveCareer
</v>
      </c>
      <c r="I1885" t="s">
        <v>154</v>
      </c>
      <c r="J1885" t="str">
        <f>IF(DataAnalyst!I1906=-1,"Unknown",DataAnalyst!I1906)</f>
        <v>501 to 1000 employees</v>
      </c>
      <c r="K1885" t="str">
        <f>IF(DataAnalyst!L1906=-1,"Unknown",DataAnalyst!L1906)</f>
        <v>Internet</v>
      </c>
      <c r="L1885" t="str">
        <f>IF(DataAnalyst!N1906=-1,"Unknown",DataAnalyst!N1906)</f>
        <v>Unknown / Non-Applicable</v>
      </c>
      <c r="M1885" t="b">
        <f>IF(DataAnalyst!P1906=-1,FALSE,TRUE)</f>
        <v>0</v>
      </c>
      <c r="N1885">
        <f t="shared" si="269"/>
        <v>1</v>
      </c>
      <c r="O1885">
        <f t="shared" si="264"/>
        <v>1</v>
      </c>
      <c r="P1885">
        <f t="shared" si="265"/>
        <v>0</v>
      </c>
      <c r="Q1885">
        <f t="shared" si="266"/>
        <v>1</v>
      </c>
      <c r="R1885">
        <f t="shared" si="267"/>
        <v>0</v>
      </c>
      <c r="S1885">
        <f t="shared" si="268"/>
        <v>0</v>
      </c>
    </row>
    <row r="1886" spans="1:19" ht="18.600000000000001" customHeight="1" x14ac:dyDescent="0.3">
      <c r="A1886" t="s">
        <v>5240</v>
      </c>
      <c r="B1886" t="str">
        <f>UPPER(DataAnalyst!B1886)</f>
        <v>DATA ANALYST WITH SECURITY CLEARANCE</v>
      </c>
      <c r="C1886" t="s">
        <v>5230</v>
      </c>
      <c r="E1886" t="str">
        <f t="shared" si="270"/>
        <v>Data Analyst</v>
      </c>
      <c r="F1886" t="str">
        <f t="shared" si="262"/>
        <v>$40</v>
      </c>
      <c r="G1886" t="str">
        <f t="shared" si="263"/>
        <v>$74</v>
      </c>
      <c r="H1886" t="str">
        <f>LEFT(DataAnalyst!F1907,LEN(DataAnalyst!F1907)-3)</f>
        <v xml:space="preserve">Mondo
</v>
      </c>
      <c r="I1886" t="s">
        <v>154</v>
      </c>
      <c r="J1886" t="str">
        <f>IF(DataAnalyst!I1907=-1,"Unknown",DataAnalyst!I1907)</f>
        <v>51 to 200 employees</v>
      </c>
      <c r="K1886" t="str">
        <f>IF(DataAnalyst!L1907=-1,"Unknown",DataAnalyst!L1907)</f>
        <v>Staffing &amp; Outsourcing</v>
      </c>
      <c r="L1886" t="str">
        <f>IF(DataAnalyst!N1907=-1,"Unknown",DataAnalyst!N1907)</f>
        <v>$100 to $500 million (USD)</v>
      </c>
      <c r="M1886" t="b">
        <f>IF(DataAnalyst!P1907=-1,FALSE,TRUE)</f>
        <v>0</v>
      </c>
      <c r="N1886">
        <f t="shared" si="269"/>
        <v>1</v>
      </c>
      <c r="O1886">
        <f t="shared" si="264"/>
        <v>0</v>
      </c>
      <c r="P1886">
        <f t="shared" si="265"/>
        <v>0</v>
      </c>
      <c r="Q1886">
        <f t="shared" si="266"/>
        <v>0</v>
      </c>
      <c r="R1886">
        <f t="shared" si="267"/>
        <v>1</v>
      </c>
      <c r="S1886">
        <f t="shared" si="268"/>
        <v>0</v>
      </c>
    </row>
    <row r="1887" spans="1:19" ht="18.600000000000001" customHeight="1" x14ac:dyDescent="0.3">
      <c r="A1887" t="s">
        <v>5243</v>
      </c>
      <c r="B1887" t="str">
        <f>UPPER(DataAnalyst!B1887)</f>
        <v>DATA ANALYST, DATA ACTIVATION</v>
      </c>
      <c r="C1887" t="s">
        <v>5230</v>
      </c>
      <c r="E1887" t="str">
        <f t="shared" si="270"/>
        <v>Data Analyst</v>
      </c>
      <c r="F1887" t="str">
        <f t="shared" si="262"/>
        <v>$40</v>
      </c>
      <c r="G1887" t="str">
        <f t="shared" si="263"/>
        <v>$74</v>
      </c>
      <c r="H1887" t="str">
        <f>LEFT(DataAnalyst!F1908,LEN(DataAnalyst!F1908)-3)</f>
        <v xml:space="preserve">Spin
</v>
      </c>
      <c r="I1887" t="s">
        <v>154</v>
      </c>
      <c r="J1887" t="str">
        <f>IF(DataAnalyst!I1908=-1,"Unknown",DataAnalyst!I1908)</f>
        <v>501 to 1000 employees</v>
      </c>
      <c r="K1887" t="str">
        <f>IF(DataAnalyst!L1908=-1,"Unknown",DataAnalyst!L1908)</f>
        <v>Computer Hardware &amp; Software</v>
      </c>
      <c r="L1887" t="str">
        <f>IF(DataAnalyst!N1908=-1,"Unknown",DataAnalyst!N1908)</f>
        <v>Unknown / Non-Applicable</v>
      </c>
      <c r="M1887" t="b">
        <f>IF(DataAnalyst!P1908=-1,FALSE,TRUE)</f>
        <v>0</v>
      </c>
      <c r="N1887">
        <f t="shared" si="269"/>
        <v>0</v>
      </c>
      <c r="O1887">
        <f t="shared" si="264"/>
        <v>0</v>
      </c>
      <c r="P1887">
        <f t="shared" si="265"/>
        <v>0</v>
      </c>
      <c r="Q1887">
        <f t="shared" si="266"/>
        <v>0</v>
      </c>
      <c r="R1887">
        <f t="shared" si="267"/>
        <v>0</v>
      </c>
      <c r="S1887">
        <f t="shared" si="268"/>
        <v>0</v>
      </c>
    </row>
    <row r="1888" spans="1:19" ht="18.600000000000001" customHeight="1" x14ac:dyDescent="0.3">
      <c r="A1888" t="s">
        <v>5245</v>
      </c>
      <c r="B1888" t="str">
        <f>UPPER(DataAnalyst!B1888)</f>
        <v>QA ANALYST WITH MONGODB / BIG DATA</v>
      </c>
      <c r="C1888" t="s">
        <v>5230</v>
      </c>
      <c r="E1888" t="str">
        <f t="shared" si="270"/>
        <v>Data Analyst</v>
      </c>
      <c r="F1888" t="str">
        <f t="shared" si="262"/>
        <v>$40</v>
      </c>
      <c r="G1888" t="str">
        <f t="shared" si="263"/>
        <v>$74</v>
      </c>
      <c r="H1888" t="str">
        <f>LEFT(DataAnalyst!F1909,LEN(DataAnalyst!F1909)-3)</f>
        <v xml:space="preserve">Elevate Labs
</v>
      </c>
      <c r="I1888" t="s">
        <v>154</v>
      </c>
      <c r="J1888" t="str">
        <f>IF(DataAnalyst!I1909=-1,"Unknown",DataAnalyst!I1909)</f>
        <v>1 to 50 employees</v>
      </c>
      <c r="K1888" t="str">
        <f>IF(DataAnalyst!L1909=-1,"Unknown",DataAnalyst!L1909)</f>
        <v>Computer Hardware &amp; Software</v>
      </c>
      <c r="L1888" t="str">
        <f>IF(DataAnalyst!N1909=-1,"Unknown",DataAnalyst!N1909)</f>
        <v>Unknown / Non-Applicable</v>
      </c>
      <c r="M1888" t="b">
        <f>IF(DataAnalyst!P1909=-1,FALSE,TRUE)</f>
        <v>0</v>
      </c>
      <c r="N1888">
        <f t="shared" si="269"/>
        <v>1</v>
      </c>
      <c r="O1888">
        <f t="shared" si="264"/>
        <v>0</v>
      </c>
      <c r="P1888">
        <f t="shared" si="265"/>
        <v>0</v>
      </c>
      <c r="Q1888">
        <f t="shared" si="266"/>
        <v>0</v>
      </c>
      <c r="R1888">
        <f t="shared" si="267"/>
        <v>0</v>
      </c>
      <c r="S1888">
        <f t="shared" si="268"/>
        <v>1</v>
      </c>
    </row>
    <row r="1889" spans="1:19" ht="18.600000000000001" customHeight="1" x14ac:dyDescent="0.3">
      <c r="A1889" t="s">
        <v>5247</v>
      </c>
      <c r="B1889" t="str">
        <f>UPPER(DataAnalyst!B1889)</f>
        <v>SR. ANALYST, PRODUCT CONTENT DATA QUALITY</v>
      </c>
      <c r="C1889" t="s">
        <v>5230</v>
      </c>
      <c r="E1889" t="str">
        <f t="shared" si="270"/>
        <v>Data Analyst</v>
      </c>
      <c r="F1889" t="str">
        <f t="shared" si="262"/>
        <v>$40</v>
      </c>
      <c r="G1889" t="str">
        <f t="shared" si="263"/>
        <v>$74</v>
      </c>
      <c r="H1889" t="str">
        <f>LEFT(DataAnalyst!F1910,LEN(DataAnalyst!F1910)-3)</f>
        <v xml:space="preserve">Deliverr Inc
</v>
      </c>
      <c r="I1889" t="s">
        <v>154</v>
      </c>
      <c r="J1889" t="str">
        <f>IF(DataAnalyst!I1910=-1,"Unknown",DataAnalyst!I1910)</f>
        <v>51 to 200 employees</v>
      </c>
      <c r="K1889" t="str">
        <f>IF(DataAnalyst!L1910=-1,"Unknown",DataAnalyst!L1910)</f>
        <v>Logistics &amp; Supply Chain</v>
      </c>
      <c r="L1889" t="str">
        <f>IF(DataAnalyst!N1910=-1,"Unknown",DataAnalyst!N1910)</f>
        <v>Unknown / Non-Applicable</v>
      </c>
      <c r="M1889" t="b">
        <f>IF(DataAnalyst!P1910=-1,FALSE,TRUE)</f>
        <v>0</v>
      </c>
      <c r="N1889">
        <f t="shared" si="269"/>
        <v>0</v>
      </c>
      <c r="O1889">
        <f t="shared" si="264"/>
        <v>0</v>
      </c>
      <c r="P1889">
        <f t="shared" si="265"/>
        <v>0</v>
      </c>
      <c r="Q1889">
        <f t="shared" si="266"/>
        <v>0</v>
      </c>
      <c r="R1889">
        <f t="shared" si="267"/>
        <v>0</v>
      </c>
      <c r="S1889">
        <f t="shared" si="268"/>
        <v>0</v>
      </c>
    </row>
    <row r="1890" spans="1:19" ht="18.600000000000001" customHeight="1" x14ac:dyDescent="0.3">
      <c r="A1890" t="s">
        <v>5249</v>
      </c>
      <c r="B1890" t="str">
        <f>UPPER(DataAnalyst!B1890)</f>
        <v>DATA VISUALIZATION ANALYST</v>
      </c>
      <c r="C1890" t="s">
        <v>5248</v>
      </c>
      <c r="E1890" t="str">
        <f t="shared" si="270"/>
        <v>Data Analyst</v>
      </c>
      <c r="F1890" t="str">
        <f t="shared" si="262"/>
        <v>$57</v>
      </c>
      <c r="G1890" t="str">
        <f t="shared" si="263"/>
        <v>$104</v>
      </c>
      <c r="H1890" t="str">
        <f>LEFT(DataAnalyst!F1911,LEN(DataAnalyst!F1911)-3)</f>
        <v xml:space="preserve">Angaza
</v>
      </c>
      <c r="I1890" t="s">
        <v>154</v>
      </c>
      <c r="J1890" t="str">
        <f>IF(DataAnalyst!I1911=-1,"Unknown",DataAnalyst!I1911)</f>
        <v>51 to 200 employees</v>
      </c>
      <c r="K1890" t="str">
        <f>IF(DataAnalyst!L1911=-1,"Unknown",DataAnalyst!L1911)</f>
        <v>Enterprise Software &amp; Network Solutions</v>
      </c>
      <c r="L1890" t="str">
        <f>IF(DataAnalyst!N1911=-1,"Unknown",DataAnalyst!N1911)</f>
        <v>Unknown / Non-Applicable</v>
      </c>
      <c r="M1890" t="b">
        <f>IF(DataAnalyst!P1911=-1,FALSE,TRUE)</f>
        <v>0</v>
      </c>
      <c r="N1890">
        <f t="shared" si="269"/>
        <v>1</v>
      </c>
      <c r="O1890">
        <f t="shared" si="264"/>
        <v>1</v>
      </c>
      <c r="P1890">
        <f t="shared" si="265"/>
        <v>0</v>
      </c>
      <c r="Q1890">
        <f t="shared" si="266"/>
        <v>1</v>
      </c>
      <c r="R1890">
        <f t="shared" si="267"/>
        <v>0</v>
      </c>
      <c r="S1890">
        <f t="shared" si="268"/>
        <v>1</v>
      </c>
    </row>
    <row r="1891" spans="1:19" ht="18.600000000000001" customHeight="1" x14ac:dyDescent="0.3">
      <c r="A1891" t="s">
        <v>5253</v>
      </c>
      <c r="B1891" t="str">
        <f>UPPER(DataAnalyst!B1891)</f>
        <v>DIGITAL MARKETING &amp; ECOMMERCE DATA ANALYST</v>
      </c>
      <c r="C1891" t="s">
        <v>5248</v>
      </c>
      <c r="E1891" t="str">
        <f t="shared" si="270"/>
        <v>Data Analyst</v>
      </c>
      <c r="F1891" t="str">
        <f t="shared" si="262"/>
        <v>$57</v>
      </c>
      <c r="G1891" t="str">
        <f t="shared" si="263"/>
        <v>$104</v>
      </c>
      <c r="H1891" t="str">
        <f>LEFT(DataAnalyst!F1912,LEN(DataAnalyst!F1912)-3)</f>
        <v xml:space="preserve">Mondo
</v>
      </c>
      <c r="I1891" t="s">
        <v>154</v>
      </c>
      <c r="J1891" t="str">
        <f>IF(DataAnalyst!I1912=-1,"Unknown",DataAnalyst!I1912)</f>
        <v>51 to 200 employees</v>
      </c>
      <c r="K1891" t="str">
        <f>IF(DataAnalyst!L1912=-1,"Unknown",DataAnalyst!L1912)</f>
        <v>Staffing &amp; Outsourcing</v>
      </c>
      <c r="L1891" t="str">
        <f>IF(DataAnalyst!N1912=-1,"Unknown",DataAnalyst!N1912)</f>
        <v>$100 to $500 million (USD)</v>
      </c>
      <c r="M1891" t="b">
        <f>IF(DataAnalyst!P1912=-1,FALSE,TRUE)</f>
        <v>0</v>
      </c>
      <c r="N1891">
        <f t="shared" si="269"/>
        <v>0</v>
      </c>
      <c r="O1891">
        <f t="shared" si="264"/>
        <v>0</v>
      </c>
      <c r="P1891">
        <f t="shared" si="265"/>
        <v>0</v>
      </c>
      <c r="Q1891">
        <f t="shared" si="266"/>
        <v>0</v>
      </c>
      <c r="R1891">
        <f t="shared" si="267"/>
        <v>0</v>
      </c>
      <c r="S1891">
        <f t="shared" si="268"/>
        <v>1</v>
      </c>
    </row>
    <row r="1892" spans="1:19" ht="18.600000000000001" customHeight="1" x14ac:dyDescent="0.3">
      <c r="A1892" t="s">
        <v>5255</v>
      </c>
      <c r="B1892" t="str">
        <f>UPPER(DataAnalyst!B1892)</f>
        <v>SENIOR DATA ANALYST</v>
      </c>
      <c r="C1892" t="s">
        <v>5248</v>
      </c>
      <c r="E1892" t="str">
        <f t="shared" si="270"/>
        <v>Data Analyst</v>
      </c>
      <c r="F1892" t="str">
        <f t="shared" si="262"/>
        <v>$57</v>
      </c>
      <c r="G1892" t="str">
        <f t="shared" si="263"/>
        <v>$104</v>
      </c>
      <c r="H1892" t="str">
        <f>LEFT(DataAnalyst!F1913,LEN(DataAnalyst!F1913)-3)</f>
        <v xml:space="preserve">Snowflake Computing
</v>
      </c>
      <c r="I1892" t="s">
        <v>405</v>
      </c>
      <c r="J1892" t="str">
        <f>IF(DataAnalyst!I1913=-1,"Unknown",DataAnalyst!I1913)</f>
        <v>1001 to 5000 employees</v>
      </c>
      <c r="K1892" t="str">
        <f>IF(DataAnalyst!L1913=-1,"Unknown",DataAnalyst!L1913)</f>
        <v>Enterprise Software &amp; Network Solutions</v>
      </c>
      <c r="L1892" t="str">
        <f>IF(DataAnalyst!N1913=-1,"Unknown",DataAnalyst!N1913)</f>
        <v>Unknown / Non-Applicable</v>
      </c>
      <c r="M1892" t="b">
        <f>IF(DataAnalyst!P1913=-1,FALSE,TRUE)</f>
        <v>0</v>
      </c>
      <c r="N1892">
        <f t="shared" si="269"/>
        <v>1</v>
      </c>
      <c r="O1892">
        <f t="shared" si="264"/>
        <v>1</v>
      </c>
      <c r="P1892">
        <f t="shared" si="265"/>
        <v>0</v>
      </c>
      <c r="Q1892">
        <f t="shared" si="266"/>
        <v>1</v>
      </c>
      <c r="R1892">
        <f t="shared" si="267"/>
        <v>0</v>
      </c>
      <c r="S1892">
        <f t="shared" si="268"/>
        <v>0</v>
      </c>
    </row>
    <row r="1893" spans="1:19" ht="18.600000000000001" customHeight="1" x14ac:dyDescent="0.3">
      <c r="A1893" t="s">
        <v>5257</v>
      </c>
      <c r="B1893" t="str">
        <f>UPPER(DataAnalyst!B1893)</f>
        <v>DATA ANALYST</v>
      </c>
      <c r="C1893" t="s">
        <v>5248</v>
      </c>
      <c r="E1893" t="str">
        <f t="shared" si="270"/>
        <v>Data Analyst</v>
      </c>
      <c r="F1893" t="str">
        <f t="shared" si="262"/>
        <v>$57</v>
      </c>
      <c r="G1893" t="str">
        <f t="shared" si="263"/>
        <v>$104</v>
      </c>
      <c r="H1893" t="str">
        <f>LEFT(DataAnalyst!F1914,LEN(DataAnalyst!F1914)-3)</f>
        <v xml:space="preserve">CBRE
</v>
      </c>
      <c r="I1893" t="s">
        <v>154</v>
      </c>
      <c r="J1893" t="str">
        <f>IF(DataAnalyst!I1914=-1,"Unknown",DataAnalyst!I1914)</f>
        <v>10000+ employees</v>
      </c>
      <c r="K1893" t="str">
        <f>IF(DataAnalyst!L1914=-1,"Unknown",DataAnalyst!L1914)</f>
        <v>Real Estate</v>
      </c>
      <c r="L1893" t="str">
        <f>IF(DataAnalyst!N1914=-1,"Unknown",DataAnalyst!N1914)</f>
        <v>Unknown / Non-Applicable</v>
      </c>
      <c r="M1893" t="b">
        <f>IF(DataAnalyst!P1914=-1,FALSE,TRUE)</f>
        <v>0</v>
      </c>
      <c r="N1893">
        <f t="shared" si="269"/>
        <v>1</v>
      </c>
      <c r="O1893">
        <f t="shared" si="264"/>
        <v>1</v>
      </c>
      <c r="P1893">
        <f t="shared" si="265"/>
        <v>0</v>
      </c>
      <c r="Q1893">
        <f t="shared" si="266"/>
        <v>1</v>
      </c>
      <c r="R1893">
        <f t="shared" si="267"/>
        <v>0</v>
      </c>
      <c r="S1893">
        <f t="shared" si="268"/>
        <v>1</v>
      </c>
    </row>
    <row r="1894" spans="1:19" ht="18.600000000000001" customHeight="1" x14ac:dyDescent="0.3">
      <c r="A1894" t="s">
        <v>5260</v>
      </c>
      <c r="B1894" t="str">
        <f>UPPER(DataAnalyst!B1894)</f>
        <v>SENIOR DATA ANALYST</v>
      </c>
      <c r="C1894" t="s">
        <v>5248</v>
      </c>
      <c r="E1894" t="str">
        <f t="shared" si="270"/>
        <v>Data Analyst</v>
      </c>
      <c r="F1894" t="str">
        <f t="shared" si="262"/>
        <v>$57</v>
      </c>
      <c r="G1894" t="str">
        <f t="shared" si="263"/>
        <v>$104</v>
      </c>
      <c r="H1894" t="str">
        <f>LEFT(DataAnalyst!F1915,LEN(DataAnalyst!F1915)-3)</f>
        <v xml:space="preserve">Duetto
</v>
      </c>
      <c r="I1894" t="s">
        <v>154</v>
      </c>
      <c r="J1894" t="str">
        <f>IF(DataAnalyst!I1915=-1,"Unknown",DataAnalyst!I1915)</f>
        <v>51 to 200 employees</v>
      </c>
      <c r="K1894" t="str">
        <f>IF(DataAnalyst!L1915=-1,"Unknown",DataAnalyst!L1915)</f>
        <v>Enterprise Software &amp; Network Solutions</v>
      </c>
      <c r="L1894" t="str">
        <f>IF(DataAnalyst!N1915=-1,"Unknown",DataAnalyst!N1915)</f>
        <v>$25 to $50 million (USD)</v>
      </c>
      <c r="M1894" t="b">
        <f>IF(DataAnalyst!P1915=-1,FALSE,TRUE)</f>
        <v>1</v>
      </c>
      <c r="N1894">
        <f t="shared" si="269"/>
        <v>1</v>
      </c>
      <c r="O1894">
        <f t="shared" si="264"/>
        <v>1</v>
      </c>
      <c r="P1894">
        <f t="shared" si="265"/>
        <v>0</v>
      </c>
      <c r="Q1894">
        <f t="shared" si="266"/>
        <v>0</v>
      </c>
      <c r="R1894">
        <f t="shared" si="267"/>
        <v>0</v>
      </c>
      <c r="S1894">
        <f t="shared" si="268"/>
        <v>0</v>
      </c>
    </row>
    <row r="1895" spans="1:19" ht="18.600000000000001" customHeight="1" x14ac:dyDescent="0.3">
      <c r="A1895" t="s">
        <v>5261</v>
      </c>
      <c r="B1895" t="str">
        <f>UPPER(DataAnalyst!B1895)</f>
        <v>DATA ANALYST</v>
      </c>
      <c r="C1895" t="s">
        <v>5248</v>
      </c>
      <c r="E1895" t="str">
        <f t="shared" si="270"/>
        <v>Data Analyst</v>
      </c>
      <c r="F1895" t="str">
        <f t="shared" si="262"/>
        <v>$57</v>
      </c>
      <c r="G1895" t="str">
        <f t="shared" si="263"/>
        <v>$104</v>
      </c>
      <c r="H1895" t="str">
        <f>LEFT(DataAnalyst!F1916,LEN(DataAnalyst!F1916)-3)</f>
        <v xml:space="preserve">Rodan and Fields, LLC
</v>
      </c>
      <c r="I1895" t="s">
        <v>154</v>
      </c>
      <c r="J1895" t="str">
        <f>IF(DataAnalyst!I1916=-1,"Unknown",DataAnalyst!I1916)</f>
        <v>501 to 1000 employees</v>
      </c>
      <c r="K1895" t="str">
        <f>IF(DataAnalyst!L1916=-1,"Unknown",DataAnalyst!L1916)</f>
        <v>Beauty &amp; Personal Accessories Stores</v>
      </c>
      <c r="L1895" t="str">
        <f>IF(DataAnalyst!N1916=-1,"Unknown",DataAnalyst!N1916)</f>
        <v>Unknown / Non-Applicable</v>
      </c>
      <c r="M1895" t="b">
        <f>IF(DataAnalyst!P1916=-1,FALSE,TRUE)</f>
        <v>0</v>
      </c>
      <c r="N1895">
        <f t="shared" si="269"/>
        <v>1</v>
      </c>
      <c r="O1895">
        <f t="shared" si="264"/>
        <v>1</v>
      </c>
      <c r="P1895">
        <f t="shared" si="265"/>
        <v>0</v>
      </c>
      <c r="Q1895">
        <f t="shared" si="266"/>
        <v>0</v>
      </c>
      <c r="R1895">
        <f t="shared" si="267"/>
        <v>0</v>
      </c>
      <c r="S1895">
        <f t="shared" si="268"/>
        <v>0</v>
      </c>
    </row>
    <row r="1896" spans="1:19" ht="18.600000000000001" customHeight="1" x14ac:dyDescent="0.3">
      <c r="A1896" t="s">
        <v>5263</v>
      </c>
      <c r="B1896" t="str">
        <f>UPPER(DataAnalyst!B1896)</f>
        <v>DATA ANALYST</v>
      </c>
      <c r="C1896" t="s">
        <v>5248</v>
      </c>
      <c r="E1896" t="str">
        <f t="shared" si="270"/>
        <v>Data Analyst</v>
      </c>
      <c r="F1896" t="str">
        <f t="shared" si="262"/>
        <v>$57</v>
      </c>
      <c r="G1896" t="str">
        <f t="shared" si="263"/>
        <v>$104</v>
      </c>
      <c r="H1896" t="str">
        <f>LEFT(DataAnalyst!F1917,LEN(DataAnalyst!F1917)-3)</f>
        <v>SGA I</v>
      </c>
      <c r="I1896" t="s">
        <v>154</v>
      </c>
      <c r="J1896" t="str">
        <f>IF(DataAnalyst!I1917=-1,"Unknown",DataAnalyst!I1917)</f>
        <v>1 to 50 employees</v>
      </c>
      <c r="K1896" t="str">
        <f>IF(DataAnalyst!L1917=-1,"Unknown",DataAnalyst!L1917)</f>
        <v>Architectural &amp; Engineering Services</v>
      </c>
      <c r="L1896" t="str">
        <f>IF(DataAnalyst!N1917=-1,"Unknown",DataAnalyst!N1917)</f>
        <v>$1 to $5 million (USD)</v>
      </c>
      <c r="M1896" t="b">
        <f>IF(DataAnalyst!P1917=-1,FALSE,TRUE)</f>
        <v>0</v>
      </c>
      <c r="N1896">
        <f t="shared" si="269"/>
        <v>1</v>
      </c>
      <c r="O1896">
        <f t="shared" si="264"/>
        <v>1</v>
      </c>
      <c r="P1896">
        <f t="shared" si="265"/>
        <v>0</v>
      </c>
      <c r="Q1896">
        <f t="shared" si="266"/>
        <v>0</v>
      </c>
      <c r="R1896">
        <f t="shared" si="267"/>
        <v>0</v>
      </c>
      <c r="S1896">
        <f t="shared" si="268"/>
        <v>0</v>
      </c>
    </row>
    <row r="1897" spans="1:19" ht="18.600000000000001" customHeight="1" x14ac:dyDescent="0.3">
      <c r="A1897" t="s">
        <v>5265</v>
      </c>
      <c r="B1897" t="str">
        <f>UPPER(DataAnalyst!B1897)</f>
        <v>DATA ANALYST</v>
      </c>
      <c r="C1897" t="s">
        <v>5248</v>
      </c>
      <c r="E1897" t="str">
        <f t="shared" si="270"/>
        <v>Data Analyst</v>
      </c>
      <c r="F1897" t="str">
        <f t="shared" si="262"/>
        <v>$57</v>
      </c>
      <c r="G1897" t="str">
        <f t="shared" si="263"/>
        <v>$104</v>
      </c>
      <c r="H1897" t="str">
        <f>LEFT(DataAnalyst!F1918,LEN(DataAnalyst!F1918)-3)</f>
        <v xml:space="preserve">Veem
</v>
      </c>
      <c r="I1897" t="s">
        <v>154</v>
      </c>
      <c r="J1897" t="str">
        <f>IF(DataAnalyst!I1918=-1,"Unknown",DataAnalyst!I1918)</f>
        <v>51 to 200 employees</v>
      </c>
      <c r="K1897" t="str">
        <f>IF(DataAnalyst!L1918=-1,"Unknown",DataAnalyst!L1918)</f>
        <v>Financial Transaction Processing</v>
      </c>
      <c r="L1897" t="str">
        <f>IF(DataAnalyst!N1918=-1,"Unknown",DataAnalyst!N1918)</f>
        <v>$1 to $5 million (USD)</v>
      </c>
      <c r="M1897" t="b">
        <f>IF(DataAnalyst!P1918=-1,FALSE,TRUE)</f>
        <v>0</v>
      </c>
      <c r="N1897">
        <f t="shared" si="269"/>
        <v>1</v>
      </c>
      <c r="O1897">
        <f t="shared" si="264"/>
        <v>1</v>
      </c>
      <c r="P1897">
        <f t="shared" si="265"/>
        <v>0</v>
      </c>
      <c r="Q1897">
        <f t="shared" si="266"/>
        <v>0</v>
      </c>
      <c r="R1897">
        <f t="shared" si="267"/>
        <v>0</v>
      </c>
      <c r="S1897">
        <f t="shared" si="268"/>
        <v>1</v>
      </c>
    </row>
    <row r="1898" spans="1:19" ht="18.600000000000001" customHeight="1" x14ac:dyDescent="0.3">
      <c r="A1898" t="s">
        <v>5269</v>
      </c>
      <c r="B1898" t="str">
        <f>UPPER(DataAnalyst!B1898)</f>
        <v>SR. DATA ANALYST (MARKETING DEPARTMENT)</v>
      </c>
      <c r="C1898" t="s">
        <v>5248</v>
      </c>
      <c r="E1898" t="str">
        <f t="shared" si="270"/>
        <v>Data Analyst</v>
      </c>
      <c r="F1898" t="str">
        <f t="shared" si="262"/>
        <v>$57</v>
      </c>
      <c r="G1898" t="str">
        <f t="shared" si="263"/>
        <v>$104</v>
      </c>
      <c r="H1898" t="str">
        <f>LEFT(DataAnalyst!F1919,LEN(DataAnalyst!F1919)-3)</f>
        <v xml:space="preserve">Coinbase
</v>
      </c>
      <c r="I1898" t="s">
        <v>154</v>
      </c>
      <c r="J1898" t="str">
        <f>IF(DataAnalyst!I1919=-1,"Unknown",DataAnalyst!I1919)</f>
        <v>501 to 1000 employees</v>
      </c>
      <c r="K1898" t="str">
        <f>IF(DataAnalyst!L1919=-1,"Unknown",DataAnalyst!L1919)</f>
        <v>Internet</v>
      </c>
      <c r="L1898" t="str">
        <f>IF(DataAnalyst!N1919=-1,"Unknown",DataAnalyst!N1919)</f>
        <v>Unknown / Non-Applicable</v>
      </c>
      <c r="M1898" t="b">
        <f>IF(DataAnalyst!P1919=-1,FALSE,TRUE)</f>
        <v>1</v>
      </c>
      <c r="N1898">
        <f t="shared" si="269"/>
        <v>1</v>
      </c>
      <c r="O1898">
        <f t="shared" si="264"/>
        <v>1</v>
      </c>
      <c r="P1898">
        <f t="shared" si="265"/>
        <v>0</v>
      </c>
      <c r="Q1898">
        <f t="shared" si="266"/>
        <v>1</v>
      </c>
      <c r="R1898">
        <f t="shared" si="267"/>
        <v>0</v>
      </c>
      <c r="S1898">
        <f t="shared" si="268"/>
        <v>1</v>
      </c>
    </row>
    <row r="1899" spans="1:19" ht="18.600000000000001" customHeight="1" x14ac:dyDescent="0.3">
      <c r="A1899" t="s">
        <v>5272</v>
      </c>
      <c r="B1899" t="str">
        <f>UPPER(DataAnalyst!B1899)</f>
        <v>IMMEDIATE NEED FOR DATA ANALYST</v>
      </c>
      <c r="C1899" t="s">
        <v>5248</v>
      </c>
      <c r="E1899" t="str">
        <f t="shared" si="270"/>
        <v>Data Analyst</v>
      </c>
      <c r="F1899" t="str">
        <f t="shared" si="262"/>
        <v>$57</v>
      </c>
      <c r="G1899" t="str">
        <f t="shared" si="263"/>
        <v>$104</v>
      </c>
      <c r="H1899" t="str">
        <f>LEFT(DataAnalyst!F1920,LEN(DataAnalyst!F1920)-3)</f>
        <v xml:space="preserve">Trifacta
</v>
      </c>
      <c r="I1899" t="s">
        <v>154</v>
      </c>
      <c r="J1899" t="str">
        <f>IF(DataAnalyst!I1920=-1,"Unknown",DataAnalyst!I1920)</f>
        <v>51 to 200 employees</v>
      </c>
      <c r="K1899" t="str">
        <f>IF(DataAnalyst!L1920=-1,"Unknown",DataAnalyst!L1920)</f>
        <v>Computer Hardware &amp; Software</v>
      </c>
      <c r="L1899" t="str">
        <f>IF(DataAnalyst!N1920=-1,"Unknown",DataAnalyst!N1920)</f>
        <v>Unknown / Non-Applicable</v>
      </c>
      <c r="M1899" t="b">
        <f>IF(DataAnalyst!P1920=-1,FALSE,TRUE)</f>
        <v>0</v>
      </c>
      <c r="N1899">
        <f t="shared" si="269"/>
        <v>1</v>
      </c>
      <c r="O1899">
        <f t="shared" si="264"/>
        <v>1</v>
      </c>
      <c r="P1899">
        <f t="shared" si="265"/>
        <v>0</v>
      </c>
      <c r="Q1899">
        <f t="shared" si="266"/>
        <v>1</v>
      </c>
      <c r="R1899">
        <f t="shared" si="267"/>
        <v>0</v>
      </c>
      <c r="S1899">
        <f t="shared" si="268"/>
        <v>1</v>
      </c>
    </row>
    <row r="1900" spans="1:19" ht="18.600000000000001" customHeight="1" x14ac:dyDescent="0.3">
      <c r="A1900" t="s">
        <v>5274</v>
      </c>
      <c r="B1900" t="str">
        <f>UPPER(DataAnalyst!B1900)</f>
        <v>SENIOR ANALYST, DATA &amp; ANALYTICS</v>
      </c>
      <c r="C1900" t="s">
        <v>5248</v>
      </c>
      <c r="E1900" t="str">
        <f t="shared" si="270"/>
        <v>Data Analyst</v>
      </c>
      <c r="F1900" t="str">
        <f t="shared" si="262"/>
        <v>$57</v>
      </c>
      <c r="G1900" t="str">
        <f t="shared" si="263"/>
        <v>$104</v>
      </c>
      <c r="H1900" t="str">
        <f>LEFT(DataAnalyst!F1922,LEN(DataAnalyst!F1922)-3)</f>
        <v xml:space="preserve">Hinge Health
</v>
      </c>
      <c r="I1900" t="s">
        <v>154</v>
      </c>
      <c r="J1900" t="str">
        <f>IF(DataAnalyst!I1922=-1,"Unknown",DataAnalyst!I1922)</f>
        <v>201 to 500 employees</v>
      </c>
      <c r="K1900" t="str">
        <f>IF(DataAnalyst!L1922=-1,"Unknown",DataAnalyst!L1922)</f>
        <v>Health Care Services &amp; Hospitals</v>
      </c>
      <c r="L1900" t="str">
        <f>IF(DataAnalyst!N1922=-1,"Unknown",DataAnalyst!N1922)</f>
        <v>$50 to $100 million (USD)</v>
      </c>
      <c r="M1900" t="b">
        <f>IF(DataAnalyst!P1922=-1,FALSE,TRUE)</f>
        <v>0</v>
      </c>
      <c r="N1900">
        <f t="shared" si="269"/>
        <v>1</v>
      </c>
      <c r="O1900">
        <f t="shared" si="264"/>
        <v>1</v>
      </c>
      <c r="P1900">
        <f t="shared" si="265"/>
        <v>0</v>
      </c>
      <c r="Q1900">
        <f t="shared" si="266"/>
        <v>1</v>
      </c>
      <c r="R1900">
        <f t="shared" si="267"/>
        <v>0</v>
      </c>
      <c r="S1900">
        <f t="shared" si="268"/>
        <v>1</v>
      </c>
    </row>
    <row r="1901" spans="1:19" ht="18.600000000000001" customHeight="1" x14ac:dyDescent="0.3">
      <c r="A1901" t="s">
        <v>5277</v>
      </c>
      <c r="B1901" t="str">
        <f>UPPER(DataAnalyst!B1901)</f>
        <v>DATA ANALYST/ENGINEER</v>
      </c>
      <c r="C1901" t="s">
        <v>5248</v>
      </c>
      <c r="E1901" t="str">
        <f t="shared" si="270"/>
        <v>Data Analyst</v>
      </c>
      <c r="F1901" t="str">
        <f t="shared" si="262"/>
        <v>$57</v>
      </c>
      <c r="G1901" t="str">
        <f t="shared" si="263"/>
        <v>$104</v>
      </c>
      <c r="H1901" t="str">
        <f>LEFT(DataAnalyst!F1923,LEN(DataAnalyst!F1923)-3)</f>
        <v xml:space="preserve">User Testing
</v>
      </c>
      <c r="I1901" t="s">
        <v>154</v>
      </c>
      <c r="J1901" t="str">
        <f>IF(DataAnalyst!I1923=-1,"Unknown",DataAnalyst!I1923)</f>
        <v>501 to 1000 employees</v>
      </c>
      <c r="K1901" t="str">
        <f>IF(DataAnalyst!L1923=-1,"Unknown",DataAnalyst!L1923)</f>
        <v>Enterprise Software &amp; Network Solutions</v>
      </c>
      <c r="L1901" t="str">
        <f>IF(DataAnalyst!N1923=-1,"Unknown",DataAnalyst!N1923)</f>
        <v>Unknown / Non-Applicable</v>
      </c>
      <c r="M1901" t="b">
        <f>IF(DataAnalyst!P1923=-1,FALSE,TRUE)</f>
        <v>0</v>
      </c>
      <c r="N1901">
        <f t="shared" si="269"/>
        <v>1</v>
      </c>
      <c r="O1901">
        <f t="shared" si="264"/>
        <v>1</v>
      </c>
      <c r="P1901">
        <f t="shared" si="265"/>
        <v>0</v>
      </c>
      <c r="Q1901">
        <f t="shared" si="266"/>
        <v>0</v>
      </c>
      <c r="R1901">
        <f t="shared" si="267"/>
        <v>0</v>
      </c>
      <c r="S1901">
        <f t="shared" si="268"/>
        <v>0</v>
      </c>
    </row>
    <row r="1902" spans="1:19" ht="18.600000000000001" customHeight="1" x14ac:dyDescent="0.3">
      <c r="A1902" t="s">
        <v>5281</v>
      </c>
      <c r="B1902" t="str">
        <f>UPPER(DataAnalyst!B1902)</f>
        <v>MID-LEVEL DATA ANALYST</v>
      </c>
      <c r="C1902" t="s">
        <v>5248</v>
      </c>
      <c r="E1902" t="str">
        <f t="shared" si="270"/>
        <v>Data Analyst</v>
      </c>
      <c r="F1902" t="str">
        <f t="shared" si="262"/>
        <v>$57</v>
      </c>
      <c r="G1902" t="str">
        <f t="shared" si="263"/>
        <v>$104</v>
      </c>
      <c r="H1902" t="str">
        <f>LEFT(DataAnalyst!F1924,LEN(DataAnalyst!F1924)-3)</f>
        <v>Pair-</v>
      </c>
      <c r="I1902" t="s">
        <v>154</v>
      </c>
      <c r="J1902" t="str">
        <f>IF(DataAnalyst!I1924=-1,"Unknown",DataAnalyst!I1924)</f>
        <v>Unknown</v>
      </c>
      <c r="K1902" t="str">
        <f>IF(DataAnalyst!L1924=-1,"Unknown",DataAnalyst!L1924)</f>
        <v>Unknown</v>
      </c>
      <c r="L1902" t="str">
        <f>IF(DataAnalyst!N1924=-1,"Unknown",DataAnalyst!N1924)</f>
        <v>Unknown</v>
      </c>
      <c r="M1902" t="b">
        <f>IF(DataAnalyst!P1924=-1,FALSE,TRUE)</f>
        <v>0</v>
      </c>
      <c r="N1902">
        <f t="shared" si="269"/>
        <v>1</v>
      </c>
      <c r="O1902">
        <f t="shared" si="264"/>
        <v>1</v>
      </c>
      <c r="P1902">
        <f t="shared" si="265"/>
        <v>1</v>
      </c>
      <c r="Q1902">
        <f t="shared" si="266"/>
        <v>1</v>
      </c>
      <c r="R1902">
        <f t="shared" si="267"/>
        <v>0</v>
      </c>
      <c r="S1902">
        <f t="shared" si="268"/>
        <v>1</v>
      </c>
    </row>
    <row r="1903" spans="1:19" ht="18.600000000000001" customHeight="1" x14ac:dyDescent="0.3">
      <c r="A1903" t="s">
        <v>5283</v>
      </c>
      <c r="B1903" t="str">
        <f>UPPER(DataAnalyst!B1903)</f>
        <v>DATA ANALYST</v>
      </c>
      <c r="C1903" t="s">
        <v>5248</v>
      </c>
      <c r="E1903" t="str">
        <f t="shared" si="270"/>
        <v>Data Analyst</v>
      </c>
      <c r="F1903" t="str">
        <f t="shared" si="262"/>
        <v>$57</v>
      </c>
      <c r="G1903" t="str">
        <f t="shared" si="263"/>
        <v>$104</v>
      </c>
      <c r="H1903" t="str">
        <f>LEFT(DataAnalyst!F1925,LEN(DataAnalyst!F1925)-3)</f>
        <v xml:space="preserve">Shorenstein Realty Services L.P.
</v>
      </c>
      <c r="I1903" t="s">
        <v>154</v>
      </c>
      <c r="J1903" t="str">
        <f>IF(DataAnalyst!I1925=-1,"Unknown",DataAnalyst!I1925)</f>
        <v>201 to 500 employees</v>
      </c>
      <c r="K1903" t="str">
        <f>IF(DataAnalyst!L1925=-1,"Unknown",DataAnalyst!L1925)</f>
        <v>Real Estate</v>
      </c>
      <c r="L1903" t="str">
        <f>IF(DataAnalyst!N1925=-1,"Unknown",DataAnalyst!N1925)</f>
        <v>$50 to $100 million (USD)</v>
      </c>
      <c r="M1903" t="b">
        <f>IF(DataAnalyst!P1925=-1,FALSE,TRUE)</f>
        <v>0</v>
      </c>
      <c r="N1903">
        <f t="shared" si="269"/>
        <v>1</v>
      </c>
      <c r="O1903">
        <f t="shared" si="264"/>
        <v>1</v>
      </c>
      <c r="P1903">
        <f t="shared" si="265"/>
        <v>0</v>
      </c>
      <c r="Q1903">
        <f t="shared" si="266"/>
        <v>1</v>
      </c>
      <c r="R1903">
        <f t="shared" si="267"/>
        <v>0</v>
      </c>
      <c r="S1903">
        <f t="shared" si="268"/>
        <v>1</v>
      </c>
    </row>
    <row r="1904" spans="1:19" ht="18.600000000000001" customHeight="1" x14ac:dyDescent="0.3">
      <c r="A1904" t="s">
        <v>5285</v>
      </c>
      <c r="B1904" t="str">
        <f>UPPER(DataAnalyst!B1904)</f>
        <v>HEALTHCARE DATA ANALYST</v>
      </c>
      <c r="C1904" t="s">
        <v>5248</v>
      </c>
      <c r="E1904" t="str">
        <f t="shared" si="270"/>
        <v>Data Analyst</v>
      </c>
      <c r="F1904" t="str">
        <f t="shared" si="262"/>
        <v>$57</v>
      </c>
      <c r="G1904" t="str">
        <f t="shared" si="263"/>
        <v>$104</v>
      </c>
      <c r="H1904" t="str">
        <f>LEFT(DataAnalyst!F1927,LEN(DataAnalyst!F1927)-3)</f>
        <v xml:space="preserve">UCSF Medical Center
</v>
      </c>
      <c r="I1904" t="s">
        <v>154</v>
      </c>
      <c r="J1904" t="str">
        <f>IF(DataAnalyst!I1927=-1,"Unknown",DataAnalyst!I1927)</f>
        <v>10000+ employees</v>
      </c>
      <c r="K1904" t="str">
        <f>IF(DataAnalyst!L1927=-1,"Unknown",DataAnalyst!L1927)</f>
        <v>Health Care Services &amp; Hospitals</v>
      </c>
      <c r="L1904" t="str">
        <f>IF(DataAnalyst!N1927=-1,"Unknown",DataAnalyst!N1927)</f>
        <v>$50 to $100 million (USD)</v>
      </c>
      <c r="M1904" t="b">
        <f>IF(DataAnalyst!P1927=-1,FALSE,TRUE)</f>
        <v>0</v>
      </c>
      <c r="N1904">
        <f t="shared" si="269"/>
        <v>1</v>
      </c>
      <c r="O1904">
        <f t="shared" si="264"/>
        <v>0</v>
      </c>
      <c r="P1904">
        <f t="shared" si="265"/>
        <v>0</v>
      </c>
      <c r="Q1904">
        <f t="shared" si="266"/>
        <v>0</v>
      </c>
      <c r="R1904">
        <f t="shared" si="267"/>
        <v>0</v>
      </c>
      <c r="S1904">
        <f t="shared" si="268"/>
        <v>1</v>
      </c>
    </row>
    <row r="1905" spans="1:19" ht="18.600000000000001" customHeight="1" x14ac:dyDescent="0.3">
      <c r="A1905" t="s">
        <v>5286</v>
      </c>
      <c r="B1905" t="str">
        <f>UPPER(DataAnalyst!B1905)</f>
        <v>DATA ANALYST</v>
      </c>
      <c r="C1905" t="s">
        <v>5248</v>
      </c>
      <c r="E1905" t="str">
        <f t="shared" si="270"/>
        <v>Data Analyst</v>
      </c>
      <c r="F1905" t="str">
        <f t="shared" si="262"/>
        <v>$57</v>
      </c>
      <c r="G1905" t="str">
        <f t="shared" si="263"/>
        <v>$104</v>
      </c>
      <c r="H1905" t="str">
        <f>LEFT(DataAnalyst!F1928,LEN(DataAnalyst!F1928)-3)</f>
        <v xml:space="preserve">Motiv Power Systems
</v>
      </c>
      <c r="I1905" t="s">
        <v>154</v>
      </c>
      <c r="J1905" t="str">
        <f>IF(DataAnalyst!I1928=-1,"Unknown",DataAnalyst!I1928)</f>
        <v>51 to 200 employees</v>
      </c>
      <c r="K1905" t="str">
        <f>IF(DataAnalyst!L1928=-1,"Unknown",DataAnalyst!L1928)</f>
        <v>Electrical &amp; Electronic Manufacturing</v>
      </c>
      <c r="L1905" t="str">
        <f>IF(DataAnalyst!N1928=-1,"Unknown",DataAnalyst!N1928)</f>
        <v>$5 to $10 million (USD)</v>
      </c>
      <c r="M1905" t="b">
        <f>IF(DataAnalyst!P1928=-1,FALSE,TRUE)</f>
        <v>0</v>
      </c>
      <c r="N1905">
        <f t="shared" si="269"/>
        <v>1</v>
      </c>
      <c r="O1905">
        <f t="shared" si="264"/>
        <v>1</v>
      </c>
      <c r="P1905">
        <f t="shared" si="265"/>
        <v>0</v>
      </c>
      <c r="Q1905">
        <f t="shared" si="266"/>
        <v>1</v>
      </c>
      <c r="R1905">
        <f t="shared" si="267"/>
        <v>0</v>
      </c>
      <c r="S1905">
        <f t="shared" si="268"/>
        <v>1</v>
      </c>
    </row>
    <row r="1906" spans="1:19" ht="18.600000000000001" customHeight="1" x14ac:dyDescent="0.3">
      <c r="A1906" t="s">
        <v>5288</v>
      </c>
      <c r="B1906" t="str">
        <f>UPPER(DataAnalyst!B1906)</f>
        <v>PRODUCT DATA ANALYST</v>
      </c>
      <c r="C1906" t="s">
        <v>5248</v>
      </c>
      <c r="E1906" t="str">
        <f t="shared" si="270"/>
        <v>Data Analyst</v>
      </c>
      <c r="F1906" t="str">
        <f t="shared" si="262"/>
        <v>$57</v>
      </c>
      <c r="G1906" t="str">
        <f t="shared" si="263"/>
        <v>$104</v>
      </c>
      <c r="H1906" t="str">
        <f>LEFT(DataAnalyst!F1929,LEN(DataAnalyst!F1929)-3)</f>
        <v xml:space="preserve">Upstart
</v>
      </c>
      <c r="I1906" t="s">
        <v>405</v>
      </c>
      <c r="J1906" t="str">
        <f>IF(DataAnalyst!I1929=-1,"Unknown",DataAnalyst!I1929)</f>
        <v>201 to 500 employees</v>
      </c>
      <c r="K1906" t="str">
        <f>IF(DataAnalyst!L1929=-1,"Unknown",DataAnalyst!L1929)</f>
        <v>Lending</v>
      </c>
      <c r="L1906" t="str">
        <f>IF(DataAnalyst!N1929=-1,"Unknown",DataAnalyst!N1929)</f>
        <v>Unknown / Non-Applicable</v>
      </c>
      <c r="M1906" t="b">
        <f>IF(DataAnalyst!P1929=-1,FALSE,TRUE)</f>
        <v>1</v>
      </c>
      <c r="N1906">
        <f t="shared" si="269"/>
        <v>1</v>
      </c>
      <c r="O1906">
        <f t="shared" si="264"/>
        <v>1</v>
      </c>
      <c r="P1906">
        <f t="shared" si="265"/>
        <v>0</v>
      </c>
      <c r="Q1906">
        <f t="shared" si="266"/>
        <v>1</v>
      </c>
      <c r="R1906">
        <f t="shared" si="267"/>
        <v>0</v>
      </c>
      <c r="S1906">
        <f t="shared" si="268"/>
        <v>1</v>
      </c>
    </row>
    <row r="1907" spans="1:19" ht="18.600000000000001" customHeight="1" x14ac:dyDescent="0.3">
      <c r="A1907" t="s">
        <v>5291</v>
      </c>
      <c r="B1907" t="str">
        <f>UPPER(DataAnalyst!B1907)</f>
        <v>DATA ANALYST</v>
      </c>
      <c r="C1907" t="s">
        <v>5248</v>
      </c>
      <c r="E1907" t="str">
        <f t="shared" si="270"/>
        <v>Data Analyst</v>
      </c>
      <c r="F1907" t="str">
        <f t="shared" si="262"/>
        <v>$57</v>
      </c>
      <c r="G1907" t="str">
        <f t="shared" si="263"/>
        <v>$104</v>
      </c>
      <c r="H1907" t="str">
        <f>LEFT(DataAnalyst!F1931,LEN(DataAnalyst!F1931)-3)</f>
        <v xml:space="preserve">Priceonomics
</v>
      </c>
      <c r="I1907" t="s">
        <v>154</v>
      </c>
      <c r="J1907" t="str">
        <f>IF(DataAnalyst!I1931=-1,"Unknown",DataAnalyst!I1931)</f>
        <v>1 to 50 employees</v>
      </c>
      <c r="K1907" t="str">
        <f>IF(DataAnalyst!L1931=-1,"Unknown",DataAnalyst!L1931)</f>
        <v>Internet</v>
      </c>
      <c r="L1907" t="str">
        <f>IF(DataAnalyst!N1931=-1,"Unknown",DataAnalyst!N1931)</f>
        <v>Less than $1 million (USD)</v>
      </c>
      <c r="M1907" t="b">
        <f>IF(DataAnalyst!P1931=-1,FALSE,TRUE)</f>
        <v>0</v>
      </c>
      <c r="N1907">
        <f t="shared" si="269"/>
        <v>1</v>
      </c>
      <c r="O1907">
        <f t="shared" si="264"/>
        <v>0</v>
      </c>
      <c r="P1907">
        <f t="shared" si="265"/>
        <v>0</v>
      </c>
      <c r="Q1907">
        <f t="shared" si="266"/>
        <v>1</v>
      </c>
      <c r="R1907">
        <f t="shared" si="267"/>
        <v>0</v>
      </c>
      <c r="S1907">
        <f t="shared" si="268"/>
        <v>0</v>
      </c>
    </row>
    <row r="1908" spans="1:19" ht="18.600000000000001" customHeight="1" x14ac:dyDescent="0.3">
      <c r="A1908" t="s">
        <v>5293</v>
      </c>
      <c r="B1908" t="str">
        <f>UPPER(DataAnalyst!B1908)</f>
        <v>DATA ANALYST</v>
      </c>
      <c r="C1908" t="s">
        <v>5248</v>
      </c>
      <c r="E1908" t="str">
        <f t="shared" si="270"/>
        <v>Data Analyst</v>
      </c>
      <c r="F1908" t="str">
        <f t="shared" si="262"/>
        <v>$57</v>
      </c>
      <c r="G1908" t="str">
        <f t="shared" si="263"/>
        <v>$104</v>
      </c>
      <c r="H1908" t="str">
        <f>LEFT(DataAnalyst!F1932,LEN(DataAnalyst!F1932)-3)</f>
        <v>Applicantz, I</v>
      </c>
      <c r="I1908" t="s">
        <v>154</v>
      </c>
      <c r="J1908" t="str">
        <f>IF(DataAnalyst!I1932=-1,"Unknown",DataAnalyst!I1932)</f>
        <v>51 to 200 employees</v>
      </c>
      <c r="K1908" t="str">
        <f>IF(DataAnalyst!L1932=-1,"Unknown",DataAnalyst!L1932)</f>
        <v>Unknown</v>
      </c>
      <c r="L1908" t="str">
        <f>IF(DataAnalyst!N1932=-1,"Unknown",DataAnalyst!N1932)</f>
        <v>Unknown / Non-Applicable</v>
      </c>
      <c r="M1908" t="b">
        <f>IF(DataAnalyst!P1932=-1,FALSE,TRUE)</f>
        <v>0</v>
      </c>
      <c r="N1908">
        <f t="shared" si="269"/>
        <v>1</v>
      </c>
      <c r="O1908">
        <f t="shared" si="264"/>
        <v>1</v>
      </c>
      <c r="P1908">
        <f t="shared" si="265"/>
        <v>1</v>
      </c>
      <c r="Q1908">
        <f t="shared" si="266"/>
        <v>0</v>
      </c>
      <c r="R1908">
        <f t="shared" si="267"/>
        <v>0</v>
      </c>
      <c r="S1908">
        <f t="shared" si="268"/>
        <v>0</v>
      </c>
    </row>
    <row r="1909" spans="1:19" ht="18.600000000000001" customHeight="1" x14ac:dyDescent="0.3">
      <c r="A1909" t="s">
        <v>5296</v>
      </c>
      <c r="B1909" t="str">
        <f>UPPER(DataAnalyst!B1909)</f>
        <v>TEMPORARY PART TIME DATA ANALYST (REMOTE - NORTH &amp; SOUTH AMERICA)</v>
      </c>
      <c r="C1909" t="s">
        <v>5248</v>
      </c>
      <c r="E1909" t="str">
        <f t="shared" si="270"/>
        <v>Data Analyst</v>
      </c>
      <c r="F1909" t="str">
        <f t="shared" si="262"/>
        <v>$57</v>
      </c>
      <c r="G1909" t="str">
        <f t="shared" si="263"/>
        <v>$104</v>
      </c>
      <c r="H1909" t="str">
        <f>LEFT(DataAnalyst!F1933,LEN(DataAnalyst!F1933)-3)</f>
        <v xml:space="preserve">BOLD
</v>
      </c>
      <c r="I1909" t="s">
        <v>154</v>
      </c>
      <c r="J1909" t="str">
        <f>IF(DataAnalyst!I1933=-1,"Unknown",DataAnalyst!I1933)</f>
        <v>201 to 500 employees</v>
      </c>
      <c r="K1909" t="str">
        <f>IF(DataAnalyst!L1933=-1,"Unknown",DataAnalyst!L1933)</f>
        <v>Internet</v>
      </c>
      <c r="L1909" t="str">
        <f>IF(DataAnalyst!N1933=-1,"Unknown",DataAnalyst!N1933)</f>
        <v>Unknown / Non-Applicable</v>
      </c>
      <c r="M1909" t="b">
        <f>IF(DataAnalyst!P1933=-1,FALSE,TRUE)</f>
        <v>1</v>
      </c>
      <c r="N1909">
        <f t="shared" si="269"/>
        <v>1</v>
      </c>
      <c r="O1909">
        <f t="shared" si="264"/>
        <v>1</v>
      </c>
      <c r="P1909">
        <f t="shared" si="265"/>
        <v>1</v>
      </c>
      <c r="Q1909">
        <f t="shared" si="266"/>
        <v>0</v>
      </c>
      <c r="R1909">
        <f t="shared" si="267"/>
        <v>0</v>
      </c>
      <c r="S1909">
        <f t="shared" si="268"/>
        <v>1</v>
      </c>
    </row>
    <row r="1910" spans="1:19" ht="18.600000000000001" customHeight="1" x14ac:dyDescent="0.3">
      <c r="A1910" t="s">
        <v>5299</v>
      </c>
      <c r="B1910" t="str">
        <f>UPPER(DataAnalyst!B1910)</f>
        <v>DATA ANALYST (FINANCE)</v>
      </c>
      <c r="C1910" t="s">
        <v>5248</v>
      </c>
      <c r="E1910" t="str">
        <f t="shared" si="270"/>
        <v>Data Analyst</v>
      </c>
      <c r="F1910" t="str">
        <f t="shared" si="262"/>
        <v>$57</v>
      </c>
      <c r="G1910" t="str">
        <f t="shared" si="263"/>
        <v>$104</v>
      </c>
      <c r="H1910" t="str">
        <f>LEFT(DataAnalyst!F1934,LEN(DataAnalyst!F1934)-3)</f>
        <v xml:space="preserve">Parsoft </v>
      </c>
      <c r="I1910" t="s">
        <v>154</v>
      </c>
      <c r="J1910" t="str">
        <f>IF(DataAnalyst!I1934=-1,"Unknown",DataAnalyst!I1934)</f>
        <v>Unknown</v>
      </c>
      <c r="K1910" t="str">
        <f>IF(DataAnalyst!L1934=-1,"Unknown",DataAnalyst!L1934)</f>
        <v>Unknown</v>
      </c>
      <c r="L1910" t="str">
        <f>IF(DataAnalyst!N1934=-1,"Unknown",DataAnalyst!N1934)</f>
        <v>Unknown / Non-Applicable</v>
      </c>
      <c r="M1910" t="b">
        <f>IF(DataAnalyst!P1934=-1,FALSE,TRUE)</f>
        <v>0</v>
      </c>
      <c r="N1910">
        <f t="shared" si="269"/>
        <v>1</v>
      </c>
      <c r="O1910">
        <f t="shared" si="264"/>
        <v>1</v>
      </c>
      <c r="P1910">
        <f t="shared" si="265"/>
        <v>0</v>
      </c>
      <c r="Q1910">
        <f t="shared" si="266"/>
        <v>0</v>
      </c>
      <c r="R1910">
        <f t="shared" si="267"/>
        <v>0</v>
      </c>
      <c r="S1910">
        <f t="shared" si="268"/>
        <v>0</v>
      </c>
    </row>
    <row r="1911" spans="1:19" ht="18.600000000000001" customHeight="1" x14ac:dyDescent="0.3">
      <c r="A1911" t="s">
        <v>5301</v>
      </c>
      <c r="B1911" t="str">
        <f>UPPER(DataAnalyst!B1911)</f>
        <v>DATA ANALYST</v>
      </c>
      <c r="C1911" t="s">
        <v>5248</v>
      </c>
      <c r="E1911" t="str">
        <f t="shared" si="270"/>
        <v>Data Analyst</v>
      </c>
      <c r="F1911" t="str">
        <f t="shared" si="262"/>
        <v>$57</v>
      </c>
      <c r="G1911" t="str">
        <f t="shared" si="263"/>
        <v>$104</v>
      </c>
      <c r="H1911" t="str">
        <f>LEFT(DataAnalyst!F1935,LEN(DataAnalyst!F1935)-3)</f>
        <v xml:space="preserve">Flatiron Health
</v>
      </c>
      <c r="I1911" t="s">
        <v>154</v>
      </c>
      <c r="J1911" t="str">
        <f>IF(DataAnalyst!I1935=-1,"Unknown",DataAnalyst!I1935)</f>
        <v>501 to 1000 employees</v>
      </c>
      <c r="K1911" t="str">
        <f>IF(DataAnalyst!L1935=-1,"Unknown",DataAnalyst!L1935)</f>
        <v>Enterprise Software &amp; Network Solutions</v>
      </c>
      <c r="L1911" t="str">
        <f>IF(DataAnalyst!N1935=-1,"Unknown",DataAnalyst!N1935)</f>
        <v>Unknown / Non-Applicable</v>
      </c>
      <c r="M1911" t="b">
        <f>IF(DataAnalyst!P1935=-1,FALSE,TRUE)</f>
        <v>0</v>
      </c>
      <c r="N1911">
        <f t="shared" si="269"/>
        <v>1</v>
      </c>
      <c r="O1911">
        <f t="shared" si="264"/>
        <v>1</v>
      </c>
      <c r="P1911">
        <f t="shared" si="265"/>
        <v>0</v>
      </c>
      <c r="Q1911">
        <f t="shared" si="266"/>
        <v>0</v>
      </c>
      <c r="R1911">
        <f t="shared" si="267"/>
        <v>0</v>
      </c>
      <c r="S1911">
        <f t="shared" si="268"/>
        <v>1</v>
      </c>
    </row>
    <row r="1912" spans="1:19" ht="18.600000000000001" customHeight="1" x14ac:dyDescent="0.3">
      <c r="A1912" t="s">
        <v>5304</v>
      </c>
      <c r="B1912" t="str">
        <f>UPPER(DataAnalyst!B1912)</f>
        <v>USER ACQUISITION DATA ANALYST</v>
      </c>
      <c r="C1912" t="s">
        <v>5248</v>
      </c>
      <c r="E1912" t="str">
        <f t="shared" si="270"/>
        <v>Data Analyst</v>
      </c>
      <c r="F1912" t="str">
        <f t="shared" si="262"/>
        <v>$57</v>
      </c>
      <c r="G1912" t="str">
        <f t="shared" si="263"/>
        <v>$104</v>
      </c>
      <c r="H1912" t="str">
        <f>LEFT(DataAnalyst!F1936,LEN(DataAnalyst!F1936)-3)</f>
        <v xml:space="preserve">thredUP
</v>
      </c>
      <c r="I1912" t="s">
        <v>1909</v>
      </c>
      <c r="J1912" t="str">
        <f>IF(DataAnalyst!I1936=-1,"Unknown",DataAnalyst!I1936)</f>
        <v>1001 to 5000 employees</v>
      </c>
      <c r="K1912" t="str">
        <f>IF(DataAnalyst!L1936=-1,"Unknown",DataAnalyst!L1936)</f>
        <v>Department, Clothing, &amp; Shoe Stores</v>
      </c>
      <c r="L1912" t="str">
        <f>IF(DataAnalyst!N1936=-1,"Unknown",DataAnalyst!N1936)</f>
        <v>Unknown / Non-Applicable</v>
      </c>
      <c r="M1912" t="b">
        <f>IF(DataAnalyst!P1936=-1,FALSE,TRUE)</f>
        <v>0</v>
      </c>
      <c r="N1912">
        <f t="shared" si="269"/>
        <v>1</v>
      </c>
      <c r="O1912">
        <f t="shared" si="264"/>
        <v>0</v>
      </c>
      <c r="P1912">
        <f t="shared" si="265"/>
        <v>0</v>
      </c>
      <c r="Q1912">
        <f t="shared" si="266"/>
        <v>1</v>
      </c>
      <c r="R1912">
        <f t="shared" si="267"/>
        <v>0</v>
      </c>
      <c r="S1912">
        <f t="shared" si="268"/>
        <v>0</v>
      </c>
    </row>
    <row r="1913" spans="1:19" ht="18.600000000000001" customHeight="1" x14ac:dyDescent="0.3">
      <c r="A1913" t="s">
        <v>5305</v>
      </c>
      <c r="B1913" t="str">
        <f>UPPER(DataAnalyst!B1913)</f>
        <v>DATA ANALYST</v>
      </c>
      <c r="C1913" t="s">
        <v>5248</v>
      </c>
      <c r="E1913" t="str">
        <f t="shared" si="270"/>
        <v>Data Analyst</v>
      </c>
      <c r="F1913" t="str">
        <f t="shared" si="262"/>
        <v>$57</v>
      </c>
      <c r="G1913" t="str">
        <f t="shared" si="263"/>
        <v>$104</v>
      </c>
      <c r="H1913" t="str">
        <f>LEFT(DataAnalyst!F1937,LEN(DataAnalyst!F1937)-3)</f>
        <v xml:space="preserve">Artech LLC
</v>
      </c>
      <c r="I1913" t="s">
        <v>154</v>
      </c>
      <c r="J1913" t="str">
        <f>IF(DataAnalyst!I1937=-1,"Unknown",DataAnalyst!I1937)</f>
        <v>5001 to 10000 employees</v>
      </c>
      <c r="K1913" t="str">
        <f>IF(DataAnalyst!L1937=-1,"Unknown",DataAnalyst!L1937)</f>
        <v>Staffing &amp; Outsourcing</v>
      </c>
      <c r="L1913" t="str">
        <f>IF(DataAnalyst!N1937=-1,"Unknown",DataAnalyst!N1937)</f>
        <v>$500 million to $1 billion (USD)</v>
      </c>
      <c r="M1913" t="b">
        <f>IF(DataAnalyst!P1937=-1,FALSE,TRUE)</f>
        <v>0</v>
      </c>
      <c r="N1913">
        <f t="shared" si="269"/>
        <v>1</v>
      </c>
      <c r="O1913">
        <f t="shared" si="264"/>
        <v>1</v>
      </c>
      <c r="P1913">
        <f t="shared" si="265"/>
        <v>0</v>
      </c>
      <c r="Q1913">
        <f t="shared" si="266"/>
        <v>1</v>
      </c>
      <c r="R1913">
        <f t="shared" si="267"/>
        <v>0</v>
      </c>
      <c r="S1913">
        <f t="shared" si="268"/>
        <v>0</v>
      </c>
    </row>
    <row r="1914" spans="1:19" ht="18.600000000000001" customHeight="1" x14ac:dyDescent="0.3">
      <c r="A1914" t="s">
        <v>5309</v>
      </c>
      <c r="B1914" t="str">
        <f>UPPER(DataAnalyst!B1914)</f>
        <v>DATA ANALYST, REMOTE EAST COAST</v>
      </c>
      <c r="C1914" t="s">
        <v>5248</v>
      </c>
      <c r="E1914" t="str">
        <f t="shared" si="270"/>
        <v>Data Analyst</v>
      </c>
      <c r="F1914" t="str">
        <f t="shared" si="262"/>
        <v>$57</v>
      </c>
      <c r="G1914" t="str">
        <f t="shared" si="263"/>
        <v>$104</v>
      </c>
      <c r="H1914" t="str">
        <f>LEFT(DataAnalyst!F1938,LEN(DataAnalyst!F1938)-3)</f>
        <v xml:space="preserve">ICONMA
</v>
      </c>
      <c r="I1914" t="s">
        <v>154</v>
      </c>
      <c r="J1914" t="str">
        <f>IF(DataAnalyst!I1938=-1,"Unknown",DataAnalyst!I1938)</f>
        <v>1001 to 5000 employees</v>
      </c>
      <c r="K1914" t="str">
        <f>IF(DataAnalyst!L1938=-1,"Unknown",DataAnalyst!L1938)</f>
        <v>Staffing &amp; Outsourcing</v>
      </c>
      <c r="L1914" t="str">
        <f>IF(DataAnalyst!N1938=-1,"Unknown",DataAnalyst!N1938)</f>
        <v>$100 to $500 million (USD)</v>
      </c>
      <c r="M1914" t="b">
        <f>IF(DataAnalyst!P1938=-1,FALSE,TRUE)</f>
        <v>0</v>
      </c>
      <c r="N1914">
        <f t="shared" si="269"/>
        <v>1</v>
      </c>
      <c r="O1914">
        <f t="shared" si="264"/>
        <v>1</v>
      </c>
      <c r="P1914">
        <f t="shared" si="265"/>
        <v>1</v>
      </c>
      <c r="Q1914">
        <f t="shared" si="266"/>
        <v>1</v>
      </c>
      <c r="R1914">
        <f t="shared" si="267"/>
        <v>0</v>
      </c>
      <c r="S1914">
        <f t="shared" si="268"/>
        <v>1</v>
      </c>
    </row>
    <row r="1915" spans="1:19" ht="18.600000000000001" customHeight="1" x14ac:dyDescent="0.3">
      <c r="A1915" t="s">
        <v>5310</v>
      </c>
      <c r="B1915" t="str">
        <f>UPPER(DataAnalyst!B1915)</f>
        <v>DATA ANALYST</v>
      </c>
      <c r="C1915" t="s">
        <v>5248</v>
      </c>
      <c r="E1915" t="str">
        <f t="shared" si="270"/>
        <v>Data Analyst</v>
      </c>
      <c r="F1915" t="str">
        <f t="shared" si="262"/>
        <v>$57</v>
      </c>
      <c r="G1915" t="str">
        <f t="shared" si="263"/>
        <v>$104</v>
      </c>
      <c r="H1915" t="str">
        <f>LEFT(DataAnalyst!F1939,LEN(DataAnalyst!F1939)-3)</f>
        <v xml:space="preserve">UCSF Medical Center
</v>
      </c>
      <c r="I1915" t="s">
        <v>154</v>
      </c>
      <c r="J1915" t="str">
        <f>IF(DataAnalyst!I1939=-1,"Unknown",DataAnalyst!I1939)</f>
        <v>10000+ employees</v>
      </c>
      <c r="K1915" t="str">
        <f>IF(DataAnalyst!L1939=-1,"Unknown",DataAnalyst!L1939)</f>
        <v>Health Care Services &amp; Hospitals</v>
      </c>
      <c r="L1915" t="str">
        <f>IF(DataAnalyst!N1939=-1,"Unknown",DataAnalyst!N1939)</f>
        <v>$50 to $100 million (USD)</v>
      </c>
      <c r="M1915" t="b">
        <f>IF(DataAnalyst!P1939=-1,FALSE,TRUE)</f>
        <v>0</v>
      </c>
      <c r="N1915">
        <f t="shared" si="269"/>
        <v>1</v>
      </c>
      <c r="O1915">
        <f t="shared" si="264"/>
        <v>1</v>
      </c>
      <c r="P1915">
        <f t="shared" si="265"/>
        <v>1</v>
      </c>
      <c r="Q1915">
        <f t="shared" si="266"/>
        <v>1</v>
      </c>
      <c r="R1915">
        <f t="shared" si="267"/>
        <v>0</v>
      </c>
      <c r="S1915">
        <f t="shared" si="268"/>
        <v>0</v>
      </c>
    </row>
    <row r="1916" spans="1:19" ht="18.600000000000001" customHeight="1" x14ac:dyDescent="0.3">
      <c r="A1916" t="s">
        <v>5313</v>
      </c>
      <c r="B1916" t="str">
        <f>UPPER(DataAnalyst!B1916)</f>
        <v>DATA ANALYST CHEMIST - QUALITY SYSTEM CONTRACTOR</v>
      </c>
      <c r="C1916" t="s">
        <v>5248</v>
      </c>
      <c r="E1916" t="str">
        <f t="shared" si="270"/>
        <v>Data Analyst</v>
      </c>
      <c r="F1916" t="str">
        <f t="shared" si="262"/>
        <v>$57</v>
      </c>
      <c r="G1916" t="str">
        <f t="shared" si="263"/>
        <v>$104</v>
      </c>
      <c r="H1916" t="str">
        <f>LEFT(DataAnalyst!F1940,LEN(DataAnalyst!F1940)-3)</f>
        <v xml:space="preserve">The Voleon Group
</v>
      </c>
      <c r="I1916" t="s">
        <v>5368</v>
      </c>
      <c r="J1916" t="str">
        <f>IF(DataAnalyst!I1940=-1,"Unknown",DataAnalyst!I1940)</f>
        <v>51 to 200 employees</v>
      </c>
      <c r="K1916" t="str">
        <f>IF(DataAnalyst!L1940=-1,"Unknown",DataAnalyst!L1940)</f>
        <v>Investment Banking &amp; Asset Management</v>
      </c>
      <c r="L1916" t="str">
        <f>IF(DataAnalyst!N1940=-1,"Unknown",DataAnalyst!N1940)</f>
        <v>Unknown / Non-Applicable</v>
      </c>
      <c r="M1916" t="b">
        <f>IF(DataAnalyst!P1940=-1,FALSE,TRUE)</f>
        <v>0</v>
      </c>
      <c r="N1916">
        <f t="shared" si="269"/>
        <v>0</v>
      </c>
      <c r="O1916">
        <f t="shared" si="264"/>
        <v>0</v>
      </c>
      <c r="P1916">
        <f t="shared" si="265"/>
        <v>0</v>
      </c>
      <c r="Q1916">
        <f t="shared" si="266"/>
        <v>0</v>
      </c>
      <c r="R1916">
        <f t="shared" si="267"/>
        <v>0</v>
      </c>
      <c r="S1916">
        <f t="shared" si="268"/>
        <v>1</v>
      </c>
    </row>
    <row r="1917" spans="1:19" ht="18.600000000000001" customHeight="1" x14ac:dyDescent="0.3">
      <c r="A1917" t="s">
        <v>5317</v>
      </c>
      <c r="B1917" t="str">
        <f>UPPER(DataAnalyst!B1917)</f>
        <v>DATA ANALYST-REMOTE</v>
      </c>
      <c r="C1917" t="s">
        <v>5316</v>
      </c>
      <c r="E1917" t="str">
        <f t="shared" si="270"/>
        <v>Data Analyst</v>
      </c>
      <c r="F1917" t="str">
        <f t="shared" si="262"/>
        <v>$99</v>
      </c>
      <c r="G1917" t="str">
        <f t="shared" si="263"/>
        <v>$178</v>
      </c>
      <c r="H1917" t="str">
        <f>LEFT(DataAnalyst!F1941,LEN(DataAnalyst!F1941)-3)</f>
        <v xml:space="preserve">Redfin
</v>
      </c>
      <c r="I1917" t="s">
        <v>154</v>
      </c>
      <c r="J1917" t="str">
        <f>IF(DataAnalyst!I1941=-1,"Unknown",DataAnalyst!I1941)</f>
        <v>1001 to 5000 employees</v>
      </c>
      <c r="K1917" t="str">
        <f>IF(DataAnalyst!L1941=-1,"Unknown",DataAnalyst!L1941)</f>
        <v>Real Estate</v>
      </c>
      <c r="L1917" t="str">
        <f>IF(DataAnalyst!N1941=-1,"Unknown",DataAnalyst!N1941)</f>
        <v>Unknown / Non-Applicable</v>
      </c>
      <c r="M1917" t="b">
        <f>IF(DataAnalyst!P1941=-1,FALSE,TRUE)</f>
        <v>0</v>
      </c>
      <c r="N1917">
        <f t="shared" si="269"/>
        <v>1</v>
      </c>
      <c r="O1917">
        <f t="shared" si="264"/>
        <v>0</v>
      </c>
      <c r="P1917">
        <f t="shared" si="265"/>
        <v>0</v>
      </c>
      <c r="Q1917">
        <f t="shared" si="266"/>
        <v>0</v>
      </c>
      <c r="R1917">
        <f t="shared" si="267"/>
        <v>0</v>
      </c>
      <c r="S1917">
        <f t="shared" si="268"/>
        <v>0</v>
      </c>
    </row>
    <row r="1918" spans="1:19" ht="18.600000000000001" customHeight="1" x14ac:dyDescent="0.3">
      <c r="A1918" t="s">
        <v>5318</v>
      </c>
      <c r="B1918" t="str">
        <f>UPPER(DataAnalyst!B1918)</f>
        <v>DATA ANALYST</v>
      </c>
      <c r="C1918" t="s">
        <v>5316</v>
      </c>
      <c r="E1918" t="str">
        <f t="shared" si="270"/>
        <v>Data Analyst</v>
      </c>
      <c r="F1918" t="str">
        <f t="shared" si="262"/>
        <v>$99</v>
      </c>
      <c r="G1918" t="str">
        <f t="shared" si="263"/>
        <v>$178</v>
      </c>
      <c r="H1918" t="str">
        <f>LEFT(DataAnalyst!F1942,LEN(DataAnalyst!F1942)-3)</f>
        <v>Albany Charter School Netw</v>
      </c>
      <c r="I1918" t="s">
        <v>1909</v>
      </c>
      <c r="J1918" t="str">
        <f>IF(DataAnalyst!I1942=-1,"Unknown",DataAnalyst!I1942)</f>
        <v>Unknown</v>
      </c>
      <c r="K1918" t="str">
        <f>IF(DataAnalyst!L1942=-1,"Unknown",DataAnalyst!L1942)</f>
        <v>Unknown</v>
      </c>
      <c r="L1918" t="str">
        <f>IF(DataAnalyst!N1942=-1,"Unknown",DataAnalyst!N1942)</f>
        <v>Unknown</v>
      </c>
      <c r="M1918" t="b">
        <f>IF(DataAnalyst!P1942=-1,FALSE,TRUE)</f>
        <v>0</v>
      </c>
      <c r="N1918">
        <f t="shared" si="269"/>
        <v>1</v>
      </c>
      <c r="O1918">
        <f t="shared" si="264"/>
        <v>1</v>
      </c>
      <c r="P1918">
        <f t="shared" si="265"/>
        <v>0</v>
      </c>
      <c r="Q1918">
        <f t="shared" si="266"/>
        <v>1</v>
      </c>
      <c r="R1918">
        <f t="shared" si="267"/>
        <v>0</v>
      </c>
      <c r="S1918">
        <f t="shared" si="268"/>
        <v>0</v>
      </c>
    </row>
    <row r="1919" spans="1:19" ht="18.600000000000001" customHeight="1" x14ac:dyDescent="0.3">
      <c r="A1919" t="s">
        <v>5320</v>
      </c>
      <c r="B1919" t="str">
        <f>UPPER(DataAnalyst!B1919)</f>
        <v>OPERATIONS DATA ANALYST</v>
      </c>
      <c r="C1919" t="s">
        <v>5316</v>
      </c>
      <c r="E1919" t="str">
        <f t="shared" si="270"/>
        <v>Data Analyst</v>
      </c>
      <c r="F1919" t="str">
        <f t="shared" si="262"/>
        <v>$99</v>
      </c>
      <c r="G1919" t="str">
        <f t="shared" si="263"/>
        <v>$178</v>
      </c>
      <c r="H1919" t="str">
        <f>LEFT(DataAnalyst!F1943,LEN(DataAnalyst!F1943)-3)</f>
        <v xml:space="preserve">Twitter
</v>
      </c>
      <c r="I1919" t="s">
        <v>154</v>
      </c>
      <c r="J1919" t="str">
        <f>IF(DataAnalyst!I1943=-1,"Unknown",DataAnalyst!I1943)</f>
        <v>1001 to 5000 employees</v>
      </c>
      <c r="K1919" t="str">
        <f>IF(DataAnalyst!L1943=-1,"Unknown",DataAnalyst!L1943)</f>
        <v>Internet</v>
      </c>
      <c r="L1919" t="str">
        <f>IF(DataAnalyst!N1943=-1,"Unknown",DataAnalyst!N1943)</f>
        <v>$2 to $5 billion (USD)</v>
      </c>
      <c r="M1919" t="b">
        <f>IF(DataAnalyst!P1943=-1,FALSE,TRUE)</f>
        <v>0</v>
      </c>
      <c r="N1919">
        <f t="shared" si="269"/>
        <v>1</v>
      </c>
      <c r="O1919">
        <f t="shared" si="264"/>
        <v>0</v>
      </c>
      <c r="P1919">
        <f t="shared" si="265"/>
        <v>0</v>
      </c>
      <c r="Q1919">
        <f t="shared" si="266"/>
        <v>0</v>
      </c>
      <c r="R1919">
        <f t="shared" si="267"/>
        <v>0</v>
      </c>
      <c r="S1919">
        <f t="shared" si="268"/>
        <v>1</v>
      </c>
    </row>
    <row r="1920" spans="1:19" ht="18.600000000000001" customHeight="1" x14ac:dyDescent="0.3">
      <c r="A1920" t="s">
        <v>5322</v>
      </c>
      <c r="B1920" t="str">
        <f>UPPER(DataAnalyst!B1920)</f>
        <v>PRODUCT DATA ANALYST</v>
      </c>
      <c r="C1920" t="s">
        <v>5316</v>
      </c>
      <c r="E1920" t="str">
        <f t="shared" si="270"/>
        <v>Data Analyst</v>
      </c>
      <c r="F1920" t="str">
        <f t="shared" si="262"/>
        <v>$99</v>
      </c>
      <c r="G1920" t="str">
        <f t="shared" si="263"/>
        <v>$178</v>
      </c>
      <c r="H1920" t="str">
        <f>LEFT(DataAnalyst!F1944,LEN(DataAnalyst!F1944)-3)</f>
        <v xml:space="preserve">UC San Francisco
</v>
      </c>
      <c r="I1920" t="s">
        <v>154</v>
      </c>
      <c r="J1920" t="str">
        <f>IF(DataAnalyst!I1944=-1,"Unknown",DataAnalyst!I1944)</f>
        <v>10000+ employees</v>
      </c>
      <c r="K1920" t="str">
        <f>IF(DataAnalyst!L1944=-1,"Unknown",DataAnalyst!L1944)</f>
        <v>Unknown</v>
      </c>
      <c r="L1920" t="str">
        <f>IF(DataAnalyst!N1944=-1,"Unknown",DataAnalyst!N1944)</f>
        <v>$25 to $50 million (USD)</v>
      </c>
      <c r="M1920" t="b">
        <f>IF(DataAnalyst!P1944=-1,FALSE,TRUE)</f>
        <v>0</v>
      </c>
      <c r="N1920">
        <f t="shared" si="269"/>
        <v>1</v>
      </c>
      <c r="O1920">
        <f t="shared" si="264"/>
        <v>0</v>
      </c>
      <c r="P1920">
        <f t="shared" si="265"/>
        <v>0</v>
      </c>
      <c r="Q1920">
        <f t="shared" si="266"/>
        <v>0</v>
      </c>
      <c r="R1920">
        <f t="shared" si="267"/>
        <v>0</v>
      </c>
      <c r="S1920">
        <f t="shared" si="268"/>
        <v>1</v>
      </c>
    </row>
    <row r="1921" spans="1:19" ht="18.600000000000001" customHeight="1" x14ac:dyDescent="0.3">
      <c r="A1921" t="s">
        <v>5326</v>
      </c>
      <c r="B1921" t="str">
        <f>UPPER(DataAnalyst!B1921)</f>
        <v>DATA SCIENTIST/ANALYST - WILBUR LABS</v>
      </c>
      <c r="C1921" t="s">
        <v>5316</v>
      </c>
      <c r="E1921" t="str">
        <f t="shared" si="270"/>
        <v>Business Analyst</v>
      </c>
      <c r="F1921" t="str">
        <f t="shared" si="262"/>
        <v>$99</v>
      </c>
      <c r="G1921" t="str">
        <f t="shared" si="263"/>
        <v>$178</v>
      </c>
      <c r="H1921" t="str">
        <f>LEFT(DataAnalyst!F1945,LEN(DataAnalyst!F1945)-3)</f>
        <v xml:space="preserve">Impaq International, Llc
</v>
      </c>
      <c r="I1921" t="s">
        <v>1909</v>
      </c>
      <c r="J1921" t="str">
        <f>IF(DataAnalyst!I1945=-1,"Unknown",DataAnalyst!I1945)</f>
        <v>201 to 500 employees</v>
      </c>
      <c r="K1921" t="str">
        <f>IF(DataAnalyst!L1945=-1,"Unknown",DataAnalyst!L1945)</f>
        <v>Consulting</v>
      </c>
      <c r="L1921" t="str">
        <f>IF(DataAnalyst!N1945=-1,"Unknown",DataAnalyst!N1945)</f>
        <v>$50 to $100 million (USD)</v>
      </c>
      <c r="M1921" t="b">
        <f>IF(DataAnalyst!P1945=-1,FALSE,TRUE)</f>
        <v>0</v>
      </c>
      <c r="N1921">
        <f t="shared" si="269"/>
        <v>1</v>
      </c>
      <c r="O1921">
        <f t="shared" si="264"/>
        <v>1</v>
      </c>
      <c r="P1921">
        <f t="shared" si="265"/>
        <v>0</v>
      </c>
      <c r="Q1921">
        <f t="shared" si="266"/>
        <v>1</v>
      </c>
      <c r="R1921">
        <f t="shared" si="267"/>
        <v>1</v>
      </c>
      <c r="S1921">
        <f t="shared" si="268"/>
        <v>0</v>
      </c>
    </row>
    <row r="1922" spans="1:19" ht="18.600000000000001" customHeight="1" x14ac:dyDescent="0.3">
      <c r="A1922" t="s">
        <v>5328</v>
      </c>
      <c r="B1922" t="str">
        <f>UPPER(DataAnalyst!B1922)</f>
        <v>DATA ANALYST</v>
      </c>
      <c r="C1922" t="s">
        <v>5316</v>
      </c>
      <c r="E1922" t="str">
        <f t="shared" si="270"/>
        <v>Data Analyst</v>
      </c>
      <c r="F1922" t="str">
        <f t="shared" ref="F1922:F1985" si="271">LEFT(C1922,3)</f>
        <v>$99</v>
      </c>
      <c r="G1922" t="str">
        <f t="shared" ref="G1922:G1985" si="272">MID(C1922,FIND("-",C1922)+1,FIND("(",C1922)-FIND("-",C1922)-3)</f>
        <v>$178</v>
      </c>
      <c r="H1922" t="str">
        <f>LEFT(DataAnalyst!F1946,LEN(DataAnalyst!F1946)-3)</f>
        <v xml:space="preserve">Turn/River Capital
</v>
      </c>
      <c r="I1922" t="s">
        <v>154</v>
      </c>
      <c r="J1922" t="str">
        <f>IF(DataAnalyst!I1946=-1,"Unknown",DataAnalyst!I1946)</f>
        <v>1 to 50 employees</v>
      </c>
      <c r="K1922" t="str">
        <f>IF(DataAnalyst!L1946=-1,"Unknown",DataAnalyst!L1946)</f>
        <v>Venture Capital &amp; Private Equity</v>
      </c>
      <c r="L1922" t="str">
        <f>IF(DataAnalyst!N1946=-1,"Unknown",DataAnalyst!N1946)</f>
        <v>Unknown / Non-Applicable</v>
      </c>
      <c r="M1922" t="b">
        <f>IF(DataAnalyst!P1946=-1,FALSE,TRUE)</f>
        <v>0</v>
      </c>
      <c r="N1922">
        <f t="shared" si="269"/>
        <v>1</v>
      </c>
      <c r="O1922">
        <f t="shared" si="264"/>
        <v>1</v>
      </c>
      <c r="P1922">
        <f t="shared" si="265"/>
        <v>0</v>
      </c>
      <c r="Q1922">
        <f t="shared" si="266"/>
        <v>1</v>
      </c>
      <c r="R1922">
        <f t="shared" si="267"/>
        <v>0</v>
      </c>
      <c r="S1922">
        <f t="shared" si="268"/>
        <v>0</v>
      </c>
    </row>
    <row r="1923" spans="1:19" ht="18.600000000000001" customHeight="1" x14ac:dyDescent="0.3">
      <c r="A1923" t="s">
        <v>5330</v>
      </c>
      <c r="B1923" t="str">
        <f>UPPER(DataAnalyst!B1923)</f>
        <v>MARKETING DATA ANALYST</v>
      </c>
      <c r="C1923" t="s">
        <v>5316</v>
      </c>
      <c r="E1923" t="str">
        <f t="shared" si="270"/>
        <v>Data Analyst</v>
      </c>
      <c r="F1923" t="str">
        <f t="shared" si="271"/>
        <v>$99</v>
      </c>
      <c r="G1923" t="str">
        <f t="shared" si="272"/>
        <v>$178</v>
      </c>
      <c r="H1923" t="str">
        <f>LEFT(DataAnalyst!F1947,LEN(DataAnalyst!F1947)-3)</f>
        <v xml:space="preserve">Diverse Lynx
</v>
      </c>
      <c r="I1923" t="s">
        <v>154</v>
      </c>
      <c r="J1923" t="str">
        <f>IF(DataAnalyst!I1947=-1,"Unknown",DataAnalyst!I1947)</f>
        <v>501 to 1000 employees</v>
      </c>
      <c r="K1923" t="str">
        <f>IF(DataAnalyst!L1947=-1,"Unknown",DataAnalyst!L1947)</f>
        <v>IT Services</v>
      </c>
      <c r="L1923" t="str">
        <f>IF(DataAnalyst!N1947=-1,"Unknown",DataAnalyst!N1947)</f>
        <v>$100 to $500 million (USD)</v>
      </c>
      <c r="M1923" t="b">
        <f>IF(DataAnalyst!P1947=-1,FALSE,TRUE)</f>
        <v>0</v>
      </c>
      <c r="N1923">
        <f t="shared" si="269"/>
        <v>1</v>
      </c>
      <c r="O1923">
        <f t="shared" ref="O1923:O1986" si="273">COUNTIF($A1923,"*Python*")</f>
        <v>1</v>
      </c>
      <c r="P1923">
        <f t="shared" ref="P1923:P1986" si="274">COUNTIF($A1923,"* R *")</f>
        <v>0</v>
      </c>
      <c r="Q1923">
        <f t="shared" ref="Q1923:Q1986" si="275">COUNTIF($A1923,"*Tableau*")</f>
        <v>1</v>
      </c>
      <c r="R1923">
        <f t="shared" ref="R1923:R1986" si="276">COUNTIF($A1923,"*Power BI*")+COUNTIF($A1923,"*PowerBI*")</f>
        <v>0</v>
      </c>
      <c r="S1923">
        <f t="shared" ref="S1923:S1986" si="277">+COUNTIF($A1923,"*Excel*")</f>
        <v>1</v>
      </c>
    </row>
    <row r="1924" spans="1:19" ht="18.600000000000001" customHeight="1" x14ac:dyDescent="0.3">
      <c r="A1924" t="s">
        <v>5333</v>
      </c>
      <c r="B1924" t="str">
        <f>UPPER(DataAnalyst!B1924)</f>
        <v>DATA ANALYST</v>
      </c>
      <c r="C1924" t="s">
        <v>5316</v>
      </c>
      <c r="E1924" t="str">
        <f t="shared" si="270"/>
        <v>Data Analyst</v>
      </c>
      <c r="F1924" t="str">
        <f t="shared" si="271"/>
        <v>$99</v>
      </c>
      <c r="G1924" t="str">
        <f t="shared" si="272"/>
        <v>$178</v>
      </c>
      <c r="H1924" t="str">
        <f>LEFT(DataAnalyst!F1948,LEN(DataAnalyst!F1948)-3)</f>
        <v xml:space="preserve">EY
</v>
      </c>
      <c r="I1924" t="s">
        <v>154</v>
      </c>
      <c r="J1924" t="str">
        <f>IF(DataAnalyst!I1948=-1,"Unknown",DataAnalyst!I1948)</f>
        <v>10000+ employees</v>
      </c>
      <c r="K1924" t="str">
        <f>IF(DataAnalyst!L1948=-1,"Unknown",DataAnalyst!L1948)</f>
        <v>Accounting</v>
      </c>
      <c r="L1924" t="str">
        <f>IF(DataAnalyst!N1948=-1,"Unknown",DataAnalyst!N1948)</f>
        <v>$10+ billion (USD)</v>
      </c>
      <c r="M1924" t="b">
        <f>IF(DataAnalyst!P1948=-1,FALSE,TRUE)</f>
        <v>0</v>
      </c>
      <c r="N1924">
        <f t="shared" ref="N1924:N1987" si="278">COUNTIF($A1924,"*SQL*")</f>
        <v>1</v>
      </c>
      <c r="O1924">
        <f t="shared" si="273"/>
        <v>1</v>
      </c>
      <c r="P1924">
        <f t="shared" si="274"/>
        <v>0</v>
      </c>
      <c r="Q1924">
        <f t="shared" si="275"/>
        <v>0</v>
      </c>
      <c r="R1924">
        <f t="shared" si="276"/>
        <v>0</v>
      </c>
      <c r="S1924">
        <f t="shared" si="277"/>
        <v>0</v>
      </c>
    </row>
    <row r="1925" spans="1:19" ht="18.600000000000001" customHeight="1" x14ac:dyDescent="0.3">
      <c r="A1925" t="s">
        <v>5335</v>
      </c>
      <c r="B1925" t="str">
        <f>UPPER(DataAnalyst!B1925)</f>
        <v>DATA AND REPORTING ANALYST</v>
      </c>
      <c r="C1925" t="s">
        <v>5316</v>
      </c>
      <c r="E1925" t="str">
        <f t="shared" si="270"/>
        <v>Data Analyst</v>
      </c>
      <c r="F1925" t="str">
        <f t="shared" si="271"/>
        <v>$99</v>
      </c>
      <c r="G1925" t="str">
        <f t="shared" si="272"/>
        <v>$178</v>
      </c>
      <c r="H1925" t="str">
        <f>LEFT(DataAnalyst!F1949,LEN(DataAnalyst!F1949)-3)</f>
        <v xml:space="preserve">RGP
</v>
      </c>
      <c r="I1925" t="s">
        <v>154</v>
      </c>
      <c r="J1925" t="str">
        <f>IF(DataAnalyst!I1949=-1,"Unknown",DataAnalyst!I1949)</f>
        <v>1001 to 5000 employees</v>
      </c>
      <c r="K1925" t="str">
        <f>IF(DataAnalyst!L1949=-1,"Unknown",DataAnalyst!L1949)</f>
        <v>Consulting</v>
      </c>
      <c r="L1925" t="str">
        <f>IF(DataAnalyst!N1949=-1,"Unknown",DataAnalyst!N1949)</f>
        <v>$500 million to $1 billion (USD)</v>
      </c>
      <c r="M1925" t="b">
        <f>IF(DataAnalyst!P1949=-1,FALSE,TRUE)</f>
        <v>0</v>
      </c>
      <c r="N1925">
        <f t="shared" si="278"/>
        <v>1</v>
      </c>
      <c r="O1925">
        <f t="shared" si="273"/>
        <v>0</v>
      </c>
      <c r="P1925">
        <f t="shared" si="274"/>
        <v>0</v>
      </c>
      <c r="Q1925">
        <f t="shared" si="275"/>
        <v>1</v>
      </c>
      <c r="R1925">
        <f t="shared" si="276"/>
        <v>1</v>
      </c>
      <c r="S1925">
        <f t="shared" si="277"/>
        <v>1</v>
      </c>
    </row>
    <row r="1926" spans="1:19" ht="18.600000000000001" customHeight="1" x14ac:dyDescent="0.3">
      <c r="A1926" t="s">
        <v>5337</v>
      </c>
      <c r="B1926" t="str">
        <f>UPPER(DataAnalyst!B1926)</f>
        <v>BUSINESS DATA ANALYST</v>
      </c>
      <c r="C1926" t="s">
        <v>5316</v>
      </c>
      <c r="E1926" t="str">
        <f t="shared" si="270"/>
        <v>Business Analyst</v>
      </c>
      <c r="F1926" t="str">
        <f t="shared" si="271"/>
        <v>$99</v>
      </c>
      <c r="G1926" t="str">
        <f t="shared" si="272"/>
        <v>$178</v>
      </c>
      <c r="H1926" t="str">
        <f>LEFT(DataAnalyst!F1951,LEN(DataAnalyst!F1951)-3)</f>
        <v xml:space="preserve">Evolver, Inc.
</v>
      </c>
      <c r="I1926" t="s">
        <v>154</v>
      </c>
      <c r="J1926" t="str">
        <f>IF(DataAnalyst!I1951=-1,"Unknown",DataAnalyst!I1951)</f>
        <v>201 to 500 employees</v>
      </c>
      <c r="K1926" t="str">
        <f>IF(DataAnalyst!L1951=-1,"Unknown",DataAnalyst!L1951)</f>
        <v>IT Services</v>
      </c>
      <c r="L1926" t="str">
        <f>IF(DataAnalyst!N1951=-1,"Unknown",DataAnalyst!N1951)</f>
        <v>$25 to $50 million (USD)</v>
      </c>
      <c r="M1926" t="b">
        <f>IF(DataAnalyst!P1951=-1,FALSE,TRUE)</f>
        <v>0</v>
      </c>
      <c r="N1926">
        <f t="shared" si="278"/>
        <v>1</v>
      </c>
      <c r="O1926">
        <f t="shared" si="273"/>
        <v>0</v>
      </c>
      <c r="P1926">
        <f t="shared" si="274"/>
        <v>0</v>
      </c>
      <c r="Q1926">
        <f t="shared" si="275"/>
        <v>1</v>
      </c>
      <c r="R1926">
        <f t="shared" si="276"/>
        <v>0</v>
      </c>
      <c r="S1926">
        <f t="shared" si="277"/>
        <v>1</v>
      </c>
    </row>
    <row r="1927" spans="1:19" ht="18.600000000000001" customHeight="1" x14ac:dyDescent="0.3">
      <c r="A1927" t="s">
        <v>5339</v>
      </c>
      <c r="B1927" t="str">
        <f>UPPER(DataAnalyst!B1927)</f>
        <v>RESEARCH DATA ANALYST</v>
      </c>
      <c r="C1927" t="s">
        <v>5316</v>
      </c>
      <c r="E1927" t="str">
        <f t="shared" si="270"/>
        <v>Data Analyst</v>
      </c>
      <c r="F1927" t="str">
        <f t="shared" si="271"/>
        <v>$99</v>
      </c>
      <c r="G1927" t="str">
        <f t="shared" si="272"/>
        <v>$178</v>
      </c>
      <c r="H1927" t="str">
        <f>LEFT(DataAnalyst!F1952,LEN(DataAnalyst!F1952)-3)</f>
        <v xml:space="preserve">Lyft
</v>
      </c>
      <c r="I1927" t="s">
        <v>154</v>
      </c>
      <c r="J1927" t="str">
        <f>IF(DataAnalyst!I1952=-1,"Unknown",DataAnalyst!I1952)</f>
        <v>5001 to 10000 employees</v>
      </c>
      <c r="K1927" t="str">
        <f>IF(DataAnalyst!L1952=-1,"Unknown",DataAnalyst!L1952)</f>
        <v>Computer Hardware &amp; Software</v>
      </c>
      <c r="L1927" t="str">
        <f>IF(DataAnalyst!N1952=-1,"Unknown",DataAnalyst!N1952)</f>
        <v>Unknown / Non-Applicable</v>
      </c>
      <c r="M1927" t="b">
        <f>IF(DataAnalyst!P1952=-1,FALSE,TRUE)</f>
        <v>1</v>
      </c>
      <c r="N1927">
        <f t="shared" si="278"/>
        <v>1</v>
      </c>
      <c r="O1927">
        <f t="shared" si="273"/>
        <v>0</v>
      </c>
      <c r="P1927">
        <f t="shared" si="274"/>
        <v>0</v>
      </c>
      <c r="Q1927">
        <f t="shared" si="275"/>
        <v>0</v>
      </c>
      <c r="R1927">
        <f t="shared" si="276"/>
        <v>0</v>
      </c>
      <c r="S1927">
        <f t="shared" si="277"/>
        <v>1</v>
      </c>
    </row>
    <row r="1928" spans="1:19" ht="18.600000000000001" customHeight="1" x14ac:dyDescent="0.3">
      <c r="A1928" t="s">
        <v>5342</v>
      </c>
      <c r="B1928" t="str">
        <f>UPPER(DataAnalyst!B1928)</f>
        <v>DATA ANALYST</v>
      </c>
      <c r="C1928" t="s">
        <v>5316</v>
      </c>
      <c r="E1928" t="str">
        <f t="shared" si="270"/>
        <v>Data Analyst</v>
      </c>
      <c r="F1928" t="str">
        <f t="shared" si="271"/>
        <v>$99</v>
      </c>
      <c r="G1928" t="str">
        <f t="shared" si="272"/>
        <v>$178</v>
      </c>
      <c r="H1928" t="str">
        <f>LEFT(DataAnalyst!F1953,LEN(DataAnalyst!F1953)-3)</f>
        <v xml:space="preserve">First Republic Bank
</v>
      </c>
      <c r="I1928" t="s">
        <v>154</v>
      </c>
      <c r="J1928" t="str">
        <f>IF(DataAnalyst!I1953=-1,"Unknown",DataAnalyst!I1953)</f>
        <v>1001 to 5000 employees</v>
      </c>
      <c r="K1928" t="str">
        <f>IF(DataAnalyst!L1953=-1,"Unknown",DataAnalyst!L1953)</f>
        <v>Banks &amp; Credit Unions</v>
      </c>
      <c r="L1928" t="str">
        <f>IF(DataAnalyst!N1953=-1,"Unknown",DataAnalyst!N1953)</f>
        <v>$10+ billion (USD)</v>
      </c>
      <c r="M1928" t="b">
        <f>IF(DataAnalyst!P1953=-1,FALSE,TRUE)</f>
        <v>0</v>
      </c>
      <c r="N1928">
        <f t="shared" si="278"/>
        <v>1</v>
      </c>
      <c r="O1928">
        <f t="shared" si="273"/>
        <v>1</v>
      </c>
      <c r="P1928">
        <f t="shared" si="274"/>
        <v>0</v>
      </c>
      <c r="Q1928">
        <f t="shared" si="275"/>
        <v>0</v>
      </c>
      <c r="R1928">
        <f t="shared" si="276"/>
        <v>0</v>
      </c>
      <c r="S1928">
        <f t="shared" si="277"/>
        <v>1</v>
      </c>
    </row>
    <row r="1929" spans="1:19" ht="18.600000000000001" customHeight="1" x14ac:dyDescent="0.3">
      <c r="A1929" t="s">
        <v>5345</v>
      </c>
      <c r="B1929" t="str">
        <f>UPPER(DataAnalyst!B1929)</f>
        <v>DATA ANALYST</v>
      </c>
      <c r="C1929" t="s">
        <v>5316</v>
      </c>
      <c r="E1929" t="str">
        <f t="shared" si="270"/>
        <v>Data Analyst</v>
      </c>
      <c r="F1929" t="str">
        <f t="shared" si="271"/>
        <v>$99</v>
      </c>
      <c r="G1929" t="str">
        <f t="shared" si="272"/>
        <v>$178</v>
      </c>
      <c r="H1929" t="str">
        <f>LEFT(DataAnalyst!F1954,LEN(DataAnalyst!F1954)-3)</f>
        <v xml:space="preserve">Acumen
</v>
      </c>
      <c r="I1929" t="s">
        <v>1685</v>
      </c>
      <c r="J1929" t="str">
        <f>IF(DataAnalyst!I1954=-1,"Unknown",DataAnalyst!I1954)</f>
        <v>201 to 500 employees</v>
      </c>
      <c r="K1929" t="str">
        <f>IF(DataAnalyst!L1954=-1,"Unknown",DataAnalyst!L1954)</f>
        <v>Federal Agencies</v>
      </c>
      <c r="L1929" t="str">
        <f>IF(DataAnalyst!N1954=-1,"Unknown",DataAnalyst!N1954)</f>
        <v>$10 to $25 million (USD)</v>
      </c>
      <c r="M1929" t="b">
        <f>IF(DataAnalyst!P1954=-1,FALSE,TRUE)</f>
        <v>0</v>
      </c>
      <c r="N1929">
        <f t="shared" si="278"/>
        <v>1</v>
      </c>
      <c r="O1929">
        <f t="shared" si="273"/>
        <v>1</v>
      </c>
      <c r="P1929">
        <f t="shared" si="274"/>
        <v>0</v>
      </c>
      <c r="Q1929">
        <f t="shared" si="275"/>
        <v>1</v>
      </c>
      <c r="R1929">
        <f t="shared" si="276"/>
        <v>0</v>
      </c>
      <c r="S1929">
        <f t="shared" si="277"/>
        <v>0</v>
      </c>
    </row>
    <row r="1930" spans="1:19" ht="18.600000000000001" customHeight="1" x14ac:dyDescent="0.3">
      <c r="A1930" t="s">
        <v>5348</v>
      </c>
      <c r="B1930" t="str">
        <f>UPPER(DataAnalyst!B1930)</f>
        <v>BUSINESS INTELLIGENCE DATA MODELER/ANALYST</v>
      </c>
      <c r="C1930" t="s">
        <v>5316</v>
      </c>
      <c r="E1930" t="str">
        <f t="shared" si="270"/>
        <v>Business Analyst</v>
      </c>
      <c r="F1930" t="str">
        <f t="shared" si="271"/>
        <v>$99</v>
      </c>
      <c r="G1930" t="str">
        <f t="shared" si="272"/>
        <v>$178</v>
      </c>
      <c r="H1930" t="str">
        <f>LEFT(DataAnalyst!F1955,LEN(DataAnalyst!F1955)-3)</f>
        <v xml:space="preserve">Software Guidance &amp; Assistance
</v>
      </c>
      <c r="I1930" t="s">
        <v>154</v>
      </c>
      <c r="J1930" t="str">
        <f>IF(DataAnalyst!I1955=-1,"Unknown",DataAnalyst!I1955)</f>
        <v>51 to 200 employees</v>
      </c>
      <c r="K1930" t="str">
        <f>IF(DataAnalyst!L1955=-1,"Unknown",DataAnalyst!L1955)</f>
        <v>Staffing &amp; Outsourcing</v>
      </c>
      <c r="L1930" t="str">
        <f>IF(DataAnalyst!N1955=-1,"Unknown",DataAnalyst!N1955)</f>
        <v>$50 to $100 million (USD)</v>
      </c>
      <c r="M1930" t="b">
        <f>IF(DataAnalyst!P1955=-1,FALSE,TRUE)</f>
        <v>0</v>
      </c>
      <c r="N1930">
        <f t="shared" si="278"/>
        <v>1</v>
      </c>
      <c r="O1930">
        <f t="shared" si="273"/>
        <v>1</v>
      </c>
      <c r="P1930">
        <f t="shared" si="274"/>
        <v>0</v>
      </c>
      <c r="Q1930">
        <f t="shared" si="275"/>
        <v>0</v>
      </c>
      <c r="R1930">
        <f t="shared" si="276"/>
        <v>0</v>
      </c>
      <c r="S1930">
        <f t="shared" si="277"/>
        <v>0</v>
      </c>
    </row>
    <row r="1931" spans="1:19" ht="18.600000000000001" customHeight="1" x14ac:dyDescent="0.3">
      <c r="A1931" t="s">
        <v>5351</v>
      </c>
      <c r="B1931" t="str">
        <f>UPPER(DataAnalyst!B1931)</f>
        <v>DATA STUDIO ANALYST</v>
      </c>
      <c r="C1931" t="s">
        <v>5316</v>
      </c>
      <c r="E1931" t="str">
        <f t="shared" si="270"/>
        <v>Data Analyst</v>
      </c>
      <c r="F1931" t="str">
        <f t="shared" si="271"/>
        <v>$99</v>
      </c>
      <c r="G1931" t="str">
        <f t="shared" si="272"/>
        <v>$178</v>
      </c>
      <c r="H1931" t="str">
        <f>LEFT(DataAnalyst!F1957,LEN(DataAnalyst!F1957)-3)</f>
        <v xml:space="preserve">Omada Health
</v>
      </c>
      <c r="I1931" t="s">
        <v>154</v>
      </c>
      <c r="J1931" t="str">
        <f>IF(DataAnalyst!I1957=-1,"Unknown",DataAnalyst!I1957)</f>
        <v>201 to 500 employees</v>
      </c>
      <c r="K1931" t="str">
        <f>IF(DataAnalyst!L1957=-1,"Unknown",DataAnalyst!L1957)</f>
        <v>Health Care Services &amp; Hospitals</v>
      </c>
      <c r="L1931" t="str">
        <f>IF(DataAnalyst!N1957=-1,"Unknown",DataAnalyst!N1957)</f>
        <v>Unknown / Non-Applicable</v>
      </c>
      <c r="M1931" t="b">
        <f>IF(DataAnalyst!P1957=-1,FALSE,TRUE)</f>
        <v>1</v>
      </c>
      <c r="N1931">
        <f t="shared" si="278"/>
        <v>0</v>
      </c>
      <c r="O1931">
        <f t="shared" si="273"/>
        <v>0</v>
      </c>
      <c r="P1931">
        <f t="shared" si="274"/>
        <v>0</v>
      </c>
      <c r="Q1931">
        <f t="shared" si="275"/>
        <v>0</v>
      </c>
      <c r="R1931">
        <f t="shared" si="276"/>
        <v>0</v>
      </c>
      <c r="S1931">
        <f t="shared" si="277"/>
        <v>1</v>
      </c>
    </row>
    <row r="1932" spans="1:19" ht="18.600000000000001" customHeight="1" x14ac:dyDescent="0.3">
      <c r="A1932" t="s">
        <v>5353</v>
      </c>
      <c r="B1932" t="str">
        <f>UPPER(DataAnalyst!B1932)</f>
        <v>DATA ANALYST</v>
      </c>
      <c r="C1932" t="s">
        <v>5316</v>
      </c>
      <c r="E1932" t="str">
        <f t="shared" si="270"/>
        <v>Data Analyst</v>
      </c>
      <c r="F1932" t="str">
        <f t="shared" si="271"/>
        <v>$99</v>
      </c>
      <c r="G1932" t="str">
        <f t="shared" si="272"/>
        <v>$178</v>
      </c>
      <c r="H1932" t="str">
        <f>LEFT(DataAnalyst!F1958,LEN(DataAnalyst!F1958)-3)</f>
        <v xml:space="preserve">QuinStreet
</v>
      </c>
      <c r="I1932" t="s">
        <v>405</v>
      </c>
      <c r="J1932" t="str">
        <f>IF(DataAnalyst!I1958=-1,"Unknown",DataAnalyst!I1958)</f>
        <v>501 to 1000 employees</v>
      </c>
      <c r="K1932" t="str">
        <f>IF(DataAnalyst!L1958=-1,"Unknown",DataAnalyst!L1958)</f>
        <v>Advertising &amp; Marketing</v>
      </c>
      <c r="L1932" t="str">
        <f>IF(DataAnalyst!N1958=-1,"Unknown",DataAnalyst!N1958)</f>
        <v>$100 to $500 million (USD)</v>
      </c>
      <c r="M1932" t="b">
        <f>IF(DataAnalyst!P1958=-1,FALSE,TRUE)</f>
        <v>0</v>
      </c>
      <c r="N1932">
        <f t="shared" si="278"/>
        <v>0</v>
      </c>
      <c r="O1932">
        <f t="shared" si="273"/>
        <v>0</v>
      </c>
      <c r="P1932">
        <f t="shared" si="274"/>
        <v>0</v>
      </c>
      <c r="Q1932">
        <f t="shared" si="275"/>
        <v>0</v>
      </c>
      <c r="R1932">
        <f t="shared" si="276"/>
        <v>0</v>
      </c>
      <c r="S1932">
        <f t="shared" si="277"/>
        <v>0</v>
      </c>
    </row>
    <row r="1933" spans="1:19" ht="18.600000000000001" customHeight="1" x14ac:dyDescent="0.3">
      <c r="A1933" t="s">
        <v>5355</v>
      </c>
      <c r="B1933" t="str">
        <f>UPPER(DataAnalyst!B1933)</f>
        <v>PRODUCT DATA ANALYST</v>
      </c>
      <c r="C1933" t="s">
        <v>5316</v>
      </c>
      <c r="E1933" t="str">
        <f t="shared" si="270"/>
        <v>Data Analyst</v>
      </c>
      <c r="F1933" t="str">
        <f t="shared" si="271"/>
        <v>$99</v>
      </c>
      <c r="G1933" t="str">
        <f t="shared" si="272"/>
        <v>$178</v>
      </c>
      <c r="H1933" t="str">
        <f>LEFT(DataAnalyst!F1959,LEN(DataAnalyst!F1959)-3)</f>
        <v xml:space="preserve">Softova Inc
</v>
      </c>
      <c r="I1933" t="s">
        <v>405</v>
      </c>
      <c r="J1933" t="str">
        <f>IF(DataAnalyst!I1959=-1,"Unknown",DataAnalyst!I1959)</f>
        <v>1 to 50 employees</v>
      </c>
      <c r="K1933" t="str">
        <f>IF(DataAnalyst!L1959=-1,"Unknown",DataAnalyst!L1959)</f>
        <v>IT Services</v>
      </c>
      <c r="L1933" t="str">
        <f>IF(DataAnalyst!N1959=-1,"Unknown",DataAnalyst!N1959)</f>
        <v>$1 to $5 million (USD)</v>
      </c>
      <c r="M1933" t="b">
        <f>IF(DataAnalyst!P1959=-1,FALSE,TRUE)</f>
        <v>0</v>
      </c>
      <c r="N1933">
        <f t="shared" si="278"/>
        <v>1</v>
      </c>
      <c r="O1933">
        <f t="shared" si="273"/>
        <v>1</v>
      </c>
      <c r="P1933">
        <f t="shared" si="274"/>
        <v>0</v>
      </c>
      <c r="Q1933">
        <f t="shared" si="275"/>
        <v>1</v>
      </c>
      <c r="R1933">
        <f t="shared" si="276"/>
        <v>0</v>
      </c>
      <c r="S1933">
        <f t="shared" si="277"/>
        <v>1</v>
      </c>
    </row>
    <row r="1934" spans="1:19" ht="18.600000000000001" customHeight="1" x14ac:dyDescent="0.3">
      <c r="A1934" t="s">
        <v>5357</v>
      </c>
      <c r="B1934" t="str">
        <f>UPPER(DataAnalyst!B1934)</f>
        <v>DATA ANALYST</v>
      </c>
      <c r="C1934" t="s">
        <v>5316</v>
      </c>
      <c r="E1934" t="str">
        <f t="shared" si="270"/>
        <v>Data Analyst</v>
      </c>
      <c r="F1934" t="str">
        <f t="shared" si="271"/>
        <v>$99</v>
      </c>
      <c r="G1934" t="str">
        <f t="shared" si="272"/>
        <v>$178</v>
      </c>
      <c r="H1934" t="str">
        <f>LEFT(DataAnalyst!F1960,LEN(DataAnalyst!F1960)-3)</f>
        <v xml:space="preserve">LeadStack
</v>
      </c>
      <c r="I1934" t="s">
        <v>5344</v>
      </c>
      <c r="J1934" t="str">
        <f>IF(DataAnalyst!I1960=-1,"Unknown",DataAnalyst!I1960)</f>
        <v>51 to 200 employees</v>
      </c>
      <c r="K1934" t="str">
        <f>IF(DataAnalyst!L1960=-1,"Unknown",DataAnalyst!L1960)</f>
        <v>IT Services</v>
      </c>
      <c r="L1934" t="str">
        <f>IF(DataAnalyst!N1960=-1,"Unknown",DataAnalyst!N1960)</f>
        <v>Unknown / Non-Applicable</v>
      </c>
      <c r="M1934" t="b">
        <f>IF(DataAnalyst!P1960=-1,FALSE,TRUE)</f>
        <v>0</v>
      </c>
      <c r="N1934">
        <f t="shared" si="278"/>
        <v>1</v>
      </c>
      <c r="O1934">
        <f t="shared" si="273"/>
        <v>0</v>
      </c>
      <c r="P1934">
        <f t="shared" si="274"/>
        <v>0</v>
      </c>
      <c r="Q1934">
        <f t="shared" si="275"/>
        <v>0</v>
      </c>
      <c r="R1934">
        <f t="shared" si="276"/>
        <v>0</v>
      </c>
      <c r="S1934">
        <f t="shared" si="277"/>
        <v>0</v>
      </c>
    </row>
    <row r="1935" spans="1:19" ht="18.600000000000001" customHeight="1" x14ac:dyDescent="0.3">
      <c r="A1935" t="s">
        <v>5359</v>
      </c>
      <c r="B1935" t="str">
        <f>UPPER(DataAnalyst!B1935)</f>
        <v>CLINICAL DATA ANALYST</v>
      </c>
      <c r="C1935" t="s">
        <v>5316</v>
      </c>
      <c r="E1935" t="str">
        <f t="shared" si="270"/>
        <v>Data Analyst</v>
      </c>
      <c r="F1935" t="str">
        <f t="shared" si="271"/>
        <v>$99</v>
      </c>
      <c r="G1935" t="str">
        <f t="shared" si="272"/>
        <v>$178</v>
      </c>
      <c r="H1935" t="str">
        <f>LEFT(DataAnalyst!F1961,LEN(DataAnalyst!F1961)-3)</f>
        <v xml:space="preserve">Chime
</v>
      </c>
      <c r="I1935" t="s">
        <v>154</v>
      </c>
      <c r="J1935" t="str">
        <f>IF(DataAnalyst!I1961=-1,"Unknown",DataAnalyst!I1961)</f>
        <v>201 to 500 employees</v>
      </c>
      <c r="K1935" t="str">
        <f>IF(DataAnalyst!L1961=-1,"Unknown",DataAnalyst!L1961)</f>
        <v>Banks &amp; Credit Unions</v>
      </c>
      <c r="L1935" t="str">
        <f>IF(DataAnalyst!N1961=-1,"Unknown",DataAnalyst!N1961)</f>
        <v>Unknown / Non-Applicable</v>
      </c>
      <c r="M1935" t="b">
        <f>IF(DataAnalyst!P1961=-1,FALSE,TRUE)</f>
        <v>1</v>
      </c>
      <c r="N1935">
        <f t="shared" si="278"/>
        <v>1</v>
      </c>
      <c r="O1935">
        <f t="shared" si="273"/>
        <v>0</v>
      </c>
      <c r="P1935">
        <f t="shared" si="274"/>
        <v>0</v>
      </c>
      <c r="Q1935">
        <f t="shared" si="275"/>
        <v>0</v>
      </c>
      <c r="R1935">
        <f t="shared" si="276"/>
        <v>0</v>
      </c>
      <c r="S1935">
        <f t="shared" si="277"/>
        <v>0</v>
      </c>
    </row>
    <row r="1936" spans="1:19" ht="18.600000000000001" customHeight="1" x14ac:dyDescent="0.3">
      <c r="A1936" t="s">
        <v>5361</v>
      </c>
      <c r="B1936" t="str">
        <f>UPPER(DataAnalyst!B1936)</f>
        <v>DATA ANALYST</v>
      </c>
      <c r="C1936" t="s">
        <v>5316</v>
      </c>
      <c r="E1936" t="str">
        <f t="shared" si="270"/>
        <v>Data Analyst</v>
      </c>
      <c r="F1936" t="str">
        <f t="shared" si="271"/>
        <v>$99</v>
      </c>
      <c r="G1936" t="str">
        <f t="shared" si="272"/>
        <v>$178</v>
      </c>
      <c r="H1936" t="str">
        <f>LEFT(DataAnalyst!F1962,LEN(DataAnalyst!F1962)-3)</f>
        <v xml:space="preserve">Marin City Health and Wellness Center
</v>
      </c>
      <c r="I1936" t="s">
        <v>5422</v>
      </c>
      <c r="J1936" t="str">
        <f>IF(DataAnalyst!I1962=-1,"Unknown",DataAnalyst!I1962)</f>
        <v>1 to 50 employees</v>
      </c>
      <c r="K1936" t="str">
        <f>IF(DataAnalyst!L1962=-1,"Unknown",DataAnalyst!L1962)</f>
        <v>Health Care Services &amp; Hospitals</v>
      </c>
      <c r="L1936" t="str">
        <f>IF(DataAnalyst!N1962=-1,"Unknown",DataAnalyst!N1962)</f>
        <v>$1 to $5 million (USD)</v>
      </c>
      <c r="M1936" t="b">
        <f>IF(DataAnalyst!P1962=-1,FALSE,TRUE)</f>
        <v>0</v>
      </c>
      <c r="N1936">
        <f t="shared" si="278"/>
        <v>1</v>
      </c>
      <c r="O1936">
        <f t="shared" si="273"/>
        <v>1</v>
      </c>
      <c r="P1936">
        <f t="shared" si="274"/>
        <v>0</v>
      </c>
      <c r="Q1936">
        <f t="shared" si="275"/>
        <v>0</v>
      </c>
      <c r="R1936">
        <f t="shared" si="276"/>
        <v>0</v>
      </c>
      <c r="S1936">
        <f t="shared" si="277"/>
        <v>1</v>
      </c>
    </row>
    <row r="1937" spans="1:19" ht="18.600000000000001" customHeight="1" x14ac:dyDescent="0.3">
      <c r="A1937" t="s">
        <v>5363</v>
      </c>
      <c r="B1937" t="str">
        <f>UPPER(DataAnalyst!B1937)</f>
        <v>DATA ANALYST</v>
      </c>
      <c r="C1937" t="s">
        <v>5316</v>
      </c>
      <c r="E1937" t="str">
        <f t="shared" si="270"/>
        <v>Data Analyst</v>
      </c>
      <c r="F1937" t="str">
        <f t="shared" si="271"/>
        <v>$99</v>
      </c>
      <c r="G1937" t="str">
        <f t="shared" si="272"/>
        <v>$178</v>
      </c>
      <c r="H1937" t="str">
        <f>LEFT(DataAnalyst!F1963,LEN(DataAnalyst!F1963)-3)</f>
        <v xml:space="preserve">TaskRabbit
</v>
      </c>
      <c r="I1937" t="s">
        <v>154</v>
      </c>
      <c r="J1937" t="str">
        <f>IF(DataAnalyst!I1963=-1,"Unknown",DataAnalyst!I1963)</f>
        <v>201 to 500 employees</v>
      </c>
      <c r="K1937" t="str">
        <f>IF(DataAnalyst!L1963=-1,"Unknown",DataAnalyst!L1963)</f>
        <v>Internet</v>
      </c>
      <c r="L1937" t="str">
        <f>IF(DataAnalyst!N1963=-1,"Unknown",DataAnalyst!N1963)</f>
        <v>Unknown / Non-Applicable</v>
      </c>
      <c r="M1937" t="b">
        <f>IF(DataAnalyst!P1963=-1,FALSE,TRUE)</f>
        <v>1</v>
      </c>
      <c r="N1937">
        <f t="shared" si="278"/>
        <v>1</v>
      </c>
      <c r="O1937">
        <f t="shared" si="273"/>
        <v>0</v>
      </c>
      <c r="P1937">
        <f t="shared" si="274"/>
        <v>0</v>
      </c>
      <c r="Q1937">
        <f t="shared" si="275"/>
        <v>0</v>
      </c>
      <c r="R1937">
        <f t="shared" si="276"/>
        <v>0</v>
      </c>
      <c r="S1937">
        <f t="shared" si="277"/>
        <v>1</v>
      </c>
    </row>
    <row r="1938" spans="1:19" ht="18.600000000000001" customHeight="1" x14ac:dyDescent="0.3">
      <c r="A1938" t="s">
        <v>5364</v>
      </c>
      <c r="B1938" t="str">
        <f>UPPER(DataAnalyst!B1938)</f>
        <v>DATA ANALYST</v>
      </c>
      <c r="C1938" t="s">
        <v>5316</v>
      </c>
      <c r="E1938" t="str">
        <f t="shared" si="270"/>
        <v>Data Analyst</v>
      </c>
      <c r="F1938" t="str">
        <f t="shared" si="271"/>
        <v>$99</v>
      </c>
      <c r="G1938" t="str">
        <f t="shared" si="272"/>
        <v>$178</v>
      </c>
      <c r="H1938" t="str">
        <f>LEFT(DataAnalyst!F1964,LEN(DataAnalyst!F1964)-3)</f>
        <v xml:space="preserve">Staffigo Technical Services, LLC
</v>
      </c>
      <c r="I1938" t="s">
        <v>154</v>
      </c>
      <c r="J1938" t="str">
        <f>IF(DataAnalyst!I1964=-1,"Unknown",DataAnalyst!I1964)</f>
        <v>51 to 200 employees</v>
      </c>
      <c r="K1938" t="str">
        <f>IF(DataAnalyst!L1964=-1,"Unknown",DataAnalyst!L1964)</f>
        <v>IT Services</v>
      </c>
      <c r="L1938" t="str">
        <f>IF(DataAnalyst!N1964=-1,"Unknown",DataAnalyst!N1964)</f>
        <v>$50 to $100 million (USD)</v>
      </c>
      <c r="M1938" t="b">
        <f>IF(DataAnalyst!P1964=-1,FALSE,TRUE)</f>
        <v>0</v>
      </c>
      <c r="N1938">
        <f t="shared" si="278"/>
        <v>1</v>
      </c>
      <c r="O1938">
        <f t="shared" si="273"/>
        <v>0</v>
      </c>
      <c r="P1938">
        <f t="shared" si="274"/>
        <v>0</v>
      </c>
      <c r="Q1938">
        <f t="shared" si="275"/>
        <v>0</v>
      </c>
      <c r="R1938">
        <f t="shared" si="276"/>
        <v>0</v>
      </c>
      <c r="S1938">
        <f t="shared" si="277"/>
        <v>1</v>
      </c>
    </row>
    <row r="1939" spans="1:19" ht="18.600000000000001" customHeight="1" x14ac:dyDescent="0.3">
      <c r="A1939" t="s">
        <v>5365</v>
      </c>
      <c r="B1939" t="str">
        <f>UPPER(DataAnalyst!B1939)</f>
        <v>DATA SYSTEMS ANALYST</v>
      </c>
      <c r="C1939" t="s">
        <v>5316</v>
      </c>
      <c r="E1939" t="str">
        <f t="shared" si="270"/>
        <v>Data Analyst</v>
      </c>
      <c r="F1939" t="str">
        <f t="shared" si="271"/>
        <v>$99</v>
      </c>
      <c r="G1939" t="str">
        <f t="shared" si="272"/>
        <v>$178</v>
      </c>
      <c r="H1939" t="str">
        <f>LEFT(DataAnalyst!F1966,LEN(DataAnalyst!F1966)-3)</f>
        <v xml:space="preserve">Twitter
</v>
      </c>
      <c r="I1939" t="s">
        <v>154</v>
      </c>
      <c r="J1939" t="str">
        <f>IF(DataAnalyst!I1966=-1,"Unknown",DataAnalyst!I1966)</f>
        <v>1001 to 5000 employees</v>
      </c>
      <c r="K1939" t="str">
        <f>IF(DataAnalyst!L1966=-1,"Unknown",DataAnalyst!L1966)</f>
        <v>Internet</v>
      </c>
      <c r="L1939" t="str">
        <f>IF(DataAnalyst!N1966=-1,"Unknown",DataAnalyst!N1966)</f>
        <v>$2 to $5 billion (USD)</v>
      </c>
      <c r="M1939" t="b">
        <f>IF(DataAnalyst!P1966=-1,FALSE,TRUE)</f>
        <v>0</v>
      </c>
      <c r="N1939">
        <f t="shared" si="278"/>
        <v>1</v>
      </c>
      <c r="O1939">
        <f t="shared" si="273"/>
        <v>1</v>
      </c>
      <c r="P1939">
        <f t="shared" si="274"/>
        <v>1</v>
      </c>
      <c r="Q1939">
        <f t="shared" si="275"/>
        <v>1</v>
      </c>
      <c r="R1939">
        <f t="shared" si="276"/>
        <v>0</v>
      </c>
      <c r="S1939">
        <f t="shared" si="277"/>
        <v>1</v>
      </c>
    </row>
    <row r="1940" spans="1:19" ht="18.600000000000001" customHeight="1" x14ac:dyDescent="0.3">
      <c r="A1940" t="s">
        <v>5366</v>
      </c>
      <c r="B1940" t="str">
        <f>UPPER(DataAnalyst!B1940)</f>
        <v>DATA ANALYST</v>
      </c>
      <c r="C1940" t="s">
        <v>5316</v>
      </c>
      <c r="E1940" t="str">
        <f t="shared" si="270"/>
        <v>Data Analyst</v>
      </c>
      <c r="F1940" t="str">
        <f t="shared" si="271"/>
        <v>$99</v>
      </c>
      <c r="G1940" t="str">
        <f t="shared" si="272"/>
        <v>$178</v>
      </c>
      <c r="H1940" t="str">
        <f>LEFT(DataAnalyst!F1967,LEN(DataAnalyst!F1967)-3)</f>
        <v xml:space="preserve">Ascent
</v>
      </c>
      <c r="I1940" t="s">
        <v>5431</v>
      </c>
      <c r="J1940" t="str">
        <f>IF(DataAnalyst!I1967=-1,"Unknown",DataAnalyst!I1967)</f>
        <v>1001 to 5000 employees</v>
      </c>
      <c r="K1940" t="str">
        <f>IF(DataAnalyst!L1967=-1,"Unknown",DataAnalyst!L1967)</f>
        <v>Staffing &amp; Outsourcing</v>
      </c>
      <c r="L1940" t="str">
        <f>IF(DataAnalyst!N1967=-1,"Unknown",DataAnalyst!N1967)</f>
        <v>$100 to $500 million (USD)</v>
      </c>
      <c r="M1940" t="b">
        <f>IF(DataAnalyst!P1967=-1,FALSE,TRUE)</f>
        <v>0</v>
      </c>
      <c r="N1940">
        <f t="shared" si="278"/>
        <v>1</v>
      </c>
      <c r="O1940">
        <f t="shared" si="273"/>
        <v>1</v>
      </c>
      <c r="P1940">
        <f t="shared" si="274"/>
        <v>0</v>
      </c>
      <c r="Q1940">
        <f t="shared" si="275"/>
        <v>0</v>
      </c>
      <c r="R1940">
        <f t="shared" si="276"/>
        <v>0</v>
      </c>
      <c r="S1940">
        <f t="shared" si="277"/>
        <v>0</v>
      </c>
    </row>
    <row r="1941" spans="1:19" ht="18.600000000000001" customHeight="1" x14ac:dyDescent="0.3">
      <c r="A1941" t="s">
        <v>5369</v>
      </c>
      <c r="B1941" t="str">
        <f>UPPER(DataAnalyst!B1941)</f>
        <v>SENIOR DATA ANALYST</v>
      </c>
      <c r="C1941" t="s">
        <v>5316</v>
      </c>
      <c r="E1941" t="str">
        <f t="shared" si="270"/>
        <v>Data Analyst</v>
      </c>
      <c r="F1941" t="str">
        <f t="shared" si="271"/>
        <v>$99</v>
      </c>
      <c r="G1941" t="str">
        <f t="shared" si="272"/>
        <v>$178</v>
      </c>
      <c r="H1941" t="str">
        <f>LEFT(DataAnalyst!F1968,LEN(DataAnalyst!F1968)-3)</f>
        <v xml:space="preserve">Thermo Fisher Scientific
</v>
      </c>
      <c r="I1941" t="s">
        <v>5435</v>
      </c>
      <c r="J1941" t="str">
        <f>IF(DataAnalyst!I1968=-1,"Unknown",DataAnalyst!I1968)</f>
        <v>10000+ employees</v>
      </c>
      <c r="K1941" t="str">
        <f>IF(DataAnalyst!L1968=-1,"Unknown",DataAnalyst!L1968)</f>
        <v>Biotech &amp; Pharmaceuticals</v>
      </c>
      <c r="L1941" t="str">
        <f>IF(DataAnalyst!N1968=-1,"Unknown",DataAnalyst!N1968)</f>
        <v>$10+ billion (USD)</v>
      </c>
      <c r="M1941" t="b">
        <f>IF(DataAnalyst!P1968=-1,FALSE,TRUE)</f>
        <v>0</v>
      </c>
      <c r="N1941">
        <f t="shared" si="278"/>
        <v>1</v>
      </c>
      <c r="O1941">
        <f t="shared" si="273"/>
        <v>1</v>
      </c>
      <c r="P1941">
        <f t="shared" si="274"/>
        <v>0</v>
      </c>
      <c r="Q1941">
        <f t="shared" si="275"/>
        <v>1</v>
      </c>
      <c r="R1941">
        <f t="shared" si="276"/>
        <v>0</v>
      </c>
      <c r="S1941">
        <f t="shared" si="277"/>
        <v>1</v>
      </c>
    </row>
    <row r="1942" spans="1:19" ht="18.600000000000001" customHeight="1" x14ac:dyDescent="0.3">
      <c r="A1942" t="s">
        <v>5373</v>
      </c>
      <c r="B1942" t="str">
        <f>UPPER(DataAnalyst!B1942)</f>
        <v>DATA ANALYST (COLLEGE &amp; FOUNDATION REPORTING)</v>
      </c>
      <c r="C1942" t="s">
        <v>5316</v>
      </c>
      <c r="E1942" t="str">
        <f t="shared" si="270"/>
        <v>Data Analyst</v>
      </c>
      <c r="F1942" t="str">
        <f t="shared" si="271"/>
        <v>$99</v>
      </c>
      <c r="G1942" t="str">
        <f t="shared" si="272"/>
        <v>$178</v>
      </c>
      <c r="H1942" t="str">
        <f>LEFT(DataAnalyst!F1969,LEN(DataAnalyst!F1969)-3)</f>
        <v xml:space="preserve">Net2Source
</v>
      </c>
      <c r="I1942" t="s">
        <v>154</v>
      </c>
      <c r="J1942" t="str">
        <f>IF(DataAnalyst!I1969=-1,"Unknown",DataAnalyst!I1969)</f>
        <v>1001 to 5000 employees</v>
      </c>
      <c r="K1942" t="str">
        <f>IF(DataAnalyst!L1969=-1,"Unknown",DataAnalyst!L1969)</f>
        <v>Staffing &amp; Outsourcing</v>
      </c>
      <c r="L1942" t="str">
        <f>IF(DataAnalyst!N1969=-1,"Unknown",DataAnalyst!N1969)</f>
        <v>$100 to $500 million (USD)</v>
      </c>
      <c r="M1942" t="b">
        <f>IF(DataAnalyst!P1969=-1,FALSE,TRUE)</f>
        <v>0</v>
      </c>
      <c r="N1942">
        <f t="shared" si="278"/>
        <v>1</v>
      </c>
      <c r="O1942">
        <f t="shared" si="273"/>
        <v>0</v>
      </c>
      <c r="P1942">
        <f t="shared" si="274"/>
        <v>0</v>
      </c>
      <c r="Q1942">
        <f t="shared" si="275"/>
        <v>1</v>
      </c>
      <c r="R1942">
        <f t="shared" si="276"/>
        <v>0</v>
      </c>
      <c r="S1942">
        <f t="shared" si="277"/>
        <v>1</v>
      </c>
    </row>
    <row r="1943" spans="1:19" ht="18.600000000000001" customHeight="1" x14ac:dyDescent="0.3">
      <c r="A1943" t="s">
        <v>5375</v>
      </c>
      <c r="B1943" t="str">
        <f>UPPER(DataAnalyst!B1943)</f>
        <v>SENIOR DATA ANALYST</v>
      </c>
      <c r="C1943" t="s">
        <v>5316</v>
      </c>
      <c r="E1943" t="str">
        <f t="shared" si="270"/>
        <v>Data Analyst</v>
      </c>
      <c r="F1943" t="str">
        <f t="shared" si="271"/>
        <v>$99</v>
      </c>
      <c r="G1943" t="str">
        <f t="shared" si="272"/>
        <v>$178</v>
      </c>
      <c r="H1943" t="str">
        <f>LEFT(DataAnalyst!F1970,LEN(DataAnalyst!F1970)-3)</f>
        <v xml:space="preserve">Vida Health
</v>
      </c>
      <c r="I1943" t="s">
        <v>154</v>
      </c>
      <c r="J1943" t="str">
        <f>IF(DataAnalyst!I1970=-1,"Unknown",DataAnalyst!I1970)</f>
        <v>51 to 200 employees</v>
      </c>
      <c r="K1943" t="str">
        <f>IF(DataAnalyst!L1970=-1,"Unknown",DataAnalyst!L1970)</f>
        <v>Health Care Services &amp; Hospitals</v>
      </c>
      <c r="L1943" t="str">
        <f>IF(DataAnalyst!N1970=-1,"Unknown",DataAnalyst!N1970)</f>
        <v>Unknown / Non-Applicable</v>
      </c>
      <c r="M1943" t="b">
        <f>IF(DataAnalyst!P1970=-1,FALSE,TRUE)</f>
        <v>0</v>
      </c>
      <c r="N1943">
        <f t="shared" si="278"/>
        <v>1</v>
      </c>
      <c r="O1943">
        <f t="shared" si="273"/>
        <v>1</v>
      </c>
      <c r="P1943">
        <f t="shared" si="274"/>
        <v>0</v>
      </c>
      <c r="Q1943">
        <f t="shared" si="275"/>
        <v>1</v>
      </c>
      <c r="R1943">
        <f t="shared" si="276"/>
        <v>0</v>
      </c>
      <c r="S1943">
        <f t="shared" si="277"/>
        <v>1</v>
      </c>
    </row>
    <row r="1944" spans="1:19" ht="18.600000000000001" customHeight="1" x14ac:dyDescent="0.3">
      <c r="A1944" t="s">
        <v>5378</v>
      </c>
      <c r="B1944" t="str">
        <f>UPPER(DataAnalyst!B1944)</f>
        <v>RESEARCH DATA ANALYST</v>
      </c>
      <c r="C1944" t="s">
        <v>5316</v>
      </c>
      <c r="E1944" t="str">
        <f t="shared" si="270"/>
        <v>Data Analyst</v>
      </c>
      <c r="F1944" t="str">
        <f t="shared" si="271"/>
        <v>$99</v>
      </c>
      <c r="G1944" t="str">
        <f t="shared" si="272"/>
        <v>$178</v>
      </c>
      <c r="H1944" t="str">
        <f>LEFT(DataAnalyst!F1971,LEN(DataAnalyst!F1971)-3)</f>
        <v xml:space="preserve">SACC
</v>
      </c>
      <c r="I1944" t="s">
        <v>405</v>
      </c>
      <c r="J1944" t="str">
        <f>IF(DataAnalyst!I1971=-1,"Unknown",DataAnalyst!I1971)</f>
        <v>Unknown</v>
      </c>
      <c r="K1944" t="str">
        <f>IF(DataAnalyst!L1971=-1,"Unknown",DataAnalyst!L1971)</f>
        <v>IT Services</v>
      </c>
      <c r="L1944" t="str">
        <f>IF(DataAnalyst!N1971=-1,"Unknown",DataAnalyst!N1971)</f>
        <v>$5 to $10 million (USD)</v>
      </c>
      <c r="M1944" t="b">
        <f>IF(DataAnalyst!P1971=-1,FALSE,TRUE)</f>
        <v>0</v>
      </c>
      <c r="N1944">
        <f t="shared" si="278"/>
        <v>0</v>
      </c>
      <c r="O1944">
        <f t="shared" si="273"/>
        <v>0</v>
      </c>
      <c r="P1944">
        <f t="shared" si="274"/>
        <v>0</v>
      </c>
      <c r="Q1944">
        <f t="shared" si="275"/>
        <v>0</v>
      </c>
      <c r="R1944">
        <f t="shared" si="276"/>
        <v>0</v>
      </c>
      <c r="S1944">
        <f t="shared" si="277"/>
        <v>1</v>
      </c>
    </row>
    <row r="1945" spans="1:19" ht="18.600000000000001" customHeight="1" x14ac:dyDescent="0.3">
      <c r="A1945" t="s">
        <v>5382</v>
      </c>
      <c r="B1945" t="str">
        <f>UPPER(DataAnalyst!B1945)</f>
        <v>DATA ANALYST - HEALTH</v>
      </c>
      <c r="C1945" t="s">
        <v>5381</v>
      </c>
      <c r="E1945" t="str">
        <f t="shared" ref="E1945:E2008" si="279">IF(COUNTIF(B1945, "*BU*"), "Business Analyst", "Data Analyst")</f>
        <v>Data Analyst</v>
      </c>
      <c r="F1945" t="str">
        <f t="shared" si="271"/>
        <v>$93</v>
      </c>
      <c r="G1945" t="str">
        <f t="shared" si="272"/>
        <v>$159</v>
      </c>
      <c r="H1945" t="str">
        <f>LEFT(DataAnalyst!F1972,LEN(DataAnalyst!F1972)-3)</f>
        <v>Applica</v>
      </c>
      <c r="I1945" t="s">
        <v>154</v>
      </c>
      <c r="J1945" t="str">
        <f>IF(DataAnalyst!I1972=-1,"Unknown",DataAnalyst!I1972)</f>
        <v>51 to 200 employees</v>
      </c>
      <c r="K1945" t="str">
        <f>IF(DataAnalyst!L1972=-1,"Unknown",DataAnalyst!L1972)</f>
        <v>Unknown</v>
      </c>
      <c r="L1945" t="str">
        <f>IF(DataAnalyst!N1972=-1,"Unknown",DataAnalyst!N1972)</f>
        <v>Unknown / Non-Applicable</v>
      </c>
      <c r="M1945" t="b">
        <f>IF(DataAnalyst!P1972=-1,FALSE,TRUE)</f>
        <v>0</v>
      </c>
      <c r="N1945">
        <f t="shared" si="278"/>
        <v>1</v>
      </c>
      <c r="O1945">
        <f t="shared" si="273"/>
        <v>0</v>
      </c>
      <c r="P1945">
        <f t="shared" si="274"/>
        <v>0</v>
      </c>
      <c r="Q1945">
        <f t="shared" si="275"/>
        <v>0</v>
      </c>
      <c r="R1945">
        <f t="shared" si="276"/>
        <v>0</v>
      </c>
      <c r="S1945">
        <f t="shared" si="277"/>
        <v>1</v>
      </c>
    </row>
    <row r="1946" spans="1:19" ht="18.600000000000001" customHeight="1" x14ac:dyDescent="0.3">
      <c r="A1946" t="s">
        <v>5385</v>
      </c>
      <c r="B1946" t="str">
        <f>UPPER(DataAnalyst!B1946)</f>
        <v>OPERATIONS DATA ANALYST</v>
      </c>
      <c r="C1946" t="s">
        <v>5381</v>
      </c>
      <c r="E1946" t="str">
        <f t="shared" si="279"/>
        <v>Data Analyst</v>
      </c>
      <c r="F1946" t="str">
        <f t="shared" si="271"/>
        <v>$93</v>
      </c>
      <c r="G1946" t="str">
        <f t="shared" si="272"/>
        <v>$159</v>
      </c>
      <c r="H1946" t="str">
        <f>LEFT(DataAnalyst!F1973,LEN(DataAnalyst!F1973)-3)</f>
        <v xml:space="preserve">Ernst &amp; Young </v>
      </c>
      <c r="I1946" t="s">
        <v>154</v>
      </c>
      <c r="J1946" t="str">
        <f>IF(DataAnalyst!I1973=-1,"Unknown",DataAnalyst!I1973)</f>
        <v>Unknown</v>
      </c>
      <c r="K1946" t="str">
        <f>IF(DataAnalyst!L1973=-1,"Unknown",DataAnalyst!L1973)</f>
        <v>Unknown</v>
      </c>
      <c r="L1946" t="str">
        <f>IF(DataAnalyst!N1973=-1,"Unknown",DataAnalyst!N1973)</f>
        <v>Unknown</v>
      </c>
      <c r="M1946" t="b">
        <f>IF(DataAnalyst!P1973=-1,FALSE,TRUE)</f>
        <v>0</v>
      </c>
      <c r="N1946">
        <f t="shared" si="278"/>
        <v>1</v>
      </c>
      <c r="O1946">
        <f t="shared" si="273"/>
        <v>1</v>
      </c>
      <c r="P1946">
        <f t="shared" si="274"/>
        <v>0</v>
      </c>
      <c r="Q1946">
        <f t="shared" si="275"/>
        <v>1</v>
      </c>
      <c r="R1946">
        <f t="shared" si="276"/>
        <v>0</v>
      </c>
      <c r="S1946">
        <f t="shared" si="277"/>
        <v>1</v>
      </c>
    </row>
    <row r="1947" spans="1:19" ht="18.600000000000001" customHeight="1" x14ac:dyDescent="0.3">
      <c r="A1947" t="s">
        <v>5387</v>
      </c>
      <c r="B1947" t="str">
        <f>UPPER(DataAnalyst!B1947)</f>
        <v>DATA ANALYST</v>
      </c>
      <c r="C1947" t="s">
        <v>5381</v>
      </c>
      <c r="E1947" t="str">
        <f t="shared" si="279"/>
        <v>Data Analyst</v>
      </c>
      <c r="F1947" t="str">
        <f t="shared" si="271"/>
        <v>$93</v>
      </c>
      <c r="G1947" t="str">
        <f t="shared" si="272"/>
        <v>$159</v>
      </c>
      <c r="H1947" t="str">
        <f>LEFT(DataAnalyst!F1975,LEN(DataAnalyst!F1975)-3)</f>
        <v xml:space="preserve">Qualys
</v>
      </c>
      <c r="I1947" t="s">
        <v>5344</v>
      </c>
      <c r="J1947" t="str">
        <f>IF(DataAnalyst!I1975=-1,"Unknown",DataAnalyst!I1975)</f>
        <v>501 to 1000 employees</v>
      </c>
      <c r="K1947" t="str">
        <f>IF(DataAnalyst!L1975=-1,"Unknown",DataAnalyst!L1975)</f>
        <v>Computer Hardware &amp; Software</v>
      </c>
      <c r="L1947" t="str">
        <f>IF(DataAnalyst!N1975=-1,"Unknown",DataAnalyst!N1975)</f>
        <v>$100 to $500 million (USD)</v>
      </c>
      <c r="M1947" t="b">
        <f>IF(DataAnalyst!P1975=-1,FALSE,TRUE)</f>
        <v>0</v>
      </c>
      <c r="N1947">
        <f t="shared" si="278"/>
        <v>1</v>
      </c>
      <c r="O1947">
        <f t="shared" si="273"/>
        <v>0</v>
      </c>
      <c r="P1947">
        <f t="shared" si="274"/>
        <v>0</v>
      </c>
      <c r="Q1947">
        <f t="shared" si="275"/>
        <v>1</v>
      </c>
      <c r="R1947">
        <f t="shared" si="276"/>
        <v>0</v>
      </c>
      <c r="S1947">
        <f t="shared" si="277"/>
        <v>0</v>
      </c>
    </row>
    <row r="1948" spans="1:19" ht="18.600000000000001" customHeight="1" x14ac:dyDescent="0.3">
      <c r="A1948" t="s">
        <v>5388</v>
      </c>
      <c r="B1948" t="str">
        <f>UPPER(DataAnalyst!B1948)</f>
        <v>DATA ANALYST, DATA &amp; ANALYTICS (ADVANCED ANALYTICS) MANAGER (MULTIPLE POSITIONS)</v>
      </c>
      <c r="C1948" t="s">
        <v>5381</v>
      </c>
      <c r="E1948" t="str">
        <f t="shared" si="279"/>
        <v>Data Analyst</v>
      </c>
      <c r="F1948" t="str">
        <f t="shared" si="271"/>
        <v>$93</v>
      </c>
      <c r="G1948" t="str">
        <f t="shared" si="272"/>
        <v>$159</v>
      </c>
      <c r="H1948" t="str">
        <f>LEFT(DataAnalyst!F1977,LEN(DataAnalyst!F1977)-3)</f>
        <v xml:space="preserve">Focal Systems
</v>
      </c>
      <c r="I1948" t="s">
        <v>1685</v>
      </c>
      <c r="J1948" t="str">
        <f>IF(DataAnalyst!I1977=-1,"Unknown",DataAnalyst!I1977)</f>
        <v>1 to 50 employees</v>
      </c>
      <c r="K1948" t="str">
        <f>IF(DataAnalyst!L1977=-1,"Unknown",DataAnalyst!L1977)</f>
        <v>Computer Hardware &amp; Software</v>
      </c>
      <c r="L1948" t="str">
        <f>IF(DataAnalyst!N1977=-1,"Unknown",DataAnalyst!N1977)</f>
        <v>$1 to $5 million (USD)</v>
      </c>
      <c r="M1948" t="b">
        <f>IF(DataAnalyst!P1977=-1,FALSE,TRUE)</f>
        <v>0</v>
      </c>
      <c r="N1948">
        <f t="shared" si="278"/>
        <v>1</v>
      </c>
      <c r="O1948">
        <f t="shared" si="273"/>
        <v>1</v>
      </c>
      <c r="P1948">
        <f t="shared" si="274"/>
        <v>0</v>
      </c>
      <c r="Q1948">
        <f t="shared" si="275"/>
        <v>1</v>
      </c>
      <c r="R1948">
        <f t="shared" si="276"/>
        <v>1</v>
      </c>
      <c r="S1948">
        <f t="shared" si="277"/>
        <v>0</v>
      </c>
    </row>
    <row r="1949" spans="1:19" ht="18.600000000000001" customHeight="1" x14ac:dyDescent="0.3">
      <c r="A1949" t="s">
        <v>5389</v>
      </c>
      <c r="B1949" t="str">
        <f>UPPER(DataAnalyst!B1949)</f>
        <v>DATA ANALYST</v>
      </c>
      <c r="C1949" t="s">
        <v>5381</v>
      </c>
      <c r="E1949" t="str">
        <f t="shared" si="279"/>
        <v>Data Analyst</v>
      </c>
      <c r="F1949" t="str">
        <f t="shared" si="271"/>
        <v>$93</v>
      </c>
      <c r="G1949" t="str">
        <f t="shared" si="272"/>
        <v>$159</v>
      </c>
      <c r="H1949" t="str">
        <f>LEFT(DataAnalyst!F1979,LEN(DataAnalyst!F1979)-3)</f>
        <v>cyitechsea</v>
      </c>
      <c r="I1949" t="s">
        <v>5464</v>
      </c>
      <c r="J1949" t="str">
        <f>IF(DataAnalyst!I1979=-1,"Unknown",DataAnalyst!I1979)</f>
        <v>Unknown</v>
      </c>
      <c r="K1949" t="str">
        <f>IF(DataAnalyst!L1979=-1,"Unknown",DataAnalyst!L1979)</f>
        <v>Unknown</v>
      </c>
      <c r="L1949" t="str">
        <f>IF(DataAnalyst!N1979=-1,"Unknown",DataAnalyst!N1979)</f>
        <v>Unknown</v>
      </c>
      <c r="M1949" t="b">
        <f>IF(DataAnalyst!P1979=-1,FALSE,TRUE)</f>
        <v>0</v>
      </c>
      <c r="N1949">
        <f t="shared" si="278"/>
        <v>1</v>
      </c>
      <c r="O1949">
        <f t="shared" si="273"/>
        <v>0</v>
      </c>
      <c r="P1949">
        <f t="shared" si="274"/>
        <v>0</v>
      </c>
      <c r="Q1949">
        <f t="shared" si="275"/>
        <v>1</v>
      </c>
      <c r="R1949">
        <f t="shared" si="276"/>
        <v>1</v>
      </c>
      <c r="S1949">
        <f t="shared" si="277"/>
        <v>1</v>
      </c>
    </row>
    <row r="1950" spans="1:19" ht="18.600000000000001" customHeight="1" x14ac:dyDescent="0.3">
      <c r="A1950" t="s">
        <v>5391</v>
      </c>
      <c r="B1950" t="str">
        <f>UPPER(DataAnalyst!B1950)</f>
        <v>BUSINESS DATA ANALYST - SENIOR/DIRECTOR - WORK FROM REMOTE</v>
      </c>
      <c r="C1950" t="s">
        <v>5381</v>
      </c>
      <c r="E1950" t="str">
        <f t="shared" si="279"/>
        <v>Business Analyst</v>
      </c>
      <c r="F1950" t="str">
        <f t="shared" si="271"/>
        <v>$93</v>
      </c>
      <c r="G1950" t="str">
        <f t="shared" si="272"/>
        <v>$159</v>
      </c>
      <c r="H1950" t="str">
        <f>LEFT(DataAnalyst!F1980,LEN(DataAnalyst!F1980)-3)</f>
        <v>IT Ava</v>
      </c>
      <c r="I1950" t="s">
        <v>1909</v>
      </c>
      <c r="J1950" t="str">
        <f>IF(DataAnalyst!I1980=-1,"Unknown",DataAnalyst!I1980)</f>
        <v>51 to 200 employees</v>
      </c>
      <c r="K1950" t="str">
        <f>IF(DataAnalyst!L1980=-1,"Unknown",DataAnalyst!L1980)</f>
        <v>Unknown</v>
      </c>
      <c r="L1950" t="str">
        <f>IF(DataAnalyst!N1980=-1,"Unknown",DataAnalyst!N1980)</f>
        <v>Unknown / Non-Applicable</v>
      </c>
      <c r="M1950" t="b">
        <f>IF(DataAnalyst!P1980=-1,FALSE,TRUE)</f>
        <v>0</v>
      </c>
      <c r="N1950">
        <f t="shared" si="278"/>
        <v>1</v>
      </c>
      <c r="O1950">
        <f t="shared" si="273"/>
        <v>0</v>
      </c>
      <c r="P1950">
        <f t="shared" si="274"/>
        <v>0</v>
      </c>
      <c r="Q1950">
        <f t="shared" si="275"/>
        <v>1</v>
      </c>
      <c r="R1950">
        <f t="shared" si="276"/>
        <v>0</v>
      </c>
      <c r="S1950">
        <f t="shared" si="277"/>
        <v>0</v>
      </c>
    </row>
    <row r="1951" spans="1:19" ht="18.600000000000001" customHeight="1" x14ac:dyDescent="0.3">
      <c r="A1951" t="s">
        <v>5394</v>
      </c>
      <c r="B1951" t="str">
        <f>UPPER(DataAnalyst!B1951)</f>
        <v>MARKET DATA SERVICES ANALYST</v>
      </c>
      <c r="C1951" t="s">
        <v>5381</v>
      </c>
      <c r="E1951" t="str">
        <f t="shared" si="279"/>
        <v>Data Analyst</v>
      </c>
      <c r="F1951" t="str">
        <f t="shared" si="271"/>
        <v>$93</v>
      </c>
      <c r="G1951" t="str">
        <f t="shared" si="272"/>
        <v>$159</v>
      </c>
      <c r="H1951" t="str">
        <f>LEFT(DataAnalyst!F1981,LEN(DataAnalyst!F1981)-3)</f>
        <v xml:space="preserve">Snowflake Computing
</v>
      </c>
      <c r="I1951" t="s">
        <v>405</v>
      </c>
      <c r="J1951" t="str">
        <f>IF(DataAnalyst!I1981=-1,"Unknown",DataAnalyst!I1981)</f>
        <v>1001 to 5000 employees</v>
      </c>
      <c r="K1951" t="str">
        <f>IF(DataAnalyst!L1981=-1,"Unknown",DataAnalyst!L1981)</f>
        <v>Enterprise Software &amp; Network Solutions</v>
      </c>
      <c r="L1951" t="str">
        <f>IF(DataAnalyst!N1981=-1,"Unknown",DataAnalyst!N1981)</f>
        <v>Unknown / Non-Applicable</v>
      </c>
      <c r="M1951" t="b">
        <f>IF(DataAnalyst!P1981=-1,FALSE,TRUE)</f>
        <v>0</v>
      </c>
      <c r="N1951">
        <f t="shared" si="278"/>
        <v>0</v>
      </c>
      <c r="O1951">
        <f t="shared" si="273"/>
        <v>0</v>
      </c>
      <c r="P1951">
        <f t="shared" si="274"/>
        <v>0</v>
      </c>
      <c r="Q1951">
        <f t="shared" si="275"/>
        <v>0</v>
      </c>
      <c r="R1951">
        <f t="shared" si="276"/>
        <v>0</v>
      </c>
      <c r="S1951">
        <f t="shared" si="277"/>
        <v>1</v>
      </c>
    </row>
    <row r="1952" spans="1:19" ht="18.600000000000001" customHeight="1" x14ac:dyDescent="0.3">
      <c r="A1952" t="s">
        <v>5397</v>
      </c>
      <c r="B1952" t="str">
        <f>UPPER(DataAnalyst!B1952)</f>
        <v>FINANCIAL DATA ANALYST, FP&amp;A AND ACCOUNTING</v>
      </c>
      <c r="C1952" t="s">
        <v>5381</v>
      </c>
      <c r="E1952" t="str">
        <f t="shared" si="279"/>
        <v>Data Analyst</v>
      </c>
      <c r="F1952" t="str">
        <f t="shared" si="271"/>
        <v>$93</v>
      </c>
      <c r="G1952" t="str">
        <f t="shared" si="272"/>
        <v>$159</v>
      </c>
      <c r="H1952" t="str">
        <f>LEFT(DataAnalyst!F1983,LEN(DataAnalyst!F1983)-3)</f>
        <v xml:space="preserve">Twitch
</v>
      </c>
      <c r="I1952" t="s">
        <v>154</v>
      </c>
      <c r="J1952" t="str">
        <f>IF(DataAnalyst!I1983=-1,"Unknown",DataAnalyst!I1983)</f>
        <v>1001 to 5000 employees</v>
      </c>
      <c r="K1952" t="str">
        <f>IF(DataAnalyst!L1983=-1,"Unknown",DataAnalyst!L1983)</f>
        <v>Internet</v>
      </c>
      <c r="L1952" t="str">
        <f>IF(DataAnalyst!N1983=-1,"Unknown",DataAnalyst!N1983)</f>
        <v>Unknown / Non-Applicable</v>
      </c>
      <c r="M1952" t="b">
        <f>IF(DataAnalyst!P1983=-1,FALSE,TRUE)</f>
        <v>1</v>
      </c>
      <c r="N1952">
        <f t="shared" si="278"/>
        <v>1</v>
      </c>
      <c r="O1952">
        <f t="shared" si="273"/>
        <v>0</v>
      </c>
      <c r="P1952">
        <f t="shared" si="274"/>
        <v>0</v>
      </c>
      <c r="Q1952">
        <f t="shared" si="275"/>
        <v>1</v>
      </c>
      <c r="R1952">
        <f t="shared" si="276"/>
        <v>0</v>
      </c>
      <c r="S1952">
        <f t="shared" si="277"/>
        <v>1</v>
      </c>
    </row>
    <row r="1953" spans="1:19" ht="18.600000000000001" customHeight="1" x14ac:dyDescent="0.3">
      <c r="A1953" t="s">
        <v>5400</v>
      </c>
      <c r="B1953" t="str">
        <f>UPPER(DataAnalyst!B1953)</f>
        <v>LOAN DATA ANALYST</v>
      </c>
      <c r="C1953" t="s">
        <v>5381</v>
      </c>
      <c r="E1953" t="str">
        <f t="shared" si="279"/>
        <v>Data Analyst</v>
      </c>
      <c r="F1953" t="str">
        <f t="shared" si="271"/>
        <v>$93</v>
      </c>
      <c r="G1953" t="str">
        <f t="shared" si="272"/>
        <v>$159</v>
      </c>
      <c r="H1953" t="str">
        <f>LEFT(DataAnalyst!F1984,LEN(DataAnalyst!F1984)-3)</f>
        <v xml:space="preserve">Infotech Sourcing
</v>
      </c>
      <c r="I1953" t="s">
        <v>154</v>
      </c>
      <c r="J1953" t="str">
        <f>IF(DataAnalyst!I1984=-1,"Unknown",DataAnalyst!I1984)</f>
        <v>51 to 200 employees</v>
      </c>
      <c r="K1953" t="str">
        <f>IF(DataAnalyst!L1984=-1,"Unknown",DataAnalyst!L1984)</f>
        <v>Health, Beauty, &amp; Fitness</v>
      </c>
      <c r="L1953" t="str">
        <f>IF(DataAnalyst!N1984=-1,"Unknown",DataAnalyst!N1984)</f>
        <v>$5 to $10 million (USD)</v>
      </c>
      <c r="M1953" t="b">
        <f>IF(DataAnalyst!P1984=-1,FALSE,TRUE)</f>
        <v>0</v>
      </c>
      <c r="N1953">
        <f t="shared" si="278"/>
        <v>1</v>
      </c>
      <c r="O1953">
        <f t="shared" si="273"/>
        <v>0</v>
      </c>
      <c r="P1953">
        <f t="shared" si="274"/>
        <v>0</v>
      </c>
      <c r="Q1953">
        <f t="shared" si="275"/>
        <v>1</v>
      </c>
      <c r="R1953">
        <f t="shared" si="276"/>
        <v>0</v>
      </c>
      <c r="S1953">
        <f t="shared" si="277"/>
        <v>1</v>
      </c>
    </row>
    <row r="1954" spans="1:19" ht="18.600000000000001" customHeight="1" x14ac:dyDescent="0.3">
      <c r="A1954" t="s">
        <v>5404</v>
      </c>
      <c r="B1954" t="str">
        <f>UPPER(DataAnalyst!B1954)</f>
        <v>DATA AND POLICY ANALYST IV</v>
      </c>
      <c r="C1954" t="s">
        <v>5381</v>
      </c>
      <c r="E1954" t="str">
        <f t="shared" si="279"/>
        <v>Data Analyst</v>
      </c>
      <c r="F1954" t="str">
        <f t="shared" si="271"/>
        <v>$93</v>
      </c>
      <c r="G1954" t="str">
        <f t="shared" si="272"/>
        <v>$159</v>
      </c>
      <c r="H1954" t="str">
        <f>LEFT(DataAnalyst!F1986,LEN(DataAnalyst!F1986)-3)</f>
        <v xml:space="preserve">Square
</v>
      </c>
      <c r="I1954" t="s">
        <v>154</v>
      </c>
      <c r="J1954" t="str">
        <f>IF(DataAnalyst!I1986=-1,"Unknown",DataAnalyst!I1986)</f>
        <v>1001 to 5000 employees</v>
      </c>
      <c r="K1954" t="str">
        <f>IF(DataAnalyst!L1986=-1,"Unknown",DataAnalyst!L1986)</f>
        <v>Computer Hardware &amp; Software</v>
      </c>
      <c r="L1954" t="str">
        <f>IF(DataAnalyst!N1986=-1,"Unknown",DataAnalyst!N1986)</f>
        <v>$1 to $2 billion (USD)</v>
      </c>
      <c r="M1954" t="b">
        <f>IF(DataAnalyst!P1986=-1,FALSE,TRUE)</f>
        <v>0</v>
      </c>
      <c r="N1954">
        <f t="shared" si="278"/>
        <v>0</v>
      </c>
      <c r="O1954">
        <f t="shared" si="273"/>
        <v>0</v>
      </c>
      <c r="P1954">
        <f t="shared" si="274"/>
        <v>0</v>
      </c>
      <c r="Q1954">
        <f t="shared" si="275"/>
        <v>0</v>
      </c>
      <c r="R1954">
        <f t="shared" si="276"/>
        <v>0</v>
      </c>
      <c r="S1954">
        <f t="shared" si="277"/>
        <v>0</v>
      </c>
    </row>
    <row r="1955" spans="1:19" ht="18.600000000000001" customHeight="1" x14ac:dyDescent="0.3">
      <c r="A1955" t="s">
        <v>5405</v>
      </c>
      <c r="B1955" t="str">
        <f>UPPER(DataAnalyst!B1955)</f>
        <v>DATA ANALYST-REMOTE</v>
      </c>
      <c r="C1955" t="s">
        <v>5381</v>
      </c>
      <c r="E1955" t="str">
        <f t="shared" si="279"/>
        <v>Data Analyst</v>
      </c>
      <c r="F1955" t="str">
        <f t="shared" si="271"/>
        <v>$93</v>
      </c>
      <c r="G1955" t="str">
        <f t="shared" si="272"/>
        <v>$159</v>
      </c>
      <c r="H1955" t="str">
        <f>LEFT(DataAnalyst!F1987,LEN(DataAnalyst!F1987)-3)</f>
        <v xml:space="preserve">Acumen
</v>
      </c>
      <c r="I1955" t="s">
        <v>1685</v>
      </c>
      <c r="J1955" t="str">
        <f>IF(DataAnalyst!I1987=-1,"Unknown",DataAnalyst!I1987)</f>
        <v>201 to 500 employees</v>
      </c>
      <c r="K1955" t="str">
        <f>IF(DataAnalyst!L1987=-1,"Unknown",DataAnalyst!L1987)</f>
        <v>Federal Agencies</v>
      </c>
      <c r="L1955" t="str">
        <f>IF(DataAnalyst!N1987=-1,"Unknown",DataAnalyst!N1987)</f>
        <v>$10 to $25 million (USD)</v>
      </c>
      <c r="M1955" t="b">
        <f>IF(DataAnalyst!P1987=-1,FALSE,TRUE)</f>
        <v>0</v>
      </c>
      <c r="N1955">
        <f t="shared" si="278"/>
        <v>1</v>
      </c>
      <c r="O1955">
        <f t="shared" si="273"/>
        <v>0</v>
      </c>
      <c r="P1955">
        <f t="shared" si="274"/>
        <v>0</v>
      </c>
      <c r="Q1955">
        <f t="shared" si="275"/>
        <v>0</v>
      </c>
      <c r="R1955">
        <f t="shared" si="276"/>
        <v>0</v>
      </c>
      <c r="S1955">
        <f t="shared" si="277"/>
        <v>0</v>
      </c>
    </row>
    <row r="1956" spans="1:19" ht="18.600000000000001" customHeight="1" x14ac:dyDescent="0.3">
      <c r="A1956" t="s">
        <v>5406</v>
      </c>
      <c r="B1956" t="str">
        <f>UPPER(DataAnalyst!B1956)</f>
        <v>BUSINESS DATA ANALYST</v>
      </c>
      <c r="C1956" t="s">
        <v>5381</v>
      </c>
      <c r="E1956" t="str">
        <f t="shared" si="279"/>
        <v>Business Analyst</v>
      </c>
      <c r="F1956" t="str">
        <f t="shared" si="271"/>
        <v>$93</v>
      </c>
      <c r="G1956" t="str">
        <f t="shared" si="272"/>
        <v>$159</v>
      </c>
      <c r="H1956" t="str">
        <f>LEFT(DataAnalyst!F1988,LEN(DataAnalyst!F1988)-3)</f>
        <v xml:space="preserve">Hinge Health
</v>
      </c>
      <c r="I1956" t="s">
        <v>154</v>
      </c>
      <c r="J1956" t="str">
        <f>IF(DataAnalyst!I1988=-1,"Unknown",DataAnalyst!I1988)</f>
        <v>201 to 500 employees</v>
      </c>
      <c r="K1956" t="str">
        <f>IF(DataAnalyst!L1988=-1,"Unknown",DataAnalyst!L1988)</f>
        <v>Health Care Services &amp; Hospitals</v>
      </c>
      <c r="L1956" t="str">
        <f>IF(DataAnalyst!N1988=-1,"Unknown",DataAnalyst!N1988)</f>
        <v>$50 to $100 million (USD)</v>
      </c>
      <c r="M1956" t="b">
        <f>IF(DataAnalyst!P1988=-1,FALSE,TRUE)</f>
        <v>0</v>
      </c>
      <c r="N1956">
        <f t="shared" si="278"/>
        <v>1</v>
      </c>
      <c r="O1956">
        <f t="shared" si="273"/>
        <v>1</v>
      </c>
      <c r="P1956">
        <f t="shared" si="274"/>
        <v>0</v>
      </c>
      <c r="Q1956">
        <f t="shared" si="275"/>
        <v>1</v>
      </c>
      <c r="R1956">
        <f t="shared" si="276"/>
        <v>0</v>
      </c>
      <c r="S1956">
        <f t="shared" si="277"/>
        <v>1</v>
      </c>
    </row>
    <row r="1957" spans="1:19" ht="18.600000000000001" customHeight="1" x14ac:dyDescent="0.3">
      <c r="A1957" t="s">
        <v>5409</v>
      </c>
      <c r="B1957" t="str">
        <f>UPPER(DataAnalyst!B1957)</f>
        <v>DATA ANALYST, GROWTH</v>
      </c>
      <c r="C1957" t="s">
        <v>5381</v>
      </c>
      <c r="E1957" t="str">
        <f t="shared" si="279"/>
        <v>Data Analyst</v>
      </c>
      <c r="F1957" t="str">
        <f t="shared" si="271"/>
        <v>$93</v>
      </c>
      <c r="G1957" t="str">
        <f t="shared" si="272"/>
        <v>$159</v>
      </c>
      <c r="H1957" t="str">
        <f>LEFT(DataAnalyst!F1989,LEN(DataAnalyst!F1989)-3)</f>
        <v xml:space="preserve">Koger </v>
      </c>
      <c r="I1957" t="s">
        <v>405</v>
      </c>
      <c r="J1957" t="str">
        <f>IF(DataAnalyst!I1989=-1,"Unknown",DataAnalyst!I1989)</f>
        <v>1 to 50 employees</v>
      </c>
      <c r="K1957" t="str">
        <f>IF(DataAnalyst!L1989=-1,"Unknown",DataAnalyst!L1989)</f>
        <v>Unknown</v>
      </c>
      <c r="L1957" t="str">
        <f>IF(DataAnalyst!N1989=-1,"Unknown",DataAnalyst!N1989)</f>
        <v>Unknown / Non-Applicable</v>
      </c>
      <c r="M1957" t="b">
        <f>IF(DataAnalyst!P1989=-1,FALSE,TRUE)</f>
        <v>0</v>
      </c>
      <c r="N1957">
        <f t="shared" si="278"/>
        <v>1</v>
      </c>
      <c r="O1957">
        <f t="shared" si="273"/>
        <v>1</v>
      </c>
      <c r="P1957">
        <f t="shared" si="274"/>
        <v>0</v>
      </c>
      <c r="Q1957">
        <f t="shared" si="275"/>
        <v>1</v>
      </c>
      <c r="R1957">
        <f t="shared" si="276"/>
        <v>0</v>
      </c>
      <c r="S1957">
        <f t="shared" si="277"/>
        <v>1</v>
      </c>
    </row>
    <row r="1958" spans="1:19" ht="18.600000000000001" customHeight="1" x14ac:dyDescent="0.3">
      <c r="A1958" t="s">
        <v>5411</v>
      </c>
      <c r="B1958" t="str">
        <f>UPPER(DataAnalyst!B1958)</f>
        <v>DATA ANALYST</v>
      </c>
      <c r="C1958" t="s">
        <v>5381</v>
      </c>
      <c r="E1958" t="str">
        <f t="shared" si="279"/>
        <v>Data Analyst</v>
      </c>
      <c r="F1958" t="str">
        <f t="shared" si="271"/>
        <v>$93</v>
      </c>
      <c r="G1958" t="str">
        <f t="shared" si="272"/>
        <v>$159</v>
      </c>
      <c r="H1958" t="str">
        <f>LEFT(DataAnalyst!F1990,LEN(DataAnalyst!F1990)-3)</f>
        <v>TransRe</v>
      </c>
      <c r="I1958" t="s">
        <v>1909</v>
      </c>
      <c r="J1958" t="str">
        <f>IF(DataAnalyst!I1990=-1,"Unknown",DataAnalyst!I1990)</f>
        <v>Unknown</v>
      </c>
      <c r="K1958" t="str">
        <f>IF(DataAnalyst!L1990=-1,"Unknown",DataAnalyst!L1990)</f>
        <v>Unknown</v>
      </c>
      <c r="L1958" t="str">
        <f>IF(DataAnalyst!N1990=-1,"Unknown",DataAnalyst!N1990)</f>
        <v>Unknown / Non-Applicable</v>
      </c>
      <c r="M1958" t="b">
        <f>IF(DataAnalyst!P1990=-1,FALSE,TRUE)</f>
        <v>0</v>
      </c>
      <c r="N1958">
        <f t="shared" si="278"/>
        <v>1</v>
      </c>
      <c r="O1958">
        <f t="shared" si="273"/>
        <v>1</v>
      </c>
      <c r="P1958">
        <f t="shared" si="274"/>
        <v>1</v>
      </c>
      <c r="Q1958">
        <f t="shared" si="275"/>
        <v>0</v>
      </c>
      <c r="R1958">
        <f t="shared" si="276"/>
        <v>0</v>
      </c>
      <c r="S1958">
        <f t="shared" si="277"/>
        <v>0</v>
      </c>
    </row>
    <row r="1959" spans="1:19" ht="18.600000000000001" customHeight="1" x14ac:dyDescent="0.3">
      <c r="A1959" t="s">
        <v>5413</v>
      </c>
      <c r="B1959" t="str">
        <f>UPPER(DataAnalyst!B1959)</f>
        <v>DATA ANALYST</v>
      </c>
      <c r="C1959" t="s">
        <v>5381</v>
      </c>
      <c r="E1959" t="str">
        <f t="shared" si="279"/>
        <v>Data Analyst</v>
      </c>
      <c r="F1959" t="str">
        <f t="shared" si="271"/>
        <v>$93</v>
      </c>
      <c r="G1959" t="str">
        <f t="shared" si="272"/>
        <v>$159</v>
      </c>
      <c r="H1959" t="str">
        <f>LEFT(DataAnalyst!F1991,LEN(DataAnalyst!F1991)-3)</f>
        <v xml:space="preserve">Rose International
</v>
      </c>
      <c r="I1959" t="s">
        <v>154</v>
      </c>
      <c r="J1959" t="str">
        <f>IF(DataAnalyst!I1991=-1,"Unknown",DataAnalyst!I1991)</f>
        <v>1001 to 5000 employees</v>
      </c>
      <c r="K1959" t="str">
        <f>IF(DataAnalyst!L1991=-1,"Unknown",DataAnalyst!L1991)</f>
        <v>Staffing &amp; Outsourcing</v>
      </c>
      <c r="L1959" t="str">
        <f>IF(DataAnalyst!N1991=-1,"Unknown",DataAnalyst!N1991)</f>
        <v>$100 to $500 million (USD)</v>
      </c>
      <c r="M1959" t="b">
        <f>IF(DataAnalyst!P1991=-1,FALSE,TRUE)</f>
        <v>0</v>
      </c>
      <c r="N1959">
        <f t="shared" si="278"/>
        <v>1</v>
      </c>
      <c r="O1959">
        <f t="shared" si="273"/>
        <v>1</v>
      </c>
      <c r="P1959">
        <f t="shared" si="274"/>
        <v>1</v>
      </c>
      <c r="Q1959">
        <f t="shared" si="275"/>
        <v>1</v>
      </c>
      <c r="R1959">
        <f t="shared" si="276"/>
        <v>0</v>
      </c>
      <c r="S1959">
        <f t="shared" si="277"/>
        <v>1</v>
      </c>
    </row>
    <row r="1960" spans="1:19" ht="18.600000000000001" customHeight="1" x14ac:dyDescent="0.3">
      <c r="A1960" t="s">
        <v>5415</v>
      </c>
      <c r="B1960" t="str">
        <f>UPPER(DataAnalyst!B1960)</f>
        <v>DATA ANALYST</v>
      </c>
      <c r="C1960" t="s">
        <v>5381</v>
      </c>
      <c r="E1960" t="str">
        <f t="shared" si="279"/>
        <v>Data Analyst</v>
      </c>
      <c r="F1960" t="str">
        <f t="shared" si="271"/>
        <v>$93</v>
      </c>
      <c r="G1960" t="str">
        <f t="shared" si="272"/>
        <v>$159</v>
      </c>
      <c r="H1960" t="str">
        <f>LEFT(DataAnalyst!F1992,LEN(DataAnalyst!F1992)-3)</f>
        <v>GLIDE MEMORIAL CHU</v>
      </c>
      <c r="I1960" t="s">
        <v>154</v>
      </c>
      <c r="J1960" t="str">
        <f>IF(DataAnalyst!I1992=-1,"Unknown",DataAnalyst!I1992)</f>
        <v>Unknown</v>
      </c>
      <c r="K1960" t="str">
        <f>IF(DataAnalyst!L1992=-1,"Unknown",DataAnalyst!L1992)</f>
        <v>Unknown</v>
      </c>
      <c r="L1960" t="str">
        <f>IF(DataAnalyst!N1992=-1,"Unknown",DataAnalyst!N1992)</f>
        <v>Unknown</v>
      </c>
      <c r="M1960" t="b">
        <f>IF(DataAnalyst!P1992=-1,FALSE,TRUE)</f>
        <v>0</v>
      </c>
      <c r="N1960">
        <f t="shared" si="278"/>
        <v>1</v>
      </c>
      <c r="O1960">
        <f t="shared" si="273"/>
        <v>0</v>
      </c>
      <c r="P1960">
        <f t="shared" si="274"/>
        <v>0</v>
      </c>
      <c r="Q1960">
        <f t="shared" si="275"/>
        <v>1</v>
      </c>
      <c r="R1960">
        <f t="shared" si="276"/>
        <v>0</v>
      </c>
      <c r="S1960">
        <f t="shared" si="277"/>
        <v>1</v>
      </c>
    </row>
    <row r="1961" spans="1:19" ht="18.600000000000001" customHeight="1" x14ac:dyDescent="0.3">
      <c r="A1961" t="s">
        <v>5418</v>
      </c>
      <c r="B1961" t="str">
        <f>UPPER(DataAnalyst!B1961)</f>
        <v>SENIOR DATA ANALYST, MEMBER SERVICES</v>
      </c>
      <c r="C1961" t="s">
        <v>5381</v>
      </c>
      <c r="E1961" t="str">
        <f t="shared" si="279"/>
        <v>Data Analyst</v>
      </c>
      <c r="F1961" t="str">
        <f t="shared" si="271"/>
        <v>$93</v>
      </c>
      <c r="G1961" t="str">
        <f t="shared" si="272"/>
        <v>$159</v>
      </c>
      <c r="H1961" t="str">
        <f>LEFT(DataAnalyst!F1993,LEN(DataAnalyst!F1993)-3)</f>
        <v xml:space="preserve">Take-Two
</v>
      </c>
      <c r="I1961" t="s">
        <v>5499</v>
      </c>
      <c r="J1961" t="str">
        <f>IF(DataAnalyst!I1993=-1,"Unknown",DataAnalyst!I1993)</f>
        <v>1001 to 5000 employees</v>
      </c>
      <c r="K1961" t="str">
        <f>IF(DataAnalyst!L1993=-1,"Unknown",DataAnalyst!L1993)</f>
        <v>Video Games</v>
      </c>
      <c r="L1961" t="str">
        <f>IF(DataAnalyst!N1993=-1,"Unknown",DataAnalyst!N1993)</f>
        <v>$1 to $2 billion (USD)</v>
      </c>
      <c r="M1961" t="b">
        <f>IF(DataAnalyst!P1993=-1,FALSE,TRUE)</f>
        <v>0</v>
      </c>
      <c r="N1961">
        <f t="shared" si="278"/>
        <v>1</v>
      </c>
      <c r="O1961">
        <f t="shared" si="273"/>
        <v>1</v>
      </c>
      <c r="P1961">
        <f t="shared" si="274"/>
        <v>1</v>
      </c>
      <c r="Q1961">
        <f t="shared" si="275"/>
        <v>0</v>
      </c>
      <c r="R1961">
        <f t="shared" si="276"/>
        <v>0</v>
      </c>
      <c r="S1961">
        <f t="shared" si="277"/>
        <v>1</v>
      </c>
    </row>
    <row r="1962" spans="1:19" ht="18.600000000000001" customHeight="1" x14ac:dyDescent="0.3">
      <c r="A1962" t="s">
        <v>5420</v>
      </c>
      <c r="B1962" t="str">
        <f>UPPER(DataAnalyst!B1962)</f>
        <v>DATA ANALYST</v>
      </c>
      <c r="C1962" t="s">
        <v>5381</v>
      </c>
      <c r="E1962" t="str">
        <f t="shared" si="279"/>
        <v>Data Analyst</v>
      </c>
      <c r="F1962" t="str">
        <f t="shared" si="271"/>
        <v>$93</v>
      </c>
      <c r="G1962" t="str">
        <f t="shared" si="272"/>
        <v>$159</v>
      </c>
      <c r="H1962" t="str">
        <f>LEFT(DataAnalyst!F1994,LEN(DataAnalyst!F1994)-3)</f>
        <v xml:space="preserve">Netpace, Inc.
</v>
      </c>
      <c r="I1962" t="s">
        <v>5344</v>
      </c>
      <c r="J1962" t="str">
        <f>IF(DataAnalyst!I1994=-1,"Unknown",DataAnalyst!I1994)</f>
        <v>51 to 200 employees</v>
      </c>
      <c r="K1962" t="str">
        <f>IF(DataAnalyst!L1994=-1,"Unknown",DataAnalyst!L1994)</f>
        <v>Enterprise Software &amp; Network Solutions</v>
      </c>
      <c r="L1962" t="str">
        <f>IF(DataAnalyst!N1994=-1,"Unknown",DataAnalyst!N1994)</f>
        <v>$10 to $25 million (USD)</v>
      </c>
      <c r="M1962" t="b">
        <f>IF(DataAnalyst!P1994=-1,FALSE,TRUE)</f>
        <v>0</v>
      </c>
      <c r="N1962">
        <f t="shared" si="278"/>
        <v>1</v>
      </c>
      <c r="O1962">
        <f t="shared" si="273"/>
        <v>0</v>
      </c>
      <c r="P1962">
        <f t="shared" si="274"/>
        <v>0</v>
      </c>
      <c r="Q1962">
        <f t="shared" si="275"/>
        <v>0</v>
      </c>
      <c r="R1962">
        <f t="shared" si="276"/>
        <v>0</v>
      </c>
      <c r="S1962">
        <f t="shared" si="277"/>
        <v>1</v>
      </c>
    </row>
    <row r="1963" spans="1:19" ht="18.600000000000001" customHeight="1" x14ac:dyDescent="0.3">
      <c r="A1963" t="s">
        <v>5423</v>
      </c>
      <c r="B1963" t="str">
        <f>UPPER(DataAnalyst!B1963)</f>
        <v>SENIOR DATA ANALYST</v>
      </c>
      <c r="C1963" t="s">
        <v>5381</v>
      </c>
      <c r="E1963" t="str">
        <f t="shared" si="279"/>
        <v>Data Analyst</v>
      </c>
      <c r="F1963" t="str">
        <f t="shared" si="271"/>
        <v>$93</v>
      </c>
      <c r="G1963" t="str">
        <f t="shared" si="272"/>
        <v>$159</v>
      </c>
      <c r="H1963" t="str">
        <f>LEFT(DataAnalyst!F1995,LEN(DataAnalyst!F1995)-3)</f>
        <v>Apto Payme</v>
      </c>
      <c r="I1963" t="s">
        <v>154</v>
      </c>
      <c r="J1963" t="str">
        <f>IF(DataAnalyst!I1995=-1,"Unknown",DataAnalyst!I1995)</f>
        <v>1 to 50 employees</v>
      </c>
      <c r="K1963" t="str">
        <f>IF(DataAnalyst!L1995=-1,"Unknown",DataAnalyst!L1995)</f>
        <v>Unknown</v>
      </c>
      <c r="L1963" t="str">
        <f>IF(DataAnalyst!N1995=-1,"Unknown",DataAnalyst!N1995)</f>
        <v>Unknown / Non-Applicable</v>
      </c>
      <c r="M1963" t="b">
        <f>IF(DataAnalyst!P1995=-1,FALSE,TRUE)</f>
        <v>0</v>
      </c>
      <c r="N1963">
        <f t="shared" si="278"/>
        <v>1</v>
      </c>
      <c r="O1963">
        <f t="shared" si="273"/>
        <v>1</v>
      </c>
      <c r="P1963">
        <f t="shared" si="274"/>
        <v>0</v>
      </c>
      <c r="Q1963">
        <f t="shared" si="275"/>
        <v>1</v>
      </c>
      <c r="R1963">
        <f t="shared" si="276"/>
        <v>0</v>
      </c>
      <c r="S1963">
        <f t="shared" si="277"/>
        <v>0</v>
      </c>
    </row>
    <row r="1964" spans="1:19" ht="18.600000000000001" customHeight="1" x14ac:dyDescent="0.3">
      <c r="A1964" t="s">
        <v>5425</v>
      </c>
      <c r="B1964" t="str">
        <f>UPPER(DataAnalyst!B1964)</f>
        <v>JUNIOR DATA ANALYST</v>
      </c>
      <c r="C1964" t="s">
        <v>5381</v>
      </c>
      <c r="E1964" t="str">
        <f t="shared" si="279"/>
        <v>Data Analyst</v>
      </c>
      <c r="F1964" t="str">
        <f t="shared" si="271"/>
        <v>$93</v>
      </c>
      <c r="G1964" t="str">
        <f t="shared" si="272"/>
        <v>$159</v>
      </c>
      <c r="H1964" t="str">
        <f>LEFT(DataAnalyst!F1996,LEN(DataAnalyst!F1996)-3)</f>
        <v xml:space="preserve">Chinese Community Health Plan
</v>
      </c>
      <c r="I1964" t="s">
        <v>154</v>
      </c>
      <c r="J1964" t="str">
        <f>IF(DataAnalyst!I1996=-1,"Unknown",DataAnalyst!I1996)</f>
        <v>51 to 200 employees</v>
      </c>
      <c r="K1964" t="str">
        <f>IF(DataAnalyst!L1996=-1,"Unknown",DataAnalyst!L1996)</f>
        <v>Insurance Carriers</v>
      </c>
      <c r="L1964" t="str">
        <f>IF(DataAnalyst!N1996=-1,"Unknown",DataAnalyst!N1996)</f>
        <v>Unknown / Non-Applicable</v>
      </c>
      <c r="M1964" t="b">
        <f>IF(DataAnalyst!P1996=-1,FALSE,TRUE)</f>
        <v>0</v>
      </c>
      <c r="N1964">
        <f t="shared" si="278"/>
        <v>1</v>
      </c>
      <c r="O1964">
        <f t="shared" si="273"/>
        <v>0</v>
      </c>
      <c r="P1964">
        <f t="shared" si="274"/>
        <v>0</v>
      </c>
      <c r="Q1964">
        <f t="shared" si="275"/>
        <v>0</v>
      </c>
      <c r="R1964">
        <f t="shared" si="276"/>
        <v>0</v>
      </c>
      <c r="S1964">
        <f t="shared" si="277"/>
        <v>1</v>
      </c>
    </row>
    <row r="1965" spans="1:19" ht="18.600000000000001" customHeight="1" x14ac:dyDescent="0.3">
      <c r="A1965" t="s">
        <v>5426</v>
      </c>
      <c r="B1965" t="str">
        <f>UPPER(DataAnalyst!B1965)</f>
        <v>BUSINESS DATA ANALYST</v>
      </c>
      <c r="C1965" t="s">
        <v>5381</v>
      </c>
      <c r="E1965" t="str">
        <f t="shared" si="279"/>
        <v>Business Analyst</v>
      </c>
      <c r="F1965" t="str">
        <f t="shared" si="271"/>
        <v>$93</v>
      </c>
      <c r="G1965" t="str">
        <f t="shared" si="272"/>
        <v>$159</v>
      </c>
      <c r="H1965" t="str">
        <f>LEFT(DataAnalyst!F1997,LEN(DataAnalyst!F1997)-3)</f>
        <v>V3 Talent Partners I</v>
      </c>
      <c r="I1965" t="s">
        <v>405</v>
      </c>
      <c r="J1965" t="str">
        <f>IF(DataAnalyst!I1997=-1,"Unknown",DataAnalyst!I1997)</f>
        <v>Unknown</v>
      </c>
      <c r="K1965" t="str">
        <f>IF(DataAnalyst!L1997=-1,"Unknown",DataAnalyst!L1997)</f>
        <v>Unknown</v>
      </c>
      <c r="L1965" t="str">
        <f>IF(DataAnalyst!N1997=-1,"Unknown",DataAnalyst!N1997)</f>
        <v>Unknown / Non-Applicable</v>
      </c>
      <c r="M1965" t="b">
        <f>IF(DataAnalyst!P1997=-1,FALSE,TRUE)</f>
        <v>0</v>
      </c>
      <c r="N1965">
        <f t="shared" si="278"/>
        <v>0</v>
      </c>
      <c r="O1965">
        <f t="shared" si="273"/>
        <v>0</v>
      </c>
      <c r="P1965">
        <f t="shared" si="274"/>
        <v>0</v>
      </c>
      <c r="Q1965">
        <f t="shared" si="275"/>
        <v>0</v>
      </c>
      <c r="R1965">
        <f t="shared" si="276"/>
        <v>0</v>
      </c>
      <c r="S1965">
        <f t="shared" si="277"/>
        <v>0</v>
      </c>
    </row>
    <row r="1966" spans="1:19" ht="18.600000000000001" customHeight="1" x14ac:dyDescent="0.3">
      <c r="A1966" t="s">
        <v>5428</v>
      </c>
      <c r="B1966" t="str">
        <f>UPPER(DataAnalyst!B1966)</f>
        <v>SR. DATA ANALYST, TWITTER SERVICE TECH</v>
      </c>
      <c r="C1966" t="s">
        <v>5381</v>
      </c>
      <c r="E1966" t="str">
        <f t="shared" si="279"/>
        <v>Data Analyst</v>
      </c>
      <c r="F1966" t="str">
        <f t="shared" si="271"/>
        <v>$93</v>
      </c>
      <c r="G1966" t="str">
        <f t="shared" si="272"/>
        <v>$159</v>
      </c>
      <c r="H1966" t="str">
        <f>LEFT(DataAnalyst!F1998,LEN(DataAnalyst!F1998)-3)</f>
        <v xml:space="preserve">Arkhya Tech
</v>
      </c>
      <c r="I1966" t="s">
        <v>154</v>
      </c>
      <c r="J1966" t="str">
        <f>IF(DataAnalyst!I1998=-1,"Unknown",DataAnalyst!I1998)</f>
        <v>1 to 50 employees</v>
      </c>
      <c r="K1966" t="str">
        <f>IF(DataAnalyst!L1998=-1,"Unknown",DataAnalyst!L1998)</f>
        <v>IT Services</v>
      </c>
      <c r="L1966" t="str">
        <f>IF(DataAnalyst!N1998=-1,"Unknown",DataAnalyst!N1998)</f>
        <v>Unknown / Non-Applicable</v>
      </c>
      <c r="M1966" t="b">
        <f>IF(DataAnalyst!P1998=-1,FALSE,TRUE)</f>
        <v>0</v>
      </c>
      <c r="N1966">
        <f t="shared" si="278"/>
        <v>1</v>
      </c>
      <c r="O1966">
        <f t="shared" si="273"/>
        <v>1</v>
      </c>
      <c r="P1966">
        <f t="shared" si="274"/>
        <v>0</v>
      </c>
      <c r="Q1966">
        <f t="shared" si="275"/>
        <v>0</v>
      </c>
      <c r="R1966">
        <f t="shared" si="276"/>
        <v>0</v>
      </c>
      <c r="S1966">
        <f t="shared" si="277"/>
        <v>1</v>
      </c>
    </row>
    <row r="1967" spans="1:19" ht="18.600000000000001" customHeight="1" x14ac:dyDescent="0.3">
      <c r="A1967" t="s">
        <v>5429</v>
      </c>
      <c r="B1967" t="str">
        <f>UPPER(DataAnalyst!B1967)</f>
        <v>DATA ANALYST</v>
      </c>
      <c r="C1967" t="s">
        <v>5381</v>
      </c>
      <c r="E1967" t="str">
        <f t="shared" si="279"/>
        <v>Data Analyst</v>
      </c>
      <c r="F1967" t="str">
        <f t="shared" si="271"/>
        <v>$93</v>
      </c>
      <c r="G1967" t="str">
        <f t="shared" si="272"/>
        <v>$159</v>
      </c>
      <c r="H1967" t="str">
        <f>LEFT(DataAnalyst!F1999,LEN(DataAnalyst!F1999)-3)</f>
        <v>Wish.</v>
      </c>
      <c r="I1967" t="s">
        <v>154</v>
      </c>
      <c r="J1967" t="str">
        <f>IF(DataAnalyst!I1999=-1,"Unknown",DataAnalyst!I1999)</f>
        <v>1 to 50 employees</v>
      </c>
      <c r="K1967" t="str">
        <f>IF(DataAnalyst!L1999=-1,"Unknown",DataAnalyst!L1999)</f>
        <v>Unknown</v>
      </c>
      <c r="L1967" t="str">
        <f>IF(DataAnalyst!N1999=-1,"Unknown",DataAnalyst!N1999)</f>
        <v>Unknown / Non-Applicable</v>
      </c>
      <c r="M1967" t="b">
        <f>IF(DataAnalyst!P1999=-1,FALSE,TRUE)</f>
        <v>0</v>
      </c>
      <c r="N1967">
        <f t="shared" si="278"/>
        <v>0</v>
      </c>
      <c r="O1967">
        <f t="shared" si="273"/>
        <v>0</v>
      </c>
      <c r="P1967">
        <f t="shared" si="274"/>
        <v>0</v>
      </c>
      <c r="Q1967">
        <f t="shared" si="275"/>
        <v>0</v>
      </c>
      <c r="R1967">
        <f t="shared" si="276"/>
        <v>0</v>
      </c>
      <c r="S1967">
        <f t="shared" si="277"/>
        <v>0</v>
      </c>
    </row>
    <row r="1968" spans="1:19" ht="18.600000000000001" customHeight="1" x14ac:dyDescent="0.3">
      <c r="A1968" t="s">
        <v>5433</v>
      </c>
      <c r="B1968" t="str">
        <f>UPPER(DataAnalyst!B1968)</f>
        <v>DATA ANALYST</v>
      </c>
      <c r="C1968" t="s">
        <v>5381</v>
      </c>
      <c r="E1968" t="str">
        <f t="shared" si="279"/>
        <v>Data Analyst</v>
      </c>
      <c r="F1968" t="str">
        <f t="shared" si="271"/>
        <v>$93</v>
      </c>
      <c r="G1968" t="str">
        <f t="shared" si="272"/>
        <v>$159</v>
      </c>
      <c r="H1968" t="str">
        <f>LEFT(DataAnalyst!F2000,LEN(DataAnalyst!F2000)-3)</f>
        <v xml:space="preserve">Stem Inc
</v>
      </c>
      <c r="I1968" t="s">
        <v>3729</v>
      </c>
      <c r="J1968" t="str">
        <f>IF(DataAnalyst!I2000=-1,"Unknown",DataAnalyst!I2000)</f>
        <v>51 to 200 employees</v>
      </c>
      <c r="K1968" t="str">
        <f>IF(DataAnalyst!L2000=-1,"Unknown",DataAnalyst!L2000)</f>
        <v>Energy</v>
      </c>
      <c r="L1968" t="str">
        <f>IF(DataAnalyst!N2000=-1,"Unknown",DataAnalyst!N2000)</f>
        <v>$25 to $50 million (USD)</v>
      </c>
      <c r="M1968" t="b">
        <f>IF(DataAnalyst!P2000=-1,FALSE,TRUE)</f>
        <v>0</v>
      </c>
      <c r="N1968">
        <f t="shared" si="278"/>
        <v>0</v>
      </c>
      <c r="O1968">
        <f t="shared" si="273"/>
        <v>1</v>
      </c>
      <c r="P1968">
        <f t="shared" si="274"/>
        <v>0</v>
      </c>
      <c r="Q1968">
        <f t="shared" si="275"/>
        <v>0</v>
      </c>
      <c r="R1968">
        <f t="shared" si="276"/>
        <v>0</v>
      </c>
      <c r="S1968">
        <f t="shared" si="277"/>
        <v>1</v>
      </c>
    </row>
    <row r="1969" spans="1:19" ht="18.600000000000001" customHeight="1" x14ac:dyDescent="0.3">
      <c r="A1969" t="s">
        <v>5437</v>
      </c>
      <c r="B1969" t="str">
        <f>UPPER(DataAnalyst!B1969)</f>
        <v>DATA ANALYST</v>
      </c>
      <c r="C1969" t="s">
        <v>5381</v>
      </c>
      <c r="E1969" t="str">
        <f t="shared" si="279"/>
        <v>Data Analyst</v>
      </c>
      <c r="F1969" t="str">
        <f t="shared" si="271"/>
        <v>$93</v>
      </c>
      <c r="G1969" t="str">
        <f t="shared" si="272"/>
        <v>$159</v>
      </c>
      <c r="H1969" t="str">
        <f>LEFT(DataAnalyst!F2001,LEN(DataAnalyst!F2001)-3)</f>
        <v xml:space="preserve">Redolent, Inc
</v>
      </c>
      <c r="I1969" t="s">
        <v>405</v>
      </c>
      <c r="J1969" t="str">
        <f>IF(DataAnalyst!I2001=-1,"Unknown",DataAnalyst!I2001)</f>
        <v>1 to 50 employees</v>
      </c>
      <c r="K1969" t="str">
        <f>IF(DataAnalyst!L2001=-1,"Unknown",DataAnalyst!L2001)</f>
        <v>Health, Beauty, &amp; Fitness</v>
      </c>
      <c r="L1969" t="str">
        <f>IF(DataAnalyst!N2001=-1,"Unknown",DataAnalyst!N2001)</f>
        <v>Less than $1 million (USD)</v>
      </c>
      <c r="M1969" t="b">
        <f>IF(DataAnalyst!P2001=-1,FALSE,TRUE)</f>
        <v>0</v>
      </c>
      <c r="N1969">
        <f t="shared" si="278"/>
        <v>1</v>
      </c>
      <c r="O1969">
        <f t="shared" si="273"/>
        <v>0</v>
      </c>
      <c r="P1969">
        <f t="shared" si="274"/>
        <v>0</v>
      </c>
      <c r="Q1969">
        <f t="shared" si="275"/>
        <v>1</v>
      </c>
      <c r="R1969">
        <f t="shared" si="276"/>
        <v>0</v>
      </c>
      <c r="S1969">
        <f t="shared" si="277"/>
        <v>1</v>
      </c>
    </row>
    <row r="1970" spans="1:19" ht="18.600000000000001" customHeight="1" x14ac:dyDescent="0.3">
      <c r="A1970" t="s">
        <v>5439</v>
      </c>
      <c r="B1970" t="str">
        <f>UPPER(DataAnalyst!B1970)</f>
        <v>SENIOR DATA ANALYST</v>
      </c>
      <c r="C1970" t="s">
        <v>5438</v>
      </c>
      <c r="E1970" t="str">
        <f t="shared" si="279"/>
        <v>Data Analyst</v>
      </c>
      <c r="F1970" t="str">
        <f t="shared" si="271"/>
        <v>$82</v>
      </c>
      <c r="G1970" t="str">
        <f t="shared" si="272"/>
        <v>$116</v>
      </c>
      <c r="H1970" t="str">
        <f>LEFT(DataAnalyst!F2003,LEN(DataAnalyst!F2003)-3)</f>
        <v xml:space="preserve">Lorven Technologies Inc
</v>
      </c>
      <c r="I1970" t="s">
        <v>154</v>
      </c>
      <c r="J1970" t="str">
        <f>IF(DataAnalyst!I2003=-1,"Unknown",DataAnalyst!I2003)</f>
        <v>1 to 50 employees</v>
      </c>
      <c r="K1970" t="str">
        <f>IF(DataAnalyst!L2003=-1,"Unknown",DataAnalyst!L2003)</f>
        <v>Accounting</v>
      </c>
      <c r="L1970" t="str">
        <f>IF(DataAnalyst!N2003=-1,"Unknown",DataAnalyst!N2003)</f>
        <v>Less than $1 million (USD)</v>
      </c>
      <c r="M1970" t="b">
        <f>IF(DataAnalyst!P2003=-1,FALSE,TRUE)</f>
        <v>0</v>
      </c>
      <c r="N1970">
        <f t="shared" si="278"/>
        <v>1</v>
      </c>
      <c r="O1970">
        <f t="shared" si="273"/>
        <v>1</v>
      </c>
      <c r="P1970">
        <f t="shared" si="274"/>
        <v>0</v>
      </c>
      <c r="Q1970">
        <f t="shared" si="275"/>
        <v>1</v>
      </c>
      <c r="R1970">
        <f t="shared" si="276"/>
        <v>1</v>
      </c>
      <c r="S1970">
        <f t="shared" si="277"/>
        <v>1</v>
      </c>
    </row>
    <row r="1971" spans="1:19" ht="18.600000000000001" customHeight="1" x14ac:dyDescent="0.3">
      <c r="A1971" t="s">
        <v>5442</v>
      </c>
      <c r="B1971" t="str">
        <f>UPPER(DataAnalyst!B1971)</f>
        <v>WEB DATA ANALYST</v>
      </c>
      <c r="C1971" t="s">
        <v>5438</v>
      </c>
      <c r="E1971" t="str">
        <f t="shared" si="279"/>
        <v>Data Analyst</v>
      </c>
      <c r="F1971" t="str">
        <f t="shared" si="271"/>
        <v>$82</v>
      </c>
      <c r="G1971" t="str">
        <f t="shared" si="272"/>
        <v>$116</v>
      </c>
      <c r="H1971" t="str">
        <f>LEFT(DataAnalyst!F2004,LEN(DataAnalyst!F2004)-3)</f>
        <v xml:space="preserve">Staffigo Technical Services, LLC
</v>
      </c>
      <c r="I1971" t="s">
        <v>154</v>
      </c>
      <c r="J1971" t="str">
        <f>IF(DataAnalyst!I2004=-1,"Unknown",DataAnalyst!I2004)</f>
        <v>51 to 200 employees</v>
      </c>
      <c r="K1971" t="str">
        <f>IF(DataAnalyst!L2004=-1,"Unknown",DataAnalyst!L2004)</f>
        <v>IT Services</v>
      </c>
      <c r="L1971" t="str">
        <f>IF(DataAnalyst!N2004=-1,"Unknown",DataAnalyst!N2004)</f>
        <v>$50 to $100 million (USD)</v>
      </c>
      <c r="M1971" t="b">
        <f>IF(DataAnalyst!P2004=-1,FALSE,TRUE)</f>
        <v>0</v>
      </c>
      <c r="N1971">
        <f t="shared" si="278"/>
        <v>1</v>
      </c>
      <c r="O1971">
        <f t="shared" si="273"/>
        <v>0</v>
      </c>
      <c r="P1971">
        <f t="shared" si="274"/>
        <v>0</v>
      </c>
      <c r="Q1971">
        <f t="shared" si="275"/>
        <v>0</v>
      </c>
      <c r="R1971">
        <f t="shared" si="276"/>
        <v>0</v>
      </c>
      <c r="S1971">
        <f t="shared" si="277"/>
        <v>0</v>
      </c>
    </row>
    <row r="1972" spans="1:19" ht="18.600000000000001" customHeight="1" x14ac:dyDescent="0.3">
      <c r="A1972" t="s">
        <v>5445</v>
      </c>
      <c r="B1972" t="str">
        <f>UPPER(DataAnalyst!B1972)</f>
        <v>DATA ANALYST (APPZ-DAHY)</v>
      </c>
      <c r="C1972" t="s">
        <v>5438</v>
      </c>
      <c r="E1972" t="str">
        <f t="shared" si="279"/>
        <v>Data Analyst</v>
      </c>
      <c r="F1972" t="str">
        <f t="shared" si="271"/>
        <v>$82</v>
      </c>
      <c r="G1972" t="str">
        <f t="shared" si="272"/>
        <v>$116</v>
      </c>
      <c r="H1972" t="str">
        <f>LEFT(DataAnalyst!F2005,LEN(DataAnalyst!F2005)-3)</f>
        <v xml:space="preserve">Bank of the West
</v>
      </c>
      <c r="I1972" t="s">
        <v>154</v>
      </c>
      <c r="J1972" t="str">
        <f>IF(DataAnalyst!I2005=-1,"Unknown",DataAnalyst!I2005)</f>
        <v>10000+ employees</v>
      </c>
      <c r="K1972" t="str">
        <f>IF(DataAnalyst!L2005=-1,"Unknown",DataAnalyst!L2005)</f>
        <v>Banks &amp; Credit Unions</v>
      </c>
      <c r="L1972" t="str">
        <f>IF(DataAnalyst!N2005=-1,"Unknown",DataAnalyst!N2005)</f>
        <v>$2 to $5 billion (USD)</v>
      </c>
      <c r="M1972" t="b">
        <f>IF(DataAnalyst!P2005=-1,FALSE,TRUE)</f>
        <v>0</v>
      </c>
      <c r="N1972">
        <f t="shared" si="278"/>
        <v>0</v>
      </c>
      <c r="O1972">
        <f t="shared" si="273"/>
        <v>0</v>
      </c>
      <c r="P1972">
        <f t="shared" si="274"/>
        <v>0</v>
      </c>
      <c r="Q1972">
        <f t="shared" si="275"/>
        <v>0</v>
      </c>
      <c r="R1972">
        <f t="shared" si="276"/>
        <v>0</v>
      </c>
      <c r="S1972">
        <f t="shared" si="277"/>
        <v>0</v>
      </c>
    </row>
    <row r="1973" spans="1:19" ht="18.600000000000001" customHeight="1" x14ac:dyDescent="0.3">
      <c r="A1973" t="s">
        <v>5447</v>
      </c>
      <c r="B1973" t="str">
        <f>UPPER(DataAnalyst!B1973)</f>
        <v>DATA ANALYST, DATA &amp; ANALYTICS (ADVANCED ANALYTICS) MANAGER (MULTIPLE POSITIONS)</v>
      </c>
      <c r="C1973" t="s">
        <v>5438</v>
      </c>
      <c r="E1973" t="str">
        <f t="shared" si="279"/>
        <v>Data Analyst</v>
      </c>
      <c r="F1973" t="str">
        <f t="shared" si="271"/>
        <v>$82</v>
      </c>
      <c r="G1973" t="str">
        <f t="shared" si="272"/>
        <v>$116</v>
      </c>
      <c r="H1973" t="str">
        <f>LEFT(DataAnalyst!F2006,LEN(DataAnalyst!F2006)-3)</f>
        <v xml:space="preserve">Two95 International Inc.
</v>
      </c>
      <c r="I1973" t="s">
        <v>405</v>
      </c>
      <c r="J1973" t="str">
        <f>IF(DataAnalyst!I2006=-1,"Unknown",DataAnalyst!I2006)</f>
        <v>1 to 50 employees</v>
      </c>
      <c r="K1973" t="str">
        <f>IF(DataAnalyst!L2006=-1,"Unknown",DataAnalyst!L2006)</f>
        <v>Staffing &amp; Outsourcing</v>
      </c>
      <c r="L1973" t="str">
        <f>IF(DataAnalyst!N2006=-1,"Unknown",DataAnalyst!N2006)</f>
        <v>$1 to $5 million (USD)</v>
      </c>
      <c r="M1973" t="b">
        <f>IF(DataAnalyst!P2006=-1,FALSE,TRUE)</f>
        <v>0</v>
      </c>
      <c r="N1973">
        <f t="shared" si="278"/>
        <v>1</v>
      </c>
      <c r="O1973">
        <f t="shared" si="273"/>
        <v>1</v>
      </c>
      <c r="P1973">
        <f t="shared" si="274"/>
        <v>0</v>
      </c>
      <c r="Q1973">
        <f t="shared" si="275"/>
        <v>1</v>
      </c>
      <c r="R1973">
        <f t="shared" si="276"/>
        <v>1</v>
      </c>
      <c r="S1973">
        <f t="shared" si="277"/>
        <v>0</v>
      </c>
    </row>
    <row r="1974" spans="1:19" ht="18.600000000000001" customHeight="1" x14ac:dyDescent="0.3">
      <c r="A1974" t="s">
        <v>5449</v>
      </c>
      <c r="B1974" t="str">
        <f>UPPER(DataAnalyst!B1974)</f>
        <v>DATA SCIENTIST ANALYST</v>
      </c>
      <c r="C1974" t="s">
        <v>5438</v>
      </c>
      <c r="E1974" t="str">
        <f t="shared" si="279"/>
        <v>Data Analyst</v>
      </c>
      <c r="F1974" t="str">
        <f t="shared" si="271"/>
        <v>$82</v>
      </c>
      <c r="G1974" t="str">
        <f t="shared" si="272"/>
        <v>$116</v>
      </c>
      <c r="H1974" t="str">
        <f>LEFT(DataAnalyst!F2007,LEN(DataAnalyst!F2007)-3)</f>
        <v xml:space="preserve">Enclipse
</v>
      </c>
      <c r="I1974" t="s">
        <v>1909</v>
      </c>
      <c r="J1974" t="str">
        <f>IF(DataAnalyst!I2007=-1,"Unknown",DataAnalyst!I2007)</f>
        <v>51 to 200 employees</v>
      </c>
      <c r="K1974" t="str">
        <f>IF(DataAnalyst!L2007=-1,"Unknown",DataAnalyst!L2007)</f>
        <v>IT Services</v>
      </c>
      <c r="L1974" t="str">
        <f>IF(DataAnalyst!N2007=-1,"Unknown",DataAnalyst!N2007)</f>
        <v>$5 to $10 million (USD)</v>
      </c>
      <c r="M1974" t="b">
        <f>IF(DataAnalyst!P2007=-1,FALSE,TRUE)</f>
        <v>0</v>
      </c>
      <c r="N1974">
        <f t="shared" si="278"/>
        <v>1</v>
      </c>
      <c r="O1974">
        <f t="shared" si="273"/>
        <v>0</v>
      </c>
      <c r="P1974">
        <f t="shared" si="274"/>
        <v>0</v>
      </c>
      <c r="Q1974">
        <f t="shared" si="275"/>
        <v>1</v>
      </c>
      <c r="R1974">
        <f t="shared" si="276"/>
        <v>0</v>
      </c>
      <c r="S1974">
        <f t="shared" si="277"/>
        <v>1</v>
      </c>
    </row>
    <row r="1975" spans="1:19" ht="18.600000000000001" customHeight="1" x14ac:dyDescent="0.3">
      <c r="A1975" t="s">
        <v>5452</v>
      </c>
      <c r="B1975" t="str">
        <f>UPPER(DataAnalyst!B1975)</f>
        <v>FINANCE DATA ANALYST</v>
      </c>
      <c r="C1975" t="s">
        <v>5438</v>
      </c>
      <c r="E1975" t="str">
        <f t="shared" si="279"/>
        <v>Data Analyst</v>
      </c>
      <c r="F1975" t="str">
        <f t="shared" si="271"/>
        <v>$82</v>
      </c>
      <c r="G1975" t="str">
        <f t="shared" si="272"/>
        <v>$116</v>
      </c>
      <c r="H1975" t="str">
        <f>LEFT(DataAnalyst!F2010,LEN(DataAnalyst!F2010)-3)</f>
        <v xml:space="preserve">Vida
</v>
      </c>
      <c r="I1975" t="s">
        <v>154</v>
      </c>
      <c r="J1975" t="str">
        <f>IF(DataAnalyst!I2010=-1,"Unknown",DataAnalyst!I2010)</f>
        <v>Unknown</v>
      </c>
      <c r="K1975" t="str">
        <f>IF(DataAnalyst!L2010=-1,"Unknown",DataAnalyst!L2010)</f>
        <v>Unknown</v>
      </c>
      <c r="L1975" t="str">
        <f>IF(DataAnalyst!N2010=-1,"Unknown",DataAnalyst!N2010)</f>
        <v>Unknown / Non-Applicable</v>
      </c>
      <c r="M1975" t="b">
        <f>IF(DataAnalyst!P2010=-1,FALSE,TRUE)</f>
        <v>0</v>
      </c>
      <c r="N1975">
        <f t="shared" si="278"/>
        <v>1</v>
      </c>
      <c r="O1975">
        <f t="shared" si="273"/>
        <v>0</v>
      </c>
      <c r="P1975">
        <f t="shared" si="274"/>
        <v>0</v>
      </c>
      <c r="Q1975">
        <f t="shared" si="275"/>
        <v>0</v>
      </c>
      <c r="R1975">
        <f t="shared" si="276"/>
        <v>0</v>
      </c>
      <c r="S1975">
        <f t="shared" si="277"/>
        <v>1</v>
      </c>
    </row>
    <row r="1976" spans="1:19" ht="18.600000000000001" customHeight="1" x14ac:dyDescent="0.3">
      <c r="A1976" t="s">
        <v>5455</v>
      </c>
      <c r="B1976" t="str">
        <f>UPPER(DataAnalyst!B1976)</f>
        <v>BUSINESS DATA ANALYST</v>
      </c>
      <c r="C1976" t="s">
        <v>5438</v>
      </c>
      <c r="E1976" t="str">
        <f t="shared" si="279"/>
        <v>Business Analyst</v>
      </c>
      <c r="F1976" t="str">
        <f t="shared" si="271"/>
        <v>$82</v>
      </c>
      <c r="G1976" t="str">
        <f t="shared" si="272"/>
        <v>$116</v>
      </c>
      <c r="H1976" t="str">
        <f>LEFT(DataAnalyst!F2011,LEN(DataAnalyst!F2011)-3)</f>
        <v xml:space="preserve">Redfin
</v>
      </c>
      <c r="I1976" t="s">
        <v>154</v>
      </c>
      <c r="J1976" t="str">
        <f>IF(DataAnalyst!I2011=-1,"Unknown",DataAnalyst!I2011)</f>
        <v>1001 to 5000 employees</v>
      </c>
      <c r="K1976" t="str">
        <f>IF(DataAnalyst!L2011=-1,"Unknown",DataAnalyst!L2011)</f>
        <v>Real Estate</v>
      </c>
      <c r="L1976" t="str">
        <f>IF(DataAnalyst!N2011=-1,"Unknown",DataAnalyst!N2011)</f>
        <v>Unknown / Non-Applicable</v>
      </c>
      <c r="M1976" t="b">
        <f>IF(DataAnalyst!P2011=-1,FALSE,TRUE)</f>
        <v>0</v>
      </c>
      <c r="N1976">
        <f t="shared" si="278"/>
        <v>1</v>
      </c>
      <c r="O1976">
        <f t="shared" si="273"/>
        <v>1</v>
      </c>
      <c r="P1976">
        <f t="shared" si="274"/>
        <v>0</v>
      </c>
      <c r="Q1976">
        <f t="shared" si="275"/>
        <v>1</v>
      </c>
      <c r="R1976">
        <f t="shared" si="276"/>
        <v>0</v>
      </c>
      <c r="S1976">
        <f t="shared" si="277"/>
        <v>1</v>
      </c>
    </row>
    <row r="1977" spans="1:19" ht="18.600000000000001" customHeight="1" x14ac:dyDescent="0.3">
      <c r="A1977" t="s">
        <v>5457</v>
      </c>
      <c r="B1977" t="str">
        <f>UPPER(DataAnalyst!B1977)</f>
        <v>DATA QUALITY ANALYST</v>
      </c>
      <c r="C1977" t="s">
        <v>5438</v>
      </c>
      <c r="E1977" t="str">
        <f t="shared" si="279"/>
        <v>Data Analyst</v>
      </c>
      <c r="F1977" t="str">
        <f t="shared" si="271"/>
        <v>$82</v>
      </c>
      <c r="G1977" t="str">
        <f t="shared" si="272"/>
        <v>$116</v>
      </c>
      <c r="H1977" t="str">
        <f>LEFT(DataAnalyst!F2012,LEN(DataAnalyst!F2012)-3)</f>
        <v xml:space="preserve">Flexport
</v>
      </c>
      <c r="I1977" t="s">
        <v>154</v>
      </c>
      <c r="J1977" t="str">
        <f>IF(DataAnalyst!I2012=-1,"Unknown",DataAnalyst!I2012)</f>
        <v>1001 to 5000 employees</v>
      </c>
      <c r="K1977" t="str">
        <f>IF(DataAnalyst!L2012=-1,"Unknown",DataAnalyst!L2012)</f>
        <v>Logistics &amp; Supply Chain</v>
      </c>
      <c r="L1977" t="str">
        <f>IF(DataAnalyst!N2012=-1,"Unknown",DataAnalyst!N2012)</f>
        <v>$500 million to $1 billion (USD)</v>
      </c>
      <c r="M1977" t="b">
        <f>IF(DataAnalyst!P2012=-1,FALSE,TRUE)</f>
        <v>0</v>
      </c>
      <c r="N1977">
        <f t="shared" si="278"/>
        <v>0</v>
      </c>
      <c r="O1977">
        <f t="shared" si="273"/>
        <v>0</v>
      </c>
      <c r="P1977">
        <f t="shared" si="274"/>
        <v>0</v>
      </c>
      <c r="Q1977">
        <f t="shared" si="275"/>
        <v>0</v>
      </c>
      <c r="R1977">
        <f t="shared" si="276"/>
        <v>0</v>
      </c>
      <c r="S1977">
        <f t="shared" si="277"/>
        <v>0</v>
      </c>
    </row>
    <row r="1978" spans="1:19" ht="18.600000000000001" customHeight="1" x14ac:dyDescent="0.3">
      <c r="A1978" t="s">
        <v>5460</v>
      </c>
      <c r="B1978" t="str">
        <f>UPPER(DataAnalyst!B1978)</f>
        <v>DATA ANALYST - SAN FRANCISCO CA / VA - FULLTIME</v>
      </c>
      <c r="C1978" t="s">
        <v>5438</v>
      </c>
      <c r="E1978" t="str">
        <f t="shared" si="279"/>
        <v>Data Analyst</v>
      </c>
      <c r="F1978" t="str">
        <f t="shared" si="271"/>
        <v>$82</v>
      </c>
      <c r="G1978" t="str">
        <f t="shared" si="272"/>
        <v>$116</v>
      </c>
      <c r="H1978" t="str">
        <f>LEFT(DataAnalyst!F2013,LEN(DataAnalyst!F2013)-3)</f>
        <v xml:space="preserve">Square
</v>
      </c>
      <c r="I1978" t="s">
        <v>154</v>
      </c>
      <c r="J1978" t="str">
        <f>IF(DataAnalyst!I2013=-1,"Unknown",DataAnalyst!I2013)</f>
        <v>1001 to 5000 employees</v>
      </c>
      <c r="K1978" t="str">
        <f>IF(DataAnalyst!L2013=-1,"Unknown",DataAnalyst!L2013)</f>
        <v>Computer Hardware &amp; Software</v>
      </c>
      <c r="L1978" t="str">
        <f>IF(DataAnalyst!N2013=-1,"Unknown",DataAnalyst!N2013)</f>
        <v>$1 to $2 billion (USD)</v>
      </c>
      <c r="M1978" t="b">
        <f>IF(DataAnalyst!P2013=-1,FALSE,TRUE)</f>
        <v>0</v>
      </c>
      <c r="N1978">
        <f t="shared" si="278"/>
        <v>1</v>
      </c>
      <c r="O1978">
        <f t="shared" si="273"/>
        <v>0</v>
      </c>
      <c r="P1978">
        <f t="shared" si="274"/>
        <v>0</v>
      </c>
      <c r="Q1978">
        <f t="shared" si="275"/>
        <v>1</v>
      </c>
      <c r="R1978">
        <f t="shared" si="276"/>
        <v>0</v>
      </c>
      <c r="S1978">
        <f t="shared" si="277"/>
        <v>1</v>
      </c>
    </row>
    <row r="1979" spans="1:19" ht="18.600000000000001" customHeight="1" x14ac:dyDescent="0.3">
      <c r="A1979" t="s">
        <v>5462</v>
      </c>
      <c r="B1979" t="str">
        <f>UPPER(DataAnalyst!B1979)</f>
        <v>DATA ANALYST</v>
      </c>
      <c r="C1979" t="s">
        <v>5438</v>
      </c>
      <c r="E1979" t="str">
        <f t="shared" si="279"/>
        <v>Data Analyst</v>
      </c>
      <c r="F1979" t="str">
        <f t="shared" si="271"/>
        <v>$82</v>
      </c>
      <c r="G1979" t="str">
        <f t="shared" si="272"/>
        <v>$116</v>
      </c>
      <c r="H1979" t="str">
        <f>LEFT(DataAnalyst!F2014,LEN(DataAnalyst!F2014)-3)</f>
        <v xml:space="preserve">Kforce
</v>
      </c>
      <c r="I1979" t="s">
        <v>5451</v>
      </c>
      <c r="J1979" t="str">
        <f>IF(DataAnalyst!I2014=-1,"Unknown",DataAnalyst!I2014)</f>
        <v>10000+ employees</v>
      </c>
      <c r="K1979" t="str">
        <f>IF(DataAnalyst!L2014=-1,"Unknown",DataAnalyst!L2014)</f>
        <v>Staffing &amp; Outsourcing</v>
      </c>
      <c r="L1979" t="str">
        <f>IF(DataAnalyst!N2014=-1,"Unknown",DataAnalyst!N2014)</f>
        <v>$1 to $2 billion (USD)</v>
      </c>
      <c r="M1979" t="b">
        <f>IF(DataAnalyst!P2014=-1,FALSE,TRUE)</f>
        <v>0</v>
      </c>
      <c r="N1979">
        <f t="shared" si="278"/>
        <v>1</v>
      </c>
      <c r="O1979">
        <f t="shared" si="273"/>
        <v>1</v>
      </c>
      <c r="P1979">
        <f t="shared" si="274"/>
        <v>0</v>
      </c>
      <c r="Q1979">
        <f t="shared" si="275"/>
        <v>1</v>
      </c>
      <c r="R1979">
        <f t="shared" si="276"/>
        <v>0</v>
      </c>
      <c r="S1979">
        <f t="shared" si="277"/>
        <v>0</v>
      </c>
    </row>
    <row r="1980" spans="1:19" ht="18.600000000000001" customHeight="1" x14ac:dyDescent="0.3">
      <c r="A1980" t="s">
        <v>5465</v>
      </c>
      <c r="B1980" t="str">
        <f>UPPER(DataAnalyst!B1980)</f>
        <v>DATA ANALYST</v>
      </c>
      <c r="C1980" t="s">
        <v>5438</v>
      </c>
      <c r="E1980" t="str">
        <f t="shared" si="279"/>
        <v>Data Analyst</v>
      </c>
      <c r="F1980" t="str">
        <f t="shared" si="271"/>
        <v>$82</v>
      </c>
      <c r="G1980" t="str">
        <f t="shared" si="272"/>
        <v>$116</v>
      </c>
      <c r="H1980" t="str">
        <f>LEFT(DataAnalyst!F2015,LEN(DataAnalyst!F2015)-3)</f>
        <v xml:space="preserve">Bio-Rad
</v>
      </c>
      <c r="I1980" t="s">
        <v>5554</v>
      </c>
      <c r="J1980" t="str">
        <f>IF(DataAnalyst!I2015=-1,"Unknown",DataAnalyst!I2015)</f>
        <v>5001 to 10000 employees</v>
      </c>
      <c r="K1980" t="str">
        <f>IF(DataAnalyst!L2015=-1,"Unknown",DataAnalyst!L2015)</f>
        <v>Biotech &amp; Pharmaceuticals</v>
      </c>
      <c r="L1980" t="str">
        <f>IF(DataAnalyst!N2015=-1,"Unknown",DataAnalyst!N2015)</f>
        <v>$2 to $5 billion (USD)</v>
      </c>
      <c r="M1980" t="b">
        <f>IF(DataAnalyst!P2015=-1,FALSE,TRUE)</f>
        <v>0</v>
      </c>
      <c r="N1980">
        <f t="shared" si="278"/>
        <v>1</v>
      </c>
      <c r="O1980">
        <f t="shared" si="273"/>
        <v>0</v>
      </c>
      <c r="P1980">
        <f t="shared" si="274"/>
        <v>0</v>
      </c>
      <c r="Q1980">
        <f t="shared" si="275"/>
        <v>0</v>
      </c>
      <c r="R1980">
        <f t="shared" si="276"/>
        <v>0</v>
      </c>
      <c r="S1980">
        <f t="shared" si="277"/>
        <v>1</v>
      </c>
    </row>
    <row r="1981" spans="1:19" ht="18.600000000000001" customHeight="1" x14ac:dyDescent="0.3">
      <c r="A1981" t="s">
        <v>5468</v>
      </c>
      <c r="B1981" t="str">
        <f>UPPER(DataAnalyst!B1981)</f>
        <v>HR DATA ANALYST</v>
      </c>
      <c r="C1981" t="s">
        <v>5438</v>
      </c>
      <c r="E1981" t="str">
        <f t="shared" si="279"/>
        <v>Data Analyst</v>
      </c>
      <c r="F1981" t="str">
        <f t="shared" si="271"/>
        <v>$82</v>
      </c>
      <c r="G1981" t="str">
        <f t="shared" si="272"/>
        <v>$116</v>
      </c>
      <c r="H1981" t="str">
        <f>LEFT(DataAnalyst!F2017,LEN(DataAnalyst!F2017)-3)</f>
        <v xml:space="preserve">OKCoin
</v>
      </c>
      <c r="I1981" t="s">
        <v>154</v>
      </c>
      <c r="J1981" t="str">
        <f>IF(DataAnalyst!I2017=-1,"Unknown",DataAnalyst!I2017)</f>
        <v>501 to 1000 employees</v>
      </c>
      <c r="K1981" t="str">
        <f>IF(DataAnalyst!L2017=-1,"Unknown",DataAnalyst!L2017)</f>
        <v>Internet</v>
      </c>
      <c r="L1981" t="str">
        <f>IF(DataAnalyst!N2017=-1,"Unknown",DataAnalyst!N2017)</f>
        <v>Unknown / Non-Applicable</v>
      </c>
      <c r="M1981" t="b">
        <f>IF(DataAnalyst!P2017=-1,FALSE,TRUE)</f>
        <v>0</v>
      </c>
      <c r="N1981">
        <f t="shared" si="278"/>
        <v>0</v>
      </c>
      <c r="O1981">
        <f t="shared" si="273"/>
        <v>0</v>
      </c>
      <c r="P1981">
        <f t="shared" si="274"/>
        <v>0</v>
      </c>
      <c r="Q1981">
        <f t="shared" si="275"/>
        <v>1</v>
      </c>
      <c r="R1981">
        <f t="shared" si="276"/>
        <v>0</v>
      </c>
      <c r="S1981">
        <f t="shared" si="277"/>
        <v>1</v>
      </c>
    </row>
    <row r="1982" spans="1:19" ht="18.600000000000001" customHeight="1" x14ac:dyDescent="0.3">
      <c r="A1982" t="s">
        <v>5470</v>
      </c>
      <c r="B1982" t="str">
        <f>UPPER(DataAnalyst!B1982)</f>
        <v>SCIENTIFIC DATA MANAGER AND ANALYST</v>
      </c>
      <c r="C1982" t="s">
        <v>5438</v>
      </c>
      <c r="E1982" t="str">
        <f t="shared" si="279"/>
        <v>Data Analyst</v>
      </c>
      <c r="F1982" t="str">
        <f t="shared" si="271"/>
        <v>$82</v>
      </c>
      <c r="G1982" t="str">
        <f t="shared" si="272"/>
        <v>$116</v>
      </c>
      <c r="H1982" t="str">
        <f>LEFT(DataAnalyst!F2018,LEN(DataAnalyst!F2018)-3)</f>
        <v>Kins</v>
      </c>
      <c r="I1982" t="s">
        <v>154</v>
      </c>
      <c r="J1982" t="str">
        <f>IF(DataAnalyst!I2018=-1,"Unknown",DataAnalyst!I2018)</f>
        <v>1 to 50 employees</v>
      </c>
      <c r="K1982" t="str">
        <f>IF(DataAnalyst!L2018=-1,"Unknown",DataAnalyst!L2018)</f>
        <v>Advertising &amp; Marketing</v>
      </c>
      <c r="L1982" t="str">
        <f>IF(DataAnalyst!N2018=-1,"Unknown",DataAnalyst!N2018)</f>
        <v>Unknown / Non-Applicable</v>
      </c>
      <c r="M1982" t="b">
        <f>IF(DataAnalyst!P2018=-1,FALSE,TRUE)</f>
        <v>0</v>
      </c>
      <c r="N1982">
        <f t="shared" si="278"/>
        <v>1</v>
      </c>
      <c r="O1982">
        <f t="shared" si="273"/>
        <v>1</v>
      </c>
      <c r="P1982">
        <f t="shared" si="274"/>
        <v>0</v>
      </c>
      <c r="Q1982">
        <f t="shared" si="275"/>
        <v>0</v>
      </c>
      <c r="R1982">
        <f t="shared" si="276"/>
        <v>0</v>
      </c>
      <c r="S1982">
        <f t="shared" si="277"/>
        <v>0</v>
      </c>
    </row>
    <row r="1983" spans="1:19" ht="18.600000000000001" customHeight="1" x14ac:dyDescent="0.3">
      <c r="A1983" t="s">
        <v>5474</v>
      </c>
      <c r="B1983" t="str">
        <f>UPPER(DataAnalyst!B1983)</f>
        <v>SENIOR DATA ANALYST - FINANCE &amp; PLATFORM ANALYTICS</v>
      </c>
      <c r="C1983" t="s">
        <v>5438</v>
      </c>
      <c r="E1983" t="str">
        <f t="shared" si="279"/>
        <v>Data Analyst</v>
      </c>
      <c r="F1983" t="str">
        <f t="shared" si="271"/>
        <v>$82</v>
      </c>
      <c r="G1983" t="str">
        <f t="shared" si="272"/>
        <v>$116</v>
      </c>
      <c r="H1983" t="str">
        <f>LEFT(DataAnalyst!F2019,LEN(DataAnalyst!F2019)-3)</f>
        <v xml:space="preserve">Diverse Lynx
</v>
      </c>
      <c r="I1983" t="s">
        <v>154</v>
      </c>
      <c r="J1983" t="str">
        <f>IF(DataAnalyst!I2019=-1,"Unknown",DataAnalyst!I2019)</f>
        <v>501 to 1000 employees</v>
      </c>
      <c r="K1983" t="str">
        <f>IF(DataAnalyst!L2019=-1,"Unknown",DataAnalyst!L2019)</f>
        <v>IT Services</v>
      </c>
      <c r="L1983" t="str">
        <f>IF(DataAnalyst!N2019=-1,"Unknown",DataAnalyst!N2019)</f>
        <v>$100 to $500 million (USD)</v>
      </c>
      <c r="M1983" t="b">
        <f>IF(DataAnalyst!P2019=-1,FALSE,TRUE)</f>
        <v>0</v>
      </c>
      <c r="N1983">
        <f t="shared" si="278"/>
        <v>1</v>
      </c>
      <c r="O1983">
        <f t="shared" si="273"/>
        <v>1</v>
      </c>
      <c r="P1983">
        <f t="shared" si="274"/>
        <v>1</v>
      </c>
      <c r="Q1983">
        <f t="shared" si="275"/>
        <v>1</v>
      </c>
      <c r="R1983">
        <f t="shared" si="276"/>
        <v>0</v>
      </c>
      <c r="S1983">
        <f t="shared" si="277"/>
        <v>0</v>
      </c>
    </row>
    <row r="1984" spans="1:19" ht="18.600000000000001" customHeight="1" x14ac:dyDescent="0.3">
      <c r="A1984" t="s">
        <v>5476</v>
      </c>
      <c r="B1984" t="str">
        <f>UPPER(DataAnalyst!B1984)</f>
        <v>DATA ANALYST</v>
      </c>
      <c r="C1984" t="s">
        <v>5438</v>
      </c>
      <c r="E1984" t="str">
        <f t="shared" si="279"/>
        <v>Data Analyst</v>
      </c>
      <c r="F1984" t="str">
        <f t="shared" si="271"/>
        <v>$82</v>
      </c>
      <c r="G1984" t="str">
        <f t="shared" si="272"/>
        <v>$116</v>
      </c>
      <c r="H1984" t="str">
        <f>LEFT(DataAnalyst!F2020,LEN(DataAnalyst!F2020)-3)</f>
        <v>SF IHSS Public Author</v>
      </c>
      <c r="I1984" t="s">
        <v>154</v>
      </c>
      <c r="J1984" t="str">
        <f>IF(DataAnalyst!I2020=-1,"Unknown",DataAnalyst!I2020)</f>
        <v>Unknown</v>
      </c>
      <c r="K1984" t="str">
        <f>IF(DataAnalyst!L2020=-1,"Unknown",DataAnalyst!L2020)</f>
        <v>Unknown</v>
      </c>
      <c r="L1984" t="str">
        <f>IF(DataAnalyst!N2020=-1,"Unknown",DataAnalyst!N2020)</f>
        <v>Unknown</v>
      </c>
      <c r="M1984" t="b">
        <f>IF(DataAnalyst!P2020=-1,FALSE,TRUE)</f>
        <v>0</v>
      </c>
      <c r="N1984">
        <f t="shared" si="278"/>
        <v>1</v>
      </c>
      <c r="O1984">
        <f t="shared" si="273"/>
        <v>0</v>
      </c>
      <c r="P1984">
        <f t="shared" si="274"/>
        <v>0</v>
      </c>
      <c r="Q1984">
        <f t="shared" si="275"/>
        <v>1</v>
      </c>
      <c r="R1984">
        <f t="shared" si="276"/>
        <v>0</v>
      </c>
      <c r="S1984">
        <f t="shared" si="277"/>
        <v>1</v>
      </c>
    </row>
    <row r="1985" spans="1:19" ht="18.600000000000001" customHeight="1" x14ac:dyDescent="0.3">
      <c r="A1985" t="s">
        <v>5477</v>
      </c>
      <c r="B1985" t="str">
        <f>UPPER(DataAnalyst!B1985)</f>
        <v>BUSINESS DATA ANALYST</v>
      </c>
      <c r="C1985" t="s">
        <v>5438</v>
      </c>
      <c r="E1985" t="str">
        <f t="shared" si="279"/>
        <v>Business Analyst</v>
      </c>
      <c r="F1985" t="str">
        <f t="shared" si="271"/>
        <v>$82</v>
      </c>
      <c r="G1985" t="str">
        <f t="shared" si="272"/>
        <v>$116</v>
      </c>
      <c r="H1985" t="str">
        <f>LEFT(DataAnalyst!F2023,LEN(DataAnalyst!F2023)-3)</f>
        <v xml:space="preserve">LeadStack, Inc.
</v>
      </c>
      <c r="I1985" t="s">
        <v>5344</v>
      </c>
      <c r="J1985" t="str">
        <f>IF(DataAnalyst!I2023=-1,"Unknown",DataAnalyst!I2023)</f>
        <v>51 to 200 employees</v>
      </c>
      <c r="K1985" t="str">
        <f>IF(DataAnalyst!L2023=-1,"Unknown",DataAnalyst!L2023)</f>
        <v>IT Services</v>
      </c>
      <c r="L1985" t="str">
        <f>IF(DataAnalyst!N2023=-1,"Unknown",DataAnalyst!N2023)</f>
        <v>Unknown / Non-Applicable</v>
      </c>
      <c r="M1985" t="b">
        <f>IF(DataAnalyst!P2023=-1,FALSE,TRUE)</f>
        <v>0</v>
      </c>
      <c r="N1985">
        <f t="shared" si="278"/>
        <v>0</v>
      </c>
      <c r="O1985">
        <f t="shared" si="273"/>
        <v>0</v>
      </c>
      <c r="P1985">
        <f t="shared" si="274"/>
        <v>0</v>
      </c>
      <c r="Q1985">
        <f t="shared" si="275"/>
        <v>0</v>
      </c>
      <c r="R1985">
        <f t="shared" si="276"/>
        <v>0</v>
      </c>
      <c r="S1985">
        <f t="shared" si="277"/>
        <v>0</v>
      </c>
    </row>
    <row r="1986" spans="1:19" ht="18.600000000000001" customHeight="1" x14ac:dyDescent="0.3">
      <c r="A1986" t="s">
        <v>5481</v>
      </c>
      <c r="B1986" t="str">
        <f>UPPER(DataAnalyst!B1986)</f>
        <v>PRODUCT COMPLIANCE DATA ANALYST</v>
      </c>
      <c r="C1986" t="s">
        <v>5438</v>
      </c>
      <c r="E1986" t="str">
        <f t="shared" si="279"/>
        <v>Data Analyst</v>
      </c>
      <c r="F1986" t="str">
        <f t="shared" ref="F1986:F2049" si="280">LEFT(C1986,3)</f>
        <v>$82</v>
      </c>
      <c r="G1986" t="str">
        <f t="shared" ref="G1986:G2049" si="281">MID(C1986,FIND("-",C1986)+1,FIND("(",C1986)-FIND("-",C1986)-3)</f>
        <v>$116</v>
      </c>
      <c r="H1986" t="str">
        <f>LEFT(DataAnalyst!F2024,LEN(DataAnalyst!F2024)-3)</f>
        <v>Parker Institute for Cancer Immunother</v>
      </c>
      <c r="I1986" t="s">
        <v>154</v>
      </c>
      <c r="J1986" t="str">
        <f>IF(DataAnalyst!I2024=-1,"Unknown",DataAnalyst!I2024)</f>
        <v>51 to 200 employees</v>
      </c>
      <c r="K1986" t="str">
        <f>IF(DataAnalyst!L2024=-1,"Unknown",DataAnalyst!L2024)</f>
        <v>Health Fundraising Organizations</v>
      </c>
      <c r="L1986" t="str">
        <f>IF(DataAnalyst!N2024=-1,"Unknown",DataAnalyst!N2024)</f>
        <v>Unknown / Non-Applicable</v>
      </c>
      <c r="M1986" t="b">
        <f>IF(DataAnalyst!P2024=-1,FALSE,TRUE)</f>
        <v>0</v>
      </c>
      <c r="N1986">
        <f t="shared" si="278"/>
        <v>1</v>
      </c>
      <c r="O1986">
        <f t="shared" si="273"/>
        <v>1</v>
      </c>
      <c r="P1986">
        <f t="shared" si="274"/>
        <v>0</v>
      </c>
      <c r="Q1986">
        <f t="shared" si="275"/>
        <v>0</v>
      </c>
      <c r="R1986">
        <f t="shared" si="276"/>
        <v>0</v>
      </c>
      <c r="S1986">
        <f t="shared" si="277"/>
        <v>0</v>
      </c>
    </row>
    <row r="1987" spans="1:19" ht="18.600000000000001" customHeight="1" x14ac:dyDescent="0.3">
      <c r="A1987" t="s">
        <v>5483</v>
      </c>
      <c r="B1987" t="str">
        <f>UPPER(DataAnalyst!B1987)</f>
        <v>DATA AND POLICY ANALYST - STATISTICAL PROGRAMMER</v>
      </c>
      <c r="C1987" t="s">
        <v>5438</v>
      </c>
      <c r="E1987" t="str">
        <f t="shared" si="279"/>
        <v>Data Analyst</v>
      </c>
      <c r="F1987" t="str">
        <f t="shared" si="280"/>
        <v>$82</v>
      </c>
      <c r="G1987" t="str">
        <f t="shared" si="281"/>
        <v>$116</v>
      </c>
      <c r="H1987" t="str">
        <f>LEFT(DataAnalyst!F2025,LEN(DataAnalyst!F2025)-3)</f>
        <v xml:space="preserve">University of California Berkeley
</v>
      </c>
      <c r="I1987" t="s">
        <v>5368</v>
      </c>
      <c r="J1987" t="str">
        <f>IF(DataAnalyst!I2025=-1,"Unknown",DataAnalyst!I2025)</f>
        <v>10000+ employees</v>
      </c>
      <c r="K1987" t="str">
        <f>IF(DataAnalyst!L2025=-1,"Unknown",DataAnalyst!L2025)</f>
        <v>Colleges &amp; Universities</v>
      </c>
      <c r="L1987" t="str">
        <f>IF(DataAnalyst!N2025=-1,"Unknown",DataAnalyst!N2025)</f>
        <v>$500 million to $1 billion (USD)</v>
      </c>
      <c r="M1987" t="b">
        <f>IF(DataAnalyst!P2025=-1,FALSE,TRUE)</f>
        <v>0</v>
      </c>
      <c r="N1987">
        <f t="shared" si="278"/>
        <v>0</v>
      </c>
      <c r="O1987">
        <f t="shared" ref="O1987:O2050" si="282">COUNTIF($A1987,"*Python*")</f>
        <v>0</v>
      </c>
      <c r="P1987">
        <f t="shared" ref="P1987:P2050" si="283">COUNTIF($A1987,"* R *")</f>
        <v>0</v>
      </c>
      <c r="Q1987">
        <f t="shared" ref="Q1987:Q2050" si="284">COUNTIF($A1987,"*Tableau*")</f>
        <v>0</v>
      </c>
      <c r="R1987">
        <f t="shared" ref="R1987:R2050" si="285">COUNTIF($A1987,"*Power BI*")+COUNTIF($A1987,"*PowerBI*")</f>
        <v>0</v>
      </c>
      <c r="S1987">
        <f t="shared" ref="S1987:S2050" si="286">+COUNTIF($A1987,"*Excel*")</f>
        <v>0</v>
      </c>
    </row>
    <row r="1988" spans="1:19" ht="18.600000000000001" customHeight="1" x14ac:dyDescent="0.3">
      <c r="A1988" t="s">
        <v>5485</v>
      </c>
      <c r="B1988" t="str">
        <f>UPPER(DataAnalyst!B1988)</f>
        <v>PRINCIPAL DATA ANALYST</v>
      </c>
      <c r="C1988" t="s">
        <v>5438</v>
      </c>
      <c r="E1988" t="str">
        <f t="shared" si="279"/>
        <v>Data Analyst</v>
      </c>
      <c r="F1988" t="str">
        <f t="shared" si="280"/>
        <v>$82</v>
      </c>
      <c r="G1988" t="str">
        <f t="shared" si="281"/>
        <v>$116</v>
      </c>
      <c r="H1988" t="str">
        <f>LEFT(DataAnalyst!F2028,LEN(DataAnalyst!F2028)-3)</f>
        <v xml:space="preserve">Chime
</v>
      </c>
      <c r="I1988" t="s">
        <v>154</v>
      </c>
      <c r="J1988" t="str">
        <f>IF(DataAnalyst!I2028=-1,"Unknown",DataAnalyst!I2028)</f>
        <v>201 to 500 employees</v>
      </c>
      <c r="K1988" t="str">
        <f>IF(DataAnalyst!L2028=-1,"Unknown",DataAnalyst!L2028)</f>
        <v>Banks &amp; Credit Unions</v>
      </c>
      <c r="L1988" t="str">
        <f>IF(DataAnalyst!N2028=-1,"Unknown",DataAnalyst!N2028)</f>
        <v>Unknown / Non-Applicable</v>
      </c>
      <c r="M1988" t="b">
        <f>IF(DataAnalyst!P2028=-1,FALSE,TRUE)</f>
        <v>1</v>
      </c>
      <c r="N1988">
        <f t="shared" ref="N1988:N2051" si="287">COUNTIF($A1988,"*SQL*")</f>
        <v>1</v>
      </c>
      <c r="O1988">
        <f t="shared" si="282"/>
        <v>1</v>
      </c>
      <c r="P1988">
        <f t="shared" si="283"/>
        <v>0</v>
      </c>
      <c r="Q1988">
        <f t="shared" si="284"/>
        <v>1</v>
      </c>
      <c r="R1988">
        <f t="shared" si="285"/>
        <v>0</v>
      </c>
      <c r="S1988">
        <f t="shared" si="286"/>
        <v>0</v>
      </c>
    </row>
    <row r="1989" spans="1:19" ht="18.600000000000001" customHeight="1" x14ac:dyDescent="0.3">
      <c r="A1989" t="s">
        <v>5486</v>
      </c>
      <c r="B1989" t="str">
        <f>UPPER(DataAnalyst!B1989)</f>
        <v>DATA ANALYST</v>
      </c>
      <c r="C1989" t="s">
        <v>5438</v>
      </c>
      <c r="E1989" t="str">
        <f t="shared" si="279"/>
        <v>Data Analyst</v>
      </c>
      <c r="F1989" t="str">
        <f t="shared" si="280"/>
        <v>$82</v>
      </c>
      <c r="G1989" t="str">
        <f t="shared" si="281"/>
        <v>$116</v>
      </c>
      <c r="H1989" t="str">
        <f>LEFT(DataAnalyst!F2029,LEN(DataAnalyst!F2029)-3)</f>
        <v>Chime B</v>
      </c>
      <c r="I1989" t="s">
        <v>154</v>
      </c>
      <c r="J1989" t="str">
        <f>IF(DataAnalyst!I2029=-1,"Unknown",DataAnalyst!I2029)</f>
        <v>Unknown</v>
      </c>
      <c r="K1989" t="str">
        <f>IF(DataAnalyst!L2029=-1,"Unknown",DataAnalyst!L2029)</f>
        <v>Unknown</v>
      </c>
      <c r="L1989" t="str">
        <f>IF(DataAnalyst!N2029=-1,"Unknown",DataAnalyst!N2029)</f>
        <v>Unknown</v>
      </c>
      <c r="M1989" t="b">
        <f>IF(DataAnalyst!P2029=-1,FALSE,TRUE)</f>
        <v>0</v>
      </c>
      <c r="N1989">
        <f t="shared" si="287"/>
        <v>0</v>
      </c>
      <c r="O1989">
        <f t="shared" si="282"/>
        <v>0</v>
      </c>
      <c r="P1989">
        <f t="shared" si="283"/>
        <v>0</v>
      </c>
      <c r="Q1989">
        <f t="shared" si="284"/>
        <v>0</v>
      </c>
      <c r="R1989">
        <f t="shared" si="285"/>
        <v>0</v>
      </c>
      <c r="S1989">
        <f t="shared" si="286"/>
        <v>0</v>
      </c>
    </row>
    <row r="1990" spans="1:19" ht="18.600000000000001" customHeight="1" x14ac:dyDescent="0.3">
      <c r="A1990" t="s">
        <v>5488</v>
      </c>
      <c r="B1990" t="str">
        <f>UPPER(DataAnalyst!B1990)</f>
        <v>DATA ANALYST</v>
      </c>
      <c r="C1990" t="s">
        <v>5438</v>
      </c>
      <c r="E1990" t="str">
        <f t="shared" si="279"/>
        <v>Data Analyst</v>
      </c>
      <c r="F1990" t="str">
        <f t="shared" si="280"/>
        <v>$82</v>
      </c>
      <c r="G1990" t="str">
        <f t="shared" si="281"/>
        <v>$116</v>
      </c>
      <c r="H1990" t="str">
        <f>LEFT(DataAnalyst!F2030,LEN(DataAnalyst!F2030)-3)</f>
        <v xml:space="preserve">APN Software Services Inc.
</v>
      </c>
      <c r="I1990" t="s">
        <v>1909</v>
      </c>
      <c r="J1990" t="str">
        <f>IF(DataAnalyst!I2030=-1,"Unknown",DataAnalyst!I2030)</f>
        <v>51 to 200 employees</v>
      </c>
      <c r="K1990" t="str">
        <f>IF(DataAnalyst!L2030=-1,"Unknown",DataAnalyst!L2030)</f>
        <v>Computer Hardware &amp; Software</v>
      </c>
      <c r="L1990" t="str">
        <f>IF(DataAnalyst!N2030=-1,"Unknown",DataAnalyst!N2030)</f>
        <v>$25 to $50 million (USD)</v>
      </c>
      <c r="M1990" t="b">
        <f>IF(DataAnalyst!P2030=-1,FALSE,TRUE)</f>
        <v>0</v>
      </c>
      <c r="N1990">
        <f t="shared" si="287"/>
        <v>1</v>
      </c>
      <c r="O1990">
        <f t="shared" si="282"/>
        <v>0</v>
      </c>
      <c r="P1990">
        <f t="shared" si="283"/>
        <v>0</v>
      </c>
      <c r="Q1990">
        <f t="shared" si="284"/>
        <v>0</v>
      </c>
      <c r="R1990">
        <f t="shared" si="285"/>
        <v>0</v>
      </c>
      <c r="S1990">
        <f t="shared" si="286"/>
        <v>1</v>
      </c>
    </row>
    <row r="1991" spans="1:19" ht="18.600000000000001" customHeight="1" x14ac:dyDescent="0.3">
      <c r="A1991" t="s">
        <v>5492</v>
      </c>
      <c r="B1991" t="str">
        <f>UPPER(DataAnalyst!B1991)</f>
        <v>MASTER DATA ANALYST Â€“ SAP MDG PLATFORM</v>
      </c>
      <c r="C1991" t="s">
        <v>5438</v>
      </c>
      <c r="E1991" t="str">
        <f t="shared" si="279"/>
        <v>Data Analyst</v>
      </c>
      <c r="F1991" t="str">
        <f t="shared" si="280"/>
        <v>$82</v>
      </c>
      <c r="G1991" t="str">
        <f t="shared" si="281"/>
        <v>$116</v>
      </c>
      <c r="H1991" t="str">
        <f>LEFT(DataAnalyst!F2031,LEN(DataAnalyst!F2031)-3)</f>
        <v xml:space="preserve">The Pill Club
</v>
      </c>
      <c r="I1991" t="s">
        <v>405</v>
      </c>
      <c r="J1991" t="str">
        <f>IF(DataAnalyst!I2031=-1,"Unknown",DataAnalyst!I2031)</f>
        <v>201 to 500 employees</v>
      </c>
      <c r="K1991" t="str">
        <f>IF(DataAnalyst!L2031=-1,"Unknown",DataAnalyst!L2031)</f>
        <v>Health Care Services &amp; Hospitals</v>
      </c>
      <c r="L1991" t="str">
        <f>IF(DataAnalyst!N2031=-1,"Unknown",DataAnalyst!N2031)</f>
        <v>Unknown / Non-Applicable</v>
      </c>
      <c r="M1991" t="b">
        <f>IF(DataAnalyst!P2031=-1,FALSE,TRUE)</f>
        <v>0</v>
      </c>
      <c r="N1991">
        <f t="shared" si="287"/>
        <v>0</v>
      </c>
      <c r="O1991">
        <f t="shared" si="282"/>
        <v>0</v>
      </c>
      <c r="P1991">
        <f t="shared" si="283"/>
        <v>0</v>
      </c>
      <c r="Q1991">
        <f t="shared" si="284"/>
        <v>0</v>
      </c>
      <c r="R1991">
        <f t="shared" si="285"/>
        <v>0</v>
      </c>
      <c r="S1991">
        <f t="shared" si="286"/>
        <v>0</v>
      </c>
    </row>
    <row r="1992" spans="1:19" ht="18.600000000000001" customHeight="1" x14ac:dyDescent="0.3">
      <c r="A1992" t="s">
        <v>5495</v>
      </c>
      <c r="B1992" t="str">
        <f>UPPER(DataAnalyst!B1992)</f>
        <v>DATA SYSTEMS ANALYST</v>
      </c>
      <c r="C1992" t="s">
        <v>5438</v>
      </c>
      <c r="E1992" t="str">
        <f t="shared" si="279"/>
        <v>Data Analyst</v>
      </c>
      <c r="F1992" t="str">
        <f t="shared" si="280"/>
        <v>$82</v>
      </c>
      <c r="G1992" t="str">
        <f t="shared" si="281"/>
        <v>$116</v>
      </c>
      <c r="H1992" t="str">
        <f>LEFT(DataAnalyst!F2032,LEN(DataAnalyst!F2032)-3)</f>
        <v>One Medi</v>
      </c>
      <c r="I1992" t="s">
        <v>154</v>
      </c>
      <c r="J1992" t="str">
        <f>IF(DataAnalyst!I2032=-1,"Unknown",DataAnalyst!I2032)</f>
        <v>201 to 500 employees</v>
      </c>
      <c r="K1992" t="str">
        <f>IF(DataAnalyst!L2032=-1,"Unknown",DataAnalyst!L2032)</f>
        <v>Unknown</v>
      </c>
      <c r="L1992" t="str">
        <f>IF(DataAnalyst!N2032=-1,"Unknown",DataAnalyst!N2032)</f>
        <v>Unknown / Non-Applicable</v>
      </c>
      <c r="M1992" t="b">
        <f>IF(DataAnalyst!P2032=-1,FALSE,TRUE)</f>
        <v>0</v>
      </c>
      <c r="N1992">
        <f t="shared" si="287"/>
        <v>0</v>
      </c>
      <c r="O1992">
        <f t="shared" si="282"/>
        <v>1</v>
      </c>
      <c r="P1992">
        <f t="shared" si="283"/>
        <v>0</v>
      </c>
      <c r="Q1992">
        <f t="shared" si="284"/>
        <v>1</v>
      </c>
      <c r="R1992">
        <f t="shared" si="285"/>
        <v>0</v>
      </c>
      <c r="S1992">
        <f t="shared" si="286"/>
        <v>1</v>
      </c>
    </row>
    <row r="1993" spans="1:19" ht="18.600000000000001" customHeight="1" x14ac:dyDescent="0.3">
      <c r="A1993" t="s">
        <v>5497</v>
      </c>
      <c r="B1993" t="str">
        <f>UPPER(DataAnalyst!B1993)</f>
        <v>DATA ANALYST</v>
      </c>
      <c r="C1993" t="s">
        <v>5438</v>
      </c>
      <c r="E1993" t="str">
        <f t="shared" si="279"/>
        <v>Data Analyst</v>
      </c>
      <c r="F1993" t="str">
        <f t="shared" si="280"/>
        <v>$82</v>
      </c>
      <c r="G1993" t="str">
        <f t="shared" si="281"/>
        <v>$116</v>
      </c>
      <c r="H1993" t="str">
        <f>LEFT(DataAnalyst!F2034,LEN(DataAnalyst!F2034)-3)</f>
        <v xml:space="preserve">Qualys
</v>
      </c>
      <c r="I1993" t="s">
        <v>5344</v>
      </c>
      <c r="J1993" t="str">
        <f>IF(DataAnalyst!I2034=-1,"Unknown",DataAnalyst!I2034)</f>
        <v>501 to 1000 employees</v>
      </c>
      <c r="K1993" t="str">
        <f>IF(DataAnalyst!L2034=-1,"Unknown",DataAnalyst!L2034)</f>
        <v>Computer Hardware &amp; Software</v>
      </c>
      <c r="L1993" t="str">
        <f>IF(DataAnalyst!N2034=-1,"Unknown",DataAnalyst!N2034)</f>
        <v>$100 to $500 million (USD)</v>
      </c>
      <c r="M1993" t="b">
        <f>IF(DataAnalyst!P2034=-1,FALSE,TRUE)</f>
        <v>0</v>
      </c>
      <c r="N1993">
        <f t="shared" si="287"/>
        <v>1</v>
      </c>
      <c r="O1993">
        <f t="shared" si="282"/>
        <v>1</v>
      </c>
      <c r="P1993">
        <f t="shared" si="283"/>
        <v>0</v>
      </c>
      <c r="Q1993">
        <f t="shared" si="284"/>
        <v>0</v>
      </c>
      <c r="R1993">
        <f t="shared" si="285"/>
        <v>0</v>
      </c>
      <c r="S1993">
        <f t="shared" si="286"/>
        <v>0</v>
      </c>
    </row>
    <row r="1994" spans="1:19" ht="18.600000000000001" customHeight="1" x14ac:dyDescent="0.3">
      <c r="A1994" t="s">
        <v>5501</v>
      </c>
      <c r="B1994" t="str">
        <f>UPPER(DataAnalyst!B1994)</f>
        <v>CSV DATA VALIDATION ANALYST</v>
      </c>
      <c r="C1994" t="s">
        <v>5438</v>
      </c>
      <c r="E1994" t="str">
        <f t="shared" si="279"/>
        <v>Data Analyst</v>
      </c>
      <c r="F1994" t="str">
        <f t="shared" si="280"/>
        <v>$82</v>
      </c>
      <c r="G1994" t="str">
        <f t="shared" si="281"/>
        <v>$116</v>
      </c>
      <c r="H1994" t="str">
        <f>LEFT(DataAnalyst!F2036,LEN(DataAnalyst!F2036)-3)</f>
        <v xml:space="preserve">I.T. Solutions, Inc.
</v>
      </c>
      <c r="I1994" t="s">
        <v>5344</v>
      </c>
      <c r="J1994" t="str">
        <f>IF(DataAnalyst!I2036=-1,"Unknown",DataAnalyst!I2036)</f>
        <v>201 to 500 employees</v>
      </c>
      <c r="K1994" t="str">
        <f>IF(DataAnalyst!L2036=-1,"Unknown",DataAnalyst!L2036)</f>
        <v>IT Services</v>
      </c>
      <c r="L1994" t="str">
        <f>IF(DataAnalyst!N2036=-1,"Unknown",DataAnalyst!N2036)</f>
        <v>Unknown / Non-Applicable</v>
      </c>
      <c r="M1994" t="b">
        <f>IF(DataAnalyst!P2036=-1,FALSE,TRUE)</f>
        <v>0</v>
      </c>
      <c r="N1994">
        <f t="shared" si="287"/>
        <v>0</v>
      </c>
      <c r="O1994">
        <f t="shared" si="282"/>
        <v>0</v>
      </c>
      <c r="P1994">
        <f t="shared" si="283"/>
        <v>0</v>
      </c>
      <c r="Q1994">
        <f t="shared" si="284"/>
        <v>0</v>
      </c>
      <c r="R1994">
        <f t="shared" si="285"/>
        <v>0</v>
      </c>
      <c r="S1994">
        <f t="shared" si="286"/>
        <v>0</v>
      </c>
    </row>
    <row r="1995" spans="1:19" ht="18.600000000000001" customHeight="1" x14ac:dyDescent="0.3">
      <c r="A1995" t="s">
        <v>5504</v>
      </c>
      <c r="B1995" t="str">
        <f>UPPER(DataAnalyst!B1995)</f>
        <v>SENIOR DATA AND FRAUD ANALYST</v>
      </c>
      <c r="C1995" t="s">
        <v>5438</v>
      </c>
      <c r="E1995" t="str">
        <f t="shared" si="279"/>
        <v>Data Analyst</v>
      </c>
      <c r="F1995" t="str">
        <f t="shared" si="280"/>
        <v>$82</v>
      </c>
      <c r="G1995" t="str">
        <f t="shared" si="281"/>
        <v>$116</v>
      </c>
      <c r="H1995" t="str">
        <f>LEFT(DataAnalyst!F2039,LEN(DataAnalyst!F2039)-3)</f>
        <v xml:space="preserve">QuinStreet
</v>
      </c>
      <c r="I1995" t="s">
        <v>405</v>
      </c>
      <c r="J1995" t="str">
        <f>IF(DataAnalyst!I2039=-1,"Unknown",DataAnalyst!I2039)</f>
        <v>501 to 1000 employees</v>
      </c>
      <c r="K1995" t="str">
        <f>IF(DataAnalyst!L2039=-1,"Unknown",DataAnalyst!L2039)</f>
        <v>Advertising &amp; Marketing</v>
      </c>
      <c r="L1995" t="str">
        <f>IF(DataAnalyst!N2039=-1,"Unknown",DataAnalyst!N2039)</f>
        <v>$100 to $500 million (USD)</v>
      </c>
      <c r="M1995" t="b">
        <f>IF(DataAnalyst!P2039=-1,FALSE,TRUE)</f>
        <v>0</v>
      </c>
      <c r="N1995">
        <f t="shared" si="287"/>
        <v>0</v>
      </c>
      <c r="O1995">
        <f t="shared" si="282"/>
        <v>0</v>
      </c>
      <c r="P1995">
        <f t="shared" si="283"/>
        <v>0</v>
      </c>
      <c r="Q1995">
        <f t="shared" si="284"/>
        <v>0</v>
      </c>
      <c r="R1995">
        <f t="shared" si="285"/>
        <v>0</v>
      </c>
      <c r="S1995">
        <f t="shared" si="286"/>
        <v>1</v>
      </c>
    </row>
    <row r="1996" spans="1:19" ht="18.600000000000001" customHeight="1" x14ac:dyDescent="0.3">
      <c r="A1996" t="s">
        <v>5506</v>
      </c>
      <c r="B1996" t="str">
        <f>UPPER(DataAnalyst!B1996)</f>
        <v>DATA AND REPORTING ANALYST</v>
      </c>
      <c r="C1996" t="s">
        <v>5438</v>
      </c>
      <c r="E1996" t="str">
        <f t="shared" si="279"/>
        <v>Data Analyst</v>
      </c>
      <c r="F1996" t="str">
        <f t="shared" si="280"/>
        <v>$82</v>
      </c>
      <c r="G1996" t="str">
        <f t="shared" si="281"/>
        <v>$116</v>
      </c>
      <c r="H1996" t="str">
        <f>LEFT(DataAnalyst!F2041,LEN(DataAnalyst!F2041)-3)</f>
        <v xml:space="preserve">LiveCareer
</v>
      </c>
      <c r="I1996" t="s">
        <v>154</v>
      </c>
      <c r="J1996" t="str">
        <f>IF(DataAnalyst!I2041=-1,"Unknown",DataAnalyst!I2041)</f>
        <v>501 to 1000 employees</v>
      </c>
      <c r="K1996" t="str">
        <f>IF(DataAnalyst!L2041=-1,"Unknown",DataAnalyst!L2041)</f>
        <v>Internet</v>
      </c>
      <c r="L1996" t="str">
        <f>IF(DataAnalyst!N2041=-1,"Unknown",DataAnalyst!N2041)</f>
        <v>Unknown / Non-Applicable</v>
      </c>
      <c r="M1996" t="b">
        <f>IF(DataAnalyst!P2041=-1,FALSE,TRUE)</f>
        <v>0</v>
      </c>
      <c r="N1996">
        <f t="shared" si="287"/>
        <v>1</v>
      </c>
      <c r="O1996">
        <f t="shared" si="282"/>
        <v>0</v>
      </c>
      <c r="P1996">
        <f t="shared" si="283"/>
        <v>0</v>
      </c>
      <c r="Q1996">
        <f t="shared" si="284"/>
        <v>0</v>
      </c>
      <c r="R1996">
        <f t="shared" si="285"/>
        <v>0</v>
      </c>
      <c r="S1996">
        <f t="shared" si="286"/>
        <v>1</v>
      </c>
    </row>
    <row r="1997" spans="1:19" ht="18.600000000000001" customHeight="1" x14ac:dyDescent="0.3">
      <c r="A1997" t="s">
        <v>5509</v>
      </c>
      <c r="B1997" t="str">
        <f>UPPER(DataAnalyst!B1997)</f>
        <v>UPSTART - DATA ANALYST</v>
      </c>
      <c r="C1997" t="s">
        <v>5438</v>
      </c>
      <c r="E1997" t="str">
        <f t="shared" si="279"/>
        <v>Data Analyst</v>
      </c>
      <c r="F1997" t="str">
        <f t="shared" si="280"/>
        <v>$82</v>
      </c>
      <c r="G1997" t="str">
        <f t="shared" si="281"/>
        <v>$116</v>
      </c>
      <c r="H1997" t="str">
        <f>LEFT(DataAnalyst!F2043,LEN(DataAnalyst!F2043)-3)</f>
        <v xml:space="preserve">BOLD
</v>
      </c>
      <c r="I1997" t="s">
        <v>154</v>
      </c>
      <c r="J1997" t="str">
        <f>IF(DataAnalyst!I2043=-1,"Unknown",DataAnalyst!I2043)</f>
        <v>201 to 500 employees</v>
      </c>
      <c r="K1997" t="str">
        <f>IF(DataAnalyst!L2043=-1,"Unknown",DataAnalyst!L2043)</f>
        <v>Internet</v>
      </c>
      <c r="L1997" t="str">
        <f>IF(DataAnalyst!N2043=-1,"Unknown",DataAnalyst!N2043)</f>
        <v>Unknown / Non-Applicable</v>
      </c>
      <c r="M1997" t="b">
        <f>IF(DataAnalyst!P2043=-1,FALSE,TRUE)</f>
        <v>1</v>
      </c>
      <c r="N1997">
        <f t="shared" si="287"/>
        <v>1</v>
      </c>
      <c r="O1997">
        <f t="shared" si="282"/>
        <v>1</v>
      </c>
      <c r="P1997">
        <f t="shared" si="283"/>
        <v>0</v>
      </c>
      <c r="Q1997">
        <f t="shared" si="284"/>
        <v>1</v>
      </c>
      <c r="R1997">
        <f t="shared" si="285"/>
        <v>0</v>
      </c>
      <c r="S1997">
        <f t="shared" si="286"/>
        <v>0</v>
      </c>
    </row>
    <row r="1998" spans="1:19" ht="18.600000000000001" customHeight="1" x14ac:dyDescent="0.3">
      <c r="A1998" t="s">
        <v>5513</v>
      </c>
      <c r="B1998" t="str">
        <f>UPPER(DataAnalyst!B1998)</f>
        <v>POSITION FOR LEAD DATA ANALYST (TERADATA, ORACLE, HADOOP)</v>
      </c>
      <c r="C1998" t="s">
        <v>5512</v>
      </c>
      <c r="E1998" t="str">
        <f t="shared" si="279"/>
        <v>Data Analyst</v>
      </c>
      <c r="F1998" t="str">
        <f t="shared" si="280"/>
        <v>$65</v>
      </c>
      <c r="G1998" t="str">
        <f t="shared" si="281"/>
        <v>$120</v>
      </c>
      <c r="H1998" t="str">
        <f>LEFT(DataAnalyst!F2044,LEN(DataAnalyst!F2044)-3)</f>
        <v xml:space="preserve">Staffigo Technical Services, LLC
</v>
      </c>
      <c r="I1998" t="s">
        <v>154</v>
      </c>
      <c r="J1998" t="str">
        <f>IF(DataAnalyst!I2044=-1,"Unknown",DataAnalyst!I2044)</f>
        <v>51 to 200 employees</v>
      </c>
      <c r="K1998" t="str">
        <f>IF(DataAnalyst!L2044=-1,"Unknown",DataAnalyst!L2044)</f>
        <v>IT Services</v>
      </c>
      <c r="L1998" t="str">
        <f>IF(DataAnalyst!N2044=-1,"Unknown",DataAnalyst!N2044)</f>
        <v>$50 to $100 million (USD)</v>
      </c>
      <c r="M1998" t="b">
        <f>IF(DataAnalyst!P2044=-1,FALSE,TRUE)</f>
        <v>0</v>
      </c>
      <c r="N1998">
        <f t="shared" si="287"/>
        <v>0</v>
      </c>
      <c r="O1998">
        <f t="shared" si="282"/>
        <v>0</v>
      </c>
      <c r="P1998">
        <f t="shared" si="283"/>
        <v>0</v>
      </c>
      <c r="Q1998">
        <f t="shared" si="284"/>
        <v>0</v>
      </c>
      <c r="R1998">
        <f t="shared" si="285"/>
        <v>0</v>
      </c>
      <c r="S1998">
        <f t="shared" si="286"/>
        <v>0</v>
      </c>
    </row>
    <row r="1999" spans="1:19" ht="18.600000000000001" customHeight="1" x14ac:dyDescent="0.3">
      <c r="A1999" t="s">
        <v>5516</v>
      </c>
      <c r="B1999" t="str">
        <f>UPPER(DataAnalyst!B1999)</f>
        <v>DATA ANALYST, TRANSACTION MONITORING</v>
      </c>
      <c r="C1999" t="s">
        <v>5512</v>
      </c>
      <c r="E1999" t="str">
        <f t="shared" si="279"/>
        <v>Data Analyst</v>
      </c>
      <c r="F1999" t="str">
        <f t="shared" si="280"/>
        <v>$65</v>
      </c>
      <c r="G1999" t="str">
        <f t="shared" si="281"/>
        <v>$120</v>
      </c>
      <c r="H1999" t="str">
        <f>LEFT(DataAnalyst!F2045,LEN(DataAnalyst!F2045)-3)</f>
        <v xml:space="preserve">Next Level Business Services, Inc.
</v>
      </c>
      <c r="I1999" t="s">
        <v>154</v>
      </c>
      <c r="J1999" t="str">
        <f>IF(DataAnalyst!I2045=-1,"Unknown",DataAnalyst!I2045)</f>
        <v>5001 to 10000 employees</v>
      </c>
      <c r="K1999" t="str">
        <f>IF(DataAnalyst!L2045=-1,"Unknown",DataAnalyst!L2045)</f>
        <v>IT Services</v>
      </c>
      <c r="L1999" t="str">
        <f>IF(DataAnalyst!N2045=-1,"Unknown",DataAnalyst!N2045)</f>
        <v>$100 to $500 million (USD)</v>
      </c>
      <c r="M1999" t="b">
        <f>IF(DataAnalyst!P2045=-1,FALSE,TRUE)</f>
        <v>0</v>
      </c>
      <c r="N1999">
        <f t="shared" si="287"/>
        <v>1</v>
      </c>
      <c r="O1999">
        <f t="shared" si="282"/>
        <v>1</v>
      </c>
      <c r="P1999">
        <f t="shared" si="283"/>
        <v>0</v>
      </c>
      <c r="Q1999">
        <f t="shared" si="284"/>
        <v>1</v>
      </c>
      <c r="R1999">
        <f t="shared" si="285"/>
        <v>0</v>
      </c>
      <c r="S1999">
        <f t="shared" si="286"/>
        <v>0</v>
      </c>
    </row>
    <row r="2000" spans="1:19" ht="18.600000000000001" customHeight="1" x14ac:dyDescent="0.3">
      <c r="A2000" t="s">
        <v>5519</v>
      </c>
      <c r="B2000" t="str">
        <f>UPPER(DataAnalyst!B2000)</f>
        <v>FLEET OPTIMIZATION DATA ANALYST (SOLAR + STORAGE)</v>
      </c>
      <c r="C2000" t="s">
        <v>5512</v>
      </c>
      <c r="E2000" t="str">
        <f t="shared" si="279"/>
        <v>Data Analyst</v>
      </c>
      <c r="F2000" t="str">
        <f t="shared" si="280"/>
        <v>$65</v>
      </c>
      <c r="G2000" t="str">
        <f t="shared" si="281"/>
        <v>$120</v>
      </c>
      <c r="H2000" t="str">
        <f>LEFT(DataAnalyst!F2046,LEN(DataAnalyst!F2046)-3)</f>
        <v xml:space="preserve">The Armada Group
</v>
      </c>
      <c r="I2000" t="s">
        <v>154</v>
      </c>
      <c r="J2000" t="str">
        <f>IF(DataAnalyst!I2046=-1,"Unknown",DataAnalyst!I2046)</f>
        <v>51 to 200 employees</v>
      </c>
      <c r="K2000" t="str">
        <f>IF(DataAnalyst!L2046=-1,"Unknown",DataAnalyst!L2046)</f>
        <v>IT Services</v>
      </c>
      <c r="L2000" t="str">
        <f>IF(DataAnalyst!N2046=-1,"Unknown",DataAnalyst!N2046)</f>
        <v>Unknown / Non-Applicable</v>
      </c>
      <c r="M2000" t="b">
        <f>IF(DataAnalyst!P2046=-1,FALSE,TRUE)</f>
        <v>0</v>
      </c>
      <c r="N2000">
        <f t="shared" si="287"/>
        <v>1</v>
      </c>
      <c r="O2000">
        <f t="shared" si="282"/>
        <v>1</v>
      </c>
      <c r="P2000">
        <f t="shared" si="283"/>
        <v>0</v>
      </c>
      <c r="Q2000">
        <f t="shared" si="284"/>
        <v>1</v>
      </c>
      <c r="R2000">
        <f t="shared" si="285"/>
        <v>0</v>
      </c>
      <c r="S2000">
        <f t="shared" si="286"/>
        <v>1</v>
      </c>
    </row>
    <row r="2001" spans="1:19" ht="18.600000000000001" customHeight="1" x14ac:dyDescent="0.3">
      <c r="A2001" t="s">
        <v>5521</v>
      </c>
      <c r="B2001" t="str">
        <f>UPPER(DataAnalyst!B2001)</f>
        <v>BIG DATA ANALYST</v>
      </c>
      <c r="C2001" t="s">
        <v>5512</v>
      </c>
      <c r="E2001" t="str">
        <f t="shared" si="279"/>
        <v>Data Analyst</v>
      </c>
      <c r="F2001" t="str">
        <f t="shared" si="280"/>
        <v>$65</v>
      </c>
      <c r="G2001" t="str">
        <f t="shared" si="281"/>
        <v>$120</v>
      </c>
      <c r="H2001" t="str">
        <f>LEFT(DataAnalyst!F2047,LEN(DataAnalyst!F2047)-3)</f>
        <v xml:space="preserve">GoAhead Solutions
</v>
      </c>
      <c r="I2001" t="s">
        <v>154</v>
      </c>
      <c r="J2001" t="str">
        <f>IF(DataAnalyst!I2047=-1,"Unknown",DataAnalyst!I2047)</f>
        <v>1 to 50 employees</v>
      </c>
      <c r="K2001" t="str">
        <f>IF(DataAnalyst!L2047=-1,"Unknown",DataAnalyst!L2047)</f>
        <v>IT Services</v>
      </c>
      <c r="L2001" t="str">
        <f>IF(DataAnalyst!N2047=-1,"Unknown",DataAnalyst!N2047)</f>
        <v>$10 to $25 million (USD)</v>
      </c>
      <c r="M2001" t="b">
        <f>IF(DataAnalyst!P2047=-1,FALSE,TRUE)</f>
        <v>0</v>
      </c>
      <c r="N2001">
        <f t="shared" si="287"/>
        <v>0</v>
      </c>
      <c r="O2001">
        <f t="shared" si="282"/>
        <v>0</v>
      </c>
      <c r="P2001">
        <f t="shared" si="283"/>
        <v>0</v>
      </c>
      <c r="Q2001">
        <f t="shared" si="284"/>
        <v>0</v>
      </c>
      <c r="R2001">
        <f t="shared" si="285"/>
        <v>0</v>
      </c>
      <c r="S2001">
        <f t="shared" si="286"/>
        <v>0</v>
      </c>
    </row>
    <row r="2002" spans="1:19" ht="18.600000000000001" customHeight="1" x14ac:dyDescent="0.3">
      <c r="A2002" t="s">
        <v>5523</v>
      </c>
      <c r="B2002" t="str">
        <f>UPPER(DataAnalyst!B2002)</f>
        <v>BUSINESS DATA ANALYST</v>
      </c>
      <c r="C2002" t="s">
        <v>5512</v>
      </c>
      <c r="E2002" t="str">
        <f t="shared" si="279"/>
        <v>Business Analyst</v>
      </c>
      <c r="F2002" t="str">
        <f t="shared" si="280"/>
        <v>$65</v>
      </c>
      <c r="G2002" t="str">
        <f t="shared" si="281"/>
        <v>$120</v>
      </c>
      <c r="H2002" t="str">
        <f>LEFT(DataAnalyst!F2049,LEN(DataAnalyst!F2049)-3)</f>
        <v xml:space="preserve">Abacus Service Corporation
</v>
      </c>
      <c r="I2002" t="s">
        <v>1909</v>
      </c>
      <c r="J2002" t="str">
        <f>IF(DataAnalyst!I2049=-1,"Unknown",DataAnalyst!I2049)</f>
        <v>501 to 1000 employees</v>
      </c>
      <c r="K2002" t="str">
        <f>IF(DataAnalyst!L2049=-1,"Unknown",DataAnalyst!L2049)</f>
        <v>Staffing &amp; Outsourcing</v>
      </c>
      <c r="L2002" t="str">
        <f>IF(DataAnalyst!N2049=-1,"Unknown",DataAnalyst!N2049)</f>
        <v>Unknown / Non-Applicable</v>
      </c>
      <c r="M2002" t="b">
        <f>IF(DataAnalyst!P2049=-1,FALSE,TRUE)</f>
        <v>0</v>
      </c>
      <c r="N2002">
        <f t="shared" si="287"/>
        <v>0</v>
      </c>
      <c r="O2002">
        <f t="shared" si="282"/>
        <v>0</v>
      </c>
      <c r="P2002">
        <f t="shared" si="283"/>
        <v>0</v>
      </c>
      <c r="Q2002">
        <f t="shared" si="284"/>
        <v>0</v>
      </c>
      <c r="R2002">
        <f t="shared" si="285"/>
        <v>0</v>
      </c>
      <c r="S2002">
        <f t="shared" si="286"/>
        <v>0</v>
      </c>
    </row>
    <row r="2003" spans="1:19" ht="18.600000000000001" customHeight="1" x14ac:dyDescent="0.3">
      <c r="A2003" t="s">
        <v>5526</v>
      </c>
      <c r="B2003" t="str">
        <f>UPPER(DataAnalyst!B2003)</f>
        <v>DATA ANALYST</v>
      </c>
      <c r="C2003" t="s">
        <v>5512</v>
      </c>
      <c r="E2003" t="str">
        <f t="shared" si="279"/>
        <v>Data Analyst</v>
      </c>
      <c r="F2003" t="str">
        <f t="shared" si="280"/>
        <v>$65</v>
      </c>
      <c r="G2003" t="str">
        <f t="shared" si="281"/>
        <v>$120</v>
      </c>
      <c r="H2003" t="str">
        <f>LEFT(DataAnalyst!F2051,LEN(DataAnalyst!F2051)-3)</f>
        <v xml:space="preserve">Sutter Health System
</v>
      </c>
      <c r="I2003" t="s">
        <v>1909</v>
      </c>
      <c r="J2003" t="str">
        <f>IF(DataAnalyst!I2051=-1,"Unknown",DataAnalyst!I2051)</f>
        <v>10000+ employees</v>
      </c>
      <c r="K2003" t="str">
        <f>IF(DataAnalyst!L2051=-1,"Unknown",DataAnalyst!L2051)</f>
        <v>Health Care Services &amp; Hospitals</v>
      </c>
      <c r="L2003" t="str">
        <f>IF(DataAnalyst!N2051=-1,"Unknown",DataAnalyst!N2051)</f>
        <v>$5 to $10 billion (USD)</v>
      </c>
      <c r="M2003" t="b">
        <f>IF(DataAnalyst!P2051=-1,FALSE,TRUE)</f>
        <v>0</v>
      </c>
      <c r="N2003">
        <f t="shared" si="287"/>
        <v>1</v>
      </c>
      <c r="O2003">
        <f t="shared" si="282"/>
        <v>0</v>
      </c>
      <c r="P2003">
        <f t="shared" si="283"/>
        <v>0</v>
      </c>
      <c r="Q2003">
        <f t="shared" si="284"/>
        <v>0</v>
      </c>
      <c r="R2003">
        <f t="shared" si="285"/>
        <v>0</v>
      </c>
      <c r="S2003">
        <f t="shared" si="286"/>
        <v>1</v>
      </c>
    </row>
    <row r="2004" spans="1:19" ht="18.600000000000001" customHeight="1" x14ac:dyDescent="0.3">
      <c r="A2004" t="s">
        <v>5527</v>
      </c>
      <c r="B2004" t="str">
        <f>UPPER(DataAnalyst!B2004)</f>
        <v>DATA ANALYST</v>
      </c>
      <c r="C2004" t="s">
        <v>5512</v>
      </c>
      <c r="E2004" t="str">
        <f t="shared" si="279"/>
        <v>Data Analyst</v>
      </c>
      <c r="F2004" t="str">
        <f t="shared" si="280"/>
        <v>$65</v>
      </c>
      <c r="G2004" t="str">
        <f t="shared" si="281"/>
        <v>$120</v>
      </c>
      <c r="H2004" t="str">
        <f>LEFT(DataAnalyst!F2052,LEN(DataAnalyst!F2052)-3)</f>
        <v xml:space="preserve">Chime
</v>
      </c>
      <c r="I2004" t="s">
        <v>154</v>
      </c>
      <c r="J2004" t="str">
        <f>IF(DataAnalyst!I2052=-1,"Unknown",DataAnalyst!I2052)</f>
        <v>201 to 500 employees</v>
      </c>
      <c r="K2004" t="str">
        <f>IF(DataAnalyst!L2052=-1,"Unknown",DataAnalyst!L2052)</f>
        <v>Banks &amp; Credit Unions</v>
      </c>
      <c r="L2004" t="str">
        <f>IF(DataAnalyst!N2052=-1,"Unknown",DataAnalyst!N2052)</f>
        <v>Unknown / Non-Applicable</v>
      </c>
      <c r="M2004" t="b">
        <f>IF(DataAnalyst!P2052=-1,FALSE,TRUE)</f>
        <v>1</v>
      </c>
      <c r="N2004">
        <f t="shared" si="287"/>
        <v>1</v>
      </c>
      <c r="O2004">
        <f t="shared" si="282"/>
        <v>0</v>
      </c>
      <c r="P2004">
        <f t="shared" si="283"/>
        <v>0</v>
      </c>
      <c r="Q2004">
        <f t="shared" si="284"/>
        <v>0</v>
      </c>
      <c r="R2004">
        <f t="shared" si="285"/>
        <v>0</v>
      </c>
      <c r="S2004">
        <f t="shared" si="286"/>
        <v>1</v>
      </c>
    </row>
    <row r="2005" spans="1:19" ht="18.600000000000001" customHeight="1" x14ac:dyDescent="0.3">
      <c r="A2005" t="s">
        <v>5529</v>
      </c>
      <c r="B2005" t="str">
        <f>UPPER(DataAnalyst!B2005)</f>
        <v>SENIOR LEAD DATA ANALYTICS ANALYST</v>
      </c>
      <c r="C2005" t="s">
        <v>5512</v>
      </c>
      <c r="E2005" t="str">
        <f t="shared" si="279"/>
        <v>Data Analyst</v>
      </c>
      <c r="F2005" t="str">
        <f t="shared" si="280"/>
        <v>$65</v>
      </c>
      <c r="G2005" t="str">
        <f t="shared" si="281"/>
        <v>$120</v>
      </c>
      <c r="H2005" t="str">
        <f>LEFT(DataAnalyst!F2053,LEN(DataAnalyst!F2053)-3)</f>
        <v>Parker Institute for Cancer Immunother</v>
      </c>
      <c r="I2005" t="s">
        <v>154</v>
      </c>
      <c r="J2005" t="str">
        <f>IF(DataAnalyst!I2053=-1,"Unknown",DataAnalyst!I2053)</f>
        <v>51 to 200 employees</v>
      </c>
      <c r="K2005" t="str">
        <f>IF(DataAnalyst!L2053=-1,"Unknown",DataAnalyst!L2053)</f>
        <v>Health Fundraising Organizations</v>
      </c>
      <c r="L2005" t="str">
        <f>IF(DataAnalyst!N2053=-1,"Unknown",DataAnalyst!N2053)</f>
        <v>Unknown / Non-Applicable</v>
      </c>
      <c r="M2005" t="b">
        <f>IF(DataAnalyst!P2053=-1,FALSE,TRUE)</f>
        <v>0</v>
      </c>
      <c r="N2005">
        <f t="shared" si="287"/>
        <v>1</v>
      </c>
      <c r="O2005">
        <f t="shared" si="282"/>
        <v>0</v>
      </c>
      <c r="P2005">
        <f t="shared" si="283"/>
        <v>0</v>
      </c>
      <c r="Q2005">
        <f t="shared" si="284"/>
        <v>0</v>
      </c>
      <c r="R2005">
        <f t="shared" si="285"/>
        <v>0</v>
      </c>
      <c r="S2005">
        <f t="shared" si="286"/>
        <v>1</v>
      </c>
    </row>
    <row r="2006" spans="1:19" ht="18.600000000000001" customHeight="1" x14ac:dyDescent="0.3">
      <c r="A2006" t="s">
        <v>5533</v>
      </c>
      <c r="B2006" t="str">
        <f>UPPER(DataAnalyst!B2006)</f>
        <v>DATA ANALYST W/ TEALIUM - REMOTE WORK</v>
      </c>
      <c r="C2006" t="s">
        <v>5512</v>
      </c>
      <c r="E2006" t="str">
        <f t="shared" si="279"/>
        <v>Data Analyst</v>
      </c>
      <c r="F2006" t="str">
        <f t="shared" si="280"/>
        <v>$65</v>
      </c>
      <c r="G2006" t="str">
        <f t="shared" si="281"/>
        <v>$120</v>
      </c>
      <c r="H2006" t="str">
        <f>LEFT(DataAnalyst!F2054,LEN(DataAnalyst!F2054)-3)</f>
        <v xml:space="preserve">Incedo Inc
</v>
      </c>
      <c r="I2006" t="s">
        <v>5435</v>
      </c>
      <c r="J2006" t="str">
        <f>IF(DataAnalyst!I2054=-1,"Unknown",DataAnalyst!I2054)</f>
        <v>1001 to 5000 employees</v>
      </c>
      <c r="K2006" t="str">
        <f>IF(DataAnalyst!L2054=-1,"Unknown",DataAnalyst!L2054)</f>
        <v>IT Services</v>
      </c>
      <c r="L2006" t="str">
        <f>IF(DataAnalyst!N2054=-1,"Unknown",DataAnalyst!N2054)</f>
        <v>$100 to $500 million (USD)</v>
      </c>
      <c r="M2006" t="b">
        <f>IF(DataAnalyst!P2054=-1,FALSE,TRUE)</f>
        <v>0</v>
      </c>
      <c r="N2006">
        <f t="shared" si="287"/>
        <v>0</v>
      </c>
      <c r="O2006">
        <f t="shared" si="282"/>
        <v>0</v>
      </c>
      <c r="P2006">
        <f t="shared" si="283"/>
        <v>0</v>
      </c>
      <c r="Q2006">
        <f t="shared" si="284"/>
        <v>0</v>
      </c>
      <c r="R2006">
        <f t="shared" si="285"/>
        <v>0</v>
      </c>
      <c r="S2006">
        <f t="shared" si="286"/>
        <v>0</v>
      </c>
    </row>
    <row r="2007" spans="1:19" ht="18.600000000000001" customHeight="1" x14ac:dyDescent="0.3">
      <c r="A2007" t="s">
        <v>5534</v>
      </c>
      <c r="B2007" t="str">
        <f>UPPER(DataAnalyst!B2007)</f>
        <v>DATA ANALYST</v>
      </c>
      <c r="C2007" t="s">
        <v>5512</v>
      </c>
      <c r="E2007" t="str">
        <f t="shared" si="279"/>
        <v>Data Analyst</v>
      </c>
      <c r="F2007" t="str">
        <f t="shared" si="280"/>
        <v>$65</v>
      </c>
      <c r="G2007" t="str">
        <f t="shared" si="281"/>
        <v>$120</v>
      </c>
      <c r="H2007" t="str">
        <f>LEFT(DataAnalyst!F2056,LEN(DataAnalyst!F2056)-3)</f>
        <v xml:space="preserve">Ascent
</v>
      </c>
      <c r="I2007" t="s">
        <v>5655</v>
      </c>
      <c r="J2007" t="str">
        <f>IF(DataAnalyst!I2056=-1,"Unknown",DataAnalyst!I2056)</f>
        <v>1001 to 5000 employees</v>
      </c>
      <c r="K2007" t="str">
        <f>IF(DataAnalyst!L2056=-1,"Unknown",DataAnalyst!L2056)</f>
        <v>Staffing &amp; Outsourcing</v>
      </c>
      <c r="L2007" t="str">
        <f>IF(DataAnalyst!N2056=-1,"Unknown",DataAnalyst!N2056)</f>
        <v>$100 to $500 million (USD)</v>
      </c>
      <c r="M2007" t="b">
        <f>IF(DataAnalyst!P2056=-1,FALSE,TRUE)</f>
        <v>0</v>
      </c>
      <c r="N2007">
        <f t="shared" si="287"/>
        <v>1</v>
      </c>
      <c r="O2007">
        <f t="shared" si="282"/>
        <v>0</v>
      </c>
      <c r="P2007">
        <f t="shared" si="283"/>
        <v>0</v>
      </c>
      <c r="Q2007">
        <f t="shared" si="284"/>
        <v>0</v>
      </c>
      <c r="R2007">
        <f t="shared" si="285"/>
        <v>0</v>
      </c>
      <c r="S2007">
        <f t="shared" si="286"/>
        <v>1</v>
      </c>
    </row>
    <row r="2008" spans="1:19" ht="18.600000000000001" customHeight="1" x14ac:dyDescent="0.3">
      <c r="A2008" t="s">
        <v>5539</v>
      </c>
      <c r="B2008" t="str">
        <f>UPPER(DataAnalyst!B2008)</f>
        <v>BUSINESS DATA ANALYST EXCEL, TABLEAU - 100% REMOTE - PHOENIX, MINNEAPOLIS, OR DES MOINES</v>
      </c>
      <c r="C2008" t="s">
        <v>5512</v>
      </c>
      <c r="E2008" t="str">
        <f t="shared" si="279"/>
        <v>Business Analyst</v>
      </c>
      <c r="F2008" t="str">
        <f t="shared" si="280"/>
        <v>$65</v>
      </c>
      <c r="G2008" t="str">
        <f t="shared" si="281"/>
        <v>$120</v>
      </c>
      <c r="H2008" t="str">
        <f>LEFT(DataAnalyst!F2057,LEN(DataAnalyst!F2057)-3)</f>
        <v xml:space="preserve">Impaq International, Llc
</v>
      </c>
      <c r="I2008" t="s">
        <v>1909</v>
      </c>
      <c r="J2008" t="str">
        <f>IF(DataAnalyst!I2057=-1,"Unknown",DataAnalyst!I2057)</f>
        <v>201 to 500 employees</v>
      </c>
      <c r="K2008" t="str">
        <f>IF(DataAnalyst!L2057=-1,"Unknown",DataAnalyst!L2057)</f>
        <v>Consulting</v>
      </c>
      <c r="L2008" t="str">
        <f>IF(DataAnalyst!N2057=-1,"Unknown",DataAnalyst!N2057)</f>
        <v>$50 to $100 million (USD)</v>
      </c>
      <c r="M2008" t="b">
        <f>IF(DataAnalyst!P2057=-1,FALSE,TRUE)</f>
        <v>0</v>
      </c>
      <c r="N2008">
        <f t="shared" si="287"/>
        <v>0</v>
      </c>
      <c r="O2008">
        <f t="shared" si="282"/>
        <v>0</v>
      </c>
      <c r="P2008">
        <f t="shared" si="283"/>
        <v>0</v>
      </c>
      <c r="Q2008">
        <f t="shared" si="284"/>
        <v>1</v>
      </c>
      <c r="R2008">
        <f t="shared" si="285"/>
        <v>0</v>
      </c>
      <c r="S2008">
        <f t="shared" si="286"/>
        <v>1</v>
      </c>
    </row>
    <row r="2009" spans="1:19" ht="18.600000000000001" customHeight="1" x14ac:dyDescent="0.3">
      <c r="A2009" t="s">
        <v>5542</v>
      </c>
      <c r="B2009" t="str">
        <f>UPPER(DataAnalyst!B2009)</f>
        <v>BUSINESS DATA ANALYST - SENIOR/DIRECTOR : 20</v>
      </c>
      <c r="C2009" t="s">
        <v>5512</v>
      </c>
      <c r="E2009" t="str">
        <f t="shared" ref="E2009:E2072" si="288">IF(COUNTIF(B2009, "*BU*"), "Business Analyst", "Data Analyst")</f>
        <v>Business Analyst</v>
      </c>
      <c r="F2009" t="str">
        <f t="shared" si="280"/>
        <v>$65</v>
      </c>
      <c r="G2009" t="str">
        <f t="shared" si="281"/>
        <v>$120</v>
      </c>
      <c r="H2009" t="str">
        <f>LEFT(DataAnalyst!F2060,LEN(DataAnalyst!F2060)-3)</f>
        <v xml:space="preserve">Acumen
</v>
      </c>
      <c r="I2009" t="s">
        <v>1685</v>
      </c>
      <c r="J2009" t="str">
        <f>IF(DataAnalyst!I2060=-1,"Unknown",DataAnalyst!I2060)</f>
        <v>201 to 500 employees</v>
      </c>
      <c r="K2009" t="str">
        <f>IF(DataAnalyst!L2060=-1,"Unknown",DataAnalyst!L2060)</f>
        <v>Federal Agencies</v>
      </c>
      <c r="L2009" t="str">
        <f>IF(DataAnalyst!N2060=-1,"Unknown",DataAnalyst!N2060)</f>
        <v>$10 to $25 million (USD)</v>
      </c>
      <c r="M2009" t="b">
        <f>IF(DataAnalyst!P2060=-1,FALSE,TRUE)</f>
        <v>0</v>
      </c>
      <c r="N2009">
        <f t="shared" si="287"/>
        <v>1</v>
      </c>
      <c r="O2009">
        <f t="shared" si="282"/>
        <v>0</v>
      </c>
      <c r="P2009">
        <f t="shared" si="283"/>
        <v>0</v>
      </c>
      <c r="Q2009">
        <f t="shared" si="284"/>
        <v>1</v>
      </c>
      <c r="R2009">
        <f t="shared" si="285"/>
        <v>0</v>
      </c>
      <c r="S2009">
        <f t="shared" si="286"/>
        <v>0</v>
      </c>
    </row>
    <row r="2010" spans="1:19" ht="18.600000000000001" customHeight="1" x14ac:dyDescent="0.3">
      <c r="A2010" t="s">
        <v>5543</v>
      </c>
      <c r="B2010" t="str">
        <f>UPPER(DataAnalyst!B2010)</f>
        <v>SENIOR DATA ANALYST</v>
      </c>
      <c r="C2010" t="s">
        <v>5512</v>
      </c>
      <c r="E2010" t="str">
        <f t="shared" si="288"/>
        <v>Data Analyst</v>
      </c>
      <c r="F2010" t="str">
        <f t="shared" si="280"/>
        <v>$65</v>
      </c>
      <c r="G2010" t="str">
        <f t="shared" si="281"/>
        <v>$120</v>
      </c>
      <c r="H2010" t="str">
        <f>LEFT(DataAnalyst!F2064,LEN(DataAnalyst!F2064)-3)</f>
        <v xml:space="preserve">The Ascent Services Group
</v>
      </c>
      <c r="I2010" t="s">
        <v>5451</v>
      </c>
      <c r="J2010" t="str">
        <f>IF(DataAnalyst!I2064=-1,"Unknown",DataAnalyst!I2064)</f>
        <v>1001 to 5000 employees</v>
      </c>
      <c r="K2010" t="str">
        <f>IF(DataAnalyst!L2064=-1,"Unknown",DataAnalyst!L2064)</f>
        <v>Staffing &amp; Outsourcing</v>
      </c>
      <c r="L2010" t="str">
        <f>IF(DataAnalyst!N2064=-1,"Unknown",DataAnalyst!N2064)</f>
        <v>$100 to $500 million (USD)</v>
      </c>
      <c r="M2010" t="b">
        <f>IF(DataAnalyst!P2064=-1,FALSE,TRUE)</f>
        <v>0</v>
      </c>
      <c r="N2010">
        <f t="shared" si="287"/>
        <v>1</v>
      </c>
      <c r="O2010">
        <f t="shared" si="282"/>
        <v>1</v>
      </c>
      <c r="P2010">
        <f t="shared" si="283"/>
        <v>0</v>
      </c>
      <c r="Q2010">
        <f t="shared" si="284"/>
        <v>1</v>
      </c>
      <c r="R2010">
        <f t="shared" si="285"/>
        <v>1</v>
      </c>
      <c r="S2010">
        <f t="shared" si="286"/>
        <v>1</v>
      </c>
    </row>
    <row r="2011" spans="1:19" ht="18.600000000000001" customHeight="1" x14ac:dyDescent="0.3">
      <c r="A2011" t="s">
        <v>5546</v>
      </c>
      <c r="B2011" t="str">
        <f>UPPER(DataAnalyst!B2011)</f>
        <v>SENIOR DATA ANALYST - USER GROWTH</v>
      </c>
      <c r="C2011" t="s">
        <v>5512</v>
      </c>
      <c r="E2011" t="str">
        <f t="shared" si="288"/>
        <v>Data Analyst</v>
      </c>
      <c r="F2011" t="str">
        <f t="shared" si="280"/>
        <v>$65</v>
      </c>
      <c r="G2011" t="str">
        <f t="shared" si="281"/>
        <v>$120</v>
      </c>
      <c r="H2011" t="str">
        <f>LEFT(DataAnalyst!F2065,LEN(DataAnalyst!F2065)-3)</f>
        <v xml:space="preserve">The Accuro Group
</v>
      </c>
      <c r="I2011" t="s">
        <v>154</v>
      </c>
      <c r="J2011" t="str">
        <f>IF(DataAnalyst!I2065=-1,"Unknown",DataAnalyst!I2065)</f>
        <v>201 to 500 employees</v>
      </c>
      <c r="K2011" t="str">
        <f>IF(DataAnalyst!L2065=-1,"Unknown",DataAnalyst!L2065)</f>
        <v>Staffing &amp; Outsourcing</v>
      </c>
      <c r="L2011" t="str">
        <f>IF(DataAnalyst!N2065=-1,"Unknown",DataAnalyst!N2065)</f>
        <v>Unknown / Non-Applicable</v>
      </c>
      <c r="M2011" t="b">
        <f>IF(DataAnalyst!P2065=-1,FALSE,TRUE)</f>
        <v>0</v>
      </c>
      <c r="N2011">
        <f t="shared" si="287"/>
        <v>1</v>
      </c>
      <c r="O2011">
        <f t="shared" si="282"/>
        <v>1</v>
      </c>
      <c r="P2011">
        <f t="shared" si="283"/>
        <v>0</v>
      </c>
      <c r="Q2011">
        <f t="shared" si="284"/>
        <v>1</v>
      </c>
      <c r="R2011">
        <f t="shared" si="285"/>
        <v>0</v>
      </c>
      <c r="S2011">
        <f t="shared" si="286"/>
        <v>1</v>
      </c>
    </row>
    <row r="2012" spans="1:19" ht="18.600000000000001" customHeight="1" x14ac:dyDescent="0.3">
      <c r="A2012" t="s">
        <v>5547</v>
      </c>
      <c r="B2012" t="str">
        <f>UPPER(DataAnalyst!B2012)</f>
        <v>SENIOR DATA ANALYST</v>
      </c>
      <c r="C2012" t="s">
        <v>5512</v>
      </c>
      <c r="E2012" t="str">
        <f t="shared" si="288"/>
        <v>Data Analyst</v>
      </c>
      <c r="F2012" t="str">
        <f t="shared" si="280"/>
        <v>$65</v>
      </c>
      <c r="G2012" t="str">
        <f t="shared" si="281"/>
        <v>$120</v>
      </c>
      <c r="H2012" t="str">
        <f>LEFT(DataAnalyst!F2066,LEN(DataAnalyst!F2066)-3)</f>
        <v xml:space="preserve">City and County of San Francisco
</v>
      </c>
      <c r="I2012" t="s">
        <v>154</v>
      </c>
      <c r="J2012" t="str">
        <f>IF(DataAnalyst!I2066=-1,"Unknown",DataAnalyst!I2066)</f>
        <v>5001 to 10000 employees</v>
      </c>
      <c r="K2012" t="str">
        <f>IF(DataAnalyst!L2066=-1,"Unknown",DataAnalyst!L2066)</f>
        <v>Federal Agencies</v>
      </c>
      <c r="L2012" t="str">
        <f>IF(DataAnalyst!N2066=-1,"Unknown",DataAnalyst!N2066)</f>
        <v>Unknown / Non-Applicable</v>
      </c>
      <c r="M2012" t="b">
        <f>IF(DataAnalyst!P2066=-1,FALSE,TRUE)</f>
        <v>0</v>
      </c>
      <c r="N2012">
        <f t="shared" si="287"/>
        <v>1</v>
      </c>
      <c r="O2012">
        <f t="shared" si="282"/>
        <v>1</v>
      </c>
      <c r="P2012">
        <f t="shared" si="283"/>
        <v>0</v>
      </c>
      <c r="Q2012">
        <f t="shared" si="284"/>
        <v>0</v>
      </c>
      <c r="R2012">
        <f t="shared" si="285"/>
        <v>0</v>
      </c>
      <c r="S2012">
        <f t="shared" si="286"/>
        <v>1</v>
      </c>
    </row>
    <row r="2013" spans="1:19" ht="18.600000000000001" customHeight="1" x14ac:dyDescent="0.3">
      <c r="A2013" t="s">
        <v>5549</v>
      </c>
      <c r="B2013" t="str">
        <f>UPPER(DataAnalyst!B2013)</f>
        <v>SENIOR COMPLIANCE DATA ANALYST, CASH APP</v>
      </c>
      <c r="C2013" t="s">
        <v>5512</v>
      </c>
      <c r="E2013" t="str">
        <f t="shared" si="288"/>
        <v>Data Analyst</v>
      </c>
      <c r="F2013" t="str">
        <f t="shared" si="280"/>
        <v>$65</v>
      </c>
      <c r="G2013" t="str">
        <f t="shared" si="281"/>
        <v>$120</v>
      </c>
      <c r="H2013" t="str">
        <f>LEFT(DataAnalyst!F2068,LEN(DataAnalyst!F2068)-3)</f>
        <v xml:space="preserve">Central Garden &amp; Pet Company
</v>
      </c>
      <c r="I2013" t="s">
        <v>1923</v>
      </c>
      <c r="J2013" t="str">
        <f>IF(DataAnalyst!I2068=-1,"Unknown",DataAnalyst!I2068)</f>
        <v>1001 to 5000 employees</v>
      </c>
      <c r="K2013" t="str">
        <f>IF(DataAnalyst!L2068=-1,"Unknown",DataAnalyst!L2068)</f>
        <v>Consumer Products Manufacturing</v>
      </c>
      <c r="L2013" t="str">
        <f>IF(DataAnalyst!N2068=-1,"Unknown",DataAnalyst!N2068)</f>
        <v>$2 to $5 billion (USD)</v>
      </c>
      <c r="M2013" t="b">
        <f>IF(DataAnalyst!P2068=-1,FALSE,TRUE)</f>
        <v>0</v>
      </c>
      <c r="N2013">
        <f t="shared" si="287"/>
        <v>1</v>
      </c>
      <c r="O2013">
        <f t="shared" si="282"/>
        <v>1</v>
      </c>
      <c r="P2013">
        <f t="shared" si="283"/>
        <v>0</v>
      </c>
      <c r="Q2013">
        <f t="shared" si="284"/>
        <v>0</v>
      </c>
      <c r="R2013">
        <f t="shared" si="285"/>
        <v>0</v>
      </c>
      <c r="S2013">
        <f t="shared" si="286"/>
        <v>0</v>
      </c>
    </row>
    <row r="2014" spans="1:19" ht="18.600000000000001" customHeight="1" x14ac:dyDescent="0.3">
      <c r="A2014" t="s">
        <v>5550</v>
      </c>
      <c r="B2014" t="str">
        <f>UPPER(DataAnalyst!B2014)</f>
        <v>DATA ANALYST</v>
      </c>
      <c r="C2014" t="s">
        <v>5512</v>
      </c>
      <c r="E2014" t="str">
        <f t="shared" si="288"/>
        <v>Data Analyst</v>
      </c>
      <c r="F2014" t="str">
        <f t="shared" si="280"/>
        <v>$65</v>
      </c>
      <c r="G2014" t="str">
        <f t="shared" si="281"/>
        <v>$120</v>
      </c>
      <c r="H2014" t="str">
        <f>LEFT(DataAnalyst!F2069,LEN(DataAnalyst!F2069)-3)</f>
        <v>Chime B</v>
      </c>
      <c r="I2014" t="s">
        <v>154</v>
      </c>
      <c r="J2014" t="str">
        <f>IF(DataAnalyst!I2069=-1,"Unknown",DataAnalyst!I2069)</f>
        <v>Unknown</v>
      </c>
      <c r="K2014" t="str">
        <f>IF(DataAnalyst!L2069=-1,"Unknown",DataAnalyst!L2069)</f>
        <v>Unknown</v>
      </c>
      <c r="L2014" t="str">
        <f>IF(DataAnalyst!N2069=-1,"Unknown",DataAnalyst!N2069)</f>
        <v>Unknown</v>
      </c>
      <c r="M2014" t="b">
        <f>IF(DataAnalyst!P2069=-1,FALSE,TRUE)</f>
        <v>0</v>
      </c>
      <c r="N2014">
        <f t="shared" si="287"/>
        <v>1</v>
      </c>
      <c r="O2014">
        <f t="shared" si="282"/>
        <v>0</v>
      </c>
      <c r="P2014">
        <f t="shared" si="283"/>
        <v>0</v>
      </c>
      <c r="Q2014">
        <f t="shared" si="284"/>
        <v>0</v>
      </c>
      <c r="R2014">
        <f t="shared" si="285"/>
        <v>0</v>
      </c>
      <c r="S2014">
        <f t="shared" si="286"/>
        <v>0</v>
      </c>
    </row>
    <row r="2015" spans="1:19" ht="18.600000000000001" customHeight="1" x14ac:dyDescent="0.3">
      <c r="A2015" t="s">
        <v>5552</v>
      </c>
      <c r="B2015" t="str">
        <f>UPPER(DataAnalyst!B2015)</f>
        <v>PROCUREMENT DATA ANALYST</v>
      </c>
      <c r="C2015" t="s">
        <v>5512</v>
      </c>
      <c r="E2015" t="str">
        <f t="shared" si="288"/>
        <v>Data Analyst</v>
      </c>
      <c r="F2015" t="str">
        <f t="shared" si="280"/>
        <v>$65</v>
      </c>
      <c r="G2015" t="str">
        <f t="shared" si="281"/>
        <v>$120</v>
      </c>
      <c r="H2015" t="str">
        <f>LEFT(DataAnalyst!F2071,LEN(DataAnalyst!F2071)-3)</f>
        <v xml:space="preserve">The Ascent Services Group
</v>
      </c>
      <c r="I2015" t="s">
        <v>5251</v>
      </c>
      <c r="J2015" t="str">
        <f>IF(DataAnalyst!I2071=-1,"Unknown",DataAnalyst!I2071)</f>
        <v>1001 to 5000 employees</v>
      </c>
      <c r="K2015" t="str">
        <f>IF(DataAnalyst!L2071=-1,"Unknown",DataAnalyst!L2071)</f>
        <v>Staffing &amp; Outsourcing</v>
      </c>
      <c r="L2015" t="str">
        <f>IF(DataAnalyst!N2071=-1,"Unknown",DataAnalyst!N2071)</f>
        <v>$100 to $500 million (USD)</v>
      </c>
      <c r="M2015" t="b">
        <f>IF(DataAnalyst!P2071=-1,FALSE,TRUE)</f>
        <v>0</v>
      </c>
      <c r="N2015">
        <f t="shared" si="287"/>
        <v>1</v>
      </c>
      <c r="O2015">
        <f t="shared" si="282"/>
        <v>0</v>
      </c>
      <c r="P2015">
        <f t="shared" si="283"/>
        <v>0</v>
      </c>
      <c r="Q2015">
        <f t="shared" si="284"/>
        <v>1</v>
      </c>
      <c r="R2015">
        <f t="shared" si="285"/>
        <v>1</v>
      </c>
      <c r="S2015">
        <f t="shared" si="286"/>
        <v>1</v>
      </c>
    </row>
    <row r="2016" spans="1:19" ht="18.600000000000001" customHeight="1" x14ac:dyDescent="0.3">
      <c r="A2016" t="s">
        <v>5557</v>
      </c>
      <c r="B2016" t="str">
        <f>UPPER(DataAnalyst!B2016)</f>
        <v>MASTER DATA MANAGEMENT (MDM) - BUSINESS SYSTEMS ANALYST</v>
      </c>
      <c r="C2016" t="s">
        <v>5512</v>
      </c>
      <c r="E2016" t="str">
        <f t="shared" si="288"/>
        <v>Business Analyst</v>
      </c>
      <c r="F2016" t="str">
        <f t="shared" si="280"/>
        <v>$65</v>
      </c>
      <c r="G2016" t="str">
        <f t="shared" si="281"/>
        <v>$120</v>
      </c>
      <c r="H2016" t="str">
        <f>LEFT(DataAnalyst!F2072,LEN(DataAnalyst!F2072)-3)</f>
        <v xml:space="preserve">APN Software Services Inc.
</v>
      </c>
      <c r="I2016" t="s">
        <v>992</v>
      </c>
      <c r="J2016" t="str">
        <f>IF(DataAnalyst!I2072=-1,"Unknown",DataAnalyst!I2072)</f>
        <v>51 to 200 employees</v>
      </c>
      <c r="K2016" t="str">
        <f>IF(DataAnalyst!L2072=-1,"Unknown",DataAnalyst!L2072)</f>
        <v>Computer Hardware &amp; Software</v>
      </c>
      <c r="L2016" t="str">
        <f>IF(DataAnalyst!N2072=-1,"Unknown",DataAnalyst!N2072)</f>
        <v>$25 to $50 million (USD)</v>
      </c>
      <c r="M2016" t="b">
        <f>IF(DataAnalyst!P2072=-1,FALSE,TRUE)</f>
        <v>0</v>
      </c>
      <c r="N2016">
        <f t="shared" si="287"/>
        <v>0</v>
      </c>
      <c r="O2016">
        <f t="shared" si="282"/>
        <v>0</v>
      </c>
      <c r="P2016">
        <f t="shared" si="283"/>
        <v>0</v>
      </c>
      <c r="Q2016">
        <f t="shared" si="284"/>
        <v>0</v>
      </c>
      <c r="R2016">
        <f t="shared" si="285"/>
        <v>0</v>
      </c>
      <c r="S2016">
        <f t="shared" si="286"/>
        <v>0</v>
      </c>
    </row>
    <row r="2017" spans="1:19" ht="18.600000000000001" customHeight="1" x14ac:dyDescent="0.3">
      <c r="A2017" t="s">
        <v>5561</v>
      </c>
      <c r="B2017" t="str">
        <f>UPPER(DataAnalyst!B2017)</f>
        <v>SR. DATA ANALYST - RISK ANALYSIS</v>
      </c>
      <c r="C2017" t="s">
        <v>5512</v>
      </c>
      <c r="E2017" t="str">
        <f t="shared" si="288"/>
        <v>Data Analyst</v>
      </c>
      <c r="F2017" t="str">
        <f t="shared" si="280"/>
        <v>$65</v>
      </c>
      <c r="G2017" t="str">
        <f t="shared" si="281"/>
        <v>$120</v>
      </c>
      <c r="H2017" t="str">
        <f>LEFT(DataAnalyst!F2074,LEN(DataAnalyst!F2074)-3)</f>
        <v xml:space="preserve">Concept Software &amp; Services Inc
</v>
      </c>
      <c r="I2017" t="s">
        <v>154</v>
      </c>
      <c r="J2017" t="str">
        <f>IF(DataAnalyst!I2074=-1,"Unknown",DataAnalyst!I2074)</f>
        <v>1 to 50 employees</v>
      </c>
      <c r="K2017" t="str">
        <f>IF(DataAnalyst!L2074=-1,"Unknown",DataAnalyst!L2074)</f>
        <v>Consulting</v>
      </c>
      <c r="L2017" t="str">
        <f>IF(DataAnalyst!N2074=-1,"Unknown",DataAnalyst!N2074)</f>
        <v>$1 to $5 million (USD)</v>
      </c>
      <c r="M2017" t="b">
        <f>IF(DataAnalyst!P2074=-1,FALSE,TRUE)</f>
        <v>0</v>
      </c>
      <c r="N2017">
        <f t="shared" si="287"/>
        <v>1</v>
      </c>
      <c r="O2017">
        <f t="shared" si="282"/>
        <v>1</v>
      </c>
      <c r="P2017">
        <f t="shared" si="283"/>
        <v>0</v>
      </c>
      <c r="Q2017">
        <f t="shared" si="284"/>
        <v>1</v>
      </c>
      <c r="R2017">
        <f t="shared" si="285"/>
        <v>0</v>
      </c>
      <c r="S2017">
        <f t="shared" si="286"/>
        <v>1</v>
      </c>
    </row>
    <row r="2018" spans="1:19" ht="18.600000000000001" customHeight="1" x14ac:dyDescent="0.3">
      <c r="A2018" t="s">
        <v>5563</v>
      </c>
      <c r="B2018" t="str">
        <f>UPPER(DataAnalyst!B2018)</f>
        <v>LEAD DATA ANALYST (PRODUCT)</v>
      </c>
      <c r="C2018" t="s">
        <v>5512</v>
      </c>
      <c r="E2018" t="str">
        <f t="shared" si="288"/>
        <v>Data Analyst</v>
      </c>
      <c r="F2018" t="str">
        <f t="shared" si="280"/>
        <v>$65</v>
      </c>
      <c r="G2018" t="str">
        <f t="shared" si="281"/>
        <v>$120</v>
      </c>
      <c r="H2018" t="str">
        <f>LEFT(DataAnalyst!F2075,LEN(DataAnalyst!F2075)-3)</f>
        <v xml:space="preserve">Allied Solutions
</v>
      </c>
      <c r="I2018" t="s">
        <v>5701</v>
      </c>
      <c r="J2018" t="str">
        <f>IF(DataAnalyst!I2075=-1,"Unknown",DataAnalyst!I2075)</f>
        <v>1001 to 5000 employees</v>
      </c>
      <c r="K2018" t="str">
        <f>IF(DataAnalyst!L2075=-1,"Unknown",DataAnalyst!L2075)</f>
        <v>Insurance Agencies &amp; Brokerages</v>
      </c>
      <c r="L2018" t="str">
        <f>IF(DataAnalyst!N2075=-1,"Unknown",DataAnalyst!N2075)</f>
        <v>$100 to $500 million (USD)</v>
      </c>
      <c r="M2018" t="b">
        <f>IF(DataAnalyst!P2075=-1,FALSE,TRUE)</f>
        <v>0</v>
      </c>
      <c r="N2018">
        <f t="shared" si="287"/>
        <v>1</v>
      </c>
      <c r="O2018">
        <f t="shared" si="282"/>
        <v>1</v>
      </c>
      <c r="P2018">
        <f t="shared" si="283"/>
        <v>0</v>
      </c>
      <c r="Q2018">
        <f t="shared" si="284"/>
        <v>1</v>
      </c>
      <c r="R2018">
        <f t="shared" si="285"/>
        <v>0</v>
      </c>
      <c r="S2018">
        <f t="shared" si="286"/>
        <v>1</v>
      </c>
    </row>
    <row r="2019" spans="1:19" ht="18.600000000000001" customHeight="1" x14ac:dyDescent="0.3">
      <c r="A2019" t="s">
        <v>5564</v>
      </c>
      <c r="B2019" t="str">
        <f>UPPER(DataAnalyst!B2019)</f>
        <v>LEAD DATA ANALYST</v>
      </c>
      <c r="C2019" t="s">
        <v>5512</v>
      </c>
      <c r="E2019" t="str">
        <f t="shared" si="288"/>
        <v>Data Analyst</v>
      </c>
      <c r="F2019" t="str">
        <f t="shared" si="280"/>
        <v>$65</v>
      </c>
      <c r="G2019" t="str">
        <f t="shared" si="281"/>
        <v>$120</v>
      </c>
      <c r="H2019" t="str">
        <f>LEFT(DataAnalyst!F2076,LEN(DataAnalyst!F2076)-3)</f>
        <v xml:space="preserve">Navient
</v>
      </c>
      <c r="I2019" t="s">
        <v>5705</v>
      </c>
      <c r="J2019" t="str">
        <f>IF(DataAnalyst!I2076=-1,"Unknown",DataAnalyst!I2076)</f>
        <v>5001 to 10000 employees</v>
      </c>
      <c r="K2019" t="str">
        <f>IF(DataAnalyst!L2076=-1,"Unknown",DataAnalyst!L2076)</f>
        <v>Financial Transaction Processing</v>
      </c>
      <c r="L2019" t="str">
        <f>IF(DataAnalyst!N2076=-1,"Unknown",DataAnalyst!N2076)</f>
        <v>$2 to $5 billion (USD)</v>
      </c>
      <c r="M2019" t="b">
        <f>IF(DataAnalyst!P2076=-1,FALSE,TRUE)</f>
        <v>0</v>
      </c>
      <c r="N2019">
        <f t="shared" si="287"/>
        <v>1</v>
      </c>
      <c r="O2019">
        <f t="shared" si="282"/>
        <v>0</v>
      </c>
      <c r="P2019">
        <f t="shared" si="283"/>
        <v>0</v>
      </c>
      <c r="Q2019">
        <f t="shared" si="284"/>
        <v>1</v>
      </c>
      <c r="R2019">
        <f t="shared" si="285"/>
        <v>0</v>
      </c>
      <c r="S2019">
        <f t="shared" si="286"/>
        <v>0</v>
      </c>
    </row>
    <row r="2020" spans="1:19" ht="18.600000000000001" customHeight="1" x14ac:dyDescent="0.3">
      <c r="A2020" t="s">
        <v>5566</v>
      </c>
      <c r="B2020" t="str">
        <f>UPPER(DataAnalyst!B2020)</f>
        <v>SALESFORCE ADMINISTRATOR AND DATA ANALYST</v>
      </c>
      <c r="C2020" t="s">
        <v>5512</v>
      </c>
      <c r="E2020" t="str">
        <f t="shared" si="288"/>
        <v>Data Analyst</v>
      </c>
      <c r="F2020" t="str">
        <f t="shared" si="280"/>
        <v>$65</v>
      </c>
      <c r="G2020" t="str">
        <f t="shared" si="281"/>
        <v>$120</v>
      </c>
      <c r="H2020" t="str">
        <f>LEFT(DataAnalyst!F2077,LEN(DataAnalyst!F2077)-3)</f>
        <v xml:space="preserve">Briljent
</v>
      </c>
      <c r="I2020" t="s">
        <v>5705</v>
      </c>
      <c r="J2020" t="str">
        <f>IF(DataAnalyst!I2077=-1,"Unknown",DataAnalyst!I2077)</f>
        <v>51 to 200 employees</v>
      </c>
      <c r="K2020" t="str">
        <f>IF(DataAnalyst!L2077=-1,"Unknown",DataAnalyst!L2077)</f>
        <v>Consulting</v>
      </c>
      <c r="L2020" t="str">
        <f>IF(DataAnalyst!N2077=-1,"Unknown",DataAnalyst!N2077)</f>
        <v>$10 to $25 million (USD)</v>
      </c>
      <c r="M2020" t="b">
        <f>IF(DataAnalyst!P2077=-1,FALSE,TRUE)</f>
        <v>0</v>
      </c>
      <c r="N2020">
        <f t="shared" si="287"/>
        <v>0</v>
      </c>
      <c r="O2020">
        <f t="shared" si="282"/>
        <v>0</v>
      </c>
      <c r="P2020">
        <f t="shared" si="283"/>
        <v>0</v>
      </c>
      <c r="Q2020">
        <f t="shared" si="284"/>
        <v>0</v>
      </c>
      <c r="R2020">
        <f t="shared" si="285"/>
        <v>0</v>
      </c>
      <c r="S2020">
        <f t="shared" si="286"/>
        <v>1</v>
      </c>
    </row>
    <row r="2021" spans="1:19" ht="18.600000000000001" customHeight="1" x14ac:dyDescent="0.3">
      <c r="A2021" t="s">
        <v>5569</v>
      </c>
      <c r="B2021" t="str">
        <f>UPPER(DataAnalyst!B2021)</f>
        <v>ALERTS BUSINESS/DATA ANALYST</v>
      </c>
      <c r="C2021" t="s">
        <v>5512</v>
      </c>
      <c r="E2021" t="str">
        <f t="shared" si="288"/>
        <v>Business Analyst</v>
      </c>
      <c r="F2021" t="str">
        <f t="shared" si="280"/>
        <v>$65</v>
      </c>
      <c r="G2021" t="str">
        <f t="shared" si="281"/>
        <v>$120</v>
      </c>
      <c r="H2021" t="str">
        <f>LEFT(DataAnalyst!F2078,LEN(DataAnalyst!F2078)-3)</f>
        <v xml:space="preserve">Upper Hand
</v>
      </c>
      <c r="I2021" t="s">
        <v>5705</v>
      </c>
      <c r="J2021" t="str">
        <f>IF(DataAnalyst!I2078=-1,"Unknown",DataAnalyst!I2078)</f>
        <v>1 to 50 employees</v>
      </c>
      <c r="K2021" t="str">
        <f>IF(DataAnalyst!L2078=-1,"Unknown",DataAnalyst!L2078)</f>
        <v>Enterprise Software &amp; Network Solutions</v>
      </c>
      <c r="L2021" t="str">
        <f>IF(DataAnalyst!N2078=-1,"Unknown",DataAnalyst!N2078)</f>
        <v>$1 to $5 million (USD)</v>
      </c>
      <c r="M2021" t="b">
        <f>IF(DataAnalyst!P2078=-1,FALSE,TRUE)</f>
        <v>0</v>
      </c>
      <c r="N2021">
        <f t="shared" si="287"/>
        <v>0</v>
      </c>
      <c r="O2021">
        <f t="shared" si="282"/>
        <v>0</v>
      </c>
      <c r="P2021">
        <f t="shared" si="283"/>
        <v>0</v>
      </c>
      <c r="Q2021">
        <f t="shared" si="284"/>
        <v>0</v>
      </c>
      <c r="R2021">
        <f t="shared" si="285"/>
        <v>0</v>
      </c>
      <c r="S2021">
        <f t="shared" si="286"/>
        <v>1</v>
      </c>
    </row>
    <row r="2022" spans="1:19" ht="18.600000000000001" customHeight="1" x14ac:dyDescent="0.3">
      <c r="A2022" t="s">
        <v>5570</v>
      </c>
      <c r="B2022" t="str">
        <f>UPPER(DataAnalyst!B2022)</f>
        <v>SENIOR BUSINESS DATA ANALYST</v>
      </c>
      <c r="C2022" t="s">
        <v>5512</v>
      </c>
      <c r="E2022" t="str">
        <f t="shared" si="288"/>
        <v>Business Analyst</v>
      </c>
      <c r="F2022" t="str">
        <f t="shared" si="280"/>
        <v>$65</v>
      </c>
      <c r="G2022" t="str">
        <f t="shared" si="281"/>
        <v>$120</v>
      </c>
      <c r="H2022" t="str">
        <f>LEFT(DataAnalyst!F2079,LEN(DataAnalyst!F2079)-3)</f>
        <v xml:space="preserve">Vespa Group LLC
</v>
      </c>
      <c r="I2022" t="s">
        <v>5705</v>
      </c>
      <c r="J2022" t="str">
        <f>IF(DataAnalyst!I2079=-1,"Unknown",DataAnalyst!I2079)</f>
        <v>1 to 50 employees</v>
      </c>
      <c r="K2022" t="str">
        <f>IF(DataAnalyst!L2079=-1,"Unknown",DataAnalyst!L2079)</f>
        <v>Casual Restaurants</v>
      </c>
      <c r="L2022" t="str">
        <f>IF(DataAnalyst!N2079=-1,"Unknown",DataAnalyst!N2079)</f>
        <v>Less than $1 million (USD)</v>
      </c>
      <c r="M2022" t="b">
        <f>IF(DataAnalyst!P2079=-1,FALSE,TRUE)</f>
        <v>0</v>
      </c>
      <c r="N2022">
        <f t="shared" si="287"/>
        <v>0</v>
      </c>
      <c r="O2022">
        <f t="shared" si="282"/>
        <v>0</v>
      </c>
      <c r="P2022">
        <f t="shared" si="283"/>
        <v>0</v>
      </c>
      <c r="Q2022">
        <f t="shared" si="284"/>
        <v>0</v>
      </c>
      <c r="R2022">
        <f t="shared" si="285"/>
        <v>0</v>
      </c>
      <c r="S2022">
        <f t="shared" si="286"/>
        <v>1</v>
      </c>
    </row>
    <row r="2023" spans="1:19" ht="18.600000000000001" customHeight="1" x14ac:dyDescent="0.3">
      <c r="A2023" t="s">
        <v>5574</v>
      </c>
      <c r="B2023" t="str">
        <f>UPPER(DataAnalyst!B2023)</f>
        <v>BI DEVELOPER - DATA ANALYST</v>
      </c>
      <c r="C2023" t="s">
        <v>5512</v>
      </c>
      <c r="E2023" t="str">
        <f t="shared" si="288"/>
        <v>Data Analyst</v>
      </c>
      <c r="F2023" t="str">
        <f t="shared" si="280"/>
        <v>$65</v>
      </c>
      <c r="G2023" t="str">
        <f t="shared" si="281"/>
        <v>$120</v>
      </c>
      <c r="H2023" t="str">
        <f>LEFT(DataAnalyst!F2080,LEN(DataAnalyst!F2080)-3)</f>
        <v xml:space="preserve">Lilt
</v>
      </c>
      <c r="I2023" t="s">
        <v>5705</v>
      </c>
      <c r="J2023" t="str">
        <f>IF(DataAnalyst!I2080=-1,"Unknown",DataAnalyst!I2080)</f>
        <v>51 to 200 employees</v>
      </c>
      <c r="K2023" t="str">
        <f>IF(DataAnalyst!L2080=-1,"Unknown",DataAnalyst!L2080)</f>
        <v>Internet</v>
      </c>
      <c r="L2023" t="str">
        <f>IF(DataAnalyst!N2080=-1,"Unknown",DataAnalyst!N2080)</f>
        <v>Unknown / Non-Applicable</v>
      </c>
      <c r="M2023" t="b">
        <f>IF(DataAnalyst!P2080=-1,FALSE,TRUE)</f>
        <v>0</v>
      </c>
      <c r="N2023">
        <f t="shared" si="287"/>
        <v>1</v>
      </c>
      <c r="O2023">
        <f t="shared" si="282"/>
        <v>0</v>
      </c>
      <c r="P2023">
        <f t="shared" si="283"/>
        <v>0</v>
      </c>
      <c r="Q2023">
        <f t="shared" si="284"/>
        <v>1</v>
      </c>
      <c r="R2023">
        <f t="shared" si="285"/>
        <v>0</v>
      </c>
      <c r="S2023">
        <f t="shared" si="286"/>
        <v>1</v>
      </c>
    </row>
    <row r="2024" spans="1:19" ht="18.600000000000001" customHeight="1" x14ac:dyDescent="0.3">
      <c r="A2024" t="s">
        <v>5577</v>
      </c>
      <c r="B2024" t="str">
        <f>UPPER(DataAnalyst!B2024)</f>
        <v>BIOLOGICAL DATA ANALYST - REMOTE</v>
      </c>
      <c r="C2024" t="s">
        <v>5512</v>
      </c>
      <c r="E2024" t="str">
        <f t="shared" si="288"/>
        <v>Data Analyst</v>
      </c>
      <c r="F2024" t="str">
        <f t="shared" si="280"/>
        <v>$65</v>
      </c>
      <c r="G2024" t="str">
        <f t="shared" si="281"/>
        <v>$120</v>
      </c>
      <c r="H2024" t="str">
        <f>LEFT(DataAnalyst!F2081,LEN(DataAnalyst!F2081)-3)</f>
        <v xml:space="preserve">BCforward
</v>
      </c>
      <c r="I2024" t="s">
        <v>5705</v>
      </c>
      <c r="J2024" t="str">
        <f>IF(DataAnalyst!I2081=-1,"Unknown",DataAnalyst!I2081)</f>
        <v>1001 to 5000 employees</v>
      </c>
      <c r="K2024" t="str">
        <f>IF(DataAnalyst!L2081=-1,"Unknown",DataAnalyst!L2081)</f>
        <v>IT Services</v>
      </c>
      <c r="L2024" t="str">
        <f>IF(DataAnalyst!N2081=-1,"Unknown",DataAnalyst!N2081)</f>
        <v>Less than $1 million (USD)</v>
      </c>
      <c r="M2024" t="b">
        <f>IF(DataAnalyst!P2081=-1,FALSE,TRUE)</f>
        <v>0</v>
      </c>
      <c r="N2024">
        <f t="shared" si="287"/>
        <v>0</v>
      </c>
      <c r="O2024">
        <f t="shared" si="282"/>
        <v>0</v>
      </c>
      <c r="P2024">
        <f t="shared" si="283"/>
        <v>0</v>
      </c>
      <c r="Q2024">
        <f t="shared" si="284"/>
        <v>0</v>
      </c>
      <c r="R2024">
        <f t="shared" si="285"/>
        <v>0</v>
      </c>
      <c r="S2024">
        <f t="shared" si="286"/>
        <v>0</v>
      </c>
    </row>
    <row r="2025" spans="1:19" ht="18.600000000000001" customHeight="1" x14ac:dyDescent="0.3">
      <c r="A2025" t="s">
        <v>5580</v>
      </c>
      <c r="B2025" t="str">
        <f>UPPER(DataAnalyst!B2025)</f>
        <v>DATA SYSTEMS ANALYST (7199U</v>
      </c>
      <c r="C2025" t="s">
        <v>5512</v>
      </c>
      <c r="E2025" t="str">
        <f t="shared" si="288"/>
        <v>Data Analyst</v>
      </c>
      <c r="F2025" t="str">
        <f t="shared" si="280"/>
        <v>$65</v>
      </c>
      <c r="G2025" t="str">
        <f t="shared" si="281"/>
        <v>$120</v>
      </c>
      <c r="H2025" t="str">
        <f>LEFT(DataAnalyst!F2082,LEN(DataAnalyst!F2082)-3)</f>
        <v xml:space="preserve">Staffigo Technical Services, LLC
</v>
      </c>
      <c r="I2025" t="s">
        <v>5705</v>
      </c>
      <c r="J2025" t="str">
        <f>IF(DataAnalyst!I2082=-1,"Unknown",DataAnalyst!I2082)</f>
        <v>51 to 200 employees</v>
      </c>
      <c r="K2025" t="str">
        <f>IF(DataAnalyst!L2082=-1,"Unknown",DataAnalyst!L2082)</f>
        <v>IT Services</v>
      </c>
      <c r="L2025" t="str">
        <f>IF(DataAnalyst!N2082=-1,"Unknown",DataAnalyst!N2082)</f>
        <v>$50 to $100 million (USD)</v>
      </c>
      <c r="M2025" t="b">
        <f>IF(DataAnalyst!P2082=-1,FALSE,TRUE)</f>
        <v>0</v>
      </c>
      <c r="N2025">
        <f t="shared" si="287"/>
        <v>0</v>
      </c>
      <c r="O2025">
        <f t="shared" si="282"/>
        <v>0</v>
      </c>
      <c r="P2025">
        <f t="shared" si="283"/>
        <v>0</v>
      </c>
      <c r="Q2025">
        <f t="shared" si="284"/>
        <v>1</v>
      </c>
      <c r="R2025">
        <f t="shared" si="285"/>
        <v>0</v>
      </c>
      <c r="S2025">
        <f t="shared" si="286"/>
        <v>0</v>
      </c>
    </row>
    <row r="2026" spans="1:19" ht="18.600000000000001" customHeight="1" x14ac:dyDescent="0.3">
      <c r="A2026" t="s">
        <v>5583</v>
      </c>
      <c r="B2026" t="str">
        <f>UPPER(DataAnalyst!B2026)</f>
        <v>SR. BUSINESS AND DATA ANALYST</v>
      </c>
      <c r="C2026" t="s">
        <v>5030</v>
      </c>
      <c r="E2026" t="str">
        <f t="shared" si="288"/>
        <v>Business Analyst</v>
      </c>
      <c r="F2026" t="str">
        <f t="shared" si="280"/>
        <v>$46</v>
      </c>
      <c r="G2026" t="str">
        <f t="shared" si="281"/>
        <v>$86</v>
      </c>
      <c r="H2026" t="str">
        <f>LEFT(DataAnalyst!F2083,LEN(DataAnalyst!F2083)-3)</f>
        <v xml:space="preserve">Alpha Rae Personnel, Inc.
</v>
      </c>
      <c r="I2026" t="s">
        <v>5705</v>
      </c>
      <c r="J2026" t="str">
        <f>IF(DataAnalyst!I2083=-1,"Unknown",DataAnalyst!I2083)</f>
        <v>1001 to 5000 employees</v>
      </c>
      <c r="K2026" t="str">
        <f>IF(DataAnalyst!L2083=-1,"Unknown",DataAnalyst!L2083)</f>
        <v>Staffing &amp; Outsourcing</v>
      </c>
      <c r="L2026" t="str">
        <f>IF(DataAnalyst!N2083=-1,"Unknown",DataAnalyst!N2083)</f>
        <v>$25 to $50 million (USD)</v>
      </c>
      <c r="M2026" t="b">
        <f>IF(DataAnalyst!P2083=-1,FALSE,TRUE)</f>
        <v>0</v>
      </c>
      <c r="N2026">
        <f t="shared" si="287"/>
        <v>1</v>
      </c>
      <c r="O2026">
        <f t="shared" si="282"/>
        <v>0</v>
      </c>
      <c r="P2026">
        <f t="shared" si="283"/>
        <v>0</v>
      </c>
      <c r="Q2026">
        <f t="shared" si="284"/>
        <v>0</v>
      </c>
      <c r="R2026">
        <f t="shared" si="285"/>
        <v>0</v>
      </c>
      <c r="S2026">
        <f t="shared" si="286"/>
        <v>1</v>
      </c>
    </row>
    <row r="2027" spans="1:19" ht="18.600000000000001" customHeight="1" x14ac:dyDescent="0.3">
      <c r="A2027" t="s">
        <v>5586</v>
      </c>
      <c r="B2027" t="str">
        <f>UPPER(DataAnalyst!B2027)</f>
        <v>BUSINESS DATA ANALYST - SENIOR/DIRECTOR</v>
      </c>
      <c r="C2027" t="s">
        <v>5030</v>
      </c>
      <c r="E2027" t="str">
        <f t="shared" si="288"/>
        <v>Business Analyst</v>
      </c>
      <c r="F2027" t="str">
        <f t="shared" si="280"/>
        <v>$46</v>
      </c>
      <c r="G2027" t="str">
        <f t="shared" si="281"/>
        <v>$86</v>
      </c>
      <c r="H2027" t="str">
        <f>LEFT(DataAnalyst!F2085,LEN(DataAnalyst!F2085)-3)</f>
        <v xml:space="preserve">Gallega Software Solutions Inc
</v>
      </c>
      <c r="I2027" t="s">
        <v>5705</v>
      </c>
      <c r="J2027" t="str">
        <f>IF(DataAnalyst!I2085=-1,"Unknown",DataAnalyst!I2085)</f>
        <v>1 to 50 employees</v>
      </c>
      <c r="K2027" t="str">
        <f>IF(DataAnalyst!L2085=-1,"Unknown",DataAnalyst!L2085)</f>
        <v>Unknown</v>
      </c>
      <c r="L2027" t="str">
        <f>IF(DataAnalyst!N2085=-1,"Unknown",DataAnalyst!N2085)</f>
        <v>Less than $1 million (USD)</v>
      </c>
      <c r="M2027" t="b">
        <f>IF(DataAnalyst!P2085=-1,FALSE,TRUE)</f>
        <v>0</v>
      </c>
      <c r="N2027">
        <f t="shared" si="287"/>
        <v>1</v>
      </c>
      <c r="O2027">
        <f t="shared" si="282"/>
        <v>0</v>
      </c>
      <c r="P2027">
        <f t="shared" si="283"/>
        <v>0</v>
      </c>
      <c r="Q2027">
        <f t="shared" si="284"/>
        <v>1</v>
      </c>
      <c r="R2027">
        <f t="shared" si="285"/>
        <v>0</v>
      </c>
      <c r="S2027">
        <f t="shared" si="286"/>
        <v>0</v>
      </c>
    </row>
    <row r="2028" spans="1:19" ht="18.600000000000001" customHeight="1" x14ac:dyDescent="0.3">
      <c r="A2028" t="s">
        <v>5588</v>
      </c>
      <c r="B2028" t="str">
        <f>UPPER(DataAnalyst!B2028)</f>
        <v>LEAD DATA ANALYST, BI/VISUALIZATIONS</v>
      </c>
      <c r="C2028" t="s">
        <v>5030</v>
      </c>
      <c r="E2028" t="str">
        <f t="shared" si="288"/>
        <v>Data Analyst</v>
      </c>
      <c r="F2028" t="str">
        <f t="shared" si="280"/>
        <v>$46</v>
      </c>
      <c r="G2028" t="str">
        <f t="shared" si="281"/>
        <v>$86</v>
      </c>
      <c r="H2028" t="str">
        <f>LEFT(DataAnalyst!F2086,LEN(DataAnalyst!F2086)-3)</f>
        <v xml:space="preserve">Swoon
</v>
      </c>
      <c r="I2028" t="s">
        <v>5705</v>
      </c>
      <c r="J2028" t="str">
        <f>IF(DataAnalyst!I2086=-1,"Unknown",DataAnalyst!I2086)</f>
        <v>201 to 500 employees</v>
      </c>
      <c r="K2028" t="str">
        <f>IF(DataAnalyst!L2086=-1,"Unknown",DataAnalyst!L2086)</f>
        <v>Staffing &amp; Outsourcing</v>
      </c>
      <c r="L2028" t="str">
        <f>IF(DataAnalyst!N2086=-1,"Unknown",DataAnalyst!N2086)</f>
        <v>$50 to $100 million (USD)</v>
      </c>
      <c r="M2028" t="b">
        <f>IF(DataAnalyst!P2086=-1,FALSE,TRUE)</f>
        <v>0</v>
      </c>
      <c r="N2028">
        <f t="shared" si="287"/>
        <v>1</v>
      </c>
      <c r="O2028">
        <f t="shared" si="282"/>
        <v>0</v>
      </c>
      <c r="P2028">
        <f t="shared" si="283"/>
        <v>0</v>
      </c>
      <c r="Q2028">
        <f t="shared" si="284"/>
        <v>1</v>
      </c>
      <c r="R2028">
        <f t="shared" si="285"/>
        <v>0</v>
      </c>
      <c r="S2028">
        <f t="shared" si="286"/>
        <v>0</v>
      </c>
    </row>
    <row r="2029" spans="1:19" ht="18.600000000000001" customHeight="1" x14ac:dyDescent="0.3">
      <c r="A2029" t="s">
        <v>5589</v>
      </c>
      <c r="B2029" t="str">
        <f>UPPER(DataAnalyst!B2029)</f>
        <v>LEAD DATA ANALYST, BI/VISUALIZATIONS</v>
      </c>
      <c r="C2029" t="s">
        <v>5030</v>
      </c>
      <c r="E2029" t="str">
        <f t="shared" si="288"/>
        <v>Data Analyst</v>
      </c>
      <c r="F2029" t="str">
        <f t="shared" si="280"/>
        <v>$46</v>
      </c>
      <c r="G2029" t="str">
        <f t="shared" si="281"/>
        <v>$86</v>
      </c>
      <c r="H2029" t="str">
        <f>LEFT(DataAnalyst!F2087,LEN(DataAnalyst!F2087)-3)</f>
        <v xml:space="preserve">Staffigo Technical Services, LLC
</v>
      </c>
      <c r="I2029" t="s">
        <v>5705</v>
      </c>
      <c r="J2029" t="str">
        <f>IF(DataAnalyst!I2087=-1,"Unknown",DataAnalyst!I2087)</f>
        <v>51 to 200 employees</v>
      </c>
      <c r="K2029" t="str">
        <f>IF(DataAnalyst!L2087=-1,"Unknown",DataAnalyst!L2087)</f>
        <v>IT Services</v>
      </c>
      <c r="L2029" t="str">
        <f>IF(DataAnalyst!N2087=-1,"Unknown",DataAnalyst!N2087)</f>
        <v>$50 to $100 million (USD)</v>
      </c>
      <c r="M2029" t="b">
        <f>IF(DataAnalyst!P2087=-1,FALSE,TRUE)</f>
        <v>0</v>
      </c>
      <c r="N2029">
        <f t="shared" si="287"/>
        <v>1</v>
      </c>
      <c r="O2029">
        <f t="shared" si="282"/>
        <v>0</v>
      </c>
      <c r="P2029">
        <f t="shared" si="283"/>
        <v>0</v>
      </c>
      <c r="Q2029">
        <f t="shared" si="284"/>
        <v>1</v>
      </c>
      <c r="R2029">
        <f t="shared" si="285"/>
        <v>0</v>
      </c>
      <c r="S2029">
        <f t="shared" si="286"/>
        <v>0</v>
      </c>
    </row>
    <row r="2030" spans="1:19" ht="18.600000000000001" customHeight="1" x14ac:dyDescent="0.3">
      <c r="A2030" t="s">
        <v>5592</v>
      </c>
      <c r="B2030" t="str">
        <f>UPPER(DataAnalyst!B2030)</f>
        <v>EPIC CLARITY DATA ANALYST</v>
      </c>
      <c r="C2030" t="s">
        <v>5030</v>
      </c>
      <c r="E2030" t="str">
        <f t="shared" si="288"/>
        <v>Data Analyst</v>
      </c>
      <c r="F2030" t="str">
        <f t="shared" si="280"/>
        <v>$46</v>
      </c>
      <c r="G2030" t="str">
        <f t="shared" si="281"/>
        <v>$86</v>
      </c>
      <c r="H2030" t="str">
        <f>LEFT(DataAnalyst!F2088,LEN(DataAnalyst!F2088)-3)</f>
        <v xml:space="preserve">Keywords Studios
</v>
      </c>
      <c r="I2030" t="s">
        <v>5705</v>
      </c>
      <c r="J2030" t="str">
        <f>IF(DataAnalyst!I2088=-1,"Unknown",DataAnalyst!I2088)</f>
        <v>5001 to 10000 employees</v>
      </c>
      <c r="K2030" t="str">
        <f>IF(DataAnalyst!L2088=-1,"Unknown",DataAnalyst!L2088)</f>
        <v>IT Services</v>
      </c>
      <c r="L2030" t="str">
        <f>IF(DataAnalyst!N2088=-1,"Unknown",DataAnalyst!N2088)</f>
        <v>$50 to $100 million (USD)</v>
      </c>
      <c r="M2030" t="b">
        <f>IF(DataAnalyst!P2088=-1,FALSE,TRUE)</f>
        <v>0</v>
      </c>
      <c r="N2030">
        <f t="shared" si="287"/>
        <v>0</v>
      </c>
      <c r="O2030">
        <f t="shared" si="282"/>
        <v>0</v>
      </c>
      <c r="P2030">
        <f t="shared" si="283"/>
        <v>0</v>
      </c>
      <c r="Q2030">
        <f t="shared" si="284"/>
        <v>0</v>
      </c>
      <c r="R2030">
        <f t="shared" si="285"/>
        <v>0</v>
      </c>
      <c r="S2030">
        <f t="shared" si="286"/>
        <v>1</v>
      </c>
    </row>
    <row r="2031" spans="1:19" ht="18.600000000000001" customHeight="1" x14ac:dyDescent="0.3">
      <c r="A2031" t="s">
        <v>5593</v>
      </c>
      <c r="B2031" t="str">
        <f>UPPER(DataAnalyst!B2031)</f>
        <v>SENIOR DATA ANALYST</v>
      </c>
      <c r="C2031" t="s">
        <v>5030</v>
      </c>
      <c r="E2031" t="str">
        <f t="shared" si="288"/>
        <v>Data Analyst</v>
      </c>
      <c r="F2031" t="str">
        <f t="shared" si="280"/>
        <v>$46</v>
      </c>
      <c r="G2031" t="str">
        <f t="shared" si="281"/>
        <v>$86</v>
      </c>
      <c r="H2031" t="str">
        <f>LEFT(DataAnalyst!F2089,LEN(DataAnalyst!F2089)-3)</f>
        <v xml:space="preserve">Kuehne + Nagel
</v>
      </c>
      <c r="I2031" t="s">
        <v>5735</v>
      </c>
      <c r="J2031" t="str">
        <f>IF(DataAnalyst!I2089=-1,"Unknown",DataAnalyst!I2089)</f>
        <v>10000+ employees</v>
      </c>
      <c r="K2031" t="str">
        <f>IF(DataAnalyst!L2089=-1,"Unknown",DataAnalyst!L2089)</f>
        <v>Logistics &amp; Supply Chain</v>
      </c>
      <c r="L2031" t="str">
        <f>IF(DataAnalyst!N2089=-1,"Unknown",DataAnalyst!N2089)</f>
        <v>$10+ billion (USD)</v>
      </c>
      <c r="M2031" t="b">
        <f>IF(DataAnalyst!P2089=-1,FALSE,TRUE)</f>
        <v>0</v>
      </c>
      <c r="N2031">
        <f t="shared" si="287"/>
        <v>1</v>
      </c>
      <c r="O2031">
        <f t="shared" si="282"/>
        <v>0</v>
      </c>
      <c r="P2031">
        <f t="shared" si="283"/>
        <v>0</v>
      </c>
      <c r="Q2031">
        <f t="shared" si="284"/>
        <v>1</v>
      </c>
      <c r="R2031">
        <f t="shared" si="285"/>
        <v>0</v>
      </c>
      <c r="S2031">
        <f t="shared" si="286"/>
        <v>1</v>
      </c>
    </row>
    <row r="2032" spans="1:19" ht="18.600000000000001" customHeight="1" x14ac:dyDescent="0.3">
      <c r="A2032" t="s">
        <v>5597</v>
      </c>
      <c r="B2032" t="str">
        <f>UPPER(DataAnalyst!B2032)</f>
        <v>SENIOR HEALTH DATA ANALYST</v>
      </c>
      <c r="C2032" t="s">
        <v>5030</v>
      </c>
      <c r="E2032" t="str">
        <f t="shared" si="288"/>
        <v>Data Analyst</v>
      </c>
      <c r="F2032" t="str">
        <f t="shared" si="280"/>
        <v>$46</v>
      </c>
      <c r="G2032" t="str">
        <f t="shared" si="281"/>
        <v>$86</v>
      </c>
      <c r="H2032" t="str">
        <f>LEFT(DataAnalyst!F2090,LEN(DataAnalyst!F2090)-3)</f>
        <v xml:space="preserve">CYNET SYSTEMS
</v>
      </c>
      <c r="I2032" t="s">
        <v>5705</v>
      </c>
      <c r="J2032" t="str">
        <f>IF(DataAnalyst!I2090=-1,"Unknown",DataAnalyst!I2090)</f>
        <v>501 to 1000 employees</v>
      </c>
      <c r="K2032" t="str">
        <f>IF(DataAnalyst!L2090=-1,"Unknown",DataAnalyst!L2090)</f>
        <v>IT Services</v>
      </c>
      <c r="L2032" t="str">
        <f>IF(DataAnalyst!N2090=-1,"Unknown",DataAnalyst!N2090)</f>
        <v>$50 to $100 million (USD)</v>
      </c>
      <c r="M2032" t="b">
        <f>IF(DataAnalyst!P2090=-1,FALSE,TRUE)</f>
        <v>0</v>
      </c>
      <c r="N2032">
        <f t="shared" si="287"/>
        <v>1</v>
      </c>
      <c r="O2032">
        <f t="shared" si="282"/>
        <v>1</v>
      </c>
      <c r="P2032">
        <f t="shared" si="283"/>
        <v>0</v>
      </c>
      <c r="Q2032">
        <f t="shared" si="284"/>
        <v>1</v>
      </c>
      <c r="R2032">
        <f t="shared" si="285"/>
        <v>0</v>
      </c>
      <c r="S2032">
        <f t="shared" si="286"/>
        <v>0</v>
      </c>
    </row>
    <row r="2033" spans="1:19" ht="18.600000000000001" customHeight="1" x14ac:dyDescent="0.3">
      <c r="A2033" t="s">
        <v>5600</v>
      </c>
      <c r="B2033" t="str">
        <f>UPPER(DataAnalyst!B2033)</f>
        <v>BUSINESS DATA ANALYST - SENIOR/DIRECTOR</v>
      </c>
      <c r="C2033" t="s">
        <v>5030</v>
      </c>
      <c r="E2033" t="str">
        <f t="shared" si="288"/>
        <v>Business Analyst</v>
      </c>
      <c r="F2033" t="str">
        <f t="shared" si="280"/>
        <v>$46</v>
      </c>
      <c r="G2033" t="str">
        <f t="shared" si="281"/>
        <v>$86</v>
      </c>
      <c r="H2033" t="str">
        <f>LEFT(DataAnalyst!F2091,LEN(DataAnalyst!F2091)-3)</f>
        <v xml:space="preserve">Health &amp; Hospital Corporation
</v>
      </c>
      <c r="I2033" t="s">
        <v>5705</v>
      </c>
      <c r="J2033" t="str">
        <f>IF(DataAnalyst!I2091=-1,"Unknown",DataAnalyst!I2091)</f>
        <v>1001 to 5000 employees</v>
      </c>
      <c r="K2033" t="str">
        <f>IF(DataAnalyst!L2091=-1,"Unknown",DataAnalyst!L2091)</f>
        <v>Health Care Services &amp; Hospitals</v>
      </c>
      <c r="L2033" t="str">
        <f>IF(DataAnalyst!N2091=-1,"Unknown",DataAnalyst!N2091)</f>
        <v>$100 to $500 million (USD)</v>
      </c>
      <c r="M2033" t="b">
        <f>IF(DataAnalyst!P2091=-1,FALSE,TRUE)</f>
        <v>0</v>
      </c>
      <c r="N2033">
        <f t="shared" si="287"/>
        <v>1</v>
      </c>
      <c r="O2033">
        <f t="shared" si="282"/>
        <v>0</v>
      </c>
      <c r="P2033">
        <f t="shared" si="283"/>
        <v>0</v>
      </c>
      <c r="Q2033">
        <f t="shared" si="284"/>
        <v>1</v>
      </c>
      <c r="R2033">
        <f t="shared" si="285"/>
        <v>0</v>
      </c>
      <c r="S2033">
        <f t="shared" si="286"/>
        <v>0</v>
      </c>
    </row>
    <row r="2034" spans="1:19" ht="18.600000000000001" customHeight="1" x14ac:dyDescent="0.3">
      <c r="A2034" t="s">
        <v>5602</v>
      </c>
      <c r="B2034" t="str">
        <f>UPPER(DataAnalyst!B2034)</f>
        <v>SALES FINANCE DATA ANALYST</v>
      </c>
      <c r="C2034" t="s">
        <v>5030</v>
      </c>
      <c r="E2034" t="str">
        <f t="shared" si="288"/>
        <v>Data Analyst</v>
      </c>
      <c r="F2034" t="str">
        <f t="shared" si="280"/>
        <v>$46</v>
      </c>
      <c r="G2034" t="str">
        <f t="shared" si="281"/>
        <v>$86</v>
      </c>
      <c r="H2034" t="str">
        <f>LEFT(DataAnalyst!F2092,LEN(DataAnalyst!F2092)-3)</f>
        <v xml:space="preserve">Heartland Payment Systems
</v>
      </c>
      <c r="I2034" t="s">
        <v>5744</v>
      </c>
      <c r="J2034" t="str">
        <f>IF(DataAnalyst!I2092=-1,"Unknown",DataAnalyst!I2092)</f>
        <v>1001 to 5000 employees</v>
      </c>
      <c r="K2034" t="str">
        <f>IF(DataAnalyst!L2092=-1,"Unknown",DataAnalyst!L2092)</f>
        <v>Financial Transaction Processing</v>
      </c>
      <c r="L2034" t="str">
        <f>IF(DataAnalyst!N2092=-1,"Unknown",DataAnalyst!N2092)</f>
        <v>$2 to $5 billion (USD)</v>
      </c>
      <c r="M2034" t="b">
        <f>IF(DataAnalyst!P2092=-1,FALSE,TRUE)</f>
        <v>0</v>
      </c>
      <c r="N2034">
        <f t="shared" si="287"/>
        <v>1</v>
      </c>
      <c r="O2034">
        <f t="shared" si="282"/>
        <v>0</v>
      </c>
      <c r="P2034">
        <f t="shared" si="283"/>
        <v>0</v>
      </c>
      <c r="Q2034">
        <f t="shared" si="284"/>
        <v>0</v>
      </c>
      <c r="R2034">
        <f t="shared" si="285"/>
        <v>0</v>
      </c>
      <c r="S2034">
        <f t="shared" si="286"/>
        <v>1</v>
      </c>
    </row>
    <row r="2035" spans="1:19" ht="18.600000000000001" customHeight="1" x14ac:dyDescent="0.3">
      <c r="A2035" t="s">
        <v>5604</v>
      </c>
      <c r="B2035" t="str">
        <f>UPPER(DataAnalyst!B2035)</f>
        <v>SENIOR BUSINESS TECHNOLOGY ANALYST - MDM / DATA MANAGEMENT (SAN FRANCISCO AREA, CA)</v>
      </c>
      <c r="C2035" t="s">
        <v>5030</v>
      </c>
      <c r="E2035" t="str">
        <f t="shared" si="288"/>
        <v>Business Analyst</v>
      </c>
      <c r="F2035" t="str">
        <f t="shared" si="280"/>
        <v>$46</v>
      </c>
      <c r="G2035" t="str">
        <f t="shared" si="281"/>
        <v>$86</v>
      </c>
      <c r="H2035" t="str">
        <f>LEFT(DataAnalyst!F2093,LEN(DataAnalyst!F2093)-3)</f>
        <v xml:space="preserve">Staffigo Technical Services, LLC
</v>
      </c>
      <c r="I2035" t="s">
        <v>5705</v>
      </c>
      <c r="J2035" t="str">
        <f>IF(DataAnalyst!I2093=-1,"Unknown",DataAnalyst!I2093)</f>
        <v>51 to 200 employees</v>
      </c>
      <c r="K2035" t="str">
        <f>IF(DataAnalyst!L2093=-1,"Unknown",DataAnalyst!L2093)</f>
        <v>IT Services</v>
      </c>
      <c r="L2035" t="str">
        <f>IF(DataAnalyst!N2093=-1,"Unknown",DataAnalyst!N2093)</f>
        <v>$50 to $100 million (USD)</v>
      </c>
      <c r="M2035" t="b">
        <f>IF(DataAnalyst!P2093=-1,FALSE,TRUE)</f>
        <v>0</v>
      </c>
      <c r="N2035">
        <f t="shared" si="287"/>
        <v>0</v>
      </c>
      <c r="O2035">
        <f t="shared" si="282"/>
        <v>0</v>
      </c>
      <c r="P2035">
        <f t="shared" si="283"/>
        <v>0</v>
      </c>
      <c r="Q2035">
        <f t="shared" si="284"/>
        <v>0</v>
      </c>
      <c r="R2035">
        <f t="shared" si="285"/>
        <v>0</v>
      </c>
      <c r="S2035">
        <f t="shared" si="286"/>
        <v>1</v>
      </c>
    </row>
    <row r="2036" spans="1:19" ht="18.600000000000001" customHeight="1" x14ac:dyDescent="0.3">
      <c r="A2036" t="s">
        <v>5605</v>
      </c>
      <c r="B2036" t="str">
        <f>UPPER(DataAnalyst!B2036)</f>
        <v>DATA INTEGRITY ANALYST</v>
      </c>
      <c r="C2036" t="s">
        <v>5030</v>
      </c>
      <c r="E2036" t="str">
        <f t="shared" si="288"/>
        <v>Data Analyst</v>
      </c>
      <c r="F2036" t="str">
        <f t="shared" si="280"/>
        <v>$46</v>
      </c>
      <c r="G2036" t="str">
        <f t="shared" si="281"/>
        <v>$86</v>
      </c>
      <c r="H2036" t="str">
        <f>LEFT(DataAnalyst!F2094,LEN(DataAnalyst!F2094)-3)</f>
        <v xml:space="preserve">Franciscan Health
</v>
      </c>
      <c r="I2036" t="s">
        <v>5750</v>
      </c>
      <c r="J2036" t="str">
        <f>IF(DataAnalyst!I2094=-1,"Unknown",DataAnalyst!I2094)</f>
        <v>10000+ employees</v>
      </c>
      <c r="K2036" t="str">
        <f>IF(DataAnalyst!L2094=-1,"Unknown",DataAnalyst!L2094)</f>
        <v>Health Care Services &amp; Hospitals</v>
      </c>
      <c r="L2036" t="str">
        <f>IF(DataAnalyst!N2094=-1,"Unknown",DataAnalyst!N2094)</f>
        <v>$2 to $5 billion (USD)</v>
      </c>
      <c r="M2036" t="b">
        <f>IF(DataAnalyst!P2094=-1,FALSE,TRUE)</f>
        <v>0</v>
      </c>
      <c r="N2036">
        <f t="shared" si="287"/>
        <v>0</v>
      </c>
      <c r="O2036">
        <f t="shared" si="282"/>
        <v>0</v>
      </c>
      <c r="P2036">
        <f t="shared" si="283"/>
        <v>0</v>
      </c>
      <c r="Q2036">
        <f t="shared" si="284"/>
        <v>1</v>
      </c>
      <c r="R2036">
        <f t="shared" si="285"/>
        <v>1</v>
      </c>
      <c r="S2036">
        <f t="shared" si="286"/>
        <v>0</v>
      </c>
    </row>
    <row r="2037" spans="1:19" ht="18.600000000000001" customHeight="1" x14ac:dyDescent="0.3">
      <c r="A2037" t="s">
        <v>5608</v>
      </c>
      <c r="B2037" t="str">
        <f>UPPER(DataAnalyst!B2037)</f>
        <v>BUSINESS DATA ANALYST - SFO , CA</v>
      </c>
      <c r="C2037" t="s">
        <v>5030</v>
      </c>
      <c r="E2037" t="str">
        <f t="shared" si="288"/>
        <v>Business Analyst</v>
      </c>
      <c r="F2037" t="str">
        <f t="shared" si="280"/>
        <v>$46</v>
      </c>
      <c r="G2037" t="str">
        <f t="shared" si="281"/>
        <v>$86</v>
      </c>
      <c r="H2037" t="str">
        <f>LEFT(DataAnalyst!F2095,LEN(DataAnalyst!F2095)-3)</f>
        <v xml:space="preserve">Vespa Group LLC
</v>
      </c>
      <c r="I2037" t="s">
        <v>5705</v>
      </c>
      <c r="J2037" t="str">
        <f>IF(DataAnalyst!I2095=-1,"Unknown",DataAnalyst!I2095)</f>
        <v>1 to 50 employees</v>
      </c>
      <c r="K2037" t="str">
        <f>IF(DataAnalyst!L2095=-1,"Unknown",DataAnalyst!L2095)</f>
        <v>Casual Restaurants</v>
      </c>
      <c r="L2037" t="str">
        <f>IF(DataAnalyst!N2095=-1,"Unknown",DataAnalyst!N2095)</f>
        <v>Less than $1 million (USD)</v>
      </c>
      <c r="M2037" t="b">
        <f>IF(DataAnalyst!P2095=-1,FALSE,TRUE)</f>
        <v>0</v>
      </c>
      <c r="N2037">
        <f t="shared" si="287"/>
        <v>0</v>
      </c>
      <c r="O2037">
        <f t="shared" si="282"/>
        <v>0</v>
      </c>
      <c r="P2037">
        <f t="shared" si="283"/>
        <v>0</v>
      </c>
      <c r="Q2037">
        <f t="shared" si="284"/>
        <v>0</v>
      </c>
      <c r="R2037">
        <f t="shared" si="285"/>
        <v>0</v>
      </c>
      <c r="S2037">
        <f t="shared" si="286"/>
        <v>0</v>
      </c>
    </row>
    <row r="2038" spans="1:19" ht="18.600000000000001" customHeight="1" x14ac:dyDescent="0.3">
      <c r="A2038" t="s">
        <v>5610</v>
      </c>
      <c r="B2038" t="str">
        <f>UPPER(DataAnalyst!B2038)</f>
        <v>BUSINESS DATA ANALYST WITH DATA STANDARDS AND MIGRATION</v>
      </c>
      <c r="C2038" t="s">
        <v>5030</v>
      </c>
      <c r="E2038" t="str">
        <f t="shared" si="288"/>
        <v>Business Analyst</v>
      </c>
      <c r="F2038" t="str">
        <f t="shared" si="280"/>
        <v>$46</v>
      </c>
      <c r="G2038" t="str">
        <f t="shared" si="281"/>
        <v>$86</v>
      </c>
      <c r="H2038" t="str">
        <f>LEFT(DataAnalyst!F2096,LEN(DataAnalyst!F2096)-3)</f>
        <v xml:space="preserve">Little Raymond's Print Shop
</v>
      </c>
      <c r="I2038" t="s">
        <v>5757</v>
      </c>
      <c r="J2038" t="str">
        <f>IF(DataAnalyst!I2096=-1,"Unknown",DataAnalyst!I2096)</f>
        <v>51 to 200 employees</v>
      </c>
      <c r="K2038" t="str">
        <f>IF(DataAnalyst!L2096=-1,"Unknown",DataAnalyst!L2096)</f>
        <v>Department, Clothing, &amp; Shoe Stores</v>
      </c>
      <c r="L2038" t="str">
        <f>IF(DataAnalyst!N2096=-1,"Unknown",DataAnalyst!N2096)</f>
        <v>Unknown / Non-Applicable</v>
      </c>
      <c r="M2038" t="b">
        <f>IF(DataAnalyst!P2096=-1,FALSE,TRUE)</f>
        <v>0</v>
      </c>
      <c r="N2038">
        <f t="shared" si="287"/>
        <v>0</v>
      </c>
      <c r="O2038">
        <f t="shared" si="282"/>
        <v>0</v>
      </c>
      <c r="P2038">
        <f t="shared" si="283"/>
        <v>0</v>
      </c>
      <c r="Q2038">
        <f t="shared" si="284"/>
        <v>0</v>
      </c>
      <c r="R2038">
        <f t="shared" si="285"/>
        <v>0</v>
      </c>
      <c r="S2038">
        <f t="shared" si="286"/>
        <v>0</v>
      </c>
    </row>
    <row r="2039" spans="1:19" ht="18.600000000000001" customHeight="1" x14ac:dyDescent="0.3">
      <c r="A2039" t="s">
        <v>5611</v>
      </c>
      <c r="B2039" t="str">
        <f>UPPER(DataAnalyst!B2039)</f>
        <v>SENIOR DATA ANALYST</v>
      </c>
      <c r="C2039" t="s">
        <v>5030</v>
      </c>
      <c r="E2039" t="str">
        <f t="shared" si="288"/>
        <v>Data Analyst</v>
      </c>
      <c r="F2039" t="str">
        <f t="shared" si="280"/>
        <v>$46</v>
      </c>
      <c r="G2039" t="str">
        <f t="shared" si="281"/>
        <v>$86</v>
      </c>
      <c r="H2039" t="str">
        <f>LEFT(DataAnalyst!F2097,LEN(DataAnalyst!F2097)-3)</f>
        <v xml:space="preserve">CNO Financial Group
</v>
      </c>
      <c r="I2039" t="s">
        <v>5701</v>
      </c>
      <c r="J2039" t="str">
        <f>IF(DataAnalyst!I2097=-1,"Unknown",DataAnalyst!I2097)</f>
        <v>1001 to 5000 employees</v>
      </c>
      <c r="K2039" t="str">
        <f>IF(DataAnalyst!L2097=-1,"Unknown",DataAnalyst!L2097)</f>
        <v>Insurance Carriers</v>
      </c>
      <c r="L2039" t="str">
        <f>IF(DataAnalyst!N2097=-1,"Unknown",DataAnalyst!N2097)</f>
        <v>$2 to $5 billion (USD)</v>
      </c>
      <c r="M2039" t="b">
        <f>IF(DataAnalyst!P2097=-1,FALSE,TRUE)</f>
        <v>0</v>
      </c>
      <c r="N2039">
        <f t="shared" si="287"/>
        <v>1</v>
      </c>
      <c r="O2039">
        <f t="shared" si="282"/>
        <v>1</v>
      </c>
      <c r="P2039">
        <f t="shared" si="283"/>
        <v>1</v>
      </c>
      <c r="Q2039">
        <f t="shared" si="284"/>
        <v>0</v>
      </c>
      <c r="R2039">
        <f t="shared" si="285"/>
        <v>0</v>
      </c>
      <c r="S2039">
        <f t="shared" si="286"/>
        <v>0</v>
      </c>
    </row>
    <row r="2040" spans="1:19" ht="18.600000000000001" customHeight="1" x14ac:dyDescent="0.3">
      <c r="A2040" t="s">
        <v>5613</v>
      </c>
      <c r="B2040" t="str">
        <f>UPPER(DataAnalyst!B2040)</f>
        <v>BI DATA ANALYST / BUSINESS ANALYST</v>
      </c>
      <c r="C2040" t="s">
        <v>5030</v>
      </c>
      <c r="E2040" t="str">
        <f t="shared" si="288"/>
        <v>Business Analyst</v>
      </c>
      <c r="F2040" t="str">
        <f t="shared" si="280"/>
        <v>$46</v>
      </c>
      <c r="G2040" t="str">
        <f t="shared" si="281"/>
        <v>$86</v>
      </c>
      <c r="H2040" t="str">
        <f>LEFT(DataAnalyst!F2098,LEN(DataAnalyst!F2098)-3)</f>
        <v xml:space="preserve">Lionbridge
</v>
      </c>
      <c r="I2040" t="s">
        <v>5764</v>
      </c>
      <c r="J2040" t="str">
        <f>IF(DataAnalyst!I2098=-1,"Unknown",DataAnalyst!I2098)</f>
        <v>5001 to 10000 employees</v>
      </c>
      <c r="K2040" t="str">
        <f>IF(DataAnalyst!L2098=-1,"Unknown",DataAnalyst!L2098)</f>
        <v>IT Services</v>
      </c>
      <c r="L2040" t="str">
        <f>IF(DataAnalyst!N2098=-1,"Unknown",DataAnalyst!N2098)</f>
        <v>$500 million to $1 billion (USD)</v>
      </c>
      <c r="M2040" t="b">
        <f>IF(DataAnalyst!P2098=-1,FALSE,TRUE)</f>
        <v>0</v>
      </c>
      <c r="N2040">
        <f t="shared" si="287"/>
        <v>1</v>
      </c>
      <c r="O2040">
        <f t="shared" si="282"/>
        <v>0</v>
      </c>
      <c r="P2040">
        <f t="shared" si="283"/>
        <v>0</v>
      </c>
      <c r="Q2040">
        <f t="shared" si="284"/>
        <v>0</v>
      </c>
      <c r="R2040">
        <f t="shared" si="285"/>
        <v>0</v>
      </c>
      <c r="S2040">
        <f t="shared" si="286"/>
        <v>0</v>
      </c>
    </row>
    <row r="2041" spans="1:19" ht="18.600000000000001" customHeight="1" x14ac:dyDescent="0.3">
      <c r="A2041" t="s">
        <v>5616</v>
      </c>
      <c r="B2041" t="str">
        <f>UPPER(DataAnalyst!B2041)</f>
        <v>SENIOR PRODUCT DATA ANALYST</v>
      </c>
      <c r="C2041" t="s">
        <v>5030</v>
      </c>
      <c r="E2041" t="str">
        <f t="shared" si="288"/>
        <v>Data Analyst</v>
      </c>
      <c r="F2041" t="str">
        <f t="shared" si="280"/>
        <v>$46</v>
      </c>
      <c r="G2041" t="str">
        <f t="shared" si="281"/>
        <v>$86</v>
      </c>
      <c r="H2041" t="str">
        <f>LEFT(DataAnalyst!F2099,LEN(DataAnalyst!F2099)-3)</f>
        <v xml:space="preserve">Remitly
</v>
      </c>
      <c r="I2041" t="s">
        <v>174</v>
      </c>
      <c r="J2041" t="str">
        <f>IF(DataAnalyst!I2099=-1,"Unknown",DataAnalyst!I2099)</f>
        <v>1001 to 5000 employees</v>
      </c>
      <c r="K2041" t="str">
        <f>IF(DataAnalyst!L2099=-1,"Unknown",DataAnalyst!L2099)</f>
        <v>Banks &amp; Credit Unions</v>
      </c>
      <c r="L2041" t="str">
        <f>IF(DataAnalyst!N2099=-1,"Unknown",DataAnalyst!N2099)</f>
        <v>Unknown / Non-Applicable</v>
      </c>
      <c r="M2041" t="b">
        <f>IF(DataAnalyst!P2099=-1,FALSE,TRUE)</f>
        <v>1</v>
      </c>
      <c r="N2041">
        <f t="shared" si="287"/>
        <v>1</v>
      </c>
      <c r="O2041">
        <f t="shared" si="282"/>
        <v>1</v>
      </c>
      <c r="P2041">
        <f t="shared" si="283"/>
        <v>0</v>
      </c>
      <c r="Q2041">
        <f t="shared" si="284"/>
        <v>1</v>
      </c>
      <c r="R2041">
        <f t="shared" si="285"/>
        <v>0</v>
      </c>
      <c r="S2041">
        <f t="shared" si="286"/>
        <v>1</v>
      </c>
    </row>
    <row r="2042" spans="1:19" ht="18.600000000000001" customHeight="1" x14ac:dyDescent="0.3">
      <c r="A2042" t="s">
        <v>5618</v>
      </c>
      <c r="B2042" t="str">
        <f>UPPER(DataAnalyst!B2042)</f>
        <v>SENIOR BUSINESS DATA ANALYST, GROWTH STRATEGY</v>
      </c>
      <c r="C2042" t="s">
        <v>5030</v>
      </c>
      <c r="E2042" t="str">
        <f t="shared" si="288"/>
        <v>Business Analyst</v>
      </c>
      <c r="F2042" t="str">
        <f t="shared" si="280"/>
        <v>$46</v>
      </c>
      <c r="G2042" t="str">
        <f t="shared" si="281"/>
        <v>$86</v>
      </c>
      <c r="H2042" t="str">
        <f>LEFT(DataAnalyst!F2101,LEN(DataAnalyst!F2101)-3)</f>
        <v xml:space="preserve">Microsoft Corporation
</v>
      </c>
      <c r="I2042" t="s">
        <v>5764</v>
      </c>
      <c r="J2042" t="str">
        <f>IF(DataAnalyst!I2101=-1,"Unknown",DataAnalyst!I2101)</f>
        <v>10000+ employees</v>
      </c>
      <c r="K2042" t="str">
        <f>IF(DataAnalyst!L2101=-1,"Unknown",DataAnalyst!L2101)</f>
        <v>Computer Hardware &amp; Software</v>
      </c>
      <c r="L2042" t="str">
        <f>IF(DataAnalyst!N2101=-1,"Unknown",DataAnalyst!N2101)</f>
        <v>$10+ billion (USD)</v>
      </c>
      <c r="M2042" t="b">
        <f>IF(DataAnalyst!P2101=-1,FALSE,TRUE)</f>
        <v>0</v>
      </c>
      <c r="N2042">
        <f t="shared" si="287"/>
        <v>1</v>
      </c>
      <c r="O2042">
        <f t="shared" si="282"/>
        <v>0</v>
      </c>
      <c r="P2042">
        <f t="shared" si="283"/>
        <v>0</v>
      </c>
      <c r="Q2042">
        <f t="shared" si="284"/>
        <v>1</v>
      </c>
      <c r="R2042">
        <f t="shared" si="285"/>
        <v>0</v>
      </c>
      <c r="S2042">
        <f t="shared" si="286"/>
        <v>0</v>
      </c>
    </row>
    <row r="2043" spans="1:19" ht="18.600000000000001" customHeight="1" x14ac:dyDescent="0.3">
      <c r="A2043" t="s">
        <v>5620</v>
      </c>
      <c r="B2043" t="str">
        <f>UPPER(DataAnalyst!B2043)</f>
        <v>SENIOR PRODUCT DATA ANALYST</v>
      </c>
      <c r="C2043" t="s">
        <v>5030</v>
      </c>
      <c r="E2043" t="str">
        <f t="shared" si="288"/>
        <v>Data Analyst</v>
      </c>
      <c r="F2043" t="str">
        <f t="shared" si="280"/>
        <v>$46</v>
      </c>
      <c r="G2043" t="str">
        <f t="shared" si="281"/>
        <v>$86</v>
      </c>
      <c r="H2043" t="str">
        <f>LEFT(DataAnalyst!F2102,LEN(DataAnalyst!F2102)-3)</f>
        <v xml:space="preserve">Akraya Inc.
</v>
      </c>
      <c r="I2043" t="s">
        <v>174</v>
      </c>
      <c r="J2043" t="str">
        <f>IF(DataAnalyst!I2102=-1,"Unknown",DataAnalyst!I2102)</f>
        <v>51 to 200 employees</v>
      </c>
      <c r="K2043" t="str">
        <f>IF(DataAnalyst!L2102=-1,"Unknown",DataAnalyst!L2102)</f>
        <v>Staffing &amp; Outsourcing</v>
      </c>
      <c r="L2043" t="str">
        <f>IF(DataAnalyst!N2102=-1,"Unknown",DataAnalyst!N2102)</f>
        <v>$25 to $50 million (USD)</v>
      </c>
      <c r="M2043" t="b">
        <f>IF(DataAnalyst!P2102=-1,FALSE,TRUE)</f>
        <v>0</v>
      </c>
      <c r="N2043">
        <f t="shared" si="287"/>
        <v>1</v>
      </c>
      <c r="O2043">
        <f t="shared" si="282"/>
        <v>1</v>
      </c>
      <c r="P2043">
        <f t="shared" si="283"/>
        <v>0</v>
      </c>
      <c r="Q2043">
        <f t="shared" si="284"/>
        <v>1</v>
      </c>
      <c r="R2043">
        <f t="shared" si="285"/>
        <v>0</v>
      </c>
      <c r="S2043">
        <f t="shared" si="286"/>
        <v>1</v>
      </c>
    </row>
    <row r="2044" spans="1:19" ht="18.600000000000001" customHeight="1" x14ac:dyDescent="0.3">
      <c r="A2044" t="s">
        <v>5622</v>
      </c>
      <c r="B2044" t="str">
        <f>UPPER(DataAnalyst!B2044)</f>
        <v>DATA ANALYST JUNIOR</v>
      </c>
      <c r="C2044" t="s">
        <v>5030</v>
      </c>
      <c r="E2044" t="str">
        <f t="shared" si="288"/>
        <v>Data Analyst</v>
      </c>
      <c r="F2044" t="str">
        <f t="shared" si="280"/>
        <v>$46</v>
      </c>
      <c r="G2044" t="str">
        <f t="shared" si="281"/>
        <v>$86</v>
      </c>
      <c r="H2044" t="str">
        <f>LEFT(DataAnalyst!F2103,LEN(DataAnalyst!F2103)-3)</f>
        <v xml:space="preserve">Washington Federal
</v>
      </c>
      <c r="I2044" t="s">
        <v>174</v>
      </c>
      <c r="J2044" t="str">
        <f>IF(DataAnalyst!I2103=-1,"Unknown",DataAnalyst!I2103)</f>
        <v>1001 to 5000 employees</v>
      </c>
      <c r="K2044" t="str">
        <f>IF(DataAnalyst!L2103=-1,"Unknown",DataAnalyst!L2103)</f>
        <v>Banks &amp; Credit Unions</v>
      </c>
      <c r="L2044" t="str">
        <f>IF(DataAnalyst!N2103=-1,"Unknown",DataAnalyst!N2103)</f>
        <v>$500 million to $1 billion (USD)</v>
      </c>
      <c r="M2044" t="b">
        <f>IF(DataAnalyst!P2103=-1,FALSE,TRUE)</f>
        <v>0</v>
      </c>
      <c r="N2044">
        <f t="shared" si="287"/>
        <v>1</v>
      </c>
      <c r="O2044">
        <f t="shared" si="282"/>
        <v>0</v>
      </c>
      <c r="P2044">
        <f t="shared" si="283"/>
        <v>0</v>
      </c>
      <c r="Q2044">
        <f t="shared" si="284"/>
        <v>0</v>
      </c>
      <c r="R2044">
        <f t="shared" si="285"/>
        <v>0</v>
      </c>
      <c r="S2044">
        <f t="shared" si="286"/>
        <v>1</v>
      </c>
    </row>
    <row r="2045" spans="1:19" ht="18.600000000000001" customHeight="1" x14ac:dyDescent="0.3">
      <c r="A2045" t="s">
        <v>5624</v>
      </c>
      <c r="B2045" t="str">
        <f>UPPER(DataAnalyst!B2045)</f>
        <v>JOB OPPORTUNITY WITH COGNIZANT FOR DATA ANALYST AT SFO ,CA (NO OPT &amp; NO CPT)</v>
      </c>
      <c r="C2045" t="s">
        <v>5030</v>
      </c>
      <c r="E2045" t="str">
        <f t="shared" si="288"/>
        <v>Data Analyst</v>
      </c>
      <c r="F2045" t="str">
        <f t="shared" si="280"/>
        <v>$46</v>
      </c>
      <c r="G2045" t="str">
        <f t="shared" si="281"/>
        <v>$86</v>
      </c>
      <c r="H2045" t="str">
        <f>LEFT(DataAnalyst!F2104,LEN(DataAnalyst!F2104)-3)</f>
        <v xml:space="preserve">SureCritic
</v>
      </c>
      <c r="I2045" t="s">
        <v>174</v>
      </c>
      <c r="J2045" t="str">
        <f>IF(DataAnalyst!I2104=-1,"Unknown",DataAnalyst!I2104)</f>
        <v>1 to 50 employees</v>
      </c>
      <c r="K2045" t="str">
        <f>IF(DataAnalyst!L2104=-1,"Unknown",DataAnalyst!L2104)</f>
        <v>Research &amp; Development</v>
      </c>
      <c r="L2045" t="str">
        <f>IF(DataAnalyst!N2104=-1,"Unknown",DataAnalyst!N2104)</f>
        <v>Less than $1 million (USD)</v>
      </c>
      <c r="M2045" t="b">
        <f>IF(DataAnalyst!P2104=-1,FALSE,TRUE)</f>
        <v>0</v>
      </c>
      <c r="N2045">
        <f t="shared" si="287"/>
        <v>1</v>
      </c>
      <c r="O2045">
        <f t="shared" si="282"/>
        <v>0</v>
      </c>
      <c r="P2045">
        <f t="shared" si="283"/>
        <v>0</v>
      </c>
      <c r="Q2045">
        <f t="shared" si="284"/>
        <v>1</v>
      </c>
      <c r="R2045">
        <f t="shared" si="285"/>
        <v>0</v>
      </c>
      <c r="S2045">
        <f t="shared" si="286"/>
        <v>1</v>
      </c>
    </row>
    <row r="2046" spans="1:19" ht="18.600000000000001" customHeight="1" x14ac:dyDescent="0.3">
      <c r="A2046" t="s">
        <v>5626</v>
      </c>
      <c r="B2046" t="str">
        <f>UPPER(DataAnalyst!B2046)</f>
        <v>SENIOR DATA ANALYST</v>
      </c>
      <c r="C2046" t="s">
        <v>5030</v>
      </c>
      <c r="E2046" t="str">
        <f t="shared" si="288"/>
        <v>Data Analyst</v>
      </c>
      <c r="F2046" t="str">
        <f t="shared" si="280"/>
        <v>$46</v>
      </c>
      <c r="G2046" t="str">
        <f t="shared" si="281"/>
        <v>$86</v>
      </c>
      <c r="H2046" t="str">
        <f>LEFT(DataAnalyst!F2107,LEN(DataAnalyst!F2107)-3)</f>
        <v xml:space="preserve">Microsoft Corporation
</v>
      </c>
      <c r="I2046" t="s">
        <v>5764</v>
      </c>
      <c r="J2046" t="str">
        <f>IF(DataAnalyst!I2107=-1,"Unknown",DataAnalyst!I2107)</f>
        <v>10000+ employees</v>
      </c>
      <c r="K2046" t="str">
        <f>IF(DataAnalyst!L2107=-1,"Unknown",DataAnalyst!L2107)</f>
        <v>Computer Hardware &amp; Software</v>
      </c>
      <c r="L2046" t="str">
        <f>IF(DataAnalyst!N2107=-1,"Unknown",DataAnalyst!N2107)</f>
        <v>$10+ billion (USD)</v>
      </c>
      <c r="M2046" t="b">
        <f>IF(DataAnalyst!P2107=-1,FALSE,TRUE)</f>
        <v>0</v>
      </c>
      <c r="N2046">
        <f t="shared" si="287"/>
        <v>1</v>
      </c>
      <c r="O2046">
        <f t="shared" si="282"/>
        <v>0</v>
      </c>
      <c r="P2046">
        <f t="shared" si="283"/>
        <v>0</v>
      </c>
      <c r="Q2046">
        <f t="shared" si="284"/>
        <v>1</v>
      </c>
      <c r="R2046">
        <f t="shared" si="285"/>
        <v>0</v>
      </c>
      <c r="S2046">
        <f t="shared" si="286"/>
        <v>1</v>
      </c>
    </row>
    <row r="2047" spans="1:19" ht="18.600000000000001" customHeight="1" x14ac:dyDescent="0.3">
      <c r="A2047" t="s">
        <v>5628</v>
      </c>
      <c r="B2047" t="str">
        <f>UPPER(DataAnalyst!B2047)</f>
        <v>SR DATA ANALYST</v>
      </c>
      <c r="C2047" t="s">
        <v>5030</v>
      </c>
      <c r="E2047" t="str">
        <f t="shared" si="288"/>
        <v>Data Analyst</v>
      </c>
      <c r="F2047" t="str">
        <f t="shared" si="280"/>
        <v>$46</v>
      </c>
      <c r="G2047" t="str">
        <f t="shared" si="281"/>
        <v>$86</v>
      </c>
      <c r="H2047" t="str">
        <f>LEFT(DataAnalyst!F2108,LEN(DataAnalyst!F2108)-3)</f>
        <v>Rainier Valley Leadership Acad</v>
      </c>
      <c r="I2047" t="s">
        <v>174</v>
      </c>
      <c r="J2047" t="str">
        <f>IF(DataAnalyst!I2108=-1,"Unknown",DataAnalyst!I2108)</f>
        <v>Unknown</v>
      </c>
      <c r="K2047" t="str">
        <f>IF(DataAnalyst!L2108=-1,"Unknown",DataAnalyst!L2108)</f>
        <v>Unknown</v>
      </c>
      <c r="L2047" t="str">
        <f>IF(DataAnalyst!N2108=-1,"Unknown",DataAnalyst!N2108)</f>
        <v>Unknown</v>
      </c>
      <c r="M2047" t="b">
        <f>IF(DataAnalyst!P2108=-1,FALSE,TRUE)</f>
        <v>0</v>
      </c>
      <c r="N2047">
        <f t="shared" si="287"/>
        <v>1</v>
      </c>
      <c r="O2047">
        <f t="shared" si="282"/>
        <v>1</v>
      </c>
      <c r="P2047">
        <f t="shared" si="283"/>
        <v>0</v>
      </c>
      <c r="Q2047">
        <f t="shared" si="284"/>
        <v>0</v>
      </c>
      <c r="R2047">
        <f t="shared" si="285"/>
        <v>0</v>
      </c>
      <c r="S2047">
        <f t="shared" si="286"/>
        <v>1</v>
      </c>
    </row>
    <row r="2048" spans="1:19" ht="18.600000000000001" customHeight="1" x14ac:dyDescent="0.3">
      <c r="A2048" t="s">
        <v>5630</v>
      </c>
      <c r="B2048" t="str">
        <f>UPPER(DataAnalyst!B2048)</f>
        <v>SENIOR BUSINESS AND DATA ANALYST</v>
      </c>
      <c r="C2048" t="s">
        <v>5030</v>
      </c>
      <c r="E2048" t="str">
        <f t="shared" si="288"/>
        <v>Business Analyst</v>
      </c>
      <c r="F2048" t="str">
        <f t="shared" si="280"/>
        <v>$46</v>
      </c>
      <c r="G2048" t="str">
        <f t="shared" si="281"/>
        <v>$86</v>
      </c>
      <c r="H2048" t="str">
        <f>LEFT(DataAnalyst!F2109,LEN(DataAnalyst!F2109)-3)</f>
        <v xml:space="preserve">Costco Wholesale Corporation
</v>
      </c>
      <c r="I2048" t="s">
        <v>5782</v>
      </c>
      <c r="J2048" t="str">
        <f>IF(DataAnalyst!I2109=-1,"Unknown",DataAnalyst!I2109)</f>
        <v>10000+ employees</v>
      </c>
      <c r="K2048" t="str">
        <f>IF(DataAnalyst!L2109=-1,"Unknown",DataAnalyst!L2109)</f>
        <v>General Merchandise &amp; Superstores</v>
      </c>
      <c r="L2048" t="str">
        <f>IF(DataAnalyst!N2109=-1,"Unknown",DataAnalyst!N2109)</f>
        <v>$10+ billion (USD)</v>
      </c>
      <c r="M2048" t="b">
        <f>IF(DataAnalyst!P2109=-1,FALSE,TRUE)</f>
        <v>0</v>
      </c>
      <c r="N2048">
        <f t="shared" si="287"/>
        <v>1</v>
      </c>
      <c r="O2048">
        <f t="shared" si="282"/>
        <v>0</v>
      </c>
      <c r="P2048">
        <f t="shared" si="283"/>
        <v>0</v>
      </c>
      <c r="Q2048">
        <f t="shared" si="284"/>
        <v>0</v>
      </c>
      <c r="R2048">
        <f t="shared" si="285"/>
        <v>0</v>
      </c>
      <c r="S2048">
        <f t="shared" si="286"/>
        <v>1</v>
      </c>
    </row>
    <row r="2049" spans="1:19" ht="18.600000000000001" customHeight="1" x14ac:dyDescent="0.3">
      <c r="A2049" t="s">
        <v>5633</v>
      </c>
      <c r="B2049" t="str">
        <f>UPPER(DataAnalyst!B2049)</f>
        <v>DATA ANALYST - INT</v>
      </c>
      <c r="C2049" t="s">
        <v>5632</v>
      </c>
      <c r="E2049" t="str">
        <f t="shared" si="288"/>
        <v>Data Analyst</v>
      </c>
      <c r="F2049" t="str">
        <f t="shared" si="280"/>
        <v>$47</v>
      </c>
      <c r="G2049" t="str">
        <f t="shared" si="281"/>
        <v>$74</v>
      </c>
      <c r="H2049" t="str">
        <f>LEFT(DataAnalyst!F2110,LEN(DataAnalyst!F2110)-3)</f>
        <v xml:space="preserve">LendingTree, LLC.
</v>
      </c>
      <c r="I2049" t="s">
        <v>174</v>
      </c>
      <c r="J2049" t="str">
        <f>IF(DataAnalyst!I2110=-1,"Unknown",DataAnalyst!I2110)</f>
        <v>1001 to 5000 employees</v>
      </c>
      <c r="K2049" t="str">
        <f>IF(DataAnalyst!L2110=-1,"Unknown",DataAnalyst!L2110)</f>
        <v>Lending</v>
      </c>
      <c r="L2049" t="str">
        <f>IF(DataAnalyst!N2110=-1,"Unknown",DataAnalyst!N2110)</f>
        <v>$500 million to $1 billion (USD)</v>
      </c>
      <c r="M2049" t="b">
        <f>IF(DataAnalyst!P2110=-1,FALSE,TRUE)</f>
        <v>0</v>
      </c>
      <c r="N2049">
        <f t="shared" si="287"/>
        <v>1</v>
      </c>
      <c r="O2049">
        <f t="shared" si="282"/>
        <v>0</v>
      </c>
      <c r="P2049">
        <f t="shared" si="283"/>
        <v>0</v>
      </c>
      <c r="Q2049">
        <f t="shared" si="284"/>
        <v>1</v>
      </c>
      <c r="R2049">
        <f t="shared" si="285"/>
        <v>1</v>
      </c>
      <c r="S2049">
        <f t="shared" si="286"/>
        <v>0</v>
      </c>
    </row>
    <row r="2050" spans="1:19" ht="18.600000000000001" customHeight="1" x14ac:dyDescent="0.3">
      <c r="A2050" t="s">
        <v>5636</v>
      </c>
      <c r="B2050" t="str">
        <f>UPPER(DataAnalyst!B2050)</f>
        <v>SENIOR FINANCIAL SYSTEMS ANALYST / BUSINESS INTELLIGENCE DATA MODELER</v>
      </c>
      <c r="C2050" t="s">
        <v>5632</v>
      </c>
      <c r="E2050" t="str">
        <f t="shared" si="288"/>
        <v>Business Analyst</v>
      </c>
      <c r="F2050" t="str">
        <f t="shared" ref="F2050:F2113" si="289">LEFT(C2050,3)</f>
        <v>$47</v>
      </c>
      <c r="G2050" t="str">
        <f t="shared" ref="G2050:G2113" si="290">MID(C2050,FIND("-",C2050)+1,FIND("(",C2050)-FIND("-",C2050)-3)</f>
        <v>$74</v>
      </c>
      <c r="H2050" t="str">
        <f>LEFT(DataAnalyst!F2111,LEN(DataAnalyst!F2111)-3)</f>
        <v xml:space="preserve">Blue Origin
</v>
      </c>
      <c r="I2050" t="s">
        <v>5799</v>
      </c>
      <c r="J2050" t="str">
        <f>IF(DataAnalyst!I2111=-1,"Unknown",DataAnalyst!I2111)</f>
        <v>1001 to 5000 employees</v>
      </c>
      <c r="K2050" t="str">
        <f>IF(DataAnalyst!L2111=-1,"Unknown",DataAnalyst!L2111)</f>
        <v>Aerospace &amp; Defense</v>
      </c>
      <c r="L2050" t="str">
        <f>IF(DataAnalyst!N2111=-1,"Unknown",DataAnalyst!N2111)</f>
        <v>$10 to $25 million (USD)</v>
      </c>
      <c r="M2050" t="b">
        <f>IF(DataAnalyst!P2111=-1,FALSE,TRUE)</f>
        <v>0</v>
      </c>
      <c r="N2050">
        <f t="shared" si="287"/>
        <v>1</v>
      </c>
      <c r="O2050">
        <f t="shared" si="282"/>
        <v>0</v>
      </c>
      <c r="P2050">
        <f t="shared" si="283"/>
        <v>0</v>
      </c>
      <c r="Q2050">
        <f t="shared" si="284"/>
        <v>0</v>
      </c>
      <c r="R2050">
        <f t="shared" si="285"/>
        <v>0</v>
      </c>
      <c r="S2050">
        <f t="shared" si="286"/>
        <v>1</v>
      </c>
    </row>
    <row r="2051" spans="1:19" ht="18.600000000000001" customHeight="1" x14ac:dyDescent="0.3">
      <c r="A2051" t="s">
        <v>5640</v>
      </c>
      <c r="B2051" t="str">
        <f>UPPER(DataAnalyst!B2051)</f>
        <v>ENROLLMENT &amp; STUDENT SERVICES DATA &amp; SYSTEMS OPERATIONS ANALYST</v>
      </c>
      <c r="C2051" t="s">
        <v>5632</v>
      </c>
      <c r="E2051" t="str">
        <f t="shared" si="288"/>
        <v>Data Analyst</v>
      </c>
      <c r="F2051" t="str">
        <f t="shared" si="289"/>
        <v>$47</v>
      </c>
      <c r="G2051" t="str">
        <f t="shared" si="290"/>
        <v>$74</v>
      </c>
      <c r="H2051" t="str">
        <f>LEFT(DataAnalyst!F2112,LEN(DataAnalyst!F2112)-3)</f>
        <v xml:space="preserve">Staffigo Technical Services, LLC
</v>
      </c>
      <c r="I2051" t="s">
        <v>174</v>
      </c>
      <c r="J2051" t="str">
        <f>IF(DataAnalyst!I2112=-1,"Unknown",DataAnalyst!I2112)</f>
        <v>51 to 200 employees</v>
      </c>
      <c r="K2051" t="str">
        <f>IF(DataAnalyst!L2112=-1,"Unknown",DataAnalyst!L2112)</f>
        <v>IT Services</v>
      </c>
      <c r="L2051" t="str">
        <f>IF(DataAnalyst!N2112=-1,"Unknown",DataAnalyst!N2112)</f>
        <v>$50 to $100 million (USD)</v>
      </c>
      <c r="M2051" t="b">
        <f>IF(DataAnalyst!P2112=-1,FALSE,TRUE)</f>
        <v>0</v>
      </c>
      <c r="N2051">
        <f t="shared" si="287"/>
        <v>1</v>
      </c>
      <c r="O2051">
        <f t="shared" ref="O2051:O2114" si="291">COUNTIF($A2051,"*Python*")</f>
        <v>0</v>
      </c>
      <c r="P2051">
        <f t="shared" ref="P2051:P2114" si="292">COUNTIF($A2051,"* R *")</f>
        <v>0</v>
      </c>
      <c r="Q2051">
        <f t="shared" ref="Q2051:Q2114" si="293">COUNTIF($A2051,"*Tableau*")</f>
        <v>0</v>
      </c>
      <c r="R2051">
        <f t="shared" ref="R2051:R2114" si="294">COUNTIF($A2051,"*Power BI*")+COUNTIF($A2051,"*PowerBI*")</f>
        <v>0</v>
      </c>
      <c r="S2051">
        <f t="shared" ref="S2051:S2114" si="295">+COUNTIF($A2051,"*Excel*")</f>
        <v>1</v>
      </c>
    </row>
    <row r="2052" spans="1:19" ht="18.600000000000001" customHeight="1" x14ac:dyDescent="0.3">
      <c r="A2052" t="s">
        <v>5644</v>
      </c>
      <c r="B2052" t="str">
        <f>UPPER(DataAnalyst!B2052)</f>
        <v>LEAD DATA ANALYST, PRODUCT</v>
      </c>
      <c r="C2052" t="s">
        <v>5632</v>
      </c>
      <c r="E2052" t="str">
        <f t="shared" si="288"/>
        <v>Data Analyst</v>
      </c>
      <c r="F2052" t="str">
        <f t="shared" si="289"/>
        <v>$47</v>
      </c>
      <c r="G2052" t="str">
        <f t="shared" si="290"/>
        <v>$74</v>
      </c>
      <c r="H2052" t="str">
        <f>LEFT(DataAnalyst!F2113,LEN(DataAnalyst!F2113)-3)</f>
        <v xml:space="preserve">Resource Logistics, Inc.
</v>
      </c>
      <c r="I2052" t="s">
        <v>5764</v>
      </c>
      <c r="J2052" t="str">
        <f>IF(DataAnalyst!I2113=-1,"Unknown",DataAnalyst!I2113)</f>
        <v>51 to 200 employees</v>
      </c>
      <c r="K2052" t="str">
        <f>IF(DataAnalyst!L2113=-1,"Unknown",DataAnalyst!L2113)</f>
        <v>Logistics &amp; Supply Chain</v>
      </c>
      <c r="L2052" t="str">
        <f>IF(DataAnalyst!N2113=-1,"Unknown",DataAnalyst!N2113)</f>
        <v>$10 to $25 million (USD)</v>
      </c>
      <c r="M2052" t="b">
        <f>IF(DataAnalyst!P2113=-1,FALSE,TRUE)</f>
        <v>0</v>
      </c>
      <c r="N2052">
        <f t="shared" ref="N2052:N2115" si="296">COUNTIF($A2052,"*SQL*")</f>
        <v>1</v>
      </c>
      <c r="O2052">
        <f t="shared" si="291"/>
        <v>1</v>
      </c>
      <c r="P2052">
        <f t="shared" si="292"/>
        <v>0</v>
      </c>
      <c r="Q2052">
        <f t="shared" si="293"/>
        <v>0</v>
      </c>
      <c r="R2052">
        <f t="shared" si="294"/>
        <v>0</v>
      </c>
      <c r="S2052">
        <f t="shared" si="295"/>
        <v>1</v>
      </c>
    </row>
    <row r="2053" spans="1:19" ht="18.600000000000001" customHeight="1" x14ac:dyDescent="0.3">
      <c r="A2053" t="s">
        <v>5646</v>
      </c>
      <c r="B2053" t="str">
        <f>UPPER(DataAnalyst!B2053)</f>
        <v>BIOLOGICAL DATA ANALYST</v>
      </c>
      <c r="C2053" t="s">
        <v>5632</v>
      </c>
      <c r="E2053" t="str">
        <f t="shared" si="288"/>
        <v>Data Analyst</v>
      </c>
      <c r="F2053" t="str">
        <f t="shared" si="289"/>
        <v>$47</v>
      </c>
      <c r="G2053" t="str">
        <f t="shared" si="290"/>
        <v>$74</v>
      </c>
      <c r="H2053" t="str">
        <f>LEFT(DataAnalyst!F2114,LEN(DataAnalyst!F2114)-3)</f>
        <v xml:space="preserve">Staffigo Technical Services, LLC
</v>
      </c>
      <c r="I2053" t="s">
        <v>174</v>
      </c>
      <c r="J2053" t="str">
        <f>IF(DataAnalyst!I2114=-1,"Unknown",DataAnalyst!I2114)</f>
        <v>51 to 200 employees</v>
      </c>
      <c r="K2053" t="str">
        <f>IF(DataAnalyst!L2114=-1,"Unknown",DataAnalyst!L2114)</f>
        <v>IT Services</v>
      </c>
      <c r="L2053" t="str">
        <f>IF(DataAnalyst!N2114=-1,"Unknown",DataAnalyst!N2114)</f>
        <v>$50 to $100 million (USD)</v>
      </c>
      <c r="M2053" t="b">
        <f>IF(DataAnalyst!P2114=-1,FALSE,TRUE)</f>
        <v>0</v>
      </c>
      <c r="N2053">
        <f t="shared" si="296"/>
        <v>0</v>
      </c>
      <c r="O2053">
        <f t="shared" si="291"/>
        <v>0</v>
      </c>
      <c r="P2053">
        <f t="shared" si="292"/>
        <v>0</v>
      </c>
      <c r="Q2053">
        <f t="shared" si="293"/>
        <v>0</v>
      </c>
      <c r="R2053">
        <f t="shared" si="294"/>
        <v>0</v>
      </c>
      <c r="S2053">
        <f t="shared" si="295"/>
        <v>0</v>
      </c>
    </row>
    <row r="2054" spans="1:19" ht="18.600000000000001" customHeight="1" x14ac:dyDescent="0.3">
      <c r="A2054" t="s">
        <v>5648</v>
      </c>
      <c r="B2054" t="str">
        <f>UPPER(DataAnalyst!B2054)</f>
        <v>BI DATA ANALYST - TIBCO &amp; SPOTFIRE</v>
      </c>
      <c r="C2054" t="s">
        <v>5632</v>
      </c>
      <c r="E2054" t="str">
        <f t="shared" si="288"/>
        <v>Data Analyst</v>
      </c>
      <c r="F2054" t="str">
        <f t="shared" si="289"/>
        <v>$47</v>
      </c>
      <c r="G2054" t="str">
        <f t="shared" si="290"/>
        <v>$74</v>
      </c>
      <c r="H2054" t="str">
        <f>LEFT(DataAnalyst!F2115,LEN(DataAnalyst!F2115)-3)</f>
        <v xml:space="preserve">iSpot.tv, Inc.
</v>
      </c>
      <c r="I2054" t="s">
        <v>3061</v>
      </c>
      <c r="J2054" t="str">
        <f>IF(DataAnalyst!I2115=-1,"Unknown",DataAnalyst!I2115)</f>
        <v>51 to 200 employees</v>
      </c>
      <c r="K2054" t="str">
        <f>IF(DataAnalyst!L2115=-1,"Unknown",DataAnalyst!L2115)</f>
        <v>Unknown</v>
      </c>
      <c r="L2054" t="str">
        <f>IF(DataAnalyst!N2115=-1,"Unknown",DataAnalyst!N2115)</f>
        <v>Unknown / Non-Applicable</v>
      </c>
      <c r="M2054" t="b">
        <f>IF(DataAnalyst!P2115=-1,FALSE,TRUE)</f>
        <v>0</v>
      </c>
      <c r="N2054">
        <f t="shared" si="296"/>
        <v>1</v>
      </c>
      <c r="O2054">
        <f t="shared" si="291"/>
        <v>0</v>
      </c>
      <c r="P2054">
        <f t="shared" si="292"/>
        <v>1</v>
      </c>
      <c r="Q2054">
        <f t="shared" si="293"/>
        <v>0</v>
      </c>
      <c r="R2054">
        <f t="shared" si="294"/>
        <v>0</v>
      </c>
      <c r="S2054">
        <f t="shared" si="295"/>
        <v>1</v>
      </c>
    </row>
    <row r="2055" spans="1:19" ht="18.600000000000001" customHeight="1" x14ac:dyDescent="0.3">
      <c r="A2055" t="s">
        <v>5652</v>
      </c>
      <c r="B2055" t="str">
        <f>UPPER(DataAnalyst!B2055)</f>
        <v>DATA ANALYST - LIFE SCIENCES</v>
      </c>
      <c r="C2055" t="s">
        <v>5632</v>
      </c>
      <c r="E2055" t="str">
        <f t="shared" si="288"/>
        <v>Data Analyst</v>
      </c>
      <c r="F2055" t="str">
        <f t="shared" si="289"/>
        <v>$47</v>
      </c>
      <c r="G2055" t="str">
        <f t="shared" si="290"/>
        <v>$74</v>
      </c>
      <c r="H2055" t="str">
        <f>LEFT(DataAnalyst!F2116,LEN(DataAnalyst!F2116)-3)</f>
        <v xml:space="preserve">Subex
</v>
      </c>
      <c r="I2055" t="s">
        <v>3061</v>
      </c>
      <c r="J2055" t="str">
        <f>IF(DataAnalyst!I2116=-1,"Unknown",DataAnalyst!I2116)</f>
        <v>501 to 1000 employees</v>
      </c>
      <c r="K2055" t="str">
        <f>IF(DataAnalyst!L2116=-1,"Unknown",DataAnalyst!L2116)</f>
        <v>Enterprise Software &amp; Network Solutions</v>
      </c>
      <c r="L2055" t="str">
        <f>IF(DataAnalyst!N2116=-1,"Unknown",DataAnalyst!N2116)</f>
        <v>$25 to $50 million (USD)</v>
      </c>
      <c r="M2055" t="b">
        <f>IF(DataAnalyst!P2116=-1,FALSE,TRUE)</f>
        <v>0</v>
      </c>
      <c r="N2055">
        <f t="shared" si="296"/>
        <v>1</v>
      </c>
      <c r="O2055">
        <f t="shared" si="291"/>
        <v>0</v>
      </c>
      <c r="P2055">
        <f t="shared" si="292"/>
        <v>0</v>
      </c>
      <c r="Q2055">
        <f t="shared" si="293"/>
        <v>0</v>
      </c>
      <c r="R2055">
        <f t="shared" si="294"/>
        <v>0</v>
      </c>
      <c r="S2055">
        <f t="shared" si="295"/>
        <v>1</v>
      </c>
    </row>
    <row r="2056" spans="1:19" ht="18.600000000000001" customHeight="1" x14ac:dyDescent="0.3">
      <c r="A2056" t="s">
        <v>5654</v>
      </c>
      <c r="B2056" t="str">
        <f>UPPER(DataAnalyst!B2056)</f>
        <v>SR. DATA ANALYST( HEALTHCARE)</v>
      </c>
      <c r="C2056" t="s">
        <v>5632</v>
      </c>
      <c r="E2056" t="str">
        <f t="shared" si="288"/>
        <v>Data Analyst</v>
      </c>
      <c r="F2056" t="str">
        <f t="shared" si="289"/>
        <v>$47</v>
      </c>
      <c r="G2056" t="str">
        <f t="shared" si="290"/>
        <v>$74</v>
      </c>
      <c r="H2056" t="str">
        <f>LEFT(DataAnalyst!F2117,LEN(DataAnalyst!F2117)-3)</f>
        <v xml:space="preserve">Fred Hutch
</v>
      </c>
      <c r="I2056" t="s">
        <v>174</v>
      </c>
      <c r="J2056" t="str">
        <f>IF(DataAnalyst!I2117=-1,"Unknown",DataAnalyst!I2117)</f>
        <v>1001 to 5000 employees</v>
      </c>
      <c r="K2056" t="str">
        <f>IF(DataAnalyst!L2117=-1,"Unknown",DataAnalyst!L2117)</f>
        <v>Social Assistance</v>
      </c>
      <c r="L2056" t="str">
        <f>IF(DataAnalyst!N2117=-1,"Unknown",DataAnalyst!N2117)</f>
        <v>$100 to $500 million (USD)</v>
      </c>
      <c r="M2056" t="b">
        <f>IF(DataAnalyst!P2117=-1,FALSE,TRUE)</f>
        <v>0</v>
      </c>
      <c r="N2056">
        <f t="shared" si="296"/>
        <v>1</v>
      </c>
      <c r="O2056">
        <f t="shared" si="291"/>
        <v>0</v>
      </c>
      <c r="P2056">
        <f t="shared" si="292"/>
        <v>0</v>
      </c>
      <c r="Q2056">
        <f t="shared" si="293"/>
        <v>0</v>
      </c>
      <c r="R2056">
        <f t="shared" si="294"/>
        <v>0</v>
      </c>
      <c r="S2056">
        <f t="shared" si="295"/>
        <v>1</v>
      </c>
    </row>
    <row r="2057" spans="1:19" ht="18.600000000000001" customHeight="1" x14ac:dyDescent="0.3">
      <c r="A2057" t="s">
        <v>5657</v>
      </c>
      <c r="B2057" t="str">
        <f>UPPER(DataAnalyst!B2057)</f>
        <v>SENIOR DATA ANALYST - HEALTH CARE INNOVATION</v>
      </c>
      <c r="C2057" t="s">
        <v>5632</v>
      </c>
      <c r="E2057" t="str">
        <f t="shared" si="288"/>
        <v>Data Analyst</v>
      </c>
      <c r="F2057" t="str">
        <f t="shared" si="289"/>
        <v>$47</v>
      </c>
      <c r="G2057" t="str">
        <f t="shared" si="290"/>
        <v>$74</v>
      </c>
      <c r="H2057" t="str">
        <f>LEFT(DataAnalyst!F2118,LEN(DataAnalyst!F2118)-3)</f>
        <v xml:space="preserve">Synaptein Solutions Inc.
</v>
      </c>
      <c r="I2057" t="s">
        <v>174</v>
      </c>
      <c r="J2057" t="str">
        <f>IF(DataAnalyst!I2118=-1,"Unknown",DataAnalyst!I2118)</f>
        <v>1 to 50 employees</v>
      </c>
      <c r="K2057" t="str">
        <f>IF(DataAnalyst!L2118=-1,"Unknown",DataAnalyst!L2118)</f>
        <v>Accounting</v>
      </c>
      <c r="L2057" t="str">
        <f>IF(DataAnalyst!N2118=-1,"Unknown",DataAnalyst!N2118)</f>
        <v>Less than $1 million (USD)</v>
      </c>
      <c r="M2057" t="b">
        <f>IF(DataAnalyst!P2118=-1,FALSE,TRUE)</f>
        <v>0</v>
      </c>
      <c r="N2057">
        <f t="shared" si="296"/>
        <v>1</v>
      </c>
      <c r="O2057">
        <f t="shared" si="291"/>
        <v>1</v>
      </c>
      <c r="P2057">
        <f t="shared" si="292"/>
        <v>0</v>
      </c>
      <c r="Q2057">
        <f t="shared" si="293"/>
        <v>0</v>
      </c>
      <c r="R2057">
        <f t="shared" si="294"/>
        <v>0</v>
      </c>
      <c r="S2057">
        <f t="shared" si="295"/>
        <v>1</v>
      </c>
    </row>
    <row r="2058" spans="1:19" ht="18.600000000000001" customHeight="1" x14ac:dyDescent="0.3">
      <c r="A2058" t="s">
        <v>5659</v>
      </c>
      <c r="B2058" t="str">
        <f>UPPER(DataAnalyst!B2058)</f>
        <v>TECHNICAL BUSINESS ANALYST WITH SQL DATA SPECIALIST</v>
      </c>
      <c r="C2058" t="s">
        <v>5632</v>
      </c>
      <c r="E2058" t="str">
        <f t="shared" si="288"/>
        <v>Business Analyst</v>
      </c>
      <c r="F2058" t="str">
        <f t="shared" si="289"/>
        <v>$47</v>
      </c>
      <c r="G2058" t="str">
        <f t="shared" si="290"/>
        <v>$74</v>
      </c>
      <c r="H2058" t="str">
        <f>LEFT(DataAnalyst!F2119,LEN(DataAnalyst!F2119)-3)</f>
        <v xml:space="preserve">Wipro Ltd.
</v>
      </c>
      <c r="I2058" t="s">
        <v>5764</v>
      </c>
      <c r="J2058" t="str">
        <f>IF(DataAnalyst!I2119=-1,"Unknown",DataAnalyst!I2119)</f>
        <v>10000+ employees</v>
      </c>
      <c r="K2058" t="str">
        <f>IF(DataAnalyst!L2119=-1,"Unknown",DataAnalyst!L2119)</f>
        <v>IT Services</v>
      </c>
      <c r="L2058" t="str">
        <f>IF(DataAnalyst!N2119=-1,"Unknown",DataAnalyst!N2119)</f>
        <v>$5 to $10 billion (USD)</v>
      </c>
      <c r="M2058" t="b">
        <f>IF(DataAnalyst!P2119=-1,FALSE,TRUE)</f>
        <v>0</v>
      </c>
      <c r="N2058">
        <f t="shared" si="296"/>
        <v>1</v>
      </c>
      <c r="O2058">
        <f t="shared" si="291"/>
        <v>0</v>
      </c>
      <c r="P2058">
        <f t="shared" si="292"/>
        <v>0</v>
      </c>
      <c r="Q2058">
        <f t="shared" si="293"/>
        <v>0</v>
      </c>
      <c r="R2058">
        <f t="shared" si="294"/>
        <v>0</v>
      </c>
      <c r="S2058">
        <f t="shared" si="295"/>
        <v>0</v>
      </c>
    </row>
    <row r="2059" spans="1:19" ht="18.600000000000001" customHeight="1" x14ac:dyDescent="0.3">
      <c r="A2059" t="s">
        <v>5661</v>
      </c>
      <c r="B2059" t="str">
        <f>UPPER(DataAnalyst!B2059)</f>
        <v>LEAD DATA ENGINEER (CAPITAL MARKETS BUSINESS ANALYST 2)</v>
      </c>
      <c r="C2059" t="s">
        <v>5632</v>
      </c>
      <c r="E2059" t="str">
        <f t="shared" si="288"/>
        <v>Business Analyst</v>
      </c>
      <c r="F2059" t="str">
        <f t="shared" si="289"/>
        <v>$47</v>
      </c>
      <c r="G2059" t="str">
        <f t="shared" si="290"/>
        <v>$74</v>
      </c>
      <c r="H2059" t="str">
        <f>LEFT(DataAnalyst!F2121,LEN(DataAnalyst!F2121)-3)</f>
        <v xml:space="preserve">Kelly IT
</v>
      </c>
      <c r="I2059" t="s">
        <v>2199</v>
      </c>
      <c r="J2059" t="str">
        <f>IF(DataAnalyst!I2121=-1,"Unknown",DataAnalyst!I2121)</f>
        <v>501 to 1000 employees</v>
      </c>
      <c r="K2059" t="str">
        <f>IF(DataAnalyst!L2121=-1,"Unknown",DataAnalyst!L2121)</f>
        <v>Staffing &amp; Outsourcing</v>
      </c>
      <c r="L2059" t="str">
        <f>IF(DataAnalyst!N2121=-1,"Unknown",DataAnalyst!N2121)</f>
        <v>Unknown / Non-Applicable</v>
      </c>
      <c r="M2059" t="b">
        <f>IF(DataAnalyst!P2121=-1,FALSE,TRUE)</f>
        <v>0</v>
      </c>
      <c r="N2059">
        <f t="shared" si="296"/>
        <v>1</v>
      </c>
      <c r="O2059">
        <f t="shared" si="291"/>
        <v>1</v>
      </c>
      <c r="P2059">
        <f t="shared" si="292"/>
        <v>0</v>
      </c>
      <c r="Q2059">
        <f t="shared" si="293"/>
        <v>0</v>
      </c>
      <c r="R2059">
        <f t="shared" si="294"/>
        <v>0</v>
      </c>
      <c r="S2059">
        <f t="shared" si="295"/>
        <v>0</v>
      </c>
    </row>
    <row r="2060" spans="1:19" ht="18.600000000000001" customHeight="1" x14ac:dyDescent="0.3">
      <c r="A2060" t="s">
        <v>5662</v>
      </c>
      <c r="B2060" t="str">
        <f>UPPER(DataAnalyst!B2060)</f>
        <v>DATA AND POLICY ANALYST - WRITER/COORDINATOR</v>
      </c>
      <c r="C2060" t="s">
        <v>5632</v>
      </c>
      <c r="E2060" t="str">
        <f t="shared" si="288"/>
        <v>Data Analyst</v>
      </c>
      <c r="F2060" t="str">
        <f t="shared" si="289"/>
        <v>$47</v>
      </c>
      <c r="G2060" t="str">
        <f t="shared" si="290"/>
        <v>$74</v>
      </c>
      <c r="H2060" t="str">
        <f>LEFT(DataAnalyst!F2122,LEN(DataAnalyst!F2122)-3)</f>
        <v xml:space="preserve">Leo Tech, LLC
</v>
      </c>
      <c r="I2060" t="s">
        <v>174</v>
      </c>
      <c r="J2060" t="str">
        <f>IF(DataAnalyst!I2122=-1,"Unknown",DataAnalyst!I2122)</f>
        <v>51 to 200 employees</v>
      </c>
      <c r="K2060" t="str">
        <f>IF(DataAnalyst!L2122=-1,"Unknown",DataAnalyst!L2122)</f>
        <v>Unknown</v>
      </c>
      <c r="L2060" t="str">
        <f>IF(DataAnalyst!N2122=-1,"Unknown",DataAnalyst!N2122)</f>
        <v>Unknown / Non-Applicable</v>
      </c>
      <c r="M2060" t="b">
        <f>IF(DataAnalyst!P2122=-1,FALSE,TRUE)</f>
        <v>0</v>
      </c>
      <c r="N2060">
        <f t="shared" si="296"/>
        <v>0</v>
      </c>
      <c r="O2060">
        <f t="shared" si="291"/>
        <v>0</v>
      </c>
      <c r="P2060">
        <f t="shared" si="292"/>
        <v>0</v>
      </c>
      <c r="Q2060">
        <f t="shared" si="293"/>
        <v>0</v>
      </c>
      <c r="R2060">
        <f t="shared" si="294"/>
        <v>0</v>
      </c>
      <c r="S2060">
        <f t="shared" si="295"/>
        <v>0</v>
      </c>
    </row>
    <row r="2061" spans="1:19" ht="18.600000000000001" customHeight="1" x14ac:dyDescent="0.3">
      <c r="A2061" t="s">
        <v>5663</v>
      </c>
      <c r="B2061" t="str">
        <f>UPPER(DataAnalyst!B2061)</f>
        <v>MASTER DATA MANAGEMENT (MDM) - BUSINESS SYSTEMS ANALYST</v>
      </c>
      <c r="C2061" t="s">
        <v>5632</v>
      </c>
      <c r="E2061" t="str">
        <f t="shared" si="288"/>
        <v>Business Analyst</v>
      </c>
      <c r="F2061" t="str">
        <f t="shared" si="289"/>
        <v>$47</v>
      </c>
      <c r="G2061" t="str">
        <f t="shared" si="290"/>
        <v>$74</v>
      </c>
      <c r="H2061" t="str">
        <f>LEFT(DataAnalyst!F2123,LEN(DataAnalyst!F2123)-3)</f>
        <v xml:space="preserve">LendingTree, LLC.
</v>
      </c>
      <c r="I2061" t="s">
        <v>174</v>
      </c>
      <c r="J2061" t="str">
        <f>IF(DataAnalyst!I2123=-1,"Unknown",DataAnalyst!I2123)</f>
        <v>1001 to 5000 employees</v>
      </c>
      <c r="K2061" t="str">
        <f>IF(DataAnalyst!L2123=-1,"Unknown",DataAnalyst!L2123)</f>
        <v>Lending</v>
      </c>
      <c r="L2061" t="str">
        <f>IF(DataAnalyst!N2123=-1,"Unknown",DataAnalyst!N2123)</f>
        <v>$500 million to $1 billion (USD)</v>
      </c>
      <c r="M2061" t="b">
        <f>IF(DataAnalyst!P2123=-1,FALSE,TRUE)</f>
        <v>0</v>
      </c>
      <c r="N2061">
        <f t="shared" si="296"/>
        <v>0</v>
      </c>
      <c r="O2061">
        <f t="shared" si="291"/>
        <v>0</v>
      </c>
      <c r="P2061">
        <f t="shared" si="292"/>
        <v>0</v>
      </c>
      <c r="Q2061">
        <f t="shared" si="293"/>
        <v>0</v>
      </c>
      <c r="R2061">
        <f t="shared" si="294"/>
        <v>0</v>
      </c>
      <c r="S2061">
        <f t="shared" si="295"/>
        <v>0</v>
      </c>
    </row>
    <row r="2062" spans="1:19" ht="18.600000000000001" customHeight="1" x14ac:dyDescent="0.3">
      <c r="A2062" t="s">
        <v>5667</v>
      </c>
      <c r="B2062" t="str">
        <f>UPPER(DataAnalyst!B2062)</f>
        <v>SR. BI DATA ANALYST (WITH SPOTFIRE EXP &amp; BIO/PHARMA/CLINICAL INDUSTRY)-SOUTH SAN FRANCISCO, CALIFORNIA (W2)</v>
      </c>
      <c r="C2062" t="s">
        <v>5632</v>
      </c>
      <c r="E2062" t="str">
        <f t="shared" si="288"/>
        <v>Data Analyst</v>
      </c>
      <c r="F2062" t="str">
        <f t="shared" si="289"/>
        <v>$47</v>
      </c>
      <c r="G2062" t="str">
        <f t="shared" si="290"/>
        <v>$74</v>
      </c>
      <c r="H2062" t="str">
        <f>LEFT(DataAnalyst!F2124,LEN(DataAnalyst!F2124)-3)</f>
        <v xml:space="preserve">Microsoft Corporation
</v>
      </c>
      <c r="I2062" t="s">
        <v>5764</v>
      </c>
      <c r="J2062" t="str">
        <f>IF(DataAnalyst!I2124=-1,"Unknown",DataAnalyst!I2124)</f>
        <v>10000+ employees</v>
      </c>
      <c r="K2062" t="str">
        <f>IF(DataAnalyst!L2124=-1,"Unknown",DataAnalyst!L2124)</f>
        <v>Computer Hardware &amp; Software</v>
      </c>
      <c r="L2062" t="str">
        <f>IF(DataAnalyst!N2124=-1,"Unknown",DataAnalyst!N2124)</f>
        <v>$10+ billion (USD)</v>
      </c>
      <c r="M2062" t="b">
        <f>IF(DataAnalyst!P2124=-1,FALSE,TRUE)</f>
        <v>0</v>
      </c>
      <c r="N2062">
        <f t="shared" si="296"/>
        <v>1</v>
      </c>
      <c r="O2062">
        <f t="shared" si="291"/>
        <v>0</v>
      </c>
      <c r="P2062">
        <f t="shared" si="292"/>
        <v>1</v>
      </c>
      <c r="Q2062">
        <f t="shared" si="293"/>
        <v>0</v>
      </c>
      <c r="R2062">
        <f t="shared" si="294"/>
        <v>0</v>
      </c>
      <c r="S2062">
        <f t="shared" si="295"/>
        <v>1</v>
      </c>
    </row>
    <row r="2063" spans="1:19" ht="18.600000000000001" customHeight="1" x14ac:dyDescent="0.3">
      <c r="A2063" t="s">
        <v>5671</v>
      </c>
      <c r="B2063" t="str">
        <f>UPPER(DataAnalyst!B2063)</f>
        <v>SENIOR BUSINESS TECHNOLOGY ANALYST - MDM / DATA MANAGEMENT</v>
      </c>
      <c r="C2063" t="s">
        <v>5632</v>
      </c>
      <c r="E2063" t="str">
        <f t="shared" si="288"/>
        <v>Business Analyst</v>
      </c>
      <c r="F2063" t="str">
        <f t="shared" si="289"/>
        <v>$47</v>
      </c>
      <c r="G2063" t="str">
        <f t="shared" si="290"/>
        <v>$74</v>
      </c>
      <c r="H2063" t="str">
        <f>LEFT(DataAnalyst!F2125,LEN(DataAnalyst!F2125)-3)</f>
        <v xml:space="preserve">Protingent
</v>
      </c>
      <c r="I2063" t="s">
        <v>5799</v>
      </c>
      <c r="J2063" t="str">
        <f>IF(DataAnalyst!I2125=-1,"Unknown",DataAnalyst!I2125)</f>
        <v>51 to 200 employees</v>
      </c>
      <c r="K2063" t="str">
        <f>IF(DataAnalyst!L2125=-1,"Unknown",DataAnalyst!L2125)</f>
        <v>Staffing &amp; Outsourcing</v>
      </c>
      <c r="L2063" t="str">
        <f>IF(DataAnalyst!N2125=-1,"Unknown",DataAnalyst!N2125)</f>
        <v>$25 to $50 million (USD)</v>
      </c>
      <c r="M2063" t="b">
        <f>IF(DataAnalyst!P2125=-1,FALSE,TRUE)</f>
        <v>0</v>
      </c>
      <c r="N2063">
        <f t="shared" si="296"/>
        <v>0</v>
      </c>
      <c r="O2063">
        <f t="shared" si="291"/>
        <v>0</v>
      </c>
      <c r="P2063">
        <f t="shared" si="292"/>
        <v>0</v>
      </c>
      <c r="Q2063">
        <f t="shared" si="293"/>
        <v>0</v>
      </c>
      <c r="R2063">
        <f t="shared" si="294"/>
        <v>0</v>
      </c>
      <c r="S2063">
        <f t="shared" si="295"/>
        <v>1</v>
      </c>
    </row>
    <row r="2064" spans="1:19" ht="18.600000000000001" customHeight="1" x14ac:dyDescent="0.3">
      <c r="A2064" t="s">
        <v>5674</v>
      </c>
      <c r="B2064" t="str">
        <f>UPPER(DataAnalyst!B2064)</f>
        <v>SENIOR SAS DATA ANALYST</v>
      </c>
      <c r="C2064" t="s">
        <v>5632</v>
      </c>
      <c r="E2064" t="str">
        <f t="shared" si="288"/>
        <v>Data Analyst</v>
      </c>
      <c r="F2064" t="str">
        <f t="shared" si="289"/>
        <v>$47</v>
      </c>
      <c r="G2064" t="str">
        <f t="shared" si="290"/>
        <v>$74</v>
      </c>
      <c r="H2064" t="str">
        <f>LEFT(DataAnalyst!F2126,LEN(DataAnalyst!F2126)-3)</f>
        <v xml:space="preserve">Fred Hutch
</v>
      </c>
      <c r="I2064" t="s">
        <v>174</v>
      </c>
      <c r="J2064" t="str">
        <f>IF(DataAnalyst!I2126=-1,"Unknown",DataAnalyst!I2126)</f>
        <v>1001 to 5000 employees</v>
      </c>
      <c r="K2064" t="str">
        <f>IF(DataAnalyst!L2126=-1,"Unknown",DataAnalyst!L2126)</f>
        <v>Social Assistance</v>
      </c>
      <c r="L2064" t="str">
        <f>IF(DataAnalyst!N2126=-1,"Unknown",DataAnalyst!N2126)</f>
        <v>$100 to $500 million (USD)</v>
      </c>
      <c r="M2064" t="b">
        <f>IF(DataAnalyst!P2126=-1,FALSE,TRUE)</f>
        <v>0</v>
      </c>
      <c r="N2064">
        <f t="shared" si="296"/>
        <v>1</v>
      </c>
      <c r="O2064">
        <f t="shared" si="291"/>
        <v>0</v>
      </c>
      <c r="P2064">
        <f t="shared" si="292"/>
        <v>0</v>
      </c>
      <c r="Q2064">
        <f t="shared" si="293"/>
        <v>1</v>
      </c>
      <c r="R2064">
        <f t="shared" si="294"/>
        <v>2</v>
      </c>
      <c r="S2064">
        <f t="shared" si="295"/>
        <v>1</v>
      </c>
    </row>
    <row r="2065" spans="1:19" ht="18.600000000000001" customHeight="1" x14ac:dyDescent="0.3">
      <c r="A2065" t="s">
        <v>5676</v>
      </c>
      <c r="B2065" t="str">
        <f>UPPER(DataAnalyst!B2065)</f>
        <v>LEAD DATA ANALYST</v>
      </c>
      <c r="C2065" t="s">
        <v>5632</v>
      </c>
      <c r="E2065" t="str">
        <f t="shared" si="288"/>
        <v>Data Analyst</v>
      </c>
      <c r="F2065" t="str">
        <f t="shared" si="289"/>
        <v>$47</v>
      </c>
      <c r="G2065" t="str">
        <f t="shared" si="290"/>
        <v>$74</v>
      </c>
      <c r="H2065" t="str">
        <f>LEFT(DataAnalyst!F2127,LEN(DataAnalyst!F2127)-3)</f>
        <v xml:space="preserve">eTeam Inc.
</v>
      </c>
      <c r="I2065" t="s">
        <v>5833</v>
      </c>
      <c r="J2065" t="str">
        <f>IF(DataAnalyst!I2127=-1,"Unknown",DataAnalyst!I2127)</f>
        <v>51 to 200 employees</v>
      </c>
      <c r="K2065" t="str">
        <f>IF(DataAnalyst!L2127=-1,"Unknown",DataAnalyst!L2127)</f>
        <v>Staffing &amp; Outsourcing</v>
      </c>
      <c r="L2065" t="str">
        <f>IF(DataAnalyst!N2127=-1,"Unknown",DataAnalyst!N2127)</f>
        <v>$50 to $100 million (USD)</v>
      </c>
      <c r="M2065" t="b">
        <f>IF(DataAnalyst!P2127=-1,FALSE,TRUE)</f>
        <v>0</v>
      </c>
      <c r="N2065">
        <f t="shared" si="296"/>
        <v>1</v>
      </c>
      <c r="O2065">
        <f t="shared" si="291"/>
        <v>0</v>
      </c>
      <c r="P2065">
        <f t="shared" si="292"/>
        <v>0</v>
      </c>
      <c r="Q2065">
        <f t="shared" si="293"/>
        <v>1</v>
      </c>
      <c r="R2065">
        <f t="shared" si="294"/>
        <v>0</v>
      </c>
      <c r="S2065">
        <f t="shared" si="295"/>
        <v>0</v>
      </c>
    </row>
    <row r="2066" spans="1:19" ht="18.600000000000001" customHeight="1" x14ac:dyDescent="0.3">
      <c r="A2066" t="s">
        <v>5678</v>
      </c>
      <c r="B2066" t="str">
        <f>UPPER(DataAnalyst!B2066)</f>
        <v>CYBERSECURITY ANALYST (PAYMENT CARD INDUSTRY DATA SECURITY STANDARDS (PCI-DSS))</v>
      </c>
      <c r="C2066" t="s">
        <v>5632</v>
      </c>
      <c r="E2066" t="str">
        <f t="shared" si="288"/>
        <v>Data Analyst</v>
      </c>
      <c r="F2066" t="str">
        <f t="shared" si="289"/>
        <v>$47</v>
      </c>
      <c r="G2066" t="str">
        <f t="shared" si="290"/>
        <v>$74</v>
      </c>
      <c r="H2066" t="str">
        <f>LEFT(DataAnalyst!F2128,LEN(DataAnalyst!F2128)-3)</f>
        <v xml:space="preserve">Nintendo
</v>
      </c>
      <c r="I2066" t="s">
        <v>5764</v>
      </c>
      <c r="J2066" t="str">
        <f>IF(DataAnalyst!I2128=-1,"Unknown",DataAnalyst!I2128)</f>
        <v>5001 to 10000 employees</v>
      </c>
      <c r="K2066" t="str">
        <f>IF(DataAnalyst!L2128=-1,"Unknown",DataAnalyst!L2128)</f>
        <v>Video Games</v>
      </c>
      <c r="L2066" t="str">
        <f>IF(DataAnalyst!N2128=-1,"Unknown",DataAnalyst!N2128)</f>
        <v>$10+ billion (USD)</v>
      </c>
      <c r="M2066" t="b">
        <f>IF(DataAnalyst!P2128=-1,FALSE,TRUE)</f>
        <v>0</v>
      </c>
      <c r="N2066">
        <f t="shared" si="296"/>
        <v>0</v>
      </c>
      <c r="O2066">
        <f t="shared" si="291"/>
        <v>0</v>
      </c>
      <c r="P2066">
        <f t="shared" si="292"/>
        <v>0</v>
      </c>
      <c r="Q2066">
        <f t="shared" si="293"/>
        <v>0</v>
      </c>
      <c r="R2066">
        <f t="shared" si="294"/>
        <v>0</v>
      </c>
      <c r="S2066">
        <f t="shared" si="295"/>
        <v>0</v>
      </c>
    </row>
    <row r="2067" spans="1:19" ht="18.600000000000001" customHeight="1" x14ac:dyDescent="0.3">
      <c r="A2067" t="s">
        <v>5681</v>
      </c>
      <c r="B2067" t="str">
        <f>UPPER(DataAnalyst!B2067)</f>
        <v>BUSINESS ANALYST WITH DATA LOSS PREVENTION (DLP) CONCEPTS</v>
      </c>
      <c r="C2067" t="s">
        <v>5632</v>
      </c>
      <c r="E2067" t="str">
        <f t="shared" si="288"/>
        <v>Business Analyst</v>
      </c>
      <c r="F2067" t="str">
        <f t="shared" si="289"/>
        <v>$47</v>
      </c>
      <c r="G2067" t="str">
        <f t="shared" si="290"/>
        <v>$74</v>
      </c>
      <c r="H2067" t="str">
        <f>LEFT(DataAnalyst!F2129,LEN(DataAnalyst!F2129)-3)</f>
        <v xml:space="preserve">Amazon Corporate </v>
      </c>
      <c r="I2067" t="s">
        <v>174</v>
      </c>
      <c r="J2067" t="str">
        <f>IF(DataAnalyst!I2129=-1,"Unknown",DataAnalyst!I2129)</f>
        <v>Unknown</v>
      </c>
      <c r="K2067" t="str">
        <f>IF(DataAnalyst!L2129=-1,"Unknown",DataAnalyst!L2129)</f>
        <v>Unknown</v>
      </c>
      <c r="L2067" t="str">
        <f>IF(DataAnalyst!N2129=-1,"Unknown",DataAnalyst!N2129)</f>
        <v>Unknown</v>
      </c>
      <c r="M2067" t="b">
        <f>IF(DataAnalyst!P2129=-1,FALSE,TRUE)</f>
        <v>0</v>
      </c>
      <c r="N2067">
        <f t="shared" si="296"/>
        <v>0</v>
      </c>
      <c r="O2067">
        <f t="shared" si="291"/>
        <v>0</v>
      </c>
      <c r="P2067">
        <f t="shared" si="292"/>
        <v>0</v>
      </c>
      <c r="Q2067">
        <f t="shared" si="293"/>
        <v>0</v>
      </c>
      <c r="R2067">
        <f t="shared" si="294"/>
        <v>0</v>
      </c>
      <c r="S2067">
        <f t="shared" si="295"/>
        <v>0</v>
      </c>
    </row>
    <row r="2068" spans="1:19" ht="18.600000000000001" customHeight="1" x14ac:dyDescent="0.3">
      <c r="A2068" t="s">
        <v>5684</v>
      </c>
      <c r="B2068" t="str">
        <f>UPPER(DataAnalyst!B2068)</f>
        <v>SR. ANALYST, FINANCIAL DATA AND REPORTING</v>
      </c>
      <c r="C2068" t="s">
        <v>5632</v>
      </c>
      <c r="E2068" t="str">
        <f t="shared" si="288"/>
        <v>Data Analyst</v>
      </c>
      <c r="F2068" t="str">
        <f t="shared" si="289"/>
        <v>$47</v>
      </c>
      <c r="G2068" t="str">
        <f t="shared" si="290"/>
        <v>$74</v>
      </c>
      <c r="H2068" t="str">
        <f>LEFT(DataAnalyst!F2130,LEN(DataAnalyst!F2130)-3)</f>
        <v xml:space="preserve">eTeam Inc.
</v>
      </c>
      <c r="I2068" t="s">
        <v>5764</v>
      </c>
      <c r="J2068" t="str">
        <f>IF(DataAnalyst!I2130=-1,"Unknown",DataAnalyst!I2130)</f>
        <v>51 to 200 employees</v>
      </c>
      <c r="K2068" t="str">
        <f>IF(DataAnalyst!L2130=-1,"Unknown",DataAnalyst!L2130)</f>
        <v>Staffing &amp; Outsourcing</v>
      </c>
      <c r="L2068" t="str">
        <f>IF(DataAnalyst!N2130=-1,"Unknown",DataAnalyst!N2130)</f>
        <v>$50 to $100 million (USD)</v>
      </c>
      <c r="M2068" t="b">
        <f>IF(DataAnalyst!P2130=-1,FALSE,TRUE)</f>
        <v>0</v>
      </c>
      <c r="N2068">
        <f t="shared" si="296"/>
        <v>0</v>
      </c>
      <c r="O2068">
        <f t="shared" si="291"/>
        <v>0</v>
      </c>
      <c r="P2068">
        <f t="shared" si="292"/>
        <v>0</v>
      </c>
      <c r="Q2068">
        <f t="shared" si="293"/>
        <v>1</v>
      </c>
      <c r="R2068">
        <f t="shared" si="294"/>
        <v>0</v>
      </c>
      <c r="S2068">
        <f t="shared" si="295"/>
        <v>1</v>
      </c>
    </row>
    <row r="2069" spans="1:19" ht="18.600000000000001" customHeight="1" x14ac:dyDescent="0.3">
      <c r="A2069" t="s">
        <v>5687</v>
      </c>
      <c r="B2069" t="str">
        <f>UPPER(DataAnalyst!B2069)</f>
        <v>LEAD DATA ANALYST, PRODUCT</v>
      </c>
      <c r="C2069" t="s">
        <v>5632</v>
      </c>
      <c r="E2069" t="str">
        <f t="shared" si="288"/>
        <v>Data Analyst</v>
      </c>
      <c r="F2069" t="str">
        <f t="shared" si="289"/>
        <v>$47</v>
      </c>
      <c r="G2069" t="str">
        <f t="shared" si="290"/>
        <v>$74</v>
      </c>
      <c r="H2069" t="str">
        <f>LEFT(DataAnalyst!F2131,LEN(DataAnalyst!F2131)-3)</f>
        <v xml:space="preserve">Costco Wholesale Corporation
</v>
      </c>
      <c r="I2069" t="s">
        <v>5782</v>
      </c>
      <c r="J2069" t="str">
        <f>IF(DataAnalyst!I2131=-1,"Unknown",DataAnalyst!I2131)</f>
        <v>10000+ employees</v>
      </c>
      <c r="K2069" t="str">
        <f>IF(DataAnalyst!L2131=-1,"Unknown",DataAnalyst!L2131)</f>
        <v>General Merchandise &amp; Superstores</v>
      </c>
      <c r="L2069" t="str">
        <f>IF(DataAnalyst!N2131=-1,"Unknown",DataAnalyst!N2131)</f>
        <v>$10+ billion (USD)</v>
      </c>
      <c r="M2069" t="b">
        <f>IF(DataAnalyst!P2131=-1,FALSE,TRUE)</f>
        <v>0</v>
      </c>
      <c r="N2069">
        <f t="shared" si="296"/>
        <v>1</v>
      </c>
      <c r="O2069">
        <f t="shared" si="291"/>
        <v>1</v>
      </c>
      <c r="P2069">
        <f t="shared" si="292"/>
        <v>0</v>
      </c>
      <c r="Q2069">
        <f t="shared" si="293"/>
        <v>0</v>
      </c>
      <c r="R2069">
        <f t="shared" si="294"/>
        <v>0</v>
      </c>
      <c r="S2069">
        <f t="shared" si="295"/>
        <v>1</v>
      </c>
    </row>
    <row r="2070" spans="1:19" ht="18.600000000000001" customHeight="1" x14ac:dyDescent="0.3">
      <c r="A2070" t="s">
        <v>5689</v>
      </c>
      <c r="B2070" t="str">
        <f>UPPER(DataAnalyst!B2070)</f>
        <v>BUSINESS ANALYST II (SCIENTIFIC BUSINESS ANALYST PRECLINICAL DATA)</v>
      </c>
      <c r="C2070" t="s">
        <v>5632</v>
      </c>
      <c r="E2070" t="str">
        <f t="shared" si="288"/>
        <v>Business Analyst</v>
      </c>
      <c r="F2070" t="str">
        <f t="shared" si="289"/>
        <v>$47</v>
      </c>
      <c r="G2070" t="str">
        <f t="shared" si="290"/>
        <v>$74</v>
      </c>
      <c r="H2070" t="str">
        <f>LEFT(DataAnalyst!F2132,LEN(DataAnalyst!F2132)-3)</f>
        <v xml:space="preserve">Zen3 Infosolutions America Inc
</v>
      </c>
      <c r="I2070" t="s">
        <v>5764</v>
      </c>
      <c r="J2070" t="str">
        <f>IF(DataAnalyst!I2132=-1,"Unknown",DataAnalyst!I2132)</f>
        <v>1001 to 5000 employees</v>
      </c>
      <c r="K2070" t="str">
        <f>IF(DataAnalyst!L2132=-1,"Unknown",DataAnalyst!L2132)</f>
        <v>Computer Hardware &amp; Software</v>
      </c>
      <c r="L2070" t="str">
        <f>IF(DataAnalyst!N2132=-1,"Unknown",DataAnalyst!N2132)</f>
        <v>$100 to $500 million (USD)</v>
      </c>
      <c r="M2070" t="b">
        <f>IF(DataAnalyst!P2132=-1,FALSE,TRUE)</f>
        <v>0</v>
      </c>
      <c r="N2070">
        <f t="shared" si="296"/>
        <v>0</v>
      </c>
      <c r="O2070">
        <f t="shared" si="291"/>
        <v>0</v>
      </c>
      <c r="P2070">
        <f t="shared" si="292"/>
        <v>0</v>
      </c>
      <c r="Q2070">
        <f t="shared" si="293"/>
        <v>0</v>
      </c>
      <c r="R2070">
        <f t="shared" si="294"/>
        <v>0</v>
      </c>
      <c r="S2070">
        <f t="shared" si="295"/>
        <v>1</v>
      </c>
    </row>
    <row r="2071" spans="1:19" ht="18.600000000000001" customHeight="1" x14ac:dyDescent="0.3">
      <c r="A2071" t="s">
        <v>5691</v>
      </c>
      <c r="B2071" t="str">
        <f>UPPER(DataAnalyst!B2071)</f>
        <v>SR. PROCESS ANALYST - DATA PRIVACY PROJECT</v>
      </c>
      <c r="C2071" t="s">
        <v>5632</v>
      </c>
      <c r="E2071" t="str">
        <f t="shared" si="288"/>
        <v>Data Analyst</v>
      </c>
      <c r="F2071" t="str">
        <f t="shared" si="289"/>
        <v>$47</v>
      </c>
      <c r="G2071" t="str">
        <f t="shared" si="290"/>
        <v>$74</v>
      </c>
      <c r="H2071" t="str">
        <f>LEFT(DataAnalyst!F2133,LEN(DataAnalyst!F2133)-3)</f>
        <v xml:space="preserve">Amazon Corporate </v>
      </c>
      <c r="I2071" t="s">
        <v>174</v>
      </c>
      <c r="J2071" t="str">
        <f>IF(DataAnalyst!I2133=-1,"Unknown",DataAnalyst!I2133)</f>
        <v>Unknown</v>
      </c>
      <c r="K2071" t="str">
        <f>IF(DataAnalyst!L2133=-1,"Unknown",DataAnalyst!L2133)</f>
        <v>Unknown</v>
      </c>
      <c r="L2071" t="str">
        <f>IF(DataAnalyst!N2133=-1,"Unknown",DataAnalyst!N2133)</f>
        <v>Unknown</v>
      </c>
      <c r="M2071" t="b">
        <f>IF(DataAnalyst!P2133=-1,FALSE,TRUE)</f>
        <v>0</v>
      </c>
      <c r="N2071">
        <f t="shared" si="296"/>
        <v>1</v>
      </c>
      <c r="O2071">
        <f t="shared" si="291"/>
        <v>0</v>
      </c>
      <c r="P2071">
        <f t="shared" si="292"/>
        <v>0</v>
      </c>
      <c r="Q2071">
        <f t="shared" si="293"/>
        <v>0</v>
      </c>
      <c r="R2071">
        <f t="shared" si="294"/>
        <v>0</v>
      </c>
      <c r="S2071">
        <f t="shared" si="295"/>
        <v>0</v>
      </c>
    </row>
    <row r="2072" spans="1:19" ht="18.600000000000001" customHeight="1" x14ac:dyDescent="0.3">
      <c r="A2072" t="s">
        <v>5692</v>
      </c>
      <c r="B2072" t="str">
        <f>UPPER(DataAnalyst!B2072)</f>
        <v>DATA ANALYST-IT II</v>
      </c>
      <c r="C2072" t="s">
        <v>5632</v>
      </c>
      <c r="E2072" t="str">
        <f t="shared" si="288"/>
        <v>Data Analyst</v>
      </c>
      <c r="F2072" t="str">
        <f t="shared" si="289"/>
        <v>$47</v>
      </c>
      <c r="G2072" t="str">
        <f t="shared" si="290"/>
        <v>$74</v>
      </c>
      <c r="H2072" t="str">
        <f>LEFT(DataAnalyst!F2135,LEN(DataAnalyst!F2135)-3)</f>
        <v xml:space="preserve">Akraya Inc.
</v>
      </c>
      <c r="I2072" t="s">
        <v>174</v>
      </c>
      <c r="J2072" t="str">
        <f>IF(DataAnalyst!I2135=-1,"Unknown",DataAnalyst!I2135)</f>
        <v>51 to 200 employees</v>
      </c>
      <c r="K2072" t="str">
        <f>IF(DataAnalyst!L2135=-1,"Unknown",DataAnalyst!L2135)</f>
        <v>Staffing &amp; Outsourcing</v>
      </c>
      <c r="L2072" t="str">
        <f>IF(DataAnalyst!N2135=-1,"Unknown",DataAnalyst!N2135)</f>
        <v>$25 to $50 million (USD)</v>
      </c>
      <c r="M2072" t="b">
        <f>IF(DataAnalyst!P2135=-1,FALSE,TRUE)</f>
        <v>0</v>
      </c>
      <c r="N2072">
        <f t="shared" si="296"/>
        <v>0</v>
      </c>
      <c r="O2072">
        <f t="shared" si="291"/>
        <v>0</v>
      </c>
      <c r="P2072">
        <f t="shared" si="292"/>
        <v>0</v>
      </c>
      <c r="Q2072">
        <f t="shared" si="293"/>
        <v>0</v>
      </c>
      <c r="R2072">
        <f t="shared" si="294"/>
        <v>0</v>
      </c>
      <c r="S2072">
        <f t="shared" si="295"/>
        <v>0</v>
      </c>
    </row>
    <row r="2073" spans="1:19" ht="18.600000000000001" customHeight="1" x14ac:dyDescent="0.3">
      <c r="A2073" t="s">
        <v>5693</v>
      </c>
      <c r="B2073" t="str">
        <f>UPPER(DataAnalyst!B2073)</f>
        <v>SENIOR FINANCIAL SYSTEMS ANALYST / BUSINESS INTELLIGENCE DATA MODELER</v>
      </c>
      <c r="C2073" t="s">
        <v>5632</v>
      </c>
      <c r="E2073" t="str">
        <f t="shared" ref="E2073:E2136" si="297">IF(COUNTIF(B2073, "*BU*"), "Business Analyst", "Data Analyst")</f>
        <v>Business Analyst</v>
      </c>
      <c r="F2073" t="str">
        <f t="shared" si="289"/>
        <v>$47</v>
      </c>
      <c r="G2073" t="str">
        <f t="shared" si="290"/>
        <v>$74</v>
      </c>
      <c r="H2073" t="str">
        <f>LEFT(DataAnalyst!F2136,LEN(DataAnalyst!F2136)-3)</f>
        <v xml:space="preserve">Microsoft Corporation
</v>
      </c>
      <c r="I2073" t="s">
        <v>5764</v>
      </c>
      <c r="J2073" t="str">
        <f>IF(DataAnalyst!I2136=-1,"Unknown",DataAnalyst!I2136)</f>
        <v>10000+ employees</v>
      </c>
      <c r="K2073" t="str">
        <f>IF(DataAnalyst!L2136=-1,"Unknown",DataAnalyst!L2136)</f>
        <v>Computer Hardware &amp; Software</v>
      </c>
      <c r="L2073" t="str">
        <f>IF(DataAnalyst!N2136=-1,"Unknown",DataAnalyst!N2136)</f>
        <v>$10+ billion (USD)</v>
      </c>
      <c r="M2073" t="b">
        <f>IF(DataAnalyst!P2136=-1,FALSE,TRUE)</f>
        <v>0</v>
      </c>
      <c r="N2073">
        <f t="shared" si="296"/>
        <v>1</v>
      </c>
      <c r="O2073">
        <f t="shared" si="291"/>
        <v>0</v>
      </c>
      <c r="P2073">
        <f t="shared" si="292"/>
        <v>0</v>
      </c>
      <c r="Q2073">
        <f t="shared" si="293"/>
        <v>0</v>
      </c>
      <c r="R2073">
        <f t="shared" si="294"/>
        <v>0</v>
      </c>
      <c r="S2073">
        <f t="shared" si="295"/>
        <v>1</v>
      </c>
    </row>
    <row r="2074" spans="1:19" ht="18.600000000000001" customHeight="1" x14ac:dyDescent="0.3">
      <c r="A2074" t="s">
        <v>5697</v>
      </c>
      <c r="B2074" t="str">
        <f>UPPER(DataAnalyst!B2074)</f>
        <v>SR. DATA ANALYSTS (BANKING DOMAIN)</v>
      </c>
      <c r="C2074" t="s">
        <v>5632</v>
      </c>
      <c r="E2074" t="str">
        <f t="shared" si="297"/>
        <v>Data Analyst</v>
      </c>
      <c r="F2074" t="str">
        <f t="shared" si="289"/>
        <v>$47</v>
      </c>
      <c r="G2074" t="str">
        <f t="shared" si="290"/>
        <v>$74</v>
      </c>
      <c r="H2074" t="str">
        <f>LEFT(DataAnalyst!F2137,LEN(DataAnalyst!F2137)-3)</f>
        <v xml:space="preserve">Staffigo Technical Services, LLC
</v>
      </c>
      <c r="I2074" t="s">
        <v>174</v>
      </c>
      <c r="J2074" t="str">
        <f>IF(DataAnalyst!I2137=-1,"Unknown",DataAnalyst!I2137)</f>
        <v>51 to 200 employees</v>
      </c>
      <c r="K2074" t="str">
        <f>IF(DataAnalyst!L2137=-1,"Unknown",DataAnalyst!L2137)</f>
        <v>IT Services</v>
      </c>
      <c r="L2074" t="str">
        <f>IF(DataAnalyst!N2137=-1,"Unknown",DataAnalyst!N2137)</f>
        <v>$50 to $100 million (USD)</v>
      </c>
      <c r="M2074" t="b">
        <f>IF(DataAnalyst!P2137=-1,FALSE,TRUE)</f>
        <v>0</v>
      </c>
      <c r="N2074">
        <f t="shared" si="296"/>
        <v>0</v>
      </c>
      <c r="O2074">
        <f t="shared" si="291"/>
        <v>0</v>
      </c>
      <c r="P2074">
        <f t="shared" si="292"/>
        <v>0</v>
      </c>
      <c r="Q2074">
        <f t="shared" si="293"/>
        <v>0</v>
      </c>
      <c r="R2074">
        <f t="shared" si="294"/>
        <v>0</v>
      </c>
      <c r="S2074">
        <f t="shared" si="295"/>
        <v>0</v>
      </c>
    </row>
    <row r="2075" spans="1:19" ht="18.600000000000001" customHeight="1" x14ac:dyDescent="0.3">
      <c r="A2075" t="s">
        <v>5699</v>
      </c>
      <c r="B2075" t="str">
        <f>UPPER(DataAnalyst!B2075)</f>
        <v>DATA ANALYST</v>
      </c>
      <c r="C2075" t="s">
        <v>3833</v>
      </c>
      <c r="E2075" t="str">
        <f t="shared" si="297"/>
        <v>Data Analyst</v>
      </c>
      <c r="F2075" t="str">
        <f t="shared" si="289"/>
        <v>$34</v>
      </c>
      <c r="G2075" t="str">
        <f t="shared" si="290"/>
        <v>$61</v>
      </c>
      <c r="H2075" t="str">
        <f>LEFT(DataAnalyst!F2138,LEN(DataAnalyst!F2138)-3)</f>
        <v xml:space="preserve">Serverlogic
</v>
      </c>
      <c r="I2075" t="s">
        <v>174</v>
      </c>
      <c r="J2075" t="str">
        <f>IF(DataAnalyst!I2138=-1,"Unknown",DataAnalyst!I2138)</f>
        <v>1 to 50 employees</v>
      </c>
      <c r="K2075" t="str">
        <f>IF(DataAnalyst!L2138=-1,"Unknown",DataAnalyst!L2138)</f>
        <v>IT Services</v>
      </c>
      <c r="L2075" t="str">
        <f>IF(DataAnalyst!N2138=-1,"Unknown",DataAnalyst!N2138)</f>
        <v>$10 to $25 million (USD)</v>
      </c>
      <c r="M2075" t="b">
        <f>IF(DataAnalyst!P2138=-1,FALSE,TRUE)</f>
        <v>0</v>
      </c>
      <c r="N2075">
        <f t="shared" si="296"/>
        <v>1</v>
      </c>
      <c r="O2075">
        <f t="shared" si="291"/>
        <v>1</v>
      </c>
      <c r="P2075">
        <f t="shared" si="292"/>
        <v>1</v>
      </c>
      <c r="Q2075">
        <f t="shared" si="293"/>
        <v>1</v>
      </c>
      <c r="R2075">
        <f t="shared" si="294"/>
        <v>1</v>
      </c>
      <c r="S2075">
        <f t="shared" si="295"/>
        <v>1</v>
      </c>
    </row>
    <row r="2076" spans="1:19" ht="18.600000000000001" customHeight="1" x14ac:dyDescent="0.3">
      <c r="A2076" t="s">
        <v>5703</v>
      </c>
      <c r="B2076" t="str">
        <f>UPPER(DataAnalyst!B2076)</f>
        <v>HEALTHCARE DATA ANALYST</v>
      </c>
      <c r="C2076" t="s">
        <v>3833</v>
      </c>
      <c r="E2076" t="str">
        <f t="shared" si="297"/>
        <v>Data Analyst</v>
      </c>
      <c r="F2076" t="str">
        <f t="shared" si="289"/>
        <v>$34</v>
      </c>
      <c r="G2076" t="str">
        <f t="shared" si="290"/>
        <v>$61</v>
      </c>
      <c r="H2076" t="str">
        <f>LEFT(DataAnalyst!F2139,LEN(DataAnalyst!F2139)-3)</f>
        <v xml:space="preserve">NuWest Group
</v>
      </c>
      <c r="I2076" t="s">
        <v>5799</v>
      </c>
      <c r="J2076" t="str">
        <f>IF(DataAnalyst!I2139=-1,"Unknown",DataAnalyst!I2139)</f>
        <v>51 to 200 employees</v>
      </c>
      <c r="K2076" t="str">
        <f>IF(DataAnalyst!L2139=-1,"Unknown",DataAnalyst!L2139)</f>
        <v>Staffing &amp; Outsourcing</v>
      </c>
      <c r="L2076" t="str">
        <f>IF(DataAnalyst!N2139=-1,"Unknown",DataAnalyst!N2139)</f>
        <v>$25 to $50 million (USD)</v>
      </c>
      <c r="M2076" t="b">
        <f>IF(DataAnalyst!P2139=-1,FALSE,TRUE)</f>
        <v>0</v>
      </c>
      <c r="N2076">
        <f t="shared" si="296"/>
        <v>1</v>
      </c>
      <c r="O2076">
        <f t="shared" si="291"/>
        <v>0</v>
      </c>
      <c r="P2076">
        <f t="shared" si="292"/>
        <v>0</v>
      </c>
      <c r="Q2076">
        <f t="shared" si="293"/>
        <v>0</v>
      </c>
      <c r="R2076">
        <f t="shared" si="294"/>
        <v>0</v>
      </c>
      <c r="S2076">
        <f t="shared" si="295"/>
        <v>1</v>
      </c>
    </row>
    <row r="2077" spans="1:19" ht="18.600000000000001" customHeight="1" x14ac:dyDescent="0.3">
      <c r="A2077" t="s">
        <v>5706</v>
      </c>
      <c r="B2077" t="str">
        <f>UPPER(DataAnalyst!B2077)</f>
        <v>DATA ANALYST</v>
      </c>
      <c r="C2077" t="s">
        <v>3833</v>
      </c>
      <c r="E2077" t="str">
        <f t="shared" si="297"/>
        <v>Data Analyst</v>
      </c>
      <c r="F2077" t="str">
        <f t="shared" si="289"/>
        <v>$34</v>
      </c>
      <c r="G2077" t="str">
        <f t="shared" si="290"/>
        <v>$61</v>
      </c>
      <c r="H2077" t="str">
        <f>LEFT(DataAnalyst!F2141,LEN(DataAnalyst!F2141)-3)</f>
        <v xml:space="preserve">Resource Informatics Group
</v>
      </c>
      <c r="I2077" t="s">
        <v>174</v>
      </c>
      <c r="J2077" t="str">
        <f>IF(DataAnalyst!I2141=-1,"Unknown",DataAnalyst!I2141)</f>
        <v>1 to 50 employees</v>
      </c>
      <c r="K2077" t="str">
        <f>IF(DataAnalyst!L2141=-1,"Unknown",DataAnalyst!L2141)</f>
        <v>IT Services</v>
      </c>
      <c r="L2077" t="str">
        <f>IF(DataAnalyst!N2141=-1,"Unknown",DataAnalyst!N2141)</f>
        <v>$5 to $10 million (USD)</v>
      </c>
      <c r="M2077" t="b">
        <f>IF(DataAnalyst!P2141=-1,FALSE,TRUE)</f>
        <v>0</v>
      </c>
      <c r="N2077">
        <f t="shared" si="296"/>
        <v>0</v>
      </c>
      <c r="O2077">
        <f t="shared" si="291"/>
        <v>0</v>
      </c>
      <c r="P2077">
        <f t="shared" si="292"/>
        <v>0</v>
      </c>
      <c r="Q2077">
        <f t="shared" si="293"/>
        <v>0</v>
      </c>
      <c r="R2077">
        <f t="shared" si="294"/>
        <v>0</v>
      </c>
      <c r="S2077">
        <f t="shared" si="295"/>
        <v>1</v>
      </c>
    </row>
    <row r="2078" spans="1:19" ht="18.600000000000001" customHeight="1" x14ac:dyDescent="0.3">
      <c r="A2078" t="s">
        <v>5708</v>
      </c>
      <c r="B2078" t="str">
        <f>UPPER(DataAnalyst!B2078)</f>
        <v>DATA ANALYST, PREDICTIVE ANALYTICS</v>
      </c>
      <c r="C2078" t="s">
        <v>3833</v>
      </c>
      <c r="E2078" t="str">
        <f t="shared" si="297"/>
        <v>Data Analyst</v>
      </c>
      <c r="F2078" t="str">
        <f t="shared" si="289"/>
        <v>$34</v>
      </c>
      <c r="G2078" t="str">
        <f t="shared" si="290"/>
        <v>$61</v>
      </c>
      <c r="H2078" t="str">
        <f>LEFT(DataAnalyst!F2143,LEN(DataAnalyst!F2143)-3)</f>
        <v xml:space="preserve">W3Global
</v>
      </c>
      <c r="I2078" t="s">
        <v>174</v>
      </c>
      <c r="J2078" t="str">
        <f>IF(DataAnalyst!I2143=-1,"Unknown",DataAnalyst!I2143)</f>
        <v>201 to 500 employees</v>
      </c>
      <c r="K2078" t="str">
        <f>IF(DataAnalyst!L2143=-1,"Unknown",DataAnalyst!L2143)</f>
        <v>Staffing &amp; Outsourcing</v>
      </c>
      <c r="L2078" t="str">
        <f>IF(DataAnalyst!N2143=-1,"Unknown",DataAnalyst!N2143)</f>
        <v>$10 to $25 million (USD)</v>
      </c>
      <c r="M2078" t="b">
        <f>IF(DataAnalyst!P2143=-1,FALSE,TRUE)</f>
        <v>0</v>
      </c>
      <c r="N2078">
        <f t="shared" si="296"/>
        <v>1</v>
      </c>
      <c r="O2078">
        <f t="shared" si="291"/>
        <v>0</v>
      </c>
      <c r="P2078">
        <f t="shared" si="292"/>
        <v>0</v>
      </c>
      <c r="Q2078">
        <f t="shared" si="293"/>
        <v>0</v>
      </c>
      <c r="R2078">
        <f t="shared" si="294"/>
        <v>0</v>
      </c>
      <c r="S2078">
        <f t="shared" si="295"/>
        <v>1</v>
      </c>
    </row>
    <row r="2079" spans="1:19" ht="18.600000000000001" customHeight="1" x14ac:dyDescent="0.3">
      <c r="A2079" t="s">
        <v>5710</v>
      </c>
      <c r="B2079" t="str">
        <f>UPPER(DataAnalyst!B2079)</f>
        <v>HEALTHCARE DATA ANALYST</v>
      </c>
      <c r="C2079" t="s">
        <v>3833</v>
      </c>
      <c r="E2079" t="str">
        <f t="shared" si="297"/>
        <v>Data Analyst</v>
      </c>
      <c r="F2079" t="str">
        <f t="shared" si="289"/>
        <v>$34</v>
      </c>
      <c r="G2079" t="str">
        <f t="shared" si="290"/>
        <v>$61</v>
      </c>
      <c r="H2079" t="str">
        <f>LEFT(DataAnalyst!F2144,LEN(DataAnalyst!F2144)-3)</f>
        <v xml:space="preserve">Amazon Corporate </v>
      </c>
      <c r="I2079" t="s">
        <v>174</v>
      </c>
      <c r="J2079" t="str">
        <f>IF(DataAnalyst!I2144=-1,"Unknown",DataAnalyst!I2144)</f>
        <v>Unknown</v>
      </c>
      <c r="K2079" t="str">
        <f>IF(DataAnalyst!L2144=-1,"Unknown",DataAnalyst!L2144)</f>
        <v>Unknown</v>
      </c>
      <c r="L2079" t="str">
        <f>IF(DataAnalyst!N2144=-1,"Unknown",DataAnalyst!N2144)</f>
        <v>Unknown</v>
      </c>
      <c r="M2079" t="b">
        <f>IF(DataAnalyst!P2144=-1,FALSE,TRUE)</f>
        <v>0</v>
      </c>
      <c r="N2079">
        <f t="shared" si="296"/>
        <v>1</v>
      </c>
      <c r="O2079">
        <f t="shared" si="291"/>
        <v>0</v>
      </c>
      <c r="P2079">
        <f t="shared" si="292"/>
        <v>0</v>
      </c>
      <c r="Q2079">
        <f t="shared" si="293"/>
        <v>0</v>
      </c>
      <c r="R2079">
        <f t="shared" si="294"/>
        <v>0</v>
      </c>
      <c r="S2079">
        <f t="shared" si="295"/>
        <v>1</v>
      </c>
    </row>
    <row r="2080" spans="1:19" ht="18.600000000000001" customHeight="1" x14ac:dyDescent="0.3">
      <c r="A2080" t="s">
        <v>5712</v>
      </c>
      <c r="B2080" t="str">
        <f>UPPER(DataAnalyst!B2080)</f>
        <v>DATA ANALYST</v>
      </c>
      <c r="C2080" t="s">
        <v>3833</v>
      </c>
      <c r="E2080" t="str">
        <f t="shared" si="297"/>
        <v>Data Analyst</v>
      </c>
      <c r="F2080" t="str">
        <f t="shared" si="289"/>
        <v>$34</v>
      </c>
      <c r="G2080" t="str">
        <f t="shared" si="290"/>
        <v>$61</v>
      </c>
      <c r="H2080" t="str">
        <f>LEFT(DataAnalyst!F2145,LEN(DataAnalyst!F2145)-3)</f>
        <v xml:space="preserve">Xoriant Corporation
</v>
      </c>
      <c r="I2080" t="s">
        <v>5833</v>
      </c>
      <c r="J2080" t="str">
        <f>IF(DataAnalyst!I2145=-1,"Unknown",DataAnalyst!I2145)</f>
        <v>1001 to 5000 employees</v>
      </c>
      <c r="K2080" t="str">
        <f>IF(DataAnalyst!L2145=-1,"Unknown",DataAnalyst!L2145)</f>
        <v>IT Services</v>
      </c>
      <c r="L2080" t="str">
        <f>IF(DataAnalyst!N2145=-1,"Unknown",DataAnalyst!N2145)</f>
        <v>$100 to $500 million (USD)</v>
      </c>
      <c r="M2080" t="b">
        <f>IF(DataAnalyst!P2145=-1,FALSE,TRUE)</f>
        <v>0</v>
      </c>
      <c r="N2080">
        <f t="shared" si="296"/>
        <v>1</v>
      </c>
      <c r="O2080">
        <f t="shared" si="291"/>
        <v>1</v>
      </c>
      <c r="P2080">
        <f t="shared" si="292"/>
        <v>0</v>
      </c>
      <c r="Q2080">
        <f t="shared" si="293"/>
        <v>1</v>
      </c>
      <c r="R2080">
        <f t="shared" si="294"/>
        <v>0</v>
      </c>
      <c r="S2080">
        <f t="shared" si="295"/>
        <v>0</v>
      </c>
    </row>
    <row r="2081" spans="1:19" ht="18.600000000000001" customHeight="1" x14ac:dyDescent="0.3">
      <c r="A2081" t="s">
        <v>5714</v>
      </c>
      <c r="B2081" t="str">
        <f>UPPER(DataAnalyst!B2081)</f>
        <v>DATA ANALYST</v>
      </c>
      <c r="C2081" t="s">
        <v>3833</v>
      </c>
      <c r="E2081" t="str">
        <f t="shared" si="297"/>
        <v>Data Analyst</v>
      </c>
      <c r="F2081" t="str">
        <f t="shared" si="289"/>
        <v>$34</v>
      </c>
      <c r="G2081" t="str">
        <f t="shared" si="290"/>
        <v>$61</v>
      </c>
      <c r="H2081" t="str">
        <f>LEFT(DataAnalyst!F2146,LEN(DataAnalyst!F2146)-3)</f>
        <v xml:space="preserve">Kelly IT
</v>
      </c>
      <c r="I2081" t="s">
        <v>174</v>
      </c>
      <c r="J2081" t="str">
        <f>IF(DataAnalyst!I2146=-1,"Unknown",DataAnalyst!I2146)</f>
        <v>501 to 1000 employees</v>
      </c>
      <c r="K2081" t="str">
        <f>IF(DataAnalyst!L2146=-1,"Unknown",DataAnalyst!L2146)</f>
        <v>Staffing &amp; Outsourcing</v>
      </c>
      <c r="L2081" t="str">
        <f>IF(DataAnalyst!N2146=-1,"Unknown",DataAnalyst!N2146)</f>
        <v>Unknown / Non-Applicable</v>
      </c>
      <c r="M2081" t="b">
        <f>IF(DataAnalyst!P2146=-1,FALSE,TRUE)</f>
        <v>0</v>
      </c>
      <c r="N2081">
        <f t="shared" si="296"/>
        <v>1</v>
      </c>
      <c r="O2081">
        <f t="shared" si="291"/>
        <v>1</v>
      </c>
      <c r="P2081">
        <f t="shared" si="292"/>
        <v>0</v>
      </c>
      <c r="Q2081">
        <f t="shared" si="293"/>
        <v>0</v>
      </c>
      <c r="R2081">
        <f t="shared" si="294"/>
        <v>0</v>
      </c>
      <c r="S2081">
        <f t="shared" si="295"/>
        <v>0</v>
      </c>
    </row>
    <row r="2082" spans="1:19" ht="18.600000000000001" customHeight="1" x14ac:dyDescent="0.3">
      <c r="A2082" t="s">
        <v>5716</v>
      </c>
      <c r="B2082" t="str">
        <f>UPPER(DataAnalyst!B2082)</f>
        <v>JUNIOR DATA ANALYST</v>
      </c>
      <c r="C2082" t="s">
        <v>3833</v>
      </c>
      <c r="E2082" t="str">
        <f t="shared" si="297"/>
        <v>Data Analyst</v>
      </c>
      <c r="F2082" t="str">
        <f t="shared" si="289"/>
        <v>$34</v>
      </c>
      <c r="G2082" t="str">
        <f t="shared" si="290"/>
        <v>$61</v>
      </c>
      <c r="H2082" t="str">
        <f>LEFT(DataAnalyst!F2147,LEN(DataAnalyst!F2147)-3)</f>
        <v xml:space="preserve">Johns Hopkins University
</v>
      </c>
      <c r="I2082" t="s">
        <v>174</v>
      </c>
      <c r="J2082" t="str">
        <f>IF(DataAnalyst!I2147=-1,"Unknown",DataAnalyst!I2147)</f>
        <v>10000+ employees</v>
      </c>
      <c r="K2082" t="str">
        <f>IF(DataAnalyst!L2147=-1,"Unknown",DataAnalyst!L2147)</f>
        <v>Colleges &amp; Universities</v>
      </c>
      <c r="L2082" t="str">
        <f>IF(DataAnalyst!N2147=-1,"Unknown",DataAnalyst!N2147)</f>
        <v>$2 to $5 billion (USD)</v>
      </c>
      <c r="M2082" t="b">
        <f>IF(DataAnalyst!P2147=-1,FALSE,TRUE)</f>
        <v>0</v>
      </c>
      <c r="N2082">
        <f t="shared" si="296"/>
        <v>1</v>
      </c>
      <c r="O2082">
        <f t="shared" si="291"/>
        <v>0</v>
      </c>
      <c r="P2082">
        <f t="shared" si="292"/>
        <v>0</v>
      </c>
      <c r="Q2082">
        <f t="shared" si="293"/>
        <v>0</v>
      </c>
      <c r="R2082">
        <f t="shared" si="294"/>
        <v>0</v>
      </c>
      <c r="S2082">
        <f t="shared" si="295"/>
        <v>1</v>
      </c>
    </row>
    <row r="2083" spans="1:19" ht="18.600000000000001" customHeight="1" x14ac:dyDescent="0.3">
      <c r="A2083" t="s">
        <v>5718</v>
      </c>
      <c r="B2083" t="str">
        <f>UPPER(DataAnalyst!B2083)</f>
        <v>COVID-19 DATA ANALYST</v>
      </c>
      <c r="C2083" t="s">
        <v>3833</v>
      </c>
      <c r="E2083" t="str">
        <f t="shared" si="297"/>
        <v>Data Analyst</v>
      </c>
      <c r="F2083" t="str">
        <f t="shared" si="289"/>
        <v>$34</v>
      </c>
      <c r="G2083" t="str">
        <f t="shared" si="290"/>
        <v>$61</v>
      </c>
      <c r="H2083" t="str">
        <f>LEFT(DataAnalyst!F2148,LEN(DataAnalyst!F2148)-3)</f>
        <v xml:space="preserve">Protingent Staffing
</v>
      </c>
      <c r="I2083" t="s">
        <v>2199</v>
      </c>
      <c r="J2083" t="str">
        <f>IF(DataAnalyst!I2148=-1,"Unknown",DataAnalyst!I2148)</f>
        <v>51 to 200 employees</v>
      </c>
      <c r="K2083" t="str">
        <f>IF(DataAnalyst!L2148=-1,"Unknown",DataAnalyst!L2148)</f>
        <v>Staffing &amp; Outsourcing</v>
      </c>
      <c r="L2083" t="str">
        <f>IF(DataAnalyst!N2148=-1,"Unknown",DataAnalyst!N2148)</f>
        <v>$25 to $50 million (USD)</v>
      </c>
      <c r="M2083" t="b">
        <f>IF(DataAnalyst!P2148=-1,FALSE,TRUE)</f>
        <v>0</v>
      </c>
      <c r="N2083">
        <f t="shared" si="296"/>
        <v>1</v>
      </c>
      <c r="O2083">
        <f t="shared" si="291"/>
        <v>1</v>
      </c>
      <c r="P2083">
        <f t="shared" si="292"/>
        <v>0</v>
      </c>
      <c r="Q2083">
        <f t="shared" si="293"/>
        <v>0</v>
      </c>
      <c r="R2083">
        <f t="shared" si="294"/>
        <v>0</v>
      </c>
      <c r="S2083">
        <f t="shared" si="295"/>
        <v>0</v>
      </c>
    </row>
    <row r="2084" spans="1:19" ht="18.600000000000001" customHeight="1" x14ac:dyDescent="0.3">
      <c r="A2084" t="s">
        <v>5720</v>
      </c>
      <c r="B2084" t="str">
        <f>UPPER(DataAnalyst!B2084)</f>
        <v>BUSINESS DATA ANALYST</v>
      </c>
      <c r="C2084" t="s">
        <v>3833</v>
      </c>
      <c r="E2084" t="str">
        <f t="shared" si="297"/>
        <v>Business Analyst</v>
      </c>
      <c r="F2084" t="str">
        <f t="shared" si="289"/>
        <v>$34</v>
      </c>
      <c r="G2084" t="str">
        <f t="shared" si="290"/>
        <v>$61</v>
      </c>
      <c r="H2084" t="str">
        <f>LEFT(DataAnalyst!F2150,LEN(DataAnalyst!F2150)-3)</f>
        <v xml:space="preserve">Amazon Corporate </v>
      </c>
      <c r="I2084" t="s">
        <v>174</v>
      </c>
      <c r="J2084" t="str">
        <f>IF(DataAnalyst!I2150=-1,"Unknown",DataAnalyst!I2150)</f>
        <v>Unknown</v>
      </c>
      <c r="K2084" t="str">
        <f>IF(DataAnalyst!L2150=-1,"Unknown",DataAnalyst!L2150)</f>
        <v>Unknown</v>
      </c>
      <c r="L2084" t="str">
        <f>IF(DataAnalyst!N2150=-1,"Unknown",DataAnalyst!N2150)</f>
        <v>Unknown</v>
      </c>
      <c r="M2084" t="b">
        <f>IF(DataAnalyst!P2150=-1,FALSE,TRUE)</f>
        <v>0</v>
      </c>
      <c r="N2084">
        <f t="shared" si="296"/>
        <v>1</v>
      </c>
      <c r="O2084">
        <f t="shared" si="291"/>
        <v>0</v>
      </c>
      <c r="P2084">
        <f t="shared" si="292"/>
        <v>0</v>
      </c>
      <c r="Q2084">
        <f t="shared" si="293"/>
        <v>0</v>
      </c>
      <c r="R2084">
        <f t="shared" si="294"/>
        <v>0</v>
      </c>
      <c r="S2084">
        <f t="shared" si="295"/>
        <v>1</v>
      </c>
    </row>
    <row r="2085" spans="1:19" ht="18.600000000000001" customHeight="1" x14ac:dyDescent="0.3">
      <c r="A2085" t="s">
        <v>5724</v>
      </c>
      <c r="B2085" t="str">
        <f>UPPER(DataAnalyst!B2085)</f>
        <v>JUNIOR DATA ANALYST PYTHON</v>
      </c>
      <c r="C2085" t="s">
        <v>3833</v>
      </c>
      <c r="E2085" t="str">
        <f t="shared" si="297"/>
        <v>Data Analyst</v>
      </c>
      <c r="F2085" t="str">
        <f t="shared" si="289"/>
        <v>$34</v>
      </c>
      <c r="G2085" t="str">
        <f t="shared" si="290"/>
        <v>$61</v>
      </c>
      <c r="H2085" t="str">
        <f>LEFT(DataAnalyst!F2151,LEN(DataAnalyst!F2151)-3)</f>
        <v xml:space="preserve">Protingent
</v>
      </c>
      <c r="I2085" t="s">
        <v>5799</v>
      </c>
      <c r="J2085" t="str">
        <f>IF(DataAnalyst!I2151=-1,"Unknown",DataAnalyst!I2151)</f>
        <v>51 to 200 employees</v>
      </c>
      <c r="K2085" t="str">
        <f>IF(DataAnalyst!L2151=-1,"Unknown",DataAnalyst!L2151)</f>
        <v>Staffing &amp; Outsourcing</v>
      </c>
      <c r="L2085" t="str">
        <f>IF(DataAnalyst!N2151=-1,"Unknown",DataAnalyst!N2151)</f>
        <v>$25 to $50 million (USD)</v>
      </c>
      <c r="M2085" t="b">
        <f>IF(DataAnalyst!P2151=-1,FALSE,TRUE)</f>
        <v>0</v>
      </c>
      <c r="N2085">
        <f t="shared" si="296"/>
        <v>1</v>
      </c>
      <c r="O2085">
        <f t="shared" si="291"/>
        <v>1</v>
      </c>
      <c r="P2085">
        <f t="shared" si="292"/>
        <v>0</v>
      </c>
      <c r="Q2085">
        <f t="shared" si="293"/>
        <v>0</v>
      </c>
      <c r="R2085">
        <f t="shared" si="294"/>
        <v>0</v>
      </c>
      <c r="S2085">
        <f t="shared" si="295"/>
        <v>0</v>
      </c>
    </row>
    <row r="2086" spans="1:19" ht="18.600000000000001" customHeight="1" x14ac:dyDescent="0.3">
      <c r="A2086" t="s">
        <v>5727</v>
      </c>
      <c r="B2086" t="str">
        <f>UPPER(DataAnalyst!B2086)</f>
        <v>IT DATA ANALYST (POWER BI)</v>
      </c>
      <c r="C2086" t="s">
        <v>3833</v>
      </c>
      <c r="E2086" t="str">
        <f t="shared" si="297"/>
        <v>Data Analyst</v>
      </c>
      <c r="F2086" t="str">
        <f t="shared" si="289"/>
        <v>$34</v>
      </c>
      <c r="G2086" t="str">
        <f t="shared" si="290"/>
        <v>$61</v>
      </c>
      <c r="H2086" t="str">
        <f>LEFT(DataAnalyst!F2152,LEN(DataAnalyst!F2152)-3)</f>
        <v xml:space="preserve">University of Georgia
</v>
      </c>
      <c r="I2086" t="s">
        <v>5898</v>
      </c>
      <c r="J2086" t="str">
        <f>IF(DataAnalyst!I2152=-1,"Unknown",DataAnalyst!I2152)</f>
        <v>10000+ employees</v>
      </c>
      <c r="K2086" t="str">
        <f>IF(DataAnalyst!L2152=-1,"Unknown",DataAnalyst!L2152)</f>
        <v>Colleges &amp; Universities</v>
      </c>
      <c r="L2086" t="str">
        <f>IF(DataAnalyst!N2152=-1,"Unknown",DataAnalyst!N2152)</f>
        <v>$2 to $5 billion (USD)</v>
      </c>
      <c r="M2086" t="b">
        <f>IF(DataAnalyst!P2152=-1,FALSE,TRUE)</f>
        <v>0</v>
      </c>
      <c r="N2086">
        <f t="shared" si="296"/>
        <v>1</v>
      </c>
      <c r="O2086">
        <f t="shared" si="291"/>
        <v>0</v>
      </c>
      <c r="P2086">
        <f t="shared" si="292"/>
        <v>0</v>
      </c>
      <c r="Q2086">
        <f t="shared" si="293"/>
        <v>0</v>
      </c>
      <c r="R2086">
        <f t="shared" si="294"/>
        <v>0</v>
      </c>
      <c r="S2086">
        <f t="shared" si="295"/>
        <v>1</v>
      </c>
    </row>
    <row r="2087" spans="1:19" ht="18.600000000000001" customHeight="1" x14ac:dyDescent="0.3">
      <c r="A2087" t="s">
        <v>5728</v>
      </c>
      <c r="B2087" t="str">
        <f>UPPER(DataAnalyst!B2087)</f>
        <v>DATA ANALYST</v>
      </c>
      <c r="C2087" t="s">
        <v>3833</v>
      </c>
      <c r="E2087" t="str">
        <f t="shared" si="297"/>
        <v>Data Analyst</v>
      </c>
      <c r="F2087" t="str">
        <f t="shared" si="289"/>
        <v>$34</v>
      </c>
      <c r="G2087" t="str">
        <f t="shared" si="290"/>
        <v>$61</v>
      </c>
      <c r="H2087" t="str">
        <f>LEFT(DataAnalyst!F2153,LEN(DataAnalyst!F2153)-3)</f>
        <v xml:space="preserve">Staffigo Technical Services, LLC
</v>
      </c>
      <c r="I2087" t="s">
        <v>5898</v>
      </c>
      <c r="J2087" t="str">
        <f>IF(DataAnalyst!I2153=-1,"Unknown",DataAnalyst!I2153)</f>
        <v>51 to 200 employees</v>
      </c>
      <c r="K2087" t="str">
        <f>IF(DataAnalyst!L2153=-1,"Unknown",DataAnalyst!L2153)</f>
        <v>IT Services</v>
      </c>
      <c r="L2087" t="str">
        <f>IF(DataAnalyst!N2153=-1,"Unknown",DataAnalyst!N2153)</f>
        <v>$50 to $100 million (USD)</v>
      </c>
      <c r="M2087" t="b">
        <f>IF(DataAnalyst!P2153=-1,FALSE,TRUE)</f>
        <v>0</v>
      </c>
      <c r="N2087">
        <f t="shared" si="296"/>
        <v>1</v>
      </c>
      <c r="O2087">
        <f t="shared" si="291"/>
        <v>0</v>
      </c>
      <c r="P2087">
        <f t="shared" si="292"/>
        <v>0</v>
      </c>
      <c r="Q2087">
        <f t="shared" si="293"/>
        <v>0</v>
      </c>
      <c r="R2087">
        <f t="shared" si="294"/>
        <v>0</v>
      </c>
      <c r="S2087">
        <f t="shared" si="295"/>
        <v>1</v>
      </c>
    </row>
    <row r="2088" spans="1:19" ht="18.600000000000001" customHeight="1" x14ac:dyDescent="0.3">
      <c r="A2088" t="s">
        <v>5730</v>
      </c>
      <c r="B2088" t="str">
        <f>UPPER(DataAnalyst!B2088)</f>
        <v>LOCAL DATA ANALYST - CLINICAL</v>
      </c>
      <c r="C2088" t="s">
        <v>3833</v>
      </c>
      <c r="E2088" t="str">
        <f t="shared" si="297"/>
        <v>Data Analyst</v>
      </c>
      <c r="F2088" t="str">
        <f t="shared" si="289"/>
        <v>$34</v>
      </c>
      <c r="G2088" t="str">
        <f t="shared" si="290"/>
        <v>$61</v>
      </c>
      <c r="H2088" t="str">
        <f>LEFT(DataAnalyst!F2154,LEN(DataAnalyst!F2154)-3)</f>
        <v xml:space="preserve">Staffigo Technical Services, LLC
</v>
      </c>
      <c r="I2088" t="s">
        <v>5898</v>
      </c>
      <c r="J2088" t="str">
        <f>IF(DataAnalyst!I2154=-1,"Unknown",DataAnalyst!I2154)</f>
        <v>51 to 200 employees</v>
      </c>
      <c r="K2088" t="str">
        <f>IF(DataAnalyst!L2154=-1,"Unknown",DataAnalyst!L2154)</f>
        <v>IT Services</v>
      </c>
      <c r="L2088" t="str">
        <f>IF(DataAnalyst!N2154=-1,"Unknown",DataAnalyst!N2154)</f>
        <v>$50 to $100 million (USD)</v>
      </c>
      <c r="M2088" t="b">
        <f>IF(DataAnalyst!P2154=-1,FALSE,TRUE)</f>
        <v>0</v>
      </c>
      <c r="N2088">
        <f t="shared" si="296"/>
        <v>0</v>
      </c>
      <c r="O2088">
        <f t="shared" si="291"/>
        <v>0</v>
      </c>
      <c r="P2088">
        <f t="shared" si="292"/>
        <v>0</v>
      </c>
      <c r="Q2088">
        <f t="shared" si="293"/>
        <v>0</v>
      </c>
      <c r="R2088">
        <f t="shared" si="294"/>
        <v>0</v>
      </c>
      <c r="S2088">
        <f t="shared" si="295"/>
        <v>1</v>
      </c>
    </row>
    <row r="2089" spans="1:19" ht="18.600000000000001" customHeight="1" x14ac:dyDescent="0.3">
      <c r="A2089" t="s">
        <v>5733</v>
      </c>
      <c r="B2089" t="str">
        <f>UPPER(DataAnalyst!B2089)</f>
        <v>QUALITY DATA ANALYST</v>
      </c>
      <c r="C2089" t="s">
        <v>3833</v>
      </c>
      <c r="E2089" t="str">
        <f t="shared" si="297"/>
        <v>Data Analyst</v>
      </c>
      <c r="F2089" t="str">
        <f t="shared" si="289"/>
        <v>$34</v>
      </c>
      <c r="G2089" t="str">
        <f t="shared" si="290"/>
        <v>$61</v>
      </c>
      <c r="H2089" t="str">
        <f>LEFT(DataAnalyst!F2155,LEN(DataAnalyst!F2155)-3)</f>
        <v xml:space="preserve">Staffigo Technical Services, LLC
</v>
      </c>
      <c r="I2089" t="s">
        <v>5898</v>
      </c>
      <c r="J2089" t="str">
        <f>IF(DataAnalyst!I2155=-1,"Unknown",DataAnalyst!I2155)</f>
        <v>51 to 200 employees</v>
      </c>
      <c r="K2089" t="str">
        <f>IF(DataAnalyst!L2155=-1,"Unknown",DataAnalyst!L2155)</f>
        <v>IT Services</v>
      </c>
      <c r="L2089" t="str">
        <f>IF(DataAnalyst!N2155=-1,"Unknown",DataAnalyst!N2155)</f>
        <v>$50 to $100 million (USD)</v>
      </c>
      <c r="M2089" t="b">
        <f>IF(DataAnalyst!P2155=-1,FALSE,TRUE)</f>
        <v>0</v>
      </c>
      <c r="N2089">
        <f t="shared" si="296"/>
        <v>0</v>
      </c>
      <c r="O2089">
        <f t="shared" si="291"/>
        <v>0</v>
      </c>
      <c r="P2089">
        <f t="shared" si="292"/>
        <v>0</v>
      </c>
      <c r="Q2089">
        <f t="shared" si="293"/>
        <v>0</v>
      </c>
      <c r="R2089">
        <f t="shared" si="294"/>
        <v>0</v>
      </c>
      <c r="S2089">
        <f t="shared" si="295"/>
        <v>1</v>
      </c>
    </row>
    <row r="2090" spans="1:19" ht="18.600000000000001" customHeight="1" x14ac:dyDescent="0.3">
      <c r="A2090" t="s">
        <v>5738</v>
      </c>
      <c r="B2090" t="str">
        <f>UPPER(DataAnalyst!B2090)</f>
        <v>SENIOR DATA ANALYST</v>
      </c>
      <c r="C2090" t="s">
        <v>3833</v>
      </c>
      <c r="E2090" t="str">
        <f t="shared" si="297"/>
        <v>Data Analyst</v>
      </c>
      <c r="F2090" t="str">
        <f t="shared" si="289"/>
        <v>$34</v>
      </c>
      <c r="G2090" t="str">
        <f t="shared" si="290"/>
        <v>$61</v>
      </c>
      <c r="H2090" t="str">
        <f>LEFT(DataAnalyst!F2156,LEN(DataAnalyst!F2156)-3)</f>
        <v xml:space="preserve">Focal Systems
</v>
      </c>
      <c r="I2090" t="s">
        <v>5904</v>
      </c>
      <c r="J2090" t="str">
        <f>IF(DataAnalyst!I2156=-1,"Unknown",DataAnalyst!I2156)</f>
        <v>1 to 50 employees</v>
      </c>
      <c r="K2090" t="str">
        <f>IF(DataAnalyst!L2156=-1,"Unknown",DataAnalyst!L2156)</f>
        <v>Computer Hardware &amp; Software</v>
      </c>
      <c r="L2090" t="str">
        <f>IF(DataAnalyst!N2156=-1,"Unknown",DataAnalyst!N2156)</f>
        <v>$1 to $5 million (USD)</v>
      </c>
      <c r="M2090" t="b">
        <f>IF(DataAnalyst!P2156=-1,FALSE,TRUE)</f>
        <v>0</v>
      </c>
      <c r="N2090">
        <f t="shared" si="296"/>
        <v>1</v>
      </c>
      <c r="O2090">
        <f t="shared" si="291"/>
        <v>0</v>
      </c>
      <c r="P2090">
        <f t="shared" si="292"/>
        <v>0</v>
      </c>
      <c r="Q2090">
        <f t="shared" si="293"/>
        <v>0</v>
      </c>
      <c r="R2090">
        <f t="shared" si="294"/>
        <v>0</v>
      </c>
      <c r="S2090">
        <f t="shared" si="295"/>
        <v>0</v>
      </c>
    </row>
    <row r="2091" spans="1:19" ht="18.600000000000001" customHeight="1" x14ac:dyDescent="0.3">
      <c r="A2091" t="s">
        <v>5740</v>
      </c>
      <c r="B2091" t="str">
        <f>UPPER(DataAnalyst!B2091)</f>
        <v>ENDING THE HIV EPIDEMIC DATA ANALYST</v>
      </c>
      <c r="C2091" t="s">
        <v>3833</v>
      </c>
      <c r="E2091" t="str">
        <f t="shared" si="297"/>
        <v>Data Analyst</v>
      </c>
      <c r="F2091" t="str">
        <f t="shared" si="289"/>
        <v>$34</v>
      </c>
      <c r="G2091" t="str">
        <f t="shared" si="290"/>
        <v>$61</v>
      </c>
      <c r="H2091" t="str">
        <f>LEFT(DataAnalyst!F2157,LEN(DataAnalyst!F2157)-3)</f>
        <v xml:space="preserve">Advent Global Solutions, Inc.
</v>
      </c>
      <c r="I2091" t="s">
        <v>5908</v>
      </c>
      <c r="J2091" t="str">
        <f>IF(DataAnalyst!I2157=-1,"Unknown",DataAnalyst!I2157)</f>
        <v>501 to 1000 employees</v>
      </c>
      <c r="K2091" t="str">
        <f>IF(DataAnalyst!L2157=-1,"Unknown",DataAnalyst!L2157)</f>
        <v>IT Services</v>
      </c>
      <c r="L2091" t="str">
        <f>IF(DataAnalyst!N2157=-1,"Unknown",DataAnalyst!N2157)</f>
        <v>$100 to $500 million (USD)</v>
      </c>
      <c r="M2091" t="b">
        <f>IF(DataAnalyst!P2157=-1,FALSE,TRUE)</f>
        <v>0</v>
      </c>
      <c r="N2091">
        <f t="shared" si="296"/>
        <v>0</v>
      </c>
      <c r="O2091">
        <f t="shared" si="291"/>
        <v>0</v>
      </c>
      <c r="P2091">
        <f t="shared" si="292"/>
        <v>0</v>
      </c>
      <c r="Q2091">
        <f t="shared" si="293"/>
        <v>0</v>
      </c>
      <c r="R2091">
        <f t="shared" si="294"/>
        <v>0</v>
      </c>
      <c r="S2091">
        <f t="shared" si="295"/>
        <v>0</v>
      </c>
    </row>
    <row r="2092" spans="1:19" ht="18.600000000000001" customHeight="1" x14ac:dyDescent="0.3">
      <c r="A2092" t="s">
        <v>5742</v>
      </c>
      <c r="B2092" t="str">
        <f>UPPER(DataAnalyst!B2092)</f>
        <v>SENIOR DATA ANALYST</v>
      </c>
      <c r="C2092" t="s">
        <v>3833</v>
      </c>
      <c r="E2092" t="str">
        <f t="shared" si="297"/>
        <v>Data Analyst</v>
      </c>
      <c r="F2092" t="str">
        <f t="shared" si="289"/>
        <v>$34</v>
      </c>
      <c r="G2092" t="str">
        <f t="shared" si="290"/>
        <v>$61</v>
      </c>
      <c r="H2092" t="str">
        <f>LEFT(DataAnalyst!F2158,LEN(DataAnalyst!F2158)-3)</f>
        <v>Advent Global Solutions - Special Insta</v>
      </c>
      <c r="I2092" t="s">
        <v>5908</v>
      </c>
      <c r="J2092" t="str">
        <f>IF(DataAnalyst!I2158=-1,"Unknown",DataAnalyst!I2158)</f>
        <v>Unknown</v>
      </c>
      <c r="K2092" t="str">
        <f>IF(DataAnalyst!L2158=-1,"Unknown",DataAnalyst!L2158)</f>
        <v>Unknown</v>
      </c>
      <c r="L2092" t="str">
        <f>IF(DataAnalyst!N2158=-1,"Unknown",DataAnalyst!N2158)</f>
        <v>Unknown</v>
      </c>
      <c r="M2092" t="b">
        <f>IF(DataAnalyst!P2158=-1,FALSE,TRUE)</f>
        <v>0</v>
      </c>
      <c r="N2092">
        <f t="shared" si="296"/>
        <v>1</v>
      </c>
      <c r="O2092">
        <f t="shared" si="291"/>
        <v>0</v>
      </c>
      <c r="P2092">
        <f t="shared" si="292"/>
        <v>0</v>
      </c>
      <c r="Q2092">
        <f t="shared" si="293"/>
        <v>1</v>
      </c>
      <c r="R2092">
        <f t="shared" si="294"/>
        <v>1</v>
      </c>
      <c r="S2092">
        <f t="shared" si="295"/>
        <v>1</v>
      </c>
    </row>
    <row r="2093" spans="1:19" ht="18.600000000000001" customHeight="1" x14ac:dyDescent="0.3">
      <c r="A2093" t="s">
        <v>5746</v>
      </c>
      <c r="B2093" t="str">
        <f>UPPER(DataAnalyst!B2093)</f>
        <v>DATA ANALYST JUNIOR</v>
      </c>
      <c r="C2093" t="s">
        <v>3833</v>
      </c>
      <c r="E2093" t="str">
        <f t="shared" si="297"/>
        <v>Data Analyst</v>
      </c>
      <c r="F2093" t="str">
        <f t="shared" si="289"/>
        <v>$34</v>
      </c>
      <c r="G2093" t="str">
        <f t="shared" si="290"/>
        <v>$61</v>
      </c>
      <c r="H2093" t="str">
        <f>LEFT(DataAnalyst!F2159,LEN(DataAnalyst!F2159)-3)</f>
        <v xml:space="preserve">CoreSite
</v>
      </c>
      <c r="I2093" t="s">
        <v>4660</v>
      </c>
      <c r="J2093" t="str">
        <f>IF(DataAnalyst!I2159=-1,"Unknown",DataAnalyst!I2159)</f>
        <v>201 to 500 employees</v>
      </c>
      <c r="K2093" t="str">
        <f>IF(DataAnalyst!L2159=-1,"Unknown",DataAnalyst!L2159)</f>
        <v>IT Services</v>
      </c>
      <c r="L2093" t="str">
        <f>IF(DataAnalyst!N2159=-1,"Unknown",DataAnalyst!N2159)</f>
        <v>$100 to $500 million (USD)</v>
      </c>
      <c r="M2093" t="b">
        <f>IF(DataAnalyst!P2159=-1,FALSE,TRUE)</f>
        <v>0</v>
      </c>
      <c r="N2093">
        <f t="shared" si="296"/>
        <v>1</v>
      </c>
      <c r="O2093">
        <f t="shared" si="291"/>
        <v>0</v>
      </c>
      <c r="P2093">
        <f t="shared" si="292"/>
        <v>0</v>
      </c>
      <c r="Q2093">
        <f t="shared" si="293"/>
        <v>0</v>
      </c>
      <c r="R2093">
        <f t="shared" si="294"/>
        <v>0</v>
      </c>
      <c r="S2093">
        <f t="shared" si="295"/>
        <v>1</v>
      </c>
    </row>
    <row r="2094" spans="1:19" ht="18.600000000000001" customHeight="1" x14ac:dyDescent="0.3">
      <c r="A2094" t="s">
        <v>5748</v>
      </c>
      <c r="B2094" t="str">
        <f>UPPER(DataAnalyst!B2094)</f>
        <v>SR. HEALTHCARE DATA ANALYST</v>
      </c>
      <c r="C2094" t="s">
        <v>3833</v>
      </c>
      <c r="E2094" t="str">
        <f t="shared" si="297"/>
        <v>Data Analyst</v>
      </c>
      <c r="F2094" t="str">
        <f t="shared" si="289"/>
        <v>$34</v>
      </c>
      <c r="G2094" t="str">
        <f t="shared" si="290"/>
        <v>$61</v>
      </c>
      <c r="H2094" t="str">
        <f>LEFT(DataAnalyst!F2160,LEN(DataAnalyst!F2160)-3)</f>
        <v xml:space="preserve">Autodesk
</v>
      </c>
      <c r="I2094" t="s">
        <v>4660</v>
      </c>
      <c r="J2094" t="str">
        <f>IF(DataAnalyst!I2160=-1,"Unknown",DataAnalyst!I2160)</f>
        <v>5001 to 10000 employees</v>
      </c>
      <c r="K2094" t="str">
        <f>IF(DataAnalyst!L2160=-1,"Unknown",DataAnalyst!L2160)</f>
        <v>Computer Hardware &amp; Software</v>
      </c>
      <c r="L2094" t="str">
        <f>IF(DataAnalyst!N2160=-1,"Unknown",DataAnalyst!N2160)</f>
        <v>$2 to $5 billion (USD)</v>
      </c>
      <c r="M2094" t="b">
        <f>IF(DataAnalyst!P2160=-1,FALSE,TRUE)</f>
        <v>0</v>
      </c>
      <c r="N2094">
        <f t="shared" si="296"/>
        <v>1</v>
      </c>
      <c r="O2094">
        <f t="shared" si="291"/>
        <v>0</v>
      </c>
      <c r="P2094">
        <f t="shared" si="292"/>
        <v>0</v>
      </c>
      <c r="Q2094">
        <f t="shared" si="293"/>
        <v>1</v>
      </c>
      <c r="R2094">
        <f t="shared" si="294"/>
        <v>0</v>
      </c>
      <c r="S2094">
        <f t="shared" si="295"/>
        <v>0</v>
      </c>
    </row>
    <row r="2095" spans="1:19" ht="18.600000000000001" customHeight="1" x14ac:dyDescent="0.3">
      <c r="A2095" t="s">
        <v>5753</v>
      </c>
      <c r="B2095" t="str">
        <f>UPPER(DataAnalyst!B2095)</f>
        <v>SR DATA ANALYST II</v>
      </c>
      <c r="C2095" t="s">
        <v>3833</v>
      </c>
      <c r="E2095" t="str">
        <f t="shared" si="297"/>
        <v>Data Analyst</v>
      </c>
      <c r="F2095" t="str">
        <f t="shared" si="289"/>
        <v>$34</v>
      </c>
      <c r="G2095" t="str">
        <f t="shared" si="290"/>
        <v>$61</v>
      </c>
      <c r="H2095" t="str">
        <f>LEFT(DataAnalyst!F2161,LEN(DataAnalyst!F2161)-3)</f>
        <v xml:space="preserve">Dire Wolf Digital
</v>
      </c>
      <c r="I2095" t="s">
        <v>4660</v>
      </c>
      <c r="J2095" t="str">
        <f>IF(DataAnalyst!I2161=-1,"Unknown",DataAnalyst!I2161)</f>
        <v>51 to 200 employees</v>
      </c>
      <c r="K2095" t="str">
        <f>IF(DataAnalyst!L2161=-1,"Unknown",DataAnalyst!L2161)</f>
        <v>Computer Hardware &amp; Software</v>
      </c>
      <c r="L2095" t="str">
        <f>IF(DataAnalyst!N2161=-1,"Unknown",DataAnalyst!N2161)</f>
        <v>Unknown / Non-Applicable</v>
      </c>
      <c r="M2095" t="b">
        <f>IF(DataAnalyst!P2161=-1,FALSE,TRUE)</f>
        <v>0</v>
      </c>
      <c r="N2095">
        <f t="shared" si="296"/>
        <v>1</v>
      </c>
      <c r="O2095">
        <f t="shared" si="291"/>
        <v>0</v>
      </c>
      <c r="P2095">
        <f t="shared" si="292"/>
        <v>0</v>
      </c>
      <c r="Q2095">
        <f t="shared" si="293"/>
        <v>0</v>
      </c>
      <c r="R2095">
        <f t="shared" si="294"/>
        <v>0</v>
      </c>
      <c r="S2095">
        <f t="shared" si="295"/>
        <v>1</v>
      </c>
    </row>
    <row r="2096" spans="1:19" ht="18.600000000000001" customHeight="1" x14ac:dyDescent="0.3">
      <c r="A2096" t="s">
        <v>5755</v>
      </c>
      <c r="B2096" t="str">
        <f>UPPER(DataAnalyst!B2096)</f>
        <v>OPERATIONS/QUALITY DATA ANALYST</v>
      </c>
      <c r="C2096" t="s">
        <v>3833</v>
      </c>
      <c r="E2096" t="str">
        <f t="shared" si="297"/>
        <v>Data Analyst</v>
      </c>
      <c r="F2096" t="str">
        <f t="shared" si="289"/>
        <v>$34</v>
      </c>
      <c r="G2096" t="str">
        <f t="shared" si="290"/>
        <v>$61</v>
      </c>
      <c r="H2096" t="str">
        <f>LEFT(DataAnalyst!F2162,LEN(DataAnalyst!F2162)-3)</f>
        <v xml:space="preserve">Twilio
</v>
      </c>
      <c r="I2096" t="s">
        <v>4660</v>
      </c>
      <c r="J2096" t="str">
        <f>IF(DataAnalyst!I2162=-1,"Unknown",DataAnalyst!I2162)</f>
        <v>1001 to 5000 employees</v>
      </c>
      <c r="K2096" t="str">
        <f>IF(DataAnalyst!L2162=-1,"Unknown",DataAnalyst!L2162)</f>
        <v>Internet</v>
      </c>
      <c r="L2096" t="str">
        <f>IF(DataAnalyst!N2162=-1,"Unknown",DataAnalyst!N2162)</f>
        <v>$1 to $2 billion (USD)</v>
      </c>
      <c r="M2096" t="b">
        <f>IF(DataAnalyst!P2162=-1,FALSE,TRUE)</f>
        <v>1</v>
      </c>
      <c r="N2096">
        <f t="shared" si="296"/>
        <v>1</v>
      </c>
      <c r="O2096">
        <f t="shared" si="291"/>
        <v>1</v>
      </c>
      <c r="P2096">
        <f t="shared" si="292"/>
        <v>0</v>
      </c>
      <c r="Q2096">
        <f t="shared" si="293"/>
        <v>0</v>
      </c>
      <c r="R2096">
        <f t="shared" si="294"/>
        <v>0</v>
      </c>
      <c r="S2096">
        <f t="shared" si="295"/>
        <v>0</v>
      </c>
    </row>
    <row r="2097" spans="1:19" ht="18.600000000000001" customHeight="1" x14ac:dyDescent="0.3">
      <c r="A2097" t="s">
        <v>5760</v>
      </c>
      <c r="B2097" t="str">
        <f>UPPER(DataAnalyst!B2097)</f>
        <v>SR. IT DATA ANALYST</v>
      </c>
      <c r="C2097" t="s">
        <v>3833</v>
      </c>
      <c r="E2097" t="str">
        <f t="shared" si="297"/>
        <v>Data Analyst</v>
      </c>
      <c r="F2097" t="str">
        <f t="shared" si="289"/>
        <v>$34</v>
      </c>
      <c r="G2097" t="str">
        <f t="shared" si="290"/>
        <v>$61</v>
      </c>
      <c r="H2097" t="str">
        <f>LEFT(DataAnalyst!F2163,LEN(DataAnalyst!F2163)-3)</f>
        <v xml:space="preserve">BridgeView IT
</v>
      </c>
      <c r="I2097" t="s">
        <v>4660</v>
      </c>
      <c r="J2097" t="str">
        <f>IF(DataAnalyst!I2163=-1,"Unknown",DataAnalyst!I2163)</f>
        <v>1 to 50 employees</v>
      </c>
      <c r="K2097" t="str">
        <f>IF(DataAnalyst!L2163=-1,"Unknown",DataAnalyst!L2163)</f>
        <v>IT Services</v>
      </c>
      <c r="L2097" t="str">
        <f>IF(DataAnalyst!N2163=-1,"Unknown",DataAnalyst!N2163)</f>
        <v>$10 to $25 million (USD)</v>
      </c>
      <c r="M2097" t="b">
        <f>IF(DataAnalyst!P2163=-1,FALSE,TRUE)</f>
        <v>0</v>
      </c>
      <c r="N2097">
        <f t="shared" si="296"/>
        <v>1</v>
      </c>
      <c r="O2097">
        <f t="shared" si="291"/>
        <v>0</v>
      </c>
      <c r="P2097">
        <f t="shared" si="292"/>
        <v>0</v>
      </c>
      <c r="Q2097">
        <f t="shared" si="293"/>
        <v>0</v>
      </c>
      <c r="R2097">
        <f t="shared" si="294"/>
        <v>0</v>
      </c>
      <c r="S2097">
        <f t="shared" si="295"/>
        <v>0</v>
      </c>
    </row>
    <row r="2098" spans="1:19" ht="18.600000000000001" customHeight="1" x14ac:dyDescent="0.3">
      <c r="A2098" t="s">
        <v>5762</v>
      </c>
      <c r="B2098" t="str">
        <f>UPPER(DataAnalyst!B2098)</f>
        <v>TECHNICAL DATA ANALYST</v>
      </c>
      <c r="C2098" t="s">
        <v>4940</v>
      </c>
      <c r="E2098" t="str">
        <f t="shared" si="297"/>
        <v>Data Analyst</v>
      </c>
      <c r="F2098" t="str">
        <f t="shared" si="289"/>
        <v>$35</v>
      </c>
      <c r="G2098" t="str">
        <f t="shared" si="290"/>
        <v>$67</v>
      </c>
      <c r="H2098" t="str">
        <f>LEFT(DataAnalyst!F2164,LEN(DataAnalyst!F2164)-3)</f>
        <v xml:space="preserve">Integrated Resources
</v>
      </c>
      <c r="I2098" t="s">
        <v>4660</v>
      </c>
      <c r="J2098" t="str">
        <f>IF(DataAnalyst!I2164=-1,"Unknown",DataAnalyst!I2164)</f>
        <v>201 to 500 employees</v>
      </c>
      <c r="K2098" t="str">
        <f>IF(DataAnalyst!L2164=-1,"Unknown",DataAnalyst!L2164)</f>
        <v>Staffing &amp; Outsourcing</v>
      </c>
      <c r="L2098" t="str">
        <f>IF(DataAnalyst!N2164=-1,"Unknown",DataAnalyst!N2164)</f>
        <v>$25 to $50 million (USD)</v>
      </c>
      <c r="M2098" t="b">
        <f>IF(DataAnalyst!P2164=-1,FALSE,TRUE)</f>
        <v>0</v>
      </c>
      <c r="N2098">
        <f t="shared" si="296"/>
        <v>1</v>
      </c>
      <c r="O2098">
        <f t="shared" si="291"/>
        <v>0</v>
      </c>
      <c r="P2098">
        <f t="shared" si="292"/>
        <v>0</v>
      </c>
      <c r="Q2098">
        <f t="shared" si="293"/>
        <v>1</v>
      </c>
      <c r="R2098">
        <f t="shared" si="294"/>
        <v>1</v>
      </c>
      <c r="S2098">
        <f t="shared" si="295"/>
        <v>1</v>
      </c>
    </row>
    <row r="2099" spans="1:19" ht="18.600000000000001" customHeight="1" x14ac:dyDescent="0.3">
      <c r="A2099" t="s">
        <v>5766</v>
      </c>
      <c r="B2099" t="str">
        <f>UPPER(DataAnalyst!B2099)</f>
        <v>SENIOR PRODUCT DATA ANALYST</v>
      </c>
      <c r="C2099" t="s">
        <v>4940</v>
      </c>
      <c r="E2099" t="str">
        <f t="shared" si="297"/>
        <v>Data Analyst</v>
      </c>
      <c r="F2099" t="str">
        <f t="shared" si="289"/>
        <v>$35</v>
      </c>
      <c r="G2099" t="str">
        <f t="shared" si="290"/>
        <v>$67</v>
      </c>
      <c r="H2099" t="str">
        <f>LEFT(DataAnalyst!F2165,LEN(DataAnalyst!F2165)-3)</f>
        <v xml:space="preserve">Paramount Software Solutions, Inc
</v>
      </c>
      <c r="I2099" t="s">
        <v>4660</v>
      </c>
      <c r="J2099" t="str">
        <f>IF(DataAnalyst!I2165=-1,"Unknown",DataAnalyst!I2165)</f>
        <v>51 to 200 employees</v>
      </c>
      <c r="K2099" t="str">
        <f>IF(DataAnalyst!L2165=-1,"Unknown",DataAnalyst!L2165)</f>
        <v>IT Services</v>
      </c>
      <c r="L2099" t="str">
        <f>IF(DataAnalyst!N2165=-1,"Unknown",DataAnalyst!N2165)</f>
        <v>$10 to $25 million (USD)</v>
      </c>
      <c r="M2099" t="b">
        <f>IF(DataAnalyst!P2165=-1,FALSE,TRUE)</f>
        <v>0</v>
      </c>
      <c r="N2099">
        <f t="shared" si="296"/>
        <v>1</v>
      </c>
      <c r="O2099">
        <f t="shared" si="291"/>
        <v>1</v>
      </c>
      <c r="P2099">
        <f t="shared" si="292"/>
        <v>0</v>
      </c>
      <c r="Q2099">
        <f t="shared" si="293"/>
        <v>1</v>
      </c>
      <c r="R2099">
        <f t="shared" si="294"/>
        <v>0</v>
      </c>
      <c r="S2099">
        <f t="shared" si="295"/>
        <v>0</v>
      </c>
    </row>
    <row r="2100" spans="1:19" ht="18.600000000000001" customHeight="1" x14ac:dyDescent="0.3">
      <c r="A2100" t="s">
        <v>5768</v>
      </c>
      <c r="B2100" t="str">
        <f>UPPER(DataAnalyst!B2100)</f>
        <v>BUSINESS DATA ANALYST</v>
      </c>
      <c r="C2100" t="s">
        <v>4940</v>
      </c>
      <c r="E2100" t="str">
        <f t="shared" si="297"/>
        <v>Business Analyst</v>
      </c>
      <c r="F2100" t="str">
        <f t="shared" si="289"/>
        <v>$35</v>
      </c>
      <c r="G2100" t="str">
        <f t="shared" si="290"/>
        <v>$67</v>
      </c>
      <c r="H2100" t="str">
        <f>LEFT(DataAnalyst!F2166,LEN(DataAnalyst!F2166)-3)</f>
        <v xml:space="preserve">Wipro Ltd.
</v>
      </c>
      <c r="I2100" t="s">
        <v>4660</v>
      </c>
      <c r="J2100" t="str">
        <f>IF(DataAnalyst!I2166=-1,"Unknown",DataAnalyst!I2166)</f>
        <v>10000+ employees</v>
      </c>
      <c r="K2100" t="str">
        <f>IF(DataAnalyst!L2166=-1,"Unknown",DataAnalyst!L2166)</f>
        <v>IT Services</v>
      </c>
      <c r="L2100" t="str">
        <f>IF(DataAnalyst!N2166=-1,"Unknown",DataAnalyst!N2166)</f>
        <v>$5 to $10 billion (USD)</v>
      </c>
      <c r="M2100" t="b">
        <f>IF(DataAnalyst!P2166=-1,FALSE,TRUE)</f>
        <v>0</v>
      </c>
      <c r="N2100">
        <f t="shared" si="296"/>
        <v>1</v>
      </c>
      <c r="O2100">
        <f t="shared" si="291"/>
        <v>1</v>
      </c>
      <c r="P2100">
        <f t="shared" si="292"/>
        <v>0</v>
      </c>
      <c r="Q2100">
        <f t="shared" si="293"/>
        <v>1</v>
      </c>
      <c r="R2100">
        <f t="shared" si="294"/>
        <v>0</v>
      </c>
      <c r="S2100">
        <f t="shared" si="295"/>
        <v>1</v>
      </c>
    </row>
    <row r="2101" spans="1:19" ht="18.600000000000001" customHeight="1" x14ac:dyDescent="0.3">
      <c r="A2101" t="s">
        <v>5770</v>
      </c>
      <c r="B2101" t="str">
        <f>UPPER(DataAnalyst!B2101)</f>
        <v>DATA ANALYST</v>
      </c>
      <c r="C2101" t="s">
        <v>4940</v>
      </c>
      <c r="E2101" t="str">
        <f t="shared" si="297"/>
        <v>Data Analyst</v>
      </c>
      <c r="F2101" t="str">
        <f t="shared" si="289"/>
        <v>$35</v>
      </c>
      <c r="G2101" t="str">
        <f t="shared" si="290"/>
        <v>$67</v>
      </c>
      <c r="H2101" t="str">
        <f>LEFT(DataAnalyst!F2167,LEN(DataAnalyst!F2167)-3)</f>
        <v xml:space="preserve">GDKN
</v>
      </c>
      <c r="I2101" t="s">
        <v>1708</v>
      </c>
      <c r="J2101" t="str">
        <f>IF(DataAnalyst!I2167=-1,"Unknown",DataAnalyst!I2167)</f>
        <v>201 to 500 employees</v>
      </c>
      <c r="K2101" t="str">
        <f>IF(DataAnalyst!L2167=-1,"Unknown",DataAnalyst!L2167)</f>
        <v>Staffing &amp; Outsourcing</v>
      </c>
      <c r="L2101" t="str">
        <f>IF(DataAnalyst!N2167=-1,"Unknown",DataAnalyst!N2167)</f>
        <v>$5 to $10 million (USD)</v>
      </c>
      <c r="M2101" t="b">
        <f>IF(DataAnalyst!P2167=-1,FALSE,TRUE)</f>
        <v>0</v>
      </c>
      <c r="N2101">
        <f t="shared" si="296"/>
        <v>1</v>
      </c>
      <c r="O2101">
        <f t="shared" si="291"/>
        <v>0</v>
      </c>
      <c r="P2101">
        <f t="shared" si="292"/>
        <v>0</v>
      </c>
      <c r="Q2101">
        <f t="shared" si="293"/>
        <v>0</v>
      </c>
      <c r="R2101">
        <f t="shared" si="294"/>
        <v>0</v>
      </c>
      <c r="S2101">
        <f t="shared" si="295"/>
        <v>1</v>
      </c>
    </row>
    <row r="2102" spans="1:19" ht="18.600000000000001" customHeight="1" x14ac:dyDescent="0.3">
      <c r="A2102" t="s">
        <v>5773</v>
      </c>
      <c r="B2102" t="str">
        <f>UPPER(DataAnalyst!B2102)</f>
        <v>DATA ANALYST</v>
      </c>
      <c r="C2102" t="s">
        <v>4940</v>
      </c>
      <c r="E2102" t="str">
        <f t="shared" si="297"/>
        <v>Data Analyst</v>
      </c>
      <c r="F2102" t="str">
        <f t="shared" si="289"/>
        <v>$35</v>
      </c>
      <c r="G2102" t="str">
        <f t="shared" si="290"/>
        <v>$67</v>
      </c>
      <c r="H2102" t="str">
        <f>LEFT(DataAnalyst!F2168,LEN(DataAnalyst!F2168)-3)</f>
        <v xml:space="preserve">Mondo
</v>
      </c>
      <c r="I2102" t="s">
        <v>3788</v>
      </c>
      <c r="J2102" t="str">
        <f>IF(DataAnalyst!I2168=-1,"Unknown",DataAnalyst!I2168)</f>
        <v>51 to 200 employees</v>
      </c>
      <c r="K2102" t="str">
        <f>IF(DataAnalyst!L2168=-1,"Unknown",DataAnalyst!L2168)</f>
        <v>Staffing &amp; Outsourcing</v>
      </c>
      <c r="L2102" t="str">
        <f>IF(DataAnalyst!N2168=-1,"Unknown",DataAnalyst!N2168)</f>
        <v>$100 to $500 million (USD)</v>
      </c>
      <c r="M2102" t="b">
        <f>IF(DataAnalyst!P2168=-1,FALSE,TRUE)</f>
        <v>0</v>
      </c>
      <c r="N2102">
        <f t="shared" si="296"/>
        <v>1</v>
      </c>
      <c r="O2102">
        <f t="shared" si="291"/>
        <v>1</v>
      </c>
      <c r="P2102">
        <f t="shared" si="292"/>
        <v>0</v>
      </c>
      <c r="Q2102">
        <f t="shared" si="293"/>
        <v>1</v>
      </c>
      <c r="R2102">
        <f t="shared" si="294"/>
        <v>0</v>
      </c>
      <c r="S2102">
        <f t="shared" si="295"/>
        <v>1</v>
      </c>
    </row>
    <row r="2103" spans="1:19" ht="18.600000000000001" customHeight="1" x14ac:dyDescent="0.3">
      <c r="A2103" t="s">
        <v>5775</v>
      </c>
      <c r="B2103" t="str">
        <f>UPPER(DataAnalyst!B2103)</f>
        <v>IT DATA ANALYST</v>
      </c>
      <c r="C2103" t="s">
        <v>4940</v>
      </c>
      <c r="E2103" t="str">
        <f t="shared" si="297"/>
        <v>Data Analyst</v>
      </c>
      <c r="F2103" t="str">
        <f t="shared" si="289"/>
        <v>$35</v>
      </c>
      <c r="G2103" t="str">
        <f t="shared" si="290"/>
        <v>$67</v>
      </c>
      <c r="H2103" t="str">
        <f>LEFT(DataAnalyst!F2169,LEN(DataAnalyst!F2169)-3)</f>
        <v xml:space="preserve">Strive Health
</v>
      </c>
      <c r="I2103" t="s">
        <v>4660</v>
      </c>
      <c r="J2103" t="str">
        <f>IF(DataAnalyst!I2169=-1,"Unknown",DataAnalyst!I2169)</f>
        <v>1 to 50 employees</v>
      </c>
      <c r="K2103" t="str">
        <f>IF(DataAnalyst!L2169=-1,"Unknown",DataAnalyst!L2169)</f>
        <v>Health Care Services &amp; Hospitals</v>
      </c>
      <c r="L2103" t="str">
        <f>IF(DataAnalyst!N2169=-1,"Unknown",DataAnalyst!N2169)</f>
        <v>Unknown / Non-Applicable</v>
      </c>
      <c r="M2103" t="b">
        <f>IF(DataAnalyst!P2169=-1,FALSE,TRUE)</f>
        <v>0</v>
      </c>
      <c r="N2103">
        <f t="shared" si="296"/>
        <v>0</v>
      </c>
      <c r="O2103">
        <f t="shared" si="291"/>
        <v>1</v>
      </c>
      <c r="P2103">
        <f t="shared" si="292"/>
        <v>0</v>
      </c>
      <c r="Q2103">
        <f t="shared" si="293"/>
        <v>0</v>
      </c>
      <c r="R2103">
        <f t="shared" si="294"/>
        <v>0</v>
      </c>
      <c r="S2103">
        <f t="shared" si="295"/>
        <v>0</v>
      </c>
    </row>
    <row r="2104" spans="1:19" ht="18.600000000000001" customHeight="1" x14ac:dyDescent="0.3">
      <c r="A2104" t="s">
        <v>5777</v>
      </c>
      <c r="B2104" t="str">
        <f>UPPER(DataAnalyst!B2104)</f>
        <v>DATA ANALYST I</v>
      </c>
      <c r="C2104" t="s">
        <v>4940</v>
      </c>
      <c r="E2104" t="str">
        <f t="shared" si="297"/>
        <v>Data Analyst</v>
      </c>
      <c r="F2104" t="str">
        <f t="shared" si="289"/>
        <v>$35</v>
      </c>
      <c r="G2104" t="str">
        <f t="shared" si="290"/>
        <v>$67</v>
      </c>
      <c r="H2104" t="str">
        <f>LEFT(DataAnalyst!F2170,LEN(DataAnalyst!F2170)-3)</f>
        <v xml:space="preserve">Collabera
</v>
      </c>
      <c r="I2104" t="s">
        <v>5938</v>
      </c>
      <c r="J2104" t="str">
        <f>IF(DataAnalyst!I2170=-1,"Unknown",DataAnalyst!I2170)</f>
        <v>10000+ employees</v>
      </c>
      <c r="K2104" t="str">
        <f>IF(DataAnalyst!L2170=-1,"Unknown",DataAnalyst!L2170)</f>
        <v>IT Services</v>
      </c>
      <c r="L2104" t="str">
        <f>IF(DataAnalyst!N2170=-1,"Unknown",DataAnalyst!N2170)</f>
        <v>$500 million to $1 billion (USD)</v>
      </c>
      <c r="M2104" t="b">
        <f>IF(DataAnalyst!P2170=-1,FALSE,TRUE)</f>
        <v>0</v>
      </c>
      <c r="N2104">
        <f t="shared" si="296"/>
        <v>1</v>
      </c>
      <c r="O2104">
        <f t="shared" si="291"/>
        <v>0</v>
      </c>
      <c r="P2104">
        <f t="shared" si="292"/>
        <v>0</v>
      </c>
      <c r="Q2104">
        <f t="shared" si="293"/>
        <v>1</v>
      </c>
      <c r="R2104">
        <f t="shared" si="294"/>
        <v>0</v>
      </c>
      <c r="S2104">
        <f t="shared" si="295"/>
        <v>1</v>
      </c>
    </row>
    <row r="2105" spans="1:19" ht="18.600000000000001" customHeight="1" x14ac:dyDescent="0.3">
      <c r="A2105" t="s">
        <v>5780</v>
      </c>
      <c r="B2105" t="str">
        <f>UPPER(DataAnalyst!B2105)</f>
        <v>BUSINESS DATA ANALYST - MARKETING</v>
      </c>
      <c r="C2105" t="s">
        <v>4940</v>
      </c>
      <c r="E2105" t="str">
        <f t="shared" si="297"/>
        <v>Business Analyst</v>
      </c>
      <c r="F2105" t="str">
        <f t="shared" si="289"/>
        <v>$35</v>
      </c>
      <c r="G2105" t="str">
        <f t="shared" si="290"/>
        <v>$67</v>
      </c>
      <c r="H2105" t="str">
        <f>LEFT(DataAnalyst!F2171,LEN(DataAnalyst!F2171)-3)</f>
        <v xml:space="preserve">Gloo
</v>
      </c>
      <c r="I2105" t="s">
        <v>3788</v>
      </c>
      <c r="J2105" t="str">
        <f>IF(DataAnalyst!I2171=-1,"Unknown",DataAnalyst!I2171)</f>
        <v>51 to 200 employees</v>
      </c>
      <c r="K2105" t="str">
        <f>IF(DataAnalyst!L2171=-1,"Unknown",DataAnalyst!L2171)</f>
        <v>Enterprise Software &amp; Network Solutions</v>
      </c>
      <c r="L2105" t="str">
        <f>IF(DataAnalyst!N2171=-1,"Unknown",DataAnalyst!N2171)</f>
        <v>$1 to $5 million (USD)</v>
      </c>
      <c r="M2105" t="b">
        <f>IF(DataAnalyst!P2171=-1,FALSE,TRUE)</f>
        <v>0</v>
      </c>
      <c r="N2105">
        <f t="shared" si="296"/>
        <v>1</v>
      </c>
      <c r="O2105">
        <f t="shared" si="291"/>
        <v>0</v>
      </c>
      <c r="P2105">
        <f t="shared" si="292"/>
        <v>0</v>
      </c>
      <c r="Q2105">
        <f t="shared" si="293"/>
        <v>1</v>
      </c>
      <c r="R2105">
        <f t="shared" si="294"/>
        <v>0</v>
      </c>
      <c r="S2105">
        <f t="shared" si="295"/>
        <v>1</v>
      </c>
    </row>
    <row r="2106" spans="1:19" ht="18.600000000000001" customHeight="1" x14ac:dyDescent="0.3">
      <c r="A2106" t="s">
        <v>5785</v>
      </c>
      <c r="B2106" t="str">
        <f>UPPER(DataAnalyst!B2106)</f>
        <v>BUSINESS/DATA ANALYST</v>
      </c>
      <c r="C2106" t="s">
        <v>4940</v>
      </c>
      <c r="E2106" t="str">
        <f t="shared" si="297"/>
        <v>Business Analyst</v>
      </c>
      <c r="F2106" t="str">
        <f t="shared" si="289"/>
        <v>$35</v>
      </c>
      <c r="G2106" t="str">
        <f t="shared" si="290"/>
        <v>$67</v>
      </c>
      <c r="H2106" t="str">
        <f>LEFT(DataAnalyst!F2172,LEN(DataAnalyst!F2172)-3)</f>
        <v xml:space="preserve">Advent Global Solutions
</v>
      </c>
      <c r="I2106" t="s">
        <v>4660</v>
      </c>
      <c r="J2106" t="str">
        <f>IF(DataAnalyst!I2172=-1,"Unknown",DataAnalyst!I2172)</f>
        <v>501 to 1000 employees</v>
      </c>
      <c r="K2106" t="str">
        <f>IF(DataAnalyst!L2172=-1,"Unknown",DataAnalyst!L2172)</f>
        <v>IT Services</v>
      </c>
      <c r="L2106" t="str">
        <f>IF(DataAnalyst!N2172=-1,"Unknown",DataAnalyst!N2172)</f>
        <v>$100 to $500 million (USD)</v>
      </c>
      <c r="M2106" t="b">
        <f>IF(DataAnalyst!P2172=-1,FALSE,TRUE)</f>
        <v>0</v>
      </c>
      <c r="N2106">
        <f t="shared" si="296"/>
        <v>1</v>
      </c>
      <c r="O2106">
        <f t="shared" si="291"/>
        <v>0</v>
      </c>
      <c r="P2106">
        <f t="shared" si="292"/>
        <v>0</v>
      </c>
      <c r="Q2106">
        <f t="shared" si="293"/>
        <v>1</v>
      </c>
      <c r="R2106">
        <f t="shared" si="294"/>
        <v>0</v>
      </c>
      <c r="S2106">
        <f t="shared" si="295"/>
        <v>1</v>
      </c>
    </row>
    <row r="2107" spans="1:19" ht="18.600000000000001" customHeight="1" x14ac:dyDescent="0.3">
      <c r="A2107" t="s">
        <v>5789</v>
      </c>
      <c r="B2107" t="str">
        <f>UPPER(DataAnalyst!B2107)</f>
        <v>DEMAND RESPONSE (DR) AND CUSTOMER SUCCESS (CSM) BI AND DATA ANALYST</v>
      </c>
      <c r="C2107" t="s">
        <v>4940</v>
      </c>
      <c r="E2107" t="str">
        <f t="shared" si="297"/>
        <v>Data Analyst</v>
      </c>
      <c r="F2107" t="str">
        <f t="shared" si="289"/>
        <v>$35</v>
      </c>
      <c r="G2107" t="str">
        <f t="shared" si="290"/>
        <v>$67</v>
      </c>
      <c r="H2107" t="str">
        <f>LEFT(DataAnalyst!F2173,LEN(DataAnalyst!F2173)-3)</f>
        <v xml:space="preserve">Hotel Engine
</v>
      </c>
      <c r="I2107" t="s">
        <v>4660</v>
      </c>
      <c r="J2107" t="str">
        <f>IF(DataAnalyst!I2173=-1,"Unknown",DataAnalyst!I2173)</f>
        <v>51 to 200 employees</v>
      </c>
      <c r="K2107" t="str">
        <f>IF(DataAnalyst!L2173=-1,"Unknown",DataAnalyst!L2173)</f>
        <v>Hotels, Motels, &amp; Resorts</v>
      </c>
      <c r="L2107" t="str">
        <f>IF(DataAnalyst!N2173=-1,"Unknown",DataAnalyst!N2173)</f>
        <v>Unknown / Non-Applicable</v>
      </c>
      <c r="M2107" t="b">
        <f>IF(DataAnalyst!P2173=-1,FALSE,TRUE)</f>
        <v>0</v>
      </c>
      <c r="N2107">
        <f t="shared" si="296"/>
        <v>1</v>
      </c>
      <c r="O2107">
        <f t="shared" si="291"/>
        <v>0</v>
      </c>
      <c r="P2107">
        <f t="shared" si="292"/>
        <v>0</v>
      </c>
      <c r="Q2107">
        <f t="shared" si="293"/>
        <v>0</v>
      </c>
      <c r="R2107">
        <f t="shared" si="294"/>
        <v>1</v>
      </c>
      <c r="S2107">
        <f t="shared" si="295"/>
        <v>1</v>
      </c>
    </row>
    <row r="2108" spans="1:19" ht="18.600000000000001" customHeight="1" x14ac:dyDescent="0.3">
      <c r="A2108" t="s">
        <v>5790</v>
      </c>
      <c r="B2108" t="str">
        <f>UPPER(DataAnalyst!B2108)</f>
        <v>DATA ANALYST</v>
      </c>
      <c r="C2108" t="s">
        <v>4940</v>
      </c>
      <c r="E2108" t="str">
        <f t="shared" si="297"/>
        <v>Data Analyst</v>
      </c>
      <c r="F2108" t="str">
        <f t="shared" si="289"/>
        <v>$35</v>
      </c>
      <c r="G2108" t="str">
        <f t="shared" si="290"/>
        <v>$67</v>
      </c>
      <c r="H2108" t="str">
        <f>LEFT(DataAnalyst!F2174,LEN(DataAnalyst!F2174)-3)</f>
        <v xml:space="preserve">PROLIM Global Corporation
</v>
      </c>
      <c r="I2108" t="s">
        <v>4660</v>
      </c>
      <c r="J2108" t="str">
        <f>IF(DataAnalyst!I2174=-1,"Unknown",DataAnalyst!I2174)</f>
        <v>201 to 500 employees</v>
      </c>
      <c r="K2108" t="str">
        <f>IF(DataAnalyst!L2174=-1,"Unknown",DataAnalyst!L2174)</f>
        <v>Enterprise Software &amp; Network Solutions</v>
      </c>
      <c r="L2108" t="str">
        <f>IF(DataAnalyst!N2174=-1,"Unknown",DataAnalyst!N2174)</f>
        <v>$25 to $50 million (USD)</v>
      </c>
      <c r="M2108" t="b">
        <f>IF(DataAnalyst!P2174=-1,FALSE,TRUE)</f>
        <v>0</v>
      </c>
      <c r="N2108">
        <f t="shared" si="296"/>
        <v>0</v>
      </c>
      <c r="O2108">
        <f t="shared" si="291"/>
        <v>0</v>
      </c>
      <c r="P2108">
        <f t="shared" si="292"/>
        <v>0</v>
      </c>
      <c r="Q2108">
        <f t="shared" si="293"/>
        <v>0</v>
      </c>
      <c r="R2108">
        <f t="shared" si="294"/>
        <v>0</v>
      </c>
      <c r="S2108">
        <f t="shared" si="295"/>
        <v>1</v>
      </c>
    </row>
    <row r="2109" spans="1:19" ht="18.600000000000001" customHeight="1" x14ac:dyDescent="0.3">
      <c r="A2109" t="s">
        <v>5793</v>
      </c>
      <c r="B2109" t="str">
        <f>UPPER(DataAnalyst!B2109)</f>
        <v>DATA DEVELOPMENT ANALYST~</v>
      </c>
      <c r="C2109" t="s">
        <v>4940</v>
      </c>
      <c r="E2109" t="str">
        <f t="shared" si="297"/>
        <v>Data Analyst</v>
      </c>
      <c r="F2109" t="str">
        <f t="shared" si="289"/>
        <v>$35</v>
      </c>
      <c r="G2109" t="str">
        <f t="shared" si="290"/>
        <v>$67</v>
      </c>
      <c r="H2109" t="str">
        <f>LEFT(DataAnalyst!F2175,LEN(DataAnalyst!F2175)-3)</f>
        <v xml:space="preserve">Staffigo Technical Services, LLC
</v>
      </c>
      <c r="I2109" t="s">
        <v>4660</v>
      </c>
      <c r="J2109" t="str">
        <f>IF(DataAnalyst!I2175=-1,"Unknown",DataAnalyst!I2175)</f>
        <v>51 to 200 employees</v>
      </c>
      <c r="K2109" t="str">
        <f>IF(DataAnalyst!L2175=-1,"Unknown",DataAnalyst!L2175)</f>
        <v>IT Services</v>
      </c>
      <c r="L2109" t="str">
        <f>IF(DataAnalyst!N2175=-1,"Unknown",DataAnalyst!N2175)</f>
        <v>$50 to $100 million (USD)</v>
      </c>
      <c r="M2109" t="b">
        <f>IF(DataAnalyst!P2175=-1,FALSE,TRUE)</f>
        <v>0</v>
      </c>
      <c r="N2109">
        <f t="shared" si="296"/>
        <v>1</v>
      </c>
      <c r="O2109">
        <f t="shared" si="291"/>
        <v>0</v>
      </c>
      <c r="P2109">
        <f t="shared" si="292"/>
        <v>0</v>
      </c>
      <c r="Q2109">
        <f t="shared" si="293"/>
        <v>1</v>
      </c>
      <c r="R2109">
        <f t="shared" si="294"/>
        <v>0</v>
      </c>
      <c r="S2109">
        <f t="shared" si="295"/>
        <v>1</v>
      </c>
    </row>
    <row r="2110" spans="1:19" ht="18.600000000000001" customHeight="1" x14ac:dyDescent="0.3">
      <c r="A2110" t="s">
        <v>5794</v>
      </c>
      <c r="B2110" t="str">
        <f>UPPER(DataAnalyst!B2110)</f>
        <v>DATA ANALYST</v>
      </c>
      <c r="C2110" t="s">
        <v>4940</v>
      </c>
      <c r="E2110" t="str">
        <f t="shared" si="297"/>
        <v>Data Analyst</v>
      </c>
      <c r="F2110" t="str">
        <f t="shared" si="289"/>
        <v>$35</v>
      </c>
      <c r="G2110" t="str">
        <f t="shared" si="290"/>
        <v>$67</v>
      </c>
      <c r="H2110" t="str">
        <f>LEFT(DataAnalyst!F2176,LEN(DataAnalyst!F2176)-3)</f>
        <v xml:space="preserve">Xcel Energy
</v>
      </c>
      <c r="I2110" t="s">
        <v>5953</v>
      </c>
      <c r="J2110" t="str">
        <f>IF(DataAnalyst!I2176=-1,"Unknown",DataAnalyst!I2176)</f>
        <v>10000+ employees</v>
      </c>
      <c r="K2110" t="str">
        <f>IF(DataAnalyst!L2176=-1,"Unknown",DataAnalyst!L2176)</f>
        <v>Utilities</v>
      </c>
      <c r="L2110" t="str">
        <f>IF(DataAnalyst!N2176=-1,"Unknown",DataAnalyst!N2176)</f>
        <v>$10+ billion (USD)</v>
      </c>
      <c r="M2110" t="b">
        <f>IF(DataAnalyst!P2176=-1,FALSE,TRUE)</f>
        <v>0</v>
      </c>
      <c r="N2110">
        <f t="shared" si="296"/>
        <v>1</v>
      </c>
      <c r="O2110">
        <f t="shared" si="291"/>
        <v>0</v>
      </c>
      <c r="P2110">
        <f t="shared" si="292"/>
        <v>0</v>
      </c>
      <c r="Q2110">
        <f t="shared" si="293"/>
        <v>1</v>
      </c>
      <c r="R2110">
        <f t="shared" si="294"/>
        <v>1</v>
      </c>
      <c r="S2110">
        <f t="shared" si="295"/>
        <v>1</v>
      </c>
    </row>
    <row r="2111" spans="1:19" ht="18.600000000000001" customHeight="1" x14ac:dyDescent="0.3">
      <c r="A2111" t="s">
        <v>5797</v>
      </c>
      <c r="B2111" t="str">
        <f>UPPER(DataAnalyst!B2111)</f>
        <v>DATA ANALYST II</v>
      </c>
      <c r="C2111" t="s">
        <v>4940</v>
      </c>
      <c r="E2111" t="str">
        <f t="shared" si="297"/>
        <v>Data Analyst</v>
      </c>
      <c r="F2111" t="str">
        <f t="shared" si="289"/>
        <v>$35</v>
      </c>
      <c r="G2111" t="str">
        <f t="shared" si="290"/>
        <v>$67</v>
      </c>
      <c r="H2111" t="str">
        <f>LEFT(DataAnalyst!F2177,LEN(DataAnalyst!F2177)-3)</f>
        <v xml:space="preserve">Boeing
</v>
      </c>
      <c r="I2111" t="s">
        <v>5956</v>
      </c>
      <c r="J2111" t="str">
        <f>IF(DataAnalyst!I2177=-1,"Unknown",DataAnalyst!I2177)</f>
        <v>10000+ employees</v>
      </c>
      <c r="K2111" t="str">
        <f>IF(DataAnalyst!L2177=-1,"Unknown",DataAnalyst!L2177)</f>
        <v>Aerospace &amp; Defense</v>
      </c>
      <c r="L2111" t="str">
        <f>IF(DataAnalyst!N2177=-1,"Unknown",DataAnalyst!N2177)</f>
        <v>$10+ billion (USD)</v>
      </c>
      <c r="M2111" t="b">
        <f>IF(DataAnalyst!P2177=-1,FALSE,TRUE)</f>
        <v>0</v>
      </c>
      <c r="N2111">
        <f t="shared" si="296"/>
        <v>1</v>
      </c>
      <c r="O2111">
        <f t="shared" si="291"/>
        <v>1</v>
      </c>
      <c r="P2111">
        <f t="shared" si="292"/>
        <v>1</v>
      </c>
      <c r="Q2111">
        <f t="shared" si="293"/>
        <v>1</v>
      </c>
      <c r="R2111">
        <f t="shared" si="294"/>
        <v>0</v>
      </c>
      <c r="S2111">
        <f t="shared" si="295"/>
        <v>1</v>
      </c>
    </row>
    <row r="2112" spans="1:19" ht="18.600000000000001" customHeight="1" x14ac:dyDescent="0.3">
      <c r="A2112" t="s">
        <v>5800</v>
      </c>
      <c r="B2112" t="str">
        <f>UPPER(DataAnalyst!B2112)</f>
        <v>JUNIOR DATA ANALYST</v>
      </c>
      <c r="C2112" t="s">
        <v>4940</v>
      </c>
      <c r="E2112" t="str">
        <f t="shared" si="297"/>
        <v>Data Analyst</v>
      </c>
      <c r="F2112" t="str">
        <f t="shared" si="289"/>
        <v>$35</v>
      </c>
      <c r="G2112" t="str">
        <f t="shared" si="290"/>
        <v>$67</v>
      </c>
      <c r="H2112" t="str">
        <f>LEFT(DataAnalyst!F2178,LEN(DataAnalyst!F2178)-3)</f>
        <v xml:space="preserve">Infotree Service Inc
</v>
      </c>
      <c r="I2112" t="s">
        <v>4660</v>
      </c>
      <c r="J2112" t="str">
        <f>IF(DataAnalyst!I2178=-1,"Unknown",DataAnalyst!I2178)</f>
        <v>51 to 200 employees</v>
      </c>
      <c r="K2112" t="str">
        <f>IF(DataAnalyst!L2178=-1,"Unknown",DataAnalyst!L2178)</f>
        <v>Advertising &amp; Marketing</v>
      </c>
      <c r="L2112" t="str">
        <f>IF(DataAnalyst!N2178=-1,"Unknown",DataAnalyst!N2178)</f>
        <v>$1 to $5 million (USD)</v>
      </c>
      <c r="M2112" t="b">
        <f>IF(DataAnalyst!P2178=-1,FALSE,TRUE)</f>
        <v>0</v>
      </c>
      <c r="N2112">
        <f t="shared" si="296"/>
        <v>1</v>
      </c>
      <c r="O2112">
        <f t="shared" si="291"/>
        <v>0</v>
      </c>
      <c r="P2112">
        <f t="shared" si="292"/>
        <v>0</v>
      </c>
      <c r="Q2112">
        <f t="shared" si="293"/>
        <v>0</v>
      </c>
      <c r="R2112">
        <f t="shared" si="294"/>
        <v>0</v>
      </c>
      <c r="S2112">
        <f t="shared" si="295"/>
        <v>1</v>
      </c>
    </row>
    <row r="2113" spans="1:19" ht="18.600000000000001" customHeight="1" x14ac:dyDescent="0.3">
      <c r="A2113" t="s">
        <v>5801</v>
      </c>
      <c r="B2113" t="str">
        <f>UPPER(DataAnalyst!B2113)</f>
        <v>JUNIOR DATA ANALYST</v>
      </c>
      <c r="C2113" t="s">
        <v>4940</v>
      </c>
      <c r="E2113" t="str">
        <f t="shared" si="297"/>
        <v>Data Analyst</v>
      </c>
      <c r="F2113" t="str">
        <f t="shared" si="289"/>
        <v>$35</v>
      </c>
      <c r="G2113" t="str">
        <f t="shared" si="290"/>
        <v>$67</v>
      </c>
      <c r="H2113" t="str">
        <f>LEFT(DataAnalyst!F2179,LEN(DataAnalyst!F2179)-3)</f>
        <v xml:space="preserve">CitiusTech
</v>
      </c>
      <c r="I2113" t="s">
        <v>4660</v>
      </c>
      <c r="J2113" t="str">
        <f>IF(DataAnalyst!I2179=-1,"Unknown",DataAnalyst!I2179)</f>
        <v>1001 to 5000 employees</v>
      </c>
      <c r="K2113" t="str">
        <f>IF(DataAnalyst!L2179=-1,"Unknown",DataAnalyst!L2179)</f>
        <v>IT Services</v>
      </c>
      <c r="L2113" t="str">
        <f>IF(DataAnalyst!N2179=-1,"Unknown",DataAnalyst!N2179)</f>
        <v>$100 to $500 million (USD)</v>
      </c>
      <c r="M2113" t="b">
        <f>IF(DataAnalyst!P2179=-1,FALSE,TRUE)</f>
        <v>0</v>
      </c>
      <c r="N2113">
        <f t="shared" si="296"/>
        <v>0</v>
      </c>
      <c r="O2113">
        <f t="shared" si="291"/>
        <v>0</v>
      </c>
      <c r="P2113">
        <f t="shared" si="292"/>
        <v>0</v>
      </c>
      <c r="Q2113">
        <f t="shared" si="293"/>
        <v>0</v>
      </c>
      <c r="R2113">
        <f t="shared" si="294"/>
        <v>0</v>
      </c>
      <c r="S2113">
        <f t="shared" si="295"/>
        <v>1</v>
      </c>
    </row>
    <row r="2114" spans="1:19" ht="18.600000000000001" customHeight="1" x14ac:dyDescent="0.3">
      <c r="A2114" t="s">
        <v>5802</v>
      </c>
      <c r="B2114" t="str">
        <f>UPPER(DataAnalyst!B2114)</f>
        <v>DATA ANALYST</v>
      </c>
      <c r="C2114" t="s">
        <v>4940</v>
      </c>
      <c r="E2114" t="str">
        <f t="shared" si="297"/>
        <v>Data Analyst</v>
      </c>
      <c r="F2114" t="str">
        <f t="shared" ref="F2114:F2177" si="298">LEFT(C2114,3)</f>
        <v>$35</v>
      </c>
      <c r="G2114" t="str">
        <f t="shared" ref="G2114:G2177" si="299">MID(C2114,FIND("-",C2114)+1,FIND("(",C2114)-FIND("-",C2114)-3)</f>
        <v>$67</v>
      </c>
      <c r="H2114" t="str">
        <f>LEFT(DataAnalyst!F2180,LEN(DataAnalyst!F2180)-3)</f>
        <v xml:space="preserve">Apex Systems
</v>
      </c>
      <c r="I2114" t="s">
        <v>5938</v>
      </c>
      <c r="J2114" t="str">
        <f>IF(DataAnalyst!I2180=-1,"Unknown",DataAnalyst!I2180)</f>
        <v>1001 to 5000 employees</v>
      </c>
      <c r="K2114" t="str">
        <f>IF(DataAnalyst!L2180=-1,"Unknown",DataAnalyst!L2180)</f>
        <v>Staffing &amp; Outsourcing</v>
      </c>
      <c r="L2114" t="str">
        <f>IF(DataAnalyst!N2180=-1,"Unknown",DataAnalyst!N2180)</f>
        <v>$2 to $5 billion (USD)</v>
      </c>
      <c r="M2114" t="b">
        <f>IF(DataAnalyst!P2180=-1,FALSE,TRUE)</f>
        <v>1</v>
      </c>
      <c r="N2114">
        <f t="shared" si="296"/>
        <v>1</v>
      </c>
      <c r="O2114">
        <f t="shared" si="291"/>
        <v>0</v>
      </c>
      <c r="P2114">
        <f t="shared" si="292"/>
        <v>0</v>
      </c>
      <c r="Q2114">
        <f t="shared" si="293"/>
        <v>0</v>
      </c>
      <c r="R2114">
        <f t="shared" si="294"/>
        <v>0</v>
      </c>
      <c r="S2114">
        <f t="shared" si="295"/>
        <v>1</v>
      </c>
    </row>
    <row r="2115" spans="1:19" ht="18.600000000000001" customHeight="1" x14ac:dyDescent="0.3">
      <c r="A2115" t="s">
        <v>5804</v>
      </c>
      <c r="B2115" t="str">
        <f>UPPER(DataAnalyst!B2115)</f>
        <v>DATA ANALYST II, QA</v>
      </c>
      <c r="C2115" t="s">
        <v>4940</v>
      </c>
      <c r="E2115" t="str">
        <f t="shared" si="297"/>
        <v>Data Analyst</v>
      </c>
      <c r="F2115" t="str">
        <f t="shared" si="298"/>
        <v>$35</v>
      </c>
      <c r="G2115" t="str">
        <f t="shared" si="299"/>
        <v>$67</v>
      </c>
      <c r="H2115" t="str">
        <f>LEFT(DataAnalyst!F2181,LEN(DataAnalyst!F2181)-3)</f>
        <v xml:space="preserve">Staffigo Technical Services, LLC
</v>
      </c>
      <c r="I2115" t="s">
        <v>4660</v>
      </c>
      <c r="J2115" t="str">
        <f>IF(DataAnalyst!I2181=-1,"Unknown",DataAnalyst!I2181)</f>
        <v>51 to 200 employees</v>
      </c>
      <c r="K2115" t="str">
        <f>IF(DataAnalyst!L2181=-1,"Unknown",DataAnalyst!L2181)</f>
        <v>IT Services</v>
      </c>
      <c r="L2115" t="str">
        <f>IF(DataAnalyst!N2181=-1,"Unknown",DataAnalyst!N2181)</f>
        <v>$50 to $100 million (USD)</v>
      </c>
      <c r="M2115" t="b">
        <f>IF(DataAnalyst!P2181=-1,FALSE,TRUE)</f>
        <v>0</v>
      </c>
      <c r="N2115">
        <f t="shared" si="296"/>
        <v>1</v>
      </c>
      <c r="O2115">
        <f t="shared" ref="O2115:O2178" si="300">COUNTIF($A2115,"*Python*")</f>
        <v>1</v>
      </c>
      <c r="P2115">
        <f t="shared" ref="P2115:P2178" si="301">COUNTIF($A2115,"* R *")</f>
        <v>0</v>
      </c>
      <c r="Q2115">
        <f t="shared" ref="Q2115:Q2178" si="302">COUNTIF($A2115,"*Tableau*")</f>
        <v>1</v>
      </c>
      <c r="R2115">
        <f t="shared" ref="R2115:R2178" si="303">COUNTIF($A2115,"*Power BI*")+COUNTIF($A2115,"*PowerBI*")</f>
        <v>0</v>
      </c>
      <c r="S2115">
        <f t="shared" ref="S2115:S2178" si="304">+COUNTIF($A2115,"*Excel*")</f>
        <v>1</v>
      </c>
    </row>
    <row r="2116" spans="1:19" ht="18.600000000000001" customHeight="1" x14ac:dyDescent="0.3">
      <c r="A2116" t="s">
        <v>5807</v>
      </c>
      <c r="B2116" t="str">
        <f>UPPER(DataAnalyst!B2116)</f>
        <v>DATA ANALYST - REVENUE ASSURANCE</v>
      </c>
      <c r="C2116" t="s">
        <v>4940</v>
      </c>
      <c r="E2116" t="str">
        <f t="shared" si="297"/>
        <v>Data Analyst</v>
      </c>
      <c r="F2116" t="str">
        <f t="shared" si="298"/>
        <v>$35</v>
      </c>
      <c r="G2116" t="str">
        <f t="shared" si="299"/>
        <v>$67</v>
      </c>
      <c r="H2116" t="str">
        <f>LEFT(DataAnalyst!F2183,LEN(DataAnalyst!F2183)-3)</f>
        <v xml:space="preserve">Edison Software, Inc.
</v>
      </c>
      <c r="I2116" t="s">
        <v>4660</v>
      </c>
      <c r="J2116" t="str">
        <f>IF(DataAnalyst!I2183=-1,"Unknown",DataAnalyst!I2183)</f>
        <v>51 to 200 employees</v>
      </c>
      <c r="K2116" t="str">
        <f>IF(DataAnalyst!L2183=-1,"Unknown",DataAnalyst!L2183)</f>
        <v>Computer Hardware &amp; Software</v>
      </c>
      <c r="L2116" t="str">
        <f>IF(DataAnalyst!N2183=-1,"Unknown",DataAnalyst!N2183)</f>
        <v>$1 to $5 million (USD)</v>
      </c>
      <c r="M2116" t="b">
        <f>IF(DataAnalyst!P2183=-1,FALSE,TRUE)</f>
        <v>0</v>
      </c>
      <c r="N2116">
        <f t="shared" ref="N2116:N2179" si="305">COUNTIF($A2116,"*SQL*")</f>
        <v>1</v>
      </c>
      <c r="O2116">
        <f t="shared" si="300"/>
        <v>0</v>
      </c>
      <c r="P2116">
        <f t="shared" si="301"/>
        <v>0</v>
      </c>
      <c r="Q2116">
        <f t="shared" si="302"/>
        <v>1</v>
      </c>
      <c r="R2116">
        <f t="shared" si="303"/>
        <v>0</v>
      </c>
      <c r="S2116">
        <f t="shared" si="304"/>
        <v>0</v>
      </c>
    </row>
    <row r="2117" spans="1:19" ht="18.600000000000001" customHeight="1" x14ac:dyDescent="0.3">
      <c r="A2117" t="s">
        <v>5811</v>
      </c>
      <c r="B2117" t="str">
        <f>UPPER(DataAnalyst!B2117)</f>
        <v>DATA STANDARDS ANALYST</v>
      </c>
      <c r="C2117" t="s">
        <v>4940</v>
      </c>
      <c r="E2117" t="str">
        <f t="shared" si="297"/>
        <v>Data Analyst</v>
      </c>
      <c r="F2117" t="str">
        <f t="shared" si="298"/>
        <v>$35</v>
      </c>
      <c r="G2117" t="str">
        <f t="shared" si="299"/>
        <v>$67</v>
      </c>
      <c r="H2117" t="str">
        <f>LEFT(DataAnalyst!F2184,LEN(DataAnalyst!F2184)-3)</f>
        <v xml:space="preserve">The Motley Fool
</v>
      </c>
      <c r="I2117" t="s">
        <v>5967</v>
      </c>
      <c r="J2117" t="str">
        <f>IF(DataAnalyst!I2184=-1,"Unknown",DataAnalyst!I2184)</f>
        <v>201 to 500 employees</v>
      </c>
      <c r="K2117" t="str">
        <f>IF(DataAnalyst!L2184=-1,"Unknown",DataAnalyst!L2184)</f>
        <v>Internet</v>
      </c>
      <c r="L2117" t="str">
        <f>IF(DataAnalyst!N2184=-1,"Unknown",DataAnalyst!N2184)</f>
        <v>Unknown / Non-Applicable</v>
      </c>
      <c r="M2117" t="b">
        <f>IF(DataAnalyst!P2184=-1,FALSE,TRUE)</f>
        <v>0</v>
      </c>
      <c r="N2117">
        <f t="shared" si="305"/>
        <v>1</v>
      </c>
      <c r="O2117">
        <f t="shared" si="300"/>
        <v>1</v>
      </c>
      <c r="P2117">
        <f t="shared" si="301"/>
        <v>0</v>
      </c>
      <c r="Q2117">
        <f t="shared" si="302"/>
        <v>0</v>
      </c>
      <c r="R2117">
        <f t="shared" si="303"/>
        <v>0</v>
      </c>
      <c r="S2117">
        <f t="shared" si="304"/>
        <v>0</v>
      </c>
    </row>
    <row r="2118" spans="1:19" ht="18.600000000000001" customHeight="1" x14ac:dyDescent="0.3">
      <c r="A2118" t="s">
        <v>5814</v>
      </c>
      <c r="B2118" t="str">
        <f>UPPER(DataAnalyst!B2118)</f>
        <v>DATA ANALYST</v>
      </c>
      <c r="C2118" t="s">
        <v>4940</v>
      </c>
      <c r="E2118" t="str">
        <f t="shared" si="297"/>
        <v>Data Analyst</v>
      </c>
      <c r="F2118" t="str">
        <f t="shared" si="298"/>
        <v>$35</v>
      </c>
      <c r="G2118" t="str">
        <f t="shared" si="299"/>
        <v>$67</v>
      </c>
      <c r="H2118" t="str">
        <f>LEFT(DataAnalyst!F2185,LEN(DataAnalyst!F2185)-3)</f>
        <v xml:space="preserve">Ibotta
</v>
      </c>
      <c r="I2118" t="s">
        <v>4660</v>
      </c>
      <c r="J2118" t="str">
        <f>IF(DataAnalyst!I2185=-1,"Unknown",DataAnalyst!I2185)</f>
        <v>501 to 1000 employees</v>
      </c>
      <c r="K2118" t="str">
        <f>IF(DataAnalyst!L2185=-1,"Unknown",DataAnalyst!L2185)</f>
        <v>Internet</v>
      </c>
      <c r="L2118" t="str">
        <f>IF(DataAnalyst!N2185=-1,"Unknown",DataAnalyst!N2185)</f>
        <v>Unknown / Non-Applicable</v>
      </c>
      <c r="M2118" t="b">
        <f>IF(DataAnalyst!P2185=-1,FALSE,TRUE)</f>
        <v>1</v>
      </c>
      <c r="N2118">
        <f t="shared" si="305"/>
        <v>0</v>
      </c>
      <c r="O2118">
        <f t="shared" si="300"/>
        <v>0</v>
      </c>
      <c r="P2118">
        <f t="shared" si="301"/>
        <v>0</v>
      </c>
      <c r="Q2118">
        <f t="shared" si="302"/>
        <v>0</v>
      </c>
      <c r="R2118">
        <f t="shared" si="303"/>
        <v>0</v>
      </c>
      <c r="S2118">
        <f t="shared" si="304"/>
        <v>0</v>
      </c>
    </row>
    <row r="2119" spans="1:19" ht="18.600000000000001" customHeight="1" x14ac:dyDescent="0.3">
      <c r="A2119" t="s">
        <v>5816</v>
      </c>
      <c r="B2119" t="str">
        <f>UPPER(DataAnalyst!B2119)</f>
        <v>DATA ANALYST</v>
      </c>
      <c r="C2119" t="s">
        <v>4940</v>
      </c>
      <c r="E2119" t="str">
        <f t="shared" si="297"/>
        <v>Data Analyst</v>
      </c>
      <c r="F2119" t="str">
        <f t="shared" si="298"/>
        <v>$35</v>
      </c>
      <c r="G2119" t="str">
        <f t="shared" si="299"/>
        <v>$67</v>
      </c>
      <c r="H2119" t="str">
        <f>LEFT(DataAnalyst!F2186,LEN(DataAnalyst!F2186)-3)</f>
        <v xml:space="preserve">TA Digital
</v>
      </c>
      <c r="I2119" t="s">
        <v>1708</v>
      </c>
      <c r="J2119" t="str">
        <f>IF(DataAnalyst!I2186=-1,"Unknown",DataAnalyst!I2186)</f>
        <v>501 to 1000 employees</v>
      </c>
      <c r="K2119" t="str">
        <f>IF(DataAnalyst!L2186=-1,"Unknown",DataAnalyst!L2186)</f>
        <v>Computer Hardware &amp; Software</v>
      </c>
      <c r="L2119" t="str">
        <f>IF(DataAnalyst!N2186=-1,"Unknown",DataAnalyst!N2186)</f>
        <v>$25 to $50 million (USD)</v>
      </c>
      <c r="M2119" t="b">
        <f>IF(DataAnalyst!P2186=-1,FALSE,TRUE)</f>
        <v>0</v>
      </c>
      <c r="N2119">
        <f t="shared" si="305"/>
        <v>0</v>
      </c>
      <c r="O2119">
        <f t="shared" si="300"/>
        <v>0</v>
      </c>
      <c r="P2119">
        <f t="shared" si="301"/>
        <v>0</v>
      </c>
      <c r="Q2119">
        <f t="shared" si="302"/>
        <v>0</v>
      </c>
      <c r="R2119">
        <f t="shared" si="303"/>
        <v>0</v>
      </c>
      <c r="S2119">
        <f t="shared" si="304"/>
        <v>0</v>
      </c>
    </row>
    <row r="2120" spans="1:19" ht="18.600000000000001" customHeight="1" x14ac:dyDescent="0.3">
      <c r="A2120" t="s">
        <v>5819</v>
      </c>
      <c r="B2120" t="str">
        <f>UPPER(DataAnalyst!B2120)</f>
        <v>BUSINESS DATA ANALYST</v>
      </c>
      <c r="C2120" t="s">
        <v>4940</v>
      </c>
      <c r="E2120" t="str">
        <f t="shared" si="297"/>
        <v>Business Analyst</v>
      </c>
      <c r="F2120" t="str">
        <f t="shared" si="298"/>
        <v>$35</v>
      </c>
      <c r="G2120" t="str">
        <f t="shared" si="299"/>
        <v>$67</v>
      </c>
      <c r="H2120" t="str">
        <f>LEFT(DataAnalyst!F2187,LEN(DataAnalyst!F2187)-3)</f>
        <v xml:space="preserve">State of Colorado
</v>
      </c>
      <c r="I2120" t="s">
        <v>4660</v>
      </c>
      <c r="J2120" t="str">
        <f>IF(DataAnalyst!I2187=-1,"Unknown",DataAnalyst!I2187)</f>
        <v>10000+ employees</v>
      </c>
      <c r="K2120" t="str">
        <f>IF(DataAnalyst!L2187=-1,"Unknown",DataAnalyst!L2187)</f>
        <v>State &amp; Regional Agencies</v>
      </c>
      <c r="L2120" t="str">
        <f>IF(DataAnalyst!N2187=-1,"Unknown",DataAnalyst!N2187)</f>
        <v>Unknown / Non-Applicable</v>
      </c>
      <c r="M2120" t="b">
        <f>IF(DataAnalyst!P2187=-1,FALSE,TRUE)</f>
        <v>0</v>
      </c>
      <c r="N2120">
        <f t="shared" si="305"/>
        <v>1</v>
      </c>
      <c r="O2120">
        <f t="shared" si="300"/>
        <v>1</v>
      </c>
      <c r="P2120">
        <f t="shared" si="301"/>
        <v>0</v>
      </c>
      <c r="Q2120">
        <f t="shared" si="302"/>
        <v>1</v>
      </c>
      <c r="R2120">
        <f t="shared" si="303"/>
        <v>0</v>
      </c>
      <c r="S2120">
        <f t="shared" si="304"/>
        <v>1</v>
      </c>
    </row>
    <row r="2121" spans="1:19" ht="18.600000000000001" customHeight="1" x14ac:dyDescent="0.3">
      <c r="A2121" t="s">
        <v>5821</v>
      </c>
      <c r="B2121" t="str">
        <f>UPPER(DataAnalyst!B2121)</f>
        <v>DATA ANALYST</v>
      </c>
      <c r="C2121" t="s">
        <v>4940</v>
      </c>
      <c r="E2121" t="str">
        <f t="shared" si="297"/>
        <v>Data Analyst</v>
      </c>
      <c r="F2121" t="str">
        <f t="shared" si="298"/>
        <v>$35</v>
      </c>
      <c r="G2121" t="str">
        <f t="shared" si="299"/>
        <v>$67</v>
      </c>
      <c r="H2121" t="str">
        <f>LEFT(DataAnalyst!F2188,LEN(DataAnalyst!F2188)-3)</f>
        <v xml:space="preserve">Collabera
</v>
      </c>
      <c r="I2121" t="s">
        <v>5938</v>
      </c>
      <c r="J2121" t="str">
        <f>IF(DataAnalyst!I2188=-1,"Unknown",DataAnalyst!I2188)</f>
        <v>10000+ employees</v>
      </c>
      <c r="K2121" t="str">
        <f>IF(DataAnalyst!L2188=-1,"Unknown",DataAnalyst!L2188)</f>
        <v>IT Services</v>
      </c>
      <c r="L2121" t="str">
        <f>IF(DataAnalyst!N2188=-1,"Unknown",DataAnalyst!N2188)</f>
        <v>$500 million to $1 billion (USD)</v>
      </c>
      <c r="M2121" t="b">
        <f>IF(DataAnalyst!P2188=-1,FALSE,TRUE)</f>
        <v>0</v>
      </c>
      <c r="N2121">
        <f t="shared" si="305"/>
        <v>1</v>
      </c>
      <c r="O2121">
        <f t="shared" si="300"/>
        <v>0</v>
      </c>
      <c r="P2121">
        <f t="shared" si="301"/>
        <v>0</v>
      </c>
      <c r="Q2121">
        <f t="shared" si="302"/>
        <v>0</v>
      </c>
      <c r="R2121">
        <f t="shared" si="303"/>
        <v>1</v>
      </c>
      <c r="S2121">
        <f t="shared" si="304"/>
        <v>0</v>
      </c>
    </row>
    <row r="2122" spans="1:19" ht="18.600000000000001" customHeight="1" x14ac:dyDescent="0.3">
      <c r="A2122" t="s">
        <v>5822</v>
      </c>
      <c r="B2122" t="str">
        <f>UPPER(DataAnalyst!B2122)</f>
        <v>DATA TECHNICIAN/ANALYST/SPECIALIST</v>
      </c>
      <c r="C2122" t="s">
        <v>4940</v>
      </c>
      <c r="E2122" t="str">
        <f t="shared" si="297"/>
        <v>Data Analyst</v>
      </c>
      <c r="F2122" t="str">
        <f t="shared" si="298"/>
        <v>$35</v>
      </c>
      <c r="G2122" t="str">
        <f t="shared" si="299"/>
        <v>$67</v>
      </c>
      <c r="H2122" t="str">
        <f>LEFT(DataAnalyst!F2189,LEN(DataAnalyst!F2189)-3)</f>
        <v xml:space="preserve">Charles Schwab Corporation
</v>
      </c>
      <c r="I2122" t="s">
        <v>5988</v>
      </c>
      <c r="J2122" t="str">
        <f>IF(DataAnalyst!I2189=-1,"Unknown",DataAnalyst!I2189)</f>
        <v>10000+ employees</v>
      </c>
      <c r="K2122" t="str">
        <f>IF(DataAnalyst!L2189=-1,"Unknown",DataAnalyst!L2189)</f>
        <v>Investment Banking &amp; Asset Management</v>
      </c>
      <c r="L2122" t="str">
        <f>IF(DataAnalyst!N2189=-1,"Unknown",DataAnalyst!N2189)</f>
        <v>$5 to $10 billion (USD)</v>
      </c>
      <c r="M2122" t="b">
        <f>IF(DataAnalyst!P2189=-1,FALSE,TRUE)</f>
        <v>0</v>
      </c>
      <c r="N2122">
        <f t="shared" si="305"/>
        <v>0</v>
      </c>
      <c r="O2122">
        <f t="shared" si="300"/>
        <v>0</v>
      </c>
      <c r="P2122">
        <f t="shared" si="301"/>
        <v>0</v>
      </c>
      <c r="Q2122">
        <f t="shared" si="302"/>
        <v>0</v>
      </c>
      <c r="R2122">
        <f t="shared" si="303"/>
        <v>0</v>
      </c>
      <c r="S2122">
        <f t="shared" si="304"/>
        <v>0</v>
      </c>
    </row>
    <row r="2123" spans="1:19" ht="18.600000000000001" customHeight="1" x14ac:dyDescent="0.3">
      <c r="A2123" t="s">
        <v>5823</v>
      </c>
      <c r="B2123" t="str">
        <f>UPPER(DataAnalyst!B2123)</f>
        <v>SENIOR DATA ANALYST</v>
      </c>
      <c r="C2123" t="s">
        <v>4940</v>
      </c>
      <c r="E2123" t="str">
        <f t="shared" si="297"/>
        <v>Data Analyst</v>
      </c>
      <c r="F2123" t="str">
        <f t="shared" si="298"/>
        <v>$35</v>
      </c>
      <c r="G2123" t="str">
        <f t="shared" si="299"/>
        <v>$67</v>
      </c>
      <c r="H2123" t="str">
        <f>LEFT(DataAnalyst!F2190,LEN(DataAnalyst!F2190)-3)</f>
        <v xml:space="preserve">Quicksilver Scientific, Inc
</v>
      </c>
      <c r="I2123" t="s">
        <v>5991</v>
      </c>
      <c r="J2123" t="str">
        <f>IF(DataAnalyst!I2190=-1,"Unknown",DataAnalyst!I2190)</f>
        <v>51 to 200 employees</v>
      </c>
      <c r="K2123" t="str">
        <f>IF(DataAnalyst!L2190=-1,"Unknown",DataAnalyst!L2190)</f>
        <v>Health Care Products Manufacturing</v>
      </c>
      <c r="L2123" t="str">
        <f>IF(DataAnalyst!N2190=-1,"Unknown",DataAnalyst!N2190)</f>
        <v>$25 to $50 million (USD)</v>
      </c>
      <c r="M2123" t="b">
        <f>IF(DataAnalyst!P2190=-1,FALSE,TRUE)</f>
        <v>0</v>
      </c>
      <c r="N2123">
        <f t="shared" si="305"/>
        <v>1</v>
      </c>
      <c r="O2123">
        <f t="shared" si="300"/>
        <v>0</v>
      </c>
      <c r="P2123">
        <f t="shared" si="301"/>
        <v>0</v>
      </c>
      <c r="Q2123">
        <f t="shared" si="302"/>
        <v>1</v>
      </c>
      <c r="R2123">
        <f t="shared" si="303"/>
        <v>1</v>
      </c>
      <c r="S2123">
        <f t="shared" si="304"/>
        <v>1</v>
      </c>
    </row>
    <row r="2124" spans="1:19" ht="18.600000000000001" customHeight="1" x14ac:dyDescent="0.3">
      <c r="A2124" t="s">
        <v>5826</v>
      </c>
      <c r="B2124" t="str">
        <f>UPPER(DataAnalyst!B2124)</f>
        <v>SECURITY DATA ANALYST -CTJ</v>
      </c>
      <c r="C2124" t="s">
        <v>5825</v>
      </c>
      <c r="E2124" t="str">
        <f t="shared" si="297"/>
        <v>Data Analyst</v>
      </c>
      <c r="F2124" t="str">
        <f t="shared" si="298"/>
        <v>$55</v>
      </c>
      <c r="G2124" t="str">
        <f t="shared" si="299"/>
        <v>$101</v>
      </c>
      <c r="H2124" t="str">
        <f>LEFT(DataAnalyst!F2191,LEN(DataAnalyst!F2191)-3)</f>
        <v xml:space="preserve">Lockheed Martin
</v>
      </c>
      <c r="I2124" t="s">
        <v>5956</v>
      </c>
      <c r="J2124" t="str">
        <f>IF(DataAnalyst!I2191=-1,"Unknown",DataAnalyst!I2191)</f>
        <v>10000+ employees</v>
      </c>
      <c r="K2124" t="str">
        <f>IF(DataAnalyst!L2191=-1,"Unknown",DataAnalyst!L2191)</f>
        <v>Aerospace &amp; Defense</v>
      </c>
      <c r="L2124" t="str">
        <f>IF(DataAnalyst!N2191=-1,"Unknown",DataAnalyst!N2191)</f>
        <v>$10+ billion (USD)</v>
      </c>
      <c r="M2124" t="b">
        <f>IF(DataAnalyst!P2191=-1,FALSE,TRUE)</f>
        <v>0</v>
      </c>
      <c r="N2124">
        <f t="shared" si="305"/>
        <v>1</v>
      </c>
      <c r="O2124">
        <f t="shared" si="300"/>
        <v>0</v>
      </c>
      <c r="P2124">
        <f t="shared" si="301"/>
        <v>0</v>
      </c>
      <c r="Q2124">
        <f t="shared" si="302"/>
        <v>0</v>
      </c>
      <c r="R2124">
        <f t="shared" si="303"/>
        <v>0</v>
      </c>
      <c r="S2124">
        <f t="shared" si="304"/>
        <v>1</v>
      </c>
    </row>
    <row r="2125" spans="1:19" ht="18.600000000000001" customHeight="1" x14ac:dyDescent="0.3">
      <c r="A2125" t="s">
        <v>5828</v>
      </c>
      <c r="B2125" t="str">
        <f>UPPER(DataAnalyst!B2125)</f>
        <v>ENGINES CONFIGURATION AND DATA MANAGEMENT ANALYST</v>
      </c>
      <c r="C2125" t="s">
        <v>5825</v>
      </c>
      <c r="E2125" t="str">
        <f t="shared" si="297"/>
        <v>Data Analyst</v>
      </c>
      <c r="F2125" t="str">
        <f t="shared" si="298"/>
        <v>$55</v>
      </c>
      <c r="G2125" t="str">
        <f t="shared" si="299"/>
        <v>$101</v>
      </c>
      <c r="H2125" t="str">
        <f>LEFT(DataAnalyst!F2192,LEN(DataAnalyst!F2192)-3)</f>
        <v xml:space="preserve">Broadridge
</v>
      </c>
      <c r="I2125" t="s">
        <v>4660</v>
      </c>
      <c r="J2125" t="str">
        <f>IF(DataAnalyst!I2192=-1,"Unknown",DataAnalyst!I2192)</f>
        <v>10000+ employees</v>
      </c>
      <c r="K2125" t="str">
        <f>IF(DataAnalyst!L2192=-1,"Unknown",DataAnalyst!L2192)</f>
        <v>Financial Transaction Processing</v>
      </c>
      <c r="L2125" t="str">
        <f>IF(DataAnalyst!N2192=-1,"Unknown",DataAnalyst!N2192)</f>
        <v>$5 to $10 billion (USD)</v>
      </c>
      <c r="M2125" t="b">
        <f>IF(DataAnalyst!P2192=-1,FALSE,TRUE)</f>
        <v>0</v>
      </c>
      <c r="N2125">
        <f t="shared" si="305"/>
        <v>0</v>
      </c>
      <c r="O2125">
        <f t="shared" si="300"/>
        <v>0</v>
      </c>
      <c r="P2125">
        <f t="shared" si="301"/>
        <v>0</v>
      </c>
      <c r="Q2125">
        <f t="shared" si="302"/>
        <v>0</v>
      </c>
      <c r="R2125">
        <f t="shared" si="303"/>
        <v>0</v>
      </c>
      <c r="S2125">
        <f t="shared" si="304"/>
        <v>1</v>
      </c>
    </row>
    <row r="2126" spans="1:19" ht="18.600000000000001" customHeight="1" x14ac:dyDescent="0.3">
      <c r="A2126" t="s">
        <v>5831</v>
      </c>
      <c r="B2126" t="str">
        <f>UPPER(DataAnalyst!B2126)</f>
        <v>DATA STANDARDS ANALYST IN SEATTLE, WASHINGTON | CAREERS AT FRED HUTCHINSON CANCER RESEARCH CENTER</v>
      </c>
      <c r="C2126" t="s">
        <v>5825</v>
      </c>
      <c r="E2126" t="str">
        <f t="shared" si="297"/>
        <v>Data Analyst</v>
      </c>
      <c r="F2126" t="str">
        <f t="shared" si="298"/>
        <v>$55</v>
      </c>
      <c r="G2126" t="str">
        <f t="shared" si="299"/>
        <v>$101</v>
      </c>
      <c r="H2126" t="str">
        <f>LEFT(DataAnalyst!F2194,LEN(DataAnalyst!F2194)-3)</f>
        <v>Priv</v>
      </c>
      <c r="I2126" t="s">
        <v>6001</v>
      </c>
      <c r="J2126" t="str">
        <f>IF(DataAnalyst!I2194=-1,"Unknown",DataAnalyst!I2194)</f>
        <v>Unknown</v>
      </c>
      <c r="K2126" t="str">
        <f>IF(DataAnalyst!L2194=-1,"Unknown",DataAnalyst!L2194)</f>
        <v>Unknown</v>
      </c>
      <c r="L2126" t="str">
        <f>IF(DataAnalyst!N2194=-1,"Unknown",DataAnalyst!N2194)</f>
        <v>Unknown</v>
      </c>
      <c r="M2126" t="b">
        <f>IF(DataAnalyst!P2194=-1,FALSE,TRUE)</f>
        <v>0</v>
      </c>
      <c r="N2126">
        <f t="shared" si="305"/>
        <v>1</v>
      </c>
      <c r="O2126">
        <f t="shared" si="300"/>
        <v>1</v>
      </c>
      <c r="P2126">
        <f t="shared" si="301"/>
        <v>0</v>
      </c>
      <c r="Q2126">
        <f t="shared" si="302"/>
        <v>0</v>
      </c>
      <c r="R2126">
        <f t="shared" si="303"/>
        <v>0</v>
      </c>
      <c r="S2126">
        <f t="shared" si="304"/>
        <v>0</v>
      </c>
    </row>
    <row r="2127" spans="1:19" ht="18.600000000000001" customHeight="1" x14ac:dyDescent="0.3">
      <c r="A2127" t="s">
        <v>5832</v>
      </c>
      <c r="B2127" t="str">
        <f>UPPER(DataAnalyst!B2127)</f>
        <v>DATA ANALYST</v>
      </c>
      <c r="C2127" t="s">
        <v>5825</v>
      </c>
      <c r="E2127" t="str">
        <f t="shared" si="297"/>
        <v>Data Analyst</v>
      </c>
      <c r="F2127" t="str">
        <f t="shared" si="298"/>
        <v>$55</v>
      </c>
      <c r="G2127" t="str">
        <f t="shared" si="299"/>
        <v>$101</v>
      </c>
      <c r="H2127" t="str">
        <f>LEFT(DataAnalyst!F2195,LEN(DataAnalyst!F2195)-3)</f>
        <v xml:space="preserve">Kforce
</v>
      </c>
      <c r="I2127" t="s">
        <v>4660</v>
      </c>
      <c r="J2127" t="str">
        <f>IF(DataAnalyst!I2195=-1,"Unknown",DataAnalyst!I2195)</f>
        <v>10000+ employees</v>
      </c>
      <c r="K2127" t="str">
        <f>IF(DataAnalyst!L2195=-1,"Unknown",DataAnalyst!L2195)</f>
        <v>Staffing &amp; Outsourcing</v>
      </c>
      <c r="L2127" t="str">
        <f>IF(DataAnalyst!N2195=-1,"Unknown",DataAnalyst!N2195)</f>
        <v>$1 to $2 billion (USD)</v>
      </c>
      <c r="M2127" t="b">
        <f>IF(DataAnalyst!P2195=-1,FALSE,TRUE)</f>
        <v>0</v>
      </c>
      <c r="N2127">
        <f t="shared" si="305"/>
        <v>1</v>
      </c>
      <c r="O2127">
        <f t="shared" si="300"/>
        <v>0</v>
      </c>
      <c r="P2127">
        <f t="shared" si="301"/>
        <v>0</v>
      </c>
      <c r="Q2127">
        <f t="shared" si="302"/>
        <v>1</v>
      </c>
      <c r="R2127">
        <f t="shared" si="303"/>
        <v>0</v>
      </c>
      <c r="S2127">
        <f t="shared" si="304"/>
        <v>0</v>
      </c>
    </row>
    <row r="2128" spans="1:19" ht="18.600000000000001" customHeight="1" x14ac:dyDescent="0.3">
      <c r="A2128" t="s">
        <v>5835</v>
      </c>
      <c r="B2128" t="str">
        <f>UPPER(DataAnalyst!B2128)</f>
        <v>BILINGUAL SENIOR DATA ANALYST (JAPANESE / ENGLISH)</v>
      </c>
      <c r="C2128" t="s">
        <v>5825</v>
      </c>
      <c r="E2128" t="str">
        <f t="shared" si="297"/>
        <v>Data Analyst</v>
      </c>
      <c r="F2128" t="str">
        <f t="shared" si="298"/>
        <v>$55</v>
      </c>
      <c r="G2128" t="str">
        <f t="shared" si="299"/>
        <v>$101</v>
      </c>
      <c r="H2128" t="str">
        <f>LEFT(DataAnalyst!F2196,LEN(DataAnalyst!F2196)-3)</f>
        <v xml:space="preserve">Government Accountability Office
</v>
      </c>
      <c r="I2128" t="s">
        <v>4660</v>
      </c>
      <c r="J2128" t="str">
        <f>IF(DataAnalyst!I2196=-1,"Unknown",DataAnalyst!I2196)</f>
        <v>1001 to 5000 employees</v>
      </c>
      <c r="K2128" t="str">
        <f>IF(DataAnalyst!L2196=-1,"Unknown",DataAnalyst!L2196)</f>
        <v>Federal Agencies</v>
      </c>
      <c r="L2128" t="str">
        <f>IF(DataAnalyst!N2196=-1,"Unknown",DataAnalyst!N2196)</f>
        <v>Unknown / Non-Applicable</v>
      </c>
      <c r="M2128" t="b">
        <f>IF(DataAnalyst!P2196=-1,FALSE,TRUE)</f>
        <v>0</v>
      </c>
      <c r="N2128">
        <f t="shared" si="305"/>
        <v>1</v>
      </c>
      <c r="O2128">
        <f t="shared" si="300"/>
        <v>0</v>
      </c>
      <c r="P2128">
        <f t="shared" si="301"/>
        <v>0</v>
      </c>
      <c r="Q2128">
        <f t="shared" si="302"/>
        <v>1</v>
      </c>
      <c r="R2128">
        <f t="shared" si="303"/>
        <v>0</v>
      </c>
      <c r="S2128">
        <f t="shared" si="304"/>
        <v>1</v>
      </c>
    </row>
    <row r="2129" spans="1:19" ht="18.600000000000001" customHeight="1" x14ac:dyDescent="0.3">
      <c r="A2129" t="s">
        <v>5839</v>
      </c>
      <c r="B2129" t="str">
        <f>UPPER(DataAnalyst!B2129)</f>
        <v>SECURITY DATA ANALYST</v>
      </c>
      <c r="C2129" t="s">
        <v>5825</v>
      </c>
      <c r="E2129" t="str">
        <f t="shared" si="297"/>
        <v>Data Analyst</v>
      </c>
      <c r="F2129" t="str">
        <f t="shared" si="298"/>
        <v>$55</v>
      </c>
      <c r="G2129" t="str">
        <f t="shared" si="299"/>
        <v>$101</v>
      </c>
      <c r="H2129" t="str">
        <f>LEFT(DataAnalyst!F2197,LEN(DataAnalyst!F2197)-3)</f>
        <v xml:space="preserve">Century Communities
</v>
      </c>
      <c r="I2129" t="s">
        <v>5938</v>
      </c>
      <c r="J2129" t="str">
        <f>IF(DataAnalyst!I2197=-1,"Unknown",DataAnalyst!I2197)</f>
        <v>501 to 1000 employees</v>
      </c>
      <c r="K2129" t="str">
        <f>IF(DataAnalyst!L2197=-1,"Unknown",DataAnalyst!L2197)</f>
        <v>Construction</v>
      </c>
      <c r="L2129" t="str">
        <f>IF(DataAnalyst!N2197=-1,"Unknown",DataAnalyst!N2197)</f>
        <v>$500 million to $1 billion (USD)</v>
      </c>
      <c r="M2129" t="b">
        <f>IF(DataAnalyst!P2197=-1,FALSE,TRUE)</f>
        <v>0</v>
      </c>
      <c r="N2129">
        <f t="shared" si="305"/>
        <v>1</v>
      </c>
      <c r="O2129">
        <f t="shared" si="300"/>
        <v>0</v>
      </c>
      <c r="P2129">
        <f t="shared" si="301"/>
        <v>0</v>
      </c>
      <c r="Q2129">
        <f t="shared" si="302"/>
        <v>1</v>
      </c>
      <c r="R2129">
        <f t="shared" si="303"/>
        <v>1</v>
      </c>
      <c r="S2129">
        <f t="shared" si="304"/>
        <v>0</v>
      </c>
    </row>
    <row r="2130" spans="1:19" ht="18.600000000000001" customHeight="1" x14ac:dyDescent="0.3">
      <c r="A2130" t="s">
        <v>5842</v>
      </c>
      <c r="B2130" t="str">
        <f>UPPER(DataAnalyst!B2130)</f>
        <v>DATA ANALYST/DEVELOPER</v>
      </c>
      <c r="C2130" t="s">
        <v>5825</v>
      </c>
      <c r="E2130" t="str">
        <f t="shared" si="297"/>
        <v>Data Analyst</v>
      </c>
      <c r="F2130" t="str">
        <f t="shared" si="298"/>
        <v>$55</v>
      </c>
      <c r="G2130" t="str">
        <f t="shared" si="299"/>
        <v>$101</v>
      </c>
      <c r="H2130" t="str">
        <f>LEFT(DataAnalyst!F2198,LEN(DataAnalyst!F2198)-3)</f>
        <v xml:space="preserve">Weston Solutions
</v>
      </c>
      <c r="I2130" t="s">
        <v>5967</v>
      </c>
      <c r="J2130" t="str">
        <f>IF(DataAnalyst!I2198=-1,"Unknown",DataAnalyst!I2198)</f>
        <v>1001 to 5000 employees</v>
      </c>
      <c r="K2130" t="str">
        <f>IF(DataAnalyst!L2198=-1,"Unknown",DataAnalyst!L2198)</f>
        <v>Oil &amp; Gas Services</v>
      </c>
      <c r="L2130" t="str">
        <f>IF(DataAnalyst!N2198=-1,"Unknown",DataAnalyst!N2198)</f>
        <v>$500 million to $1 billion (USD)</v>
      </c>
      <c r="M2130" t="b">
        <f>IF(DataAnalyst!P2198=-1,FALSE,TRUE)</f>
        <v>0</v>
      </c>
      <c r="N2130">
        <f t="shared" si="305"/>
        <v>1</v>
      </c>
      <c r="O2130">
        <f t="shared" si="300"/>
        <v>0</v>
      </c>
      <c r="P2130">
        <f t="shared" si="301"/>
        <v>0</v>
      </c>
      <c r="Q2130">
        <f t="shared" si="302"/>
        <v>0</v>
      </c>
      <c r="R2130">
        <f t="shared" si="303"/>
        <v>1</v>
      </c>
      <c r="S2130">
        <f t="shared" si="304"/>
        <v>0</v>
      </c>
    </row>
    <row r="2131" spans="1:19" ht="18.600000000000001" customHeight="1" x14ac:dyDescent="0.3">
      <c r="A2131" t="s">
        <v>5844</v>
      </c>
      <c r="B2131" t="str">
        <f>UPPER(DataAnalyst!B2131)</f>
        <v>INFORMATION SECURITY ANALYST - DATA LOSS PREVENTION</v>
      </c>
      <c r="C2131" t="s">
        <v>5825</v>
      </c>
      <c r="E2131" t="str">
        <f t="shared" si="297"/>
        <v>Data Analyst</v>
      </c>
      <c r="F2131" t="str">
        <f t="shared" si="298"/>
        <v>$55</v>
      </c>
      <c r="G2131" t="str">
        <f t="shared" si="299"/>
        <v>$101</v>
      </c>
      <c r="H2131" t="str">
        <f>LEFT(DataAnalyst!F2199,LEN(DataAnalyst!F2199)-3)</f>
        <v xml:space="preserve">Voca
</v>
      </c>
      <c r="I2131" t="s">
        <v>1708</v>
      </c>
      <c r="J2131" t="str">
        <f>IF(DataAnalyst!I2199=-1,"Unknown",DataAnalyst!I2199)</f>
        <v>201 to 500 employees</v>
      </c>
      <c r="K2131" t="str">
        <f>IF(DataAnalyst!L2199=-1,"Unknown",DataAnalyst!L2199)</f>
        <v>Staffing &amp; Outsourcing</v>
      </c>
      <c r="L2131" t="str">
        <f>IF(DataAnalyst!N2199=-1,"Unknown",DataAnalyst!N2199)</f>
        <v>Unknown / Non-Applicable</v>
      </c>
      <c r="M2131" t="b">
        <f>IF(DataAnalyst!P2199=-1,FALSE,TRUE)</f>
        <v>0</v>
      </c>
      <c r="N2131">
        <f t="shared" si="305"/>
        <v>0</v>
      </c>
      <c r="O2131">
        <f t="shared" si="300"/>
        <v>0</v>
      </c>
      <c r="P2131">
        <f t="shared" si="301"/>
        <v>0</v>
      </c>
      <c r="Q2131">
        <f t="shared" si="302"/>
        <v>0</v>
      </c>
      <c r="R2131">
        <f t="shared" si="303"/>
        <v>0</v>
      </c>
      <c r="S2131">
        <f t="shared" si="304"/>
        <v>0</v>
      </c>
    </row>
    <row r="2132" spans="1:19" ht="18.600000000000001" customHeight="1" x14ac:dyDescent="0.3">
      <c r="A2132" t="s">
        <v>5846</v>
      </c>
      <c r="B2132" t="str">
        <f>UPPER(DataAnalyst!B2132)</f>
        <v>DATA ANALYST/PM (GERMAN)</v>
      </c>
      <c r="C2132" t="s">
        <v>5825</v>
      </c>
      <c r="E2132" t="str">
        <f t="shared" si="297"/>
        <v>Data Analyst</v>
      </c>
      <c r="F2132" t="str">
        <f t="shared" si="298"/>
        <v>$55</v>
      </c>
      <c r="G2132" t="str">
        <f t="shared" si="299"/>
        <v>$101</v>
      </c>
      <c r="H2132" t="str">
        <f>LEFT(DataAnalyst!F2200,LEN(DataAnalyst!F2200)-3)</f>
        <v xml:space="preserve">RxRevu
</v>
      </c>
      <c r="I2132" t="s">
        <v>4660</v>
      </c>
      <c r="J2132" t="str">
        <f>IF(DataAnalyst!I2200=-1,"Unknown",DataAnalyst!I2200)</f>
        <v>1 to 50 employees</v>
      </c>
      <c r="K2132" t="str">
        <f>IF(DataAnalyst!L2200=-1,"Unknown",DataAnalyst!L2200)</f>
        <v>Health Care Services &amp; Hospitals</v>
      </c>
      <c r="L2132" t="str">
        <f>IF(DataAnalyst!N2200=-1,"Unknown",DataAnalyst!N2200)</f>
        <v>Unknown / Non-Applicable</v>
      </c>
      <c r="M2132" t="b">
        <f>IF(DataAnalyst!P2200=-1,FALSE,TRUE)</f>
        <v>0</v>
      </c>
      <c r="N2132">
        <f t="shared" si="305"/>
        <v>1</v>
      </c>
      <c r="O2132">
        <f t="shared" si="300"/>
        <v>0</v>
      </c>
      <c r="P2132">
        <f t="shared" si="301"/>
        <v>0</v>
      </c>
      <c r="Q2132">
        <f t="shared" si="302"/>
        <v>0</v>
      </c>
      <c r="R2132">
        <f t="shared" si="303"/>
        <v>0</v>
      </c>
      <c r="S2132">
        <f t="shared" si="304"/>
        <v>0</v>
      </c>
    </row>
    <row r="2133" spans="1:19" ht="18.600000000000001" customHeight="1" x14ac:dyDescent="0.3">
      <c r="A2133" t="s">
        <v>5849</v>
      </c>
      <c r="B2133" t="str">
        <f>UPPER(DataAnalyst!B2133)</f>
        <v>PARTNER TRAINING DATA ANALYST</v>
      </c>
      <c r="C2133" t="s">
        <v>5825</v>
      </c>
      <c r="E2133" t="str">
        <f t="shared" si="297"/>
        <v>Data Analyst</v>
      </c>
      <c r="F2133" t="str">
        <f t="shared" si="298"/>
        <v>$55</v>
      </c>
      <c r="G2133" t="str">
        <f t="shared" si="299"/>
        <v>$101</v>
      </c>
      <c r="H2133" t="str">
        <f>LEFT(DataAnalyst!F2202,LEN(DataAnalyst!F2202)-3)</f>
        <v>TechAspect Solutions, Inc. dba TA Digi</v>
      </c>
      <c r="I2133" t="s">
        <v>1708</v>
      </c>
      <c r="J2133" t="str">
        <f>IF(DataAnalyst!I2202=-1,"Unknown",DataAnalyst!I2202)</f>
        <v>Unknown</v>
      </c>
      <c r="K2133" t="str">
        <f>IF(DataAnalyst!L2202=-1,"Unknown",DataAnalyst!L2202)</f>
        <v>Unknown</v>
      </c>
      <c r="L2133" t="str">
        <f>IF(DataAnalyst!N2202=-1,"Unknown",DataAnalyst!N2202)</f>
        <v>Unknown</v>
      </c>
      <c r="M2133" t="b">
        <f>IF(DataAnalyst!P2202=-1,FALSE,TRUE)</f>
        <v>0</v>
      </c>
      <c r="N2133">
        <f t="shared" si="305"/>
        <v>0</v>
      </c>
      <c r="O2133">
        <f t="shared" si="300"/>
        <v>0</v>
      </c>
      <c r="P2133">
        <f t="shared" si="301"/>
        <v>0</v>
      </c>
      <c r="Q2133">
        <f t="shared" si="302"/>
        <v>1</v>
      </c>
      <c r="R2133">
        <f t="shared" si="303"/>
        <v>0</v>
      </c>
      <c r="S2133">
        <f t="shared" si="304"/>
        <v>1</v>
      </c>
    </row>
    <row r="2134" spans="1:19" ht="18.600000000000001" customHeight="1" x14ac:dyDescent="0.3">
      <c r="A2134" t="s">
        <v>5851</v>
      </c>
      <c r="B2134" t="str">
        <f>UPPER(DataAnalyst!B2134)</f>
        <v>SENIOR DATA ANALYST AND APPLIED SCIENTIST</v>
      </c>
      <c r="C2134" t="s">
        <v>5825</v>
      </c>
      <c r="E2134" t="str">
        <f t="shared" si="297"/>
        <v>Data Analyst</v>
      </c>
      <c r="F2134" t="str">
        <f t="shared" si="298"/>
        <v>$55</v>
      </c>
      <c r="G2134" t="str">
        <f t="shared" si="299"/>
        <v>$101</v>
      </c>
      <c r="H2134" t="str">
        <f>LEFT(DataAnalyst!F2203,LEN(DataAnalyst!F2203)-3)</f>
        <v xml:space="preserve">Y-Axis Inc
</v>
      </c>
      <c r="I2134" t="s">
        <v>4660</v>
      </c>
      <c r="J2134" t="str">
        <f>IF(DataAnalyst!I2203=-1,"Unknown",DataAnalyst!I2203)</f>
        <v>1 to 50 employees</v>
      </c>
      <c r="K2134" t="str">
        <f>IF(DataAnalyst!L2203=-1,"Unknown",DataAnalyst!L2203)</f>
        <v>Consulting</v>
      </c>
      <c r="L2134" t="str">
        <f>IF(DataAnalyst!N2203=-1,"Unknown",DataAnalyst!N2203)</f>
        <v>Less than $1 million (USD)</v>
      </c>
      <c r="M2134" t="b">
        <f>IF(DataAnalyst!P2203=-1,FALSE,TRUE)</f>
        <v>0</v>
      </c>
      <c r="N2134">
        <f t="shared" si="305"/>
        <v>1</v>
      </c>
      <c r="O2134">
        <f t="shared" si="300"/>
        <v>0</v>
      </c>
      <c r="P2134">
        <f t="shared" si="301"/>
        <v>0</v>
      </c>
      <c r="Q2134">
        <f t="shared" si="302"/>
        <v>0</v>
      </c>
      <c r="R2134">
        <f t="shared" si="303"/>
        <v>1</v>
      </c>
      <c r="S2134">
        <f t="shared" si="304"/>
        <v>1</v>
      </c>
    </row>
    <row r="2135" spans="1:19" ht="18.600000000000001" customHeight="1" x14ac:dyDescent="0.3">
      <c r="A2135" t="s">
        <v>5853</v>
      </c>
      <c r="B2135" t="str">
        <f>UPPER(DataAnalyst!B2135)</f>
        <v>SENIOR DATA ANALYST : 20</v>
      </c>
      <c r="C2135" t="s">
        <v>5825</v>
      </c>
      <c r="E2135" t="str">
        <f t="shared" si="297"/>
        <v>Data Analyst</v>
      </c>
      <c r="F2135" t="str">
        <f t="shared" si="298"/>
        <v>$55</v>
      </c>
      <c r="G2135" t="str">
        <f t="shared" si="299"/>
        <v>$101</v>
      </c>
      <c r="H2135" t="str">
        <f>LEFT(DataAnalyst!F2204,LEN(DataAnalyst!F2204)-3)</f>
        <v>Black Knight Financial Technology Soluti</v>
      </c>
      <c r="I2135" t="s">
        <v>4660</v>
      </c>
      <c r="J2135" t="str">
        <f>IF(DataAnalyst!I2204=-1,"Unknown",DataAnalyst!I2204)</f>
        <v>Unknown</v>
      </c>
      <c r="K2135" t="str">
        <f>IF(DataAnalyst!L2204=-1,"Unknown",DataAnalyst!L2204)</f>
        <v>Unknown</v>
      </c>
      <c r="L2135" t="str">
        <f>IF(DataAnalyst!N2204=-1,"Unknown",DataAnalyst!N2204)</f>
        <v>Unknown</v>
      </c>
      <c r="M2135" t="b">
        <f>IF(DataAnalyst!P2204=-1,FALSE,TRUE)</f>
        <v>0</v>
      </c>
      <c r="N2135">
        <f t="shared" si="305"/>
        <v>1</v>
      </c>
      <c r="O2135">
        <f t="shared" si="300"/>
        <v>1</v>
      </c>
      <c r="P2135">
        <f t="shared" si="301"/>
        <v>0</v>
      </c>
      <c r="Q2135">
        <f t="shared" si="302"/>
        <v>0</v>
      </c>
      <c r="R2135">
        <f t="shared" si="303"/>
        <v>0</v>
      </c>
      <c r="S2135">
        <f t="shared" si="304"/>
        <v>0</v>
      </c>
    </row>
    <row r="2136" spans="1:19" ht="18.600000000000001" customHeight="1" x14ac:dyDescent="0.3">
      <c r="A2136" t="s">
        <v>5855</v>
      </c>
      <c r="B2136" t="str">
        <f>UPPER(DataAnalyst!B2136)</f>
        <v>SECURITY DATA ANALYST -CTJ WITH SECURITY CLEARANCE</v>
      </c>
      <c r="C2136" t="s">
        <v>5825</v>
      </c>
      <c r="E2136" t="str">
        <f t="shared" si="297"/>
        <v>Data Analyst</v>
      </c>
      <c r="F2136" t="str">
        <f t="shared" si="298"/>
        <v>$55</v>
      </c>
      <c r="G2136" t="str">
        <f t="shared" si="299"/>
        <v>$101</v>
      </c>
      <c r="H2136" t="str">
        <f>LEFT(DataAnalyst!F2205,LEN(DataAnalyst!F2205)-3)</f>
        <v xml:space="preserve">ClientSolv Technologies
</v>
      </c>
      <c r="I2136" t="s">
        <v>6029</v>
      </c>
      <c r="J2136" t="str">
        <f>IF(DataAnalyst!I2205=-1,"Unknown",DataAnalyst!I2205)</f>
        <v>51 to 200 employees</v>
      </c>
      <c r="K2136" t="str">
        <f>IF(DataAnalyst!L2205=-1,"Unknown",DataAnalyst!L2205)</f>
        <v>IT Services</v>
      </c>
      <c r="L2136" t="str">
        <f>IF(DataAnalyst!N2205=-1,"Unknown",DataAnalyst!N2205)</f>
        <v>$10 to $25 million (USD)</v>
      </c>
      <c r="M2136" t="b">
        <f>IF(DataAnalyst!P2205=-1,FALSE,TRUE)</f>
        <v>0</v>
      </c>
      <c r="N2136">
        <f t="shared" si="305"/>
        <v>1</v>
      </c>
      <c r="O2136">
        <f t="shared" si="300"/>
        <v>0</v>
      </c>
      <c r="P2136">
        <f t="shared" si="301"/>
        <v>0</v>
      </c>
      <c r="Q2136">
        <f t="shared" si="302"/>
        <v>0</v>
      </c>
      <c r="R2136">
        <f t="shared" si="303"/>
        <v>0</v>
      </c>
      <c r="S2136">
        <f t="shared" si="304"/>
        <v>1</v>
      </c>
    </row>
    <row r="2137" spans="1:19" ht="18.600000000000001" customHeight="1" x14ac:dyDescent="0.3">
      <c r="A2137" t="s">
        <v>5856</v>
      </c>
      <c r="B2137" t="str">
        <f>UPPER(DataAnalyst!B2137)</f>
        <v>DATA ANALYST JUNIOR</v>
      </c>
      <c r="C2137" t="s">
        <v>5825</v>
      </c>
      <c r="E2137" t="str">
        <f t="shared" ref="E2137:E2200" si="306">IF(COUNTIF(B2137, "*BU*"), "Business Analyst", "Data Analyst")</f>
        <v>Data Analyst</v>
      </c>
      <c r="F2137" t="str">
        <f t="shared" si="298"/>
        <v>$55</v>
      </c>
      <c r="G2137" t="str">
        <f t="shared" si="299"/>
        <v>$101</v>
      </c>
      <c r="H2137" t="str">
        <f>LEFT(DataAnalyst!F2206,LEN(DataAnalyst!F2206)-3)</f>
        <v xml:space="preserve">State of Colorado
</v>
      </c>
      <c r="I2137" t="s">
        <v>5967</v>
      </c>
      <c r="J2137" t="str">
        <f>IF(DataAnalyst!I2206=-1,"Unknown",DataAnalyst!I2206)</f>
        <v>10000+ employees</v>
      </c>
      <c r="K2137" t="str">
        <f>IF(DataAnalyst!L2206=-1,"Unknown",DataAnalyst!L2206)</f>
        <v>State &amp; Regional Agencies</v>
      </c>
      <c r="L2137" t="str">
        <f>IF(DataAnalyst!N2206=-1,"Unknown",DataAnalyst!N2206)</f>
        <v>Unknown / Non-Applicable</v>
      </c>
      <c r="M2137" t="b">
        <f>IF(DataAnalyst!P2206=-1,FALSE,TRUE)</f>
        <v>0</v>
      </c>
      <c r="N2137">
        <f t="shared" si="305"/>
        <v>1</v>
      </c>
      <c r="O2137">
        <f t="shared" si="300"/>
        <v>0</v>
      </c>
      <c r="P2137">
        <f t="shared" si="301"/>
        <v>0</v>
      </c>
      <c r="Q2137">
        <f t="shared" si="302"/>
        <v>0</v>
      </c>
      <c r="R2137">
        <f t="shared" si="303"/>
        <v>0</v>
      </c>
      <c r="S2137">
        <f t="shared" si="304"/>
        <v>1</v>
      </c>
    </row>
    <row r="2138" spans="1:19" ht="18.600000000000001" customHeight="1" x14ac:dyDescent="0.3">
      <c r="A2138" t="s">
        <v>5857</v>
      </c>
      <c r="B2138" t="str">
        <f>UPPER(DataAnalyst!B2138)</f>
        <v>SR. DATA ANALYST</v>
      </c>
      <c r="C2138" t="s">
        <v>5825</v>
      </c>
      <c r="E2138" t="str">
        <f t="shared" si="306"/>
        <v>Data Analyst</v>
      </c>
      <c r="F2138" t="str">
        <f t="shared" si="298"/>
        <v>$55</v>
      </c>
      <c r="G2138" t="str">
        <f t="shared" si="299"/>
        <v>$101</v>
      </c>
      <c r="H2138" t="str">
        <f>LEFT(DataAnalyst!F2207,LEN(DataAnalyst!F2207)-3)</f>
        <v xml:space="preserve">Avacend, Inc.
</v>
      </c>
      <c r="I2138" t="s">
        <v>4660</v>
      </c>
      <c r="J2138" t="str">
        <f>IF(DataAnalyst!I2207=-1,"Unknown",DataAnalyst!I2207)</f>
        <v>51 to 200 employees</v>
      </c>
      <c r="K2138" t="str">
        <f>IF(DataAnalyst!L2207=-1,"Unknown",DataAnalyst!L2207)</f>
        <v>Staffing &amp; Outsourcing</v>
      </c>
      <c r="L2138" t="str">
        <f>IF(DataAnalyst!N2207=-1,"Unknown",DataAnalyst!N2207)</f>
        <v>Unknown / Non-Applicable</v>
      </c>
      <c r="M2138" t="b">
        <f>IF(DataAnalyst!P2207=-1,FALSE,TRUE)</f>
        <v>0</v>
      </c>
      <c r="N2138">
        <f t="shared" si="305"/>
        <v>1</v>
      </c>
      <c r="O2138">
        <f t="shared" si="300"/>
        <v>0</v>
      </c>
      <c r="P2138">
        <f t="shared" si="301"/>
        <v>0</v>
      </c>
      <c r="Q2138">
        <f t="shared" si="302"/>
        <v>1</v>
      </c>
      <c r="R2138">
        <f t="shared" si="303"/>
        <v>1</v>
      </c>
      <c r="S2138">
        <f t="shared" si="304"/>
        <v>1</v>
      </c>
    </row>
    <row r="2139" spans="1:19" ht="18.600000000000001" customHeight="1" x14ac:dyDescent="0.3">
      <c r="A2139" t="s">
        <v>5861</v>
      </c>
      <c r="B2139" t="str">
        <f>UPPER(DataAnalyst!B2139)</f>
        <v>CONFIGURATION/DATA MANAGEMENT ANALYST</v>
      </c>
      <c r="C2139" t="s">
        <v>5825</v>
      </c>
      <c r="E2139" t="str">
        <f t="shared" si="306"/>
        <v>Data Analyst</v>
      </c>
      <c r="F2139" t="str">
        <f t="shared" si="298"/>
        <v>$55</v>
      </c>
      <c r="G2139" t="str">
        <f t="shared" si="299"/>
        <v>$101</v>
      </c>
      <c r="H2139" t="str">
        <f>LEFT(DataAnalyst!F2208,LEN(DataAnalyst!F2208)-3)</f>
        <v xml:space="preserve">Goldstone Partners
</v>
      </c>
      <c r="I2139" t="s">
        <v>3788</v>
      </c>
      <c r="J2139" t="str">
        <f>IF(DataAnalyst!I2208=-1,"Unknown",DataAnalyst!I2208)</f>
        <v>1 to 50 employees</v>
      </c>
      <c r="K2139" t="str">
        <f>IF(DataAnalyst!L2208=-1,"Unknown",DataAnalyst!L2208)</f>
        <v>Staffing &amp; Outsourcing</v>
      </c>
      <c r="L2139" t="str">
        <f>IF(DataAnalyst!N2208=-1,"Unknown",DataAnalyst!N2208)</f>
        <v>Less than $1 million (USD)</v>
      </c>
      <c r="M2139" t="b">
        <f>IF(DataAnalyst!P2208=-1,FALSE,TRUE)</f>
        <v>0</v>
      </c>
      <c r="N2139">
        <f t="shared" si="305"/>
        <v>1</v>
      </c>
      <c r="O2139">
        <f t="shared" si="300"/>
        <v>0</v>
      </c>
      <c r="P2139">
        <f t="shared" si="301"/>
        <v>0</v>
      </c>
      <c r="Q2139">
        <f t="shared" si="302"/>
        <v>0</v>
      </c>
      <c r="R2139">
        <f t="shared" si="303"/>
        <v>0</v>
      </c>
      <c r="S2139">
        <f t="shared" si="304"/>
        <v>1</v>
      </c>
    </row>
    <row r="2140" spans="1:19" ht="18.600000000000001" customHeight="1" x14ac:dyDescent="0.3">
      <c r="A2140" t="s">
        <v>5864</v>
      </c>
      <c r="B2140" t="str">
        <f>UPPER(DataAnalyst!B2140)</f>
        <v>HEALTHCARE BUSINESS AND DATA ANALYST</v>
      </c>
      <c r="C2140" t="s">
        <v>5825</v>
      </c>
      <c r="E2140" t="str">
        <f t="shared" si="306"/>
        <v>Business Analyst</v>
      </c>
      <c r="F2140" t="str">
        <f t="shared" si="298"/>
        <v>$55</v>
      </c>
      <c r="G2140" t="str">
        <f t="shared" si="299"/>
        <v>$101</v>
      </c>
      <c r="H2140" t="str">
        <f>LEFT(DataAnalyst!F2209,LEN(DataAnalyst!F2209)-3)</f>
        <v xml:space="preserve">xentity corporation
</v>
      </c>
      <c r="I2140" t="s">
        <v>4660</v>
      </c>
      <c r="J2140" t="str">
        <f>IF(DataAnalyst!I2209=-1,"Unknown",DataAnalyst!I2209)</f>
        <v>51 to 200 employees</v>
      </c>
      <c r="K2140" t="str">
        <f>IF(DataAnalyst!L2209=-1,"Unknown",DataAnalyst!L2209)</f>
        <v>IT Services</v>
      </c>
      <c r="L2140" t="str">
        <f>IF(DataAnalyst!N2209=-1,"Unknown",DataAnalyst!N2209)</f>
        <v>$5 to $10 million (USD)</v>
      </c>
      <c r="M2140" t="b">
        <f>IF(DataAnalyst!P2209=-1,FALSE,TRUE)</f>
        <v>0</v>
      </c>
      <c r="N2140">
        <f t="shared" si="305"/>
        <v>1</v>
      </c>
      <c r="O2140">
        <f t="shared" si="300"/>
        <v>1</v>
      </c>
      <c r="P2140">
        <f t="shared" si="301"/>
        <v>0</v>
      </c>
      <c r="Q2140">
        <f t="shared" si="302"/>
        <v>1</v>
      </c>
      <c r="R2140">
        <f t="shared" si="303"/>
        <v>0</v>
      </c>
      <c r="S2140">
        <f t="shared" si="304"/>
        <v>1</v>
      </c>
    </row>
    <row r="2141" spans="1:19" ht="18.600000000000001" customHeight="1" x14ac:dyDescent="0.3">
      <c r="A2141" t="s">
        <v>5867</v>
      </c>
      <c r="B2141" t="str">
        <f>UPPER(DataAnalyst!B2141)</f>
        <v>BIG DATA QUALITY ANALYST/HADOOP TESTING ANALYST/ HADOOP TESTER</v>
      </c>
      <c r="C2141" t="s">
        <v>5825</v>
      </c>
      <c r="E2141" t="str">
        <f t="shared" si="306"/>
        <v>Data Analyst</v>
      </c>
      <c r="F2141" t="str">
        <f t="shared" si="298"/>
        <v>$55</v>
      </c>
      <c r="G2141" t="str">
        <f t="shared" si="299"/>
        <v>$101</v>
      </c>
      <c r="H2141" t="str">
        <f>LEFT(DataAnalyst!F2210,LEN(DataAnalyst!F2210)-3)</f>
        <v xml:space="preserve">Infotree Service Inc
</v>
      </c>
      <c r="I2141" t="s">
        <v>5956</v>
      </c>
      <c r="J2141" t="str">
        <f>IF(DataAnalyst!I2210=-1,"Unknown",DataAnalyst!I2210)</f>
        <v>51 to 200 employees</v>
      </c>
      <c r="K2141" t="str">
        <f>IF(DataAnalyst!L2210=-1,"Unknown",DataAnalyst!L2210)</f>
        <v>Advertising &amp; Marketing</v>
      </c>
      <c r="L2141" t="str">
        <f>IF(DataAnalyst!N2210=-1,"Unknown",DataAnalyst!N2210)</f>
        <v>$1 to $5 million (USD)</v>
      </c>
      <c r="M2141" t="b">
        <f>IF(DataAnalyst!P2210=-1,FALSE,TRUE)</f>
        <v>0</v>
      </c>
      <c r="N2141">
        <f t="shared" si="305"/>
        <v>1</v>
      </c>
      <c r="O2141">
        <f t="shared" si="300"/>
        <v>0</v>
      </c>
      <c r="P2141">
        <f t="shared" si="301"/>
        <v>0</v>
      </c>
      <c r="Q2141">
        <f t="shared" si="302"/>
        <v>0</v>
      </c>
      <c r="R2141">
        <f t="shared" si="303"/>
        <v>0</v>
      </c>
      <c r="S2141">
        <f t="shared" si="304"/>
        <v>0</v>
      </c>
    </row>
    <row r="2142" spans="1:19" ht="18.600000000000001" customHeight="1" x14ac:dyDescent="0.3">
      <c r="A2142" t="s">
        <v>5870</v>
      </c>
      <c r="B2142" t="str">
        <f>UPPER(DataAnalyst!B2142)</f>
        <v>PRODUCT MARKETING &amp; BUSINESS/DATA ANALYST</v>
      </c>
      <c r="C2142" t="s">
        <v>5825</v>
      </c>
      <c r="E2142" t="str">
        <f t="shared" si="306"/>
        <v>Business Analyst</v>
      </c>
      <c r="F2142" t="str">
        <f t="shared" si="298"/>
        <v>$55</v>
      </c>
      <c r="G2142" t="str">
        <f t="shared" si="299"/>
        <v>$101</v>
      </c>
      <c r="H2142" t="str">
        <f>LEFT(DataAnalyst!F2211,LEN(DataAnalyst!F2211)-3)</f>
        <v xml:space="preserve">Unison Systems Inc.
</v>
      </c>
      <c r="I2142" t="s">
        <v>5956</v>
      </c>
      <c r="J2142" t="str">
        <f>IF(DataAnalyst!I2211=-1,"Unknown",DataAnalyst!I2211)</f>
        <v>1 to 50 employees</v>
      </c>
      <c r="K2142" t="str">
        <f>IF(DataAnalyst!L2211=-1,"Unknown",DataAnalyst!L2211)</f>
        <v>Unknown</v>
      </c>
      <c r="L2142" t="str">
        <f>IF(DataAnalyst!N2211=-1,"Unknown",DataAnalyst!N2211)</f>
        <v>$1 to $5 million (USD)</v>
      </c>
      <c r="M2142" t="b">
        <f>IF(DataAnalyst!P2211=-1,FALSE,TRUE)</f>
        <v>0</v>
      </c>
      <c r="N2142">
        <f t="shared" si="305"/>
        <v>0</v>
      </c>
      <c r="O2142">
        <f t="shared" si="300"/>
        <v>0</v>
      </c>
      <c r="P2142">
        <f t="shared" si="301"/>
        <v>0</v>
      </c>
      <c r="Q2142">
        <f t="shared" si="302"/>
        <v>0</v>
      </c>
      <c r="R2142">
        <f t="shared" si="303"/>
        <v>1</v>
      </c>
      <c r="S2142">
        <f t="shared" si="304"/>
        <v>1</v>
      </c>
    </row>
    <row r="2143" spans="1:19" ht="18.600000000000001" customHeight="1" x14ac:dyDescent="0.3">
      <c r="A2143" t="s">
        <v>5873</v>
      </c>
      <c r="B2143" t="str">
        <f>UPPER(DataAnalyst!B2143)</f>
        <v>SR MDM DATA ANALYST (NOT A DEVELOPER)</v>
      </c>
      <c r="C2143" t="s">
        <v>5825</v>
      </c>
      <c r="E2143" t="str">
        <f t="shared" si="306"/>
        <v>Data Analyst</v>
      </c>
      <c r="F2143" t="str">
        <f t="shared" si="298"/>
        <v>$55</v>
      </c>
      <c r="G2143" t="str">
        <f t="shared" si="299"/>
        <v>$101</v>
      </c>
      <c r="H2143" t="str">
        <f>LEFT(DataAnalyst!F2212,LEN(DataAnalyst!F2212)-3)</f>
        <v xml:space="preserve">Legislative Branch
</v>
      </c>
      <c r="I2143" t="s">
        <v>4660</v>
      </c>
      <c r="J2143" t="str">
        <f>IF(DataAnalyst!I2212=-1,"Unknown",DataAnalyst!I2212)</f>
        <v>501 to 1000 employees</v>
      </c>
      <c r="K2143" t="str">
        <f>IF(DataAnalyst!L2212=-1,"Unknown",DataAnalyst!L2212)</f>
        <v>State &amp; Regional Agencies</v>
      </c>
      <c r="L2143" t="str">
        <f>IF(DataAnalyst!N2212=-1,"Unknown",DataAnalyst!N2212)</f>
        <v>Unknown / Non-Applicable</v>
      </c>
      <c r="M2143" t="b">
        <f>IF(DataAnalyst!P2212=-1,FALSE,TRUE)</f>
        <v>0</v>
      </c>
      <c r="N2143">
        <f t="shared" si="305"/>
        <v>0</v>
      </c>
      <c r="O2143">
        <f t="shared" si="300"/>
        <v>0</v>
      </c>
      <c r="P2143">
        <f t="shared" si="301"/>
        <v>0</v>
      </c>
      <c r="Q2143">
        <f t="shared" si="302"/>
        <v>0</v>
      </c>
      <c r="R2143">
        <f t="shared" si="303"/>
        <v>0</v>
      </c>
      <c r="S2143">
        <f t="shared" si="304"/>
        <v>0</v>
      </c>
    </row>
    <row r="2144" spans="1:19" ht="18.600000000000001" customHeight="1" x14ac:dyDescent="0.3">
      <c r="A2144" t="s">
        <v>5876</v>
      </c>
      <c r="B2144" t="str">
        <f>UPPER(DataAnalyst!B2144)</f>
        <v>SENIOR DATA ANALYST, TAX TECHNOLOGY (LEVEL 6)</v>
      </c>
      <c r="C2144" t="s">
        <v>5825</v>
      </c>
      <c r="E2144" t="str">
        <f t="shared" si="306"/>
        <v>Data Analyst</v>
      </c>
      <c r="F2144" t="str">
        <f t="shared" si="298"/>
        <v>$55</v>
      </c>
      <c r="G2144" t="str">
        <f t="shared" si="299"/>
        <v>$101</v>
      </c>
      <c r="H2144" t="str">
        <f>LEFT(DataAnalyst!F2213,LEN(DataAnalyst!F2213)-3)</f>
        <v xml:space="preserve">CenturyLink
</v>
      </c>
      <c r="I2144" t="s">
        <v>6029</v>
      </c>
      <c r="J2144" t="str">
        <f>IF(DataAnalyst!I2213=-1,"Unknown",DataAnalyst!I2213)</f>
        <v>10000+ employees</v>
      </c>
      <c r="K2144" t="str">
        <f>IF(DataAnalyst!L2213=-1,"Unknown",DataAnalyst!L2213)</f>
        <v>Cable, Internet &amp; Telephone Providers</v>
      </c>
      <c r="L2144" t="str">
        <f>IF(DataAnalyst!N2213=-1,"Unknown",DataAnalyst!N2213)</f>
        <v>$10+ billion (USD)</v>
      </c>
      <c r="M2144" t="b">
        <f>IF(DataAnalyst!P2213=-1,FALSE,TRUE)</f>
        <v>0</v>
      </c>
      <c r="N2144">
        <f t="shared" si="305"/>
        <v>0</v>
      </c>
      <c r="O2144">
        <f t="shared" si="300"/>
        <v>0</v>
      </c>
      <c r="P2144">
        <f t="shared" si="301"/>
        <v>0</v>
      </c>
      <c r="Q2144">
        <f t="shared" si="302"/>
        <v>0</v>
      </c>
      <c r="R2144">
        <f t="shared" si="303"/>
        <v>0</v>
      </c>
      <c r="S2144">
        <f t="shared" si="304"/>
        <v>0</v>
      </c>
    </row>
    <row r="2145" spans="1:19" ht="18.600000000000001" customHeight="1" x14ac:dyDescent="0.3">
      <c r="A2145" t="s">
        <v>5878</v>
      </c>
      <c r="B2145" t="str">
        <f>UPPER(DataAnalyst!B2145)</f>
        <v>BI/DATA ANALYST- CONFIGURATION LEAD</v>
      </c>
      <c r="C2145" t="s">
        <v>5825</v>
      </c>
      <c r="E2145" t="str">
        <f t="shared" si="306"/>
        <v>Data Analyst</v>
      </c>
      <c r="F2145" t="str">
        <f t="shared" si="298"/>
        <v>$55</v>
      </c>
      <c r="G2145" t="str">
        <f t="shared" si="299"/>
        <v>$101</v>
      </c>
      <c r="H2145" t="str">
        <f>LEFT(DataAnalyst!F2214,LEN(DataAnalyst!F2214)-3)</f>
        <v xml:space="preserve">22nd Century Technologies
</v>
      </c>
      <c r="I2145" t="s">
        <v>4660</v>
      </c>
      <c r="J2145" t="str">
        <f>IF(DataAnalyst!I2214=-1,"Unknown",DataAnalyst!I2214)</f>
        <v>1001 to 5000 employees</v>
      </c>
      <c r="K2145" t="str">
        <f>IF(DataAnalyst!L2214=-1,"Unknown",DataAnalyst!L2214)</f>
        <v>IT Services</v>
      </c>
      <c r="L2145" t="str">
        <f>IF(DataAnalyst!N2214=-1,"Unknown",DataAnalyst!N2214)</f>
        <v>$25 to $50 million (USD)</v>
      </c>
      <c r="M2145" t="b">
        <f>IF(DataAnalyst!P2214=-1,FALSE,TRUE)</f>
        <v>1</v>
      </c>
      <c r="N2145">
        <f t="shared" si="305"/>
        <v>1</v>
      </c>
      <c r="O2145">
        <f t="shared" si="300"/>
        <v>0</v>
      </c>
      <c r="P2145">
        <f t="shared" si="301"/>
        <v>0</v>
      </c>
      <c r="Q2145">
        <f t="shared" si="302"/>
        <v>1</v>
      </c>
      <c r="R2145">
        <f t="shared" si="303"/>
        <v>0</v>
      </c>
      <c r="S2145">
        <f t="shared" si="304"/>
        <v>0</v>
      </c>
    </row>
    <row r="2146" spans="1:19" ht="18.600000000000001" customHeight="1" x14ac:dyDescent="0.3">
      <c r="A2146" t="s">
        <v>5881</v>
      </c>
      <c r="B2146" t="str">
        <f>UPPER(DataAnalyst!B2146)</f>
        <v>ACTIVE DIRECTORY DATA MIGRATION ANALYST</v>
      </c>
      <c r="C2146" t="s">
        <v>5825</v>
      </c>
      <c r="E2146" t="str">
        <f t="shared" si="306"/>
        <v>Data Analyst</v>
      </c>
      <c r="F2146" t="str">
        <f t="shared" si="298"/>
        <v>$55</v>
      </c>
      <c r="G2146" t="str">
        <f t="shared" si="299"/>
        <v>$101</v>
      </c>
      <c r="H2146" t="str">
        <f>LEFT(DataAnalyst!F2215,LEN(DataAnalyst!F2215)-3)</f>
        <v xml:space="preserve">Comcast
</v>
      </c>
      <c r="I2146" t="s">
        <v>1708</v>
      </c>
      <c r="J2146" t="str">
        <f>IF(DataAnalyst!I2215=-1,"Unknown",DataAnalyst!I2215)</f>
        <v>10000+ employees</v>
      </c>
      <c r="K2146" t="str">
        <f>IF(DataAnalyst!L2215=-1,"Unknown",DataAnalyst!L2215)</f>
        <v>Unknown</v>
      </c>
      <c r="L2146" t="str">
        <f>IF(DataAnalyst!N2215=-1,"Unknown",DataAnalyst!N2215)</f>
        <v>$10+ billion (USD)</v>
      </c>
      <c r="M2146" t="b">
        <f>IF(DataAnalyst!P2215=-1,FALSE,TRUE)</f>
        <v>0</v>
      </c>
      <c r="N2146">
        <f t="shared" si="305"/>
        <v>1</v>
      </c>
      <c r="O2146">
        <f t="shared" si="300"/>
        <v>0</v>
      </c>
      <c r="P2146">
        <f t="shared" si="301"/>
        <v>0</v>
      </c>
      <c r="Q2146">
        <f t="shared" si="302"/>
        <v>0</v>
      </c>
      <c r="R2146">
        <f t="shared" si="303"/>
        <v>0</v>
      </c>
      <c r="S2146">
        <f t="shared" si="304"/>
        <v>0</v>
      </c>
    </row>
    <row r="2147" spans="1:19" ht="18.600000000000001" customHeight="1" x14ac:dyDescent="0.3">
      <c r="A2147" t="s">
        <v>5883</v>
      </c>
      <c r="B2147" t="str">
        <f>UPPER(DataAnalyst!B2147)</f>
        <v>SR. RESEARCH DATA ANALYST</v>
      </c>
      <c r="C2147" t="s">
        <v>5825</v>
      </c>
      <c r="E2147" t="str">
        <f t="shared" si="306"/>
        <v>Data Analyst</v>
      </c>
      <c r="F2147" t="str">
        <f t="shared" si="298"/>
        <v>$55</v>
      </c>
      <c r="G2147" t="str">
        <f t="shared" si="299"/>
        <v>$101</v>
      </c>
      <c r="H2147" t="str">
        <f>LEFT(DataAnalyst!F2216,LEN(DataAnalyst!F2216)-3)</f>
        <v xml:space="preserve">Avacend, Inc.
</v>
      </c>
      <c r="I2147" t="s">
        <v>4660</v>
      </c>
      <c r="J2147" t="str">
        <f>IF(DataAnalyst!I2216=-1,"Unknown",DataAnalyst!I2216)</f>
        <v>51 to 200 employees</v>
      </c>
      <c r="K2147" t="str">
        <f>IF(DataAnalyst!L2216=-1,"Unknown",DataAnalyst!L2216)</f>
        <v>Staffing &amp; Outsourcing</v>
      </c>
      <c r="L2147" t="str">
        <f>IF(DataAnalyst!N2216=-1,"Unknown",DataAnalyst!N2216)</f>
        <v>Unknown / Non-Applicable</v>
      </c>
      <c r="M2147" t="b">
        <f>IF(DataAnalyst!P2216=-1,FALSE,TRUE)</f>
        <v>0</v>
      </c>
      <c r="N2147">
        <f t="shared" si="305"/>
        <v>0</v>
      </c>
      <c r="O2147">
        <f t="shared" si="300"/>
        <v>0</v>
      </c>
      <c r="P2147">
        <f t="shared" si="301"/>
        <v>1</v>
      </c>
      <c r="Q2147">
        <f t="shared" si="302"/>
        <v>0</v>
      </c>
      <c r="R2147">
        <f t="shared" si="303"/>
        <v>0</v>
      </c>
      <c r="S2147">
        <f t="shared" si="304"/>
        <v>1</v>
      </c>
    </row>
    <row r="2148" spans="1:19" ht="18.600000000000001" customHeight="1" x14ac:dyDescent="0.3">
      <c r="A2148" t="s">
        <v>5886</v>
      </c>
      <c r="B2148" t="str">
        <f>UPPER(DataAnalyst!B2148)</f>
        <v>CONFIGURATION AND DATA MANAGEMENT ANALYST</v>
      </c>
      <c r="C2148" t="s">
        <v>5825</v>
      </c>
      <c r="E2148" t="str">
        <f t="shared" si="306"/>
        <v>Data Analyst</v>
      </c>
      <c r="F2148" t="str">
        <f t="shared" si="298"/>
        <v>$55</v>
      </c>
      <c r="G2148" t="str">
        <f t="shared" si="299"/>
        <v>$101</v>
      </c>
      <c r="H2148" t="str">
        <f>LEFT(DataAnalyst!F2217,LEN(DataAnalyst!F2217)-3)</f>
        <v xml:space="preserve">WellDyneRx LLC
</v>
      </c>
      <c r="I2148" t="s">
        <v>5956</v>
      </c>
      <c r="J2148" t="str">
        <f>IF(DataAnalyst!I2217=-1,"Unknown",DataAnalyst!I2217)</f>
        <v>501 to 1000 employees</v>
      </c>
      <c r="K2148" t="str">
        <f>IF(DataAnalyst!L2217=-1,"Unknown",DataAnalyst!L2217)</f>
        <v>Health Care Services &amp; Hospitals</v>
      </c>
      <c r="L2148" t="str">
        <f>IF(DataAnalyst!N2217=-1,"Unknown",DataAnalyst!N2217)</f>
        <v>Unknown / Non-Applicable</v>
      </c>
      <c r="M2148" t="b">
        <f>IF(DataAnalyst!P2217=-1,FALSE,TRUE)</f>
        <v>0</v>
      </c>
      <c r="N2148">
        <f t="shared" si="305"/>
        <v>0</v>
      </c>
      <c r="O2148">
        <f t="shared" si="300"/>
        <v>0</v>
      </c>
      <c r="P2148">
        <f t="shared" si="301"/>
        <v>0</v>
      </c>
      <c r="Q2148">
        <f t="shared" si="302"/>
        <v>0</v>
      </c>
      <c r="R2148">
        <f t="shared" si="303"/>
        <v>0</v>
      </c>
      <c r="S2148">
        <f t="shared" si="304"/>
        <v>1</v>
      </c>
    </row>
    <row r="2149" spans="1:19" ht="18.600000000000001" customHeight="1" x14ac:dyDescent="0.3">
      <c r="A2149" t="s">
        <v>5889</v>
      </c>
      <c r="B2149" t="str">
        <f>UPPER(DataAnalyst!B2149)</f>
        <v>SR. BUSINESS/DATA ANALYST</v>
      </c>
      <c r="C2149" t="s">
        <v>5825</v>
      </c>
      <c r="E2149" t="str">
        <f t="shared" si="306"/>
        <v>Business Analyst</v>
      </c>
      <c r="F2149" t="str">
        <f t="shared" si="298"/>
        <v>$55</v>
      </c>
      <c r="G2149" t="str">
        <f t="shared" si="299"/>
        <v>$101</v>
      </c>
      <c r="H2149" t="str">
        <f>LEFT(DataAnalyst!F2218,LEN(DataAnalyst!F2218)-3)</f>
        <v xml:space="preserve">DW Simpson
</v>
      </c>
      <c r="I2149" t="s">
        <v>4660</v>
      </c>
      <c r="J2149" t="str">
        <f>IF(DataAnalyst!I2218=-1,"Unknown",DataAnalyst!I2218)</f>
        <v>51 to 200 employees</v>
      </c>
      <c r="K2149" t="str">
        <f>IF(DataAnalyst!L2218=-1,"Unknown",DataAnalyst!L2218)</f>
        <v>Staffing &amp; Outsourcing</v>
      </c>
      <c r="L2149" t="str">
        <f>IF(DataAnalyst!N2218=-1,"Unknown",DataAnalyst!N2218)</f>
        <v>$10 to $25 million (USD)</v>
      </c>
      <c r="M2149" t="b">
        <f>IF(DataAnalyst!P2218=-1,FALSE,TRUE)</f>
        <v>0</v>
      </c>
      <c r="N2149">
        <f t="shared" si="305"/>
        <v>1</v>
      </c>
      <c r="O2149">
        <f t="shared" si="300"/>
        <v>0</v>
      </c>
      <c r="P2149">
        <f t="shared" si="301"/>
        <v>0</v>
      </c>
      <c r="Q2149">
        <f t="shared" si="302"/>
        <v>1</v>
      </c>
      <c r="R2149">
        <f t="shared" si="303"/>
        <v>1</v>
      </c>
      <c r="S2149">
        <f t="shared" si="304"/>
        <v>1</v>
      </c>
    </row>
    <row r="2150" spans="1:19" ht="18.600000000000001" customHeight="1" x14ac:dyDescent="0.3">
      <c r="A2150" t="s">
        <v>5891</v>
      </c>
      <c r="B2150" t="str">
        <f>UPPER(DataAnalyst!B2150)</f>
        <v>SENIOR DATA ANALYST, TAX TECHNOLOGY</v>
      </c>
      <c r="C2150" t="s">
        <v>5825</v>
      </c>
      <c r="E2150" t="str">
        <f t="shared" si="306"/>
        <v>Data Analyst</v>
      </c>
      <c r="F2150" t="str">
        <f t="shared" si="298"/>
        <v>$55</v>
      </c>
      <c r="G2150" t="str">
        <f t="shared" si="299"/>
        <v>$101</v>
      </c>
      <c r="H2150" t="str">
        <f>LEFT(DataAnalyst!F2219,LEN(DataAnalyst!F2219)-3)</f>
        <v xml:space="preserve">Source of Future Technology Inc
</v>
      </c>
      <c r="I2150" t="s">
        <v>4660</v>
      </c>
      <c r="J2150" t="str">
        <f>IF(DataAnalyst!I2219=-1,"Unknown",DataAnalyst!I2219)</f>
        <v>1 to 50 employees</v>
      </c>
      <c r="K2150" t="str">
        <f>IF(DataAnalyst!L2219=-1,"Unknown",DataAnalyst!L2219)</f>
        <v>Computer Hardware &amp; Software</v>
      </c>
      <c r="L2150" t="str">
        <f>IF(DataAnalyst!N2219=-1,"Unknown",DataAnalyst!N2219)</f>
        <v>$5 to $10 million (USD)</v>
      </c>
      <c r="M2150" t="b">
        <f>IF(DataAnalyst!P2219=-1,FALSE,TRUE)</f>
        <v>0</v>
      </c>
      <c r="N2150">
        <f t="shared" si="305"/>
        <v>0</v>
      </c>
      <c r="O2150">
        <f t="shared" si="300"/>
        <v>0</v>
      </c>
      <c r="P2150">
        <f t="shared" si="301"/>
        <v>0</v>
      </c>
      <c r="Q2150">
        <f t="shared" si="302"/>
        <v>0</v>
      </c>
      <c r="R2150">
        <f t="shared" si="303"/>
        <v>0</v>
      </c>
      <c r="S2150">
        <f t="shared" si="304"/>
        <v>0</v>
      </c>
    </row>
    <row r="2151" spans="1:19" ht="18.600000000000001" customHeight="1" x14ac:dyDescent="0.3">
      <c r="A2151" t="s">
        <v>5893</v>
      </c>
      <c r="B2151" t="str">
        <f>UPPER(DataAnalyst!B2151)</f>
        <v>CONFIGURATION/DATA MANAGEMENT ANALYST III</v>
      </c>
      <c r="C2151">
        <v>-1</v>
      </c>
      <c r="E2151" t="str">
        <f t="shared" si="306"/>
        <v>Data Analyst</v>
      </c>
      <c r="F2151" t="str">
        <f t="shared" si="298"/>
        <v>-1</v>
      </c>
      <c r="G2151" t="e">
        <f t="shared" si="299"/>
        <v>#VALUE!</v>
      </c>
      <c r="H2151" t="str">
        <f>LEFT(DataAnalyst!F2220,LEN(DataAnalyst!F2220)-3)</f>
        <v xml:space="preserve">Kaiser Permanente
</v>
      </c>
      <c r="I2151" t="s">
        <v>6001</v>
      </c>
      <c r="J2151" t="str">
        <f>IF(DataAnalyst!I2220=-1,"Unknown",DataAnalyst!I2220)</f>
        <v>10000+ employees</v>
      </c>
      <c r="K2151" t="str">
        <f>IF(DataAnalyst!L2220=-1,"Unknown",DataAnalyst!L2220)</f>
        <v>Health Care Services &amp; Hospitals</v>
      </c>
      <c r="L2151" t="str">
        <f>IF(DataAnalyst!N2220=-1,"Unknown",DataAnalyst!N2220)</f>
        <v>$10+ billion (USD)</v>
      </c>
      <c r="M2151" t="b">
        <f>IF(DataAnalyst!P2220=-1,FALSE,TRUE)</f>
        <v>0</v>
      </c>
      <c r="N2151">
        <f t="shared" si="305"/>
        <v>1</v>
      </c>
      <c r="O2151">
        <f t="shared" si="300"/>
        <v>0</v>
      </c>
      <c r="P2151">
        <f t="shared" si="301"/>
        <v>0</v>
      </c>
      <c r="Q2151">
        <f t="shared" si="302"/>
        <v>0</v>
      </c>
      <c r="R2151">
        <f t="shared" si="303"/>
        <v>0</v>
      </c>
      <c r="S2151">
        <f t="shared" si="304"/>
        <v>1</v>
      </c>
    </row>
    <row r="2152" spans="1:19" ht="18.600000000000001" customHeight="1" x14ac:dyDescent="0.3">
      <c r="A2152" t="s">
        <v>5896</v>
      </c>
      <c r="B2152" t="str">
        <f>UPPER(DataAnalyst!B2152)</f>
        <v>STUDENT DATA ANALYST</v>
      </c>
      <c r="C2152" t="s">
        <v>5895</v>
      </c>
      <c r="E2152" t="str">
        <f t="shared" si="306"/>
        <v>Data Analyst</v>
      </c>
      <c r="F2152" t="str">
        <f t="shared" si="298"/>
        <v>$32</v>
      </c>
      <c r="G2152" t="str">
        <f t="shared" si="299"/>
        <v>$56</v>
      </c>
      <c r="H2152" t="str">
        <f>LEFT(DataAnalyst!F2221,LEN(DataAnalyst!F2221)-3)</f>
        <v xml:space="preserve">Black Knight Financial Services
</v>
      </c>
      <c r="I2152" t="s">
        <v>5967</v>
      </c>
      <c r="J2152" t="str">
        <f>IF(DataAnalyst!I2221=-1,"Unknown",DataAnalyst!I2221)</f>
        <v>5001 to 10000 employees</v>
      </c>
      <c r="K2152" t="str">
        <f>IF(DataAnalyst!L2221=-1,"Unknown",DataAnalyst!L2221)</f>
        <v>IT Services</v>
      </c>
      <c r="L2152" t="str">
        <f>IF(DataAnalyst!N2221=-1,"Unknown",DataAnalyst!N2221)</f>
        <v>Less than $1 million (USD)</v>
      </c>
      <c r="M2152" t="b">
        <f>IF(DataAnalyst!P2221=-1,FALSE,TRUE)</f>
        <v>0</v>
      </c>
      <c r="N2152">
        <f t="shared" si="305"/>
        <v>0</v>
      </c>
      <c r="O2152">
        <f t="shared" si="300"/>
        <v>0</v>
      </c>
      <c r="P2152">
        <f t="shared" si="301"/>
        <v>0</v>
      </c>
      <c r="Q2152">
        <f t="shared" si="302"/>
        <v>0</v>
      </c>
      <c r="R2152">
        <f t="shared" si="303"/>
        <v>0</v>
      </c>
      <c r="S2152">
        <f t="shared" si="304"/>
        <v>0</v>
      </c>
    </row>
    <row r="2153" spans="1:19" ht="18.600000000000001" customHeight="1" x14ac:dyDescent="0.3">
      <c r="A2153" t="s">
        <v>5899</v>
      </c>
      <c r="B2153" t="str">
        <f>UPPER(DataAnalyst!B2153)</f>
        <v>JUNIOR DATA ANALYST</v>
      </c>
      <c r="C2153" t="s">
        <v>5895</v>
      </c>
      <c r="E2153" t="str">
        <f t="shared" si="306"/>
        <v>Data Analyst</v>
      </c>
      <c r="F2153" t="str">
        <f t="shared" si="298"/>
        <v>$32</v>
      </c>
      <c r="G2153" t="str">
        <f t="shared" si="299"/>
        <v>$56</v>
      </c>
      <c r="H2153" t="str">
        <f>LEFT(DataAnalyst!F2222,LEN(DataAnalyst!F2222)-3)</f>
        <v xml:space="preserve">Georgia IT Inc.
</v>
      </c>
      <c r="I2153" t="s">
        <v>5938</v>
      </c>
      <c r="J2153" t="str">
        <f>IF(DataAnalyst!I2222=-1,"Unknown",DataAnalyst!I2222)</f>
        <v>1 to 50 employees</v>
      </c>
      <c r="K2153" t="str">
        <f>IF(DataAnalyst!L2222=-1,"Unknown",DataAnalyst!L2222)</f>
        <v>Unknown</v>
      </c>
      <c r="L2153" t="str">
        <f>IF(DataAnalyst!N2222=-1,"Unknown",DataAnalyst!N2222)</f>
        <v>Less than $1 million (USD)</v>
      </c>
      <c r="M2153" t="b">
        <f>IF(DataAnalyst!P2222=-1,FALSE,TRUE)</f>
        <v>0</v>
      </c>
      <c r="N2153">
        <f t="shared" si="305"/>
        <v>1</v>
      </c>
      <c r="O2153">
        <f t="shared" si="300"/>
        <v>0</v>
      </c>
      <c r="P2153">
        <f t="shared" si="301"/>
        <v>0</v>
      </c>
      <c r="Q2153">
        <f t="shared" si="302"/>
        <v>0</v>
      </c>
      <c r="R2153">
        <f t="shared" si="303"/>
        <v>0</v>
      </c>
      <c r="S2153">
        <f t="shared" si="304"/>
        <v>1</v>
      </c>
    </row>
    <row r="2154" spans="1:19" ht="18.600000000000001" customHeight="1" x14ac:dyDescent="0.3">
      <c r="A2154" t="s">
        <v>5900</v>
      </c>
      <c r="B2154" t="str">
        <f>UPPER(DataAnalyst!B2154)</f>
        <v>DATA ANALYST</v>
      </c>
      <c r="C2154" t="s">
        <v>5895</v>
      </c>
      <c r="E2154" t="str">
        <f t="shared" si="306"/>
        <v>Data Analyst</v>
      </c>
      <c r="F2154" t="str">
        <f t="shared" si="298"/>
        <v>$32</v>
      </c>
      <c r="G2154" t="str">
        <f t="shared" si="299"/>
        <v>$56</v>
      </c>
      <c r="H2154" t="str">
        <f>LEFT(DataAnalyst!F2223,LEN(DataAnalyst!F2223)-3)</f>
        <v xml:space="preserve">Staffigo Technical Services, LLC
</v>
      </c>
      <c r="I2154" t="s">
        <v>4660</v>
      </c>
      <c r="J2154" t="str">
        <f>IF(DataAnalyst!I2223=-1,"Unknown",DataAnalyst!I2223)</f>
        <v>51 to 200 employees</v>
      </c>
      <c r="K2154" t="str">
        <f>IF(DataAnalyst!L2223=-1,"Unknown",DataAnalyst!L2223)</f>
        <v>IT Services</v>
      </c>
      <c r="L2154" t="str">
        <f>IF(DataAnalyst!N2223=-1,"Unknown",DataAnalyst!N2223)</f>
        <v>$50 to $100 million (USD)</v>
      </c>
      <c r="M2154" t="b">
        <f>IF(DataAnalyst!P2223=-1,FALSE,TRUE)</f>
        <v>0</v>
      </c>
      <c r="N2154">
        <f t="shared" si="305"/>
        <v>1</v>
      </c>
      <c r="O2154">
        <f t="shared" si="300"/>
        <v>0</v>
      </c>
      <c r="P2154">
        <f t="shared" si="301"/>
        <v>0</v>
      </c>
      <c r="Q2154">
        <f t="shared" si="302"/>
        <v>0</v>
      </c>
      <c r="R2154">
        <f t="shared" si="303"/>
        <v>0</v>
      </c>
      <c r="S2154">
        <f t="shared" si="304"/>
        <v>1</v>
      </c>
    </row>
    <row r="2155" spans="1:19" ht="18.600000000000001" customHeight="1" x14ac:dyDescent="0.3">
      <c r="A2155" t="s">
        <v>5901</v>
      </c>
      <c r="B2155" t="str">
        <f>UPPER(DataAnalyst!B2155)</f>
        <v>DATA ANALYST JUNIOR</v>
      </c>
      <c r="C2155" t="s">
        <v>5895</v>
      </c>
      <c r="E2155" t="str">
        <f t="shared" si="306"/>
        <v>Data Analyst</v>
      </c>
      <c r="F2155" t="str">
        <f t="shared" si="298"/>
        <v>$32</v>
      </c>
      <c r="G2155" t="str">
        <f t="shared" si="299"/>
        <v>$56</v>
      </c>
      <c r="H2155" t="str">
        <f>LEFT(DataAnalyst!F2224,LEN(DataAnalyst!F2224)-3)</f>
        <v xml:space="preserve">22nd Century Staffing
</v>
      </c>
      <c r="I2155" t="s">
        <v>4660</v>
      </c>
      <c r="J2155" t="str">
        <f>IF(DataAnalyst!I2224=-1,"Unknown",DataAnalyst!I2224)</f>
        <v>51 to 200 employees</v>
      </c>
      <c r="K2155" t="str">
        <f>IF(DataAnalyst!L2224=-1,"Unknown",DataAnalyst!L2224)</f>
        <v>Staffing &amp; Outsourcing</v>
      </c>
      <c r="L2155" t="str">
        <f>IF(DataAnalyst!N2224=-1,"Unknown",DataAnalyst!N2224)</f>
        <v>$5 to $10 million (USD)</v>
      </c>
      <c r="M2155" t="b">
        <f>IF(DataAnalyst!P2224=-1,FALSE,TRUE)</f>
        <v>1</v>
      </c>
      <c r="N2155">
        <f t="shared" si="305"/>
        <v>1</v>
      </c>
      <c r="O2155">
        <f t="shared" si="300"/>
        <v>0</v>
      </c>
      <c r="P2155">
        <f t="shared" si="301"/>
        <v>0</v>
      </c>
      <c r="Q2155">
        <f t="shared" si="302"/>
        <v>0</v>
      </c>
      <c r="R2155">
        <f t="shared" si="303"/>
        <v>0</v>
      </c>
      <c r="S2155">
        <f t="shared" si="304"/>
        <v>1</v>
      </c>
    </row>
    <row r="2156" spans="1:19" ht="18.600000000000001" customHeight="1" x14ac:dyDescent="0.3">
      <c r="A2156" t="s">
        <v>5903</v>
      </c>
      <c r="B2156" t="str">
        <f>UPPER(DataAnalyst!B2156)</f>
        <v>DATA QUALITY ANALYST</v>
      </c>
      <c r="C2156" t="s">
        <v>5902</v>
      </c>
      <c r="E2156" t="str">
        <f t="shared" si="306"/>
        <v>Data Analyst</v>
      </c>
      <c r="F2156" t="str">
        <f t="shared" si="298"/>
        <v>$36</v>
      </c>
      <c r="G2156" t="str">
        <f t="shared" si="299"/>
        <v>$67</v>
      </c>
      <c r="H2156" t="str">
        <f>LEFT(DataAnalyst!F2225,LEN(DataAnalyst!F2225)-3)</f>
        <v xml:space="preserve">Signature Retail Services
</v>
      </c>
      <c r="I2156" t="s">
        <v>6001</v>
      </c>
      <c r="J2156" t="str">
        <f>IF(DataAnalyst!I2225=-1,"Unknown",DataAnalyst!I2225)</f>
        <v>501 to 1000 employees</v>
      </c>
      <c r="K2156" t="str">
        <f>IF(DataAnalyst!L2225=-1,"Unknown",DataAnalyst!L2225)</f>
        <v>Home Centers &amp; Hardware Stores</v>
      </c>
      <c r="L2156" t="str">
        <f>IF(DataAnalyst!N2225=-1,"Unknown",DataAnalyst!N2225)</f>
        <v>Unknown / Non-Applicable</v>
      </c>
      <c r="M2156" t="b">
        <f>IF(DataAnalyst!P2225=-1,FALSE,TRUE)</f>
        <v>0</v>
      </c>
      <c r="N2156">
        <f t="shared" si="305"/>
        <v>0</v>
      </c>
      <c r="O2156">
        <f t="shared" si="300"/>
        <v>0</v>
      </c>
      <c r="P2156">
        <f t="shared" si="301"/>
        <v>0</v>
      </c>
      <c r="Q2156">
        <f t="shared" si="302"/>
        <v>0</v>
      </c>
      <c r="R2156">
        <f t="shared" si="303"/>
        <v>0</v>
      </c>
      <c r="S2156">
        <f t="shared" si="304"/>
        <v>0</v>
      </c>
    </row>
    <row r="2157" spans="1:19" ht="18.600000000000001" customHeight="1" x14ac:dyDescent="0.3">
      <c r="A2157" t="s">
        <v>5906</v>
      </c>
      <c r="B2157" t="str">
        <f>UPPER(DataAnalyst!B2157)</f>
        <v>SAP DATA ANALYST</v>
      </c>
      <c r="C2157" t="s">
        <v>5902</v>
      </c>
      <c r="E2157" t="str">
        <f t="shared" si="306"/>
        <v>Data Analyst</v>
      </c>
      <c r="F2157" t="str">
        <f t="shared" si="298"/>
        <v>$36</v>
      </c>
      <c r="G2157" t="str">
        <f t="shared" si="299"/>
        <v>$67</v>
      </c>
      <c r="H2157" t="str">
        <f>LEFT(DataAnalyst!F2226,LEN(DataAnalyst!F2226)-3)</f>
        <v xml:space="preserve">Mavensoft Technologies, LLC.
</v>
      </c>
      <c r="I2157" t="s">
        <v>4660</v>
      </c>
      <c r="J2157" t="str">
        <f>IF(DataAnalyst!I2226=-1,"Unknown",DataAnalyst!I2226)</f>
        <v>1 to 50 employees</v>
      </c>
      <c r="K2157" t="str">
        <f>IF(DataAnalyst!L2226=-1,"Unknown",DataAnalyst!L2226)</f>
        <v>IT Services</v>
      </c>
      <c r="L2157" t="str">
        <f>IF(DataAnalyst!N2226=-1,"Unknown",DataAnalyst!N2226)</f>
        <v>Less than $1 million (USD)</v>
      </c>
      <c r="M2157" t="b">
        <f>IF(DataAnalyst!P2226=-1,FALSE,TRUE)</f>
        <v>0</v>
      </c>
      <c r="N2157">
        <f t="shared" si="305"/>
        <v>0</v>
      </c>
      <c r="O2157">
        <f t="shared" si="300"/>
        <v>0</v>
      </c>
      <c r="P2157">
        <f t="shared" si="301"/>
        <v>0</v>
      </c>
      <c r="Q2157">
        <f t="shared" si="302"/>
        <v>0</v>
      </c>
      <c r="R2157">
        <f t="shared" si="303"/>
        <v>0</v>
      </c>
      <c r="S2157">
        <f t="shared" si="304"/>
        <v>0</v>
      </c>
    </row>
    <row r="2158" spans="1:19" ht="18.600000000000001" customHeight="1" x14ac:dyDescent="0.3">
      <c r="A2158" t="s">
        <v>5909</v>
      </c>
      <c r="B2158" t="str">
        <f>UPPER(DataAnalyst!B2158)</f>
        <v>SAP DATA ANALYST</v>
      </c>
      <c r="C2158" t="s">
        <v>5902</v>
      </c>
      <c r="E2158" t="str">
        <f t="shared" si="306"/>
        <v>Data Analyst</v>
      </c>
      <c r="F2158" t="str">
        <f t="shared" si="298"/>
        <v>$36</v>
      </c>
      <c r="G2158" t="str">
        <f t="shared" si="299"/>
        <v>$67</v>
      </c>
      <c r="H2158" t="str">
        <f>LEFT(DataAnalyst!F2227,LEN(DataAnalyst!F2227)-3)</f>
        <v xml:space="preserve">Global Healthcare Exchange
</v>
      </c>
      <c r="I2158" t="s">
        <v>5991</v>
      </c>
      <c r="J2158" t="str">
        <f>IF(DataAnalyst!I2227=-1,"Unknown",DataAnalyst!I2227)</f>
        <v>501 to 1000 employees</v>
      </c>
      <c r="K2158" t="str">
        <f>IF(DataAnalyst!L2227=-1,"Unknown",DataAnalyst!L2227)</f>
        <v>Enterprise Software &amp; Network Solutions</v>
      </c>
      <c r="L2158" t="str">
        <f>IF(DataAnalyst!N2227=-1,"Unknown",DataAnalyst!N2227)</f>
        <v>$10 to $25 million (USD)</v>
      </c>
      <c r="M2158" t="b">
        <f>IF(DataAnalyst!P2227=-1,FALSE,TRUE)</f>
        <v>0</v>
      </c>
      <c r="N2158">
        <f t="shared" si="305"/>
        <v>0</v>
      </c>
      <c r="O2158">
        <f t="shared" si="300"/>
        <v>0</v>
      </c>
      <c r="P2158">
        <f t="shared" si="301"/>
        <v>0</v>
      </c>
      <c r="Q2158">
        <f t="shared" si="302"/>
        <v>0</v>
      </c>
      <c r="R2158">
        <f t="shared" si="303"/>
        <v>0</v>
      </c>
      <c r="S2158">
        <f t="shared" si="304"/>
        <v>0</v>
      </c>
    </row>
    <row r="2159" spans="1:19" ht="18.600000000000001" customHeight="1" x14ac:dyDescent="0.3">
      <c r="A2159" t="s">
        <v>5913</v>
      </c>
      <c r="B2159" t="str">
        <f>UPPER(DataAnalyst!B2159)</f>
        <v>DATA ANALYST - DENVER, CO</v>
      </c>
      <c r="C2159" t="s">
        <v>5912</v>
      </c>
      <c r="E2159" t="str">
        <f t="shared" si="306"/>
        <v>Data Analyst</v>
      </c>
      <c r="F2159" t="str">
        <f t="shared" si="298"/>
        <v>$57</v>
      </c>
      <c r="G2159" t="str">
        <f t="shared" si="299"/>
        <v>$67</v>
      </c>
      <c r="H2159" t="str">
        <f>LEFT(DataAnalyst!F2228,LEN(DataAnalyst!F2228)-3)</f>
        <v xml:space="preserve">Staffigo Technical Services, LLC
</v>
      </c>
      <c r="I2159" t="s">
        <v>4660</v>
      </c>
      <c r="J2159" t="str">
        <f>IF(DataAnalyst!I2228=-1,"Unknown",DataAnalyst!I2228)</f>
        <v>51 to 200 employees</v>
      </c>
      <c r="K2159" t="str">
        <f>IF(DataAnalyst!L2228=-1,"Unknown",DataAnalyst!L2228)</f>
        <v>IT Services</v>
      </c>
      <c r="L2159" t="str">
        <f>IF(DataAnalyst!N2228=-1,"Unknown",DataAnalyst!N2228)</f>
        <v>$50 to $100 million (USD)</v>
      </c>
      <c r="M2159" t="b">
        <f>IF(DataAnalyst!P2228=-1,FALSE,TRUE)</f>
        <v>0</v>
      </c>
      <c r="N2159">
        <f t="shared" si="305"/>
        <v>1</v>
      </c>
      <c r="O2159">
        <f t="shared" si="300"/>
        <v>1</v>
      </c>
      <c r="P2159">
        <f t="shared" si="301"/>
        <v>1</v>
      </c>
      <c r="Q2159">
        <f t="shared" si="302"/>
        <v>0</v>
      </c>
      <c r="R2159">
        <f t="shared" si="303"/>
        <v>0</v>
      </c>
      <c r="S2159">
        <f t="shared" si="304"/>
        <v>1</v>
      </c>
    </row>
    <row r="2160" spans="1:19" ht="18.600000000000001" customHeight="1" x14ac:dyDescent="0.3">
      <c r="A2160" t="s">
        <v>5917</v>
      </c>
      <c r="B2160" t="str">
        <f>UPPER(DataAnalyst!B2160)</f>
        <v>INSIDE SALES DATA ANALYST</v>
      </c>
      <c r="C2160" t="s">
        <v>5912</v>
      </c>
      <c r="E2160" t="str">
        <f t="shared" si="306"/>
        <v>Data Analyst</v>
      </c>
      <c r="F2160" t="str">
        <f t="shared" si="298"/>
        <v>$57</v>
      </c>
      <c r="G2160" t="str">
        <f t="shared" si="299"/>
        <v>$67</v>
      </c>
      <c r="H2160" t="str">
        <f>LEFT(DataAnalyst!F2229,LEN(DataAnalyst!F2229)-3)</f>
        <v xml:space="preserve">V.L.S. Systems
</v>
      </c>
      <c r="I2160" t="s">
        <v>4660</v>
      </c>
      <c r="J2160" t="str">
        <f>IF(DataAnalyst!I2229=-1,"Unknown",DataAnalyst!I2229)</f>
        <v>201 to 500 employees</v>
      </c>
      <c r="K2160" t="str">
        <f>IF(DataAnalyst!L2229=-1,"Unknown",DataAnalyst!L2229)</f>
        <v>Consulting</v>
      </c>
      <c r="L2160" t="str">
        <f>IF(DataAnalyst!N2229=-1,"Unknown",DataAnalyst!N2229)</f>
        <v>$25 to $50 million (USD)</v>
      </c>
      <c r="M2160" t="b">
        <f>IF(DataAnalyst!P2229=-1,FALSE,TRUE)</f>
        <v>0</v>
      </c>
      <c r="N2160">
        <f t="shared" si="305"/>
        <v>0</v>
      </c>
      <c r="O2160">
        <f t="shared" si="300"/>
        <v>0</v>
      </c>
      <c r="P2160">
        <f t="shared" si="301"/>
        <v>0</v>
      </c>
      <c r="Q2160">
        <f t="shared" si="302"/>
        <v>1</v>
      </c>
      <c r="R2160">
        <f t="shared" si="303"/>
        <v>1</v>
      </c>
      <c r="S2160">
        <f t="shared" si="304"/>
        <v>1</v>
      </c>
    </row>
    <row r="2161" spans="1:19" ht="18.600000000000001" customHeight="1" x14ac:dyDescent="0.3">
      <c r="A2161" t="s">
        <v>5918</v>
      </c>
      <c r="B2161" t="str">
        <f>UPPER(DataAnalyst!B2161)</f>
        <v>DATA ANALYST</v>
      </c>
      <c r="C2161" t="s">
        <v>5912</v>
      </c>
      <c r="E2161" t="str">
        <f t="shared" si="306"/>
        <v>Data Analyst</v>
      </c>
      <c r="F2161" t="str">
        <f t="shared" si="298"/>
        <v>$57</v>
      </c>
      <c r="G2161" t="str">
        <f t="shared" si="299"/>
        <v>$67</v>
      </c>
      <c r="H2161" t="str">
        <f>LEFT(DataAnalyst!F2231,LEN(DataAnalyst!F2231)-3)</f>
        <v xml:space="preserve">Apex Systems
</v>
      </c>
      <c r="I2161" t="s">
        <v>5938</v>
      </c>
      <c r="J2161" t="str">
        <f>IF(DataAnalyst!I2231=-1,"Unknown",DataAnalyst!I2231)</f>
        <v>1001 to 5000 employees</v>
      </c>
      <c r="K2161" t="str">
        <f>IF(DataAnalyst!L2231=-1,"Unknown",DataAnalyst!L2231)</f>
        <v>Staffing &amp; Outsourcing</v>
      </c>
      <c r="L2161" t="str">
        <f>IF(DataAnalyst!N2231=-1,"Unknown",DataAnalyst!N2231)</f>
        <v>$2 to $5 billion (USD)</v>
      </c>
      <c r="M2161" t="b">
        <f>IF(DataAnalyst!P2231=-1,FALSE,TRUE)</f>
        <v>1</v>
      </c>
      <c r="N2161">
        <f t="shared" si="305"/>
        <v>1</v>
      </c>
      <c r="O2161">
        <f t="shared" si="300"/>
        <v>1</v>
      </c>
      <c r="P2161">
        <f t="shared" si="301"/>
        <v>0</v>
      </c>
      <c r="Q2161">
        <f t="shared" si="302"/>
        <v>0</v>
      </c>
      <c r="R2161">
        <f t="shared" si="303"/>
        <v>0</v>
      </c>
      <c r="S2161">
        <f t="shared" si="304"/>
        <v>0</v>
      </c>
    </row>
    <row r="2162" spans="1:19" ht="18.600000000000001" customHeight="1" x14ac:dyDescent="0.3">
      <c r="A2162" t="s">
        <v>5921</v>
      </c>
      <c r="B2162" t="str">
        <f>UPPER(DataAnalyst!B2162)</f>
        <v>SENIOR DATA ANALYST, SALES COMPENSATION</v>
      </c>
      <c r="C2162" t="s">
        <v>5912</v>
      </c>
      <c r="E2162" t="str">
        <f t="shared" si="306"/>
        <v>Data Analyst</v>
      </c>
      <c r="F2162" t="str">
        <f t="shared" si="298"/>
        <v>$57</v>
      </c>
      <c r="G2162" t="str">
        <f t="shared" si="299"/>
        <v>$67</v>
      </c>
      <c r="H2162" t="str">
        <f>LEFT(DataAnalyst!F2232,LEN(DataAnalyst!F2232)-3)</f>
        <v xml:space="preserve">CenturyLink
</v>
      </c>
      <c r="I2162" t="s">
        <v>6029</v>
      </c>
      <c r="J2162" t="str">
        <f>IF(DataAnalyst!I2232=-1,"Unknown",DataAnalyst!I2232)</f>
        <v>10000+ employees</v>
      </c>
      <c r="K2162" t="str">
        <f>IF(DataAnalyst!L2232=-1,"Unknown",DataAnalyst!L2232)</f>
        <v>Cable, Internet &amp; Telephone Providers</v>
      </c>
      <c r="L2162" t="str">
        <f>IF(DataAnalyst!N2232=-1,"Unknown",DataAnalyst!N2232)</f>
        <v>$10+ billion (USD)</v>
      </c>
      <c r="M2162" t="b">
        <f>IF(DataAnalyst!P2232=-1,FALSE,TRUE)</f>
        <v>0</v>
      </c>
      <c r="N2162">
        <f t="shared" si="305"/>
        <v>1</v>
      </c>
      <c r="O2162">
        <f t="shared" si="300"/>
        <v>1</v>
      </c>
      <c r="P2162">
        <f t="shared" si="301"/>
        <v>0</v>
      </c>
      <c r="Q2162">
        <f t="shared" si="302"/>
        <v>0</v>
      </c>
      <c r="R2162">
        <f t="shared" si="303"/>
        <v>0</v>
      </c>
      <c r="S2162">
        <f t="shared" si="304"/>
        <v>1</v>
      </c>
    </row>
    <row r="2163" spans="1:19" ht="18.600000000000001" customHeight="1" x14ac:dyDescent="0.3">
      <c r="A2163" t="s">
        <v>5923</v>
      </c>
      <c r="B2163" t="str">
        <f>UPPER(DataAnalyst!B2163)</f>
        <v>DATA ANALYST</v>
      </c>
      <c r="C2163" t="s">
        <v>5912</v>
      </c>
      <c r="E2163" t="str">
        <f t="shared" si="306"/>
        <v>Data Analyst</v>
      </c>
      <c r="F2163" t="str">
        <f t="shared" si="298"/>
        <v>$57</v>
      </c>
      <c r="G2163" t="str">
        <f t="shared" si="299"/>
        <v>$67</v>
      </c>
      <c r="H2163" t="str">
        <f>LEFT(DataAnalyst!F2233,LEN(DataAnalyst!F2233)-3)</f>
        <v xml:space="preserve">GHX
</v>
      </c>
      <c r="I2163" t="s">
        <v>5991</v>
      </c>
      <c r="J2163" t="str">
        <f>IF(DataAnalyst!I2233=-1,"Unknown",DataAnalyst!I2233)</f>
        <v>501 to 1000 employees</v>
      </c>
      <c r="K2163" t="str">
        <f>IF(DataAnalyst!L2233=-1,"Unknown",DataAnalyst!L2233)</f>
        <v>Wholesale</v>
      </c>
      <c r="L2163" t="str">
        <f>IF(DataAnalyst!N2233=-1,"Unknown",DataAnalyst!N2233)</f>
        <v>$100 to $500 million (USD)</v>
      </c>
      <c r="M2163" t="b">
        <f>IF(DataAnalyst!P2233=-1,FALSE,TRUE)</f>
        <v>0</v>
      </c>
      <c r="N2163">
        <f t="shared" si="305"/>
        <v>0</v>
      </c>
      <c r="O2163">
        <f t="shared" si="300"/>
        <v>0</v>
      </c>
      <c r="P2163">
        <f t="shared" si="301"/>
        <v>0</v>
      </c>
      <c r="Q2163">
        <f t="shared" si="302"/>
        <v>1</v>
      </c>
      <c r="R2163">
        <f t="shared" si="303"/>
        <v>0</v>
      </c>
      <c r="S2163">
        <f t="shared" si="304"/>
        <v>1</v>
      </c>
    </row>
    <row r="2164" spans="1:19" ht="18.600000000000001" customHeight="1" x14ac:dyDescent="0.3">
      <c r="A2164" t="s">
        <v>5925</v>
      </c>
      <c r="B2164" t="str">
        <f>UPPER(DataAnalyst!B2164)</f>
        <v>DATA ANALYST</v>
      </c>
      <c r="C2164" t="s">
        <v>5912</v>
      </c>
      <c r="E2164" t="str">
        <f t="shared" si="306"/>
        <v>Data Analyst</v>
      </c>
      <c r="F2164" t="str">
        <f t="shared" si="298"/>
        <v>$57</v>
      </c>
      <c r="G2164" t="str">
        <f t="shared" si="299"/>
        <v>$67</v>
      </c>
      <c r="H2164" t="str">
        <f>LEFT(DataAnalyst!F2235,LEN(DataAnalyst!F2235)-3)</f>
        <v xml:space="preserve">Lockheed Martin
</v>
      </c>
      <c r="I2164" t="s">
        <v>6100</v>
      </c>
      <c r="J2164" t="str">
        <f>IF(DataAnalyst!I2235=-1,"Unknown",DataAnalyst!I2235)</f>
        <v>10000+ employees</v>
      </c>
      <c r="K2164" t="str">
        <f>IF(DataAnalyst!L2235=-1,"Unknown",DataAnalyst!L2235)</f>
        <v>Aerospace &amp; Defense</v>
      </c>
      <c r="L2164" t="str">
        <f>IF(DataAnalyst!N2235=-1,"Unknown",DataAnalyst!N2235)</f>
        <v>$10+ billion (USD)</v>
      </c>
      <c r="M2164" t="b">
        <f>IF(DataAnalyst!P2235=-1,FALSE,TRUE)</f>
        <v>0</v>
      </c>
      <c r="N2164">
        <f t="shared" si="305"/>
        <v>1</v>
      </c>
      <c r="O2164">
        <f t="shared" si="300"/>
        <v>0</v>
      </c>
      <c r="P2164">
        <f t="shared" si="301"/>
        <v>0</v>
      </c>
      <c r="Q2164">
        <f t="shared" si="302"/>
        <v>0</v>
      </c>
      <c r="R2164">
        <f t="shared" si="303"/>
        <v>0</v>
      </c>
      <c r="S2164">
        <f t="shared" si="304"/>
        <v>1</v>
      </c>
    </row>
    <row r="2165" spans="1:19" ht="18.600000000000001" customHeight="1" x14ac:dyDescent="0.3">
      <c r="A2165" t="s">
        <v>5926</v>
      </c>
      <c r="B2165" t="str">
        <f>UPPER(DataAnalyst!B2165)</f>
        <v>DATA ANALYST</v>
      </c>
      <c r="C2165" t="s">
        <v>5912</v>
      </c>
      <c r="E2165" t="str">
        <f t="shared" si="306"/>
        <v>Data Analyst</v>
      </c>
      <c r="F2165" t="str">
        <f t="shared" si="298"/>
        <v>$57</v>
      </c>
      <c r="G2165" t="str">
        <f t="shared" si="299"/>
        <v>$67</v>
      </c>
      <c r="H2165" t="str">
        <f>LEFT(DataAnalyst!F2236,LEN(DataAnalyst!F2236)-3)</f>
        <v xml:space="preserve">Comcast
</v>
      </c>
      <c r="I2165" t="s">
        <v>5956</v>
      </c>
      <c r="J2165" t="str">
        <f>IF(DataAnalyst!I2236=-1,"Unknown",DataAnalyst!I2236)</f>
        <v>10000+ employees</v>
      </c>
      <c r="K2165" t="str">
        <f>IF(DataAnalyst!L2236=-1,"Unknown",DataAnalyst!L2236)</f>
        <v>Unknown</v>
      </c>
      <c r="L2165" t="str">
        <f>IF(DataAnalyst!N2236=-1,"Unknown",DataAnalyst!N2236)</f>
        <v>$10+ billion (USD)</v>
      </c>
      <c r="M2165" t="b">
        <f>IF(DataAnalyst!P2236=-1,FALSE,TRUE)</f>
        <v>0</v>
      </c>
      <c r="N2165">
        <f t="shared" si="305"/>
        <v>1</v>
      </c>
      <c r="O2165">
        <f t="shared" si="300"/>
        <v>1</v>
      </c>
      <c r="P2165">
        <f t="shared" si="301"/>
        <v>0</v>
      </c>
      <c r="Q2165">
        <f t="shared" si="302"/>
        <v>0</v>
      </c>
      <c r="R2165">
        <f t="shared" si="303"/>
        <v>1</v>
      </c>
      <c r="S2165">
        <f t="shared" si="304"/>
        <v>0</v>
      </c>
    </row>
    <row r="2166" spans="1:19" ht="18.600000000000001" customHeight="1" x14ac:dyDescent="0.3">
      <c r="A2166" t="s">
        <v>5928</v>
      </c>
      <c r="B2166" t="str">
        <f>UPPER(DataAnalyst!B2166)</f>
        <v>DATA ANALYST</v>
      </c>
      <c r="C2166" t="s">
        <v>5912</v>
      </c>
      <c r="E2166" t="str">
        <f t="shared" si="306"/>
        <v>Data Analyst</v>
      </c>
      <c r="F2166" t="str">
        <f t="shared" si="298"/>
        <v>$57</v>
      </c>
      <c r="G2166" t="str">
        <f t="shared" si="299"/>
        <v>$67</v>
      </c>
      <c r="H2166" t="str">
        <f>LEFT(DataAnalyst!F2237,LEN(DataAnalyst!F2237)-3)</f>
        <v xml:space="preserve">22nd Century Staffing
</v>
      </c>
      <c r="I2166" t="s">
        <v>4660</v>
      </c>
      <c r="J2166" t="str">
        <f>IF(DataAnalyst!I2237=-1,"Unknown",DataAnalyst!I2237)</f>
        <v>51 to 200 employees</v>
      </c>
      <c r="K2166" t="str">
        <f>IF(DataAnalyst!L2237=-1,"Unknown",DataAnalyst!L2237)</f>
        <v>Staffing &amp; Outsourcing</v>
      </c>
      <c r="L2166" t="str">
        <f>IF(DataAnalyst!N2237=-1,"Unknown",DataAnalyst!N2237)</f>
        <v>$5 to $10 million (USD)</v>
      </c>
      <c r="M2166" t="b">
        <f>IF(DataAnalyst!P2237=-1,FALSE,TRUE)</f>
        <v>1</v>
      </c>
      <c r="N2166">
        <f t="shared" si="305"/>
        <v>1</v>
      </c>
      <c r="O2166">
        <f t="shared" si="300"/>
        <v>1</v>
      </c>
      <c r="P2166">
        <f t="shared" si="301"/>
        <v>0</v>
      </c>
      <c r="Q2166">
        <f t="shared" si="302"/>
        <v>1</v>
      </c>
      <c r="R2166">
        <f t="shared" si="303"/>
        <v>0</v>
      </c>
      <c r="S2166">
        <f t="shared" si="304"/>
        <v>0</v>
      </c>
    </row>
    <row r="2167" spans="1:19" ht="18.600000000000001" customHeight="1" x14ac:dyDescent="0.3">
      <c r="A2167" t="s">
        <v>5929</v>
      </c>
      <c r="B2167" t="str">
        <f>UPPER(DataAnalyst!B2167)</f>
        <v>DATA ANALYST</v>
      </c>
      <c r="C2167" t="s">
        <v>5912</v>
      </c>
      <c r="E2167" t="str">
        <f t="shared" si="306"/>
        <v>Data Analyst</v>
      </c>
      <c r="F2167" t="str">
        <f t="shared" si="298"/>
        <v>$57</v>
      </c>
      <c r="G2167" t="str">
        <f t="shared" si="299"/>
        <v>$67</v>
      </c>
      <c r="H2167" t="str">
        <f>LEFT(DataAnalyst!F2238,LEN(DataAnalyst!F2238)-3)</f>
        <v xml:space="preserve">Telligen
</v>
      </c>
      <c r="I2167" t="s">
        <v>5938</v>
      </c>
      <c r="J2167" t="str">
        <f>IF(DataAnalyst!I2238=-1,"Unknown",DataAnalyst!I2238)</f>
        <v>501 to 1000 employees</v>
      </c>
      <c r="K2167" t="str">
        <f>IF(DataAnalyst!L2238=-1,"Unknown",DataAnalyst!L2238)</f>
        <v>Health Care Services &amp; Hospitals</v>
      </c>
      <c r="L2167" t="str">
        <f>IF(DataAnalyst!N2238=-1,"Unknown",DataAnalyst!N2238)</f>
        <v>$50 to $100 million (USD)</v>
      </c>
      <c r="M2167" t="b">
        <f>IF(DataAnalyst!P2238=-1,FALSE,TRUE)</f>
        <v>0</v>
      </c>
      <c r="N2167">
        <f t="shared" si="305"/>
        <v>1</v>
      </c>
      <c r="O2167">
        <f t="shared" si="300"/>
        <v>0</v>
      </c>
      <c r="P2167">
        <f t="shared" si="301"/>
        <v>0</v>
      </c>
      <c r="Q2167">
        <f t="shared" si="302"/>
        <v>0</v>
      </c>
      <c r="R2167">
        <f t="shared" si="303"/>
        <v>0</v>
      </c>
      <c r="S2167">
        <f t="shared" si="304"/>
        <v>1</v>
      </c>
    </row>
    <row r="2168" spans="1:19" ht="18.600000000000001" customHeight="1" x14ac:dyDescent="0.3">
      <c r="A2168" t="s">
        <v>5932</v>
      </c>
      <c r="B2168" t="str">
        <f>UPPER(DataAnalyst!B2168)</f>
        <v>DATA ANALYST</v>
      </c>
      <c r="C2168" t="s">
        <v>5912</v>
      </c>
      <c r="E2168" t="str">
        <f t="shared" si="306"/>
        <v>Data Analyst</v>
      </c>
      <c r="F2168" t="str">
        <f t="shared" si="298"/>
        <v>$57</v>
      </c>
      <c r="G2168" t="str">
        <f t="shared" si="299"/>
        <v>$67</v>
      </c>
      <c r="H2168" t="str">
        <f>LEFT(DataAnalyst!F2239,LEN(DataAnalyst!F2239)-3)</f>
        <v xml:space="preserve">ClientSolv Technologies
</v>
      </c>
      <c r="I2168" t="s">
        <v>5938</v>
      </c>
      <c r="J2168" t="str">
        <f>IF(DataAnalyst!I2239=-1,"Unknown",DataAnalyst!I2239)</f>
        <v>51 to 200 employees</v>
      </c>
      <c r="K2168" t="str">
        <f>IF(DataAnalyst!L2239=-1,"Unknown",DataAnalyst!L2239)</f>
        <v>IT Services</v>
      </c>
      <c r="L2168" t="str">
        <f>IF(DataAnalyst!N2239=-1,"Unknown",DataAnalyst!N2239)</f>
        <v>$10 to $25 million (USD)</v>
      </c>
      <c r="M2168" t="b">
        <f>IF(DataAnalyst!P2239=-1,FALSE,TRUE)</f>
        <v>0</v>
      </c>
      <c r="N2168">
        <f t="shared" si="305"/>
        <v>0</v>
      </c>
      <c r="O2168">
        <f t="shared" si="300"/>
        <v>0</v>
      </c>
      <c r="P2168">
        <f t="shared" si="301"/>
        <v>0</v>
      </c>
      <c r="Q2168">
        <f t="shared" si="302"/>
        <v>0</v>
      </c>
      <c r="R2168">
        <f t="shared" si="303"/>
        <v>0</v>
      </c>
      <c r="S2168">
        <f t="shared" si="304"/>
        <v>0</v>
      </c>
    </row>
    <row r="2169" spans="1:19" ht="18.600000000000001" customHeight="1" x14ac:dyDescent="0.3">
      <c r="A2169" t="s">
        <v>5934</v>
      </c>
      <c r="B2169" t="str">
        <f>UPPER(DataAnalyst!B2169)</f>
        <v>REPORTING / DATA ANALYST</v>
      </c>
      <c r="C2169" t="s">
        <v>5912</v>
      </c>
      <c r="E2169" t="str">
        <f t="shared" si="306"/>
        <v>Data Analyst</v>
      </c>
      <c r="F2169" t="str">
        <f t="shared" si="298"/>
        <v>$57</v>
      </c>
      <c r="G2169" t="str">
        <f t="shared" si="299"/>
        <v>$67</v>
      </c>
      <c r="H2169" t="str">
        <f>LEFT(DataAnalyst!F2240,LEN(DataAnalyst!F2240)-3)</f>
        <v xml:space="preserve">Amyx, Inc.
</v>
      </c>
      <c r="I2169" t="s">
        <v>6001</v>
      </c>
      <c r="J2169" t="str">
        <f>IF(DataAnalyst!I2240=-1,"Unknown",DataAnalyst!I2240)</f>
        <v>501 to 1000 employees</v>
      </c>
      <c r="K2169" t="str">
        <f>IF(DataAnalyst!L2240=-1,"Unknown",DataAnalyst!L2240)</f>
        <v>IT Services</v>
      </c>
      <c r="L2169" t="str">
        <f>IF(DataAnalyst!N2240=-1,"Unknown",DataAnalyst!N2240)</f>
        <v>$50 to $100 million (USD)</v>
      </c>
      <c r="M2169" t="b">
        <f>IF(DataAnalyst!P2240=-1,FALSE,TRUE)</f>
        <v>0</v>
      </c>
      <c r="N2169">
        <f t="shared" si="305"/>
        <v>1</v>
      </c>
      <c r="O2169">
        <f t="shared" si="300"/>
        <v>0</v>
      </c>
      <c r="P2169">
        <f t="shared" si="301"/>
        <v>0</v>
      </c>
      <c r="Q2169">
        <f t="shared" si="302"/>
        <v>0</v>
      </c>
      <c r="R2169">
        <f t="shared" si="303"/>
        <v>0</v>
      </c>
      <c r="S2169">
        <f t="shared" si="304"/>
        <v>1</v>
      </c>
    </row>
    <row r="2170" spans="1:19" ht="18.600000000000001" customHeight="1" x14ac:dyDescent="0.3">
      <c r="A2170" t="s">
        <v>5937</v>
      </c>
      <c r="B2170" t="str">
        <f>UPPER(DataAnalyst!B2170)</f>
        <v>DATA SUPPORT ANALYST</v>
      </c>
      <c r="C2170" t="s">
        <v>5912</v>
      </c>
      <c r="E2170" t="str">
        <f t="shared" si="306"/>
        <v>Data Analyst</v>
      </c>
      <c r="F2170" t="str">
        <f t="shared" si="298"/>
        <v>$57</v>
      </c>
      <c r="G2170" t="str">
        <f t="shared" si="299"/>
        <v>$67</v>
      </c>
      <c r="H2170" t="str">
        <f>LEFT(DataAnalyst!F2241,LEN(DataAnalyst!F2241)-3)</f>
        <v>Amyx, Ii</v>
      </c>
      <c r="I2170" t="s">
        <v>6001</v>
      </c>
      <c r="J2170" t="str">
        <f>IF(DataAnalyst!I2241=-1,"Unknown",DataAnalyst!I2241)</f>
        <v>Unknown</v>
      </c>
      <c r="K2170" t="str">
        <f>IF(DataAnalyst!L2241=-1,"Unknown",DataAnalyst!L2241)</f>
        <v>Unknown</v>
      </c>
      <c r="L2170" t="str">
        <f>IF(DataAnalyst!N2241=-1,"Unknown",DataAnalyst!N2241)</f>
        <v>Unknown</v>
      </c>
      <c r="M2170" t="b">
        <f>IF(DataAnalyst!P2241=-1,FALSE,TRUE)</f>
        <v>0</v>
      </c>
      <c r="N2170">
        <f t="shared" si="305"/>
        <v>1</v>
      </c>
      <c r="O2170">
        <f t="shared" si="300"/>
        <v>0</v>
      </c>
      <c r="P2170">
        <f t="shared" si="301"/>
        <v>0</v>
      </c>
      <c r="Q2170">
        <f t="shared" si="302"/>
        <v>0</v>
      </c>
      <c r="R2170">
        <f t="shared" si="303"/>
        <v>0</v>
      </c>
      <c r="S2170">
        <f t="shared" si="304"/>
        <v>0</v>
      </c>
    </row>
    <row r="2171" spans="1:19" ht="18.600000000000001" customHeight="1" x14ac:dyDescent="0.3">
      <c r="A2171" t="s">
        <v>5939</v>
      </c>
      <c r="B2171" t="str">
        <f>UPPER(DataAnalyst!B2171)</f>
        <v>MARKETING DATA ANALYST</v>
      </c>
      <c r="C2171" t="s">
        <v>5912</v>
      </c>
      <c r="E2171" t="str">
        <f t="shared" si="306"/>
        <v>Data Analyst</v>
      </c>
      <c r="F2171" t="str">
        <f t="shared" si="298"/>
        <v>$57</v>
      </c>
      <c r="G2171" t="str">
        <f t="shared" si="299"/>
        <v>$67</v>
      </c>
      <c r="H2171" t="str">
        <f>LEFT(DataAnalyst!F2242,LEN(DataAnalyst!F2242)-3)</f>
        <v xml:space="preserve">Avacend, Inc.
</v>
      </c>
      <c r="I2171" t="s">
        <v>4660</v>
      </c>
      <c r="J2171" t="str">
        <f>IF(DataAnalyst!I2242=-1,"Unknown",DataAnalyst!I2242)</f>
        <v>51 to 200 employees</v>
      </c>
      <c r="K2171" t="str">
        <f>IF(DataAnalyst!L2242=-1,"Unknown",DataAnalyst!L2242)</f>
        <v>Staffing &amp; Outsourcing</v>
      </c>
      <c r="L2171" t="str">
        <f>IF(DataAnalyst!N2242=-1,"Unknown",DataAnalyst!N2242)</f>
        <v>Unknown / Non-Applicable</v>
      </c>
      <c r="M2171" t="b">
        <f>IF(DataAnalyst!P2242=-1,FALSE,TRUE)</f>
        <v>0</v>
      </c>
      <c r="N2171">
        <f t="shared" si="305"/>
        <v>1</v>
      </c>
      <c r="O2171">
        <f t="shared" si="300"/>
        <v>1</v>
      </c>
      <c r="P2171">
        <f t="shared" si="301"/>
        <v>0</v>
      </c>
      <c r="Q2171">
        <f t="shared" si="302"/>
        <v>1</v>
      </c>
      <c r="R2171">
        <f t="shared" si="303"/>
        <v>0</v>
      </c>
      <c r="S2171">
        <f t="shared" si="304"/>
        <v>0</v>
      </c>
    </row>
    <row r="2172" spans="1:19" ht="18.600000000000001" customHeight="1" x14ac:dyDescent="0.3">
      <c r="A2172" t="s">
        <v>5941</v>
      </c>
      <c r="B2172" t="str">
        <f>UPPER(DataAnalyst!B2172)</f>
        <v>DATA ANALYST</v>
      </c>
      <c r="C2172" t="s">
        <v>5912</v>
      </c>
      <c r="E2172" t="str">
        <f t="shared" si="306"/>
        <v>Data Analyst</v>
      </c>
      <c r="F2172" t="str">
        <f t="shared" si="298"/>
        <v>$57</v>
      </c>
      <c r="G2172" t="str">
        <f t="shared" si="299"/>
        <v>$67</v>
      </c>
      <c r="H2172" t="str">
        <f>LEFT(DataAnalyst!F2243,LEN(DataAnalyst!F2243)-3)</f>
        <v xml:space="preserve">Avacend, Inc.
</v>
      </c>
      <c r="I2172" t="s">
        <v>4660</v>
      </c>
      <c r="J2172" t="str">
        <f>IF(DataAnalyst!I2243=-1,"Unknown",DataAnalyst!I2243)</f>
        <v>51 to 200 employees</v>
      </c>
      <c r="K2172" t="str">
        <f>IF(DataAnalyst!L2243=-1,"Unknown",DataAnalyst!L2243)</f>
        <v>Staffing &amp; Outsourcing</v>
      </c>
      <c r="L2172" t="str">
        <f>IF(DataAnalyst!N2243=-1,"Unknown",DataAnalyst!N2243)</f>
        <v>Unknown / Non-Applicable</v>
      </c>
      <c r="M2172" t="b">
        <f>IF(DataAnalyst!P2243=-1,FALSE,TRUE)</f>
        <v>0</v>
      </c>
      <c r="N2172">
        <f t="shared" si="305"/>
        <v>1</v>
      </c>
      <c r="O2172">
        <f t="shared" si="300"/>
        <v>0</v>
      </c>
      <c r="P2172">
        <f t="shared" si="301"/>
        <v>0</v>
      </c>
      <c r="Q2172">
        <f t="shared" si="302"/>
        <v>0</v>
      </c>
      <c r="R2172">
        <f t="shared" si="303"/>
        <v>0</v>
      </c>
      <c r="S2172">
        <f t="shared" si="304"/>
        <v>1</v>
      </c>
    </row>
    <row r="2173" spans="1:19" ht="18.600000000000001" customHeight="1" x14ac:dyDescent="0.3">
      <c r="A2173" t="s">
        <v>5943</v>
      </c>
      <c r="B2173" t="str">
        <f>UPPER(DataAnalyst!B2173)</f>
        <v>DATA ANALYST</v>
      </c>
      <c r="C2173" t="s">
        <v>5912</v>
      </c>
      <c r="E2173" t="str">
        <f t="shared" si="306"/>
        <v>Data Analyst</v>
      </c>
      <c r="F2173" t="str">
        <f t="shared" si="298"/>
        <v>$57</v>
      </c>
      <c r="G2173" t="str">
        <f t="shared" si="299"/>
        <v>$67</v>
      </c>
      <c r="H2173" t="str">
        <f>LEFT(DataAnalyst!F2245,LEN(DataAnalyst!F2245)-3)</f>
        <v xml:space="preserve">CenturyLink
</v>
      </c>
      <c r="I2173" t="s">
        <v>6029</v>
      </c>
      <c r="J2173" t="str">
        <f>IF(DataAnalyst!I2245=-1,"Unknown",DataAnalyst!I2245)</f>
        <v>10000+ employees</v>
      </c>
      <c r="K2173" t="str">
        <f>IF(DataAnalyst!L2245=-1,"Unknown",DataAnalyst!L2245)</f>
        <v>Cable, Internet &amp; Telephone Providers</v>
      </c>
      <c r="L2173" t="str">
        <f>IF(DataAnalyst!N2245=-1,"Unknown",DataAnalyst!N2245)</f>
        <v>$10+ billion (USD)</v>
      </c>
      <c r="M2173" t="b">
        <f>IF(DataAnalyst!P2245=-1,FALSE,TRUE)</f>
        <v>0</v>
      </c>
      <c r="N2173">
        <f t="shared" si="305"/>
        <v>1</v>
      </c>
      <c r="O2173">
        <f t="shared" si="300"/>
        <v>1</v>
      </c>
      <c r="P2173">
        <f t="shared" si="301"/>
        <v>1</v>
      </c>
      <c r="Q2173">
        <f t="shared" si="302"/>
        <v>1</v>
      </c>
      <c r="R2173">
        <f t="shared" si="303"/>
        <v>0</v>
      </c>
      <c r="S2173">
        <f t="shared" si="304"/>
        <v>1</v>
      </c>
    </row>
    <row r="2174" spans="1:19" ht="18.600000000000001" customHeight="1" x14ac:dyDescent="0.3">
      <c r="A2174" t="s">
        <v>5947</v>
      </c>
      <c r="B2174" t="str">
        <f>UPPER(DataAnalyst!B2174)</f>
        <v>DATA ANALYST</v>
      </c>
      <c r="C2174" t="s">
        <v>5912</v>
      </c>
      <c r="E2174" t="str">
        <f t="shared" si="306"/>
        <v>Data Analyst</v>
      </c>
      <c r="F2174" t="str">
        <f t="shared" si="298"/>
        <v>$57</v>
      </c>
      <c r="G2174" t="str">
        <f t="shared" si="299"/>
        <v>$67</v>
      </c>
      <c r="H2174" t="str">
        <f>LEFT(DataAnalyst!F2246,LEN(DataAnalyst!F2246)-3)</f>
        <v xml:space="preserve">Avacend, Inc.
</v>
      </c>
      <c r="I2174" t="s">
        <v>4660</v>
      </c>
      <c r="J2174" t="str">
        <f>IF(DataAnalyst!I2246=-1,"Unknown",DataAnalyst!I2246)</f>
        <v>51 to 200 employees</v>
      </c>
      <c r="K2174" t="str">
        <f>IF(DataAnalyst!L2246=-1,"Unknown",DataAnalyst!L2246)</f>
        <v>Staffing &amp; Outsourcing</v>
      </c>
      <c r="L2174" t="str">
        <f>IF(DataAnalyst!N2246=-1,"Unknown",DataAnalyst!N2246)</f>
        <v>Unknown / Non-Applicable</v>
      </c>
      <c r="M2174" t="b">
        <f>IF(DataAnalyst!P2246=-1,FALSE,TRUE)</f>
        <v>0</v>
      </c>
      <c r="N2174">
        <f t="shared" si="305"/>
        <v>0</v>
      </c>
      <c r="O2174">
        <f t="shared" si="300"/>
        <v>0</v>
      </c>
      <c r="P2174">
        <f t="shared" si="301"/>
        <v>0</v>
      </c>
      <c r="Q2174">
        <f t="shared" si="302"/>
        <v>1</v>
      </c>
      <c r="R2174">
        <f t="shared" si="303"/>
        <v>0</v>
      </c>
      <c r="S2174">
        <f t="shared" si="304"/>
        <v>1</v>
      </c>
    </row>
    <row r="2175" spans="1:19" ht="18.600000000000001" customHeight="1" x14ac:dyDescent="0.3">
      <c r="A2175" t="s">
        <v>5949</v>
      </c>
      <c r="B2175" t="str">
        <f>UPPER(DataAnalyst!B2175)</f>
        <v>JUNIOR DATA ANALYST</v>
      </c>
      <c r="C2175" t="s">
        <v>5912</v>
      </c>
      <c r="E2175" t="str">
        <f t="shared" si="306"/>
        <v>Data Analyst</v>
      </c>
      <c r="F2175" t="str">
        <f t="shared" si="298"/>
        <v>$57</v>
      </c>
      <c r="G2175" t="str">
        <f t="shared" si="299"/>
        <v>$67</v>
      </c>
      <c r="H2175" t="str">
        <f>LEFT(DataAnalyst!F2247,LEN(DataAnalyst!F2247)-3)</f>
        <v xml:space="preserve">Forfeiture Support Associates
</v>
      </c>
      <c r="I2175" t="s">
        <v>1708</v>
      </c>
      <c r="J2175" t="str">
        <f>IF(DataAnalyst!I2247=-1,"Unknown",DataAnalyst!I2247)</f>
        <v>1001 to 5000 employees</v>
      </c>
      <c r="K2175" t="str">
        <f>IF(DataAnalyst!L2247=-1,"Unknown",DataAnalyst!L2247)</f>
        <v>Staffing &amp; Outsourcing</v>
      </c>
      <c r="L2175" t="str">
        <f>IF(DataAnalyst!N2247=-1,"Unknown",DataAnalyst!N2247)</f>
        <v>$50 to $100 million (USD)</v>
      </c>
      <c r="M2175" t="b">
        <f>IF(DataAnalyst!P2247=-1,FALSE,TRUE)</f>
        <v>0</v>
      </c>
      <c r="N2175">
        <f t="shared" si="305"/>
        <v>1</v>
      </c>
      <c r="O2175">
        <f t="shared" si="300"/>
        <v>0</v>
      </c>
      <c r="P2175">
        <f t="shared" si="301"/>
        <v>0</v>
      </c>
      <c r="Q2175">
        <f t="shared" si="302"/>
        <v>0</v>
      </c>
      <c r="R2175">
        <f t="shared" si="303"/>
        <v>0</v>
      </c>
      <c r="S2175">
        <f t="shared" si="304"/>
        <v>1</v>
      </c>
    </row>
    <row r="2176" spans="1:19" ht="18.600000000000001" customHeight="1" x14ac:dyDescent="0.3">
      <c r="A2176" t="s">
        <v>5951</v>
      </c>
      <c r="B2176" t="str">
        <f>UPPER(DataAnalyst!B2176)</f>
        <v>VENDOR MASTER DATA ASSOCIATE ANALYST</v>
      </c>
      <c r="C2176" t="s">
        <v>5912</v>
      </c>
      <c r="E2176" t="str">
        <f t="shared" si="306"/>
        <v>Data Analyst</v>
      </c>
      <c r="F2176" t="str">
        <f t="shared" si="298"/>
        <v>$57</v>
      </c>
      <c r="G2176" t="str">
        <f t="shared" si="299"/>
        <v>$67</v>
      </c>
      <c r="H2176" t="str">
        <f>LEFT(DataAnalyst!F2249,LEN(DataAnalyst!F2249)-3)</f>
        <v xml:space="preserve">APN Software Services Inc.
</v>
      </c>
      <c r="I2176" t="s">
        <v>6029</v>
      </c>
      <c r="J2176" t="str">
        <f>IF(DataAnalyst!I2249=-1,"Unknown",DataAnalyst!I2249)</f>
        <v>51 to 200 employees</v>
      </c>
      <c r="K2176" t="str">
        <f>IF(DataAnalyst!L2249=-1,"Unknown",DataAnalyst!L2249)</f>
        <v>Computer Hardware &amp; Software</v>
      </c>
      <c r="L2176" t="str">
        <f>IF(DataAnalyst!N2249=-1,"Unknown",DataAnalyst!N2249)</f>
        <v>$25 to $50 million (USD)</v>
      </c>
      <c r="M2176" t="b">
        <f>IF(DataAnalyst!P2249=-1,FALSE,TRUE)</f>
        <v>0</v>
      </c>
      <c r="N2176">
        <f t="shared" si="305"/>
        <v>0</v>
      </c>
      <c r="O2176">
        <f t="shared" si="300"/>
        <v>0</v>
      </c>
      <c r="P2176">
        <f t="shared" si="301"/>
        <v>0</v>
      </c>
      <c r="Q2176">
        <f t="shared" si="302"/>
        <v>0</v>
      </c>
      <c r="R2176">
        <f t="shared" si="303"/>
        <v>0</v>
      </c>
      <c r="S2176">
        <f t="shared" si="304"/>
        <v>1</v>
      </c>
    </row>
    <row r="2177" spans="1:19" ht="18.600000000000001" customHeight="1" x14ac:dyDescent="0.3">
      <c r="A2177" t="s">
        <v>5955</v>
      </c>
      <c r="B2177" t="str">
        <f>UPPER(DataAnalyst!B2177)</f>
        <v>SYSTEMS &amp; DATA ANALYST</v>
      </c>
      <c r="C2177" t="s">
        <v>5912</v>
      </c>
      <c r="E2177" t="str">
        <f t="shared" si="306"/>
        <v>Data Analyst</v>
      </c>
      <c r="F2177" t="str">
        <f t="shared" si="298"/>
        <v>$57</v>
      </c>
      <c r="G2177" t="str">
        <f t="shared" si="299"/>
        <v>$67</v>
      </c>
      <c r="H2177" t="str">
        <f>LEFT(DataAnalyst!F2250,LEN(DataAnalyst!F2250)-3)</f>
        <v xml:space="preserve">Avacend, Inc.
</v>
      </c>
      <c r="I2177" t="s">
        <v>4660</v>
      </c>
      <c r="J2177" t="str">
        <f>IF(DataAnalyst!I2250=-1,"Unknown",DataAnalyst!I2250)</f>
        <v>51 to 200 employees</v>
      </c>
      <c r="K2177" t="str">
        <f>IF(DataAnalyst!L2250=-1,"Unknown",DataAnalyst!L2250)</f>
        <v>Staffing &amp; Outsourcing</v>
      </c>
      <c r="L2177" t="str">
        <f>IF(DataAnalyst!N2250=-1,"Unknown",DataAnalyst!N2250)</f>
        <v>Unknown / Non-Applicable</v>
      </c>
      <c r="M2177" t="b">
        <f>IF(DataAnalyst!P2250=-1,FALSE,TRUE)</f>
        <v>0</v>
      </c>
      <c r="N2177">
        <f t="shared" si="305"/>
        <v>0</v>
      </c>
      <c r="O2177">
        <f t="shared" si="300"/>
        <v>0</v>
      </c>
      <c r="P2177">
        <f t="shared" si="301"/>
        <v>0</v>
      </c>
      <c r="Q2177">
        <f t="shared" si="302"/>
        <v>0</v>
      </c>
      <c r="R2177">
        <f t="shared" si="303"/>
        <v>0</v>
      </c>
      <c r="S2177">
        <f t="shared" si="304"/>
        <v>0</v>
      </c>
    </row>
    <row r="2178" spans="1:19" ht="18.600000000000001" customHeight="1" x14ac:dyDescent="0.3">
      <c r="A2178" t="s">
        <v>5958</v>
      </c>
      <c r="B2178" t="str">
        <f>UPPER(DataAnalyst!B2178)</f>
        <v>DATA ANALYST...........................!</v>
      </c>
      <c r="C2178" t="s">
        <v>5912</v>
      </c>
      <c r="E2178" t="str">
        <f t="shared" si="306"/>
        <v>Data Analyst</v>
      </c>
      <c r="F2178" t="str">
        <f t="shared" ref="F2178:F2241" si="307">LEFT(C2178,3)</f>
        <v>$57</v>
      </c>
      <c r="G2178" t="str">
        <f t="shared" ref="G2178:G2241" si="308">MID(C2178,FIND("-",C2178)+1,FIND("(",C2178)-FIND("-",C2178)-3)</f>
        <v>$67</v>
      </c>
      <c r="H2178" t="str">
        <f>LEFT(DataAnalyst!F2251,LEN(DataAnalyst!F2251)-3)</f>
        <v xml:space="preserve">Arrow Electronics
</v>
      </c>
      <c r="I2178" t="s">
        <v>1708</v>
      </c>
      <c r="J2178" t="str">
        <f>IF(DataAnalyst!I2251=-1,"Unknown",DataAnalyst!I2251)</f>
        <v>10000+ employees</v>
      </c>
      <c r="K2178" t="str">
        <f>IF(DataAnalyst!L2251=-1,"Unknown",DataAnalyst!L2251)</f>
        <v>Wholesale</v>
      </c>
      <c r="L2178" t="str">
        <f>IF(DataAnalyst!N2251=-1,"Unknown",DataAnalyst!N2251)</f>
        <v>$10+ billion (USD)</v>
      </c>
      <c r="M2178" t="b">
        <f>IF(DataAnalyst!P2251=-1,FALSE,TRUE)</f>
        <v>0</v>
      </c>
      <c r="N2178">
        <f t="shared" si="305"/>
        <v>1</v>
      </c>
      <c r="O2178">
        <f t="shared" si="300"/>
        <v>0</v>
      </c>
      <c r="P2178">
        <f t="shared" si="301"/>
        <v>0</v>
      </c>
      <c r="Q2178">
        <f t="shared" si="302"/>
        <v>0</v>
      </c>
      <c r="R2178">
        <f t="shared" si="303"/>
        <v>0</v>
      </c>
      <c r="S2178">
        <f t="shared" si="304"/>
        <v>1</v>
      </c>
    </row>
    <row r="2179" spans="1:19" ht="18.600000000000001" customHeight="1" x14ac:dyDescent="0.3">
      <c r="A2179" t="s">
        <v>5960</v>
      </c>
      <c r="B2179" t="str">
        <f>UPPER(DataAnalyst!B2179)</f>
        <v>HEALTHCARE DATA ANALYST - SQL AND PYTHON</v>
      </c>
      <c r="C2179" t="s">
        <v>5912</v>
      </c>
      <c r="E2179" t="str">
        <f t="shared" si="306"/>
        <v>Data Analyst</v>
      </c>
      <c r="F2179" t="str">
        <f t="shared" si="307"/>
        <v>$57</v>
      </c>
      <c r="G2179" t="str">
        <f t="shared" si="308"/>
        <v>$67</v>
      </c>
      <c r="H2179" t="str">
        <f>LEFT(DataAnalyst!F2253,LEN(DataAnalyst!F2253)-3)</f>
        <v xml:space="preserve">Contingent Network Services
</v>
      </c>
      <c r="I2179" t="s">
        <v>1708</v>
      </c>
      <c r="J2179" t="str">
        <f>IF(DataAnalyst!I2253=-1,"Unknown",DataAnalyst!I2253)</f>
        <v>201 to 500 employees</v>
      </c>
      <c r="K2179" t="str">
        <f>IF(DataAnalyst!L2253=-1,"Unknown",DataAnalyst!L2253)</f>
        <v>Enterprise Software &amp; Network Solutions</v>
      </c>
      <c r="L2179" t="str">
        <f>IF(DataAnalyst!N2253=-1,"Unknown",DataAnalyst!N2253)</f>
        <v>$25 to $50 million (USD)</v>
      </c>
      <c r="M2179" t="b">
        <f>IF(DataAnalyst!P2253=-1,FALSE,TRUE)</f>
        <v>0</v>
      </c>
      <c r="N2179">
        <f t="shared" si="305"/>
        <v>1</v>
      </c>
      <c r="O2179">
        <f t="shared" ref="O2179:O2242" si="309">COUNTIF($A2179,"*Python*")</f>
        <v>1</v>
      </c>
      <c r="P2179">
        <f t="shared" ref="P2179:P2242" si="310">COUNTIF($A2179,"* R *")</f>
        <v>0</v>
      </c>
      <c r="Q2179">
        <f t="shared" ref="Q2179:Q2242" si="311">COUNTIF($A2179,"*Tableau*")</f>
        <v>0</v>
      </c>
      <c r="R2179">
        <f t="shared" ref="R2179:R2242" si="312">COUNTIF($A2179,"*Power BI*")+COUNTIF($A2179,"*PowerBI*")</f>
        <v>0</v>
      </c>
      <c r="S2179">
        <f t="shared" ref="S2179:S2242" si="313">+COUNTIF($A2179,"*Excel*")</f>
        <v>0</v>
      </c>
    </row>
    <row r="2180" spans="1:19" ht="18.600000000000001" customHeight="1" x14ac:dyDescent="0.3">
      <c r="A2180" t="s">
        <v>5963</v>
      </c>
      <c r="B2180" t="str">
        <f>UPPER(DataAnalyst!B2180)</f>
        <v>BI/DATA ANALYST</v>
      </c>
      <c r="C2180" t="s">
        <v>5912</v>
      </c>
      <c r="E2180" t="str">
        <f t="shared" si="306"/>
        <v>Data Analyst</v>
      </c>
      <c r="F2180" t="str">
        <f t="shared" si="307"/>
        <v>$57</v>
      </c>
      <c r="G2180" t="str">
        <f t="shared" si="308"/>
        <v>$67</v>
      </c>
      <c r="H2180" t="str">
        <f>LEFT(DataAnalyst!F2254,LEN(DataAnalyst!F2254)-3)</f>
        <v xml:space="preserve">SCL Health
</v>
      </c>
      <c r="I2180" t="s">
        <v>6029</v>
      </c>
      <c r="J2180" t="str">
        <f>IF(DataAnalyst!I2254=-1,"Unknown",DataAnalyst!I2254)</f>
        <v>10000+ employees</v>
      </c>
      <c r="K2180" t="str">
        <f>IF(DataAnalyst!L2254=-1,"Unknown",DataAnalyst!L2254)</f>
        <v>Health Care Services &amp; Hospitals</v>
      </c>
      <c r="L2180" t="str">
        <f>IF(DataAnalyst!N2254=-1,"Unknown",DataAnalyst!N2254)</f>
        <v>$2 to $5 billion (USD)</v>
      </c>
      <c r="M2180" t="b">
        <f>IF(DataAnalyst!P2254=-1,FALSE,TRUE)</f>
        <v>0</v>
      </c>
      <c r="N2180">
        <f t="shared" ref="N2180:N2243" si="314">COUNTIF($A2180,"*SQL*")</f>
        <v>1</v>
      </c>
      <c r="O2180">
        <f t="shared" si="309"/>
        <v>0</v>
      </c>
      <c r="P2180">
        <f t="shared" si="310"/>
        <v>0</v>
      </c>
      <c r="Q2180">
        <f t="shared" si="311"/>
        <v>1</v>
      </c>
      <c r="R2180">
        <f t="shared" si="312"/>
        <v>0</v>
      </c>
      <c r="S2180">
        <f t="shared" si="313"/>
        <v>1</v>
      </c>
    </row>
    <row r="2181" spans="1:19" ht="18.600000000000001" customHeight="1" x14ac:dyDescent="0.3">
      <c r="A2181" t="s">
        <v>5964</v>
      </c>
      <c r="B2181" t="str">
        <f>UPPER(DataAnalyst!B2181)</f>
        <v>DATA ANALYST</v>
      </c>
      <c r="C2181" t="s">
        <v>5912</v>
      </c>
      <c r="E2181" t="str">
        <f t="shared" si="306"/>
        <v>Data Analyst</v>
      </c>
      <c r="F2181" t="str">
        <f t="shared" si="307"/>
        <v>$57</v>
      </c>
      <c r="G2181" t="str">
        <f t="shared" si="308"/>
        <v>$67</v>
      </c>
      <c r="H2181" t="str">
        <f>LEFT(DataAnalyst!F9,LEN(DataAnalyst!F9)-3)</f>
        <v xml:space="preserve">GNY Insurance Companies
</v>
      </c>
      <c r="I2181" t="s">
        <v>19</v>
      </c>
      <c r="J2181" t="str">
        <f>IF(DataAnalyst!I9=-1,"Unknown",DataAnalyst!I9)</f>
        <v>201 to 500 employees</v>
      </c>
      <c r="K2181" t="str">
        <f>IF(DataAnalyst!L9=-1,"Unknown",DataAnalyst!L9)</f>
        <v>Insurance Carriers</v>
      </c>
      <c r="L2181" t="str">
        <f>IF(DataAnalyst!N9=-1,"Unknown",DataAnalyst!N9)</f>
        <v>$100 to $500 million (USD)</v>
      </c>
      <c r="M2181" t="b">
        <f>IF(DataAnalyst!P9=-1,FALSE,TRUE)</f>
        <v>1</v>
      </c>
      <c r="N2181">
        <f t="shared" si="314"/>
        <v>1</v>
      </c>
      <c r="O2181">
        <f t="shared" si="309"/>
        <v>0</v>
      </c>
      <c r="P2181">
        <f t="shared" si="310"/>
        <v>0</v>
      </c>
      <c r="Q2181">
        <f t="shared" si="311"/>
        <v>0</v>
      </c>
      <c r="R2181">
        <f t="shared" si="312"/>
        <v>0</v>
      </c>
      <c r="S2181">
        <f t="shared" si="313"/>
        <v>1</v>
      </c>
    </row>
    <row r="2182" spans="1:19" ht="18.600000000000001" customHeight="1" x14ac:dyDescent="0.3">
      <c r="A2182" t="s">
        <v>5965</v>
      </c>
      <c r="B2182" t="str">
        <f>UPPER(DataAnalyst!B2182)</f>
        <v>BUSINESS DATA ANALYST</v>
      </c>
      <c r="C2182" t="s">
        <v>5912</v>
      </c>
      <c r="E2182" t="str">
        <f t="shared" si="306"/>
        <v>Business Analyst</v>
      </c>
      <c r="F2182" t="str">
        <f t="shared" si="307"/>
        <v>$57</v>
      </c>
      <c r="G2182" t="str">
        <f t="shared" si="308"/>
        <v>$67</v>
      </c>
      <c r="H2182" t="str">
        <f>LEFT(DataAnalyst!F22,LEN(DataAnalyst!F22)-3)</f>
        <v xml:space="preserve">Google
</v>
      </c>
      <c r="I2182" t="s">
        <v>19</v>
      </c>
      <c r="J2182" t="str">
        <f>IF(DataAnalyst!I22=-1,"Unknown",DataAnalyst!I22)</f>
        <v>10000+ employees</v>
      </c>
      <c r="K2182" t="str">
        <f>IF(DataAnalyst!L22=-1,"Unknown",DataAnalyst!L22)</f>
        <v>Internet</v>
      </c>
      <c r="L2182" t="str">
        <f>IF(DataAnalyst!N22=-1,"Unknown",DataAnalyst!N22)</f>
        <v>$10+ billion (USD)</v>
      </c>
      <c r="M2182" t="b">
        <f>IF(DataAnalyst!P22=-1,FALSE,TRUE)</f>
        <v>0</v>
      </c>
      <c r="N2182">
        <f t="shared" si="314"/>
        <v>0</v>
      </c>
      <c r="O2182">
        <f t="shared" si="309"/>
        <v>0</v>
      </c>
      <c r="P2182">
        <f t="shared" si="310"/>
        <v>0</v>
      </c>
      <c r="Q2182">
        <f t="shared" si="311"/>
        <v>0</v>
      </c>
      <c r="R2182">
        <f t="shared" si="312"/>
        <v>0</v>
      </c>
      <c r="S2182">
        <f t="shared" si="313"/>
        <v>0</v>
      </c>
    </row>
    <row r="2183" spans="1:19" ht="18.600000000000001" customHeight="1" x14ac:dyDescent="0.3">
      <c r="A2183" t="s">
        <v>5969</v>
      </c>
      <c r="B2183" t="str">
        <f>UPPER(DataAnalyst!B2183)</f>
        <v>DATA ANALYST</v>
      </c>
      <c r="C2183" t="s">
        <v>5912</v>
      </c>
      <c r="E2183" t="str">
        <f t="shared" si="306"/>
        <v>Data Analyst</v>
      </c>
      <c r="F2183" t="str">
        <f t="shared" si="307"/>
        <v>$57</v>
      </c>
      <c r="G2183" t="str">
        <f t="shared" si="308"/>
        <v>$67</v>
      </c>
      <c r="H2183" t="str">
        <f>LEFT(DataAnalyst!F23,LEN(DataAnalyst!F23)-3)</f>
        <v>MUSIC &amp; Entertainm</v>
      </c>
      <c r="I2183" t="s">
        <v>19</v>
      </c>
      <c r="J2183" t="str">
        <f>IF(DataAnalyst!I23=-1,"Unknown",DataAnalyst!I23)</f>
        <v>Unknown</v>
      </c>
      <c r="K2183" t="str">
        <f>IF(DataAnalyst!L23=-1,"Unknown",DataAnalyst!L23)</f>
        <v>Unknown</v>
      </c>
      <c r="L2183" t="str">
        <f>IF(DataAnalyst!N23=-1,"Unknown",DataAnalyst!N23)</f>
        <v>Unknown / Non-Applicable</v>
      </c>
      <c r="M2183" t="b">
        <f>IF(DataAnalyst!P23=-1,FALSE,TRUE)</f>
        <v>0</v>
      </c>
      <c r="N2183">
        <f t="shared" si="314"/>
        <v>1</v>
      </c>
      <c r="O2183">
        <f t="shared" si="309"/>
        <v>1</v>
      </c>
      <c r="P2183">
        <f t="shared" si="310"/>
        <v>0</v>
      </c>
      <c r="Q2183">
        <f t="shared" si="311"/>
        <v>0</v>
      </c>
      <c r="R2183">
        <f t="shared" si="312"/>
        <v>0</v>
      </c>
      <c r="S2183">
        <f t="shared" si="313"/>
        <v>1</v>
      </c>
    </row>
    <row r="2184" spans="1:19" ht="18.600000000000001" customHeight="1" x14ac:dyDescent="0.3">
      <c r="A2184" t="s">
        <v>5972</v>
      </c>
      <c r="B2184" t="str">
        <f>UPPER(DataAnalyst!B2184)</f>
        <v>SOAPBOX DATA ANALYST</v>
      </c>
      <c r="C2184" t="s">
        <v>5912</v>
      </c>
      <c r="E2184" t="str">
        <f t="shared" si="306"/>
        <v>Data Analyst</v>
      </c>
      <c r="F2184" t="str">
        <f t="shared" si="307"/>
        <v>$57</v>
      </c>
      <c r="G2184" t="str">
        <f t="shared" si="308"/>
        <v>$67</v>
      </c>
      <c r="H2184" t="str">
        <f>LEFT(DataAnalyst!F35,LEN(DataAnalyst!F35)-3)</f>
        <v xml:space="preserve">SoFi
</v>
      </c>
      <c r="I2184" t="s">
        <v>19</v>
      </c>
      <c r="J2184" t="str">
        <f>IF(DataAnalyst!I35=-1,"Unknown",DataAnalyst!I35)</f>
        <v>1001 to 5000 employees</v>
      </c>
      <c r="K2184" t="str">
        <f>IF(DataAnalyst!L35=-1,"Unknown",DataAnalyst!L35)</f>
        <v>Lending</v>
      </c>
      <c r="L2184" t="str">
        <f>IF(DataAnalyst!N35=-1,"Unknown",DataAnalyst!N35)</f>
        <v>Unknown / Non-Applicable</v>
      </c>
      <c r="M2184" t="b">
        <f>IF(DataAnalyst!P35=-1,FALSE,TRUE)</f>
        <v>0</v>
      </c>
      <c r="N2184">
        <f t="shared" si="314"/>
        <v>0</v>
      </c>
      <c r="O2184">
        <f t="shared" si="309"/>
        <v>0</v>
      </c>
      <c r="P2184">
        <f t="shared" si="310"/>
        <v>0</v>
      </c>
      <c r="Q2184">
        <f t="shared" si="311"/>
        <v>0</v>
      </c>
      <c r="R2184">
        <f t="shared" si="312"/>
        <v>0</v>
      </c>
      <c r="S2184">
        <f t="shared" si="313"/>
        <v>0</v>
      </c>
    </row>
    <row r="2185" spans="1:19" ht="18.600000000000001" customHeight="1" x14ac:dyDescent="0.3">
      <c r="A2185" t="s">
        <v>5976</v>
      </c>
      <c r="B2185" t="str">
        <f>UPPER(DataAnalyst!B2185)</f>
        <v>SENIOR DATA QUALITY ANALYST</v>
      </c>
      <c r="C2185" t="s">
        <v>5975</v>
      </c>
      <c r="E2185" t="str">
        <f t="shared" si="306"/>
        <v>Data Analyst</v>
      </c>
      <c r="F2185" t="str">
        <f t="shared" si="307"/>
        <v>$49</v>
      </c>
      <c r="G2185" t="str">
        <f t="shared" si="308"/>
        <v>$91</v>
      </c>
      <c r="H2185" t="str">
        <f>LEFT(DataAnalyst!F40,LEN(DataAnalyst!F40)-3)</f>
        <v xml:space="preserve">NYU Langone Health
</v>
      </c>
      <c r="I2185" t="s">
        <v>19</v>
      </c>
      <c r="J2185" t="str">
        <f>IF(DataAnalyst!I40=-1,"Unknown",DataAnalyst!I40)</f>
        <v>10000+ employees</v>
      </c>
      <c r="K2185" t="str">
        <f>IF(DataAnalyst!L40=-1,"Unknown",DataAnalyst!L40)</f>
        <v>Health Care Services &amp; Hospitals</v>
      </c>
      <c r="L2185" t="str">
        <f>IF(DataAnalyst!N40=-1,"Unknown",DataAnalyst!N40)</f>
        <v>$5 to $10 billion (USD)</v>
      </c>
      <c r="M2185" t="b">
        <f>IF(DataAnalyst!P40=-1,FALSE,TRUE)</f>
        <v>0</v>
      </c>
      <c r="N2185">
        <f t="shared" si="314"/>
        <v>1</v>
      </c>
      <c r="O2185">
        <f t="shared" si="309"/>
        <v>1</v>
      </c>
      <c r="P2185">
        <f t="shared" si="310"/>
        <v>0</v>
      </c>
      <c r="Q2185">
        <f t="shared" si="311"/>
        <v>0</v>
      </c>
      <c r="R2185">
        <f t="shared" si="312"/>
        <v>0</v>
      </c>
      <c r="S2185">
        <f t="shared" si="313"/>
        <v>1</v>
      </c>
    </row>
    <row r="2186" spans="1:19" ht="18.600000000000001" customHeight="1" x14ac:dyDescent="0.3">
      <c r="A2186" t="s">
        <v>5979</v>
      </c>
      <c r="B2186" t="str">
        <f>UPPER(DataAnalyst!B2186)</f>
        <v>DATA ANALYST</v>
      </c>
      <c r="C2186" t="s">
        <v>5975</v>
      </c>
      <c r="E2186" t="str">
        <f t="shared" si="306"/>
        <v>Data Analyst</v>
      </c>
      <c r="F2186" t="str">
        <f t="shared" si="307"/>
        <v>$49</v>
      </c>
      <c r="G2186" t="str">
        <f t="shared" si="308"/>
        <v>$91</v>
      </c>
      <c r="H2186" t="str">
        <f>LEFT(DataAnalyst!F51,LEN(DataAnalyst!F51)-3)</f>
        <v xml:space="preserve">Roku
</v>
      </c>
      <c r="I2186" t="s">
        <v>19</v>
      </c>
      <c r="J2186" t="str">
        <f>IF(DataAnalyst!I51=-1,"Unknown",DataAnalyst!I51)</f>
        <v>1001 to 5000 employees</v>
      </c>
      <c r="K2186" t="str">
        <f>IF(DataAnalyst!L51=-1,"Unknown",DataAnalyst!L51)</f>
        <v>IT Services</v>
      </c>
      <c r="L2186" t="str">
        <f>IF(DataAnalyst!N51=-1,"Unknown",DataAnalyst!N51)</f>
        <v>$500 million to $1 billion (USD)</v>
      </c>
      <c r="M2186" t="b">
        <f>IF(DataAnalyst!P51=-1,FALSE,TRUE)</f>
        <v>0</v>
      </c>
      <c r="N2186">
        <f t="shared" si="314"/>
        <v>1</v>
      </c>
      <c r="O2186">
        <f t="shared" si="309"/>
        <v>0</v>
      </c>
      <c r="P2186">
        <f t="shared" si="310"/>
        <v>0</v>
      </c>
      <c r="Q2186">
        <f t="shared" si="311"/>
        <v>0</v>
      </c>
      <c r="R2186">
        <f t="shared" si="312"/>
        <v>0</v>
      </c>
      <c r="S2186">
        <f t="shared" si="313"/>
        <v>1</v>
      </c>
    </row>
    <row r="2187" spans="1:19" ht="18.600000000000001" customHeight="1" x14ac:dyDescent="0.3">
      <c r="A2187" t="s">
        <v>5982</v>
      </c>
      <c r="B2187" t="str">
        <f>UPPER(DataAnalyst!B2187)</f>
        <v>DMV/DC DATA SERVICES ANALYST - ANALYST II</v>
      </c>
      <c r="C2187" t="s">
        <v>5975</v>
      </c>
      <c r="E2187" t="str">
        <f t="shared" si="306"/>
        <v>Data Analyst</v>
      </c>
      <c r="F2187" t="str">
        <f t="shared" si="307"/>
        <v>$49</v>
      </c>
      <c r="G2187" t="str">
        <f t="shared" si="308"/>
        <v>$91</v>
      </c>
      <c r="H2187" t="str">
        <f>LEFT(DataAnalyst!F56,LEN(DataAnalyst!F56)-3)</f>
        <v xml:space="preserve">TSR, Inc.
</v>
      </c>
      <c r="I2187" t="s">
        <v>264</v>
      </c>
      <c r="J2187" t="str">
        <f>IF(DataAnalyst!I56=-1,"Unknown",DataAnalyst!I56)</f>
        <v>201 to 500 employees</v>
      </c>
      <c r="K2187" t="str">
        <f>IF(DataAnalyst!L56=-1,"Unknown",DataAnalyst!L56)</f>
        <v>Staffing &amp; Outsourcing</v>
      </c>
      <c r="L2187" t="str">
        <f>IF(DataAnalyst!N56=-1,"Unknown",DataAnalyst!N56)</f>
        <v>$50 to $100 million (USD)</v>
      </c>
      <c r="M2187" t="b">
        <f>IF(DataAnalyst!P56=-1,FALSE,TRUE)</f>
        <v>0</v>
      </c>
      <c r="N2187">
        <f t="shared" si="314"/>
        <v>0</v>
      </c>
      <c r="O2187">
        <f t="shared" si="309"/>
        <v>0</v>
      </c>
      <c r="P2187">
        <f t="shared" si="310"/>
        <v>0</v>
      </c>
      <c r="Q2187">
        <f t="shared" si="311"/>
        <v>0</v>
      </c>
      <c r="R2187">
        <f t="shared" si="312"/>
        <v>0</v>
      </c>
      <c r="S2187">
        <f t="shared" si="313"/>
        <v>1</v>
      </c>
    </row>
    <row r="2188" spans="1:19" ht="18.600000000000001" customHeight="1" x14ac:dyDescent="0.3">
      <c r="A2188" t="s">
        <v>5985</v>
      </c>
      <c r="B2188" t="str">
        <f>UPPER(DataAnalyst!B2188)</f>
        <v>DATA ANALYST/DATA ENGINEER/DATA MANAGEMENT</v>
      </c>
      <c r="C2188" t="s">
        <v>5975</v>
      </c>
      <c r="E2188" t="str">
        <f t="shared" si="306"/>
        <v>Data Analyst</v>
      </c>
      <c r="F2188" t="str">
        <f t="shared" si="307"/>
        <v>$49</v>
      </c>
      <c r="G2188" t="str">
        <f t="shared" si="308"/>
        <v>$91</v>
      </c>
      <c r="H2188" t="str">
        <f>LEFT(DataAnalyst!F64,LEN(DataAnalyst!F64)-3)</f>
        <v xml:space="preserve">Perficient
</v>
      </c>
      <c r="I2188" t="s">
        <v>19</v>
      </c>
      <c r="J2188" t="str">
        <f>IF(DataAnalyst!I64=-1,"Unknown",DataAnalyst!I64)</f>
        <v>1001 to 5000 employees</v>
      </c>
      <c r="K2188" t="str">
        <f>IF(DataAnalyst!L64=-1,"Unknown",DataAnalyst!L64)</f>
        <v>IT Services</v>
      </c>
      <c r="L2188" t="str">
        <f>IF(DataAnalyst!N64=-1,"Unknown",DataAnalyst!N64)</f>
        <v>$500 million to $1 billion (USD)</v>
      </c>
      <c r="M2188" t="b">
        <f>IF(DataAnalyst!P64=-1,FALSE,TRUE)</f>
        <v>0</v>
      </c>
      <c r="N2188">
        <f t="shared" si="314"/>
        <v>1</v>
      </c>
      <c r="O2188">
        <f t="shared" si="309"/>
        <v>0</v>
      </c>
      <c r="P2188">
        <f t="shared" si="310"/>
        <v>0</v>
      </c>
      <c r="Q2188">
        <f t="shared" si="311"/>
        <v>1</v>
      </c>
      <c r="R2188">
        <f t="shared" si="312"/>
        <v>1</v>
      </c>
      <c r="S2188">
        <f t="shared" si="313"/>
        <v>0</v>
      </c>
    </row>
    <row r="2189" spans="1:19" ht="18.600000000000001" customHeight="1" x14ac:dyDescent="0.3">
      <c r="A2189" t="s">
        <v>5986</v>
      </c>
      <c r="B2189" t="str">
        <f>UPPER(DataAnalyst!B2189)</f>
        <v>DATA EXPERIENCE ANALYST</v>
      </c>
      <c r="C2189" t="s">
        <v>5975</v>
      </c>
      <c r="E2189" t="str">
        <f t="shared" si="306"/>
        <v>Data Analyst</v>
      </c>
      <c r="F2189" t="str">
        <f t="shared" si="307"/>
        <v>$49</v>
      </c>
      <c r="G2189" t="str">
        <f t="shared" si="308"/>
        <v>$91</v>
      </c>
      <c r="H2189" t="str">
        <f>LEFT(DataAnalyst!F70,LEN(DataAnalyst!F70)-3)</f>
        <v>Greater New York Mutual Insurance Companies (G</v>
      </c>
      <c r="I2189" t="s">
        <v>19</v>
      </c>
      <c r="J2189" t="str">
        <f>IF(DataAnalyst!I70=-1,"Unknown",DataAnalyst!I70)</f>
        <v>Unknown</v>
      </c>
      <c r="K2189" t="str">
        <f>IF(DataAnalyst!L70=-1,"Unknown",DataAnalyst!L70)</f>
        <v>Unknown</v>
      </c>
      <c r="L2189" t="str">
        <f>IF(DataAnalyst!N70=-1,"Unknown",DataAnalyst!N70)</f>
        <v>Unknown</v>
      </c>
      <c r="M2189" t="b">
        <f>IF(DataAnalyst!P70=-1,FALSE,TRUE)</f>
        <v>0</v>
      </c>
      <c r="N2189">
        <f t="shared" si="314"/>
        <v>1</v>
      </c>
      <c r="O2189">
        <f t="shared" si="309"/>
        <v>0</v>
      </c>
      <c r="P2189">
        <f t="shared" si="310"/>
        <v>0</v>
      </c>
      <c r="Q2189">
        <f t="shared" si="311"/>
        <v>1</v>
      </c>
      <c r="R2189">
        <f t="shared" si="312"/>
        <v>0</v>
      </c>
      <c r="S2189">
        <f t="shared" si="313"/>
        <v>0</v>
      </c>
    </row>
    <row r="2190" spans="1:19" ht="18.600000000000001" customHeight="1" x14ac:dyDescent="0.3">
      <c r="A2190" t="s">
        <v>5989</v>
      </c>
      <c r="B2190" t="str">
        <f>UPPER(DataAnalyst!B2190)</f>
        <v>DATA ANALYST</v>
      </c>
      <c r="C2190" t="s">
        <v>5975</v>
      </c>
      <c r="E2190" t="str">
        <f t="shared" si="306"/>
        <v>Data Analyst</v>
      </c>
      <c r="F2190" t="str">
        <f t="shared" si="307"/>
        <v>$49</v>
      </c>
      <c r="G2190" t="str">
        <f t="shared" si="308"/>
        <v>$91</v>
      </c>
      <c r="H2190" t="str">
        <f>LEFT(DataAnalyst!F78,LEN(DataAnalyst!F78)-3)</f>
        <v xml:space="preserve">Discovery Communications, Inc.
</v>
      </c>
      <c r="I2190" t="s">
        <v>19</v>
      </c>
      <c r="J2190" t="str">
        <f>IF(DataAnalyst!I78=-1,"Unknown",DataAnalyst!I78)</f>
        <v>10000+ employees</v>
      </c>
      <c r="K2190" t="str">
        <f>IF(DataAnalyst!L78=-1,"Unknown",DataAnalyst!L78)</f>
        <v>TV Broadcast &amp; Cable Networks</v>
      </c>
      <c r="L2190" t="str">
        <f>IF(DataAnalyst!N78=-1,"Unknown",DataAnalyst!N78)</f>
        <v>$5 to $10 billion (USD)</v>
      </c>
      <c r="M2190" t="b">
        <f>IF(DataAnalyst!P78=-1,FALSE,TRUE)</f>
        <v>0</v>
      </c>
      <c r="N2190">
        <f t="shared" si="314"/>
        <v>1</v>
      </c>
      <c r="O2190">
        <f t="shared" si="309"/>
        <v>0</v>
      </c>
      <c r="P2190">
        <f t="shared" si="310"/>
        <v>0</v>
      </c>
      <c r="Q2190">
        <f t="shared" si="311"/>
        <v>1</v>
      </c>
      <c r="R2190">
        <f t="shared" si="312"/>
        <v>1</v>
      </c>
      <c r="S2190">
        <f t="shared" si="313"/>
        <v>1</v>
      </c>
    </row>
    <row r="2191" spans="1:19" ht="18.600000000000001" customHeight="1" x14ac:dyDescent="0.3">
      <c r="A2191" t="s">
        <v>5992</v>
      </c>
      <c r="B2191" t="str">
        <f>UPPER(DataAnalyst!B2191)</f>
        <v>PROCUREMENT DATA ANALYST</v>
      </c>
      <c r="C2191" t="s">
        <v>5975</v>
      </c>
      <c r="E2191" t="str">
        <f t="shared" si="306"/>
        <v>Data Analyst</v>
      </c>
      <c r="F2191" t="str">
        <f t="shared" si="307"/>
        <v>$49</v>
      </c>
      <c r="G2191" t="str">
        <f t="shared" si="308"/>
        <v>$91</v>
      </c>
      <c r="H2191" t="str">
        <f>LEFT(DataAnalyst!F93,LEN(DataAnalyst!F93)-3)</f>
        <v xml:space="preserve">Jefferies
</v>
      </c>
      <c r="I2191" t="s">
        <v>19</v>
      </c>
      <c r="J2191" t="str">
        <f>IF(DataAnalyst!I93=-1,"Unknown",DataAnalyst!I93)</f>
        <v>1001 to 5000 employees</v>
      </c>
      <c r="K2191" t="str">
        <f>IF(DataAnalyst!L93=-1,"Unknown",DataAnalyst!L93)</f>
        <v>Investment Banking &amp; Asset Management</v>
      </c>
      <c r="L2191" t="str">
        <f>IF(DataAnalyst!N93=-1,"Unknown",DataAnalyst!N93)</f>
        <v>$2 to $5 billion (USD)</v>
      </c>
      <c r="M2191" t="b">
        <f>IF(DataAnalyst!P93=-1,FALSE,TRUE)</f>
        <v>0</v>
      </c>
      <c r="N2191">
        <f t="shared" si="314"/>
        <v>0</v>
      </c>
      <c r="O2191">
        <f t="shared" si="309"/>
        <v>0</v>
      </c>
      <c r="P2191">
        <f t="shared" si="310"/>
        <v>0</v>
      </c>
      <c r="Q2191">
        <f t="shared" si="311"/>
        <v>0</v>
      </c>
      <c r="R2191">
        <f t="shared" si="312"/>
        <v>0</v>
      </c>
      <c r="S2191">
        <f t="shared" si="313"/>
        <v>1</v>
      </c>
    </row>
    <row r="2192" spans="1:19" ht="18.600000000000001" customHeight="1" x14ac:dyDescent="0.3">
      <c r="A2192" t="s">
        <v>5994</v>
      </c>
      <c r="B2192" t="str">
        <f>UPPER(DataAnalyst!B2192)</f>
        <v>MUTUAL FUND DATA ANALYST (JR1013810) - CONTRACT</v>
      </c>
      <c r="C2192" t="s">
        <v>5975</v>
      </c>
      <c r="E2192" t="str">
        <f t="shared" si="306"/>
        <v>Data Analyst</v>
      </c>
      <c r="F2192" t="str">
        <f t="shared" si="307"/>
        <v>$49</v>
      </c>
      <c r="G2192" t="str">
        <f t="shared" si="308"/>
        <v>$91</v>
      </c>
      <c r="H2192" t="str">
        <f>LEFT(DataAnalyst!F129,LEN(DataAnalyst!F129)-3)</f>
        <v xml:space="preserve">Huxley
</v>
      </c>
      <c r="I2192" t="s">
        <v>19</v>
      </c>
      <c r="J2192" t="str">
        <f>IF(DataAnalyst!I129=-1,"Unknown",DataAnalyst!I129)</f>
        <v>201 to 500 employees</v>
      </c>
      <c r="K2192" t="str">
        <f>IF(DataAnalyst!L129=-1,"Unknown",DataAnalyst!L129)</f>
        <v>Staffing &amp; Outsourcing</v>
      </c>
      <c r="L2192" t="str">
        <f>IF(DataAnalyst!N129=-1,"Unknown",DataAnalyst!N129)</f>
        <v>$25 to $50 million (USD)</v>
      </c>
      <c r="M2192" t="b">
        <f>IF(DataAnalyst!P129=-1,FALSE,TRUE)</f>
        <v>0</v>
      </c>
      <c r="N2192">
        <f t="shared" si="314"/>
        <v>0</v>
      </c>
      <c r="O2192">
        <f t="shared" si="309"/>
        <v>0</v>
      </c>
      <c r="P2192">
        <f t="shared" si="310"/>
        <v>0</v>
      </c>
      <c r="Q2192">
        <f t="shared" si="311"/>
        <v>0</v>
      </c>
      <c r="R2192">
        <f t="shared" si="312"/>
        <v>0</v>
      </c>
      <c r="S2192">
        <f t="shared" si="313"/>
        <v>1</v>
      </c>
    </row>
    <row r="2193" spans="1:19" ht="18.600000000000001" customHeight="1" x14ac:dyDescent="0.3">
      <c r="A2193" t="s">
        <v>5997</v>
      </c>
      <c r="B2193" t="str">
        <f>UPPER(DataAnalyst!B2193)</f>
        <v>DATA SCIENCE ANALYST</v>
      </c>
      <c r="C2193" t="s">
        <v>5975</v>
      </c>
      <c r="E2193" t="str">
        <f t="shared" si="306"/>
        <v>Data Analyst</v>
      </c>
      <c r="F2193" t="str">
        <f t="shared" si="307"/>
        <v>$49</v>
      </c>
      <c r="G2193" t="str">
        <f t="shared" si="308"/>
        <v>$91</v>
      </c>
      <c r="H2193" t="str">
        <f>LEFT(DataAnalyst!F146,LEN(DataAnalyst!F146)-3)</f>
        <v xml:space="preserve">Cuny Research Foundation
</v>
      </c>
      <c r="I2193" t="s">
        <v>19</v>
      </c>
      <c r="J2193" t="str">
        <f>IF(DataAnalyst!I146=-1,"Unknown",DataAnalyst!I146)</f>
        <v>10000+ employees</v>
      </c>
      <c r="K2193" t="str">
        <f>IF(DataAnalyst!L146=-1,"Unknown",DataAnalyst!L146)</f>
        <v>Colleges &amp; Universities</v>
      </c>
      <c r="L2193" t="str">
        <f>IF(DataAnalyst!N146=-1,"Unknown",DataAnalyst!N146)</f>
        <v>$100 to $500 million (USD)</v>
      </c>
      <c r="M2193" t="b">
        <f>IF(DataAnalyst!P146=-1,FALSE,TRUE)</f>
        <v>0</v>
      </c>
      <c r="N2193">
        <f t="shared" si="314"/>
        <v>0</v>
      </c>
      <c r="O2193">
        <f t="shared" si="309"/>
        <v>0</v>
      </c>
      <c r="P2193">
        <f t="shared" si="310"/>
        <v>0</v>
      </c>
      <c r="Q2193">
        <f t="shared" si="311"/>
        <v>0</v>
      </c>
      <c r="R2193">
        <f t="shared" si="312"/>
        <v>0</v>
      </c>
      <c r="S2193">
        <f t="shared" si="313"/>
        <v>1</v>
      </c>
    </row>
    <row r="2194" spans="1:19" ht="18.600000000000001" customHeight="1" x14ac:dyDescent="0.3">
      <c r="A2194" t="s">
        <v>5999</v>
      </c>
      <c r="B2194" t="str">
        <f>UPPER(DataAnalyst!B2194)</f>
        <v>DATA ANALYST</v>
      </c>
      <c r="C2194" t="s">
        <v>5975</v>
      </c>
      <c r="E2194" t="str">
        <f t="shared" si="306"/>
        <v>Data Analyst</v>
      </c>
      <c r="F2194" t="str">
        <f t="shared" si="307"/>
        <v>$49</v>
      </c>
      <c r="G2194" t="str">
        <f t="shared" si="308"/>
        <v>$91</v>
      </c>
      <c r="H2194" t="str">
        <f>LEFT(DataAnalyst!F166,LEN(DataAnalyst!F166)-3)</f>
        <v xml:space="preserve">Halcyon Solutions, Inc.
</v>
      </c>
      <c r="I2194" t="s">
        <v>19</v>
      </c>
      <c r="J2194" t="str">
        <f>IF(DataAnalyst!I166=-1,"Unknown",DataAnalyst!I166)</f>
        <v>51 to 200 employees</v>
      </c>
      <c r="K2194" t="str">
        <f>IF(DataAnalyst!L166=-1,"Unknown",DataAnalyst!L166)</f>
        <v>IT Services</v>
      </c>
      <c r="L2194" t="str">
        <f>IF(DataAnalyst!N166=-1,"Unknown",DataAnalyst!N166)</f>
        <v>$10 to $25 million (USD)</v>
      </c>
      <c r="M2194" t="b">
        <f>IF(DataAnalyst!P166=-1,FALSE,TRUE)</f>
        <v>0</v>
      </c>
      <c r="N2194">
        <f t="shared" si="314"/>
        <v>0</v>
      </c>
      <c r="O2194">
        <f t="shared" si="309"/>
        <v>0</v>
      </c>
      <c r="P2194">
        <f t="shared" si="310"/>
        <v>0</v>
      </c>
      <c r="Q2194">
        <f t="shared" si="311"/>
        <v>0</v>
      </c>
      <c r="R2194">
        <f t="shared" si="312"/>
        <v>0</v>
      </c>
      <c r="S2194">
        <f t="shared" si="313"/>
        <v>0</v>
      </c>
    </row>
    <row r="2195" spans="1:19" ht="18.600000000000001" customHeight="1" x14ac:dyDescent="0.3">
      <c r="A2195" t="s">
        <v>6002</v>
      </c>
      <c r="B2195" t="str">
        <f>UPPER(DataAnalyst!B2195)</f>
        <v>DATA ANALYST</v>
      </c>
      <c r="C2195" t="s">
        <v>5975</v>
      </c>
      <c r="E2195" t="str">
        <f t="shared" si="306"/>
        <v>Data Analyst</v>
      </c>
      <c r="F2195" t="str">
        <f t="shared" si="307"/>
        <v>$49</v>
      </c>
      <c r="G2195" t="str">
        <f t="shared" si="308"/>
        <v>$91</v>
      </c>
      <c r="H2195" t="str">
        <f>LEFT(DataAnalyst!F170,LEN(DataAnalyst!F170)-3)</f>
        <v xml:space="preserve">APCO Worldwide
</v>
      </c>
      <c r="I2195" t="s">
        <v>19</v>
      </c>
      <c r="J2195" t="str">
        <f>IF(DataAnalyst!I170=-1,"Unknown",DataAnalyst!I170)</f>
        <v>501 to 1000 employees</v>
      </c>
      <c r="K2195" t="str">
        <f>IF(DataAnalyst!L170=-1,"Unknown",DataAnalyst!L170)</f>
        <v>Consulting</v>
      </c>
      <c r="L2195" t="str">
        <f>IF(DataAnalyst!N170=-1,"Unknown",DataAnalyst!N170)</f>
        <v>$100 to $500 million (USD)</v>
      </c>
      <c r="M2195" t="b">
        <f>IF(DataAnalyst!P170=-1,FALSE,TRUE)</f>
        <v>0</v>
      </c>
      <c r="N2195">
        <f t="shared" si="314"/>
        <v>0</v>
      </c>
      <c r="O2195">
        <f t="shared" si="309"/>
        <v>0</v>
      </c>
      <c r="P2195">
        <f t="shared" si="310"/>
        <v>0</v>
      </c>
      <c r="Q2195">
        <f t="shared" si="311"/>
        <v>0</v>
      </c>
      <c r="R2195">
        <f t="shared" si="312"/>
        <v>0</v>
      </c>
      <c r="S2195">
        <f t="shared" si="313"/>
        <v>0</v>
      </c>
    </row>
    <row r="2196" spans="1:19" ht="18.600000000000001" customHeight="1" x14ac:dyDescent="0.3">
      <c r="A2196" t="s">
        <v>6004</v>
      </c>
      <c r="B2196" t="str">
        <f>UPPER(DataAnalyst!B2196)</f>
        <v>GAO ANALYST (DATA ANALYSIS)</v>
      </c>
      <c r="C2196" t="s">
        <v>5975</v>
      </c>
      <c r="E2196" t="str">
        <f t="shared" si="306"/>
        <v>Data Analyst</v>
      </c>
      <c r="F2196" t="str">
        <f t="shared" si="307"/>
        <v>$49</v>
      </c>
      <c r="G2196" t="str">
        <f t="shared" si="308"/>
        <v>$91</v>
      </c>
      <c r="H2196" t="str">
        <f>LEFT(DataAnalyst!F203,LEN(DataAnalyst!F203)-3)</f>
        <v xml:space="preserve">Cedent Consulting
</v>
      </c>
      <c r="I2196" t="s">
        <v>19</v>
      </c>
      <c r="J2196" t="str">
        <f>IF(DataAnalyst!I203=-1,"Unknown",DataAnalyst!I203)</f>
        <v>1 to 50 employees</v>
      </c>
      <c r="K2196" t="str">
        <f>IF(DataAnalyst!L203=-1,"Unknown",DataAnalyst!L203)</f>
        <v>Consulting</v>
      </c>
      <c r="L2196" t="str">
        <f>IF(DataAnalyst!N203=-1,"Unknown",DataAnalyst!N203)</f>
        <v>Less than $1 million (USD)</v>
      </c>
      <c r="M2196" t="b">
        <f>IF(DataAnalyst!P203=-1,FALSE,TRUE)</f>
        <v>0</v>
      </c>
      <c r="N2196">
        <f t="shared" si="314"/>
        <v>0</v>
      </c>
      <c r="O2196">
        <f t="shared" si="309"/>
        <v>1</v>
      </c>
      <c r="P2196">
        <f t="shared" si="310"/>
        <v>0</v>
      </c>
      <c r="Q2196">
        <f t="shared" si="311"/>
        <v>0</v>
      </c>
      <c r="R2196">
        <f t="shared" si="312"/>
        <v>0</v>
      </c>
      <c r="S2196">
        <f t="shared" si="313"/>
        <v>0</v>
      </c>
    </row>
    <row r="2197" spans="1:19" ht="18.600000000000001" customHeight="1" x14ac:dyDescent="0.3">
      <c r="A2197" t="s">
        <v>6006</v>
      </c>
      <c r="B2197" t="str">
        <f>UPPER(DataAnalyst!B2197)</f>
        <v>IT DATA ANALYST</v>
      </c>
      <c r="C2197" t="s">
        <v>5975</v>
      </c>
      <c r="E2197" t="str">
        <f t="shared" si="306"/>
        <v>Data Analyst</v>
      </c>
      <c r="F2197" t="str">
        <f t="shared" si="307"/>
        <v>$49</v>
      </c>
      <c r="G2197" t="str">
        <f t="shared" si="308"/>
        <v>$91</v>
      </c>
      <c r="H2197" t="str">
        <f>LEFT(DataAnalyst!F247,LEN(DataAnalyst!F247)-3)</f>
        <v xml:space="preserve">Mount Sinai Medical Center
</v>
      </c>
      <c r="I2197" t="s">
        <v>19</v>
      </c>
      <c r="J2197" t="str">
        <f>IF(DataAnalyst!I247=-1,"Unknown",DataAnalyst!I247)</f>
        <v>1001 to 5000 employees</v>
      </c>
      <c r="K2197" t="str">
        <f>IF(DataAnalyst!L247=-1,"Unknown",DataAnalyst!L247)</f>
        <v>Health Care Services &amp; Hospitals</v>
      </c>
      <c r="L2197" t="str">
        <f>IF(DataAnalyst!N247=-1,"Unknown",DataAnalyst!N247)</f>
        <v>$500 million to $1 billion (USD)</v>
      </c>
      <c r="M2197" t="b">
        <f>IF(DataAnalyst!P247=-1,FALSE,TRUE)</f>
        <v>0</v>
      </c>
      <c r="N2197">
        <f t="shared" si="314"/>
        <v>1</v>
      </c>
      <c r="O2197">
        <f t="shared" si="309"/>
        <v>0</v>
      </c>
      <c r="P2197">
        <f t="shared" si="310"/>
        <v>0</v>
      </c>
      <c r="Q2197">
        <f t="shared" si="311"/>
        <v>0</v>
      </c>
      <c r="R2197">
        <f t="shared" si="312"/>
        <v>1</v>
      </c>
      <c r="S2197">
        <f t="shared" si="313"/>
        <v>1</v>
      </c>
    </row>
    <row r="2198" spans="1:19" ht="18.600000000000001" customHeight="1" x14ac:dyDescent="0.3">
      <c r="A2198" t="s">
        <v>6009</v>
      </c>
      <c r="B2198" t="str">
        <f>UPPER(DataAnalyst!B2198)</f>
        <v>LEAD GEOPHYSICAL DATA ANALYST</v>
      </c>
      <c r="C2198" t="s">
        <v>5975</v>
      </c>
      <c r="E2198" t="str">
        <f t="shared" si="306"/>
        <v>Data Analyst</v>
      </c>
      <c r="F2198" t="str">
        <f t="shared" si="307"/>
        <v>$49</v>
      </c>
      <c r="G2198" t="str">
        <f t="shared" si="308"/>
        <v>$91</v>
      </c>
      <c r="H2198" t="str">
        <f>LEFT(DataAnalyst!F266,LEN(DataAnalyst!F266)-3)</f>
        <v xml:space="preserve">Avani Technology Solutions
</v>
      </c>
      <c r="I2198" t="s">
        <v>19</v>
      </c>
      <c r="J2198" t="str">
        <f>IF(DataAnalyst!I266=-1,"Unknown",DataAnalyst!I266)</f>
        <v>501 to 1000 employees</v>
      </c>
      <c r="K2198" t="str">
        <f>IF(DataAnalyst!L266=-1,"Unknown",DataAnalyst!L266)</f>
        <v>IT Services</v>
      </c>
      <c r="L2198" t="str">
        <f>IF(DataAnalyst!N266=-1,"Unknown",DataAnalyst!N266)</f>
        <v>$50 to $100 million (USD)</v>
      </c>
      <c r="M2198" t="b">
        <f>IF(DataAnalyst!P266=-1,FALSE,TRUE)</f>
        <v>0</v>
      </c>
      <c r="N2198">
        <f t="shared" si="314"/>
        <v>0</v>
      </c>
      <c r="O2198">
        <f t="shared" si="309"/>
        <v>0</v>
      </c>
      <c r="P2198">
        <f t="shared" si="310"/>
        <v>0</v>
      </c>
      <c r="Q2198">
        <f t="shared" si="311"/>
        <v>0</v>
      </c>
      <c r="R2198">
        <f t="shared" si="312"/>
        <v>0</v>
      </c>
      <c r="S2198">
        <f t="shared" si="313"/>
        <v>0</v>
      </c>
    </row>
    <row r="2199" spans="1:19" ht="18.600000000000001" customHeight="1" x14ac:dyDescent="0.3">
      <c r="A2199" t="s">
        <v>6011</v>
      </c>
      <c r="B2199" t="str">
        <f>UPPER(DataAnalyst!B2199)</f>
        <v>DATA ANALYST</v>
      </c>
      <c r="C2199" t="s">
        <v>5975</v>
      </c>
      <c r="E2199" t="str">
        <f t="shared" si="306"/>
        <v>Data Analyst</v>
      </c>
      <c r="F2199" t="str">
        <f t="shared" si="307"/>
        <v>$49</v>
      </c>
      <c r="G2199" t="str">
        <f t="shared" si="308"/>
        <v>$91</v>
      </c>
      <c r="H2199" t="str">
        <f>LEFT(DataAnalyst!F314,LEN(DataAnalyst!F314)-3)</f>
        <v xml:space="preserve">VIVA USA INC
</v>
      </c>
      <c r="I2199" t="s">
        <v>1059</v>
      </c>
      <c r="J2199" t="str">
        <f>IF(DataAnalyst!I314=-1,"Unknown",DataAnalyst!I314)</f>
        <v>51 to 200 employees</v>
      </c>
      <c r="K2199" t="str">
        <f>IF(DataAnalyst!L314=-1,"Unknown",DataAnalyst!L314)</f>
        <v>IT Services</v>
      </c>
      <c r="L2199" t="str">
        <f>IF(DataAnalyst!N314=-1,"Unknown",DataAnalyst!N314)</f>
        <v>$25 to $50 million (USD)</v>
      </c>
      <c r="M2199" t="b">
        <f>IF(DataAnalyst!P314=-1,FALSE,TRUE)</f>
        <v>0</v>
      </c>
      <c r="N2199">
        <f t="shared" si="314"/>
        <v>1</v>
      </c>
      <c r="O2199">
        <f t="shared" si="309"/>
        <v>0</v>
      </c>
      <c r="P2199">
        <f t="shared" si="310"/>
        <v>0</v>
      </c>
      <c r="Q2199">
        <f t="shared" si="311"/>
        <v>0</v>
      </c>
      <c r="R2199">
        <f t="shared" si="312"/>
        <v>0</v>
      </c>
      <c r="S2199">
        <f t="shared" si="313"/>
        <v>1</v>
      </c>
    </row>
    <row r="2200" spans="1:19" ht="18.600000000000001" customHeight="1" x14ac:dyDescent="0.3">
      <c r="A2200" t="s">
        <v>6016</v>
      </c>
      <c r="B2200" t="str">
        <f>UPPER(DataAnalyst!B2200)</f>
        <v>DATA ANALYST- GROWTH OPERATIONS</v>
      </c>
      <c r="C2200" t="s">
        <v>5975</v>
      </c>
      <c r="E2200" t="str">
        <f t="shared" si="306"/>
        <v>Data Analyst</v>
      </c>
      <c r="F2200" t="str">
        <f t="shared" si="307"/>
        <v>$49</v>
      </c>
      <c r="G2200" t="str">
        <f t="shared" si="308"/>
        <v>$91</v>
      </c>
      <c r="H2200" t="str">
        <f>LEFT(DataAnalyst!F335,LEN(DataAnalyst!F335)-3)</f>
        <v xml:space="preserve">Reliable Software Resources
</v>
      </c>
      <c r="I2200" t="s">
        <v>19</v>
      </c>
      <c r="J2200" t="str">
        <f>IF(DataAnalyst!I335=-1,"Unknown",DataAnalyst!I335)</f>
        <v>501 to 1000 employees</v>
      </c>
      <c r="K2200" t="str">
        <f>IF(DataAnalyst!L335=-1,"Unknown",DataAnalyst!L335)</f>
        <v>IT Services</v>
      </c>
      <c r="L2200" t="str">
        <f>IF(DataAnalyst!N335=-1,"Unknown",DataAnalyst!N335)</f>
        <v>$50 to $100 million (USD)</v>
      </c>
      <c r="M2200" t="b">
        <f>IF(DataAnalyst!P335=-1,FALSE,TRUE)</f>
        <v>0</v>
      </c>
      <c r="N2200">
        <f t="shared" si="314"/>
        <v>1</v>
      </c>
      <c r="O2200">
        <f t="shared" si="309"/>
        <v>1</v>
      </c>
      <c r="P2200">
        <f t="shared" si="310"/>
        <v>0</v>
      </c>
      <c r="Q2200">
        <f t="shared" si="311"/>
        <v>1</v>
      </c>
      <c r="R2200">
        <f t="shared" si="312"/>
        <v>0</v>
      </c>
      <c r="S2200">
        <f t="shared" si="313"/>
        <v>1</v>
      </c>
    </row>
    <row r="2201" spans="1:19" ht="18.600000000000001" customHeight="1" x14ac:dyDescent="0.3">
      <c r="A2201" t="s">
        <v>6019</v>
      </c>
      <c r="B2201" t="str">
        <f>UPPER(DataAnalyst!B2201)</f>
        <v>ASSOCIATE BUSINESS ANALYST, DATA PROVISIONING</v>
      </c>
      <c r="C2201" t="s">
        <v>5975</v>
      </c>
      <c r="E2201" t="str">
        <f t="shared" ref="E2201:E2254" si="315">IF(COUNTIF(B2201, "*BU*"), "Business Analyst", "Data Analyst")</f>
        <v>Business Analyst</v>
      </c>
      <c r="F2201" t="str">
        <f t="shared" si="307"/>
        <v>$49</v>
      </c>
      <c r="G2201" t="str">
        <f t="shared" si="308"/>
        <v>$91</v>
      </c>
      <c r="H2201" t="str">
        <f>LEFT(DataAnalyst!F336,LEN(DataAnalyst!F336)-3)</f>
        <v xml:space="preserve">Jackson Hewitt
</v>
      </c>
      <c r="I2201" t="s">
        <v>103</v>
      </c>
      <c r="J2201" t="str">
        <f>IF(DataAnalyst!I336=-1,"Unknown",DataAnalyst!I336)</f>
        <v>201 to 500 employees</v>
      </c>
      <c r="K2201" t="str">
        <f>IF(DataAnalyst!L336=-1,"Unknown",DataAnalyst!L336)</f>
        <v>Other Retail Stores</v>
      </c>
      <c r="L2201" t="str">
        <f>IF(DataAnalyst!N336=-1,"Unknown",DataAnalyst!N336)</f>
        <v>Unknown / Non-Applicable</v>
      </c>
      <c r="M2201" t="b">
        <f>IF(DataAnalyst!P336=-1,FALSE,TRUE)</f>
        <v>0</v>
      </c>
      <c r="N2201">
        <f t="shared" si="314"/>
        <v>0</v>
      </c>
      <c r="O2201">
        <f t="shared" si="309"/>
        <v>0</v>
      </c>
      <c r="P2201">
        <f t="shared" si="310"/>
        <v>0</v>
      </c>
      <c r="Q2201">
        <f t="shared" si="311"/>
        <v>0</v>
      </c>
      <c r="R2201">
        <f t="shared" si="312"/>
        <v>0</v>
      </c>
      <c r="S2201">
        <f t="shared" si="313"/>
        <v>1</v>
      </c>
    </row>
    <row r="2202" spans="1:19" ht="18.600000000000001" customHeight="1" x14ac:dyDescent="0.3">
      <c r="A2202" t="s">
        <v>6021</v>
      </c>
      <c r="B2202" t="str">
        <f>UPPER(DataAnalyst!B2202)</f>
        <v>DATA ANALYST</v>
      </c>
      <c r="C2202" t="s">
        <v>5975</v>
      </c>
      <c r="E2202" t="str">
        <f t="shared" si="315"/>
        <v>Data Analyst</v>
      </c>
      <c r="F2202" t="str">
        <f t="shared" si="307"/>
        <v>$49</v>
      </c>
      <c r="G2202" t="str">
        <f t="shared" si="308"/>
        <v>$91</v>
      </c>
      <c r="H2202" t="str">
        <f>LEFT(DataAnalyst!F339,LEN(DataAnalyst!F339)-3)</f>
        <v xml:space="preserve">CheckedUp
</v>
      </c>
      <c r="I2202" t="s">
        <v>19</v>
      </c>
      <c r="J2202" t="str">
        <f>IF(DataAnalyst!I339=-1,"Unknown",DataAnalyst!I339)</f>
        <v>1 to 50 employees</v>
      </c>
      <c r="K2202" t="str">
        <f>IF(DataAnalyst!L339=-1,"Unknown",DataAnalyst!L339)</f>
        <v>Unknown</v>
      </c>
      <c r="L2202" t="str">
        <f>IF(DataAnalyst!N339=-1,"Unknown",DataAnalyst!N339)</f>
        <v>Unknown / Non-Applicable</v>
      </c>
      <c r="M2202" t="b">
        <f>IF(DataAnalyst!P339=-1,FALSE,TRUE)</f>
        <v>0</v>
      </c>
      <c r="N2202">
        <f t="shared" si="314"/>
        <v>1</v>
      </c>
      <c r="O2202">
        <f t="shared" si="309"/>
        <v>0</v>
      </c>
      <c r="P2202">
        <f t="shared" si="310"/>
        <v>0</v>
      </c>
      <c r="Q2202">
        <f t="shared" si="311"/>
        <v>0</v>
      </c>
      <c r="R2202">
        <f t="shared" si="312"/>
        <v>0</v>
      </c>
      <c r="S2202">
        <f t="shared" si="313"/>
        <v>1</v>
      </c>
    </row>
    <row r="2203" spans="1:19" ht="18.600000000000001" customHeight="1" x14ac:dyDescent="0.3">
      <c r="A2203" t="s">
        <v>6024</v>
      </c>
      <c r="B2203" t="str">
        <f>UPPER(DataAnalyst!B2203)</f>
        <v>TECHNICAL LEAD- I DATA ANALYST</v>
      </c>
      <c r="C2203" t="s">
        <v>5975</v>
      </c>
      <c r="E2203" t="str">
        <f t="shared" si="315"/>
        <v>Data Analyst</v>
      </c>
      <c r="F2203" t="str">
        <f t="shared" si="307"/>
        <v>$49</v>
      </c>
      <c r="G2203" t="str">
        <f t="shared" si="308"/>
        <v>$91</v>
      </c>
      <c r="H2203" t="str">
        <f>LEFT(DataAnalyst!F376,LEN(DataAnalyst!F376)-3)</f>
        <v xml:space="preserve">Mount Sinai Health System
</v>
      </c>
      <c r="I2203" t="s">
        <v>19</v>
      </c>
      <c r="J2203" t="str">
        <f>IF(DataAnalyst!I376=-1,"Unknown",DataAnalyst!I376)</f>
        <v>10000+ employees</v>
      </c>
      <c r="K2203" t="str">
        <f>IF(DataAnalyst!L376=-1,"Unknown",DataAnalyst!L376)</f>
        <v>Health Care Services &amp; Hospitals</v>
      </c>
      <c r="L2203" t="str">
        <f>IF(DataAnalyst!N376=-1,"Unknown",DataAnalyst!N376)</f>
        <v>$1 to $2 billion (USD)</v>
      </c>
      <c r="M2203" t="b">
        <f>IF(DataAnalyst!P376=-1,FALSE,TRUE)</f>
        <v>0</v>
      </c>
      <c r="N2203">
        <f t="shared" si="314"/>
        <v>1</v>
      </c>
      <c r="O2203">
        <f t="shared" si="309"/>
        <v>1</v>
      </c>
      <c r="P2203">
        <f t="shared" si="310"/>
        <v>0</v>
      </c>
      <c r="Q2203">
        <f t="shared" si="311"/>
        <v>0</v>
      </c>
      <c r="R2203">
        <f t="shared" si="312"/>
        <v>0</v>
      </c>
      <c r="S2203">
        <f t="shared" si="313"/>
        <v>0</v>
      </c>
    </row>
    <row r="2204" spans="1:19" ht="18.600000000000001" customHeight="1" x14ac:dyDescent="0.3">
      <c r="A2204" t="s">
        <v>6026</v>
      </c>
      <c r="B2204" t="str">
        <f>UPPER(DataAnalyst!B2204)</f>
        <v>FINANCIAL DATA ANALYST</v>
      </c>
      <c r="C2204" t="s">
        <v>5975</v>
      </c>
      <c r="E2204" t="str">
        <f t="shared" si="315"/>
        <v>Data Analyst</v>
      </c>
      <c r="F2204" t="str">
        <f t="shared" si="307"/>
        <v>$49</v>
      </c>
      <c r="G2204" t="str">
        <f t="shared" si="308"/>
        <v>$91</v>
      </c>
      <c r="H2204" t="str">
        <f>LEFT(DataAnalyst!F382,LEN(DataAnalyst!F382)-3)</f>
        <v xml:space="preserve">Avani Technology Solutions
</v>
      </c>
      <c r="I2204" t="s">
        <v>1251</v>
      </c>
      <c r="J2204" t="str">
        <f>IF(DataAnalyst!I382=-1,"Unknown",DataAnalyst!I382)</f>
        <v>501 to 1000 employees</v>
      </c>
      <c r="K2204" t="str">
        <f>IF(DataAnalyst!L382=-1,"Unknown",DataAnalyst!L382)</f>
        <v>IT Services</v>
      </c>
      <c r="L2204" t="str">
        <f>IF(DataAnalyst!N382=-1,"Unknown",DataAnalyst!N382)</f>
        <v>$50 to $100 million (USD)</v>
      </c>
      <c r="M2204" t="b">
        <f>IF(DataAnalyst!P382=-1,FALSE,TRUE)</f>
        <v>0</v>
      </c>
      <c r="N2204">
        <f t="shared" si="314"/>
        <v>1</v>
      </c>
      <c r="O2204">
        <f t="shared" si="309"/>
        <v>0</v>
      </c>
      <c r="P2204">
        <f t="shared" si="310"/>
        <v>0</v>
      </c>
      <c r="Q2204">
        <f t="shared" si="311"/>
        <v>0</v>
      </c>
      <c r="R2204">
        <f t="shared" si="312"/>
        <v>0</v>
      </c>
      <c r="S2204">
        <f t="shared" si="313"/>
        <v>1</v>
      </c>
    </row>
    <row r="2205" spans="1:19" ht="18.600000000000001" customHeight="1" x14ac:dyDescent="0.3">
      <c r="A2205" t="s">
        <v>6028</v>
      </c>
      <c r="B2205" t="str">
        <f>UPPER(DataAnalyst!B2205)</f>
        <v>DATA ANALYST</v>
      </c>
      <c r="C2205" t="s">
        <v>5975</v>
      </c>
      <c r="E2205" t="str">
        <f t="shared" si="315"/>
        <v>Data Analyst</v>
      </c>
      <c r="F2205" t="str">
        <f t="shared" si="307"/>
        <v>$49</v>
      </c>
      <c r="G2205" t="str">
        <f t="shared" si="308"/>
        <v>$91</v>
      </c>
      <c r="H2205" t="str">
        <f>LEFT(DataAnalyst!F412,LEN(DataAnalyst!F412)-3)</f>
        <v xml:space="preserve">The Bank of New York Mellon
</v>
      </c>
      <c r="I2205" t="s">
        <v>19</v>
      </c>
      <c r="J2205" t="str">
        <f>IF(DataAnalyst!I412=-1,"Unknown",DataAnalyst!I412)</f>
        <v>10000+ employees</v>
      </c>
      <c r="K2205" t="str">
        <f>IF(DataAnalyst!L412=-1,"Unknown",DataAnalyst!L412)</f>
        <v>Investment Banking &amp; Asset Management</v>
      </c>
      <c r="L2205" t="str">
        <f>IF(DataAnalyst!N412=-1,"Unknown",DataAnalyst!N412)</f>
        <v>$10+ billion (USD)</v>
      </c>
      <c r="M2205" t="b">
        <f>IF(DataAnalyst!P412=-1,FALSE,TRUE)</f>
        <v>0</v>
      </c>
      <c r="N2205">
        <f t="shared" si="314"/>
        <v>0</v>
      </c>
      <c r="O2205">
        <f t="shared" si="309"/>
        <v>0</v>
      </c>
      <c r="P2205">
        <f t="shared" si="310"/>
        <v>0</v>
      </c>
      <c r="Q2205">
        <f t="shared" si="311"/>
        <v>0</v>
      </c>
      <c r="R2205">
        <f t="shared" si="312"/>
        <v>0</v>
      </c>
      <c r="S2205">
        <f t="shared" si="313"/>
        <v>0</v>
      </c>
    </row>
    <row r="2206" spans="1:19" ht="18.600000000000001" customHeight="1" x14ac:dyDescent="0.3">
      <c r="A2206" t="s">
        <v>6031</v>
      </c>
      <c r="B2206" t="str">
        <f>UPPER(DataAnalyst!B2206)</f>
        <v>DMV/DC DATA SERVICES ANALYST Â€“ ANALYST II</v>
      </c>
      <c r="C2206" t="s">
        <v>5975</v>
      </c>
      <c r="E2206" t="str">
        <f t="shared" si="315"/>
        <v>Data Analyst</v>
      </c>
      <c r="F2206" t="str">
        <f t="shared" si="307"/>
        <v>$49</v>
      </c>
      <c r="G2206" t="str">
        <f t="shared" si="308"/>
        <v>$91</v>
      </c>
      <c r="H2206" t="str">
        <f>LEFT(DataAnalyst!F418,LEN(DataAnalyst!F418)-3)</f>
        <v xml:space="preserve">Avani Technology Solutions
</v>
      </c>
      <c r="I2206" t="s">
        <v>173</v>
      </c>
      <c r="J2206" t="str">
        <f>IF(DataAnalyst!I418=-1,"Unknown",DataAnalyst!I418)</f>
        <v>501 to 1000 employees</v>
      </c>
      <c r="K2206" t="str">
        <f>IF(DataAnalyst!L418=-1,"Unknown",DataAnalyst!L418)</f>
        <v>IT Services</v>
      </c>
      <c r="L2206" t="str">
        <f>IF(DataAnalyst!N418=-1,"Unknown",DataAnalyst!N418)</f>
        <v>$50 to $100 million (USD)</v>
      </c>
      <c r="M2206" t="b">
        <f>IF(DataAnalyst!P418=-1,FALSE,TRUE)</f>
        <v>0</v>
      </c>
      <c r="N2206">
        <f t="shared" si="314"/>
        <v>1</v>
      </c>
      <c r="O2206">
        <f t="shared" si="309"/>
        <v>0</v>
      </c>
      <c r="P2206">
        <f t="shared" si="310"/>
        <v>0</v>
      </c>
      <c r="Q2206">
        <f t="shared" si="311"/>
        <v>0</v>
      </c>
      <c r="R2206">
        <f t="shared" si="312"/>
        <v>0</v>
      </c>
      <c r="S2206">
        <f t="shared" si="313"/>
        <v>1</v>
      </c>
    </row>
    <row r="2207" spans="1:19" ht="18.600000000000001" customHeight="1" x14ac:dyDescent="0.3">
      <c r="A2207" t="s">
        <v>6032</v>
      </c>
      <c r="B2207" t="str">
        <f>UPPER(DataAnalyst!B2207)</f>
        <v>DATA SECURITY ANALYST</v>
      </c>
      <c r="C2207" t="s">
        <v>5975</v>
      </c>
      <c r="E2207" t="str">
        <f t="shared" si="315"/>
        <v>Data Analyst</v>
      </c>
      <c r="F2207" t="str">
        <f t="shared" si="307"/>
        <v>$49</v>
      </c>
      <c r="G2207" t="str">
        <f t="shared" si="308"/>
        <v>$91</v>
      </c>
      <c r="H2207" t="str">
        <f>LEFT(DataAnalyst!F444,LEN(DataAnalyst!F444)-3)</f>
        <v xml:space="preserve">Janus International Group, LLC
</v>
      </c>
      <c r="I2207" t="s">
        <v>1392</v>
      </c>
      <c r="J2207" t="str">
        <f>IF(DataAnalyst!I444=-1,"Unknown",DataAnalyst!I444)</f>
        <v>501 to 1000 employees</v>
      </c>
      <c r="K2207" t="str">
        <f>IF(DataAnalyst!L444=-1,"Unknown",DataAnalyst!L444)</f>
        <v>Industrial Manufacturing</v>
      </c>
      <c r="L2207" t="str">
        <f>IF(DataAnalyst!N444=-1,"Unknown",DataAnalyst!N444)</f>
        <v>$100 to $500 million (USD)</v>
      </c>
      <c r="M2207" t="b">
        <f>IF(DataAnalyst!P444=-1,FALSE,TRUE)</f>
        <v>0</v>
      </c>
      <c r="N2207">
        <f t="shared" si="314"/>
        <v>0</v>
      </c>
      <c r="O2207">
        <f t="shared" si="309"/>
        <v>0</v>
      </c>
      <c r="P2207">
        <f t="shared" si="310"/>
        <v>0</v>
      </c>
      <c r="Q2207">
        <f t="shared" si="311"/>
        <v>0</v>
      </c>
      <c r="R2207">
        <f t="shared" si="312"/>
        <v>0</v>
      </c>
      <c r="S2207">
        <f t="shared" si="313"/>
        <v>0</v>
      </c>
    </row>
    <row r="2208" spans="1:19" ht="18.600000000000001" customHeight="1" x14ac:dyDescent="0.3">
      <c r="A2208" t="s">
        <v>6033</v>
      </c>
      <c r="B2208" t="str">
        <f>UPPER(DataAnalyst!B2208)</f>
        <v>MARKETING DATA ANALYST</v>
      </c>
      <c r="C2208" t="s">
        <v>5975</v>
      </c>
      <c r="E2208" t="str">
        <f t="shared" si="315"/>
        <v>Data Analyst</v>
      </c>
      <c r="F2208" t="str">
        <f t="shared" si="307"/>
        <v>$49</v>
      </c>
      <c r="G2208" t="str">
        <f t="shared" si="308"/>
        <v>$91</v>
      </c>
      <c r="H2208" t="str">
        <f>LEFT(DataAnalyst!F461,LEN(DataAnalyst!F461)-3)</f>
        <v xml:space="preserve">Collins Consulting Inc
</v>
      </c>
      <c r="I2208" t="s">
        <v>1495</v>
      </c>
      <c r="J2208" t="str">
        <f>IF(DataAnalyst!I461=-1,"Unknown",DataAnalyst!I461)</f>
        <v>201 to 500 employees</v>
      </c>
      <c r="K2208" t="str">
        <f>IF(DataAnalyst!L461=-1,"Unknown",DataAnalyst!L461)</f>
        <v>Consulting</v>
      </c>
      <c r="L2208" t="str">
        <f>IF(DataAnalyst!N461=-1,"Unknown",DataAnalyst!N461)</f>
        <v>$25 to $50 million (USD)</v>
      </c>
      <c r="M2208" t="b">
        <f>IF(DataAnalyst!P461=-1,FALSE,TRUE)</f>
        <v>0</v>
      </c>
      <c r="N2208">
        <f t="shared" si="314"/>
        <v>1</v>
      </c>
      <c r="O2208">
        <f t="shared" si="309"/>
        <v>1</v>
      </c>
      <c r="P2208">
        <f t="shared" si="310"/>
        <v>0</v>
      </c>
      <c r="Q2208">
        <f t="shared" si="311"/>
        <v>1</v>
      </c>
      <c r="R2208">
        <f t="shared" si="312"/>
        <v>0</v>
      </c>
      <c r="S2208">
        <f t="shared" si="313"/>
        <v>0</v>
      </c>
    </row>
    <row r="2209" spans="1:19" ht="18.600000000000001" customHeight="1" x14ac:dyDescent="0.3">
      <c r="A2209" t="s">
        <v>6035</v>
      </c>
      <c r="B2209" t="str">
        <f>UPPER(DataAnalyst!B2209)</f>
        <v>DATA ANALYST</v>
      </c>
      <c r="C2209" t="s">
        <v>5975</v>
      </c>
      <c r="E2209" t="str">
        <f t="shared" si="315"/>
        <v>Data Analyst</v>
      </c>
      <c r="F2209" t="str">
        <f t="shared" si="307"/>
        <v>$49</v>
      </c>
      <c r="G2209" t="str">
        <f t="shared" si="308"/>
        <v>$91</v>
      </c>
      <c r="H2209" t="str">
        <f>LEFT(DataAnalyst!F465,LEN(DataAnalyst!F465)-3)</f>
        <v xml:space="preserve">NewGen Technologies
</v>
      </c>
      <c r="I2209" t="s">
        <v>1495</v>
      </c>
      <c r="J2209" t="str">
        <f>IF(DataAnalyst!I465=-1,"Unknown",DataAnalyst!I465)</f>
        <v>1 to 50 employees</v>
      </c>
      <c r="K2209" t="str">
        <f>IF(DataAnalyst!L465=-1,"Unknown",DataAnalyst!L465)</f>
        <v>Unknown</v>
      </c>
      <c r="L2209" t="str">
        <f>IF(DataAnalyst!N465=-1,"Unknown",DataAnalyst!N465)</f>
        <v>Less than $1 million (USD)</v>
      </c>
      <c r="M2209" t="b">
        <f>IF(DataAnalyst!P465=-1,FALSE,TRUE)</f>
        <v>0</v>
      </c>
      <c r="N2209">
        <f t="shared" si="314"/>
        <v>1</v>
      </c>
      <c r="O2209">
        <f t="shared" si="309"/>
        <v>1</v>
      </c>
      <c r="P2209">
        <f t="shared" si="310"/>
        <v>0</v>
      </c>
      <c r="Q2209">
        <f t="shared" si="311"/>
        <v>0</v>
      </c>
      <c r="R2209">
        <f t="shared" si="312"/>
        <v>0</v>
      </c>
      <c r="S2209">
        <f t="shared" si="313"/>
        <v>1</v>
      </c>
    </row>
    <row r="2210" spans="1:19" ht="18.600000000000001" customHeight="1" x14ac:dyDescent="0.3">
      <c r="A2210" t="s">
        <v>6037</v>
      </c>
      <c r="B2210" t="str">
        <f>UPPER(DataAnalyst!B2210)</f>
        <v>DATA ANALYST (W2 CONTRACT POSITION)</v>
      </c>
      <c r="C2210" t="s">
        <v>5975</v>
      </c>
      <c r="E2210" t="str">
        <f t="shared" si="315"/>
        <v>Data Analyst</v>
      </c>
      <c r="F2210" t="str">
        <f t="shared" si="307"/>
        <v>$49</v>
      </c>
      <c r="G2210" t="str">
        <f t="shared" si="308"/>
        <v>$91</v>
      </c>
      <c r="H2210" t="str">
        <f>LEFT(DataAnalyst!F500,LEN(DataAnalyst!F500)-3)</f>
        <v xml:space="preserve">CACI International
</v>
      </c>
      <c r="I2210" t="s">
        <v>1495</v>
      </c>
      <c r="J2210" t="str">
        <f>IF(DataAnalyst!I500=-1,"Unknown",DataAnalyst!I500)</f>
        <v>10000+ employees</v>
      </c>
      <c r="K2210" t="str">
        <f>IF(DataAnalyst!L500=-1,"Unknown",DataAnalyst!L500)</f>
        <v>Aerospace &amp; Defense</v>
      </c>
      <c r="L2210" t="str">
        <f>IF(DataAnalyst!N500=-1,"Unknown",DataAnalyst!N500)</f>
        <v>$2 to $5 billion (USD)</v>
      </c>
      <c r="M2210" t="b">
        <f>IF(DataAnalyst!P500=-1,FALSE,TRUE)</f>
        <v>0</v>
      </c>
      <c r="N2210">
        <f t="shared" si="314"/>
        <v>1</v>
      </c>
      <c r="O2210">
        <f t="shared" si="309"/>
        <v>0</v>
      </c>
      <c r="P2210">
        <f t="shared" si="310"/>
        <v>0</v>
      </c>
      <c r="Q2210">
        <f t="shared" si="311"/>
        <v>0</v>
      </c>
      <c r="R2210">
        <f t="shared" si="312"/>
        <v>0</v>
      </c>
      <c r="S2210">
        <f t="shared" si="313"/>
        <v>1</v>
      </c>
    </row>
    <row r="2211" spans="1:19" ht="18.600000000000001" customHeight="1" x14ac:dyDescent="0.3">
      <c r="A2211" t="s">
        <v>6039</v>
      </c>
      <c r="B2211" t="str">
        <f>UPPER(DataAnalyst!B2211)</f>
        <v>SQL DATA ANALYST / ETL DEVELOPER</v>
      </c>
      <c r="C2211" t="s">
        <v>5975</v>
      </c>
      <c r="E2211" t="str">
        <f t="shared" si="315"/>
        <v>Data Analyst</v>
      </c>
      <c r="F2211" t="str">
        <f t="shared" si="307"/>
        <v>$49</v>
      </c>
      <c r="G2211" t="str">
        <f t="shared" si="308"/>
        <v>$91</v>
      </c>
      <c r="H2211" t="str">
        <f>LEFT(DataAnalyst!F604,LEN(DataAnalyst!F604)-3)</f>
        <v xml:space="preserve">Kaiser Permanente
</v>
      </c>
      <c r="I2211" t="s">
        <v>1755</v>
      </c>
      <c r="J2211" t="str">
        <f>IF(DataAnalyst!I604=-1,"Unknown",DataAnalyst!I604)</f>
        <v>10000+ employees</v>
      </c>
      <c r="K2211" t="str">
        <f>IF(DataAnalyst!L604=-1,"Unknown",DataAnalyst!L604)</f>
        <v>Health Care Services &amp; Hospitals</v>
      </c>
      <c r="L2211" t="str">
        <f>IF(DataAnalyst!N604=-1,"Unknown",DataAnalyst!N604)</f>
        <v>$10+ billion (USD)</v>
      </c>
      <c r="M2211" t="b">
        <f>IF(DataAnalyst!P604=-1,FALSE,TRUE)</f>
        <v>0</v>
      </c>
      <c r="N2211">
        <f t="shared" si="314"/>
        <v>1</v>
      </c>
      <c r="O2211">
        <f t="shared" si="309"/>
        <v>0</v>
      </c>
      <c r="P2211">
        <f t="shared" si="310"/>
        <v>0</v>
      </c>
      <c r="Q2211">
        <f t="shared" si="311"/>
        <v>0</v>
      </c>
      <c r="R2211">
        <f t="shared" si="312"/>
        <v>0</v>
      </c>
      <c r="S2211">
        <f t="shared" si="313"/>
        <v>1</v>
      </c>
    </row>
    <row r="2212" spans="1:19" ht="18.600000000000001" customHeight="1" x14ac:dyDescent="0.3">
      <c r="A2212" t="s">
        <v>6042</v>
      </c>
      <c r="B2212" t="str">
        <f>UPPER(DataAnalyst!B2212)</f>
        <v>{"TITLE":"GAO ANALYST (DATA ANALYSIS)","EXTENDED":{"OPENING_TYPE":NULL}}</v>
      </c>
      <c r="C2212" t="s">
        <v>5975</v>
      </c>
      <c r="E2212" t="str">
        <f t="shared" si="315"/>
        <v>Data Analyst</v>
      </c>
      <c r="F2212" t="str">
        <f t="shared" si="307"/>
        <v>$49</v>
      </c>
      <c r="G2212" t="str">
        <f t="shared" si="308"/>
        <v>$91</v>
      </c>
      <c r="H2212" t="str">
        <f>LEFT(DataAnalyst!F619,LEN(DataAnalyst!F619)-3)</f>
        <v xml:space="preserve">Beautycounter
</v>
      </c>
      <c r="I2212" t="s">
        <v>217</v>
      </c>
      <c r="J2212" t="str">
        <f>IF(DataAnalyst!I619=-1,"Unknown",DataAnalyst!I619)</f>
        <v>201 to 500 employees</v>
      </c>
      <c r="K2212" t="str">
        <f>IF(DataAnalyst!L619=-1,"Unknown",DataAnalyst!L619)</f>
        <v>Health, Beauty, &amp; Fitness</v>
      </c>
      <c r="L2212" t="str">
        <f>IF(DataAnalyst!N619=-1,"Unknown",DataAnalyst!N619)</f>
        <v>Unknown / Non-Applicable</v>
      </c>
      <c r="M2212" t="b">
        <f>IF(DataAnalyst!P619=-1,FALSE,TRUE)</f>
        <v>0</v>
      </c>
      <c r="N2212">
        <f t="shared" si="314"/>
        <v>0</v>
      </c>
      <c r="O2212">
        <f t="shared" si="309"/>
        <v>1</v>
      </c>
      <c r="P2212">
        <f t="shared" si="310"/>
        <v>0</v>
      </c>
      <c r="Q2212">
        <f t="shared" si="311"/>
        <v>0</v>
      </c>
      <c r="R2212">
        <f t="shared" si="312"/>
        <v>0</v>
      </c>
      <c r="S2212">
        <f t="shared" si="313"/>
        <v>0</v>
      </c>
    </row>
    <row r="2213" spans="1:19" ht="18.600000000000001" customHeight="1" x14ac:dyDescent="0.3">
      <c r="A2213" t="s">
        <v>6046</v>
      </c>
      <c r="B2213" t="str">
        <f>UPPER(DataAnalyst!B2213)</f>
        <v>LEAD HR &amp; DATA GOVERNANCE ANALYST</v>
      </c>
      <c r="C2213" t="s">
        <v>6045</v>
      </c>
      <c r="E2213" t="str">
        <f t="shared" si="315"/>
        <v>Data Analyst</v>
      </c>
      <c r="F2213" t="str">
        <f t="shared" si="307"/>
        <v>$57</v>
      </c>
      <c r="G2213" t="str">
        <f t="shared" si="308"/>
        <v>$100</v>
      </c>
      <c r="H2213" t="str">
        <f>LEFT(DataAnalyst!F667,LEN(DataAnalyst!F667)-3)</f>
        <v xml:space="preserve">Odesus
</v>
      </c>
      <c r="I2213" t="s">
        <v>245</v>
      </c>
      <c r="J2213" t="str">
        <f>IF(DataAnalyst!I667=-1,"Unknown",DataAnalyst!I667)</f>
        <v>51 to 200 employees</v>
      </c>
      <c r="K2213" t="str">
        <f>IF(DataAnalyst!L667=-1,"Unknown",DataAnalyst!L667)</f>
        <v>Consulting</v>
      </c>
      <c r="L2213" t="str">
        <f>IF(DataAnalyst!N667=-1,"Unknown",DataAnalyst!N667)</f>
        <v>$5 to $10 million (USD)</v>
      </c>
      <c r="M2213" t="b">
        <f>IF(DataAnalyst!P667=-1,FALSE,TRUE)</f>
        <v>0</v>
      </c>
      <c r="N2213">
        <f t="shared" si="314"/>
        <v>0</v>
      </c>
      <c r="O2213">
        <f t="shared" si="309"/>
        <v>0</v>
      </c>
      <c r="P2213">
        <f t="shared" si="310"/>
        <v>0</v>
      </c>
      <c r="Q2213">
        <f t="shared" si="311"/>
        <v>0</v>
      </c>
      <c r="R2213">
        <f t="shared" si="312"/>
        <v>0</v>
      </c>
      <c r="S2213">
        <f t="shared" si="313"/>
        <v>1</v>
      </c>
    </row>
    <row r="2214" spans="1:19" ht="18.600000000000001" customHeight="1" x14ac:dyDescent="0.3">
      <c r="A2214" t="s">
        <v>6051</v>
      </c>
      <c r="B2214" t="str">
        <f>UPPER(DataAnalyst!B2214)</f>
        <v>DATA BASE PROGRAMMER/ANALYST</v>
      </c>
      <c r="C2214" t="s">
        <v>6045</v>
      </c>
      <c r="E2214" t="str">
        <f t="shared" si="315"/>
        <v>Data Analyst</v>
      </c>
      <c r="F2214" t="str">
        <f t="shared" si="307"/>
        <v>$57</v>
      </c>
      <c r="G2214" t="str">
        <f t="shared" si="308"/>
        <v>$100</v>
      </c>
      <c r="H2214" t="str">
        <f>LEFT(DataAnalyst!F695,LEN(DataAnalyst!F695)-3)</f>
        <v xml:space="preserve">NTT DATA, Inc.
</v>
      </c>
      <c r="I2214" t="s">
        <v>245</v>
      </c>
      <c r="J2214" t="str">
        <f>IF(DataAnalyst!I695=-1,"Unknown",DataAnalyst!I695)</f>
        <v>201 to 500 employees</v>
      </c>
      <c r="K2214" t="str">
        <f>IF(DataAnalyst!L695=-1,"Unknown",DataAnalyst!L695)</f>
        <v>Accounting</v>
      </c>
      <c r="L2214" t="str">
        <f>IF(DataAnalyst!N695=-1,"Unknown",DataAnalyst!N695)</f>
        <v>Unknown / Non-Applicable</v>
      </c>
      <c r="M2214" t="b">
        <f>IF(DataAnalyst!P695=-1,FALSE,TRUE)</f>
        <v>0</v>
      </c>
      <c r="N2214">
        <f t="shared" si="314"/>
        <v>1</v>
      </c>
      <c r="O2214">
        <f t="shared" si="309"/>
        <v>0</v>
      </c>
      <c r="P2214">
        <f t="shared" si="310"/>
        <v>0</v>
      </c>
      <c r="Q2214">
        <f t="shared" si="311"/>
        <v>1</v>
      </c>
      <c r="R2214">
        <f t="shared" si="312"/>
        <v>0</v>
      </c>
      <c r="S2214">
        <f t="shared" si="313"/>
        <v>0</v>
      </c>
    </row>
    <row r="2215" spans="1:19" ht="18.600000000000001" customHeight="1" x14ac:dyDescent="0.3">
      <c r="A2215" t="s">
        <v>6053</v>
      </c>
      <c r="B2215" t="str">
        <f>UPPER(DataAnalyst!B2215)</f>
        <v>DATA ANALYST 3, CUSTOMER EXPERIENCE</v>
      </c>
      <c r="C2215" t="s">
        <v>6045</v>
      </c>
      <c r="E2215" t="str">
        <f t="shared" si="315"/>
        <v>Data Analyst</v>
      </c>
      <c r="F2215" t="str">
        <f t="shared" si="307"/>
        <v>$57</v>
      </c>
      <c r="G2215" t="str">
        <f t="shared" si="308"/>
        <v>$100</v>
      </c>
      <c r="H2215" t="str">
        <f>LEFT(DataAnalyst!F749,LEN(DataAnalyst!F749)-3)</f>
        <v xml:space="preserve">Milliman
</v>
      </c>
      <c r="I2215" t="s">
        <v>252</v>
      </c>
      <c r="J2215" t="str">
        <f>IF(DataAnalyst!I749=-1,"Unknown",DataAnalyst!I749)</f>
        <v>1001 to 5000 employees</v>
      </c>
      <c r="K2215" t="str">
        <f>IF(DataAnalyst!L749=-1,"Unknown",DataAnalyst!L749)</f>
        <v>Consulting</v>
      </c>
      <c r="L2215" t="str">
        <f>IF(DataAnalyst!N749=-1,"Unknown",DataAnalyst!N749)</f>
        <v>$1 to $2 billion (USD)</v>
      </c>
      <c r="M2215" t="b">
        <f>IF(DataAnalyst!P749=-1,FALSE,TRUE)</f>
        <v>0</v>
      </c>
      <c r="N2215">
        <f t="shared" si="314"/>
        <v>1</v>
      </c>
      <c r="O2215">
        <f t="shared" si="309"/>
        <v>1</v>
      </c>
      <c r="P2215">
        <f t="shared" si="310"/>
        <v>1</v>
      </c>
      <c r="Q2215">
        <f t="shared" si="311"/>
        <v>0</v>
      </c>
      <c r="R2215">
        <f t="shared" si="312"/>
        <v>0</v>
      </c>
      <c r="S2215">
        <f t="shared" si="313"/>
        <v>0</v>
      </c>
    </row>
    <row r="2216" spans="1:19" ht="18.600000000000001" customHeight="1" x14ac:dyDescent="0.3">
      <c r="A2216" t="s">
        <v>6055</v>
      </c>
      <c r="B2216" t="str">
        <f>UPPER(DataAnalyst!B2216)</f>
        <v>DATA BASE PROGRAMMER/ANALYST</v>
      </c>
      <c r="C2216" t="s">
        <v>6045</v>
      </c>
      <c r="E2216" t="str">
        <f t="shared" si="315"/>
        <v>Data Analyst</v>
      </c>
      <c r="F2216" t="str">
        <f t="shared" si="307"/>
        <v>$57</v>
      </c>
      <c r="G2216" t="str">
        <f t="shared" si="308"/>
        <v>$100</v>
      </c>
      <c r="H2216" t="str">
        <f>LEFT(DataAnalyst!F833,LEN(DataAnalyst!F833)-3)</f>
        <v xml:space="preserve">Avani Technology Solutions
</v>
      </c>
      <c r="I2216" t="s">
        <v>252</v>
      </c>
      <c r="J2216" t="str">
        <f>IF(DataAnalyst!I833=-1,"Unknown",DataAnalyst!I833)</f>
        <v>501 to 1000 employees</v>
      </c>
      <c r="K2216" t="str">
        <f>IF(DataAnalyst!L833=-1,"Unknown",DataAnalyst!L833)</f>
        <v>IT Services</v>
      </c>
      <c r="L2216" t="str">
        <f>IF(DataAnalyst!N833=-1,"Unknown",DataAnalyst!N833)</f>
        <v>$50 to $100 million (USD)</v>
      </c>
      <c r="M2216" t="b">
        <f>IF(DataAnalyst!P833=-1,FALSE,TRUE)</f>
        <v>0</v>
      </c>
      <c r="N2216">
        <f t="shared" si="314"/>
        <v>1</v>
      </c>
      <c r="O2216">
        <f t="shared" si="309"/>
        <v>0</v>
      </c>
      <c r="P2216">
        <f t="shared" si="310"/>
        <v>0</v>
      </c>
      <c r="Q2216">
        <f t="shared" si="311"/>
        <v>1</v>
      </c>
      <c r="R2216">
        <f t="shared" si="312"/>
        <v>0</v>
      </c>
      <c r="S2216">
        <f t="shared" si="313"/>
        <v>0</v>
      </c>
    </row>
    <row r="2217" spans="1:19" ht="18.600000000000001" customHeight="1" x14ac:dyDescent="0.3">
      <c r="A2217" t="s">
        <v>6056</v>
      </c>
      <c r="B2217" t="str">
        <f>UPPER(DataAnalyst!B2217)</f>
        <v>SR. DATA ANALYST</v>
      </c>
      <c r="C2217" t="s">
        <v>6045</v>
      </c>
      <c r="E2217" t="str">
        <f t="shared" si="315"/>
        <v>Data Analyst</v>
      </c>
      <c r="F2217" t="str">
        <f t="shared" si="307"/>
        <v>$57</v>
      </c>
      <c r="G2217" t="str">
        <f t="shared" si="308"/>
        <v>$100</v>
      </c>
      <c r="H2217" t="str">
        <f>LEFT(DataAnalyst!F842,LEN(DataAnalyst!F842)-3)</f>
        <v xml:space="preserve">HR Pundits
</v>
      </c>
      <c r="I2217" t="s">
        <v>252</v>
      </c>
      <c r="J2217" t="str">
        <f>IF(DataAnalyst!I842=-1,"Unknown",DataAnalyst!I842)</f>
        <v>1 to 50 employees</v>
      </c>
      <c r="K2217" t="str">
        <f>IF(DataAnalyst!L842=-1,"Unknown",DataAnalyst!L842)</f>
        <v>Computer Hardware &amp; Software</v>
      </c>
      <c r="L2217" t="str">
        <f>IF(DataAnalyst!N842=-1,"Unknown",DataAnalyst!N842)</f>
        <v>$1 to $5 million (USD)</v>
      </c>
      <c r="M2217" t="b">
        <f>IF(DataAnalyst!P842=-1,FALSE,TRUE)</f>
        <v>0</v>
      </c>
      <c r="N2217">
        <f t="shared" si="314"/>
        <v>1</v>
      </c>
      <c r="O2217">
        <f t="shared" si="309"/>
        <v>0</v>
      </c>
      <c r="P2217">
        <f t="shared" si="310"/>
        <v>0</v>
      </c>
      <c r="Q2217">
        <f t="shared" si="311"/>
        <v>1</v>
      </c>
      <c r="R2217">
        <f t="shared" si="312"/>
        <v>0</v>
      </c>
      <c r="S2217">
        <f t="shared" si="313"/>
        <v>0</v>
      </c>
    </row>
    <row r="2218" spans="1:19" ht="18.600000000000001" customHeight="1" x14ac:dyDescent="0.3">
      <c r="A2218" t="s">
        <v>6060</v>
      </c>
      <c r="B2218" t="str">
        <f>UPPER(DataAnalyst!B2218)</f>
        <v>ACTUARIAL DATA &amp; VISUALIZATION ANALYST</v>
      </c>
      <c r="C2218" t="s">
        <v>6045</v>
      </c>
      <c r="E2218" t="str">
        <f t="shared" si="315"/>
        <v>Data Analyst</v>
      </c>
      <c r="F2218" t="str">
        <f t="shared" si="307"/>
        <v>$57</v>
      </c>
      <c r="G2218" t="str">
        <f t="shared" si="308"/>
        <v>$100</v>
      </c>
      <c r="H2218" t="str">
        <f>LEFT(DataAnalyst!F884,LEN(DataAnalyst!F884)-3)</f>
        <v xml:space="preserve">PNC Financial Services Group
</v>
      </c>
      <c r="I2218" t="s">
        <v>2260</v>
      </c>
      <c r="J2218" t="str">
        <f>IF(DataAnalyst!I884=-1,"Unknown",DataAnalyst!I884)</f>
        <v>10000+ employees</v>
      </c>
      <c r="K2218" t="str">
        <f>IF(DataAnalyst!L884=-1,"Unknown",DataAnalyst!L884)</f>
        <v>Banks &amp; Credit Unions</v>
      </c>
      <c r="L2218" t="str">
        <f>IF(DataAnalyst!N884=-1,"Unknown",DataAnalyst!N884)</f>
        <v>$10+ billion (USD)</v>
      </c>
      <c r="M2218" t="b">
        <f>IF(DataAnalyst!P884=-1,FALSE,TRUE)</f>
        <v>0</v>
      </c>
      <c r="N2218">
        <f t="shared" si="314"/>
        <v>1</v>
      </c>
      <c r="O2218">
        <f t="shared" si="309"/>
        <v>1</v>
      </c>
      <c r="P2218">
        <f t="shared" si="310"/>
        <v>0</v>
      </c>
      <c r="Q2218">
        <f t="shared" si="311"/>
        <v>1</v>
      </c>
      <c r="R2218">
        <f t="shared" si="312"/>
        <v>1</v>
      </c>
      <c r="S2218">
        <f t="shared" si="313"/>
        <v>0</v>
      </c>
    </row>
    <row r="2219" spans="1:19" ht="18.600000000000001" customHeight="1" x14ac:dyDescent="0.3">
      <c r="A2219" t="s">
        <v>6063</v>
      </c>
      <c r="B2219" t="str">
        <f>UPPER(DataAnalyst!B2219)</f>
        <v>TECHNICAL DATA ANALYST - X</v>
      </c>
      <c r="C2219" t="s">
        <v>6045</v>
      </c>
      <c r="E2219" t="str">
        <f t="shared" si="315"/>
        <v>Data Analyst</v>
      </c>
      <c r="F2219" t="str">
        <f t="shared" si="307"/>
        <v>$57</v>
      </c>
      <c r="G2219" t="str">
        <f t="shared" si="308"/>
        <v>$100</v>
      </c>
      <c r="H2219" t="str">
        <f>LEFT(DataAnalyst!F951,LEN(DataAnalyst!F951)-3)</f>
        <v xml:space="preserve">Servient
</v>
      </c>
      <c r="I2219" t="s">
        <v>1820</v>
      </c>
      <c r="J2219" t="str">
        <f>IF(DataAnalyst!I951=-1,"Unknown",DataAnalyst!I951)</f>
        <v>51 to 200 employees</v>
      </c>
      <c r="K2219" t="str">
        <f>IF(DataAnalyst!L951=-1,"Unknown",DataAnalyst!L951)</f>
        <v>Enterprise Software &amp; Network Solutions</v>
      </c>
      <c r="L2219" t="str">
        <f>IF(DataAnalyst!N951=-1,"Unknown",DataAnalyst!N951)</f>
        <v>$10 to $25 million (USD)</v>
      </c>
      <c r="M2219" t="b">
        <f>IF(DataAnalyst!P951=-1,FALSE,TRUE)</f>
        <v>0</v>
      </c>
      <c r="N2219">
        <f t="shared" si="314"/>
        <v>1</v>
      </c>
      <c r="O2219">
        <f t="shared" si="309"/>
        <v>0</v>
      </c>
      <c r="P2219">
        <f t="shared" si="310"/>
        <v>0</v>
      </c>
      <c r="Q2219">
        <f t="shared" si="311"/>
        <v>1</v>
      </c>
      <c r="R2219">
        <f t="shared" si="312"/>
        <v>0</v>
      </c>
      <c r="S2219">
        <f t="shared" si="313"/>
        <v>1</v>
      </c>
    </row>
    <row r="2220" spans="1:19" ht="18.600000000000001" customHeight="1" x14ac:dyDescent="0.3">
      <c r="A2220" t="s">
        <v>6066</v>
      </c>
      <c r="B2220" t="str">
        <f>UPPER(DataAnalyst!B2220)</f>
        <v>DATA ANALYTICS, SENIOR ANALYST</v>
      </c>
      <c r="C2220" t="s">
        <v>6045</v>
      </c>
      <c r="E2220" t="str">
        <f t="shared" si="315"/>
        <v>Data Analyst</v>
      </c>
      <c r="F2220" t="str">
        <f t="shared" si="307"/>
        <v>$57</v>
      </c>
      <c r="G2220" t="str">
        <f t="shared" si="308"/>
        <v>$100</v>
      </c>
      <c r="H2220" t="str">
        <f>LEFT(DataAnalyst!F1000,LEN(DataAnalyst!F1000)-3)</f>
        <v>MLWIZ T</v>
      </c>
      <c r="I2220" t="s">
        <v>104</v>
      </c>
      <c r="J2220" t="str">
        <f>IF(DataAnalyst!I1000=-1,"Unknown",DataAnalyst!I1000)</f>
        <v>1 to 50 employees</v>
      </c>
      <c r="K2220" t="str">
        <f>IF(DataAnalyst!L1000=-1,"Unknown",DataAnalyst!L1000)</f>
        <v>Unknown</v>
      </c>
      <c r="L2220" t="str">
        <f>IF(DataAnalyst!N1000=-1,"Unknown",DataAnalyst!N1000)</f>
        <v>Unknown / Non-Applicable</v>
      </c>
      <c r="M2220" t="b">
        <f>IF(DataAnalyst!P1000=-1,FALSE,TRUE)</f>
        <v>0</v>
      </c>
      <c r="N2220">
        <f t="shared" si="314"/>
        <v>0</v>
      </c>
      <c r="O2220">
        <f t="shared" si="309"/>
        <v>0</v>
      </c>
      <c r="P2220">
        <f t="shared" si="310"/>
        <v>0</v>
      </c>
      <c r="Q2220">
        <f t="shared" si="311"/>
        <v>0</v>
      </c>
      <c r="R2220">
        <f t="shared" si="312"/>
        <v>0</v>
      </c>
      <c r="S2220">
        <f t="shared" si="313"/>
        <v>0</v>
      </c>
    </row>
    <row r="2221" spans="1:19" ht="18.600000000000001" customHeight="1" x14ac:dyDescent="0.3">
      <c r="A2221" t="s">
        <v>6067</v>
      </c>
      <c r="B2221" t="str">
        <f>UPPER(DataAnalyst!B2221)</f>
        <v>FINANCIAL DATA ANALYST</v>
      </c>
      <c r="C2221" t="s">
        <v>6045</v>
      </c>
      <c r="E2221" t="str">
        <f t="shared" si="315"/>
        <v>Data Analyst</v>
      </c>
      <c r="F2221" t="str">
        <f t="shared" si="307"/>
        <v>$57</v>
      </c>
      <c r="G2221" t="str">
        <f t="shared" si="308"/>
        <v>$100</v>
      </c>
      <c r="H2221" t="str">
        <f>LEFT(DataAnalyst!F1034,LEN(DataAnalyst!F1034)-3)</f>
        <v>Minit Char</v>
      </c>
      <c r="I2221" t="s">
        <v>2919</v>
      </c>
      <c r="J2221" t="str">
        <f>IF(DataAnalyst!I1034=-1,"Unknown",DataAnalyst!I1034)</f>
        <v>1 to 50 employees</v>
      </c>
      <c r="K2221" t="str">
        <f>IF(DataAnalyst!L1034=-1,"Unknown",DataAnalyst!L1034)</f>
        <v>Enterprise Software &amp; Network Solutions</v>
      </c>
      <c r="L2221" t="str">
        <f>IF(DataAnalyst!N1034=-1,"Unknown",DataAnalyst!N1034)</f>
        <v>Unknown / Non-Applicable</v>
      </c>
      <c r="M2221" t="b">
        <f>IF(DataAnalyst!P1034=-1,FALSE,TRUE)</f>
        <v>0</v>
      </c>
      <c r="N2221">
        <f t="shared" si="314"/>
        <v>1</v>
      </c>
      <c r="O2221">
        <f t="shared" si="309"/>
        <v>0</v>
      </c>
      <c r="P2221">
        <f t="shared" si="310"/>
        <v>0</v>
      </c>
      <c r="Q2221">
        <f t="shared" si="311"/>
        <v>0</v>
      </c>
      <c r="R2221">
        <f t="shared" si="312"/>
        <v>0</v>
      </c>
      <c r="S2221">
        <f t="shared" si="313"/>
        <v>1</v>
      </c>
    </row>
    <row r="2222" spans="1:19" ht="18.600000000000001" customHeight="1" x14ac:dyDescent="0.3">
      <c r="A2222" t="s">
        <v>6070</v>
      </c>
      <c r="B2222" t="str">
        <f>UPPER(DataAnalyst!B2222)</f>
        <v>MDG FUNCTIONAL DATA ANALYST-GREENWOOD VILLAGE, CO</v>
      </c>
      <c r="C2222" t="s">
        <v>6045</v>
      </c>
      <c r="E2222" t="str">
        <f t="shared" si="315"/>
        <v>Data Analyst</v>
      </c>
      <c r="F2222" t="str">
        <f t="shared" si="307"/>
        <v>$57</v>
      </c>
      <c r="G2222" t="str">
        <f t="shared" si="308"/>
        <v>$100</v>
      </c>
      <c r="H2222" t="str">
        <f>LEFT(DataAnalyst!F1059,LEN(DataAnalyst!F1059)-3)</f>
        <v xml:space="preserve">AOC Solutions, Inc.
</v>
      </c>
      <c r="I2222" t="s">
        <v>3085</v>
      </c>
      <c r="J2222" t="str">
        <f>IF(DataAnalyst!I1059=-1,"Unknown",DataAnalyst!I1059)</f>
        <v>51 to 200 employees</v>
      </c>
      <c r="K2222" t="str">
        <f>IF(DataAnalyst!L1059=-1,"Unknown",DataAnalyst!L1059)</f>
        <v>Computer Hardware &amp; Software</v>
      </c>
      <c r="L2222" t="str">
        <f>IF(DataAnalyst!N1059=-1,"Unknown",DataAnalyst!N1059)</f>
        <v>$1 to $5 million (USD)</v>
      </c>
      <c r="M2222" t="b">
        <f>IF(DataAnalyst!P1059=-1,FALSE,TRUE)</f>
        <v>0</v>
      </c>
      <c r="N2222">
        <f t="shared" si="314"/>
        <v>0</v>
      </c>
      <c r="O2222">
        <f t="shared" si="309"/>
        <v>0</v>
      </c>
      <c r="P2222">
        <f t="shared" si="310"/>
        <v>0</v>
      </c>
      <c r="Q2222">
        <f t="shared" si="311"/>
        <v>0</v>
      </c>
      <c r="R2222">
        <f t="shared" si="312"/>
        <v>0</v>
      </c>
      <c r="S2222">
        <f t="shared" si="313"/>
        <v>0</v>
      </c>
    </row>
    <row r="2223" spans="1:19" ht="18.600000000000001" customHeight="1" x14ac:dyDescent="0.3">
      <c r="A2223" t="s">
        <v>6071</v>
      </c>
      <c r="B2223" t="str">
        <f>UPPER(DataAnalyst!B2223)</f>
        <v>DATA ANALYST JUNIOR</v>
      </c>
      <c r="C2223" t="s">
        <v>6045</v>
      </c>
      <c r="E2223" t="str">
        <f t="shared" si="315"/>
        <v>Data Analyst</v>
      </c>
      <c r="F2223" t="str">
        <f t="shared" si="307"/>
        <v>$57</v>
      </c>
      <c r="G2223" t="str">
        <f t="shared" si="308"/>
        <v>$100</v>
      </c>
      <c r="H2223" t="str">
        <f>LEFT(DataAnalyst!F1063,LEN(DataAnalyst!F1063)-3)</f>
        <v xml:space="preserve">Avani Technology Solutions
</v>
      </c>
      <c r="I2223" t="s">
        <v>2936</v>
      </c>
      <c r="J2223" t="str">
        <f>IF(DataAnalyst!I1063=-1,"Unknown",DataAnalyst!I1063)</f>
        <v>501 to 1000 employees</v>
      </c>
      <c r="K2223" t="str">
        <f>IF(DataAnalyst!L1063=-1,"Unknown",DataAnalyst!L1063)</f>
        <v>IT Services</v>
      </c>
      <c r="L2223" t="str">
        <f>IF(DataAnalyst!N1063=-1,"Unknown",DataAnalyst!N1063)</f>
        <v>$50 to $100 million (USD)</v>
      </c>
      <c r="M2223" t="b">
        <f>IF(DataAnalyst!P1063=-1,FALSE,TRUE)</f>
        <v>0</v>
      </c>
      <c r="N2223">
        <f t="shared" si="314"/>
        <v>1</v>
      </c>
      <c r="O2223">
        <f t="shared" si="309"/>
        <v>0</v>
      </c>
      <c r="P2223">
        <f t="shared" si="310"/>
        <v>0</v>
      </c>
      <c r="Q2223">
        <f t="shared" si="311"/>
        <v>0</v>
      </c>
      <c r="R2223">
        <f t="shared" si="312"/>
        <v>0</v>
      </c>
      <c r="S2223">
        <f t="shared" si="313"/>
        <v>1</v>
      </c>
    </row>
    <row r="2224" spans="1:19" ht="18.600000000000001" customHeight="1" x14ac:dyDescent="0.3">
      <c r="A2224" t="s">
        <v>6072</v>
      </c>
      <c r="B2224" t="str">
        <f>UPPER(DataAnalyst!B2224)</f>
        <v>DATA SECURITY ANALYST</v>
      </c>
      <c r="C2224" t="s">
        <v>6045</v>
      </c>
      <c r="E2224" t="str">
        <f t="shared" si="315"/>
        <v>Data Analyst</v>
      </c>
      <c r="F2224" t="str">
        <f t="shared" si="307"/>
        <v>$57</v>
      </c>
      <c r="G2224" t="str">
        <f t="shared" si="308"/>
        <v>$100</v>
      </c>
      <c r="H2224" t="str">
        <f>LEFT(DataAnalyst!F1087,LEN(DataAnalyst!F1087)-3)</f>
        <v xml:space="preserve">Gopuff
</v>
      </c>
      <c r="I2224" t="s">
        <v>2452</v>
      </c>
      <c r="J2224" t="str">
        <f>IF(DataAnalyst!I1087=-1,"Unknown",DataAnalyst!I1087)</f>
        <v>1001 to 5000 employees</v>
      </c>
      <c r="K2224" t="str">
        <f>IF(DataAnalyst!L1087=-1,"Unknown",DataAnalyst!L1087)</f>
        <v>Express Delivery Services</v>
      </c>
      <c r="L2224" t="str">
        <f>IF(DataAnalyst!N1087=-1,"Unknown",DataAnalyst!N1087)</f>
        <v>Unknown / Non-Applicable</v>
      </c>
      <c r="M2224" t="b">
        <f>IF(DataAnalyst!P1087=-1,FALSE,TRUE)</f>
        <v>0</v>
      </c>
      <c r="N2224">
        <f t="shared" si="314"/>
        <v>0</v>
      </c>
      <c r="O2224">
        <f t="shared" si="309"/>
        <v>0</v>
      </c>
      <c r="P2224">
        <f t="shared" si="310"/>
        <v>0</v>
      </c>
      <c r="Q2224">
        <f t="shared" si="311"/>
        <v>0</v>
      </c>
      <c r="R2224">
        <f t="shared" si="312"/>
        <v>0</v>
      </c>
      <c r="S2224">
        <f t="shared" si="313"/>
        <v>0</v>
      </c>
    </row>
    <row r="2225" spans="1:19" ht="18.600000000000001" customHeight="1" x14ac:dyDescent="0.3">
      <c r="A2225" t="s">
        <v>6075</v>
      </c>
      <c r="B2225" t="str">
        <f>UPPER(DataAnalyst!B2225)</f>
        <v>DATA ANALYST - AURORA, IL</v>
      </c>
      <c r="C2225" t="s">
        <v>6045</v>
      </c>
      <c r="E2225" t="str">
        <f t="shared" si="315"/>
        <v>Data Analyst</v>
      </c>
      <c r="F2225" t="str">
        <f t="shared" si="307"/>
        <v>$57</v>
      </c>
      <c r="G2225" t="str">
        <f t="shared" si="308"/>
        <v>$100</v>
      </c>
      <c r="H2225" t="str">
        <f>LEFT(DataAnalyst!F1143,LEN(DataAnalyst!F1143)-3)</f>
        <v xml:space="preserve">Computer Enterprises, Inc.
</v>
      </c>
      <c r="I2225" t="s">
        <v>2452</v>
      </c>
      <c r="J2225" t="str">
        <f>IF(DataAnalyst!I1143=-1,"Unknown",DataAnalyst!I1143)</f>
        <v>501 to 1000 employees</v>
      </c>
      <c r="K2225" t="str">
        <f>IF(DataAnalyst!L1143=-1,"Unknown",DataAnalyst!L1143)</f>
        <v>IT Services</v>
      </c>
      <c r="L2225" t="str">
        <f>IF(DataAnalyst!N1143=-1,"Unknown",DataAnalyst!N1143)</f>
        <v>$50 to $100 million (USD)</v>
      </c>
      <c r="M2225" t="b">
        <f>IF(DataAnalyst!P1143=-1,FALSE,TRUE)</f>
        <v>0</v>
      </c>
      <c r="N2225">
        <f t="shared" si="314"/>
        <v>1</v>
      </c>
      <c r="O2225">
        <f t="shared" si="309"/>
        <v>1</v>
      </c>
      <c r="P2225">
        <f t="shared" si="310"/>
        <v>0</v>
      </c>
      <c r="Q2225">
        <f t="shared" si="311"/>
        <v>0</v>
      </c>
      <c r="R2225">
        <f t="shared" si="312"/>
        <v>0</v>
      </c>
      <c r="S2225">
        <f t="shared" si="313"/>
        <v>1</v>
      </c>
    </row>
    <row r="2226" spans="1:19" ht="18.600000000000001" customHeight="1" x14ac:dyDescent="0.3">
      <c r="A2226" t="s">
        <v>6078</v>
      </c>
      <c r="B2226" t="str">
        <f>UPPER(DataAnalyst!B2226)</f>
        <v>DATA SECURITY ANALYST</v>
      </c>
      <c r="C2226" t="s">
        <v>6045</v>
      </c>
      <c r="E2226" t="str">
        <f t="shared" si="315"/>
        <v>Data Analyst</v>
      </c>
      <c r="F2226" t="str">
        <f t="shared" si="307"/>
        <v>$57</v>
      </c>
      <c r="G2226" t="str">
        <f t="shared" si="308"/>
        <v>$100</v>
      </c>
      <c r="H2226" t="str">
        <f>LEFT(DataAnalyst!F1192,LEN(DataAnalyst!F1192)-3)</f>
        <v xml:space="preserve">TE Connectivity
</v>
      </c>
      <c r="I2226" t="s">
        <v>1741</v>
      </c>
      <c r="J2226" t="str">
        <f>IF(DataAnalyst!I1192=-1,"Unknown",DataAnalyst!I1192)</f>
        <v>10000+ employees</v>
      </c>
      <c r="K2226" t="str">
        <f>IF(DataAnalyst!L1192=-1,"Unknown",DataAnalyst!L1192)</f>
        <v>Electrical &amp; Electronic Manufacturing</v>
      </c>
      <c r="L2226" t="str">
        <f>IF(DataAnalyst!N1192=-1,"Unknown",DataAnalyst!N1192)</f>
        <v>$10+ billion (USD)</v>
      </c>
      <c r="M2226" t="b">
        <f>IF(DataAnalyst!P1192=-1,FALSE,TRUE)</f>
        <v>0</v>
      </c>
      <c r="N2226">
        <f t="shared" si="314"/>
        <v>0</v>
      </c>
      <c r="O2226">
        <f t="shared" si="309"/>
        <v>0</v>
      </c>
      <c r="P2226">
        <f t="shared" si="310"/>
        <v>0</v>
      </c>
      <c r="Q2226">
        <f t="shared" si="311"/>
        <v>0</v>
      </c>
      <c r="R2226">
        <f t="shared" si="312"/>
        <v>0</v>
      </c>
      <c r="S2226">
        <f t="shared" si="313"/>
        <v>0</v>
      </c>
    </row>
    <row r="2227" spans="1:19" ht="18.600000000000001" customHeight="1" x14ac:dyDescent="0.3">
      <c r="A2227" t="s">
        <v>6081</v>
      </c>
      <c r="B2227" t="str">
        <f>UPPER(DataAnalyst!B2227)</f>
        <v>SR DATA ANALYST</v>
      </c>
      <c r="C2227" t="s">
        <v>6045</v>
      </c>
      <c r="E2227" t="str">
        <f t="shared" si="315"/>
        <v>Data Analyst</v>
      </c>
      <c r="F2227" t="str">
        <f t="shared" si="307"/>
        <v>$57</v>
      </c>
      <c r="G2227" t="str">
        <f t="shared" si="308"/>
        <v>$100</v>
      </c>
      <c r="H2227" t="str">
        <f>LEFT(DataAnalyst!F1228,LEN(DataAnalyst!F1228)-3)</f>
        <v xml:space="preserve">PETCO
</v>
      </c>
      <c r="I2227" t="s">
        <v>3557</v>
      </c>
      <c r="J2227" t="str">
        <f>IF(DataAnalyst!I1228=-1,"Unknown",DataAnalyst!I1228)</f>
        <v>10000+ employees</v>
      </c>
      <c r="K2227" t="str">
        <f>IF(DataAnalyst!L1228=-1,"Unknown",DataAnalyst!L1228)</f>
        <v>Pet &amp; Pet Supplies Stores</v>
      </c>
      <c r="L2227" t="str">
        <f>IF(DataAnalyst!N1228=-1,"Unknown",DataAnalyst!N1228)</f>
        <v>$2 to $5 billion (USD)</v>
      </c>
      <c r="M2227" t="b">
        <f>IF(DataAnalyst!P1228=-1,FALSE,TRUE)</f>
        <v>0</v>
      </c>
      <c r="N2227">
        <f t="shared" si="314"/>
        <v>1</v>
      </c>
      <c r="O2227">
        <f t="shared" si="309"/>
        <v>1</v>
      </c>
      <c r="P2227">
        <f t="shared" si="310"/>
        <v>0</v>
      </c>
      <c r="Q2227">
        <f t="shared" si="311"/>
        <v>0</v>
      </c>
      <c r="R2227">
        <f t="shared" si="312"/>
        <v>0</v>
      </c>
      <c r="S2227">
        <f t="shared" si="313"/>
        <v>0</v>
      </c>
    </row>
    <row r="2228" spans="1:19" ht="18.600000000000001" customHeight="1" x14ac:dyDescent="0.3">
      <c r="A2228" t="s">
        <v>6085</v>
      </c>
      <c r="B2228" t="str">
        <f>UPPER(DataAnalyst!B2228)</f>
        <v>DATA ANALYST - JUNIOR</v>
      </c>
      <c r="C2228" t="s">
        <v>6045</v>
      </c>
      <c r="E2228" t="str">
        <f t="shared" si="315"/>
        <v>Data Analyst</v>
      </c>
      <c r="F2228" t="str">
        <f t="shared" si="307"/>
        <v>$57</v>
      </c>
      <c r="G2228" t="str">
        <f t="shared" si="308"/>
        <v>$100</v>
      </c>
      <c r="H2228" t="str">
        <f>LEFT(DataAnalyst!F1230,LEN(DataAnalyst!F1230)-3)</f>
        <v xml:space="preserve">LMI
</v>
      </c>
      <c r="I2228" t="s">
        <v>3557</v>
      </c>
      <c r="J2228" t="str">
        <f>IF(DataAnalyst!I1230=-1,"Unknown",DataAnalyst!I1230)</f>
        <v>1001 to 5000 employees</v>
      </c>
      <c r="K2228" t="str">
        <f>IF(DataAnalyst!L1230=-1,"Unknown",DataAnalyst!L1230)</f>
        <v>Consulting</v>
      </c>
      <c r="L2228" t="str">
        <f>IF(DataAnalyst!N1230=-1,"Unknown",DataAnalyst!N1230)</f>
        <v>$100 to $500 million (USD)</v>
      </c>
      <c r="M2228" t="b">
        <f>IF(DataAnalyst!P1230=-1,FALSE,TRUE)</f>
        <v>0</v>
      </c>
      <c r="N2228">
        <f t="shared" si="314"/>
        <v>1</v>
      </c>
      <c r="O2228">
        <f t="shared" si="309"/>
        <v>0</v>
      </c>
      <c r="P2228">
        <f t="shared" si="310"/>
        <v>0</v>
      </c>
      <c r="Q2228">
        <f t="shared" si="311"/>
        <v>0</v>
      </c>
      <c r="R2228">
        <f t="shared" si="312"/>
        <v>0</v>
      </c>
      <c r="S2228">
        <f t="shared" si="313"/>
        <v>1</v>
      </c>
    </row>
    <row r="2229" spans="1:19" ht="18.600000000000001" customHeight="1" x14ac:dyDescent="0.3">
      <c r="A2229" t="s">
        <v>6086</v>
      </c>
      <c r="B2229" t="str">
        <f>UPPER(DataAnalyst!B2229)</f>
        <v>DATA BASE PROGRAMMER/ANALYST</v>
      </c>
      <c r="C2229" t="s">
        <v>6045</v>
      </c>
      <c r="E2229" t="str">
        <f t="shared" si="315"/>
        <v>Data Analyst</v>
      </c>
      <c r="F2229" t="str">
        <f t="shared" si="307"/>
        <v>$57</v>
      </c>
      <c r="G2229" t="str">
        <f t="shared" si="308"/>
        <v>$100</v>
      </c>
      <c r="H2229" t="str">
        <f>LEFT(DataAnalyst!F1240,LEN(DataAnalyst!F1240)-3)</f>
        <v xml:space="preserve">Kforce
</v>
      </c>
      <c r="I2229" t="s">
        <v>3557</v>
      </c>
      <c r="J2229" t="str">
        <f>IF(DataAnalyst!I1240=-1,"Unknown",DataAnalyst!I1240)</f>
        <v>10000+ employees</v>
      </c>
      <c r="K2229" t="str">
        <f>IF(DataAnalyst!L1240=-1,"Unknown",DataAnalyst!L1240)</f>
        <v>Staffing &amp; Outsourcing</v>
      </c>
      <c r="L2229" t="str">
        <f>IF(DataAnalyst!N1240=-1,"Unknown",DataAnalyst!N1240)</f>
        <v>$1 to $2 billion (USD)</v>
      </c>
      <c r="M2229" t="b">
        <f>IF(DataAnalyst!P1240=-1,FALSE,TRUE)</f>
        <v>0</v>
      </c>
      <c r="N2229">
        <f t="shared" si="314"/>
        <v>0</v>
      </c>
      <c r="O2229">
        <f t="shared" si="309"/>
        <v>0</v>
      </c>
      <c r="P2229">
        <f t="shared" si="310"/>
        <v>0</v>
      </c>
      <c r="Q2229">
        <f t="shared" si="311"/>
        <v>1</v>
      </c>
      <c r="R2229">
        <f t="shared" si="312"/>
        <v>0</v>
      </c>
      <c r="S2229">
        <f t="shared" si="313"/>
        <v>0</v>
      </c>
    </row>
    <row r="2230" spans="1:19" ht="18.600000000000001" customHeight="1" x14ac:dyDescent="0.3">
      <c r="A2230" t="s">
        <v>6089</v>
      </c>
      <c r="B2230" t="str">
        <f>UPPER(DataAnalyst!B2230)</f>
        <v>SENIOR BUSINESS/DATA ANALYST</v>
      </c>
      <c r="C2230" t="s">
        <v>6045</v>
      </c>
      <c r="E2230" t="str">
        <f t="shared" si="315"/>
        <v>Business Analyst</v>
      </c>
      <c r="F2230" t="str">
        <f t="shared" si="307"/>
        <v>$57</v>
      </c>
      <c r="G2230" t="str">
        <f t="shared" si="308"/>
        <v>$100</v>
      </c>
      <c r="H2230" t="str">
        <f>LEFT(DataAnalyst!F1279,LEN(DataAnalyst!F1279)-3)</f>
        <v xml:space="preserve">Vertex Pharmaceuticals
</v>
      </c>
      <c r="I2230" t="s">
        <v>1538</v>
      </c>
      <c r="J2230" t="str">
        <f>IF(DataAnalyst!I1279=-1,"Unknown",DataAnalyst!I1279)</f>
        <v>1001 to 5000 employees</v>
      </c>
      <c r="K2230" t="str">
        <f>IF(DataAnalyst!L1279=-1,"Unknown",DataAnalyst!L1279)</f>
        <v>Biotech &amp; Pharmaceuticals</v>
      </c>
      <c r="L2230" t="str">
        <f>IF(DataAnalyst!N1279=-1,"Unknown",DataAnalyst!N1279)</f>
        <v>$2 to $5 billion (USD)</v>
      </c>
      <c r="M2230" t="b">
        <f>IF(DataAnalyst!P1279=-1,FALSE,TRUE)</f>
        <v>0</v>
      </c>
      <c r="N2230">
        <f t="shared" si="314"/>
        <v>1</v>
      </c>
      <c r="O2230">
        <f t="shared" si="309"/>
        <v>0</v>
      </c>
      <c r="P2230">
        <f t="shared" si="310"/>
        <v>0</v>
      </c>
      <c r="Q2230">
        <f t="shared" si="311"/>
        <v>1</v>
      </c>
      <c r="R2230">
        <f t="shared" si="312"/>
        <v>0</v>
      </c>
      <c r="S2230">
        <f t="shared" si="313"/>
        <v>1</v>
      </c>
    </row>
    <row r="2231" spans="1:19" ht="18.600000000000001" customHeight="1" x14ac:dyDescent="0.3">
      <c r="A2231" t="s">
        <v>6091</v>
      </c>
      <c r="B2231" t="str">
        <f>UPPER(DataAnalyst!B2231)</f>
        <v>APPLICATION DATA ANALYST</v>
      </c>
      <c r="C2231" t="s">
        <v>6045</v>
      </c>
      <c r="E2231" t="str">
        <f t="shared" si="315"/>
        <v>Data Analyst</v>
      </c>
      <c r="F2231" t="str">
        <f t="shared" si="307"/>
        <v>$57</v>
      </c>
      <c r="G2231" t="str">
        <f t="shared" si="308"/>
        <v>$100</v>
      </c>
      <c r="H2231" t="str">
        <f>LEFT(DataAnalyst!F1323,LEN(DataAnalyst!F1323)-3)</f>
        <v xml:space="preserve">Goldman Sachs
</v>
      </c>
      <c r="I2231" t="s">
        <v>1379</v>
      </c>
      <c r="J2231" t="str">
        <f>IF(DataAnalyst!I1323=-1,"Unknown",DataAnalyst!I1323)</f>
        <v>10000+ employees</v>
      </c>
      <c r="K2231" t="str">
        <f>IF(DataAnalyst!L1323=-1,"Unknown",DataAnalyst!L1323)</f>
        <v>Investment Banking &amp; Asset Management</v>
      </c>
      <c r="L2231" t="str">
        <f>IF(DataAnalyst!N1323=-1,"Unknown",DataAnalyst!N1323)</f>
        <v>$10+ billion (USD)</v>
      </c>
      <c r="M2231" t="b">
        <f>IF(DataAnalyst!P1323=-1,FALSE,TRUE)</f>
        <v>0</v>
      </c>
      <c r="N2231">
        <f t="shared" si="314"/>
        <v>1</v>
      </c>
      <c r="O2231">
        <f t="shared" si="309"/>
        <v>0</v>
      </c>
      <c r="P2231">
        <f t="shared" si="310"/>
        <v>0</v>
      </c>
      <c r="Q2231">
        <f t="shared" si="311"/>
        <v>0</v>
      </c>
      <c r="R2231">
        <f t="shared" si="312"/>
        <v>0</v>
      </c>
      <c r="S2231">
        <f t="shared" si="313"/>
        <v>0</v>
      </c>
    </row>
    <row r="2232" spans="1:19" ht="18.600000000000001" customHeight="1" x14ac:dyDescent="0.3">
      <c r="A2232" t="s">
        <v>6093</v>
      </c>
      <c r="B2232" t="str">
        <f>UPPER(DataAnalyst!B2232)</f>
        <v>DATA ANALYST-(REMOTE- ALL ACROSS US)</v>
      </c>
      <c r="C2232" t="s">
        <v>6045</v>
      </c>
      <c r="E2232" t="str">
        <f t="shared" si="315"/>
        <v>Data Analyst</v>
      </c>
      <c r="F2232" t="str">
        <f t="shared" si="307"/>
        <v>$57</v>
      </c>
      <c r="G2232" t="str">
        <f t="shared" si="308"/>
        <v>$100</v>
      </c>
      <c r="H2232" t="str">
        <f>LEFT(DataAnalyst!F1330,LEN(DataAnalyst!F1330)-3)</f>
        <v xml:space="preserve">Goldman Sachs
</v>
      </c>
      <c r="I2232" t="s">
        <v>1379</v>
      </c>
      <c r="J2232" t="str">
        <f>IF(DataAnalyst!I1330=-1,"Unknown",DataAnalyst!I1330)</f>
        <v>10000+ employees</v>
      </c>
      <c r="K2232" t="str">
        <f>IF(DataAnalyst!L1330=-1,"Unknown",DataAnalyst!L1330)</f>
        <v>Investment Banking &amp; Asset Management</v>
      </c>
      <c r="L2232" t="str">
        <f>IF(DataAnalyst!N1330=-1,"Unknown",DataAnalyst!N1330)</f>
        <v>$10+ billion (USD)</v>
      </c>
      <c r="M2232" t="b">
        <f>IF(DataAnalyst!P1330=-1,FALSE,TRUE)</f>
        <v>0</v>
      </c>
      <c r="N2232">
        <f t="shared" si="314"/>
        <v>1</v>
      </c>
      <c r="O2232">
        <f t="shared" si="309"/>
        <v>0</v>
      </c>
      <c r="P2232">
        <f t="shared" si="310"/>
        <v>0</v>
      </c>
      <c r="Q2232">
        <f t="shared" si="311"/>
        <v>0</v>
      </c>
      <c r="R2232">
        <f t="shared" si="312"/>
        <v>1</v>
      </c>
      <c r="S2232">
        <f t="shared" si="313"/>
        <v>1</v>
      </c>
    </row>
    <row r="2233" spans="1:19" ht="18.600000000000001" customHeight="1" x14ac:dyDescent="0.3">
      <c r="A2233" t="s">
        <v>6094</v>
      </c>
      <c r="B2233" t="str">
        <f>UPPER(DataAnalyst!B2233)</f>
        <v>SR DATA ANALYST</v>
      </c>
      <c r="C2233" t="s">
        <v>6045</v>
      </c>
      <c r="E2233" t="str">
        <f t="shared" si="315"/>
        <v>Data Analyst</v>
      </c>
      <c r="F2233" t="str">
        <f t="shared" si="307"/>
        <v>$57</v>
      </c>
      <c r="G2233" t="str">
        <f t="shared" si="308"/>
        <v>$100</v>
      </c>
      <c r="H2233" t="str">
        <f>LEFT(DataAnalyst!F1331,LEN(DataAnalyst!F1331)-3)</f>
        <v xml:space="preserve">Atos
</v>
      </c>
      <c r="I2233" t="s">
        <v>395</v>
      </c>
      <c r="J2233" t="str">
        <f>IF(DataAnalyst!I1331=-1,"Unknown",DataAnalyst!I1331)</f>
        <v>10000+ employees</v>
      </c>
      <c r="K2233" t="str">
        <f>IF(DataAnalyst!L1331=-1,"Unknown",DataAnalyst!L1331)</f>
        <v>IT Services</v>
      </c>
      <c r="L2233" t="str">
        <f>IF(DataAnalyst!N1331=-1,"Unknown",DataAnalyst!N1331)</f>
        <v>$10+ billion (USD)</v>
      </c>
      <c r="M2233" t="b">
        <f>IF(DataAnalyst!P1331=-1,FALSE,TRUE)</f>
        <v>0</v>
      </c>
      <c r="N2233">
        <f t="shared" si="314"/>
        <v>1</v>
      </c>
      <c r="O2233">
        <f t="shared" si="309"/>
        <v>1</v>
      </c>
      <c r="P2233">
        <f t="shared" si="310"/>
        <v>0</v>
      </c>
      <c r="Q2233">
        <f t="shared" si="311"/>
        <v>0</v>
      </c>
      <c r="R2233">
        <f t="shared" si="312"/>
        <v>0</v>
      </c>
      <c r="S2233">
        <f t="shared" si="313"/>
        <v>0</v>
      </c>
    </row>
    <row r="2234" spans="1:19" ht="18.600000000000001" customHeight="1" x14ac:dyDescent="0.3">
      <c r="A2234" t="s">
        <v>6097</v>
      </c>
      <c r="B2234" t="str">
        <f>UPPER(DataAnalyst!B2234)</f>
        <v>BUSINESS DATA ANALYST III - RQS 2018</v>
      </c>
      <c r="C2234" t="s">
        <v>6045</v>
      </c>
      <c r="E2234" t="str">
        <f t="shared" si="315"/>
        <v>Business Analyst</v>
      </c>
      <c r="F2234" t="str">
        <f t="shared" si="307"/>
        <v>$57</v>
      </c>
      <c r="G2234" t="str">
        <f t="shared" si="308"/>
        <v>$100</v>
      </c>
      <c r="H2234" t="str">
        <f>LEFT(DataAnalyst!F1356,LEN(DataAnalyst!F1356)-3)</f>
        <v>Atos Healthc</v>
      </c>
      <c r="I2234" t="s">
        <v>395</v>
      </c>
      <c r="J2234" t="str">
        <f>IF(DataAnalyst!I1356=-1,"Unknown",DataAnalyst!I1356)</f>
        <v>Unknown</v>
      </c>
      <c r="K2234" t="str">
        <f>IF(DataAnalyst!L1356=-1,"Unknown",DataAnalyst!L1356)</f>
        <v>Unknown</v>
      </c>
      <c r="L2234" t="str">
        <f>IF(DataAnalyst!N1356=-1,"Unknown",DataAnalyst!N1356)</f>
        <v>Unknown</v>
      </c>
      <c r="M2234" t="b">
        <f>IF(DataAnalyst!P1356=-1,FALSE,TRUE)</f>
        <v>0</v>
      </c>
      <c r="N2234">
        <f t="shared" si="314"/>
        <v>1</v>
      </c>
      <c r="O2234">
        <f t="shared" si="309"/>
        <v>0</v>
      </c>
      <c r="P2234">
        <f t="shared" si="310"/>
        <v>0</v>
      </c>
      <c r="Q2234">
        <f t="shared" si="311"/>
        <v>0</v>
      </c>
      <c r="R2234">
        <f t="shared" si="312"/>
        <v>0</v>
      </c>
      <c r="S2234">
        <f t="shared" si="313"/>
        <v>1</v>
      </c>
    </row>
    <row r="2235" spans="1:19" ht="18.600000000000001" customHeight="1" x14ac:dyDescent="0.3">
      <c r="A2235" t="s">
        <v>6099</v>
      </c>
      <c r="B2235" t="str">
        <f>UPPER(DataAnalyst!B2235)</f>
        <v>CONFIGURATION &amp; DATA MANAGEMENT ANALYST</v>
      </c>
      <c r="C2235" t="s">
        <v>6045</v>
      </c>
      <c r="E2235" t="str">
        <f t="shared" si="315"/>
        <v>Data Analyst</v>
      </c>
      <c r="F2235" t="str">
        <f t="shared" si="307"/>
        <v>$57</v>
      </c>
      <c r="G2235" t="str">
        <f t="shared" si="308"/>
        <v>$100</v>
      </c>
      <c r="H2235" t="str">
        <f>LEFT(DataAnalyst!F1397,LEN(DataAnalyst!F1397)-3)</f>
        <v xml:space="preserve">eDataForce consulting LLC
</v>
      </c>
      <c r="I2235" t="s">
        <v>1379</v>
      </c>
      <c r="J2235" t="str">
        <f>IF(DataAnalyst!I1397=-1,"Unknown",DataAnalyst!I1397)</f>
        <v>1 to 50 employees</v>
      </c>
      <c r="K2235" t="str">
        <f>IF(DataAnalyst!L1397=-1,"Unknown",DataAnalyst!L1397)</f>
        <v>IT Services</v>
      </c>
      <c r="L2235" t="str">
        <f>IF(DataAnalyst!N1397=-1,"Unknown",DataAnalyst!N1397)</f>
        <v>$1 to $5 million (USD)</v>
      </c>
      <c r="M2235" t="b">
        <f>IF(DataAnalyst!P1397=-1,FALSE,TRUE)</f>
        <v>0</v>
      </c>
      <c r="N2235">
        <f t="shared" si="314"/>
        <v>0</v>
      </c>
      <c r="O2235">
        <f t="shared" si="309"/>
        <v>0</v>
      </c>
      <c r="P2235">
        <f t="shared" si="310"/>
        <v>0</v>
      </c>
      <c r="Q2235">
        <f t="shared" si="311"/>
        <v>0</v>
      </c>
      <c r="R2235">
        <f t="shared" si="312"/>
        <v>0</v>
      </c>
      <c r="S2235">
        <f t="shared" si="313"/>
        <v>1</v>
      </c>
    </row>
    <row r="2236" spans="1:19" ht="18.600000000000001" customHeight="1" x14ac:dyDescent="0.3">
      <c r="A2236" t="s">
        <v>6102</v>
      </c>
      <c r="B2236" t="str">
        <f>UPPER(DataAnalyst!B2236)</f>
        <v>DATA ANALYST 3, CUSTOMER EXPERIENCE - CENTENNIAL</v>
      </c>
      <c r="C2236" t="s">
        <v>6045</v>
      </c>
      <c r="E2236" t="str">
        <f t="shared" si="315"/>
        <v>Data Analyst</v>
      </c>
      <c r="F2236" t="str">
        <f t="shared" si="307"/>
        <v>$57</v>
      </c>
      <c r="G2236" t="str">
        <f t="shared" si="308"/>
        <v>$100</v>
      </c>
      <c r="H2236" t="str">
        <f>LEFT(DataAnalyst!F1440,LEN(DataAnalyst!F1440)-3)</f>
        <v xml:space="preserve">Radiant Digital
</v>
      </c>
      <c r="I2236" t="s">
        <v>1379</v>
      </c>
      <c r="J2236" t="str">
        <f>IF(DataAnalyst!I1440=-1,"Unknown",DataAnalyst!I1440)</f>
        <v>1 to 50 employees</v>
      </c>
      <c r="K2236" t="str">
        <f>IF(DataAnalyst!L1440=-1,"Unknown",DataAnalyst!L1440)</f>
        <v>Unknown</v>
      </c>
      <c r="L2236" t="str">
        <f>IF(DataAnalyst!N1440=-1,"Unknown",DataAnalyst!N1440)</f>
        <v>Less than $1 million (USD)</v>
      </c>
      <c r="M2236" t="b">
        <f>IF(DataAnalyst!P1440=-1,FALSE,TRUE)</f>
        <v>0</v>
      </c>
      <c r="N2236">
        <f t="shared" si="314"/>
        <v>1</v>
      </c>
      <c r="O2236">
        <f t="shared" si="309"/>
        <v>1</v>
      </c>
      <c r="P2236">
        <f t="shared" si="310"/>
        <v>1</v>
      </c>
      <c r="Q2236">
        <f t="shared" si="311"/>
        <v>0</v>
      </c>
      <c r="R2236">
        <f t="shared" si="312"/>
        <v>0</v>
      </c>
      <c r="S2236">
        <f t="shared" si="313"/>
        <v>0</v>
      </c>
    </row>
    <row r="2237" spans="1:19" ht="18.600000000000001" customHeight="1" x14ac:dyDescent="0.3">
      <c r="A2237" t="s">
        <v>6103</v>
      </c>
      <c r="B2237" t="str">
        <f>UPPER(DataAnalyst!B2237)</f>
        <v>DATA BASE PROGRAMMER/ANALYST</v>
      </c>
      <c r="C2237" t="s">
        <v>6045</v>
      </c>
      <c r="E2237" t="str">
        <f t="shared" si="315"/>
        <v>Data Analyst</v>
      </c>
      <c r="F2237" t="str">
        <f t="shared" si="307"/>
        <v>$57</v>
      </c>
      <c r="G2237" t="str">
        <f t="shared" si="308"/>
        <v>$100</v>
      </c>
      <c r="H2237" t="str">
        <f>LEFT(DataAnalyst!F1520,LEN(DataAnalyst!F1520)-3)</f>
        <v xml:space="preserve">Apple
</v>
      </c>
      <c r="I2237" t="s">
        <v>976</v>
      </c>
      <c r="J2237" t="str">
        <f>IF(DataAnalyst!I1520=-1,"Unknown",DataAnalyst!I1520)</f>
        <v>10000+ employees</v>
      </c>
      <c r="K2237" t="str">
        <f>IF(DataAnalyst!L1520=-1,"Unknown",DataAnalyst!L1520)</f>
        <v>Computer Hardware &amp; Software</v>
      </c>
      <c r="L2237" t="str">
        <f>IF(DataAnalyst!N1520=-1,"Unknown",DataAnalyst!N1520)</f>
        <v>$10+ billion (USD)</v>
      </c>
      <c r="M2237" t="b">
        <f>IF(DataAnalyst!P1520=-1,FALSE,TRUE)</f>
        <v>0</v>
      </c>
      <c r="N2237">
        <f t="shared" si="314"/>
        <v>1</v>
      </c>
      <c r="O2237">
        <f t="shared" si="309"/>
        <v>0</v>
      </c>
      <c r="P2237">
        <f t="shared" si="310"/>
        <v>0</v>
      </c>
      <c r="Q2237">
        <f t="shared" si="311"/>
        <v>0</v>
      </c>
      <c r="R2237">
        <f t="shared" si="312"/>
        <v>0</v>
      </c>
      <c r="S2237">
        <f t="shared" si="313"/>
        <v>0</v>
      </c>
    </row>
    <row r="2238" spans="1:19" ht="18.600000000000001" customHeight="1" x14ac:dyDescent="0.3">
      <c r="A2238" t="s">
        <v>6105</v>
      </c>
      <c r="B2238" t="str">
        <f>UPPER(DataAnalyst!B2238)</f>
        <v>SENIOR HEALTH DATA ANALYST (SAS)</v>
      </c>
      <c r="C2238" t="s">
        <v>6045</v>
      </c>
      <c r="E2238" t="str">
        <f t="shared" si="315"/>
        <v>Data Analyst</v>
      </c>
      <c r="F2238" t="str">
        <f t="shared" si="307"/>
        <v>$57</v>
      </c>
      <c r="G2238" t="str">
        <f t="shared" si="308"/>
        <v>$100</v>
      </c>
      <c r="H2238" t="str">
        <f>LEFT(DataAnalyst!F1611,LEN(DataAnalyst!F1611)-3)</f>
        <v>Balance Staffing- Rosevi</v>
      </c>
      <c r="I2238" t="s">
        <v>351</v>
      </c>
      <c r="J2238" t="str">
        <f>IF(DataAnalyst!I1611=-1,"Unknown",DataAnalyst!I1611)</f>
        <v>Unknown</v>
      </c>
      <c r="K2238" t="str">
        <f>IF(DataAnalyst!L1611=-1,"Unknown",DataAnalyst!L1611)</f>
        <v>Unknown</v>
      </c>
      <c r="L2238" t="str">
        <f>IF(DataAnalyst!N1611=-1,"Unknown",DataAnalyst!N1611)</f>
        <v>Unknown</v>
      </c>
      <c r="M2238" t="b">
        <f>IF(DataAnalyst!P1611=-1,FALSE,TRUE)</f>
        <v>0</v>
      </c>
      <c r="N2238">
        <f t="shared" si="314"/>
        <v>0</v>
      </c>
      <c r="O2238">
        <f t="shared" si="309"/>
        <v>0</v>
      </c>
      <c r="P2238">
        <f t="shared" si="310"/>
        <v>0</v>
      </c>
      <c r="Q2238">
        <f t="shared" si="311"/>
        <v>0</v>
      </c>
      <c r="R2238">
        <f t="shared" si="312"/>
        <v>0</v>
      </c>
      <c r="S2238">
        <f t="shared" si="313"/>
        <v>1</v>
      </c>
    </row>
    <row r="2239" spans="1:19" ht="18.600000000000001" customHeight="1" x14ac:dyDescent="0.3">
      <c r="A2239" t="s">
        <v>6109</v>
      </c>
      <c r="B2239" t="str">
        <f>UPPER(DataAnalyst!B2239)</f>
        <v>COLDFUSION DEVELOPMENT DATA ANALYST -REMOTE</v>
      </c>
      <c r="C2239" t="s">
        <v>6045</v>
      </c>
      <c r="E2239" t="str">
        <f t="shared" si="315"/>
        <v>Data Analyst</v>
      </c>
      <c r="F2239" t="str">
        <f t="shared" si="307"/>
        <v>$57</v>
      </c>
      <c r="G2239" t="str">
        <f t="shared" si="308"/>
        <v>$100</v>
      </c>
      <c r="H2239" t="str">
        <f>LEFT(DataAnalyst!F1710,LEN(DataAnalyst!F1710)-3)</f>
        <v>United States Army Futures Comm</v>
      </c>
      <c r="I2239" t="s">
        <v>1905</v>
      </c>
      <c r="J2239" t="str">
        <f>IF(DataAnalyst!I1710=-1,"Unknown",DataAnalyst!I1710)</f>
        <v>Unknown</v>
      </c>
      <c r="K2239" t="str">
        <f>IF(DataAnalyst!L1710=-1,"Unknown",DataAnalyst!L1710)</f>
        <v>Unknown</v>
      </c>
      <c r="L2239" t="str">
        <f>IF(DataAnalyst!N1710=-1,"Unknown",DataAnalyst!N1710)</f>
        <v>Unknown</v>
      </c>
      <c r="M2239" t="b">
        <f>IF(DataAnalyst!P1710=-1,FALSE,TRUE)</f>
        <v>0</v>
      </c>
      <c r="N2239">
        <f t="shared" si="314"/>
        <v>1</v>
      </c>
      <c r="O2239">
        <f t="shared" si="309"/>
        <v>0</v>
      </c>
      <c r="P2239">
        <f t="shared" si="310"/>
        <v>0</v>
      </c>
      <c r="Q2239">
        <f t="shared" si="311"/>
        <v>0</v>
      </c>
      <c r="R2239">
        <f t="shared" si="312"/>
        <v>0</v>
      </c>
      <c r="S2239">
        <f t="shared" si="313"/>
        <v>0</v>
      </c>
    </row>
    <row r="2240" spans="1:19" ht="18.600000000000001" customHeight="1" x14ac:dyDescent="0.3">
      <c r="A2240" t="s">
        <v>6111</v>
      </c>
      <c r="B2240" t="str">
        <f>UPPER(DataAnalyst!B2240)</f>
        <v>SENIOR CONTRACT DATA ANALYST</v>
      </c>
      <c r="C2240" t="s">
        <v>6110</v>
      </c>
      <c r="E2240" t="str">
        <f t="shared" si="315"/>
        <v>Data Analyst</v>
      </c>
      <c r="F2240" t="str">
        <f t="shared" si="307"/>
        <v>$78</v>
      </c>
      <c r="G2240" t="str">
        <f t="shared" si="308"/>
        <v>$104</v>
      </c>
      <c r="H2240" t="str">
        <f>LEFT(DataAnalyst!F1713,LEN(DataAnalyst!F1713)-3)</f>
        <v xml:space="preserve">GasPedal
</v>
      </c>
      <c r="I2240" t="s">
        <v>1905</v>
      </c>
      <c r="J2240" t="str">
        <f>IF(DataAnalyst!I1713=-1,"Unknown",DataAnalyst!I1713)</f>
        <v>1 to 50 employees</v>
      </c>
      <c r="K2240" t="str">
        <f>IF(DataAnalyst!L1713=-1,"Unknown",DataAnalyst!L1713)</f>
        <v>Membership Organizations</v>
      </c>
      <c r="L2240" t="str">
        <f>IF(DataAnalyst!N1713=-1,"Unknown",DataAnalyst!N1713)</f>
        <v>$5 to $10 million (USD)</v>
      </c>
      <c r="M2240" t="b">
        <f>IF(DataAnalyst!P1713=-1,FALSE,TRUE)</f>
        <v>0</v>
      </c>
      <c r="N2240">
        <f t="shared" si="314"/>
        <v>0</v>
      </c>
      <c r="O2240">
        <f t="shared" si="309"/>
        <v>0</v>
      </c>
      <c r="P2240">
        <f t="shared" si="310"/>
        <v>0</v>
      </c>
      <c r="Q2240">
        <f t="shared" si="311"/>
        <v>0</v>
      </c>
      <c r="R2240">
        <f t="shared" si="312"/>
        <v>0</v>
      </c>
      <c r="S2240">
        <f t="shared" si="313"/>
        <v>1</v>
      </c>
    </row>
    <row r="2241" spans="1:19" ht="18.600000000000001" customHeight="1" x14ac:dyDescent="0.3">
      <c r="A2241" t="s">
        <v>6112</v>
      </c>
      <c r="B2241" t="str">
        <f>UPPER(DataAnalyst!B2241)</f>
        <v>SENIOR CONTRACT DATA ANALYST</v>
      </c>
      <c r="C2241" t="s">
        <v>6110</v>
      </c>
      <c r="E2241" t="str">
        <f t="shared" si="315"/>
        <v>Data Analyst</v>
      </c>
      <c r="F2241" t="str">
        <f t="shared" si="307"/>
        <v>$78</v>
      </c>
      <c r="G2241" t="str">
        <f t="shared" si="308"/>
        <v>$104</v>
      </c>
      <c r="H2241" t="str">
        <f>LEFT(DataAnalyst!F1770,LEN(DataAnalyst!F1770)-3)</f>
        <v xml:space="preserve">Abbott Laboratories
</v>
      </c>
      <c r="I2241" t="s">
        <v>151</v>
      </c>
      <c r="J2241" t="str">
        <f>IF(DataAnalyst!I1770=-1,"Unknown",DataAnalyst!I1770)</f>
        <v>10000+ employees</v>
      </c>
      <c r="K2241" t="str">
        <f>IF(DataAnalyst!L1770=-1,"Unknown",DataAnalyst!L1770)</f>
        <v>Health Care Services &amp; Hospitals</v>
      </c>
      <c r="L2241" t="str">
        <f>IF(DataAnalyst!N1770=-1,"Unknown",DataAnalyst!N1770)</f>
        <v>$10+ billion (USD)</v>
      </c>
      <c r="M2241" t="b">
        <f>IF(DataAnalyst!P1770=-1,FALSE,TRUE)</f>
        <v>0</v>
      </c>
      <c r="N2241">
        <f t="shared" si="314"/>
        <v>0</v>
      </c>
      <c r="O2241">
        <f t="shared" si="309"/>
        <v>0</v>
      </c>
      <c r="P2241">
        <f t="shared" si="310"/>
        <v>0</v>
      </c>
      <c r="Q2241">
        <f t="shared" si="311"/>
        <v>0</v>
      </c>
      <c r="R2241">
        <f t="shared" si="312"/>
        <v>0</v>
      </c>
      <c r="S2241">
        <f t="shared" si="313"/>
        <v>1</v>
      </c>
    </row>
    <row r="2242" spans="1:19" ht="18.600000000000001" customHeight="1" x14ac:dyDescent="0.3">
      <c r="A2242" t="s">
        <v>6114</v>
      </c>
      <c r="B2242" t="str">
        <f>UPPER(DataAnalyst!B2242)</f>
        <v>RQS - IHHA - 201900004460 -1S DATA SECURITY ANALYST</v>
      </c>
      <c r="C2242" t="s">
        <v>6110</v>
      </c>
      <c r="E2242" t="str">
        <f t="shared" si="315"/>
        <v>Data Analyst</v>
      </c>
      <c r="F2242" t="str">
        <f t="shared" ref="F2242:F2254" si="316">LEFT(C2242,3)</f>
        <v>$78</v>
      </c>
      <c r="G2242" t="str">
        <f t="shared" ref="G2242:G2254" si="317">MID(C2242,FIND("-",C2242)+1,FIND("(",C2242)-FIND("-",C2242)-3)</f>
        <v>$104</v>
      </c>
      <c r="H2242" t="str">
        <f>LEFT(DataAnalyst!F1783,LEN(DataAnalyst!F1783)-3)</f>
        <v xml:space="preserve">Avani Technology Solutions
</v>
      </c>
      <c r="I2242" t="s">
        <v>151</v>
      </c>
      <c r="J2242" t="str">
        <f>IF(DataAnalyst!I1783=-1,"Unknown",DataAnalyst!I1783)</f>
        <v>501 to 1000 employees</v>
      </c>
      <c r="K2242" t="str">
        <f>IF(DataAnalyst!L1783=-1,"Unknown",DataAnalyst!L1783)</f>
        <v>IT Services</v>
      </c>
      <c r="L2242" t="str">
        <f>IF(DataAnalyst!N1783=-1,"Unknown",DataAnalyst!N1783)</f>
        <v>$50 to $100 million (USD)</v>
      </c>
      <c r="M2242" t="b">
        <f>IF(DataAnalyst!P1783=-1,FALSE,TRUE)</f>
        <v>0</v>
      </c>
      <c r="N2242">
        <f t="shared" si="314"/>
        <v>0</v>
      </c>
      <c r="O2242">
        <f t="shared" si="309"/>
        <v>0</v>
      </c>
      <c r="P2242">
        <f t="shared" si="310"/>
        <v>0</v>
      </c>
      <c r="Q2242">
        <f t="shared" si="311"/>
        <v>0</v>
      </c>
      <c r="R2242">
        <f t="shared" si="312"/>
        <v>0</v>
      </c>
      <c r="S2242">
        <f t="shared" si="313"/>
        <v>0</v>
      </c>
    </row>
    <row r="2243" spans="1:19" ht="18.600000000000001" customHeight="1" x14ac:dyDescent="0.3">
      <c r="A2243" t="s">
        <v>6116</v>
      </c>
      <c r="B2243" t="str">
        <f>UPPER(DataAnalyst!B2243)</f>
        <v>DATA SECURITY ANALYST FR</v>
      </c>
      <c r="C2243" t="s">
        <v>6110</v>
      </c>
      <c r="E2243" t="str">
        <f t="shared" si="315"/>
        <v>Data Analyst</v>
      </c>
      <c r="F2243" t="str">
        <f t="shared" si="316"/>
        <v>$78</v>
      </c>
      <c r="G2243" t="str">
        <f t="shared" si="317"/>
        <v>$104</v>
      </c>
      <c r="H2243" t="str">
        <f>LEFT(DataAnalyst!F1789,LEN(DataAnalyst!F1789)-3)</f>
        <v xml:space="preserve">Abbott
</v>
      </c>
      <c r="I2243" t="s">
        <v>151</v>
      </c>
      <c r="J2243" t="str">
        <f>IF(DataAnalyst!I1789=-1,"Unknown",DataAnalyst!I1789)</f>
        <v>10000+ employees</v>
      </c>
      <c r="K2243" t="str">
        <f>IF(DataAnalyst!L1789=-1,"Unknown",DataAnalyst!L1789)</f>
        <v>Health Care Services &amp; Hospitals</v>
      </c>
      <c r="L2243" t="str">
        <f>IF(DataAnalyst!N1789=-1,"Unknown",DataAnalyst!N1789)</f>
        <v>$10+ billion (USD)</v>
      </c>
      <c r="M2243" t="b">
        <f>IF(DataAnalyst!P1789=-1,FALSE,TRUE)</f>
        <v>0</v>
      </c>
      <c r="N2243">
        <f t="shared" si="314"/>
        <v>0</v>
      </c>
      <c r="O2243">
        <f t="shared" ref="O2243:O2254" si="318">COUNTIF($A2243,"*Python*")</f>
        <v>0</v>
      </c>
      <c r="P2243">
        <f t="shared" ref="P2243:P2254" si="319">COUNTIF($A2243,"* R *")</f>
        <v>0</v>
      </c>
      <c r="Q2243">
        <f t="shared" ref="Q2243:Q2254" si="320">COUNTIF($A2243,"*Tableau*")</f>
        <v>0</v>
      </c>
      <c r="R2243">
        <f t="shared" ref="R2243:R2254" si="321">COUNTIF($A2243,"*Power BI*")+COUNTIF($A2243,"*PowerBI*")</f>
        <v>0</v>
      </c>
      <c r="S2243">
        <f t="shared" ref="S2243:S2254" si="322">+COUNTIF($A2243,"*Excel*")</f>
        <v>0</v>
      </c>
    </row>
    <row r="2244" spans="1:19" ht="18.600000000000001" customHeight="1" x14ac:dyDescent="0.3">
      <c r="A2244" t="s">
        <v>6118</v>
      </c>
      <c r="B2244" t="str">
        <f>UPPER(DataAnalyst!B2244)</f>
        <v>BUSINESS SYSTEMS ANALYST-DATA</v>
      </c>
      <c r="C2244" t="s">
        <v>6110</v>
      </c>
      <c r="E2244" t="str">
        <f t="shared" si="315"/>
        <v>Business Analyst</v>
      </c>
      <c r="F2244" t="str">
        <f t="shared" si="316"/>
        <v>$78</v>
      </c>
      <c r="G2244" t="str">
        <f t="shared" si="317"/>
        <v>$104</v>
      </c>
      <c r="H2244" t="str">
        <f>LEFT(DataAnalyst!F1812,LEN(DataAnalyst!F1812)-3)</f>
        <v xml:space="preserve">Signature Consultants
</v>
      </c>
      <c r="I2244" t="s">
        <v>193</v>
      </c>
      <c r="J2244" t="str">
        <f>IF(DataAnalyst!I1812=-1,"Unknown",DataAnalyst!I1812)</f>
        <v>1001 to 5000 employees</v>
      </c>
      <c r="K2244" t="str">
        <f>IF(DataAnalyst!L1812=-1,"Unknown",DataAnalyst!L1812)</f>
        <v>Staffing &amp; Outsourcing</v>
      </c>
      <c r="L2244" t="str">
        <f>IF(DataAnalyst!N1812=-1,"Unknown",DataAnalyst!N1812)</f>
        <v>$100 to $500 million (USD)</v>
      </c>
      <c r="M2244" t="b">
        <f>IF(DataAnalyst!P1812=-1,FALSE,TRUE)</f>
        <v>0</v>
      </c>
      <c r="N2244">
        <f t="shared" ref="N2244:N2254" si="323">COUNTIF($A2244,"*SQL*")</f>
        <v>1</v>
      </c>
      <c r="O2244">
        <f t="shared" si="318"/>
        <v>0</v>
      </c>
      <c r="P2244">
        <f t="shared" si="319"/>
        <v>0</v>
      </c>
      <c r="Q2244">
        <f t="shared" si="320"/>
        <v>0</v>
      </c>
      <c r="R2244">
        <f t="shared" si="321"/>
        <v>0</v>
      </c>
      <c r="S2244">
        <f t="shared" si="322"/>
        <v>1</v>
      </c>
    </row>
    <row r="2245" spans="1:19" ht="18.600000000000001" customHeight="1" x14ac:dyDescent="0.3">
      <c r="A2245" t="s">
        <v>6120</v>
      </c>
      <c r="B2245" t="str">
        <f>UPPER(DataAnalyst!B2245)</f>
        <v>DATA ANALYST-(REMOTE- ALL ACROSS</v>
      </c>
      <c r="C2245" t="s">
        <v>6110</v>
      </c>
      <c r="E2245" t="str">
        <f t="shared" si="315"/>
        <v>Data Analyst</v>
      </c>
      <c r="F2245" t="str">
        <f t="shared" si="316"/>
        <v>$78</v>
      </c>
      <c r="G2245" t="str">
        <f t="shared" si="317"/>
        <v>$104</v>
      </c>
      <c r="H2245" t="str">
        <f>LEFT(DataAnalyst!F1921,LEN(DataAnalyst!F1921)-3)</f>
        <v xml:space="preserve">Wilbur Labs
</v>
      </c>
      <c r="I2245" t="s">
        <v>154</v>
      </c>
      <c r="J2245" t="str">
        <f>IF(DataAnalyst!I1921=-1,"Unknown",DataAnalyst!I1921)</f>
        <v>1 to 50 employees</v>
      </c>
      <c r="K2245" t="str">
        <f>IF(DataAnalyst!L1921=-1,"Unknown",DataAnalyst!L1921)</f>
        <v>Internet</v>
      </c>
      <c r="L2245" t="str">
        <f>IF(DataAnalyst!N1921=-1,"Unknown",DataAnalyst!N1921)</f>
        <v>Unknown / Non-Applicable</v>
      </c>
      <c r="M2245" t="b">
        <f>IF(DataAnalyst!P1921=-1,FALSE,TRUE)</f>
        <v>0</v>
      </c>
      <c r="N2245">
        <f t="shared" si="323"/>
        <v>1</v>
      </c>
      <c r="O2245">
        <f t="shared" si="318"/>
        <v>0</v>
      </c>
      <c r="P2245">
        <f t="shared" si="319"/>
        <v>0</v>
      </c>
      <c r="Q2245">
        <f t="shared" si="320"/>
        <v>0</v>
      </c>
      <c r="R2245">
        <f t="shared" si="321"/>
        <v>1</v>
      </c>
      <c r="S2245">
        <f t="shared" si="322"/>
        <v>1</v>
      </c>
    </row>
    <row r="2246" spans="1:19" ht="18.600000000000001" customHeight="1" x14ac:dyDescent="0.3">
      <c r="A2246" t="s">
        <v>6122</v>
      </c>
      <c r="B2246" t="str">
        <f>UPPER(DataAnalyst!B2246)</f>
        <v>DATA SECURITY ANALYST, SR</v>
      </c>
      <c r="C2246" t="s">
        <v>6110</v>
      </c>
      <c r="E2246" t="str">
        <f t="shared" si="315"/>
        <v>Data Analyst</v>
      </c>
      <c r="F2246" t="str">
        <f t="shared" si="316"/>
        <v>$78</v>
      </c>
      <c r="G2246" t="str">
        <f t="shared" si="317"/>
        <v>$104</v>
      </c>
      <c r="H2246" t="str">
        <f>LEFT(DataAnalyst!F1974,LEN(DataAnalyst!F1974)-3)</f>
        <v xml:space="preserve">Netpace, Inc
</v>
      </c>
      <c r="I2246" t="s">
        <v>5344</v>
      </c>
      <c r="J2246" t="str">
        <f>IF(DataAnalyst!I1974=-1,"Unknown",DataAnalyst!I1974)</f>
        <v>51 to 200 employees</v>
      </c>
      <c r="K2246" t="str">
        <f>IF(DataAnalyst!L1974=-1,"Unknown",DataAnalyst!L1974)</f>
        <v>Enterprise Software &amp; Network Solutions</v>
      </c>
      <c r="L2246" t="str">
        <f>IF(DataAnalyst!N1974=-1,"Unknown",DataAnalyst!N1974)</f>
        <v>$10 to $25 million (USD)</v>
      </c>
      <c r="M2246" t="b">
        <f>IF(DataAnalyst!P1974=-1,FALSE,TRUE)</f>
        <v>0</v>
      </c>
      <c r="N2246">
        <f t="shared" si="323"/>
        <v>0</v>
      </c>
      <c r="O2246">
        <f t="shared" si="318"/>
        <v>0</v>
      </c>
      <c r="P2246">
        <f t="shared" si="319"/>
        <v>0</v>
      </c>
      <c r="Q2246">
        <f t="shared" si="320"/>
        <v>0</v>
      </c>
      <c r="R2246">
        <f t="shared" si="321"/>
        <v>0</v>
      </c>
      <c r="S2246">
        <f t="shared" si="322"/>
        <v>0</v>
      </c>
    </row>
    <row r="2247" spans="1:19" ht="18.600000000000001" customHeight="1" x14ac:dyDescent="0.3">
      <c r="A2247" t="s">
        <v>6124</v>
      </c>
      <c r="B2247" t="str">
        <f>UPPER(DataAnalyst!B2247)</f>
        <v>DATA ANALYST SUPPORTING THE DEA #20-242</v>
      </c>
      <c r="C2247" t="s">
        <v>6110</v>
      </c>
      <c r="E2247" t="str">
        <f t="shared" si="315"/>
        <v>Data Analyst</v>
      </c>
      <c r="F2247" t="str">
        <f t="shared" si="316"/>
        <v>$78</v>
      </c>
      <c r="G2247" t="str">
        <f t="shared" si="317"/>
        <v>$104</v>
      </c>
      <c r="H2247" t="str">
        <f>LEFT(DataAnalyst!F1978,LEN(DataAnalyst!F1978)-3)</f>
        <v xml:space="preserve">United IT Solutions
</v>
      </c>
      <c r="I2247" t="s">
        <v>154</v>
      </c>
      <c r="J2247" t="str">
        <f>IF(DataAnalyst!I1978=-1,"Unknown",DataAnalyst!I1978)</f>
        <v>1 to 50 employees</v>
      </c>
      <c r="K2247" t="str">
        <f>IF(DataAnalyst!L1978=-1,"Unknown",DataAnalyst!L1978)</f>
        <v>Consulting</v>
      </c>
      <c r="L2247" t="str">
        <f>IF(DataAnalyst!N1978=-1,"Unknown",DataAnalyst!N1978)</f>
        <v>$1 to $5 million (USD)</v>
      </c>
      <c r="M2247" t="b">
        <f>IF(DataAnalyst!P1978=-1,FALSE,TRUE)</f>
        <v>0</v>
      </c>
      <c r="N2247">
        <f t="shared" si="323"/>
        <v>0</v>
      </c>
      <c r="O2247">
        <f t="shared" si="318"/>
        <v>0</v>
      </c>
      <c r="P2247">
        <f t="shared" si="319"/>
        <v>0</v>
      </c>
      <c r="Q2247">
        <f t="shared" si="320"/>
        <v>0</v>
      </c>
      <c r="R2247">
        <f t="shared" si="321"/>
        <v>0</v>
      </c>
      <c r="S2247">
        <f t="shared" si="322"/>
        <v>1</v>
      </c>
    </row>
    <row r="2248" spans="1:19" ht="18.600000000000001" customHeight="1" x14ac:dyDescent="0.3">
      <c r="A2248" t="s">
        <v>6126</v>
      </c>
      <c r="B2248" t="str">
        <f>UPPER(DataAnalyst!B2248)</f>
        <v>TECHNICAL BUSINESS ANALYST (SQL, DATA ANALYTICS, INFORMATICA)</v>
      </c>
      <c r="C2248" t="s">
        <v>6110</v>
      </c>
      <c r="E2248" t="str">
        <f t="shared" si="315"/>
        <v>Business Analyst</v>
      </c>
      <c r="F2248" t="str">
        <f t="shared" si="316"/>
        <v>$78</v>
      </c>
      <c r="G2248" t="str">
        <f t="shared" si="317"/>
        <v>$104</v>
      </c>
      <c r="H2248" t="str">
        <f>LEFT(DataAnalyst!F1982,LEN(DataAnalyst!F1982)-3)</f>
        <v xml:space="preserve">Perfect Day
</v>
      </c>
      <c r="I2248" t="s">
        <v>5472</v>
      </c>
      <c r="J2248" t="str">
        <f>IF(DataAnalyst!I1982=-1,"Unknown",DataAnalyst!I1982)</f>
        <v>51 to 200 employees</v>
      </c>
      <c r="K2248" t="str">
        <f>IF(DataAnalyst!L1982=-1,"Unknown",DataAnalyst!L1982)</f>
        <v>Biotech &amp; Pharmaceuticals</v>
      </c>
      <c r="L2248" t="str">
        <f>IF(DataAnalyst!N1982=-1,"Unknown",DataAnalyst!N1982)</f>
        <v>Unknown / Non-Applicable</v>
      </c>
      <c r="M2248" t="b">
        <f>IF(DataAnalyst!P1982=-1,FALSE,TRUE)</f>
        <v>0</v>
      </c>
      <c r="N2248">
        <f t="shared" si="323"/>
        <v>1</v>
      </c>
      <c r="O2248">
        <f t="shared" si="318"/>
        <v>0</v>
      </c>
      <c r="P2248">
        <f t="shared" si="319"/>
        <v>0</v>
      </c>
      <c r="Q2248">
        <f t="shared" si="320"/>
        <v>0</v>
      </c>
      <c r="R2248">
        <f t="shared" si="321"/>
        <v>0</v>
      </c>
      <c r="S2248">
        <f t="shared" si="322"/>
        <v>1</v>
      </c>
    </row>
    <row r="2249" spans="1:19" ht="18.600000000000001" customHeight="1" x14ac:dyDescent="0.3">
      <c r="A2249" t="s">
        <v>6128</v>
      </c>
      <c r="B2249" t="str">
        <f>UPPER(DataAnalyst!B2249)</f>
        <v>MARKETING/COMMUNICATIONS - DATA ANALYST-MARKETING</v>
      </c>
      <c r="C2249" t="s">
        <v>6110</v>
      </c>
      <c r="E2249" t="str">
        <f t="shared" si="315"/>
        <v>Data Analyst</v>
      </c>
      <c r="F2249" t="str">
        <f t="shared" si="316"/>
        <v>$78</v>
      </c>
      <c r="G2249" t="str">
        <f t="shared" si="317"/>
        <v>$104</v>
      </c>
      <c r="H2249" t="str">
        <f>LEFT(DataAnalyst!F2035,LEN(DataAnalyst!F2035)-3)</f>
        <v xml:space="preserve">ZS Associates
</v>
      </c>
      <c r="I2249" t="s">
        <v>154</v>
      </c>
      <c r="J2249" t="str">
        <f>IF(DataAnalyst!I2035=-1,"Unknown",DataAnalyst!I2035)</f>
        <v>5001 to 10000 employees</v>
      </c>
      <c r="K2249" t="str">
        <f>IF(DataAnalyst!L2035=-1,"Unknown",DataAnalyst!L2035)</f>
        <v>Consulting</v>
      </c>
      <c r="L2249" t="str">
        <f>IF(DataAnalyst!N2035=-1,"Unknown",DataAnalyst!N2035)</f>
        <v>Unknown / Non-Applicable</v>
      </c>
      <c r="M2249" t="b">
        <f>IF(DataAnalyst!P2035=-1,FALSE,TRUE)</f>
        <v>0</v>
      </c>
      <c r="N2249">
        <f t="shared" si="323"/>
        <v>1</v>
      </c>
      <c r="O2249">
        <f t="shared" si="318"/>
        <v>0</v>
      </c>
      <c r="P2249">
        <f t="shared" si="319"/>
        <v>0</v>
      </c>
      <c r="Q2249">
        <f t="shared" si="320"/>
        <v>0</v>
      </c>
      <c r="R2249">
        <f t="shared" si="321"/>
        <v>0</v>
      </c>
      <c r="S2249">
        <f t="shared" si="322"/>
        <v>1</v>
      </c>
    </row>
    <row r="2250" spans="1:19" ht="18.600000000000001" customHeight="1" x14ac:dyDescent="0.3">
      <c r="A2250" t="s">
        <v>6130</v>
      </c>
      <c r="B2250" t="str">
        <f>UPPER(DataAnalyst!B2250)</f>
        <v>RQS - IHHA - 201900004460 -1Q DATA SECURITY ANALYST</v>
      </c>
      <c r="C2250" t="s">
        <v>6110</v>
      </c>
      <c r="E2250" t="str">
        <f t="shared" si="315"/>
        <v>Data Analyst</v>
      </c>
      <c r="F2250" t="str">
        <f t="shared" si="316"/>
        <v>$78</v>
      </c>
      <c r="G2250" t="str">
        <f t="shared" si="317"/>
        <v>$104</v>
      </c>
      <c r="H2250" t="str">
        <f>LEFT(DataAnalyst!F2055,LEN(DataAnalyst!F2055)-3)</f>
        <v xml:space="preserve">I.T. Solutions, Inc.
</v>
      </c>
      <c r="I2250" t="s">
        <v>5344</v>
      </c>
      <c r="J2250" t="str">
        <f>IF(DataAnalyst!I2055=-1,"Unknown",DataAnalyst!I2055)</f>
        <v>201 to 500 employees</v>
      </c>
      <c r="K2250" t="str">
        <f>IF(DataAnalyst!L2055=-1,"Unknown",DataAnalyst!L2055)</f>
        <v>IT Services</v>
      </c>
      <c r="L2250" t="str">
        <f>IF(DataAnalyst!N2055=-1,"Unknown",DataAnalyst!N2055)</f>
        <v>Unknown / Non-Applicable</v>
      </c>
      <c r="M2250" t="b">
        <f>IF(DataAnalyst!P2055=-1,FALSE,TRUE)</f>
        <v>0</v>
      </c>
      <c r="N2250">
        <f t="shared" si="323"/>
        <v>0</v>
      </c>
      <c r="O2250">
        <f t="shared" si="318"/>
        <v>0</v>
      </c>
      <c r="P2250">
        <f t="shared" si="319"/>
        <v>0</v>
      </c>
      <c r="Q2250">
        <f t="shared" si="320"/>
        <v>0</v>
      </c>
      <c r="R2250">
        <f t="shared" si="321"/>
        <v>0</v>
      </c>
      <c r="S2250">
        <f t="shared" si="322"/>
        <v>0</v>
      </c>
    </row>
    <row r="2251" spans="1:19" ht="18.600000000000001" customHeight="1" x14ac:dyDescent="0.3">
      <c r="A2251" t="s">
        <v>6132</v>
      </c>
      <c r="B2251" t="str">
        <f>UPPER(DataAnalyst!B2251)</f>
        <v>SENIOR DATA ANALYST (CORPORATE AUDIT)</v>
      </c>
      <c r="C2251" t="s">
        <v>6110</v>
      </c>
      <c r="E2251" t="str">
        <f t="shared" si="315"/>
        <v>Data Analyst</v>
      </c>
      <c r="F2251" t="str">
        <f t="shared" si="316"/>
        <v>$78</v>
      </c>
      <c r="G2251" t="str">
        <f t="shared" si="317"/>
        <v>$104</v>
      </c>
      <c r="H2251" t="str">
        <f>LEFT(DataAnalyst!F2062,LEN(DataAnalyst!F2062)-3)</f>
        <v xml:space="preserve">Epikso
</v>
      </c>
      <c r="I2251" t="s">
        <v>5435</v>
      </c>
      <c r="J2251" t="str">
        <f>IF(DataAnalyst!I2062=-1,"Unknown",DataAnalyst!I2062)</f>
        <v>51 to 200 employees</v>
      </c>
      <c r="K2251" t="str">
        <f>IF(DataAnalyst!L2062=-1,"Unknown",DataAnalyst!L2062)</f>
        <v>Research &amp; Development</v>
      </c>
      <c r="L2251" t="str">
        <f>IF(DataAnalyst!N2062=-1,"Unknown",DataAnalyst!N2062)</f>
        <v>Unknown / Non-Applicable</v>
      </c>
      <c r="M2251" t="b">
        <f>IF(DataAnalyst!P2062=-1,FALSE,TRUE)</f>
        <v>0</v>
      </c>
      <c r="N2251">
        <f t="shared" si="323"/>
        <v>1</v>
      </c>
      <c r="O2251">
        <f t="shared" si="318"/>
        <v>0</v>
      </c>
      <c r="P2251">
        <f t="shared" si="319"/>
        <v>0</v>
      </c>
      <c r="Q2251">
        <f t="shared" si="320"/>
        <v>1</v>
      </c>
      <c r="R2251">
        <f t="shared" si="321"/>
        <v>1</v>
      </c>
      <c r="S2251">
        <f t="shared" si="322"/>
        <v>0</v>
      </c>
    </row>
    <row r="2252" spans="1:19" ht="18.600000000000001" customHeight="1" x14ac:dyDescent="0.3">
      <c r="A2252" t="s">
        <v>6136</v>
      </c>
      <c r="B2252" t="str">
        <f>UPPER(DataAnalyst!B2252)</f>
        <v>TECHNICAL BUSINESS ANALYST (SQL, DATA ANALYTICS, ETL)</v>
      </c>
      <c r="C2252" t="s">
        <v>6110</v>
      </c>
      <c r="E2252" t="str">
        <f t="shared" si="315"/>
        <v>Business Analyst</v>
      </c>
      <c r="F2252" t="str">
        <f t="shared" si="316"/>
        <v>$78</v>
      </c>
      <c r="G2252" t="str">
        <f t="shared" si="317"/>
        <v>$104</v>
      </c>
      <c r="H2252" t="str">
        <f>LEFT(DataAnalyst!F2070,LEN(DataAnalyst!F2070)-3)</f>
        <v xml:space="preserve">Ascent
</v>
      </c>
      <c r="I2252" t="s">
        <v>5435</v>
      </c>
      <c r="J2252" t="str">
        <f>IF(DataAnalyst!I2070=-1,"Unknown",DataAnalyst!I2070)</f>
        <v>1001 to 5000 employees</v>
      </c>
      <c r="K2252" t="str">
        <f>IF(DataAnalyst!L2070=-1,"Unknown",DataAnalyst!L2070)</f>
        <v>Staffing &amp; Outsourcing</v>
      </c>
      <c r="L2252" t="str">
        <f>IF(DataAnalyst!N2070=-1,"Unknown",DataAnalyst!N2070)</f>
        <v>$100 to $500 million (USD)</v>
      </c>
      <c r="M2252" t="b">
        <f>IF(DataAnalyst!P2070=-1,FALSE,TRUE)</f>
        <v>0</v>
      </c>
      <c r="N2252">
        <f t="shared" si="323"/>
        <v>1</v>
      </c>
      <c r="O2252">
        <f t="shared" si="318"/>
        <v>0</v>
      </c>
      <c r="P2252">
        <f t="shared" si="319"/>
        <v>0</v>
      </c>
      <c r="Q2252">
        <f t="shared" si="320"/>
        <v>0</v>
      </c>
      <c r="R2252">
        <f t="shared" si="321"/>
        <v>0</v>
      </c>
      <c r="S2252">
        <f t="shared" si="322"/>
        <v>1</v>
      </c>
    </row>
    <row r="2253" spans="1:19" ht="18.600000000000001" customHeight="1" x14ac:dyDescent="0.3">
      <c r="A2253" t="s">
        <v>6137</v>
      </c>
      <c r="B2253" t="str">
        <f>UPPER(DataAnalyst!B2253)</f>
        <v>DATA ANALYST 3, CUSTOMER EXPERIENCE</v>
      </c>
      <c r="C2253" t="s">
        <v>6110</v>
      </c>
      <c r="E2253" t="str">
        <f t="shared" si="315"/>
        <v>Data Analyst</v>
      </c>
      <c r="F2253" t="str">
        <f t="shared" si="316"/>
        <v>$78</v>
      </c>
      <c r="G2253" t="str">
        <f t="shared" si="317"/>
        <v>$104</v>
      </c>
      <c r="H2253" t="str">
        <f>LEFT(DataAnalyst!F2134,LEN(DataAnalyst!F2134)-3)</f>
        <v xml:space="preserve">Microsoft Corporation
</v>
      </c>
      <c r="I2253" t="s">
        <v>5764</v>
      </c>
      <c r="J2253" t="str">
        <f>IF(DataAnalyst!I2134=-1,"Unknown",DataAnalyst!I2134)</f>
        <v>10000+ employees</v>
      </c>
      <c r="K2253" t="str">
        <f>IF(DataAnalyst!L2134=-1,"Unknown",DataAnalyst!L2134)</f>
        <v>Computer Hardware &amp; Software</v>
      </c>
      <c r="L2253" t="str">
        <f>IF(DataAnalyst!N2134=-1,"Unknown",DataAnalyst!N2134)</f>
        <v>$10+ billion (USD)</v>
      </c>
      <c r="M2253" t="b">
        <f>IF(DataAnalyst!P2134=-1,FALSE,TRUE)</f>
        <v>0</v>
      </c>
      <c r="N2253">
        <f t="shared" si="323"/>
        <v>1</v>
      </c>
      <c r="O2253">
        <f t="shared" si="318"/>
        <v>1</v>
      </c>
      <c r="P2253">
        <f t="shared" si="319"/>
        <v>1</v>
      </c>
      <c r="Q2253">
        <f t="shared" si="320"/>
        <v>0</v>
      </c>
      <c r="R2253">
        <f t="shared" si="321"/>
        <v>0</v>
      </c>
      <c r="S2253">
        <f t="shared" si="322"/>
        <v>0</v>
      </c>
    </row>
    <row r="2254" spans="1:19" ht="18.600000000000001" customHeight="1" x14ac:dyDescent="0.3">
      <c r="A2254" t="s">
        <v>6141</v>
      </c>
      <c r="B2254" t="str">
        <f>UPPER(DataAnalyst!B2254)</f>
        <v>SENIOR QUALITY DATA ANALYST</v>
      </c>
      <c r="C2254" t="s">
        <v>6110</v>
      </c>
      <c r="E2254" t="str">
        <f t="shared" si="315"/>
        <v>Data Analyst</v>
      </c>
      <c r="F2254" t="str">
        <f t="shared" si="316"/>
        <v>$78</v>
      </c>
      <c r="G2254" t="str">
        <f t="shared" si="317"/>
        <v>$104</v>
      </c>
      <c r="H2254" t="str">
        <f>LEFT(DataAnalyst!F2193,LEN(DataAnalyst!F2193)-3)</f>
        <v xml:space="preserve">xentity corporation
</v>
      </c>
      <c r="I2254" t="s">
        <v>4660</v>
      </c>
      <c r="J2254" t="str">
        <f>IF(DataAnalyst!I2193=-1,"Unknown",DataAnalyst!I2193)</f>
        <v>51 to 200 employees</v>
      </c>
      <c r="K2254" t="str">
        <f>IF(DataAnalyst!L2193=-1,"Unknown",DataAnalyst!L2193)</f>
        <v>IT Services</v>
      </c>
      <c r="L2254" t="str">
        <f>IF(DataAnalyst!N2193=-1,"Unknown",DataAnalyst!N2193)</f>
        <v>$5 to $10 million (USD)</v>
      </c>
      <c r="M2254" t="b">
        <f>IF(DataAnalyst!P2193=-1,FALSE,TRUE)</f>
        <v>0</v>
      </c>
      <c r="N2254">
        <f t="shared" si="323"/>
        <v>0</v>
      </c>
      <c r="O2254">
        <f t="shared" si="318"/>
        <v>0</v>
      </c>
      <c r="P2254">
        <f t="shared" si="319"/>
        <v>0</v>
      </c>
      <c r="Q2254">
        <f t="shared" si="320"/>
        <v>1</v>
      </c>
      <c r="R2254">
        <f t="shared" si="321"/>
        <v>0</v>
      </c>
      <c r="S2254">
        <f t="shared" si="322"/>
        <v>1</v>
      </c>
    </row>
  </sheetData>
  <sortState xmlns:xlrd2="http://schemas.microsoft.com/office/spreadsheetml/2017/richdata2" ref="E2:M2254">
    <sortCondition ref="E1:E225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320DF-120D-42EA-BC69-82C5430029C5}">
  <dimension ref="A1:Q2253"/>
  <sheetViews>
    <sheetView workbookViewId="0">
      <selection activeCell="G12" sqref="G12"/>
    </sheetView>
  </sheetViews>
  <sheetFormatPr defaultRowHeight="14.4" x14ac:dyDescent="0.3"/>
  <cols>
    <col min="1" max="1" width="13.109375" style="2" customWidth="1"/>
    <col min="2" max="2" width="13.44140625" customWidth="1"/>
    <col min="3" max="3" width="30.33203125" customWidth="1"/>
    <col min="4" max="4" width="11.88671875" customWidth="1"/>
    <col min="5" max="5" width="14.33203125" customWidth="1"/>
    <col min="6" max="6" width="15.33203125" customWidth="1"/>
    <col min="7" max="7" width="16.6640625" customWidth="1"/>
    <col min="8" max="8" width="12" customWidth="1"/>
  </cols>
  <sheetData>
    <row r="1" spans="1:17" x14ac:dyDescent="0.3">
      <c r="A1" t="s">
        <v>0</v>
      </c>
      <c r="B1" s="2" t="s">
        <v>6144</v>
      </c>
      <c r="C1" t="s">
        <v>6145</v>
      </c>
      <c r="D1" t="s">
        <v>7887</v>
      </c>
      <c r="E1" t="s">
        <v>4</v>
      </c>
      <c r="F1" t="s">
        <v>5</v>
      </c>
      <c r="G1" t="s">
        <v>7653</v>
      </c>
      <c r="H1" t="s">
        <v>7</v>
      </c>
      <c r="I1" t="s">
        <v>10</v>
      </c>
      <c r="J1" t="s">
        <v>12</v>
      </c>
      <c r="K1" t="s">
        <v>14</v>
      </c>
      <c r="L1" t="s">
        <v>7888</v>
      </c>
      <c r="M1" t="s">
        <v>7889</v>
      </c>
      <c r="N1" t="s">
        <v>7890</v>
      </c>
      <c r="O1" t="s">
        <v>7891</v>
      </c>
      <c r="P1" t="s">
        <v>7892</v>
      </c>
      <c r="Q1" t="s">
        <v>7893</v>
      </c>
    </row>
    <row r="2" spans="1:17" x14ac:dyDescent="0.3">
      <c r="A2" t="str">
        <f>Cleaning!E689</f>
        <v>Data Analyst</v>
      </c>
      <c r="B2" s="2">
        <f>Cleaning!F689*1000</f>
        <v>11000</v>
      </c>
      <c r="C2" s="2">
        <f>Cleaning!G689*1000</f>
        <v>132000</v>
      </c>
      <c r="D2" s="2">
        <f>(Table1[[#This Row],[Salary (Min)]]+Table1[[#This Row],[Salary (Max)]])/2</f>
        <v>71500</v>
      </c>
      <c r="E2" t="s">
        <v>6664</v>
      </c>
      <c r="F2" t="s">
        <v>2058</v>
      </c>
      <c r="G2" t="str">
        <f>LEFT(Table1[[#This Row],[Location]],FIND(",",Table1[[#This Row],[Location]])-1)</f>
        <v>Arcadia</v>
      </c>
      <c r="H2" t="s">
        <v>51</v>
      </c>
      <c r="I2" t="s">
        <v>29</v>
      </c>
      <c r="J2" t="s">
        <v>47</v>
      </c>
      <c r="K2" t="b">
        <v>0</v>
      </c>
      <c r="L2">
        <v>1</v>
      </c>
      <c r="M2">
        <v>1</v>
      </c>
      <c r="N2">
        <v>0</v>
      </c>
      <c r="O2">
        <v>0</v>
      </c>
      <c r="P2">
        <v>0</v>
      </c>
      <c r="Q2">
        <v>0</v>
      </c>
    </row>
    <row r="3" spans="1:17" x14ac:dyDescent="0.3">
      <c r="A3" t="str">
        <f>Cleaning!E690</f>
        <v>Data Analyst</v>
      </c>
      <c r="B3" s="2">
        <f>Cleaning!F690*1000</f>
        <v>11000</v>
      </c>
      <c r="C3" s="2">
        <f>Cleaning!G690*1000</f>
        <v>132000</v>
      </c>
      <c r="D3" s="2">
        <f>(Table1[[#This Row],[Salary (Min)]]+Table1[[#This Row],[Salary (Max)]])/2</f>
        <v>71500</v>
      </c>
      <c r="E3" t="s">
        <v>6665</v>
      </c>
      <c r="F3" t="s">
        <v>1482</v>
      </c>
      <c r="G3" t="str">
        <f>LEFT(Table1[[#This Row],[Location]],FIND(",",Table1[[#This Row],[Location]])-1)</f>
        <v>City of Industry</v>
      </c>
      <c r="H3" t="s">
        <v>118</v>
      </c>
      <c r="I3" t="s">
        <v>137</v>
      </c>
      <c r="J3" t="s">
        <v>39</v>
      </c>
      <c r="K3" t="b">
        <v>0</v>
      </c>
      <c r="L3">
        <v>1</v>
      </c>
      <c r="M3">
        <v>0</v>
      </c>
      <c r="N3">
        <v>0</v>
      </c>
      <c r="O3">
        <v>0</v>
      </c>
      <c r="P3">
        <v>0</v>
      </c>
      <c r="Q3">
        <v>1</v>
      </c>
    </row>
    <row r="4" spans="1:17" x14ac:dyDescent="0.3">
      <c r="A4" t="str">
        <f>Cleaning!E691</f>
        <v>Data Analyst</v>
      </c>
      <c r="B4" s="2">
        <f>Cleaning!F691*1000</f>
        <v>11000</v>
      </c>
      <c r="C4" s="2">
        <f>Cleaning!G691*1000</f>
        <v>132000</v>
      </c>
      <c r="D4" s="2">
        <f>(Table1[[#This Row],[Salary (Min)]]+Table1[[#This Row],[Salary (Max)]])/2</f>
        <v>71500</v>
      </c>
      <c r="E4" t="s">
        <v>6666</v>
      </c>
      <c r="F4" t="s">
        <v>354</v>
      </c>
      <c r="G4" t="str">
        <f>LEFT(Table1[[#This Row],[Location]],FIND(",",Table1[[#This Row],[Location]])-1)</f>
        <v>Los Angeles</v>
      </c>
      <c r="H4" t="s">
        <v>91</v>
      </c>
      <c r="I4" t="s">
        <v>137</v>
      </c>
      <c r="J4" t="s">
        <v>155</v>
      </c>
      <c r="K4" t="b">
        <v>0</v>
      </c>
      <c r="L4">
        <v>1</v>
      </c>
      <c r="M4">
        <v>1</v>
      </c>
      <c r="N4">
        <v>0</v>
      </c>
      <c r="O4">
        <v>1</v>
      </c>
      <c r="P4">
        <v>0</v>
      </c>
      <c r="Q4">
        <v>1</v>
      </c>
    </row>
    <row r="5" spans="1:17" x14ac:dyDescent="0.3">
      <c r="A5" t="str">
        <f>Cleaning!E692</f>
        <v>Business Analyst</v>
      </c>
      <c r="B5" s="2">
        <f>Cleaning!F692*1000</f>
        <v>11000</v>
      </c>
      <c r="C5" s="2">
        <f>Cleaning!G692*1000</f>
        <v>132000</v>
      </c>
      <c r="D5" s="2">
        <f>(Table1[[#This Row],[Salary (Min)]]+Table1[[#This Row],[Salary (Max)]])/2</f>
        <v>71500</v>
      </c>
      <c r="E5" t="s">
        <v>6667</v>
      </c>
      <c r="F5" t="s">
        <v>354</v>
      </c>
      <c r="G5" t="str">
        <f>LEFT(Table1[[#This Row],[Location]],FIND(",",Table1[[#This Row],[Location]])-1)</f>
        <v>Los Angeles</v>
      </c>
      <c r="H5" t="s">
        <v>118</v>
      </c>
      <c r="I5" t="s">
        <v>137</v>
      </c>
      <c r="J5" t="s">
        <v>39</v>
      </c>
      <c r="K5" t="b">
        <v>0</v>
      </c>
      <c r="L5">
        <v>1</v>
      </c>
      <c r="M5">
        <v>0</v>
      </c>
      <c r="N5">
        <v>0</v>
      </c>
      <c r="O5">
        <v>1</v>
      </c>
      <c r="P5">
        <v>1</v>
      </c>
      <c r="Q5">
        <v>0</v>
      </c>
    </row>
    <row r="6" spans="1:17" x14ac:dyDescent="0.3">
      <c r="A6" t="str">
        <f>Cleaning!E693</f>
        <v>Data Analyst</v>
      </c>
      <c r="B6" s="2">
        <f>Cleaning!F693*1000</f>
        <v>11000</v>
      </c>
      <c r="C6" s="2">
        <f>Cleaning!G693*1000</f>
        <v>132000</v>
      </c>
      <c r="D6" s="2">
        <f>(Table1[[#This Row],[Salary (Min)]]+Table1[[#This Row],[Salary (Max)]])/2</f>
        <v>71500</v>
      </c>
      <c r="E6" t="s">
        <v>6668</v>
      </c>
      <c r="F6" t="s">
        <v>217</v>
      </c>
      <c r="G6" t="str">
        <f>LEFT(Table1[[#This Row],[Location]],FIND(",",Table1[[#This Row],[Location]])-1)</f>
        <v>Santa Monica</v>
      </c>
      <c r="H6" t="s">
        <v>91</v>
      </c>
      <c r="I6" t="s">
        <v>222</v>
      </c>
      <c r="J6" t="s">
        <v>39</v>
      </c>
      <c r="K6" t="b">
        <v>0</v>
      </c>
      <c r="L6">
        <v>1</v>
      </c>
      <c r="M6">
        <v>1</v>
      </c>
      <c r="N6">
        <v>0</v>
      </c>
      <c r="O6">
        <v>0</v>
      </c>
      <c r="P6">
        <v>0</v>
      </c>
      <c r="Q6">
        <v>1</v>
      </c>
    </row>
    <row r="7" spans="1:17" x14ac:dyDescent="0.3">
      <c r="A7" t="str">
        <f>Cleaning!E694</f>
        <v>Data Analyst</v>
      </c>
      <c r="B7" s="2">
        <f>Cleaning!F694*1000</f>
        <v>11000</v>
      </c>
      <c r="C7" s="2">
        <f>Cleaning!G694*1000</f>
        <v>132000</v>
      </c>
      <c r="D7" s="2">
        <f>(Table1[[#This Row],[Salary (Min)]]+Table1[[#This Row],[Salary (Max)]])/2</f>
        <v>71500</v>
      </c>
      <c r="E7" t="s">
        <v>6669</v>
      </c>
      <c r="F7" t="s">
        <v>1482</v>
      </c>
      <c r="G7" t="str">
        <f>LEFT(Table1[[#This Row],[Location]],FIND(",",Table1[[#This Row],[Location]])-1)</f>
        <v>City of Industry</v>
      </c>
      <c r="H7" t="s">
        <v>51</v>
      </c>
      <c r="I7" t="s">
        <v>972</v>
      </c>
      <c r="J7" t="s">
        <v>39</v>
      </c>
      <c r="K7" t="b">
        <v>0</v>
      </c>
      <c r="L7">
        <v>1</v>
      </c>
      <c r="M7">
        <v>1</v>
      </c>
      <c r="N7">
        <v>0</v>
      </c>
      <c r="O7">
        <v>0</v>
      </c>
      <c r="P7">
        <v>0</v>
      </c>
      <c r="Q7">
        <v>1</v>
      </c>
    </row>
    <row r="8" spans="1:17" x14ac:dyDescent="0.3">
      <c r="A8" t="str">
        <f>Cleaning!E695</f>
        <v>Data Analyst</v>
      </c>
      <c r="B8" s="2">
        <f>Cleaning!F695*1000</f>
        <v>11000</v>
      </c>
      <c r="C8" s="2">
        <f>Cleaning!G695*1000</f>
        <v>132000</v>
      </c>
      <c r="D8" s="2">
        <f>(Table1[[#This Row],[Salary (Min)]]+Table1[[#This Row],[Salary (Max)]])/2</f>
        <v>71500</v>
      </c>
      <c r="E8" t="s">
        <v>6279</v>
      </c>
      <c r="F8" t="s">
        <v>245</v>
      </c>
      <c r="G8" t="str">
        <f>LEFT(Table1[[#This Row],[Location]],FIND(",",Table1[[#This Row],[Location]])-1)</f>
        <v>Burbank</v>
      </c>
      <c r="H8" t="s">
        <v>20</v>
      </c>
      <c r="I8" t="s">
        <v>366</v>
      </c>
      <c r="J8" t="s">
        <v>39</v>
      </c>
      <c r="K8" t="b">
        <v>0</v>
      </c>
      <c r="L8">
        <v>1</v>
      </c>
      <c r="M8">
        <v>1</v>
      </c>
      <c r="N8">
        <v>0</v>
      </c>
      <c r="O8">
        <v>0</v>
      </c>
      <c r="P8">
        <v>0</v>
      </c>
      <c r="Q8">
        <v>1</v>
      </c>
    </row>
    <row r="9" spans="1:17" x14ac:dyDescent="0.3">
      <c r="A9" t="str">
        <f>Cleaning!E696</f>
        <v>Data Analyst</v>
      </c>
      <c r="B9" s="2">
        <f>Cleaning!F696*1000</f>
        <v>11000</v>
      </c>
      <c r="C9" s="2">
        <f>Cleaning!G696*1000</f>
        <v>132000</v>
      </c>
      <c r="D9" s="2">
        <f>(Table1[[#This Row],[Salary (Min)]]+Table1[[#This Row],[Salary (Max)]])/2</f>
        <v>71500</v>
      </c>
      <c r="E9" t="s">
        <v>6623</v>
      </c>
      <c r="F9" t="s">
        <v>245</v>
      </c>
      <c r="G9" t="str">
        <f>LEFT(Table1[[#This Row],[Location]],FIND(",",Table1[[#This Row],[Location]])-1)</f>
        <v>Burbank</v>
      </c>
      <c r="H9" t="s">
        <v>137</v>
      </c>
      <c r="I9" t="s">
        <v>137</v>
      </c>
      <c r="J9" t="s">
        <v>39</v>
      </c>
      <c r="K9" t="b">
        <v>0</v>
      </c>
      <c r="L9">
        <v>1</v>
      </c>
      <c r="M9">
        <v>1</v>
      </c>
      <c r="N9">
        <v>0</v>
      </c>
      <c r="O9">
        <v>0</v>
      </c>
      <c r="P9">
        <v>0</v>
      </c>
      <c r="Q9">
        <v>0</v>
      </c>
    </row>
    <row r="10" spans="1:17" x14ac:dyDescent="0.3">
      <c r="A10" t="str">
        <f>Cleaning!E697</f>
        <v>Data Analyst</v>
      </c>
      <c r="B10" s="2">
        <f>Cleaning!F697*1000</f>
        <v>11000</v>
      </c>
      <c r="C10" s="2">
        <f>Cleaning!G697*1000</f>
        <v>132000</v>
      </c>
      <c r="D10" s="2">
        <f>(Table1[[#This Row],[Salary (Min)]]+Table1[[#This Row],[Salary (Max)]])/2</f>
        <v>71500</v>
      </c>
      <c r="E10" t="s">
        <v>6660</v>
      </c>
      <c r="F10" t="s">
        <v>1838</v>
      </c>
      <c r="G10" t="str">
        <f>LEFT(Table1[[#This Row],[Location]],FIND(",",Table1[[#This Row],[Location]])-1)</f>
        <v>Long Beach</v>
      </c>
      <c r="H10" t="s">
        <v>51</v>
      </c>
      <c r="I10" t="s">
        <v>66</v>
      </c>
      <c r="J10" t="s">
        <v>31</v>
      </c>
      <c r="K10" t="b">
        <v>0</v>
      </c>
      <c r="L10">
        <v>1</v>
      </c>
      <c r="M10">
        <v>1</v>
      </c>
      <c r="N10">
        <v>0</v>
      </c>
      <c r="O10">
        <v>0</v>
      </c>
      <c r="P10">
        <v>0</v>
      </c>
      <c r="Q10">
        <v>1</v>
      </c>
    </row>
    <row r="11" spans="1:17" x14ac:dyDescent="0.3">
      <c r="A11" t="str">
        <f>Cleaning!E698</f>
        <v>Data Analyst</v>
      </c>
      <c r="B11" s="2">
        <f>Cleaning!F698*1000</f>
        <v>11000</v>
      </c>
      <c r="C11" s="2">
        <f>Cleaning!G698*1000</f>
        <v>132000</v>
      </c>
      <c r="D11" s="2">
        <f>(Table1[[#This Row],[Salary (Min)]]+Table1[[#This Row],[Salary (Max)]])/2</f>
        <v>71500</v>
      </c>
      <c r="E11" t="s">
        <v>6670</v>
      </c>
      <c r="F11" t="s">
        <v>1990</v>
      </c>
      <c r="G11" t="str">
        <f>LEFT(Table1[[#This Row],[Location]],FIND(",",Table1[[#This Row],[Location]])-1)</f>
        <v>Woodland Hills</v>
      </c>
      <c r="H11" t="s">
        <v>35</v>
      </c>
      <c r="I11" t="s">
        <v>222</v>
      </c>
      <c r="J11" t="s">
        <v>75</v>
      </c>
      <c r="K11" t="b">
        <v>0</v>
      </c>
      <c r="L11">
        <v>1</v>
      </c>
      <c r="M11">
        <v>1</v>
      </c>
      <c r="N11">
        <v>1</v>
      </c>
      <c r="O11">
        <v>0</v>
      </c>
      <c r="P11">
        <v>0</v>
      </c>
      <c r="Q11">
        <v>0</v>
      </c>
    </row>
    <row r="12" spans="1:17" x14ac:dyDescent="0.3">
      <c r="A12" t="str">
        <f>Cleaning!E699</f>
        <v>Data Analyst</v>
      </c>
      <c r="B12" s="2">
        <f>Cleaning!F699*1000</f>
        <v>11000</v>
      </c>
      <c r="C12" s="2">
        <f>Cleaning!G699*1000</f>
        <v>132000</v>
      </c>
      <c r="D12" s="2">
        <f>(Table1[[#This Row],[Salary (Min)]]+Table1[[#This Row],[Salary (Max)]])/2</f>
        <v>71500</v>
      </c>
      <c r="E12" t="s">
        <v>6562</v>
      </c>
      <c r="F12" t="s">
        <v>1651</v>
      </c>
      <c r="G12" t="str">
        <f>LEFT(Table1[[#This Row],[Location]],FIND(",",Table1[[#This Row],[Location]])-1)</f>
        <v>El Segundo</v>
      </c>
      <c r="H12" t="s">
        <v>118</v>
      </c>
      <c r="I12" t="s">
        <v>119</v>
      </c>
      <c r="J12" t="s">
        <v>441</v>
      </c>
      <c r="K12" t="b">
        <v>0</v>
      </c>
      <c r="L12">
        <v>0</v>
      </c>
      <c r="M12">
        <v>0</v>
      </c>
      <c r="N12">
        <v>0</v>
      </c>
      <c r="O12">
        <v>0</v>
      </c>
      <c r="P12">
        <v>0</v>
      </c>
      <c r="Q12">
        <v>1</v>
      </c>
    </row>
    <row r="13" spans="1:17" x14ac:dyDescent="0.3">
      <c r="A13" t="str">
        <f>Cleaning!E700</f>
        <v>Data Analyst</v>
      </c>
      <c r="B13" s="2">
        <f>Cleaning!F700*1000</f>
        <v>11000</v>
      </c>
      <c r="C13" s="2">
        <f>Cleaning!G700*1000</f>
        <v>132000</v>
      </c>
      <c r="D13" s="2">
        <f>(Table1[[#This Row],[Salary (Min)]]+Table1[[#This Row],[Salary (Max)]])/2</f>
        <v>71500</v>
      </c>
      <c r="E13" t="s">
        <v>6671</v>
      </c>
      <c r="F13" t="s">
        <v>245</v>
      </c>
      <c r="G13" t="str">
        <f>LEFT(Table1[[#This Row],[Location]],FIND(",",Table1[[#This Row],[Location]])-1)</f>
        <v>Burbank</v>
      </c>
      <c r="H13" t="s">
        <v>137</v>
      </c>
      <c r="I13" t="s">
        <v>137</v>
      </c>
      <c r="J13" t="s">
        <v>137</v>
      </c>
      <c r="K13" t="b">
        <v>0</v>
      </c>
      <c r="L13">
        <v>1</v>
      </c>
      <c r="M13">
        <v>1</v>
      </c>
      <c r="N13">
        <v>0</v>
      </c>
      <c r="O13">
        <v>1</v>
      </c>
      <c r="P13">
        <v>0</v>
      </c>
      <c r="Q13">
        <v>1</v>
      </c>
    </row>
    <row r="14" spans="1:17" x14ac:dyDescent="0.3">
      <c r="A14" t="str">
        <f>Cleaning!E701</f>
        <v>Data Analyst</v>
      </c>
      <c r="B14" s="2">
        <f>Cleaning!F701*1000</f>
        <v>11000</v>
      </c>
      <c r="C14" s="2">
        <f>Cleaning!G701*1000</f>
        <v>132000</v>
      </c>
      <c r="D14" s="2">
        <f>(Table1[[#This Row],[Salary (Min)]]+Table1[[#This Row],[Salary (Max)]])/2</f>
        <v>71500</v>
      </c>
      <c r="E14" t="s">
        <v>6224</v>
      </c>
      <c r="F14" t="s">
        <v>2058</v>
      </c>
      <c r="G14" t="str">
        <f>LEFT(Table1[[#This Row],[Location]],FIND(",",Table1[[#This Row],[Location]])-1)</f>
        <v>Arcadia</v>
      </c>
      <c r="H14" t="s">
        <v>91</v>
      </c>
      <c r="I14" t="s">
        <v>366</v>
      </c>
      <c r="J14" t="s">
        <v>155</v>
      </c>
      <c r="K14" t="b">
        <v>0</v>
      </c>
      <c r="L14">
        <v>0</v>
      </c>
      <c r="M14">
        <v>0</v>
      </c>
      <c r="N14">
        <v>0</v>
      </c>
      <c r="O14">
        <v>0</v>
      </c>
      <c r="P14">
        <v>0</v>
      </c>
      <c r="Q14">
        <v>1</v>
      </c>
    </row>
    <row r="15" spans="1:17" x14ac:dyDescent="0.3">
      <c r="A15" t="str">
        <f>Cleaning!E702</f>
        <v>Data Analyst</v>
      </c>
      <c r="B15" s="2">
        <f>Cleaning!F702*1000</f>
        <v>11000</v>
      </c>
      <c r="C15" s="2">
        <f>Cleaning!G702*1000</f>
        <v>132000</v>
      </c>
      <c r="D15" s="2">
        <f>(Table1[[#This Row],[Salary (Min)]]+Table1[[#This Row],[Salary (Max)]])/2</f>
        <v>71500</v>
      </c>
      <c r="E15" t="s">
        <v>6653</v>
      </c>
      <c r="F15" t="s">
        <v>1990</v>
      </c>
      <c r="G15" t="str">
        <f>LEFT(Table1[[#This Row],[Location]],FIND(",",Table1[[#This Row],[Location]])-1)</f>
        <v>Woodland Hills</v>
      </c>
      <c r="H15" t="s">
        <v>72</v>
      </c>
      <c r="I15" t="s">
        <v>66</v>
      </c>
      <c r="J15" t="s">
        <v>132</v>
      </c>
      <c r="K15" t="b">
        <v>0</v>
      </c>
      <c r="L15">
        <v>1</v>
      </c>
      <c r="M15">
        <v>1</v>
      </c>
      <c r="N15">
        <v>0</v>
      </c>
      <c r="O15">
        <v>0</v>
      </c>
      <c r="P15">
        <v>0</v>
      </c>
      <c r="Q15">
        <v>1</v>
      </c>
    </row>
    <row r="16" spans="1:17" x14ac:dyDescent="0.3">
      <c r="A16" t="str">
        <f>Cleaning!E703</f>
        <v>Data Analyst</v>
      </c>
      <c r="B16" s="2">
        <f>Cleaning!F703*1000</f>
        <v>11000</v>
      </c>
      <c r="C16" s="2">
        <f>Cleaning!G703*1000</f>
        <v>132000</v>
      </c>
      <c r="D16" s="2">
        <f>(Table1[[#This Row],[Salary (Min)]]+Table1[[#This Row],[Salary (Max)]])/2</f>
        <v>71500</v>
      </c>
      <c r="E16" t="s">
        <v>6672</v>
      </c>
      <c r="F16" t="s">
        <v>1838</v>
      </c>
      <c r="G16" t="str">
        <f>LEFT(Table1[[#This Row],[Location]],FIND(",",Table1[[#This Row],[Location]])-1)</f>
        <v>Long Beach</v>
      </c>
      <c r="H16" t="s">
        <v>137</v>
      </c>
      <c r="I16" t="s">
        <v>137</v>
      </c>
      <c r="J16" t="s">
        <v>137</v>
      </c>
      <c r="K16" t="b">
        <v>0</v>
      </c>
      <c r="L16">
        <v>1</v>
      </c>
      <c r="M16">
        <v>0</v>
      </c>
      <c r="N16">
        <v>0</v>
      </c>
      <c r="O16">
        <v>0</v>
      </c>
      <c r="P16">
        <v>0</v>
      </c>
      <c r="Q16">
        <v>1</v>
      </c>
    </row>
    <row r="17" spans="1:17" x14ac:dyDescent="0.3">
      <c r="A17" t="str">
        <f>Cleaning!E704</f>
        <v>Data Analyst</v>
      </c>
      <c r="B17" s="2">
        <f>Cleaning!F704*1000</f>
        <v>11000</v>
      </c>
      <c r="C17" s="2">
        <f>Cleaning!G704*1000</f>
        <v>132000</v>
      </c>
      <c r="D17" s="2">
        <f>(Table1[[#This Row],[Salary (Min)]]+Table1[[#This Row],[Salary (Max)]])/2</f>
        <v>71500</v>
      </c>
      <c r="E17" t="s">
        <v>6673</v>
      </c>
      <c r="F17" t="s">
        <v>245</v>
      </c>
      <c r="G17" t="str">
        <f>LEFT(Table1[[#This Row],[Location]],FIND(",",Table1[[#This Row],[Location]])-1)</f>
        <v>Burbank</v>
      </c>
      <c r="H17" t="s">
        <v>118</v>
      </c>
      <c r="I17" t="s">
        <v>46</v>
      </c>
      <c r="J17" t="s">
        <v>160</v>
      </c>
      <c r="K17" t="b">
        <v>0</v>
      </c>
      <c r="L17">
        <v>1</v>
      </c>
      <c r="M17">
        <v>1</v>
      </c>
      <c r="N17">
        <v>0</v>
      </c>
      <c r="O17">
        <v>0</v>
      </c>
      <c r="P17">
        <v>0</v>
      </c>
      <c r="Q17">
        <v>1</v>
      </c>
    </row>
    <row r="18" spans="1:17" x14ac:dyDescent="0.3">
      <c r="A18" t="str">
        <f>Cleaning!E705</f>
        <v>Data Analyst</v>
      </c>
      <c r="B18" s="2">
        <f>Cleaning!F705*1000</f>
        <v>11000</v>
      </c>
      <c r="C18" s="2">
        <f>Cleaning!G705*1000</f>
        <v>132000</v>
      </c>
      <c r="D18" s="2">
        <f>(Table1[[#This Row],[Salary (Min)]]+Table1[[#This Row],[Salary (Max)]])/2</f>
        <v>71500</v>
      </c>
      <c r="E18" t="s">
        <v>6566</v>
      </c>
      <c r="F18" t="s">
        <v>245</v>
      </c>
      <c r="G18" t="str">
        <f>LEFT(Table1[[#This Row],[Location]],FIND(",",Table1[[#This Row],[Location]])-1)</f>
        <v>Burbank</v>
      </c>
      <c r="H18" t="s">
        <v>72</v>
      </c>
      <c r="I18" t="s">
        <v>246</v>
      </c>
      <c r="J18" t="s">
        <v>132</v>
      </c>
      <c r="K18" t="b">
        <v>0</v>
      </c>
      <c r="L18">
        <v>1</v>
      </c>
      <c r="M18">
        <v>0</v>
      </c>
      <c r="N18">
        <v>0</v>
      </c>
      <c r="O18">
        <v>1</v>
      </c>
      <c r="P18">
        <v>0</v>
      </c>
      <c r="Q18">
        <v>0</v>
      </c>
    </row>
    <row r="19" spans="1:17" x14ac:dyDescent="0.3">
      <c r="A19" t="str">
        <f>Cleaning!E706</f>
        <v>Data Analyst</v>
      </c>
      <c r="B19" s="2">
        <f>Cleaning!F706*1000</f>
        <v>11000</v>
      </c>
      <c r="C19" s="2">
        <f>Cleaning!G706*1000</f>
        <v>132000</v>
      </c>
      <c r="D19" s="2">
        <f>(Table1[[#This Row],[Salary (Min)]]+Table1[[#This Row],[Salary (Max)]])/2</f>
        <v>71500</v>
      </c>
      <c r="E19" t="s">
        <v>6674</v>
      </c>
      <c r="F19" t="s">
        <v>1670</v>
      </c>
      <c r="G19" t="str">
        <f>LEFT(Table1[[#This Row],[Location]],FIND(",",Table1[[#This Row],[Location]])-1)</f>
        <v>Gardena</v>
      </c>
      <c r="H19" t="s">
        <v>28</v>
      </c>
      <c r="I19" t="s">
        <v>29</v>
      </c>
      <c r="J19" t="s">
        <v>24</v>
      </c>
      <c r="K19" t="b">
        <v>0</v>
      </c>
      <c r="L19">
        <v>1</v>
      </c>
      <c r="M19">
        <v>1</v>
      </c>
      <c r="N19">
        <v>0</v>
      </c>
      <c r="O19">
        <v>0</v>
      </c>
      <c r="P19">
        <v>0</v>
      </c>
      <c r="Q19">
        <v>0</v>
      </c>
    </row>
    <row r="20" spans="1:17" x14ac:dyDescent="0.3">
      <c r="A20" t="str">
        <f>Cleaning!E707</f>
        <v>Data Analyst</v>
      </c>
      <c r="B20" s="2">
        <f>Cleaning!F707*1000</f>
        <v>11000</v>
      </c>
      <c r="C20" s="2">
        <f>Cleaning!G707*1000</f>
        <v>132000</v>
      </c>
      <c r="D20" s="2">
        <f>(Table1[[#This Row],[Salary (Min)]]+Table1[[#This Row],[Salary (Max)]])/2</f>
        <v>71500</v>
      </c>
      <c r="E20" t="s">
        <v>6612</v>
      </c>
      <c r="F20" t="s">
        <v>1838</v>
      </c>
      <c r="G20" t="str">
        <f>LEFT(Table1[[#This Row],[Location]],FIND(",",Table1[[#This Row],[Location]])-1)</f>
        <v>Long Beach</v>
      </c>
      <c r="H20" t="s">
        <v>28</v>
      </c>
      <c r="I20" t="s">
        <v>66</v>
      </c>
      <c r="J20" t="s">
        <v>132</v>
      </c>
      <c r="K20" t="b">
        <v>0</v>
      </c>
      <c r="L20">
        <v>0</v>
      </c>
      <c r="M20">
        <v>1</v>
      </c>
      <c r="N20">
        <v>0</v>
      </c>
      <c r="O20">
        <v>0</v>
      </c>
      <c r="P20">
        <v>0</v>
      </c>
      <c r="Q20">
        <v>1</v>
      </c>
    </row>
    <row r="21" spans="1:17" x14ac:dyDescent="0.3">
      <c r="A21" t="str">
        <f>Cleaning!E708</f>
        <v>Data Analyst</v>
      </c>
      <c r="B21" s="2">
        <f>Cleaning!F708*1000</f>
        <v>11000</v>
      </c>
      <c r="C21" s="2">
        <f>Cleaning!G708*1000</f>
        <v>132000</v>
      </c>
      <c r="D21" s="2">
        <f>(Table1[[#This Row],[Salary (Min)]]+Table1[[#This Row],[Salary (Max)]])/2</f>
        <v>71500</v>
      </c>
      <c r="E21" t="s">
        <v>6612</v>
      </c>
      <c r="F21" t="s">
        <v>1838</v>
      </c>
      <c r="G21" t="str">
        <f>LEFT(Table1[[#This Row],[Location]],FIND(",",Table1[[#This Row],[Location]])-1)</f>
        <v>Long Beach</v>
      </c>
      <c r="H21" t="s">
        <v>28</v>
      </c>
      <c r="I21" t="s">
        <v>66</v>
      </c>
      <c r="J21" t="s">
        <v>132</v>
      </c>
      <c r="K21" t="b">
        <v>0</v>
      </c>
      <c r="L21">
        <v>1</v>
      </c>
      <c r="M21">
        <v>1</v>
      </c>
      <c r="N21">
        <v>0</v>
      </c>
      <c r="O21">
        <v>0</v>
      </c>
      <c r="P21">
        <v>0</v>
      </c>
      <c r="Q21">
        <v>1</v>
      </c>
    </row>
    <row r="22" spans="1:17" x14ac:dyDescent="0.3">
      <c r="A22" t="str">
        <f>Cleaning!E709</f>
        <v>Data Analyst</v>
      </c>
      <c r="B22" s="2">
        <f>Cleaning!F709*1000</f>
        <v>11000</v>
      </c>
      <c r="C22" s="2">
        <f>Cleaning!G709*1000</f>
        <v>132000</v>
      </c>
      <c r="D22" s="2">
        <f>(Table1[[#This Row],[Salary (Min)]]+Table1[[#This Row],[Salary (Max)]])/2</f>
        <v>71500</v>
      </c>
      <c r="E22" t="s">
        <v>6675</v>
      </c>
      <c r="F22" t="s">
        <v>354</v>
      </c>
      <c r="G22" t="str">
        <f>LEFT(Table1[[#This Row],[Location]],FIND(",",Table1[[#This Row],[Location]])-1)</f>
        <v>Los Angeles</v>
      </c>
      <c r="H22" t="s">
        <v>20</v>
      </c>
      <c r="I22" t="s">
        <v>137</v>
      </c>
      <c r="J22" t="s">
        <v>39</v>
      </c>
      <c r="K22" t="b">
        <v>0</v>
      </c>
      <c r="L22">
        <v>1</v>
      </c>
      <c r="M22">
        <v>0</v>
      </c>
      <c r="N22">
        <v>0</v>
      </c>
      <c r="O22">
        <v>0</v>
      </c>
      <c r="P22">
        <v>0</v>
      </c>
      <c r="Q22">
        <v>1</v>
      </c>
    </row>
    <row r="23" spans="1:17" x14ac:dyDescent="0.3">
      <c r="A23" t="str">
        <f>Cleaning!E710</f>
        <v>Data Analyst</v>
      </c>
      <c r="B23" s="2">
        <f>Cleaning!F710*1000</f>
        <v>11000</v>
      </c>
      <c r="C23" s="2">
        <f>Cleaning!G710*1000</f>
        <v>132000</v>
      </c>
      <c r="D23" s="2">
        <f>(Table1[[#This Row],[Salary (Min)]]+Table1[[#This Row],[Salary (Max)]])/2</f>
        <v>71500</v>
      </c>
      <c r="E23" t="s">
        <v>6571</v>
      </c>
      <c r="F23" t="s">
        <v>245</v>
      </c>
      <c r="G23" t="str">
        <f>LEFT(Table1[[#This Row],[Location]],FIND(",",Table1[[#This Row],[Location]])-1)</f>
        <v>Burbank</v>
      </c>
      <c r="H23" t="s">
        <v>28</v>
      </c>
      <c r="I23" t="s">
        <v>340</v>
      </c>
      <c r="J23" t="s">
        <v>132</v>
      </c>
      <c r="K23" t="b">
        <v>0</v>
      </c>
      <c r="L23">
        <v>1</v>
      </c>
      <c r="M23">
        <v>1</v>
      </c>
      <c r="N23">
        <v>0</v>
      </c>
      <c r="O23">
        <v>1</v>
      </c>
      <c r="P23">
        <v>0</v>
      </c>
      <c r="Q23">
        <v>0</v>
      </c>
    </row>
    <row r="24" spans="1:17" x14ac:dyDescent="0.3">
      <c r="A24" t="str">
        <f>Cleaning!E711</f>
        <v>Data Analyst</v>
      </c>
      <c r="B24" s="2">
        <f>Cleaning!F711*1000</f>
        <v>11000</v>
      </c>
      <c r="C24" s="2">
        <f>Cleaning!G711*1000</f>
        <v>132000</v>
      </c>
      <c r="D24" s="2">
        <f>(Table1[[#This Row],[Salary (Min)]]+Table1[[#This Row],[Salary (Max)]])/2</f>
        <v>71500</v>
      </c>
      <c r="E24" t="s">
        <v>6670</v>
      </c>
      <c r="F24" t="s">
        <v>1990</v>
      </c>
      <c r="G24" t="str">
        <f>LEFT(Table1[[#This Row],[Location]],FIND(",",Table1[[#This Row],[Location]])-1)</f>
        <v>Woodland Hills</v>
      </c>
      <c r="H24" t="s">
        <v>35</v>
      </c>
      <c r="I24" t="s">
        <v>222</v>
      </c>
      <c r="J24" t="s">
        <v>75</v>
      </c>
      <c r="K24" t="b">
        <v>0</v>
      </c>
      <c r="L24">
        <v>0</v>
      </c>
      <c r="M24">
        <v>1</v>
      </c>
      <c r="N24">
        <v>0</v>
      </c>
      <c r="O24">
        <v>0</v>
      </c>
      <c r="P24">
        <v>0</v>
      </c>
      <c r="Q24">
        <v>1</v>
      </c>
    </row>
    <row r="25" spans="1:17" x14ac:dyDescent="0.3">
      <c r="A25" t="str">
        <f>Cleaning!E712</f>
        <v>Data Analyst</v>
      </c>
      <c r="B25" s="2">
        <f>Cleaning!F712*1000</f>
        <v>11000</v>
      </c>
      <c r="C25" s="2">
        <f>Cleaning!G712*1000</f>
        <v>132000</v>
      </c>
      <c r="D25" s="2">
        <f>(Table1[[#This Row],[Salary (Min)]]+Table1[[#This Row],[Salary (Max)]])/2</f>
        <v>71500</v>
      </c>
      <c r="E25" t="s">
        <v>6676</v>
      </c>
      <c r="F25" t="s">
        <v>217</v>
      </c>
      <c r="G25" t="str">
        <f>LEFT(Table1[[#This Row],[Location]],FIND(",",Table1[[#This Row],[Location]])-1)</f>
        <v>Santa Monica</v>
      </c>
      <c r="H25" t="s">
        <v>20</v>
      </c>
      <c r="I25" t="s">
        <v>119</v>
      </c>
      <c r="J25" t="s">
        <v>39</v>
      </c>
      <c r="K25" t="b">
        <v>0</v>
      </c>
      <c r="L25">
        <v>1</v>
      </c>
      <c r="M25">
        <v>1</v>
      </c>
      <c r="N25">
        <v>0</v>
      </c>
      <c r="O25">
        <v>1</v>
      </c>
      <c r="P25">
        <v>0</v>
      </c>
      <c r="Q25">
        <v>1</v>
      </c>
    </row>
    <row r="26" spans="1:17" x14ac:dyDescent="0.3">
      <c r="A26" t="str">
        <f>Cleaning!E713</f>
        <v>Data Analyst</v>
      </c>
      <c r="B26" s="2">
        <f>Cleaning!F713*1000</f>
        <v>11000</v>
      </c>
      <c r="C26" s="2">
        <f>Cleaning!G713*1000</f>
        <v>132000</v>
      </c>
      <c r="D26" s="2">
        <f>(Table1[[#This Row],[Salary (Min)]]+Table1[[#This Row],[Salary (Max)]])/2</f>
        <v>71500</v>
      </c>
      <c r="E26" t="s">
        <v>6677</v>
      </c>
      <c r="F26" t="s">
        <v>2217</v>
      </c>
      <c r="G26" t="str">
        <f>LEFT(Table1[[#This Row],[Location]],FIND(",",Table1[[#This Row],[Location]])-1)</f>
        <v>Pico Rivera</v>
      </c>
      <c r="H26" t="s">
        <v>91</v>
      </c>
      <c r="I26" t="s">
        <v>222</v>
      </c>
      <c r="J26" t="s">
        <v>39</v>
      </c>
      <c r="K26" t="b">
        <v>0</v>
      </c>
      <c r="L26">
        <v>1</v>
      </c>
      <c r="M26">
        <v>0</v>
      </c>
      <c r="N26">
        <v>0</v>
      </c>
      <c r="O26">
        <v>0</v>
      </c>
      <c r="P26">
        <v>0</v>
      </c>
      <c r="Q26">
        <v>1</v>
      </c>
    </row>
    <row r="27" spans="1:17" x14ac:dyDescent="0.3">
      <c r="A27" t="str">
        <f>Cleaning!E714</f>
        <v>Data Analyst</v>
      </c>
      <c r="B27" s="2">
        <f>Cleaning!F714*1000</f>
        <v>11000</v>
      </c>
      <c r="C27" s="2">
        <f>Cleaning!G714*1000</f>
        <v>132000</v>
      </c>
      <c r="D27" s="2">
        <f>(Table1[[#This Row],[Salary (Min)]]+Table1[[#This Row],[Salary (Max)]])/2</f>
        <v>71500</v>
      </c>
      <c r="E27" t="s">
        <v>6678</v>
      </c>
      <c r="F27" t="s">
        <v>2222</v>
      </c>
      <c r="G27" t="str">
        <f>LEFT(Table1[[#This Row],[Location]],FIND(",",Table1[[#This Row],[Location]])-1)</f>
        <v>Whittier</v>
      </c>
      <c r="H27" t="s">
        <v>72</v>
      </c>
      <c r="I27" t="s">
        <v>29</v>
      </c>
      <c r="J27" t="s">
        <v>75</v>
      </c>
      <c r="K27" t="b">
        <v>0</v>
      </c>
      <c r="L27">
        <v>1</v>
      </c>
      <c r="M27">
        <v>1</v>
      </c>
      <c r="N27">
        <v>0</v>
      </c>
      <c r="O27">
        <v>0</v>
      </c>
      <c r="P27">
        <v>1</v>
      </c>
      <c r="Q27">
        <v>0</v>
      </c>
    </row>
    <row r="28" spans="1:17" x14ac:dyDescent="0.3">
      <c r="A28" t="str">
        <f>Cleaning!E715</f>
        <v>Data Analyst</v>
      </c>
      <c r="B28" s="2">
        <f>Cleaning!F715*1000</f>
        <v>11000</v>
      </c>
      <c r="C28" s="2">
        <f>Cleaning!G715*1000</f>
        <v>132000</v>
      </c>
      <c r="D28" s="2">
        <f>(Table1[[#This Row],[Salary (Min)]]+Table1[[#This Row],[Salary (Max)]])/2</f>
        <v>71500</v>
      </c>
      <c r="E28" t="s">
        <v>6679</v>
      </c>
      <c r="F28" t="s">
        <v>1809</v>
      </c>
      <c r="G28" t="str">
        <f>LEFT(Table1[[#This Row],[Location]],FIND(",",Table1[[#This Row],[Location]])-1)</f>
        <v>Anaheim</v>
      </c>
      <c r="H28" t="s">
        <v>137</v>
      </c>
      <c r="I28" t="s">
        <v>137</v>
      </c>
      <c r="J28" t="s">
        <v>137</v>
      </c>
      <c r="K28" t="b">
        <v>0</v>
      </c>
      <c r="L28">
        <v>1</v>
      </c>
      <c r="M28">
        <v>1</v>
      </c>
      <c r="N28">
        <v>1</v>
      </c>
      <c r="O28">
        <v>1</v>
      </c>
      <c r="P28">
        <v>0</v>
      </c>
      <c r="Q28">
        <v>1</v>
      </c>
    </row>
    <row r="29" spans="1:17" x14ac:dyDescent="0.3">
      <c r="A29" t="str">
        <f>Cleaning!E716</f>
        <v>Data Analyst</v>
      </c>
      <c r="B29" s="2">
        <f>Cleaning!F716*1000</f>
        <v>11000</v>
      </c>
      <c r="C29" s="2">
        <f>Cleaning!G716*1000</f>
        <v>132000</v>
      </c>
      <c r="D29" s="2">
        <f>(Table1[[#This Row],[Salary (Min)]]+Table1[[#This Row],[Salary (Max)]])/2</f>
        <v>71500</v>
      </c>
      <c r="E29" t="s">
        <v>6617</v>
      </c>
      <c r="F29" t="s">
        <v>354</v>
      </c>
      <c r="G29" t="str">
        <f>LEFT(Table1[[#This Row],[Location]],FIND(",",Table1[[#This Row],[Location]])-1)</f>
        <v>Los Angeles</v>
      </c>
      <c r="H29" t="s">
        <v>35</v>
      </c>
      <c r="I29" t="s">
        <v>37</v>
      </c>
      <c r="J29" t="s">
        <v>39</v>
      </c>
      <c r="K29" t="b">
        <v>0</v>
      </c>
      <c r="L29">
        <v>1</v>
      </c>
      <c r="M29">
        <v>1</v>
      </c>
      <c r="N29">
        <v>0</v>
      </c>
      <c r="O29">
        <v>0</v>
      </c>
      <c r="P29">
        <v>0</v>
      </c>
      <c r="Q29">
        <v>1</v>
      </c>
    </row>
    <row r="30" spans="1:17" x14ac:dyDescent="0.3">
      <c r="A30" t="str">
        <f>Cleaning!E717</f>
        <v>Data Analyst</v>
      </c>
      <c r="B30" s="2">
        <f>Cleaning!F717*1000</f>
        <v>11000</v>
      </c>
      <c r="C30" s="2">
        <f>Cleaning!G717*1000</f>
        <v>132000</v>
      </c>
      <c r="D30" s="2">
        <f>(Table1[[#This Row],[Salary (Min)]]+Table1[[#This Row],[Salary (Max)]])/2</f>
        <v>71500</v>
      </c>
      <c r="E30" t="s">
        <v>6619</v>
      </c>
      <c r="F30" t="s">
        <v>1974</v>
      </c>
      <c r="G30" t="str">
        <f>LEFT(Table1[[#This Row],[Location]],FIND(",",Table1[[#This Row],[Location]])-1)</f>
        <v>Brea</v>
      </c>
      <c r="H30" t="s">
        <v>35</v>
      </c>
      <c r="I30" t="s">
        <v>66</v>
      </c>
      <c r="J30" t="s">
        <v>31</v>
      </c>
      <c r="K30" t="b">
        <v>0</v>
      </c>
      <c r="L30">
        <v>0</v>
      </c>
      <c r="M30">
        <v>0</v>
      </c>
      <c r="N30">
        <v>0</v>
      </c>
      <c r="O30">
        <v>0</v>
      </c>
      <c r="P30">
        <v>0</v>
      </c>
      <c r="Q30">
        <v>1</v>
      </c>
    </row>
    <row r="31" spans="1:17" x14ac:dyDescent="0.3">
      <c r="A31" t="str">
        <f>Cleaning!E1470</f>
        <v>Data Analyst</v>
      </c>
      <c r="B31" s="2">
        <f>Cleaning!F1470*1000</f>
        <v>11000</v>
      </c>
      <c r="C31" s="2">
        <f>Cleaning!G1470*1000</f>
        <v>190000</v>
      </c>
      <c r="D31" s="2">
        <f>(Table1[[#This Row],[Salary (Min)]]+Table1[[#This Row],[Salary (Max)]])/2</f>
        <v>100500</v>
      </c>
      <c r="E31" t="s">
        <v>7187</v>
      </c>
      <c r="F31" t="s">
        <v>764</v>
      </c>
      <c r="G31" t="str">
        <f>LEFT(Table1[[#This Row],[Location]],FIND(",",Table1[[#This Row],[Location]])-1)</f>
        <v>Newark</v>
      </c>
      <c r="H31" t="s">
        <v>118</v>
      </c>
      <c r="I31" t="s">
        <v>222</v>
      </c>
      <c r="J31" t="s">
        <v>120</v>
      </c>
      <c r="K31" t="b">
        <v>1</v>
      </c>
      <c r="L31">
        <v>1</v>
      </c>
      <c r="M31">
        <v>1</v>
      </c>
      <c r="N31">
        <v>0</v>
      </c>
      <c r="O31">
        <v>0</v>
      </c>
      <c r="P31">
        <v>0</v>
      </c>
      <c r="Q31">
        <v>1</v>
      </c>
    </row>
    <row r="32" spans="1:17" x14ac:dyDescent="0.3">
      <c r="A32" t="str">
        <f>Cleaning!E1471</f>
        <v>Data Analyst</v>
      </c>
      <c r="B32" s="2">
        <f>Cleaning!F1471*1000</f>
        <v>11000</v>
      </c>
      <c r="C32" s="2">
        <f>Cleaning!G1471*1000</f>
        <v>190000</v>
      </c>
      <c r="D32" s="2">
        <f>(Table1[[#This Row],[Salary (Min)]]+Table1[[#This Row],[Salary (Max)]])/2</f>
        <v>100500</v>
      </c>
      <c r="E32" t="s">
        <v>7188</v>
      </c>
      <c r="F32" t="s">
        <v>976</v>
      </c>
      <c r="G32" t="str">
        <f>LEFT(Table1[[#This Row],[Location]],FIND(",",Table1[[#This Row],[Location]])-1)</f>
        <v>Santa Clara</v>
      </c>
      <c r="H32" t="s">
        <v>28</v>
      </c>
      <c r="I32" t="s">
        <v>202</v>
      </c>
      <c r="J32" t="s">
        <v>86</v>
      </c>
      <c r="K32" t="b">
        <v>0</v>
      </c>
      <c r="L32">
        <v>1</v>
      </c>
      <c r="M32">
        <v>1</v>
      </c>
      <c r="N32">
        <v>0</v>
      </c>
      <c r="O32">
        <v>0</v>
      </c>
      <c r="P32">
        <v>0</v>
      </c>
      <c r="Q32">
        <v>0</v>
      </c>
    </row>
    <row r="33" spans="1:17" x14ac:dyDescent="0.3">
      <c r="A33" t="str">
        <f>Cleaning!E1472</f>
        <v>Data Analyst</v>
      </c>
      <c r="B33" s="2">
        <f>Cleaning!F1472*1000</f>
        <v>11000</v>
      </c>
      <c r="C33" s="2">
        <f>Cleaning!G1472*1000</f>
        <v>190000</v>
      </c>
      <c r="D33" s="2">
        <f>(Table1[[#This Row],[Salary (Min)]]+Table1[[#This Row],[Salary (Max)]])/2</f>
        <v>100500</v>
      </c>
      <c r="E33" t="s">
        <v>7189</v>
      </c>
      <c r="F33" t="s">
        <v>764</v>
      </c>
      <c r="G33" t="str">
        <f>LEFT(Table1[[#This Row],[Location]],FIND(",",Table1[[#This Row],[Location]])-1)</f>
        <v>Newark</v>
      </c>
      <c r="H33" t="s">
        <v>35</v>
      </c>
      <c r="I33" t="s">
        <v>178</v>
      </c>
      <c r="J33" t="s">
        <v>24</v>
      </c>
      <c r="K33" t="b">
        <v>0</v>
      </c>
      <c r="L33">
        <v>0</v>
      </c>
      <c r="M33">
        <v>0</v>
      </c>
      <c r="N33">
        <v>0</v>
      </c>
      <c r="O33">
        <v>0</v>
      </c>
      <c r="P33">
        <v>0</v>
      </c>
      <c r="Q33">
        <v>0</v>
      </c>
    </row>
    <row r="34" spans="1:17" x14ac:dyDescent="0.3">
      <c r="A34" t="str">
        <f>Cleaning!E1473</f>
        <v>Data Analyst</v>
      </c>
      <c r="B34" s="2">
        <f>Cleaning!F1473*1000</f>
        <v>11000</v>
      </c>
      <c r="C34" s="2">
        <f>Cleaning!G1473*1000</f>
        <v>190000</v>
      </c>
      <c r="D34" s="2">
        <f>(Table1[[#This Row],[Salary (Min)]]+Table1[[#This Row],[Salary (Max)]])/2</f>
        <v>100500</v>
      </c>
      <c r="E34" t="s">
        <v>7190</v>
      </c>
      <c r="F34" t="s">
        <v>976</v>
      </c>
      <c r="G34" t="str">
        <f>LEFT(Table1[[#This Row],[Location]],FIND(",",Table1[[#This Row],[Location]])-1)</f>
        <v>Santa Clara</v>
      </c>
      <c r="H34" t="s">
        <v>118</v>
      </c>
      <c r="I34" t="s">
        <v>178</v>
      </c>
      <c r="J34" t="s">
        <v>160</v>
      </c>
      <c r="K34" t="b">
        <v>0</v>
      </c>
      <c r="L34">
        <v>0</v>
      </c>
      <c r="M34">
        <v>0</v>
      </c>
      <c r="N34">
        <v>0</v>
      </c>
      <c r="O34">
        <v>0</v>
      </c>
      <c r="P34">
        <v>0</v>
      </c>
      <c r="Q34">
        <v>0</v>
      </c>
    </row>
    <row r="35" spans="1:17" x14ac:dyDescent="0.3">
      <c r="A35" t="str">
        <f>Cleaning!E1474</f>
        <v>Data Analyst</v>
      </c>
      <c r="B35" s="2">
        <f>Cleaning!F1474*1000</f>
        <v>11000</v>
      </c>
      <c r="C35" s="2">
        <f>Cleaning!G1474*1000</f>
        <v>190000</v>
      </c>
      <c r="D35" s="2">
        <f>(Table1[[#This Row],[Salary (Min)]]+Table1[[#This Row],[Salary (Max)]])/2</f>
        <v>100500</v>
      </c>
      <c r="E35" t="s">
        <v>7191</v>
      </c>
      <c r="F35" t="s">
        <v>992</v>
      </c>
      <c r="G35" t="str">
        <f>LEFT(Table1[[#This Row],[Location]],FIND(",",Table1[[#This Row],[Location]])-1)</f>
        <v>Redwood City</v>
      </c>
      <c r="H35" t="s">
        <v>35</v>
      </c>
      <c r="I35" t="s">
        <v>178</v>
      </c>
      <c r="J35" t="s">
        <v>24</v>
      </c>
      <c r="K35" t="b">
        <v>0</v>
      </c>
      <c r="L35">
        <v>1</v>
      </c>
      <c r="M35">
        <v>1</v>
      </c>
      <c r="N35">
        <v>0</v>
      </c>
      <c r="O35">
        <v>1</v>
      </c>
      <c r="P35">
        <v>0</v>
      </c>
      <c r="Q35">
        <v>1</v>
      </c>
    </row>
    <row r="36" spans="1:17" x14ac:dyDescent="0.3">
      <c r="A36" t="str">
        <f>Cleaning!E1475</f>
        <v>Data Analyst</v>
      </c>
      <c r="B36" s="2">
        <f>Cleaning!F1475*1000</f>
        <v>11000</v>
      </c>
      <c r="C36" s="2">
        <f>Cleaning!G1475*1000</f>
        <v>190000</v>
      </c>
      <c r="D36" s="2">
        <f>(Table1[[#This Row],[Salary (Min)]]+Table1[[#This Row],[Salary (Max)]])/2</f>
        <v>100500</v>
      </c>
      <c r="E36" t="s">
        <v>7192</v>
      </c>
      <c r="F36" t="s">
        <v>976</v>
      </c>
      <c r="G36" t="str">
        <f>LEFT(Table1[[#This Row],[Location]],FIND(",",Table1[[#This Row],[Location]])-1)</f>
        <v>Santa Clara</v>
      </c>
      <c r="H36" t="s">
        <v>118</v>
      </c>
      <c r="I36" t="s">
        <v>52</v>
      </c>
      <c r="J36" t="s">
        <v>24</v>
      </c>
      <c r="K36" t="b">
        <v>1</v>
      </c>
      <c r="L36">
        <v>1</v>
      </c>
      <c r="M36">
        <v>1</v>
      </c>
      <c r="N36">
        <v>1</v>
      </c>
      <c r="O36">
        <v>1</v>
      </c>
      <c r="P36">
        <v>0</v>
      </c>
      <c r="Q36">
        <v>0</v>
      </c>
    </row>
    <row r="37" spans="1:17" x14ac:dyDescent="0.3">
      <c r="A37" t="str">
        <f>Cleaning!E1476</f>
        <v>Data Analyst</v>
      </c>
      <c r="B37" s="2">
        <f>Cleaning!F1476*1000</f>
        <v>11000</v>
      </c>
      <c r="C37" s="2">
        <f>Cleaning!G1476*1000</f>
        <v>190000</v>
      </c>
      <c r="D37" s="2">
        <f>(Table1[[#This Row],[Salary (Min)]]+Table1[[#This Row],[Salary (Max)]])/2</f>
        <v>100500</v>
      </c>
      <c r="E37" t="s">
        <v>6688</v>
      </c>
      <c r="F37" t="s">
        <v>2038</v>
      </c>
      <c r="G37" t="str">
        <f>LEFT(Table1[[#This Row],[Location]],FIND(",",Table1[[#This Row],[Location]])-1)</f>
        <v>Cupertino</v>
      </c>
      <c r="H37" t="s">
        <v>72</v>
      </c>
      <c r="I37" t="s">
        <v>222</v>
      </c>
      <c r="J37" t="s">
        <v>86</v>
      </c>
      <c r="K37" t="b">
        <v>0</v>
      </c>
      <c r="L37">
        <v>0</v>
      </c>
      <c r="M37">
        <v>0</v>
      </c>
      <c r="N37">
        <v>0</v>
      </c>
      <c r="O37">
        <v>1</v>
      </c>
      <c r="P37">
        <v>0</v>
      </c>
      <c r="Q37">
        <v>1</v>
      </c>
    </row>
    <row r="38" spans="1:17" x14ac:dyDescent="0.3">
      <c r="A38" t="str">
        <f>Cleaning!E1477</f>
        <v>Data Analyst</v>
      </c>
      <c r="B38" s="2">
        <f>Cleaning!F1477*1000</f>
        <v>11000</v>
      </c>
      <c r="C38" s="2">
        <f>Cleaning!G1477*1000</f>
        <v>190000</v>
      </c>
      <c r="D38" s="2">
        <f>(Table1[[#This Row],[Salary (Min)]]+Table1[[#This Row],[Salary (Max)]])/2</f>
        <v>100500</v>
      </c>
      <c r="E38" t="s">
        <v>7193</v>
      </c>
      <c r="F38" t="s">
        <v>351</v>
      </c>
      <c r="G38" t="str">
        <f>LEFT(Table1[[#This Row],[Location]],FIND(",",Table1[[#This Row],[Location]])-1)</f>
        <v>Fremont</v>
      </c>
      <c r="H38" t="s">
        <v>28</v>
      </c>
      <c r="I38" t="s">
        <v>3961</v>
      </c>
      <c r="J38" t="s">
        <v>31</v>
      </c>
      <c r="K38" t="b">
        <v>0</v>
      </c>
      <c r="L38">
        <v>1</v>
      </c>
      <c r="M38">
        <v>1</v>
      </c>
      <c r="N38">
        <v>0</v>
      </c>
      <c r="O38">
        <v>0</v>
      </c>
      <c r="P38">
        <v>0</v>
      </c>
      <c r="Q38">
        <v>1</v>
      </c>
    </row>
    <row r="39" spans="1:17" x14ac:dyDescent="0.3">
      <c r="A39" t="str">
        <f>Cleaning!E1478</f>
        <v>Data Analyst</v>
      </c>
      <c r="B39" s="2">
        <f>Cleaning!F1478*1000</f>
        <v>11000</v>
      </c>
      <c r="C39" s="2">
        <f>Cleaning!G1478*1000</f>
        <v>190000</v>
      </c>
      <c r="D39" s="2">
        <f>(Table1[[#This Row],[Salary (Min)]]+Table1[[#This Row],[Salary (Max)]])/2</f>
        <v>100500</v>
      </c>
      <c r="E39" t="s">
        <v>7119</v>
      </c>
      <c r="F39" t="s">
        <v>241</v>
      </c>
      <c r="G39" t="str">
        <f>LEFT(Table1[[#This Row],[Location]],FIND(",",Table1[[#This Row],[Location]])-1)</f>
        <v>San Jose</v>
      </c>
      <c r="H39" t="s">
        <v>28</v>
      </c>
      <c r="I39" t="s">
        <v>46</v>
      </c>
      <c r="J39" t="s">
        <v>39</v>
      </c>
      <c r="K39" t="b">
        <v>0</v>
      </c>
      <c r="L39">
        <v>0</v>
      </c>
      <c r="M39">
        <v>0</v>
      </c>
      <c r="N39">
        <v>0</v>
      </c>
      <c r="O39">
        <v>0</v>
      </c>
      <c r="P39">
        <v>1</v>
      </c>
      <c r="Q39">
        <v>1</v>
      </c>
    </row>
    <row r="40" spans="1:17" x14ac:dyDescent="0.3">
      <c r="A40" t="str">
        <f>Cleaning!E1479</f>
        <v>Data Analyst</v>
      </c>
      <c r="B40" s="2">
        <f>Cleaning!F1479*1000</f>
        <v>11000</v>
      </c>
      <c r="C40" s="2">
        <f>Cleaning!G1479*1000</f>
        <v>190000</v>
      </c>
      <c r="D40" s="2">
        <f>(Table1[[#This Row],[Salary (Min)]]+Table1[[#This Row],[Salary (Max)]])/2</f>
        <v>100500</v>
      </c>
      <c r="E40" t="s">
        <v>6885</v>
      </c>
      <c r="F40" t="s">
        <v>459</v>
      </c>
      <c r="G40" t="str">
        <f>LEFT(Table1[[#This Row],[Location]],FIND(",",Table1[[#This Row],[Location]])-1)</f>
        <v>Menlo Park</v>
      </c>
      <c r="H40" t="s">
        <v>51</v>
      </c>
      <c r="I40" t="s">
        <v>46</v>
      </c>
      <c r="J40" t="s">
        <v>47</v>
      </c>
      <c r="K40" t="b">
        <v>0</v>
      </c>
      <c r="L40">
        <v>1</v>
      </c>
      <c r="M40">
        <v>1</v>
      </c>
      <c r="N40">
        <v>0</v>
      </c>
      <c r="O40">
        <v>0</v>
      </c>
      <c r="P40">
        <v>0</v>
      </c>
      <c r="Q40">
        <v>1</v>
      </c>
    </row>
    <row r="41" spans="1:17" x14ac:dyDescent="0.3">
      <c r="A41" t="str">
        <f>Cleaning!E1480</f>
        <v>Data Analyst</v>
      </c>
      <c r="B41" s="2">
        <f>Cleaning!F1480*1000</f>
        <v>11000</v>
      </c>
      <c r="C41" s="2">
        <f>Cleaning!G1480*1000</f>
        <v>190000</v>
      </c>
      <c r="D41" s="2">
        <f>(Table1[[#This Row],[Salary (Min)]]+Table1[[#This Row],[Salary (Max)]])/2</f>
        <v>100500</v>
      </c>
      <c r="E41" t="s">
        <v>6489</v>
      </c>
      <c r="F41" t="s">
        <v>976</v>
      </c>
      <c r="G41" t="str">
        <f>LEFT(Table1[[#This Row],[Location]],FIND(",",Table1[[#This Row],[Location]])-1)</f>
        <v>Santa Clara</v>
      </c>
      <c r="H41" t="s">
        <v>20</v>
      </c>
      <c r="I41" t="s">
        <v>366</v>
      </c>
      <c r="J41" t="s">
        <v>120</v>
      </c>
      <c r="K41" t="b">
        <v>0</v>
      </c>
      <c r="L41">
        <v>1</v>
      </c>
      <c r="M41">
        <v>1</v>
      </c>
      <c r="N41">
        <v>1</v>
      </c>
      <c r="O41">
        <v>1</v>
      </c>
      <c r="P41">
        <v>0</v>
      </c>
      <c r="Q41">
        <v>1</v>
      </c>
    </row>
    <row r="42" spans="1:17" x14ac:dyDescent="0.3">
      <c r="A42" t="str">
        <f>Cleaning!E1481</f>
        <v>Data Analyst</v>
      </c>
      <c r="B42" s="2">
        <f>Cleaning!F1481*1000</f>
        <v>11000</v>
      </c>
      <c r="C42" s="2">
        <f>Cleaning!G1481*1000</f>
        <v>190000</v>
      </c>
      <c r="D42" s="2">
        <f>(Table1[[#This Row],[Salary (Min)]]+Table1[[#This Row],[Salary (Max)]])/2</f>
        <v>100500</v>
      </c>
      <c r="E42" t="s">
        <v>7194</v>
      </c>
      <c r="F42" t="s">
        <v>241</v>
      </c>
      <c r="G42" t="str">
        <f>LEFT(Table1[[#This Row],[Location]],FIND(",",Table1[[#This Row],[Location]])-1)</f>
        <v>San Jose</v>
      </c>
      <c r="H42" t="s">
        <v>137</v>
      </c>
      <c r="I42" t="s">
        <v>137</v>
      </c>
      <c r="J42" t="s">
        <v>137</v>
      </c>
      <c r="K42" t="b">
        <v>0</v>
      </c>
      <c r="L42">
        <v>1</v>
      </c>
      <c r="M42">
        <v>0</v>
      </c>
      <c r="N42">
        <v>0</v>
      </c>
      <c r="O42">
        <v>1</v>
      </c>
      <c r="P42">
        <v>0</v>
      </c>
      <c r="Q42">
        <v>1</v>
      </c>
    </row>
    <row r="43" spans="1:17" x14ac:dyDescent="0.3">
      <c r="A43" t="str">
        <f>Cleaning!E1482</f>
        <v>Data Analyst</v>
      </c>
      <c r="B43" s="2">
        <f>Cleaning!F1482*1000</f>
        <v>11000</v>
      </c>
      <c r="C43" s="2">
        <f>Cleaning!G1482*1000</f>
        <v>190000</v>
      </c>
      <c r="D43" s="2">
        <f>(Table1[[#This Row],[Salary (Min)]]+Table1[[#This Row],[Salary (Max)]])/2</f>
        <v>100500</v>
      </c>
      <c r="E43" t="s">
        <v>7195</v>
      </c>
      <c r="F43" t="s">
        <v>241</v>
      </c>
      <c r="G43" t="str">
        <f>LEFT(Table1[[#This Row],[Location]],FIND(",",Table1[[#This Row],[Location]])-1)</f>
        <v>San Jose</v>
      </c>
      <c r="H43" t="s">
        <v>118</v>
      </c>
      <c r="I43" t="s">
        <v>46</v>
      </c>
      <c r="J43" t="s">
        <v>39</v>
      </c>
      <c r="K43" t="b">
        <v>0</v>
      </c>
      <c r="L43">
        <v>1</v>
      </c>
      <c r="M43">
        <v>1</v>
      </c>
      <c r="N43">
        <v>0</v>
      </c>
      <c r="O43">
        <v>0</v>
      </c>
      <c r="P43">
        <v>0</v>
      </c>
      <c r="Q43">
        <v>0</v>
      </c>
    </row>
    <row r="44" spans="1:17" x14ac:dyDescent="0.3">
      <c r="A44" t="str">
        <f>Cleaning!E1483</f>
        <v>Data Analyst</v>
      </c>
      <c r="B44" s="2">
        <f>Cleaning!F1483*1000</f>
        <v>11000</v>
      </c>
      <c r="C44" s="2">
        <f>Cleaning!G1483*1000</f>
        <v>190000</v>
      </c>
      <c r="D44" s="2">
        <f>(Table1[[#This Row],[Salary (Min)]]+Table1[[#This Row],[Salary (Max)]])/2</f>
        <v>100500</v>
      </c>
      <c r="E44" t="s">
        <v>7196</v>
      </c>
      <c r="F44" t="s">
        <v>4270</v>
      </c>
      <c r="G44" t="str">
        <f>LEFT(Table1[[#This Row],[Location]],FIND(",",Table1[[#This Row],[Location]])-1)</f>
        <v>Palo Alto</v>
      </c>
      <c r="H44" t="s">
        <v>91</v>
      </c>
      <c r="I44" t="s">
        <v>29</v>
      </c>
      <c r="J44" t="s">
        <v>39</v>
      </c>
      <c r="K44" t="b">
        <v>0</v>
      </c>
      <c r="L44">
        <v>0</v>
      </c>
      <c r="M44">
        <v>0</v>
      </c>
      <c r="N44">
        <v>0</v>
      </c>
      <c r="O44">
        <v>0</v>
      </c>
      <c r="P44">
        <v>0</v>
      </c>
      <c r="Q44">
        <v>1</v>
      </c>
    </row>
    <row r="45" spans="1:17" x14ac:dyDescent="0.3">
      <c r="A45" t="str">
        <f>Cleaning!E1484</f>
        <v>Data Analyst</v>
      </c>
      <c r="B45" s="2">
        <f>Cleaning!F1484*1000</f>
        <v>11000</v>
      </c>
      <c r="C45" s="2">
        <f>Cleaning!G1484*1000</f>
        <v>190000</v>
      </c>
      <c r="D45" s="2">
        <f>(Table1[[#This Row],[Salary (Min)]]+Table1[[#This Row],[Salary (Max)]])/2</f>
        <v>100500</v>
      </c>
      <c r="E45" t="s">
        <v>6542</v>
      </c>
      <c r="F45" t="s">
        <v>2038</v>
      </c>
      <c r="G45" t="str">
        <f>LEFT(Table1[[#This Row],[Location]],FIND(",",Table1[[#This Row],[Location]])-1)</f>
        <v>Cupertino</v>
      </c>
      <c r="H45" t="s">
        <v>35</v>
      </c>
      <c r="I45" t="s">
        <v>222</v>
      </c>
      <c r="J45" t="s">
        <v>24</v>
      </c>
      <c r="K45" t="b">
        <v>0</v>
      </c>
      <c r="L45">
        <v>0</v>
      </c>
      <c r="M45">
        <v>0</v>
      </c>
      <c r="N45">
        <v>0</v>
      </c>
      <c r="O45">
        <v>0</v>
      </c>
      <c r="P45">
        <v>0</v>
      </c>
      <c r="Q45">
        <v>0</v>
      </c>
    </row>
    <row r="46" spans="1:17" x14ac:dyDescent="0.3">
      <c r="A46" t="str">
        <f>Cleaning!E1485</f>
        <v>Data Analyst</v>
      </c>
      <c r="B46" s="2">
        <f>Cleaning!F1485*1000</f>
        <v>11000</v>
      </c>
      <c r="C46" s="2">
        <f>Cleaning!G1485*1000</f>
        <v>190000</v>
      </c>
      <c r="D46" s="2">
        <f>(Table1[[#This Row],[Salary (Min)]]+Table1[[#This Row],[Salary (Max)]])/2</f>
        <v>100500</v>
      </c>
      <c r="E46" t="s">
        <v>7197</v>
      </c>
      <c r="F46" t="s">
        <v>4270</v>
      </c>
      <c r="G46" t="str">
        <f>LEFT(Table1[[#This Row],[Location]],FIND(",",Table1[[#This Row],[Location]])-1)</f>
        <v>Palo Alto</v>
      </c>
      <c r="H46" t="s">
        <v>51</v>
      </c>
      <c r="I46" t="s">
        <v>137</v>
      </c>
      <c r="J46" t="s">
        <v>39</v>
      </c>
      <c r="K46" t="b">
        <v>0</v>
      </c>
      <c r="L46">
        <v>1</v>
      </c>
      <c r="M46">
        <v>1</v>
      </c>
      <c r="N46">
        <v>0</v>
      </c>
      <c r="O46">
        <v>0</v>
      </c>
      <c r="P46">
        <v>0</v>
      </c>
      <c r="Q46">
        <v>1</v>
      </c>
    </row>
    <row r="47" spans="1:17" x14ac:dyDescent="0.3">
      <c r="A47" t="str">
        <f>Cleaning!E1486</f>
        <v>Data Analyst</v>
      </c>
      <c r="B47" s="2">
        <f>Cleaning!F1486*1000</f>
        <v>11000</v>
      </c>
      <c r="C47" s="2">
        <f>Cleaning!G1486*1000</f>
        <v>190000</v>
      </c>
      <c r="D47" s="2">
        <f>(Table1[[#This Row],[Salary (Min)]]+Table1[[#This Row],[Salary (Max)]])/2</f>
        <v>100500</v>
      </c>
      <c r="E47" t="s">
        <v>7198</v>
      </c>
      <c r="F47" t="s">
        <v>131</v>
      </c>
      <c r="G47" t="str">
        <f>LEFT(Table1[[#This Row],[Location]],FIND(",",Table1[[#This Row],[Location]])-1)</f>
        <v>Mountain View</v>
      </c>
      <c r="H47" t="s">
        <v>118</v>
      </c>
      <c r="I47" t="s">
        <v>178</v>
      </c>
      <c r="J47" t="s">
        <v>39</v>
      </c>
      <c r="K47" t="b">
        <v>1</v>
      </c>
      <c r="L47">
        <v>1</v>
      </c>
      <c r="M47">
        <v>0</v>
      </c>
      <c r="N47">
        <v>0</v>
      </c>
      <c r="O47">
        <v>0</v>
      </c>
      <c r="P47">
        <v>1</v>
      </c>
      <c r="Q47">
        <v>1</v>
      </c>
    </row>
    <row r="48" spans="1:17" x14ac:dyDescent="0.3">
      <c r="A48" t="str">
        <f>Cleaning!E1487</f>
        <v>Data Analyst</v>
      </c>
      <c r="B48" s="2">
        <f>Cleaning!F1487*1000</f>
        <v>11000</v>
      </c>
      <c r="C48" s="2">
        <f>Cleaning!G1487*1000</f>
        <v>190000</v>
      </c>
      <c r="D48" s="2">
        <f>(Table1[[#This Row],[Salary (Min)]]+Table1[[#This Row],[Salary (Max)]])/2</f>
        <v>100500</v>
      </c>
      <c r="E48" t="s">
        <v>7199</v>
      </c>
      <c r="F48" t="s">
        <v>459</v>
      </c>
      <c r="G48" t="str">
        <f>LEFT(Table1[[#This Row],[Location]],FIND(",",Table1[[#This Row],[Location]])-1)</f>
        <v>Menlo Park</v>
      </c>
      <c r="H48" t="s">
        <v>91</v>
      </c>
      <c r="I48" t="s">
        <v>46</v>
      </c>
      <c r="J48" t="s">
        <v>39</v>
      </c>
      <c r="K48" t="b">
        <v>0</v>
      </c>
      <c r="L48">
        <v>1</v>
      </c>
      <c r="M48">
        <v>0</v>
      </c>
      <c r="N48">
        <v>1</v>
      </c>
      <c r="O48">
        <v>1</v>
      </c>
      <c r="P48">
        <v>1</v>
      </c>
      <c r="Q48">
        <v>0</v>
      </c>
    </row>
    <row r="49" spans="1:17" x14ac:dyDescent="0.3">
      <c r="A49" t="str">
        <f>Cleaning!E1488</f>
        <v>Data Analyst</v>
      </c>
      <c r="B49" s="2">
        <f>Cleaning!F1488*1000</f>
        <v>11000</v>
      </c>
      <c r="C49" s="2">
        <f>Cleaning!G1488*1000</f>
        <v>190000</v>
      </c>
      <c r="D49" s="2">
        <f>(Table1[[#This Row],[Salary (Min)]]+Table1[[#This Row],[Salary (Max)]])/2</f>
        <v>100500</v>
      </c>
      <c r="E49" t="s">
        <v>7200</v>
      </c>
      <c r="F49" t="s">
        <v>131</v>
      </c>
      <c r="G49" t="str">
        <f>LEFT(Table1[[#This Row],[Location]],FIND(",",Table1[[#This Row],[Location]])-1)</f>
        <v>Mountain View</v>
      </c>
      <c r="H49" t="s">
        <v>20</v>
      </c>
      <c r="I49" t="s">
        <v>202</v>
      </c>
      <c r="J49" t="s">
        <v>39</v>
      </c>
      <c r="K49" t="b">
        <v>0</v>
      </c>
      <c r="L49">
        <v>1</v>
      </c>
      <c r="M49">
        <v>1</v>
      </c>
      <c r="N49">
        <v>0</v>
      </c>
      <c r="O49">
        <v>0</v>
      </c>
      <c r="P49">
        <v>0</v>
      </c>
      <c r="Q49">
        <v>1</v>
      </c>
    </row>
    <row r="50" spans="1:17" x14ac:dyDescent="0.3">
      <c r="A50" t="str">
        <f>Cleaning!E1489</f>
        <v>Data Analyst</v>
      </c>
      <c r="B50" s="2">
        <f>Cleaning!F1489*1000</f>
        <v>11000</v>
      </c>
      <c r="C50" s="2">
        <f>Cleaning!G1489*1000</f>
        <v>190000</v>
      </c>
      <c r="D50" s="2">
        <f>(Table1[[#This Row],[Salary (Min)]]+Table1[[#This Row],[Salary (Max)]])/2</f>
        <v>100500</v>
      </c>
      <c r="E50" t="s">
        <v>7201</v>
      </c>
      <c r="F50" t="s">
        <v>2038</v>
      </c>
      <c r="G50" t="str">
        <f>LEFT(Table1[[#This Row],[Location]],FIND(",",Table1[[#This Row],[Location]])-1)</f>
        <v>Cupertino</v>
      </c>
      <c r="H50" t="s">
        <v>51</v>
      </c>
      <c r="I50" t="s">
        <v>46</v>
      </c>
      <c r="J50" t="s">
        <v>47</v>
      </c>
      <c r="K50" t="b">
        <v>0</v>
      </c>
      <c r="L50">
        <v>1</v>
      </c>
      <c r="M50">
        <v>0</v>
      </c>
      <c r="N50">
        <v>0</v>
      </c>
      <c r="O50">
        <v>0</v>
      </c>
      <c r="P50">
        <v>0</v>
      </c>
      <c r="Q50">
        <v>1</v>
      </c>
    </row>
    <row r="51" spans="1:17" x14ac:dyDescent="0.3">
      <c r="A51" t="str">
        <f>Cleaning!E1490</f>
        <v>Data Analyst</v>
      </c>
      <c r="B51" s="2">
        <f>Cleaning!F1490*1000</f>
        <v>11000</v>
      </c>
      <c r="C51" s="2">
        <f>Cleaning!G1490*1000</f>
        <v>190000</v>
      </c>
      <c r="D51" s="2">
        <f>(Table1[[#This Row],[Salary (Min)]]+Table1[[#This Row],[Salary (Max)]])/2</f>
        <v>100500</v>
      </c>
      <c r="E51" t="s">
        <v>6218</v>
      </c>
      <c r="F51" t="s">
        <v>257</v>
      </c>
      <c r="G51" t="str">
        <f>LEFT(Table1[[#This Row],[Location]],FIND(",",Table1[[#This Row],[Location]])-1)</f>
        <v>Sunnyvale</v>
      </c>
      <c r="H51" t="s">
        <v>35</v>
      </c>
      <c r="I51" t="s">
        <v>222</v>
      </c>
      <c r="J51" t="s">
        <v>39</v>
      </c>
      <c r="K51" t="b">
        <v>0</v>
      </c>
      <c r="L51">
        <v>1</v>
      </c>
      <c r="M51">
        <v>1</v>
      </c>
      <c r="N51">
        <v>1</v>
      </c>
      <c r="O51">
        <v>1</v>
      </c>
      <c r="P51">
        <v>0</v>
      </c>
      <c r="Q51">
        <v>0</v>
      </c>
    </row>
    <row r="52" spans="1:17" x14ac:dyDescent="0.3">
      <c r="A52" t="str">
        <f>Cleaning!E1491</f>
        <v>Data Analyst</v>
      </c>
      <c r="B52" s="2">
        <f>Cleaning!F1491*1000</f>
        <v>11000</v>
      </c>
      <c r="C52" s="2">
        <f>Cleaning!G1491*1000</f>
        <v>190000</v>
      </c>
      <c r="D52" s="2">
        <f>(Table1[[#This Row],[Salary (Min)]]+Table1[[#This Row],[Salary (Max)]])/2</f>
        <v>100500</v>
      </c>
      <c r="E52" t="s">
        <v>7202</v>
      </c>
      <c r="F52" t="s">
        <v>257</v>
      </c>
      <c r="G52" t="str">
        <f>LEFT(Table1[[#This Row],[Location]],FIND(",",Table1[[#This Row],[Location]])-1)</f>
        <v>Sunnyvale</v>
      </c>
      <c r="H52" t="s">
        <v>35</v>
      </c>
      <c r="I52" t="s">
        <v>46</v>
      </c>
      <c r="J52" t="s">
        <v>441</v>
      </c>
      <c r="K52" t="b">
        <v>0</v>
      </c>
      <c r="L52">
        <v>1</v>
      </c>
      <c r="M52">
        <v>1</v>
      </c>
      <c r="N52">
        <v>0</v>
      </c>
      <c r="O52">
        <v>1</v>
      </c>
      <c r="P52">
        <v>0</v>
      </c>
      <c r="Q52">
        <v>0</v>
      </c>
    </row>
    <row r="53" spans="1:17" x14ac:dyDescent="0.3">
      <c r="A53" t="str">
        <f>Cleaning!E1492</f>
        <v>Data Analyst</v>
      </c>
      <c r="B53" s="2">
        <f>Cleaning!F1492*1000</f>
        <v>11000</v>
      </c>
      <c r="C53" s="2">
        <f>Cleaning!G1492*1000</f>
        <v>190000</v>
      </c>
      <c r="D53" s="2">
        <f>(Table1[[#This Row],[Salary (Min)]]+Table1[[#This Row],[Salary (Max)]])/2</f>
        <v>100500</v>
      </c>
      <c r="E53" t="s">
        <v>7203</v>
      </c>
      <c r="F53" t="s">
        <v>241</v>
      </c>
      <c r="G53" t="str">
        <f>LEFT(Table1[[#This Row],[Location]],FIND(",",Table1[[#This Row],[Location]])-1)</f>
        <v>San Jose</v>
      </c>
      <c r="H53" t="s">
        <v>118</v>
      </c>
      <c r="I53" t="s">
        <v>29</v>
      </c>
      <c r="J53" t="s">
        <v>441</v>
      </c>
      <c r="K53" t="b">
        <v>0</v>
      </c>
      <c r="L53">
        <v>1</v>
      </c>
      <c r="M53">
        <v>1</v>
      </c>
      <c r="N53">
        <v>0</v>
      </c>
      <c r="O53">
        <v>1</v>
      </c>
      <c r="P53">
        <v>0</v>
      </c>
      <c r="Q53">
        <v>0</v>
      </c>
    </row>
    <row r="54" spans="1:17" x14ac:dyDescent="0.3">
      <c r="A54" t="str">
        <f>Cleaning!E1493</f>
        <v>Data Analyst</v>
      </c>
      <c r="B54" s="2">
        <f>Cleaning!F1493*1000</f>
        <v>11000</v>
      </c>
      <c r="C54" s="2">
        <f>Cleaning!G1493*1000</f>
        <v>190000</v>
      </c>
      <c r="D54" s="2">
        <f>(Table1[[#This Row],[Salary (Min)]]+Table1[[#This Row],[Salary (Max)]])/2</f>
        <v>100500</v>
      </c>
      <c r="E54" t="s">
        <v>7204</v>
      </c>
      <c r="F54" t="s">
        <v>241</v>
      </c>
      <c r="G54" t="str">
        <f>LEFT(Table1[[#This Row],[Location]],FIND(",",Table1[[#This Row],[Location]])-1)</f>
        <v>San Jose</v>
      </c>
      <c r="H54" t="s">
        <v>20</v>
      </c>
      <c r="I54" t="s">
        <v>46</v>
      </c>
      <c r="J54" t="s">
        <v>120</v>
      </c>
      <c r="K54" t="b">
        <v>0</v>
      </c>
      <c r="L54">
        <v>1</v>
      </c>
      <c r="M54">
        <v>0</v>
      </c>
      <c r="N54">
        <v>0</v>
      </c>
      <c r="O54">
        <v>1</v>
      </c>
      <c r="P54">
        <v>0</v>
      </c>
      <c r="Q54">
        <v>1</v>
      </c>
    </row>
    <row r="55" spans="1:17" x14ac:dyDescent="0.3">
      <c r="A55" t="str">
        <f>Cleaning!E1494</f>
        <v>Data Analyst</v>
      </c>
      <c r="B55" s="2">
        <f>Cleaning!F1494*1000</f>
        <v>11000</v>
      </c>
      <c r="C55" s="2">
        <f>Cleaning!G1494*1000</f>
        <v>190000</v>
      </c>
      <c r="D55" s="2">
        <f>(Table1[[#This Row],[Salary (Min)]]+Table1[[#This Row],[Salary (Max)]])/2</f>
        <v>100500</v>
      </c>
      <c r="E55" t="s">
        <v>7205</v>
      </c>
      <c r="F55" t="s">
        <v>1862</v>
      </c>
      <c r="G55" t="str">
        <f>LEFT(Table1[[#This Row],[Location]],FIND(",",Table1[[#This Row],[Location]])-1)</f>
        <v>Los Gatos</v>
      </c>
      <c r="H55" t="s">
        <v>35</v>
      </c>
      <c r="I55" t="s">
        <v>37</v>
      </c>
      <c r="J55" t="s">
        <v>86</v>
      </c>
      <c r="K55" t="b">
        <v>0</v>
      </c>
      <c r="L55">
        <v>1</v>
      </c>
      <c r="M55">
        <v>1</v>
      </c>
      <c r="N55">
        <v>0</v>
      </c>
      <c r="O55">
        <v>0</v>
      </c>
      <c r="P55">
        <v>0</v>
      </c>
      <c r="Q55">
        <v>1</v>
      </c>
    </row>
    <row r="56" spans="1:17" x14ac:dyDescent="0.3">
      <c r="A56" t="str">
        <f>Cleaning!E1495</f>
        <v>Data Analyst</v>
      </c>
      <c r="B56" s="2">
        <f>Cleaning!F1495*1000</f>
        <v>11000</v>
      </c>
      <c r="C56" s="2">
        <f>Cleaning!G1495*1000</f>
        <v>190000</v>
      </c>
      <c r="D56" s="2">
        <f>(Table1[[#This Row],[Salary (Min)]]+Table1[[#This Row],[Salary (Max)]])/2</f>
        <v>100500</v>
      </c>
      <c r="E56" t="s">
        <v>7194</v>
      </c>
      <c r="F56" t="s">
        <v>241</v>
      </c>
      <c r="G56" t="str">
        <f>LEFT(Table1[[#This Row],[Location]],FIND(",",Table1[[#This Row],[Location]])-1)</f>
        <v>San Jose</v>
      </c>
      <c r="H56" t="s">
        <v>137</v>
      </c>
      <c r="I56" t="s">
        <v>137</v>
      </c>
      <c r="J56" t="s">
        <v>137</v>
      </c>
      <c r="K56" t="b">
        <v>0</v>
      </c>
      <c r="L56">
        <v>0</v>
      </c>
      <c r="M56">
        <v>1</v>
      </c>
      <c r="N56">
        <v>0</v>
      </c>
      <c r="O56">
        <v>1</v>
      </c>
      <c r="P56">
        <v>0</v>
      </c>
      <c r="Q56">
        <v>1</v>
      </c>
    </row>
    <row r="57" spans="1:17" x14ac:dyDescent="0.3">
      <c r="A57" t="str">
        <f>Cleaning!E1496</f>
        <v>Data Analyst</v>
      </c>
      <c r="B57" s="2">
        <f>Cleaning!F1496*1000</f>
        <v>11000</v>
      </c>
      <c r="C57" s="2">
        <f>Cleaning!G1496*1000</f>
        <v>190000</v>
      </c>
      <c r="D57" s="2">
        <f>(Table1[[#This Row],[Salary (Min)]]+Table1[[#This Row],[Salary (Max)]])/2</f>
        <v>100500</v>
      </c>
      <c r="E57" t="s">
        <v>6894</v>
      </c>
      <c r="F57" t="s">
        <v>241</v>
      </c>
      <c r="G57" t="str">
        <f>LEFT(Table1[[#This Row],[Location]],FIND(",",Table1[[#This Row],[Location]])-1)</f>
        <v>San Jose</v>
      </c>
      <c r="H57" t="s">
        <v>91</v>
      </c>
      <c r="I57" t="s">
        <v>119</v>
      </c>
      <c r="J57" t="s">
        <v>106</v>
      </c>
      <c r="K57" t="b">
        <v>0</v>
      </c>
      <c r="L57">
        <v>0</v>
      </c>
      <c r="M57">
        <v>0</v>
      </c>
      <c r="N57">
        <v>0</v>
      </c>
      <c r="O57">
        <v>0</v>
      </c>
      <c r="P57">
        <v>0</v>
      </c>
      <c r="Q57">
        <v>1</v>
      </c>
    </row>
    <row r="58" spans="1:17" x14ac:dyDescent="0.3">
      <c r="A58" t="str">
        <f>Cleaning!E1497</f>
        <v>Data Analyst</v>
      </c>
      <c r="B58" s="2">
        <f>Cleaning!F1497*1000</f>
        <v>11000</v>
      </c>
      <c r="C58" s="2">
        <f>Cleaning!G1497*1000</f>
        <v>190000</v>
      </c>
      <c r="D58" s="2">
        <f>(Table1[[#This Row],[Salary (Min)]]+Table1[[#This Row],[Salary (Max)]])/2</f>
        <v>100500</v>
      </c>
      <c r="E58" t="s">
        <v>7206</v>
      </c>
      <c r="F58" t="s">
        <v>257</v>
      </c>
      <c r="G58" t="str">
        <f>LEFT(Table1[[#This Row],[Location]],FIND(",",Table1[[#This Row],[Location]])-1)</f>
        <v>Sunnyvale</v>
      </c>
      <c r="H58" t="s">
        <v>35</v>
      </c>
      <c r="I58" t="s">
        <v>222</v>
      </c>
      <c r="J58" t="s">
        <v>24</v>
      </c>
      <c r="K58" t="b">
        <v>0</v>
      </c>
      <c r="L58">
        <v>1</v>
      </c>
      <c r="M58">
        <v>1</v>
      </c>
      <c r="N58">
        <v>0</v>
      </c>
      <c r="O58">
        <v>1</v>
      </c>
      <c r="P58">
        <v>0</v>
      </c>
      <c r="Q58">
        <v>1</v>
      </c>
    </row>
    <row r="59" spans="1:17" x14ac:dyDescent="0.3">
      <c r="A59" t="str">
        <f>Cleaning!E1498</f>
        <v>Data Analyst</v>
      </c>
      <c r="B59" s="2">
        <f>Cleaning!F1498*1000</f>
        <v>11000</v>
      </c>
      <c r="C59" s="2">
        <f>Cleaning!G1498*1000</f>
        <v>190000</v>
      </c>
      <c r="D59" s="2">
        <f>(Table1[[#This Row],[Salary (Min)]]+Table1[[#This Row],[Salary (Max)]])/2</f>
        <v>100500</v>
      </c>
      <c r="E59" t="s">
        <v>6210</v>
      </c>
      <c r="F59" t="s">
        <v>241</v>
      </c>
      <c r="G59" t="str">
        <f>LEFT(Table1[[#This Row],[Location]],FIND(",",Table1[[#This Row],[Location]])-1)</f>
        <v>San Jose</v>
      </c>
      <c r="H59" t="s">
        <v>51</v>
      </c>
      <c r="I59" t="s">
        <v>46</v>
      </c>
      <c r="J59" t="s">
        <v>24</v>
      </c>
      <c r="K59" t="b">
        <v>0</v>
      </c>
      <c r="L59">
        <v>0</v>
      </c>
      <c r="M59">
        <v>0</v>
      </c>
      <c r="N59">
        <v>0</v>
      </c>
      <c r="O59">
        <v>1</v>
      </c>
      <c r="P59">
        <v>0</v>
      </c>
      <c r="Q59">
        <v>1</v>
      </c>
    </row>
    <row r="60" spans="1:17" x14ac:dyDescent="0.3">
      <c r="A60" t="str">
        <f>Cleaning!E1315</f>
        <v>Data Analyst</v>
      </c>
      <c r="B60" s="2">
        <f>Cleaning!F1315*1000</f>
        <v>24000</v>
      </c>
      <c r="C60" s="2">
        <f>Cleaning!G1315*1000</f>
        <v>48000</v>
      </c>
      <c r="D60" s="2">
        <f>(Table1[[#This Row],[Salary (Min)]]+Table1[[#This Row],[Salary (Max)]])/2</f>
        <v>36000</v>
      </c>
      <c r="E60" t="s">
        <v>7089</v>
      </c>
      <c r="F60" t="s">
        <v>1362</v>
      </c>
      <c r="G60" t="str">
        <f>LEFT(Table1[[#This Row],[Location]],FIND(",",Table1[[#This Row],[Location]])-1)</f>
        <v>Plano</v>
      </c>
      <c r="H60" t="s">
        <v>72</v>
      </c>
      <c r="I60" t="s">
        <v>178</v>
      </c>
      <c r="J60" t="s">
        <v>86</v>
      </c>
      <c r="K60" t="b">
        <v>0</v>
      </c>
      <c r="L60">
        <v>1</v>
      </c>
      <c r="M60">
        <v>1</v>
      </c>
      <c r="N60">
        <v>0</v>
      </c>
      <c r="O60">
        <v>1</v>
      </c>
      <c r="P60">
        <v>0</v>
      </c>
      <c r="Q60">
        <v>1</v>
      </c>
    </row>
    <row r="61" spans="1:17" x14ac:dyDescent="0.3">
      <c r="A61" t="str">
        <f>Cleaning!E1316</f>
        <v>Data Analyst</v>
      </c>
      <c r="B61" s="2">
        <f>Cleaning!F1316*1000</f>
        <v>24000</v>
      </c>
      <c r="C61" s="2">
        <f>Cleaning!G1316*1000</f>
        <v>48000</v>
      </c>
      <c r="D61" s="2">
        <f>(Table1[[#This Row],[Salary (Min)]]+Table1[[#This Row],[Salary (Max)]])/2</f>
        <v>36000</v>
      </c>
      <c r="E61" t="s">
        <v>7089</v>
      </c>
      <c r="F61" t="s">
        <v>1362</v>
      </c>
      <c r="G61" t="str">
        <f>LEFT(Table1[[#This Row],[Location]],FIND(",",Table1[[#This Row],[Location]])-1)</f>
        <v>Plano</v>
      </c>
      <c r="H61" t="s">
        <v>72</v>
      </c>
      <c r="I61" t="s">
        <v>178</v>
      </c>
      <c r="J61" t="s">
        <v>86</v>
      </c>
      <c r="K61" t="b">
        <v>0</v>
      </c>
      <c r="L61">
        <v>1</v>
      </c>
      <c r="M61">
        <v>1</v>
      </c>
      <c r="N61">
        <v>0</v>
      </c>
      <c r="O61">
        <v>1</v>
      </c>
      <c r="P61">
        <v>0</v>
      </c>
      <c r="Q61">
        <v>1</v>
      </c>
    </row>
    <row r="62" spans="1:17" x14ac:dyDescent="0.3">
      <c r="A62" t="str">
        <f>Cleaning!E1317</f>
        <v>Data Analyst</v>
      </c>
      <c r="B62" s="2">
        <f>Cleaning!F1317*1000</f>
        <v>24000</v>
      </c>
      <c r="C62" s="2">
        <f>Cleaning!G1317*1000</f>
        <v>48000</v>
      </c>
      <c r="D62" s="2">
        <f>(Table1[[#This Row],[Salary (Min)]]+Table1[[#This Row],[Salary (Max)]])/2</f>
        <v>36000</v>
      </c>
      <c r="E62" t="s">
        <v>7090</v>
      </c>
      <c r="F62" t="s">
        <v>3854</v>
      </c>
      <c r="G62" t="str">
        <f>LEFT(Table1[[#This Row],[Location]],FIND(",",Table1[[#This Row],[Location]])-1)</f>
        <v>Allen</v>
      </c>
      <c r="H62" t="s">
        <v>72</v>
      </c>
      <c r="I62" t="s">
        <v>202</v>
      </c>
      <c r="J62" t="s">
        <v>229</v>
      </c>
      <c r="K62" t="b">
        <v>0</v>
      </c>
      <c r="L62">
        <v>1</v>
      </c>
      <c r="M62">
        <v>0</v>
      </c>
      <c r="N62">
        <v>0</v>
      </c>
      <c r="O62">
        <v>0</v>
      </c>
      <c r="P62">
        <v>0</v>
      </c>
      <c r="Q62">
        <v>0</v>
      </c>
    </row>
    <row r="63" spans="1:17" x14ac:dyDescent="0.3">
      <c r="A63" t="str">
        <f>Cleaning!E1318</f>
        <v>Data Analyst</v>
      </c>
      <c r="B63" s="2">
        <f>Cleaning!F1318*1000</f>
        <v>24000</v>
      </c>
      <c r="C63" s="2">
        <f>Cleaning!G1318*1000</f>
        <v>48000</v>
      </c>
      <c r="D63" s="2">
        <f>(Table1[[#This Row],[Salary (Min)]]+Table1[[#This Row],[Salary (Max)]])/2</f>
        <v>36000</v>
      </c>
      <c r="E63" t="s">
        <v>7091</v>
      </c>
      <c r="F63" t="s">
        <v>3859</v>
      </c>
      <c r="G63" t="str">
        <f>LEFT(Table1[[#This Row],[Location]],FIND(",",Table1[[#This Row],[Location]])-1)</f>
        <v>Arlington</v>
      </c>
      <c r="H63" t="s">
        <v>28</v>
      </c>
      <c r="I63" t="s">
        <v>3581</v>
      </c>
      <c r="J63" t="s">
        <v>132</v>
      </c>
      <c r="K63" t="b">
        <v>0</v>
      </c>
      <c r="L63">
        <v>1</v>
      </c>
      <c r="M63">
        <v>0</v>
      </c>
      <c r="N63">
        <v>0</v>
      </c>
      <c r="O63">
        <v>0</v>
      </c>
      <c r="P63">
        <v>0</v>
      </c>
      <c r="Q63">
        <v>0</v>
      </c>
    </row>
    <row r="64" spans="1:17" x14ac:dyDescent="0.3">
      <c r="A64" t="str">
        <f>Cleaning!E1319</f>
        <v>Data Analyst</v>
      </c>
      <c r="B64" s="2">
        <f>Cleaning!F1319*1000</f>
        <v>24000</v>
      </c>
      <c r="C64" s="2">
        <f>Cleaning!G1319*1000</f>
        <v>48000</v>
      </c>
      <c r="D64" s="2">
        <f>(Table1[[#This Row],[Salary (Min)]]+Table1[[#This Row],[Salary (Max)]])/2</f>
        <v>36000</v>
      </c>
      <c r="E64" t="s">
        <v>6564</v>
      </c>
      <c r="F64" t="s">
        <v>1379</v>
      </c>
      <c r="G64" t="str">
        <f>LEFT(Table1[[#This Row],[Location]],FIND(",",Table1[[#This Row],[Location]])-1)</f>
        <v>Dallas</v>
      </c>
      <c r="H64" t="s">
        <v>51</v>
      </c>
      <c r="I64" t="s">
        <v>119</v>
      </c>
      <c r="J64" t="s">
        <v>47</v>
      </c>
      <c r="K64" t="b">
        <v>0</v>
      </c>
      <c r="L64">
        <v>1</v>
      </c>
      <c r="M64">
        <v>0</v>
      </c>
      <c r="N64">
        <v>0</v>
      </c>
      <c r="O64">
        <v>0</v>
      </c>
      <c r="P64">
        <v>0</v>
      </c>
      <c r="Q64">
        <v>0</v>
      </c>
    </row>
    <row r="65" spans="1:17" x14ac:dyDescent="0.3">
      <c r="A65" t="str">
        <f>Cleaning!E1320</f>
        <v>Data Analyst</v>
      </c>
      <c r="B65" s="2">
        <f>Cleaning!F1320*1000</f>
        <v>24000</v>
      </c>
      <c r="C65" s="2">
        <f>Cleaning!G1320*1000</f>
        <v>48000</v>
      </c>
      <c r="D65" s="2">
        <f>(Table1[[#This Row],[Salary (Min)]]+Table1[[#This Row],[Salary (Max)]])/2</f>
        <v>36000</v>
      </c>
      <c r="E65" t="s">
        <v>7092</v>
      </c>
      <c r="F65" t="s">
        <v>1379</v>
      </c>
      <c r="G65" t="str">
        <f>LEFT(Table1[[#This Row],[Location]],FIND(",",Table1[[#This Row],[Location]])-1)</f>
        <v>Dallas</v>
      </c>
      <c r="H65" t="s">
        <v>118</v>
      </c>
      <c r="I65" t="s">
        <v>178</v>
      </c>
      <c r="J65" t="s">
        <v>39</v>
      </c>
      <c r="K65" t="b">
        <v>0</v>
      </c>
      <c r="L65">
        <v>0</v>
      </c>
      <c r="M65">
        <v>0</v>
      </c>
      <c r="N65">
        <v>0</v>
      </c>
      <c r="O65">
        <v>0</v>
      </c>
      <c r="P65">
        <v>0</v>
      </c>
      <c r="Q65">
        <v>0</v>
      </c>
    </row>
    <row r="66" spans="1:17" x14ac:dyDescent="0.3">
      <c r="A66" t="str">
        <f>Cleaning!E1321</f>
        <v>Data Analyst</v>
      </c>
      <c r="B66" s="2">
        <f>Cleaning!F1321*1000</f>
        <v>24000</v>
      </c>
      <c r="C66" s="2">
        <f>Cleaning!G1321*1000</f>
        <v>48000</v>
      </c>
      <c r="D66" s="2">
        <f>(Table1[[#This Row],[Salary (Min)]]+Table1[[#This Row],[Salary (Max)]])/2</f>
        <v>36000</v>
      </c>
      <c r="E66" t="s">
        <v>7093</v>
      </c>
      <c r="F66" t="s">
        <v>1379</v>
      </c>
      <c r="G66" t="str">
        <f>LEFT(Table1[[#This Row],[Location]],FIND(",",Table1[[#This Row],[Location]])-1)</f>
        <v>Dallas</v>
      </c>
      <c r="H66" t="s">
        <v>51</v>
      </c>
      <c r="I66" t="s">
        <v>222</v>
      </c>
      <c r="J66" t="s">
        <v>39</v>
      </c>
      <c r="K66" t="b">
        <v>0</v>
      </c>
      <c r="L66">
        <v>1</v>
      </c>
      <c r="M66">
        <v>1</v>
      </c>
      <c r="N66">
        <v>0</v>
      </c>
      <c r="O66">
        <v>1</v>
      </c>
      <c r="P66">
        <v>0</v>
      </c>
      <c r="Q66">
        <v>1</v>
      </c>
    </row>
    <row r="67" spans="1:17" x14ac:dyDescent="0.3">
      <c r="A67" t="str">
        <f>Cleaning!E1322</f>
        <v>Data Analyst</v>
      </c>
      <c r="B67" s="2">
        <f>Cleaning!F1322*1000</f>
        <v>24000</v>
      </c>
      <c r="C67" s="2">
        <f>Cleaning!G1322*1000</f>
        <v>48000</v>
      </c>
      <c r="D67" s="2">
        <f>(Table1[[#This Row],[Salary (Min)]]+Table1[[#This Row],[Salary (Max)]])/2</f>
        <v>36000</v>
      </c>
      <c r="E67" t="s">
        <v>6693</v>
      </c>
      <c r="F67" t="s">
        <v>1379</v>
      </c>
      <c r="G67" t="str">
        <f>LEFT(Table1[[#This Row],[Location]],FIND(",",Table1[[#This Row],[Location]])-1)</f>
        <v>Dallas</v>
      </c>
      <c r="H67" t="s">
        <v>118</v>
      </c>
      <c r="I67" t="s">
        <v>222</v>
      </c>
      <c r="J67" t="s">
        <v>24</v>
      </c>
      <c r="K67" t="b">
        <v>0</v>
      </c>
      <c r="L67">
        <v>1</v>
      </c>
      <c r="M67">
        <v>1</v>
      </c>
      <c r="N67">
        <v>0</v>
      </c>
      <c r="O67">
        <v>1</v>
      </c>
      <c r="P67">
        <v>0</v>
      </c>
      <c r="Q67">
        <v>0</v>
      </c>
    </row>
    <row r="68" spans="1:17" x14ac:dyDescent="0.3">
      <c r="A68" t="str">
        <f>Cleaning!E1323</f>
        <v>Data Analyst</v>
      </c>
      <c r="B68" s="2">
        <f>Cleaning!F1323*1000</f>
        <v>24000</v>
      </c>
      <c r="C68" s="2">
        <f>Cleaning!G1323*1000</f>
        <v>48000</v>
      </c>
      <c r="D68" s="2">
        <f>(Table1[[#This Row],[Salary (Min)]]+Table1[[#This Row],[Salary (Max)]])/2</f>
        <v>36000</v>
      </c>
      <c r="E68" t="s">
        <v>6471</v>
      </c>
      <c r="F68" t="s">
        <v>1379</v>
      </c>
      <c r="G68" t="str">
        <f>LEFT(Table1[[#This Row],[Location]],FIND(",",Table1[[#This Row],[Location]])-1)</f>
        <v>Dallas</v>
      </c>
      <c r="H68" t="s">
        <v>28</v>
      </c>
      <c r="I68" t="s">
        <v>58</v>
      </c>
      <c r="J68" t="s">
        <v>132</v>
      </c>
      <c r="K68" t="b">
        <v>0</v>
      </c>
      <c r="L68">
        <v>1</v>
      </c>
      <c r="M68">
        <v>0</v>
      </c>
      <c r="N68">
        <v>0</v>
      </c>
      <c r="O68">
        <v>0</v>
      </c>
      <c r="P68">
        <v>0</v>
      </c>
      <c r="Q68">
        <v>1</v>
      </c>
    </row>
    <row r="69" spans="1:17" x14ac:dyDescent="0.3">
      <c r="A69" t="str">
        <f>Cleaning!E1324</f>
        <v>Data Analyst</v>
      </c>
      <c r="B69" s="2">
        <f>Cleaning!F1324*1000</f>
        <v>24000</v>
      </c>
      <c r="C69" s="2">
        <f>Cleaning!G1324*1000</f>
        <v>48000</v>
      </c>
      <c r="D69" s="2">
        <f>(Table1[[#This Row],[Salary (Min)]]+Table1[[#This Row],[Salary (Max)]])/2</f>
        <v>36000</v>
      </c>
      <c r="E69" t="s">
        <v>7094</v>
      </c>
      <c r="F69" t="s">
        <v>3874</v>
      </c>
      <c r="G69" t="str">
        <f>LEFT(Table1[[#This Row],[Location]],FIND(",",Table1[[#This Row],[Location]])-1)</f>
        <v>Richardson</v>
      </c>
      <c r="H69" t="s">
        <v>91</v>
      </c>
      <c r="I69" t="s">
        <v>3875</v>
      </c>
      <c r="J69" t="s">
        <v>39</v>
      </c>
      <c r="K69" t="b">
        <v>0</v>
      </c>
      <c r="L69">
        <v>0</v>
      </c>
      <c r="M69">
        <v>0</v>
      </c>
      <c r="N69">
        <v>0</v>
      </c>
      <c r="O69">
        <v>1</v>
      </c>
      <c r="P69">
        <v>0</v>
      </c>
      <c r="Q69">
        <v>1</v>
      </c>
    </row>
    <row r="70" spans="1:17" x14ac:dyDescent="0.3">
      <c r="A70" t="str">
        <f>Cleaning!E1325</f>
        <v>Data Analyst</v>
      </c>
      <c r="B70" s="2">
        <f>Cleaning!F1325*1000</f>
        <v>24000</v>
      </c>
      <c r="C70" s="2">
        <f>Cleaning!G1325*1000</f>
        <v>48000</v>
      </c>
      <c r="D70" s="2">
        <f>(Table1[[#This Row],[Salary (Min)]]+Table1[[#This Row],[Salary (Max)]])/2</f>
        <v>36000</v>
      </c>
      <c r="E70" t="s">
        <v>7095</v>
      </c>
      <c r="F70" t="s">
        <v>1379</v>
      </c>
      <c r="G70" t="str">
        <f>LEFT(Table1[[#This Row],[Location]],FIND(",",Table1[[#This Row],[Location]])-1)</f>
        <v>Dallas</v>
      </c>
      <c r="H70" t="s">
        <v>51</v>
      </c>
      <c r="I70" t="s">
        <v>99</v>
      </c>
      <c r="J70" t="s">
        <v>24</v>
      </c>
      <c r="K70" t="b">
        <v>0</v>
      </c>
      <c r="L70">
        <v>1</v>
      </c>
      <c r="M70">
        <v>1</v>
      </c>
      <c r="N70">
        <v>0</v>
      </c>
      <c r="O70">
        <v>0</v>
      </c>
      <c r="P70">
        <v>0</v>
      </c>
      <c r="Q70">
        <v>0</v>
      </c>
    </row>
    <row r="71" spans="1:17" x14ac:dyDescent="0.3">
      <c r="A71" t="str">
        <f>Cleaning!E1326</f>
        <v>Data Analyst</v>
      </c>
      <c r="B71" s="2">
        <f>Cleaning!F1326*1000</f>
        <v>24000</v>
      </c>
      <c r="C71" s="2">
        <f>Cleaning!G1326*1000</f>
        <v>48000</v>
      </c>
      <c r="D71" s="2">
        <f>(Table1[[#This Row],[Salary (Min)]]+Table1[[#This Row],[Salary (Max)]])/2</f>
        <v>36000</v>
      </c>
      <c r="E71" t="s">
        <v>7096</v>
      </c>
      <c r="F71" t="s">
        <v>1379</v>
      </c>
      <c r="G71" t="str">
        <f>LEFT(Table1[[#This Row],[Location]],FIND(",",Table1[[#This Row],[Location]])-1)</f>
        <v>Dallas</v>
      </c>
      <c r="H71" t="s">
        <v>35</v>
      </c>
      <c r="I71" t="s">
        <v>3711</v>
      </c>
      <c r="J71" t="s">
        <v>132</v>
      </c>
      <c r="K71" t="b">
        <v>0</v>
      </c>
      <c r="L71">
        <v>1</v>
      </c>
      <c r="M71">
        <v>1</v>
      </c>
      <c r="N71">
        <v>0</v>
      </c>
      <c r="O71">
        <v>1</v>
      </c>
      <c r="P71">
        <v>0</v>
      </c>
      <c r="Q71">
        <v>1</v>
      </c>
    </row>
    <row r="72" spans="1:17" x14ac:dyDescent="0.3">
      <c r="A72" t="str">
        <f>Cleaning!E1327</f>
        <v>Data Analyst</v>
      </c>
      <c r="B72" s="2">
        <f>Cleaning!F1327*1000</f>
        <v>24000</v>
      </c>
      <c r="C72" s="2">
        <f>Cleaning!G1327*1000</f>
        <v>48000</v>
      </c>
      <c r="D72" s="2">
        <f>(Table1[[#This Row],[Salary (Min)]]+Table1[[#This Row],[Salary (Max)]])/2</f>
        <v>36000</v>
      </c>
      <c r="E72" t="s">
        <v>6460</v>
      </c>
      <c r="F72" t="s">
        <v>1379</v>
      </c>
      <c r="G72" t="str">
        <f>LEFT(Table1[[#This Row],[Location]],FIND(",",Table1[[#This Row],[Location]])-1)</f>
        <v>Dallas</v>
      </c>
      <c r="H72" t="s">
        <v>91</v>
      </c>
      <c r="I72" t="s">
        <v>137</v>
      </c>
      <c r="J72" t="s">
        <v>39</v>
      </c>
      <c r="K72" t="b">
        <v>0</v>
      </c>
      <c r="L72">
        <v>1</v>
      </c>
      <c r="M72">
        <v>0</v>
      </c>
      <c r="N72">
        <v>0</v>
      </c>
      <c r="O72">
        <v>0</v>
      </c>
      <c r="P72">
        <v>1</v>
      </c>
      <c r="Q72">
        <v>1</v>
      </c>
    </row>
    <row r="73" spans="1:17" x14ac:dyDescent="0.3">
      <c r="A73" t="str">
        <f>Cleaning!E1328</f>
        <v>Data Analyst</v>
      </c>
      <c r="B73" s="2">
        <f>Cleaning!F1328*1000</f>
        <v>24000</v>
      </c>
      <c r="C73" s="2">
        <f>Cleaning!G1328*1000</f>
        <v>48000</v>
      </c>
      <c r="D73" s="2">
        <f>(Table1[[#This Row],[Salary (Min)]]+Table1[[#This Row],[Salary (Max)]])/2</f>
        <v>36000</v>
      </c>
      <c r="E73" t="s">
        <v>7097</v>
      </c>
      <c r="F73" t="s">
        <v>1379</v>
      </c>
      <c r="G73" t="str">
        <f>LEFT(Table1[[#This Row],[Location]],FIND(",",Table1[[#This Row],[Location]])-1)</f>
        <v>Dallas</v>
      </c>
      <c r="H73" t="s">
        <v>35</v>
      </c>
      <c r="I73" t="s">
        <v>46</v>
      </c>
      <c r="J73" t="s">
        <v>24</v>
      </c>
      <c r="K73" t="b">
        <v>0</v>
      </c>
      <c r="L73">
        <v>1</v>
      </c>
      <c r="M73">
        <v>0</v>
      </c>
      <c r="N73">
        <v>0</v>
      </c>
      <c r="O73">
        <v>1</v>
      </c>
      <c r="P73">
        <v>0</v>
      </c>
      <c r="Q73">
        <v>1</v>
      </c>
    </row>
    <row r="74" spans="1:17" x14ac:dyDescent="0.3">
      <c r="A74" t="str">
        <f>Cleaning!E1329</f>
        <v>Data Analyst</v>
      </c>
      <c r="B74" s="2">
        <f>Cleaning!F1329*1000</f>
        <v>24000</v>
      </c>
      <c r="C74" s="2">
        <f>Cleaning!G1329*1000</f>
        <v>48000</v>
      </c>
      <c r="D74" s="2">
        <f>(Table1[[#This Row],[Salary (Min)]]+Table1[[#This Row],[Salary (Max)]])/2</f>
        <v>36000</v>
      </c>
      <c r="E74" t="s">
        <v>7098</v>
      </c>
      <c r="F74" t="s">
        <v>1379</v>
      </c>
      <c r="G74" t="str">
        <f>LEFT(Table1[[#This Row],[Location]],FIND(",",Table1[[#This Row],[Location]])-1)</f>
        <v>Dallas</v>
      </c>
      <c r="H74" t="s">
        <v>20</v>
      </c>
      <c r="I74" t="s">
        <v>1370</v>
      </c>
      <c r="J74" t="s">
        <v>47</v>
      </c>
      <c r="K74" t="b">
        <v>0</v>
      </c>
      <c r="L74">
        <v>1</v>
      </c>
      <c r="M74">
        <v>1</v>
      </c>
      <c r="N74">
        <v>0</v>
      </c>
      <c r="O74">
        <v>0</v>
      </c>
      <c r="P74">
        <v>0</v>
      </c>
      <c r="Q74">
        <v>0</v>
      </c>
    </row>
    <row r="75" spans="1:17" x14ac:dyDescent="0.3">
      <c r="A75" t="str">
        <f>Cleaning!E1330</f>
        <v>Data Analyst</v>
      </c>
      <c r="B75" s="2">
        <f>Cleaning!F1330*1000</f>
        <v>24000</v>
      </c>
      <c r="C75" s="2">
        <f>Cleaning!G1330*1000</f>
        <v>48000</v>
      </c>
      <c r="D75" s="2">
        <f>(Table1[[#This Row],[Salary (Min)]]+Table1[[#This Row],[Salary (Max)]])/2</f>
        <v>36000</v>
      </c>
      <c r="E75" t="s">
        <v>6471</v>
      </c>
      <c r="F75" t="s">
        <v>1379</v>
      </c>
      <c r="G75" t="str">
        <f>LEFT(Table1[[#This Row],[Location]],FIND(",",Table1[[#This Row],[Location]])-1)</f>
        <v>Dallas</v>
      </c>
      <c r="H75" t="s">
        <v>28</v>
      </c>
      <c r="I75" t="s">
        <v>58</v>
      </c>
      <c r="J75" t="s">
        <v>132</v>
      </c>
      <c r="K75" t="b">
        <v>0</v>
      </c>
      <c r="L75">
        <v>0</v>
      </c>
      <c r="M75">
        <v>1</v>
      </c>
      <c r="N75">
        <v>0</v>
      </c>
      <c r="O75">
        <v>0</v>
      </c>
      <c r="P75">
        <v>0</v>
      </c>
      <c r="Q75">
        <v>1</v>
      </c>
    </row>
    <row r="76" spans="1:17" x14ac:dyDescent="0.3">
      <c r="A76" t="str">
        <f>Cleaning!E1331</f>
        <v>Business Analyst</v>
      </c>
      <c r="B76" s="2">
        <f>Cleaning!F1331*1000</f>
        <v>24000</v>
      </c>
      <c r="C76" s="2">
        <f>Cleaning!G1331*1000</f>
        <v>48000</v>
      </c>
      <c r="D76" s="2">
        <f>(Table1[[#This Row],[Salary (Min)]]+Table1[[#This Row],[Salary (Max)]])/2</f>
        <v>36000</v>
      </c>
      <c r="E76" t="s">
        <v>7099</v>
      </c>
      <c r="F76" t="s">
        <v>395</v>
      </c>
      <c r="G76" t="str">
        <f>LEFT(Table1[[#This Row],[Location]],FIND(",",Table1[[#This Row],[Location]])-1)</f>
        <v>Irving</v>
      </c>
      <c r="H76" t="s">
        <v>28</v>
      </c>
      <c r="I76" t="s">
        <v>46</v>
      </c>
      <c r="J76" t="s">
        <v>132</v>
      </c>
      <c r="K76" t="b">
        <v>0</v>
      </c>
      <c r="L76">
        <v>1</v>
      </c>
      <c r="M76">
        <v>1</v>
      </c>
      <c r="N76">
        <v>0</v>
      </c>
      <c r="O76">
        <v>0</v>
      </c>
      <c r="P76">
        <v>0</v>
      </c>
      <c r="Q76">
        <v>1</v>
      </c>
    </row>
    <row r="77" spans="1:17" x14ac:dyDescent="0.3">
      <c r="A77" t="str">
        <f>Cleaning!E1332</f>
        <v>Data Analyst</v>
      </c>
      <c r="B77" s="2">
        <f>Cleaning!F1332*1000</f>
        <v>24000</v>
      </c>
      <c r="C77" s="2">
        <f>Cleaning!G1332*1000</f>
        <v>48000</v>
      </c>
      <c r="D77" s="2">
        <f>(Table1[[#This Row],[Salary (Min)]]+Table1[[#This Row],[Salary (Max)]])/2</f>
        <v>36000</v>
      </c>
      <c r="E77" t="s">
        <v>7100</v>
      </c>
      <c r="F77" t="s">
        <v>395</v>
      </c>
      <c r="G77" t="str">
        <f>LEFT(Table1[[#This Row],[Location]],FIND(",",Table1[[#This Row],[Location]])-1)</f>
        <v>Irving</v>
      </c>
      <c r="H77" t="s">
        <v>91</v>
      </c>
      <c r="I77" t="s">
        <v>46</v>
      </c>
      <c r="J77" t="s">
        <v>155</v>
      </c>
      <c r="K77" t="b">
        <v>0</v>
      </c>
      <c r="L77">
        <v>1</v>
      </c>
      <c r="M77">
        <v>1</v>
      </c>
      <c r="N77">
        <v>1</v>
      </c>
      <c r="O77">
        <v>1</v>
      </c>
      <c r="P77">
        <v>1</v>
      </c>
      <c r="Q77">
        <v>0</v>
      </c>
    </row>
    <row r="78" spans="1:17" x14ac:dyDescent="0.3">
      <c r="A78" t="str">
        <f>Cleaning!E1333</f>
        <v>Data Analyst</v>
      </c>
      <c r="B78" s="2">
        <f>Cleaning!F1333*1000</f>
        <v>24000</v>
      </c>
      <c r="C78" s="2">
        <f>Cleaning!G1333*1000</f>
        <v>48000</v>
      </c>
      <c r="D78" s="2">
        <f>(Table1[[#This Row],[Salary (Min)]]+Table1[[#This Row],[Salary (Max)]])/2</f>
        <v>36000</v>
      </c>
      <c r="E78" t="s">
        <v>7091</v>
      </c>
      <c r="F78" t="s">
        <v>3859</v>
      </c>
      <c r="G78" t="str">
        <f>LEFT(Table1[[#This Row],[Location]],FIND(",",Table1[[#This Row],[Location]])-1)</f>
        <v>Arlington</v>
      </c>
      <c r="H78" t="s">
        <v>28</v>
      </c>
      <c r="I78" t="s">
        <v>3581</v>
      </c>
      <c r="J78" t="s">
        <v>132</v>
      </c>
      <c r="K78" t="b">
        <v>0</v>
      </c>
      <c r="L78">
        <v>1</v>
      </c>
      <c r="M78">
        <v>1</v>
      </c>
      <c r="N78">
        <v>0</v>
      </c>
      <c r="O78">
        <v>1</v>
      </c>
      <c r="P78">
        <v>0</v>
      </c>
      <c r="Q78">
        <v>0</v>
      </c>
    </row>
    <row r="79" spans="1:17" x14ac:dyDescent="0.3">
      <c r="A79" t="str">
        <f>Cleaning!E1334</f>
        <v>Data Analyst</v>
      </c>
      <c r="B79" s="2">
        <f>Cleaning!F1334*1000</f>
        <v>24000</v>
      </c>
      <c r="C79" s="2">
        <f>Cleaning!G1334*1000</f>
        <v>48000</v>
      </c>
      <c r="D79" s="2">
        <f>(Table1[[#This Row],[Salary (Min)]]+Table1[[#This Row],[Salary (Max)]])/2</f>
        <v>36000</v>
      </c>
      <c r="E79" t="s">
        <v>7101</v>
      </c>
      <c r="F79" t="s">
        <v>1379</v>
      </c>
      <c r="G79" t="str">
        <f>LEFT(Table1[[#This Row],[Location]],FIND(",",Table1[[#This Row],[Location]])-1)</f>
        <v>Dallas</v>
      </c>
      <c r="H79" t="s">
        <v>28</v>
      </c>
      <c r="I79" t="s">
        <v>1569</v>
      </c>
      <c r="J79" t="s">
        <v>132</v>
      </c>
      <c r="K79" t="b">
        <v>0</v>
      </c>
      <c r="L79">
        <v>1</v>
      </c>
      <c r="M79">
        <v>0</v>
      </c>
      <c r="N79">
        <v>0</v>
      </c>
      <c r="O79">
        <v>0</v>
      </c>
      <c r="P79">
        <v>0</v>
      </c>
      <c r="Q79">
        <v>0</v>
      </c>
    </row>
    <row r="80" spans="1:17" x14ac:dyDescent="0.3">
      <c r="A80" t="str">
        <f>Cleaning!E1335</f>
        <v>Data Analyst</v>
      </c>
      <c r="B80" s="2">
        <f>Cleaning!F1335*1000</f>
        <v>24000</v>
      </c>
      <c r="C80" s="2">
        <f>Cleaning!G1335*1000</f>
        <v>48000</v>
      </c>
      <c r="D80" s="2">
        <f>(Table1[[#This Row],[Salary (Min)]]+Table1[[#This Row],[Salary (Max)]])/2</f>
        <v>36000</v>
      </c>
      <c r="E80" t="s">
        <v>6865</v>
      </c>
      <c r="F80" t="s">
        <v>3874</v>
      </c>
      <c r="G80" t="str">
        <f>LEFT(Table1[[#This Row],[Location]],FIND(",",Table1[[#This Row],[Location]])-1)</f>
        <v>Richardson</v>
      </c>
      <c r="H80" t="s">
        <v>35</v>
      </c>
      <c r="I80" t="s">
        <v>222</v>
      </c>
      <c r="J80" t="s">
        <v>24</v>
      </c>
      <c r="K80" t="b">
        <v>0</v>
      </c>
      <c r="L80">
        <v>1</v>
      </c>
      <c r="M80">
        <v>1</v>
      </c>
      <c r="N80">
        <v>0</v>
      </c>
      <c r="O80">
        <v>1</v>
      </c>
      <c r="P80">
        <v>0</v>
      </c>
      <c r="Q80">
        <v>1</v>
      </c>
    </row>
    <row r="81" spans="1:17" x14ac:dyDescent="0.3">
      <c r="A81" t="str">
        <f>Cleaning!E1336</f>
        <v>Data Analyst</v>
      </c>
      <c r="B81" s="2">
        <f>Cleaning!F1336*1000</f>
        <v>24000</v>
      </c>
      <c r="C81" s="2">
        <f>Cleaning!G1336*1000</f>
        <v>48000</v>
      </c>
      <c r="D81" s="2">
        <f>(Table1[[#This Row],[Salary (Min)]]+Table1[[#This Row],[Salary (Max)]])/2</f>
        <v>36000</v>
      </c>
      <c r="E81" t="s">
        <v>7102</v>
      </c>
      <c r="F81" t="s">
        <v>1379</v>
      </c>
      <c r="G81" t="str">
        <f>LEFT(Table1[[#This Row],[Location]],FIND(",",Table1[[#This Row],[Location]])-1)</f>
        <v>Dallas</v>
      </c>
      <c r="H81" t="s">
        <v>91</v>
      </c>
      <c r="I81" t="s">
        <v>137</v>
      </c>
      <c r="J81" t="s">
        <v>155</v>
      </c>
      <c r="K81" t="b">
        <v>0</v>
      </c>
      <c r="L81">
        <v>1</v>
      </c>
      <c r="M81">
        <v>1</v>
      </c>
      <c r="N81">
        <v>0</v>
      </c>
      <c r="O81">
        <v>0</v>
      </c>
      <c r="P81">
        <v>0</v>
      </c>
      <c r="Q81">
        <v>1</v>
      </c>
    </row>
    <row r="82" spans="1:17" x14ac:dyDescent="0.3">
      <c r="A82" t="str">
        <f>Cleaning!E1337</f>
        <v>Data Analyst</v>
      </c>
      <c r="B82" s="2">
        <f>Cleaning!F1337*1000</f>
        <v>24000</v>
      </c>
      <c r="C82" s="2">
        <f>Cleaning!G1337*1000</f>
        <v>48000</v>
      </c>
      <c r="D82" s="2">
        <f>(Table1[[#This Row],[Salary (Min)]]+Table1[[#This Row],[Salary (Max)]])/2</f>
        <v>36000</v>
      </c>
      <c r="E82" t="s">
        <v>7103</v>
      </c>
      <c r="F82" t="s">
        <v>1379</v>
      </c>
      <c r="G82" t="str">
        <f>LEFT(Table1[[#This Row],[Location]],FIND(",",Table1[[#This Row],[Location]])-1)</f>
        <v>Dallas</v>
      </c>
      <c r="H82" t="s">
        <v>20</v>
      </c>
      <c r="I82" t="s">
        <v>543</v>
      </c>
      <c r="J82" t="s">
        <v>39</v>
      </c>
      <c r="K82" t="b">
        <v>0</v>
      </c>
      <c r="L82">
        <v>1</v>
      </c>
      <c r="M82">
        <v>0</v>
      </c>
      <c r="N82">
        <v>0</v>
      </c>
      <c r="O82">
        <v>0</v>
      </c>
      <c r="P82">
        <v>0</v>
      </c>
      <c r="Q82">
        <v>0</v>
      </c>
    </row>
    <row r="83" spans="1:17" x14ac:dyDescent="0.3">
      <c r="A83" t="str">
        <f>Cleaning!E1338</f>
        <v>Data Analyst</v>
      </c>
      <c r="B83" s="2">
        <f>Cleaning!F1338*1000</f>
        <v>24000</v>
      </c>
      <c r="C83" s="2">
        <f>Cleaning!G1338*1000</f>
        <v>48000</v>
      </c>
      <c r="D83" s="2">
        <f>(Table1[[#This Row],[Salary (Min)]]+Table1[[#This Row],[Salary (Max)]])/2</f>
        <v>36000</v>
      </c>
      <c r="E83" t="s">
        <v>7104</v>
      </c>
      <c r="F83" t="s">
        <v>1379</v>
      </c>
      <c r="G83" t="str">
        <f>LEFT(Table1[[#This Row],[Location]],FIND(",",Table1[[#This Row],[Location]])-1)</f>
        <v>Dallas</v>
      </c>
      <c r="H83" t="s">
        <v>35</v>
      </c>
      <c r="I83" t="s">
        <v>99</v>
      </c>
      <c r="J83" t="s">
        <v>24</v>
      </c>
      <c r="K83" t="b">
        <v>0</v>
      </c>
      <c r="L83">
        <v>1</v>
      </c>
      <c r="M83">
        <v>1</v>
      </c>
      <c r="N83">
        <v>1</v>
      </c>
      <c r="O83">
        <v>0</v>
      </c>
      <c r="P83">
        <v>0</v>
      </c>
      <c r="Q83">
        <v>0</v>
      </c>
    </row>
    <row r="84" spans="1:17" x14ac:dyDescent="0.3">
      <c r="A84" t="str">
        <f>Cleaning!E1339</f>
        <v>Data Analyst</v>
      </c>
      <c r="B84" s="2">
        <f>Cleaning!F1339*1000</f>
        <v>24000</v>
      </c>
      <c r="C84" s="2">
        <f>Cleaning!G1339*1000</f>
        <v>48000</v>
      </c>
      <c r="D84" s="2">
        <f>(Table1[[#This Row],[Salary (Min)]]+Table1[[#This Row],[Salary (Max)]])/2</f>
        <v>36000</v>
      </c>
      <c r="E84" t="s">
        <v>7105</v>
      </c>
      <c r="F84" t="s">
        <v>395</v>
      </c>
      <c r="G84" t="str">
        <f>LEFT(Table1[[#This Row],[Location]],FIND(",",Table1[[#This Row],[Location]])-1)</f>
        <v>Irving</v>
      </c>
      <c r="H84" t="s">
        <v>35</v>
      </c>
      <c r="I84" t="s">
        <v>194</v>
      </c>
      <c r="J84" t="s">
        <v>75</v>
      </c>
      <c r="K84" t="b">
        <v>0</v>
      </c>
      <c r="L84">
        <v>1</v>
      </c>
      <c r="M84">
        <v>1</v>
      </c>
      <c r="N84">
        <v>0</v>
      </c>
      <c r="O84">
        <v>1</v>
      </c>
      <c r="P84">
        <v>0</v>
      </c>
      <c r="Q84">
        <v>1</v>
      </c>
    </row>
    <row r="85" spans="1:17" x14ac:dyDescent="0.3">
      <c r="A85" t="str">
        <f>Cleaning!E1340</f>
        <v>Data Analyst</v>
      </c>
      <c r="B85" s="2">
        <f>Cleaning!F1340*1000</f>
        <v>24000</v>
      </c>
      <c r="C85" s="2">
        <f>Cleaning!G1340*1000</f>
        <v>48000</v>
      </c>
      <c r="D85" s="2">
        <f>(Table1[[#This Row],[Salary (Min)]]+Table1[[#This Row],[Salary (Max)]])/2</f>
        <v>36000</v>
      </c>
      <c r="E85" t="s">
        <v>7106</v>
      </c>
      <c r="F85" t="s">
        <v>1379</v>
      </c>
      <c r="G85" t="str">
        <f>LEFT(Table1[[#This Row],[Location]],FIND(",",Table1[[#This Row],[Location]])-1)</f>
        <v>Dallas</v>
      </c>
      <c r="H85" t="s">
        <v>35</v>
      </c>
      <c r="I85" t="s">
        <v>29</v>
      </c>
      <c r="J85" t="s">
        <v>39</v>
      </c>
      <c r="K85" t="b">
        <v>0</v>
      </c>
      <c r="L85">
        <v>1</v>
      </c>
      <c r="M85">
        <v>0</v>
      </c>
      <c r="N85">
        <v>0</v>
      </c>
      <c r="O85">
        <v>1</v>
      </c>
      <c r="P85">
        <v>0</v>
      </c>
      <c r="Q85">
        <v>1</v>
      </c>
    </row>
    <row r="86" spans="1:17" x14ac:dyDescent="0.3">
      <c r="A86" t="str">
        <f>Cleaning!E1341</f>
        <v>Data Analyst</v>
      </c>
      <c r="B86" s="2">
        <f>Cleaning!F1341*1000</f>
        <v>24000</v>
      </c>
      <c r="C86" s="2">
        <f>Cleaning!G1341*1000</f>
        <v>48000</v>
      </c>
      <c r="D86" s="2">
        <f>(Table1[[#This Row],[Salary (Min)]]+Table1[[#This Row],[Salary (Max)]])/2</f>
        <v>36000</v>
      </c>
      <c r="E86" t="s">
        <v>6264</v>
      </c>
      <c r="F86" t="s">
        <v>1379</v>
      </c>
      <c r="G86" t="str">
        <f>LEFT(Table1[[#This Row],[Location]],FIND(",",Table1[[#This Row],[Location]])-1)</f>
        <v>Dallas</v>
      </c>
      <c r="H86" t="s">
        <v>118</v>
      </c>
      <c r="I86" t="s">
        <v>46</v>
      </c>
      <c r="J86" t="s">
        <v>47</v>
      </c>
      <c r="K86" t="b">
        <v>0</v>
      </c>
      <c r="L86">
        <v>1</v>
      </c>
      <c r="M86">
        <v>1</v>
      </c>
      <c r="N86">
        <v>0</v>
      </c>
      <c r="O86">
        <v>0</v>
      </c>
      <c r="P86">
        <v>0</v>
      </c>
      <c r="Q86">
        <v>0</v>
      </c>
    </row>
    <row r="87" spans="1:17" x14ac:dyDescent="0.3">
      <c r="A87" t="str">
        <f>Cleaning!E1342</f>
        <v>Data Analyst</v>
      </c>
      <c r="B87" s="2">
        <f>Cleaning!F1342*1000</f>
        <v>24000</v>
      </c>
      <c r="C87" s="2">
        <f>Cleaning!G1342*1000</f>
        <v>48000</v>
      </c>
      <c r="D87" s="2">
        <f>(Table1[[#This Row],[Salary (Min)]]+Table1[[#This Row],[Salary (Max)]])/2</f>
        <v>36000</v>
      </c>
      <c r="E87" t="s">
        <v>7107</v>
      </c>
      <c r="F87" t="s">
        <v>1362</v>
      </c>
      <c r="G87" t="str">
        <f>LEFT(Table1[[#This Row],[Location]],FIND(",",Table1[[#This Row],[Location]])-1)</f>
        <v>Plano</v>
      </c>
      <c r="H87" t="s">
        <v>20</v>
      </c>
      <c r="I87" t="s">
        <v>137</v>
      </c>
      <c r="J87" t="s">
        <v>39</v>
      </c>
      <c r="K87" t="b">
        <v>0</v>
      </c>
      <c r="L87">
        <v>1</v>
      </c>
      <c r="M87">
        <v>0</v>
      </c>
      <c r="N87">
        <v>0</v>
      </c>
      <c r="O87">
        <v>1</v>
      </c>
      <c r="P87">
        <v>1</v>
      </c>
      <c r="Q87">
        <v>0</v>
      </c>
    </row>
    <row r="88" spans="1:17" x14ac:dyDescent="0.3">
      <c r="A88" t="str">
        <f>Cleaning!E1343</f>
        <v>Data Analyst</v>
      </c>
      <c r="B88" s="2">
        <f>Cleaning!F1343*1000</f>
        <v>24000</v>
      </c>
      <c r="C88" s="2">
        <f>Cleaning!G1343*1000</f>
        <v>48000</v>
      </c>
      <c r="D88" s="2">
        <f>(Table1[[#This Row],[Salary (Min)]]+Table1[[#This Row],[Salary (Max)]])/2</f>
        <v>36000</v>
      </c>
      <c r="E88" t="s">
        <v>6255</v>
      </c>
      <c r="F88" t="s">
        <v>1379</v>
      </c>
      <c r="G88" t="str">
        <f>LEFT(Table1[[#This Row],[Location]],FIND(",",Table1[[#This Row],[Location]])-1)</f>
        <v>Dallas</v>
      </c>
      <c r="H88" t="s">
        <v>28</v>
      </c>
      <c r="I88" t="s">
        <v>178</v>
      </c>
      <c r="J88" t="s">
        <v>132</v>
      </c>
      <c r="K88" t="b">
        <v>0</v>
      </c>
      <c r="L88">
        <v>1</v>
      </c>
      <c r="M88">
        <v>0</v>
      </c>
      <c r="N88">
        <v>0</v>
      </c>
      <c r="O88">
        <v>0</v>
      </c>
      <c r="P88">
        <v>0</v>
      </c>
      <c r="Q88">
        <v>0</v>
      </c>
    </row>
    <row r="89" spans="1:17" x14ac:dyDescent="0.3">
      <c r="A89" t="str">
        <f>Cleaning!E423</f>
        <v>Data Analyst</v>
      </c>
      <c r="B89" s="2">
        <f>Cleaning!F423*1000</f>
        <v>26000</v>
      </c>
      <c r="C89" s="2">
        <f>Cleaning!G423*1000</f>
        <v>47000</v>
      </c>
      <c r="D89" s="2">
        <f>(Table1[[#This Row],[Salary (Min)]]+Table1[[#This Row],[Salary (Max)]])/2</f>
        <v>36500</v>
      </c>
      <c r="E89" t="s">
        <v>6461</v>
      </c>
      <c r="F89" t="s">
        <v>1368</v>
      </c>
      <c r="G89" t="str">
        <f>LEFT(Table1[[#This Row],[Location]],FIND(",",Table1[[#This Row],[Location]])-1)</f>
        <v>Salt Lake City</v>
      </c>
      <c r="H89" t="s">
        <v>118</v>
      </c>
      <c r="I89" t="s">
        <v>1370</v>
      </c>
      <c r="J89" t="s">
        <v>39</v>
      </c>
      <c r="K89" t="b">
        <v>0</v>
      </c>
      <c r="L89">
        <v>1</v>
      </c>
      <c r="M89">
        <v>1</v>
      </c>
      <c r="N89">
        <v>0</v>
      </c>
      <c r="O89">
        <v>1</v>
      </c>
      <c r="P89">
        <v>0</v>
      </c>
      <c r="Q89">
        <v>1</v>
      </c>
    </row>
    <row r="90" spans="1:17" x14ac:dyDescent="0.3">
      <c r="A90" t="str">
        <f>Cleaning!E424</f>
        <v>Data Analyst</v>
      </c>
      <c r="B90" s="2">
        <f>Cleaning!F424*1000</f>
        <v>26000</v>
      </c>
      <c r="C90" s="2">
        <f>Cleaning!G424*1000</f>
        <v>47000</v>
      </c>
      <c r="D90" s="2">
        <f>(Table1[[#This Row],[Salary (Min)]]+Table1[[#This Row],[Salary (Max)]])/2</f>
        <v>36500</v>
      </c>
      <c r="E90" t="s">
        <v>6462</v>
      </c>
      <c r="F90" t="s">
        <v>1373</v>
      </c>
      <c r="G90" t="str">
        <f>LEFT(Table1[[#This Row],[Location]],FIND(",",Table1[[#This Row],[Location]])-1)</f>
        <v>West Jordan</v>
      </c>
      <c r="H90" t="s">
        <v>118</v>
      </c>
      <c r="I90" t="s">
        <v>1374</v>
      </c>
      <c r="J90" t="s">
        <v>441</v>
      </c>
      <c r="K90" t="b">
        <v>0</v>
      </c>
      <c r="L90">
        <v>1</v>
      </c>
      <c r="M90">
        <v>1</v>
      </c>
      <c r="N90">
        <v>0</v>
      </c>
      <c r="O90">
        <v>0</v>
      </c>
      <c r="P90">
        <v>0</v>
      </c>
      <c r="Q90">
        <v>0</v>
      </c>
    </row>
    <row r="91" spans="1:17" x14ac:dyDescent="0.3">
      <c r="A91" t="str">
        <f>Cleaning!E425</f>
        <v>Data Analyst</v>
      </c>
      <c r="B91" s="2">
        <f>Cleaning!F425*1000</f>
        <v>26000</v>
      </c>
      <c r="C91" s="2">
        <f>Cleaning!G425*1000</f>
        <v>47000</v>
      </c>
      <c r="D91" s="2">
        <f>(Table1[[#This Row],[Salary (Min)]]+Table1[[#This Row],[Salary (Max)]])/2</f>
        <v>36500</v>
      </c>
      <c r="E91" t="s">
        <v>6463</v>
      </c>
      <c r="F91" t="s">
        <v>1368</v>
      </c>
      <c r="G91" t="str">
        <f>LEFT(Table1[[#This Row],[Location]],FIND(",",Table1[[#This Row],[Location]])-1)</f>
        <v>Salt Lake City</v>
      </c>
      <c r="H91" t="s">
        <v>28</v>
      </c>
      <c r="I91" t="s">
        <v>563</v>
      </c>
      <c r="J91" t="s">
        <v>31</v>
      </c>
      <c r="K91" t="b">
        <v>0</v>
      </c>
      <c r="L91">
        <v>1</v>
      </c>
      <c r="M91">
        <v>0</v>
      </c>
      <c r="N91">
        <v>0</v>
      </c>
      <c r="O91">
        <v>0</v>
      </c>
      <c r="P91">
        <v>0</v>
      </c>
      <c r="Q91">
        <v>1</v>
      </c>
    </row>
    <row r="92" spans="1:17" x14ac:dyDescent="0.3">
      <c r="A92" t="str">
        <f>Cleaning!E426</f>
        <v>Data Analyst</v>
      </c>
      <c r="B92" s="2">
        <f>Cleaning!F426*1000</f>
        <v>26000</v>
      </c>
      <c r="C92" s="2">
        <f>Cleaning!G426*1000</f>
        <v>47000</v>
      </c>
      <c r="D92" s="2">
        <f>(Table1[[#This Row],[Salary (Min)]]+Table1[[#This Row],[Salary (Max)]])/2</f>
        <v>36500</v>
      </c>
      <c r="E92" t="s">
        <v>6464</v>
      </c>
      <c r="F92" t="s">
        <v>1368</v>
      </c>
      <c r="G92" t="str">
        <f>LEFT(Table1[[#This Row],[Location]],FIND(",",Table1[[#This Row],[Location]])-1)</f>
        <v>Salt Lake City</v>
      </c>
      <c r="H92" t="s">
        <v>51</v>
      </c>
      <c r="I92" t="s">
        <v>202</v>
      </c>
      <c r="J92" t="s">
        <v>24</v>
      </c>
      <c r="K92" t="b">
        <v>0</v>
      </c>
      <c r="L92">
        <v>0</v>
      </c>
      <c r="M92">
        <v>0</v>
      </c>
      <c r="N92">
        <v>0</v>
      </c>
      <c r="O92">
        <v>0</v>
      </c>
      <c r="P92">
        <v>0</v>
      </c>
      <c r="Q92">
        <v>1</v>
      </c>
    </row>
    <row r="93" spans="1:17" x14ac:dyDescent="0.3">
      <c r="A93" t="str">
        <f>Cleaning!E427</f>
        <v>Data Analyst</v>
      </c>
      <c r="B93" s="2">
        <f>Cleaning!F427*1000</f>
        <v>26000</v>
      </c>
      <c r="C93" s="2">
        <f>Cleaning!G427*1000</f>
        <v>47000</v>
      </c>
      <c r="D93" s="2">
        <f>(Table1[[#This Row],[Salary (Min)]]+Table1[[#This Row],[Salary (Max)]])/2</f>
        <v>36500</v>
      </c>
      <c r="E93" t="s">
        <v>6465</v>
      </c>
      <c r="F93" t="s">
        <v>1368</v>
      </c>
      <c r="G93" t="str">
        <f>LEFT(Table1[[#This Row],[Location]],FIND(",",Table1[[#This Row],[Location]])-1)</f>
        <v>Salt Lake City</v>
      </c>
      <c r="H93" t="s">
        <v>91</v>
      </c>
      <c r="I93" t="s">
        <v>119</v>
      </c>
      <c r="J93" t="s">
        <v>106</v>
      </c>
      <c r="K93" t="b">
        <v>0</v>
      </c>
      <c r="L93">
        <v>1</v>
      </c>
      <c r="M93">
        <v>1</v>
      </c>
      <c r="N93">
        <v>0</v>
      </c>
      <c r="O93">
        <v>0</v>
      </c>
      <c r="P93">
        <v>1</v>
      </c>
      <c r="Q93">
        <v>1</v>
      </c>
    </row>
    <row r="94" spans="1:17" x14ac:dyDescent="0.3">
      <c r="A94" t="str">
        <f>Cleaning!E428</f>
        <v>Data Analyst</v>
      </c>
      <c r="B94" s="2">
        <f>Cleaning!F428*1000</f>
        <v>26000</v>
      </c>
      <c r="C94" s="2">
        <f>Cleaning!G428*1000</f>
        <v>47000</v>
      </c>
      <c r="D94" s="2">
        <f>(Table1[[#This Row],[Salary (Min)]]+Table1[[#This Row],[Salary (Max)]])/2</f>
        <v>36500</v>
      </c>
      <c r="E94" t="s">
        <v>6466</v>
      </c>
      <c r="F94" t="s">
        <v>1368</v>
      </c>
      <c r="G94" t="str">
        <f>LEFT(Table1[[#This Row],[Location]],FIND(",",Table1[[#This Row],[Location]])-1)</f>
        <v>Salt Lake City</v>
      </c>
      <c r="H94" t="s">
        <v>51</v>
      </c>
      <c r="I94" t="s">
        <v>137</v>
      </c>
      <c r="J94" t="s">
        <v>39</v>
      </c>
      <c r="K94" t="b">
        <v>0</v>
      </c>
      <c r="L94">
        <v>1</v>
      </c>
      <c r="M94">
        <v>0</v>
      </c>
      <c r="N94">
        <v>0</v>
      </c>
      <c r="O94">
        <v>1</v>
      </c>
      <c r="P94">
        <v>1</v>
      </c>
      <c r="Q94">
        <v>1</v>
      </c>
    </row>
    <row r="95" spans="1:17" x14ac:dyDescent="0.3">
      <c r="A95" t="str">
        <f>Cleaning!E429</f>
        <v>Data Analyst</v>
      </c>
      <c r="B95" s="2">
        <f>Cleaning!F429*1000</f>
        <v>26000</v>
      </c>
      <c r="C95" s="2">
        <f>Cleaning!G429*1000</f>
        <v>47000</v>
      </c>
      <c r="D95" s="2">
        <f>(Table1[[#This Row],[Salary (Min)]]+Table1[[#This Row],[Salary (Max)]])/2</f>
        <v>36500</v>
      </c>
      <c r="E95" t="s">
        <v>6467</v>
      </c>
      <c r="F95" t="s">
        <v>1368</v>
      </c>
      <c r="G95" t="str">
        <f>LEFT(Table1[[#This Row],[Location]],FIND(",",Table1[[#This Row],[Location]])-1)</f>
        <v>Salt Lake City</v>
      </c>
      <c r="H95" t="s">
        <v>28</v>
      </c>
      <c r="I95" t="s">
        <v>119</v>
      </c>
      <c r="J95" t="s">
        <v>47</v>
      </c>
      <c r="K95" t="b">
        <v>0</v>
      </c>
      <c r="L95">
        <v>1</v>
      </c>
      <c r="M95">
        <v>1</v>
      </c>
      <c r="N95">
        <v>0</v>
      </c>
      <c r="O95">
        <v>1</v>
      </c>
      <c r="P95">
        <v>0</v>
      </c>
      <c r="Q95">
        <v>0</v>
      </c>
    </row>
    <row r="96" spans="1:17" x14ac:dyDescent="0.3">
      <c r="A96" t="str">
        <f>Cleaning!E430</f>
        <v>Data Analyst</v>
      </c>
      <c r="B96" s="2">
        <f>Cleaning!F430*1000</f>
        <v>26000</v>
      </c>
      <c r="C96" s="2">
        <f>Cleaning!G430*1000</f>
        <v>47000</v>
      </c>
      <c r="D96" s="2">
        <f>(Table1[[#This Row],[Salary (Min)]]+Table1[[#This Row],[Salary (Max)]])/2</f>
        <v>36500</v>
      </c>
      <c r="E96" t="s">
        <v>6468</v>
      </c>
      <c r="F96" t="s">
        <v>1392</v>
      </c>
      <c r="G96" t="str">
        <f>LEFT(Table1[[#This Row],[Location]],FIND(",",Table1[[#This Row],[Location]])-1)</f>
        <v>Lehi</v>
      </c>
      <c r="H96" t="s">
        <v>118</v>
      </c>
      <c r="I96" t="s">
        <v>178</v>
      </c>
      <c r="J96" t="s">
        <v>39</v>
      </c>
      <c r="K96" t="b">
        <v>0</v>
      </c>
      <c r="L96">
        <v>1</v>
      </c>
      <c r="M96">
        <v>1</v>
      </c>
      <c r="N96">
        <v>0</v>
      </c>
      <c r="O96">
        <v>0</v>
      </c>
      <c r="P96">
        <v>0</v>
      </c>
      <c r="Q96">
        <v>1</v>
      </c>
    </row>
    <row r="97" spans="1:17" x14ac:dyDescent="0.3">
      <c r="A97" t="str">
        <f>Cleaning!E431</f>
        <v>Data Analyst</v>
      </c>
      <c r="B97" s="2">
        <f>Cleaning!F431*1000</f>
        <v>26000</v>
      </c>
      <c r="C97" s="2">
        <f>Cleaning!G431*1000</f>
        <v>47000</v>
      </c>
      <c r="D97" s="2">
        <f>(Table1[[#This Row],[Salary (Min)]]+Table1[[#This Row],[Salary (Max)]])/2</f>
        <v>36500</v>
      </c>
      <c r="E97" t="s">
        <v>6469</v>
      </c>
      <c r="F97" t="s">
        <v>1368</v>
      </c>
      <c r="G97" t="str">
        <f>LEFT(Table1[[#This Row],[Location]],FIND(",",Table1[[#This Row],[Location]])-1)</f>
        <v>Salt Lake City</v>
      </c>
      <c r="H97" t="s">
        <v>118</v>
      </c>
      <c r="I97" t="s">
        <v>137</v>
      </c>
      <c r="J97" t="s">
        <v>39</v>
      </c>
      <c r="K97" t="b">
        <v>0</v>
      </c>
      <c r="L97">
        <v>1</v>
      </c>
      <c r="M97">
        <v>0</v>
      </c>
      <c r="N97">
        <v>0</v>
      </c>
      <c r="O97">
        <v>1</v>
      </c>
      <c r="P97">
        <v>2</v>
      </c>
      <c r="Q97">
        <v>1</v>
      </c>
    </row>
    <row r="98" spans="1:17" x14ac:dyDescent="0.3">
      <c r="A98" t="str">
        <f>Cleaning!E432</f>
        <v>Data Analyst</v>
      </c>
      <c r="B98" s="2">
        <f>Cleaning!F432*1000</f>
        <v>26000</v>
      </c>
      <c r="C98" s="2">
        <f>Cleaning!G432*1000</f>
        <v>47000</v>
      </c>
      <c r="D98" s="2">
        <f>(Table1[[#This Row],[Salary (Min)]]+Table1[[#This Row],[Salary (Max)]])/2</f>
        <v>36500</v>
      </c>
      <c r="E98" t="s">
        <v>6470</v>
      </c>
      <c r="F98" t="s">
        <v>1368</v>
      </c>
      <c r="G98" t="str">
        <f>LEFT(Table1[[#This Row],[Location]],FIND(",",Table1[[#This Row],[Location]])-1)</f>
        <v>Salt Lake City</v>
      </c>
      <c r="H98" t="s">
        <v>118</v>
      </c>
      <c r="I98" t="s">
        <v>222</v>
      </c>
      <c r="J98" t="s">
        <v>120</v>
      </c>
      <c r="K98" t="b">
        <v>0</v>
      </c>
      <c r="L98">
        <v>1</v>
      </c>
      <c r="M98">
        <v>1</v>
      </c>
      <c r="N98">
        <v>0</v>
      </c>
      <c r="O98">
        <v>0</v>
      </c>
      <c r="P98">
        <v>0</v>
      </c>
      <c r="Q98">
        <v>1</v>
      </c>
    </row>
    <row r="99" spans="1:17" x14ac:dyDescent="0.3">
      <c r="A99" t="str">
        <f>Cleaning!E433</f>
        <v>Data Analyst</v>
      </c>
      <c r="B99" s="2">
        <f>Cleaning!F433*1000</f>
        <v>26000</v>
      </c>
      <c r="C99" s="2">
        <f>Cleaning!G433*1000</f>
        <v>47000</v>
      </c>
      <c r="D99" s="2">
        <f>(Table1[[#This Row],[Salary (Min)]]+Table1[[#This Row],[Salary (Max)]])/2</f>
        <v>36500</v>
      </c>
      <c r="E99" t="s">
        <v>6471</v>
      </c>
      <c r="F99" t="s">
        <v>1368</v>
      </c>
      <c r="G99" t="str">
        <f>LEFT(Table1[[#This Row],[Location]],FIND(",",Table1[[#This Row],[Location]])-1)</f>
        <v>Salt Lake City</v>
      </c>
      <c r="H99" t="s">
        <v>28</v>
      </c>
      <c r="I99" t="s">
        <v>58</v>
      </c>
      <c r="J99" t="s">
        <v>132</v>
      </c>
      <c r="K99" t="b">
        <v>0</v>
      </c>
      <c r="L99">
        <v>0</v>
      </c>
      <c r="M99">
        <v>0</v>
      </c>
      <c r="N99">
        <v>0</v>
      </c>
      <c r="O99">
        <v>0</v>
      </c>
      <c r="P99">
        <v>0</v>
      </c>
      <c r="Q99">
        <v>0</v>
      </c>
    </row>
    <row r="100" spans="1:17" x14ac:dyDescent="0.3">
      <c r="A100" t="str">
        <f>Cleaning!E434</f>
        <v>Data Analyst</v>
      </c>
      <c r="B100" s="2">
        <f>Cleaning!F434*1000</f>
        <v>26000</v>
      </c>
      <c r="C100" s="2">
        <f>Cleaning!G434*1000</f>
        <v>47000</v>
      </c>
      <c r="D100" s="2">
        <f>(Table1[[#This Row],[Salary (Min)]]+Table1[[#This Row],[Salary (Max)]])/2</f>
        <v>36500</v>
      </c>
      <c r="E100" t="s">
        <v>6472</v>
      </c>
      <c r="F100" t="s">
        <v>1368</v>
      </c>
      <c r="G100" t="str">
        <f>LEFT(Table1[[#This Row],[Location]],FIND(",",Table1[[#This Row],[Location]])-1)</f>
        <v>Salt Lake City</v>
      </c>
      <c r="H100" t="s">
        <v>51</v>
      </c>
      <c r="I100" t="s">
        <v>46</v>
      </c>
      <c r="J100" t="s">
        <v>39</v>
      </c>
      <c r="K100" t="b">
        <v>0</v>
      </c>
      <c r="L100">
        <v>0</v>
      </c>
      <c r="M100">
        <v>0</v>
      </c>
      <c r="N100">
        <v>0</v>
      </c>
      <c r="O100">
        <v>0</v>
      </c>
      <c r="P100">
        <v>0</v>
      </c>
      <c r="Q100">
        <v>1</v>
      </c>
    </row>
    <row r="101" spans="1:17" x14ac:dyDescent="0.3">
      <c r="A101" t="str">
        <f>Cleaning!E435</f>
        <v>Data Analyst</v>
      </c>
      <c r="B101" s="2">
        <f>Cleaning!F435*1000</f>
        <v>26000</v>
      </c>
      <c r="C101" s="2">
        <f>Cleaning!G435*1000</f>
        <v>47000</v>
      </c>
      <c r="D101" s="2">
        <f>(Table1[[#This Row],[Salary (Min)]]+Table1[[#This Row],[Salary (Max)]])/2</f>
        <v>36500</v>
      </c>
      <c r="E101" t="s">
        <v>6473</v>
      </c>
      <c r="F101" t="s">
        <v>1368</v>
      </c>
      <c r="G101" t="str">
        <f>LEFT(Table1[[#This Row],[Location]],FIND(",",Table1[[#This Row],[Location]])-1)</f>
        <v>Salt Lake City</v>
      </c>
      <c r="H101" t="s">
        <v>51</v>
      </c>
      <c r="I101" t="s">
        <v>222</v>
      </c>
      <c r="J101" t="s">
        <v>120</v>
      </c>
      <c r="K101" t="b">
        <v>0</v>
      </c>
      <c r="L101">
        <v>1</v>
      </c>
      <c r="M101">
        <v>0</v>
      </c>
      <c r="N101">
        <v>0</v>
      </c>
      <c r="O101">
        <v>1</v>
      </c>
      <c r="P101">
        <v>0</v>
      </c>
      <c r="Q101">
        <v>1</v>
      </c>
    </row>
    <row r="102" spans="1:17" x14ac:dyDescent="0.3">
      <c r="A102" t="str">
        <f>Cleaning!E436</f>
        <v>Data Analyst</v>
      </c>
      <c r="B102" s="2">
        <f>Cleaning!F436*1000</f>
        <v>26000</v>
      </c>
      <c r="C102" s="2">
        <f>Cleaning!G436*1000</f>
        <v>47000</v>
      </c>
      <c r="D102" s="2">
        <f>(Table1[[#This Row],[Salary (Min)]]+Table1[[#This Row],[Salary (Max)]])/2</f>
        <v>36500</v>
      </c>
      <c r="E102" t="s">
        <v>6474</v>
      </c>
      <c r="F102" t="s">
        <v>1368</v>
      </c>
      <c r="G102" t="str">
        <f>LEFT(Table1[[#This Row],[Location]],FIND(",",Table1[[#This Row],[Location]])-1)</f>
        <v>Salt Lake City</v>
      </c>
      <c r="H102" t="s">
        <v>20</v>
      </c>
      <c r="I102" t="s">
        <v>1306</v>
      </c>
      <c r="J102" t="s">
        <v>47</v>
      </c>
      <c r="K102" t="b">
        <v>0</v>
      </c>
      <c r="L102">
        <v>1</v>
      </c>
      <c r="M102">
        <v>1</v>
      </c>
      <c r="N102">
        <v>0</v>
      </c>
      <c r="O102">
        <v>1</v>
      </c>
      <c r="P102">
        <v>0</v>
      </c>
      <c r="Q102">
        <v>1</v>
      </c>
    </row>
    <row r="103" spans="1:17" x14ac:dyDescent="0.3">
      <c r="A103" t="str">
        <f>Cleaning!E437</f>
        <v>Data Analyst</v>
      </c>
      <c r="B103" s="2">
        <f>Cleaning!F437*1000</f>
        <v>26000</v>
      </c>
      <c r="C103" s="2">
        <f>Cleaning!G437*1000</f>
        <v>47000</v>
      </c>
      <c r="D103" s="2">
        <f>(Table1[[#This Row],[Salary (Min)]]+Table1[[#This Row],[Salary (Max)]])/2</f>
        <v>36500</v>
      </c>
      <c r="E103" t="s">
        <v>6475</v>
      </c>
      <c r="F103" t="s">
        <v>1392</v>
      </c>
      <c r="G103" t="str">
        <f>LEFT(Table1[[#This Row],[Location]],FIND(",",Table1[[#This Row],[Location]])-1)</f>
        <v>Lehi</v>
      </c>
      <c r="H103" t="s">
        <v>91</v>
      </c>
      <c r="I103" t="s">
        <v>137</v>
      </c>
      <c r="J103" t="s">
        <v>155</v>
      </c>
      <c r="K103" t="b">
        <v>0</v>
      </c>
      <c r="L103">
        <v>1</v>
      </c>
      <c r="M103">
        <v>1</v>
      </c>
      <c r="N103">
        <v>0</v>
      </c>
      <c r="O103">
        <v>0</v>
      </c>
      <c r="P103">
        <v>0</v>
      </c>
      <c r="Q103">
        <v>0</v>
      </c>
    </row>
    <row r="104" spans="1:17" x14ac:dyDescent="0.3">
      <c r="A104" t="str">
        <f>Cleaning!E438</f>
        <v>Data Analyst</v>
      </c>
      <c r="B104" s="2">
        <f>Cleaning!F438*1000</f>
        <v>26000</v>
      </c>
      <c r="C104" s="2">
        <f>Cleaning!G438*1000</f>
        <v>47000</v>
      </c>
      <c r="D104" s="2">
        <f>(Table1[[#This Row],[Salary (Min)]]+Table1[[#This Row],[Salary (Max)]])/2</f>
        <v>36500</v>
      </c>
      <c r="E104" t="s">
        <v>6476</v>
      </c>
      <c r="F104" t="s">
        <v>1368</v>
      </c>
      <c r="G104" t="str">
        <f>LEFT(Table1[[#This Row],[Location]],FIND(",",Table1[[#This Row],[Location]])-1)</f>
        <v>Salt Lake City</v>
      </c>
      <c r="H104" t="s">
        <v>91</v>
      </c>
      <c r="I104" t="s">
        <v>137</v>
      </c>
      <c r="J104" t="s">
        <v>24</v>
      </c>
      <c r="K104" t="b">
        <v>0</v>
      </c>
      <c r="L104">
        <v>0</v>
      </c>
      <c r="M104">
        <v>0</v>
      </c>
      <c r="N104">
        <v>0</v>
      </c>
      <c r="O104">
        <v>0</v>
      </c>
      <c r="P104">
        <v>0</v>
      </c>
      <c r="Q104">
        <v>1</v>
      </c>
    </row>
    <row r="105" spans="1:17" x14ac:dyDescent="0.3">
      <c r="A105" t="str">
        <f>Cleaning!E439</f>
        <v>Data Analyst</v>
      </c>
      <c r="B105" s="2">
        <f>Cleaning!F439*1000</f>
        <v>26000</v>
      </c>
      <c r="C105" s="2">
        <f>Cleaning!G439*1000</f>
        <v>47000</v>
      </c>
      <c r="D105" s="2">
        <f>(Table1[[#This Row],[Salary (Min)]]+Table1[[#This Row],[Salary (Max)]])/2</f>
        <v>36500</v>
      </c>
      <c r="E105" t="s">
        <v>6477</v>
      </c>
      <c r="F105" t="s">
        <v>1368</v>
      </c>
      <c r="G105" t="str">
        <f>LEFT(Table1[[#This Row],[Location]],FIND(",",Table1[[#This Row],[Location]])-1)</f>
        <v>Salt Lake City</v>
      </c>
      <c r="H105" t="s">
        <v>118</v>
      </c>
      <c r="I105" t="s">
        <v>46</v>
      </c>
      <c r="J105" t="s">
        <v>441</v>
      </c>
      <c r="K105" t="b">
        <v>0</v>
      </c>
      <c r="L105">
        <v>0</v>
      </c>
      <c r="M105">
        <v>1</v>
      </c>
      <c r="N105">
        <v>0</v>
      </c>
      <c r="O105">
        <v>0</v>
      </c>
      <c r="P105">
        <v>0</v>
      </c>
      <c r="Q105">
        <v>1</v>
      </c>
    </row>
    <row r="106" spans="1:17" x14ac:dyDescent="0.3">
      <c r="A106" t="str">
        <f>Cleaning!E440</f>
        <v>Data Analyst</v>
      </c>
      <c r="B106" s="2">
        <f>Cleaning!F440*1000</f>
        <v>26000</v>
      </c>
      <c r="C106" s="2">
        <f>Cleaning!G440*1000</f>
        <v>47000</v>
      </c>
      <c r="D106" s="2">
        <f>(Table1[[#This Row],[Salary (Min)]]+Table1[[#This Row],[Salary (Max)]])/2</f>
        <v>36500</v>
      </c>
      <c r="E106" t="s">
        <v>6478</v>
      </c>
      <c r="F106" t="s">
        <v>1368</v>
      </c>
      <c r="G106" t="str">
        <f>LEFT(Table1[[#This Row],[Location]],FIND(",",Table1[[#This Row],[Location]])-1)</f>
        <v>Salt Lake City</v>
      </c>
      <c r="H106" t="s">
        <v>35</v>
      </c>
      <c r="I106" t="s">
        <v>37</v>
      </c>
      <c r="J106" t="s">
        <v>24</v>
      </c>
      <c r="K106" t="b">
        <v>0</v>
      </c>
      <c r="L106">
        <v>1</v>
      </c>
      <c r="M106">
        <v>0</v>
      </c>
      <c r="N106">
        <v>0</v>
      </c>
      <c r="O106">
        <v>0</v>
      </c>
      <c r="P106">
        <v>0</v>
      </c>
      <c r="Q106">
        <v>1</v>
      </c>
    </row>
    <row r="107" spans="1:17" x14ac:dyDescent="0.3">
      <c r="A107" t="str">
        <f>Cleaning!E441</f>
        <v>Data Analyst</v>
      </c>
      <c r="B107" s="2">
        <f>Cleaning!F441*1000</f>
        <v>26000</v>
      </c>
      <c r="C107" s="2">
        <f>Cleaning!G441*1000</f>
        <v>47000</v>
      </c>
      <c r="D107" s="2">
        <f>(Table1[[#This Row],[Salary (Min)]]+Table1[[#This Row],[Salary (Max)]])/2</f>
        <v>36500</v>
      </c>
      <c r="E107" t="s">
        <v>6479</v>
      </c>
      <c r="F107" t="s">
        <v>1368</v>
      </c>
      <c r="G107" t="str">
        <f>LEFT(Table1[[#This Row],[Location]],FIND(",",Table1[[#This Row],[Location]])-1)</f>
        <v>Salt Lake City</v>
      </c>
      <c r="H107" t="s">
        <v>137</v>
      </c>
      <c r="I107" t="s">
        <v>137</v>
      </c>
      <c r="J107" t="s">
        <v>137</v>
      </c>
      <c r="K107" t="b">
        <v>0</v>
      </c>
      <c r="L107">
        <v>0</v>
      </c>
      <c r="M107">
        <v>1</v>
      </c>
      <c r="N107">
        <v>0</v>
      </c>
      <c r="O107">
        <v>0</v>
      </c>
      <c r="P107">
        <v>0</v>
      </c>
      <c r="Q107">
        <v>0</v>
      </c>
    </row>
    <row r="108" spans="1:17" x14ac:dyDescent="0.3">
      <c r="A108" t="str">
        <f>Cleaning!E442</f>
        <v>Data Analyst</v>
      </c>
      <c r="B108" s="2">
        <f>Cleaning!F442*1000</f>
        <v>26000</v>
      </c>
      <c r="C108" s="2">
        <f>Cleaning!G442*1000</f>
        <v>47000</v>
      </c>
      <c r="D108" s="2">
        <f>(Table1[[#This Row],[Salary (Min)]]+Table1[[#This Row],[Salary (Max)]])/2</f>
        <v>36500</v>
      </c>
      <c r="E108" t="s">
        <v>6469</v>
      </c>
      <c r="F108" t="s">
        <v>1368</v>
      </c>
      <c r="G108" t="str">
        <f>LEFT(Table1[[#This Row],[Location]],FIND(",",Table1[[#This Row],[Location]])-1)</f>
        <v>Salt Lake City</v>
      </c>
      <c r="H108" t="s">
        <v>118</v>
      </c>
      <c r="I108" t="s">
        <v>137</v>
      </c>
      <c r="J108" t="s">
        <v>39</v>
      </c>
      <c r="K108" t="b">
        <v>0</v>
      </c>
      <c r="L108">
        <v>1</v>
      </c>
      <c r="M108">
        <v>0</v>
      </c>
      <c r="N108">
        <v>0</v>
      </c>
      <c r="O108">
        <v>0</v>
      </c>
      <c r="P108">
        <v>0</v>
      </c>
      <c r="Q108">
        <v>1</v>
      </c>
    </row>
    <row r="109" spans="1:17" x14ac:dyDescent="0.3">
      <c r="A109" t="str">
        <f>Cleaning!E443</f>
        <v>Data Analyst</v>
      </c>
      <c r="B109" s="2">
        <f>Cleaning!F443*1000</f>
        <v>26000</v>
      </c>
      <c r="C109" s="2">
        <f>Cleaning!G443*1000</f>
        <v>47000</v>
      </c>
      <c r="D109" s="2">
        <f>(Table1[[#This Row],[Salary (Min)]]+Table1[[#This Row],[Salary (Max)]])/2</f>
        <v>36500</v>
      </c>
      <c r="E109" t="s">
        <v>6480</v>
      </c>
      <c r="F109" t="s">
        <v>1431</v>
      </c>
      <c r="G109" t="str">
        <f>LEFT(Table1[[#This Row],[Location]],FIND(",",Table1[[#This Row],[Location]])-1)</f>
        <v>Draper</v>
      </c>
      <c r="H109" t="s">
        <v>72</v>
      </c>
      <c r="I109" t="s">
        <v>202</v>
      </c>
      <c r="J109" t="s">
        <v>75</v>
      </c>
      <c r="K109" t="b">
        <v>0</v>
      </c>
      <c r="L109">
        <v>1</v>
      </c>
      <c r="M109">
        <v>0</v>
      </c>
      <c r="N109">
        <v>0</v>
      </c>
      <c r="O109">
        <v>0</v>
      </c>
      <c r="P109">
        <v>0</v>
      </c>
      <c r="Q109">
        <v>0</v>
      </c>
    </row>
    <row r="110" spans="1:17" x14ac:dyDescent="0.3">
      <c r="A110" t="str">
        <f>Cleaning!E444</f>
        <v>Data Analyst</v>
      </c>
      <c r="B110" s="2">
        <f>Cleaning!F444*1000</f>
        <v>26000</v>
      </c>
      <c r="C110" s="2">
        <f>Cleaning!G444*1000</f>
        <v>47000</v>
      </c>
      <c r="D110" s="2">
        <f>(Table1[[#This Row],[Salary (Min)]]+Table1[[#This Row],[Salary (Max)]])/2</f>
        <v>36500</v>
      </c>
      <c r="E110" t="s">
        <v>6481</v>
      </c>
      <c r="F110" t="s">
        <v>1392</v>
      </c>
      <c r="G110" t="str">
        <f>LEFT(Table1[[#This Row],[Location]],FIND(",",Table1[[#This Row],[Location]])-1)</f>
        <v>Lehi</v>
      </c>
      <c r="H110" t="s">
        <v>51</v>
      </c>
      <c r="I110" t="s">
        <v>1437</v>
      </c>
      <c r="J110" t="s">
        <v>24</v>
      </c>
      <c r="K110" t="b">
        <v>0</v>
      </c>
      <c r="L110">
        <v>0</v>
      </c>
      <c r="M110">
        <v>0</v>
      </c>
      <c r="N110">
        <v>0</v>
      </c>
      <c r="O110">
        <v>0</v>
      </c>
      <c r="P110">
        <v>0</v>
      </c>
      <c r="Q110">
        <v>1</v>
      </c>
    </row>
    <row r="111" spans="1:17" x14ac:dyDescent="0.3">
      <c r="A111" t="str">
        <f>Cleaning!E445</f>
        <v>Data Analyst</v>
      </c>
      <c r="B111" s="2">
        <f>Cleaning!F445*1000</f>
        <v>26000</v>
      </c>
      <c r="C111" s="2">
        <f>Cleaning!G445*1000</f>
        <v>47000</v>
      </c>
      <c r="D111" s="2">
        <f>(Table1[[#This Row],[Salary (Min)]]+Table1[[#This Row],[Salary (Max)]])/2</f>
        <v>36500</v>
      </c>
      <c r="E111" t="s">
        <v>6482</v>
      </c>
      <c r="F111" t="s">
        <v>1441</v>
      </c>
      <c r="G111" t="str">
        <f>LEFT(Table1[[#This Row],[Location]],FIND(",",Table1[[#This Row],[Location]])-1)</f>
        <v>American Fork</v>
      </c>
      <c r="H111" t="s">
        <v>118</v>
      </c>
      <c r="I111" t="s">
        <v>46</v>
      </c>
      <c r="J111" t="s">
        <v>160</v>
      </c>
      <c r="K111" t="b">
        <v>0</v>
      </c>
      <c r="L111">
        <v>0</v>
      </c>
      <c r="M111">
        <v>0</v>
      </c>
      <c r="N111">
        <v>0</v>
      </c>
      <c r="O111">
        <v>0</v>
      </c>
      <c r="P111">
        <v>0</v>
      </c>
      <c r="Q111">
        <v>0</v>
      </c>
    </row>
    <row r="112" spans="1:17" x14ac:dyDescent="0.3">
      <c r="A112" t="str">
        <f>Cleaning!E446</f>
        <v>Data Analyst</v>
      </c>
      <c r="B112" s="2">
        <f>Cleaning!F446*1000</f>
        <v>26000</v>
      </c>
      <c r="C112" s="2">
        <f>Cleaning!G446*1000</f>
        <v>47000</v>
      </c>
      <c r="D112" s="2">
        <f>(Table1[[#This Row],[Salary (Min)]]+Table1[[#This Row],[Salary (Max)]])/2</f>
        <v>36500</v>
      </c>
      <c r="E112" t="s">
        <v>6483</v>
      </c>
      <c r="F112" t="s">
        <v>1368</v>
      </c>
      <c r="G112" t="str">
        <f>LEFT(Table1[[#This Row],[Location]],FIND(",",Table1[[#This Row],[Location]])-1)</f>
        <v>Salt Lake City</v>
      </c>
      <c r="H112" t="s">
        <v>137</v>
      </c>
      <c r="I112" t="s">
        <v>137</v>
      </c>
      <c r="J112" t="s">
        <v>137</v>
      </c>
      <c r="K112" t="b">
        <v>0</v>
      </c>
      <c r="L112">
        <v>0</v>
      </c>
      <c r="M112">
        <v>0</v>
      </c>
      <c r="N112">
        <v>0</v>
      </c>
      <c r="O112">
        <v>0</v>
      </c>
      <c r="P112">
        <v>0</v>
      </c>
      <c r="Q112">
        <v>0</v>
      </c>
    </row>
    <row r="113" spans="1:17" x14ac:dyDescent="0.3">
      <c r="A113" t="str">
        <f>Cleaning!E447</f>
        <v>Data Analyst</v>
      </c>
      <c r="B113" s="2">
        <f>Cleaning!F447*1000</f>
        <v>26000</v>
      </c>
      <c r="C113" s="2">
        <f>Cleaning!G447*1000</f>
        <v>47000</v>
      </c>
      <c r="D113" s="2">
        <f>(Table1[[#This Row],[Salary (Min)]]+Table1[[#This Row],[Salary (Max)]])/2</f>
        <v>36500</v>
      </c>
      <c r="E113" t="s">
        <v>6484</v>
      </c>
      <c r="F113" t="s">
        <v>1448</v>
      </c>
      <c r="G113" t="str">
        <f>LEFT(Table1[[#This Row],[Location]],FIND(",",Table1[[#This Row],[Location]])-1)</f>
        <v>Sandy</v>
      </c>
      <c r="H113" t="s">
        <v>137</v>
      </c>
      <c r="I113" t="s">
        <v>137</v>
      </c>
      <c r="J113" t="s">
        <v>137</v>
      </c>
      <c r="K113" t="b">
        <v>0</v>
      </c>
      <c r="L113">
        <v>0</v>
      </c>
      <c r="M113">
        <v>1</v>
      </c>
      <c r="N113">
        <v>0</v>
      </c>
      <c r="O113">
        <v>0</v>
      </c>
      <c r="P113">
        <v>0</v>
      </c>
      <c r="Q113">
        <v>0</v>
      </c>
    </row>
    <row r="114" spans="1:17" x14ac:dyDescent="0.3">
      <c r="A114" t="str">
        <f>Cleaning!E448</f>
        <v>Data Analyst</v>
      </c>
      <c r="B114" s="2">
        <f>Cleaning!F448*1000</f>
        <v>26000</v>
      </c>
      <c r="C114" s="2">
        <f>Cleaning!G448*1000</f>
        <v>47000</v>
      </c>
      <c r="D114" s="2">
        <f>(Table1[[#This Row],[Salary (Min)]]+Table1[[#This Row],[Salary (Max)]])/2</f>
        <v>36500</v>
      </c>
      <c r="E114" t="s">
        <v>6485</v>
      </c>
      <c r="F114" t="s">
        <v>1368</v>
      </c>
      <c r="G114" t="str">
        <f>LEFT(Table1[[#This Row],[Location]],FIND(",",Table1[[#This Row],[Location]])-1)</f>
        <v>Salt Lake City</v>
      </c>
      <c r="H114" t="s">
        <v>91</v>
      </c>
      <c r="I114" t="s">
        <v>137</v>
      </c>
      <c r="J114" t="s">
        <v>39</v>
      </c>
      <c r="K114" t="b">
        <v>0</v>
      </c>
      <c r="L114">
        <v>1</v>
      </c>
      <c r="M114">
        <v>1</v>
      </c>
      <c r="N114">
        <v>1</v>
      </c>
      <c r="O114">
        <v>0</v>
      </c>
      <c r="P114">
        <v>0</v>
      </c>
      <c r="Q114">
        <v>1</v>
      </c>
    </row>
    <row r="115" spans="1:17" x14ac:dyDescent="0.3">
      <c r="A115" t="str">
        <f>Cleaning!E449</f>
        <v>Data Analyst</v>
      </c>
      <c r="B115" s="2">
        <f>Cleaning!F449*1000</f>
        <v>26000</v>
      </c>
      <c r="C115" s="2">
        <f>Cleaning!G449*1000</f>
        <v>47000</v>
      </c>
      <c r="D115" s="2">
        <f>(Table1[[#This Row],[Salary (Min)]]+Table1[[#This Row],[Salary (Max)]])/2</f>
        <v>36500</v>
      </c>
      <c r="E115" t="s">
        <v>6486</v>
      </c>
      <c r="F115" t="s">
        <v>1392</v>
      </c>
      <c r="G115" t="str">
        <f>LEFT(Table1[[#This Row],[Location]],FIND(",",Table1[[#This Row],[Location]])-1)</f>
        <v>Lehi</v>
      </c>
      <c r="H115" t="s">
        <v>35</v>
      </c>
      <c r="I115" t="s">
        <v>1053</v>
      </c>
      <c r="J115" t="s">
        <v>47</v>
      </c>
      <c r="K115" t="b">
        <v>0</v>
      </c>
      <c r="L115">
        <v>0</v>
      </c>
      <c r="M115">
        <v>0</v>
      </c>
      <c r="N115">
        <v>0</v>
      </c>
      <c r="O115">
        <v>0</v>
      </c>
      <c r="P115">
        <v>0</v>
      </c>
      <c r="Q115">
        <v>1</v>
      </c>
    </row>
    <row r="116" spans="1:17" x14ac:dyDescent="0.3">
      <c r="A116" t="str">
        <f>Cleaning!E450</f>
        <v>Data Analyst</v>
      </c>
      <c r="B116" s="2">
        <f>Cleaning!F450*1000</f>
        <v>26000</v>
      </c>
      <c r="C116" s="2">
        <f>Cleaning!G450*1000</f>
        <v>47000</v>
      </c>
      <c r="D116" s="2">
        <f>(Table1[[#This Row],[Salary (Min)]]+Table1[[#This Row],[Salary (Max)]])/2</f>
        <v>36500</v>
      </c>
      <c r="E116" t="s">
        <v>6487</v>
      </c>
      <c r="F116" t="s">
        <v>1456</v>
      </c>
      <c r="G116" t="str">
        <f>LEFT(Table1[[#This Row],[Location]],FIND(",",Table1[[#This Row],[Location]])-1)</f>
        <v>Riverton</v>
      </c>
      <c r="H116" t="s">
        <v>51</v>
      </c>
      <c r="I116" t="s">
        <v>119</v>
      </c>
      <c r="J116" t="s">
        <v>441</v>
      </c>
      <c r="K116" t="b">
        <v>0</v>
      </c>
      <c r="L116">
        <v>1</v>
      </c>
      <c r="M116">
        <v>0</v>
      </c>
      <c r="N116">
        <v>0</v>
      </c>
      <c r="O116">
        <v>1</v>
      </c>
      <c r="P116">
        <v>0</v>
      </c>
      <c r="Q116">
        <v>0</v>
      </c>
    </row>
    <row r="117" spans="1:17" x14ac:dyDescent="0.3">
      <c r="A117" t="str">
        <f>Cleaning!E451</f>
        <v>Data Analyst</v>
      </c>
      <c r="B117" s="2">
        <f>Cleaning!F451*1000</f>
        <v>26000</v>
      </c>
      <c r="C117" s="2">
        <f>Cleaning!G451*1000</f>
        <v>47000</v>
      </c>
      <c r="D117" s="2">
        <f>(Table1[[#This Row],[Salary (Min)]]+Table1[[#This Row],[Salary (Max)]])/2</f>
        <v>36500</v>
      </c>
      <c r="E117" t="s">
        <v>6488</v>
      </c>
      <c r="F117" t="s">
        <v>1431</v>
      </c>
      <c r="G117" t="str">
        <f>LEFT(Table1[[#This Row],[Location]],FIND(",",Table1[[#This Row],[Location]])-1)</f>
        <v>Draper</v>
      </c>
      <c r="H117" t="s">
        <v>118</v>
      </c>
      <c r="I117" t="s">
        <v>46</v>
      </c>
      <c r="J117" t="s">
        <v>39</v>
      </c>
      <c r="K117" t="b">
        <v>0</v>
      </c>
      <c r="L117">
        <v>1</v>
      </c>
      <c r="M117">
        <v>0</v>
      </c>
      <c r="N117">
        <v>0</v>
      </c>
      <c r="O117">
        <v>0</v>
      </c>
      <c r="P117">
        <v>0</v>
      </c>
      <c r="Q117">
        <v>1</v>
      </c>
    </row>
    <row r="118" spans="1:17" x14ac:dyDescent="0.3">
      <c r="A118" t="str">
        <f>Cleaning!E285</f>
        <v>Data Analyst</v>
      </c>
      <c r="B118" s="2">
        <f>Cleaning!F285*1000</f>
        <v>27000</v>
      </c>
      <c r="C118" s="2">
        <f>Cleaning!G285*1000</f>
        <v>52000</v>
      </c>
      <c r="D118" s="2">
        <f>(Table1[[#This Row],[Salary (Min)]]+Table1[[#This Row],[Salary (Max)]])/2</f>
        <v>39500</v>
      </c>
      <c r="E118" t="s">
        <v>6379</v>
      </c>
      <c r="F118" t="s">
        <v>19</v>
      </c>
      <c r="G118" t="str">
        <f>LEFT(Table1[[#This Row],[Location]],FIND(",",Table1[[#This Row],[Location]])-1)</f>
        <v>New York</v>
      </c>
      <c r="H118" t="s">
        <v>35</v>
      </c>
      <c r="I118" t="s">
        <v>66</v>
      </c>
      <c r="J118" t="s">
        <v>39</v>
      </c>
      <c r="K118" t="b">
        <v>0</v>
      </c>
      <c r="L118">
        <v>0</v>
      </c>
      <c r="M118">
        <v>0</v>
      </c>
      <c r="N118">
        <v>0</v>
      </c>
      <c r="O118">
        <v>0</v>
      </c>
      <c r="P118">
        <v>0</v>
      </c>
      <c r="Q118">
        <v>1</v>
      </c>
    </row>
    <row r="119" spans="1:17" x14ac:dyDescent="0.3">
      <c r="A119" t="str">
        <f>Cleaning!E286</f>
        <v>Data Analyst</v>
      </c>
      <c r="B119" s="2">
        <f>Cleaning!F286*1000</f>
        <v>27000</v>
      </c>
      <c r="C119" s="2">
        <f>Cleaning!G286*1000</f>
        <v>52000</v>
      </c>
      <c r="D119" s="2">
        <f>(Table1[[#This Row],[Salary (Min)]]+Table1[[#This Row],[Salary (Max)]])/2</f>
        <v>39500</v>
      </c>
      <c r="E119" t="s">
        <v>6380</v>
      </c>
      <c r="F119" t="s">
        <v>90</v>
      </c>
      <c r="G119" t="str">
        <f>LEFT(Table1[[#This Row],[Location]],FIND(",",Table1[[#This Row],[Location]])-1)</f>
        <v>Fairfield</v>
      </c>
      <c r="H119" t="s">
        <v>91</v>
      </c>
      <c r="I119" t="s">
        <v>972</v>
      </c>
      <c r="J119" t="s">
        <v>39</v>
      </c>
      <c r="K119" t="b">
        <v>0</v>
      </c>
      <c r="L119">
        <v>1</v>
      </c>
      <c r="M119">
        <v>0</v>
      </c>
      <c r="N119">
        <v>0</v>
      </c>
      <c r="O119">
        <v>0</v>
      </c>
      <c r="P119">
        <v>0</v>
      </c>
      <c r="Q119">
        <v>1</v>
      </c>
    </row>
    <row r="120" spans="1:17" x14ac:dyDescent="0.3">
      <c r="A120" t="str">
        <f>Cleaning!E287</f>
        <v>Data Analyst</v>
      </c>
      <c r="B120" s="2">
        <f>Cleaning!F287*1000</f>
        <v>27000</v>
      </c>
      <c r="C120" s="2">
        <f>Cleaning!G287*1000</f>
        <v>52000</v>
      </c>
      <c r="D120" s="2">
        <f>(Table1[[#This Row],[Salary (Min)]]+Table1[[#This Row],[Salary (Max)]])/2</f>
        <v>39500</v>
      </c>
      <c r="E120" t="s">
        <v>6381</v>
      </c>
      <c r="F120" t="s">
        <v>19</v>
      </c>
      <c r="G120" t="str">
        <f>LEFT(Table1[[#This Row],[Location]],FIND(",",Table1[[#This Row],[Location]])-1)</f>
        <v>New York</v>
      </c>
      <c r="H120" t="s">
        <v>20</v>
      </c>
      <c r="I120" t="s">
        <v>29</v>
      </c>
      <c r="J120" t="s">
        <v>47</v>
      </c>
      <c r="K120" t="b">
        <v>0</v>
      </c>
      <c r="L120">
        <v>1</v>
      </c>
      <c r="M120">
        <v>1</v>
      </c>
      <c r="N120">
        <v>0</v>
      </c>
      <c r="O120">
        <v>1</v>
      </c>
      <c r="P120">
        <v>0</v>
      </c>
      <c r="Q120">
        <v>1</v>
      </c>
    </row>
    <row r="121" spans="1:17" x14ac:dyDescent="0.3">
      <c r="A121" t="str">
        <f>Cleaning!E288</f>
        <v>Data Analyst</v>
      </c>
      <c r="B121" s="2">
        <f>Cleaning!F288*1000</f>
        <v>27000</v>
      </c>
      <c r="C121" s="2">
        <f>Cleaning!G288*1000</f>
        <v>52000</v>
      </c>
      <c r="D121" s="2">
        <f>(Table1[[#This Row],[Salary (Min)]]+Table1[[#This Row],[Salary (Max)]])/2</f>
        <v>39500</v>
      </c>
      <c r="E121" t="s">
        <v>6382</v>
      </c>
      <c r="F121" t="s">
        <v>19</v>
      </c>
      <c r="G121" t="str">
        <f>LEFT(Table1[[#This Row],[Location]],FIND(",",Table1[[#This Row],[Location]])-1)</f>
        <v>New York</v>
      </c>
      <c r="H121" t="s">
        <v>28</v>
      </c>
      <c r="I121" t="s">
        <v>46</v>
      </c>
      <c r="J121" t="s">
        <v>229</v>
      </c>
      <c r="K121" t="b">
        <v>0</v>
      </c>
      <c r="L121">
        <v>1</v>
      </c>
      <c r="M121">
        <v>0</v>
      </c>
      <c r="N121">
        <v>0</v>
      </c>
      <c r="O121">
        <v>0</v>
      </c>
      <c r="P121">
        <v>0</v>
      </c>
      <c r="Q121">
        <v>1</v>
      </c>
    </row>
    <row r="122" spans="1:17" x14ac:dyDescent="0.3">
      <c r="A122" t="str">
        <f>Cleaning!E289</f>
        <v>Data Analyst</v>
      </c>
      <c r="B122" s="2">
        <f>Cleaning!F289*1000</f>
        <v>27000</v>
      </c>
      <c r="C122" s="2">
        <f>Cleaning!G289*1000</f>
        <v>52000</v>
      </c>
      <c r="D122" s="2">
        <f>(Table1[[#This Row],[Salary (Min)]]+Table1[[#This Row],[Salary (Max)]])/2</f>
        <v>39500</v>
      </c>
      <c r="E122" t="s">
        <v>6358</v>
      </c>
      <c r="F122" t="s">
        <v>19</v>
      </c>
      <c r="G122" t="str">
        <f>LEFT(Table1[[#This Row],[Location]],FIND(",",Table1[[#This Row],[Location]])-1)</f>
        <v>New York</v>
      </c>
      <c r="H122" t="s">
        <v>28</v>
      </c>
      <c r="I122" t="s">
        <v>58</v>
      </c>
      <c r="J122" t="s">
        <v>132</v>
      </c>
      <c r="K122" t="b">
        <v>0</v>
      </c>
      <c r="L122">
        <v>1</v>
      </c>
      <c r="M122">
        <v>0</v>
      </c>
      <c r="N122">
        <v>0</v>
      </c>
      <c r="O122">
        <v>1</v>
      </c>
      <c r="P122">
        <v>0</v>
      </c>
      <c r="Q122">
        <v>1</v>
      </c>
    </row>
    <row r="123" spans="1:17" x14ac:dyDescent="0.3">
      <c r="A123" t="str">
        <f>Cleaning!E290</f>
        <v>Data Analyst</v>
      </c>
      <c r="B123" s="2">
        <f>Cleaning!F290*1000</f>
        <v>27000</v>
      </c>
      <c r="C123" s="2">
        <f>Cleaning!G290*1000</f>
        <v>52000</v>
      </c>
      <c r="D123" s="2">
        <f>(Table1[[#This Row],[Salary (Min)]]+Table1[[#This Row],[Salary (Max)]])/2</f>
        <v>39500</v>
      </c>
      <c r="E123" t="s">
        <v>6383</v>
      </c>
      <c r="F123" t="s">
        <v>19</v>
      </c>
      <c r="G123" t="str">
        <f>LEFT(Table1[[#This Row],[Location]],FIND(",",Table1[[#This Row],[Location]])-1)</f>
        <v>New York</v>
      </c>
      <c r="H123" t="s">
        <v>28</v>
      </c>
      <c r="I123" t="s">
        <v>194</v>
      </c>
      <c r="J123" t="s">
        <v>86</v>
      </c>
      <c r="K123" t="b">
        <v>0</v>
      </c>
      <c r="L123">
        <v>1</v>
      </c>
      <c r="M123">
        <v>1</v>
      </c>
      <c r="N123">
        <v>0</v>
      </c>
      <c r="O123">
        <v>0</v>
      </c>
      <c r="P123">
        <v>0</v>
      </c>
      <c r="Q123">
        <v>1</v>
      </c>
    </row>
    <row r="124" spans="1:17" x14ac:dyDescent="0.3">
      <c r="A124" t="str">
        <f>Cleaning!E291</f>
        <v>Data Analyst</v>
      </c>
      <c r="B124" s="2">
        <f>Cleaning!F291*1000</f>
        <v>27000</v>
      </c>
      <c r="C124" s="2">
        <f>Cleaning!G291*1000</f>
        <v>52000</v>
      </c>
      <c r="D124" s="2">
        <f>(Table1[[#This Row],[Salary (Min)]]+Table1[[#This Row],[Salary (Max)]])/2</f>
        <v>39500</v>
      </c>
      <c r="E124" t="s">
        <v>6384</v>
      </c>
      <c r="F124" t="s">
        <v>173</v>
      </c>
      <c r="G124" t="str">
        <f>LEFT(Table1[[#This Row],[Location]],FIND(",",Table1[[#This Row],[Location]])-1)</f>
        <v>Brooklyn</v>
      </c>
      <c r="H124" t="s">
        <v>91</v>
      </c>
      <c r="I124" t="s">
        <v>46</v>
      </c>
      <c r="J124" t="s">
        <v>106</v>
      </c>
      <c r="K124" t="b">
        <v>0</v>
      </c>
      <c r="L124">
        <v>0</v>
      </c>
      <c r="M124">
        <v>0</v>
      </c>
      <c r="N124">
        <v>0</v>
      </c>
      <c r="O124">
        <v>0</v>
      </c>
      <c r="P124">
        <v>0</v>
      </c>
      <c r="Q124">
        <v>0</v>
      </c>
    </row>
    <row r="125" spans="1:17" x14ac:dyDescent="0.3">
      <c r="A125" t="str">
        <f>Cleaning!E292</f>
        <v>Data Analyst</v>
      </c>
      <c r="B125" s="2">
        <f>Cleaning!F292*1000</f>
        <v>27000</v>
      </c>
      <c r="C125" s="2">
        <f>Cleaning!G292*1000</f>
        <v>52000</v>
      </c>
      <c r="D125" s="2">
        <f>(Table1[[#This Row],[Salary (Min)]]+Table1[[#This Row],[Salary (Max)]])/2</f>
        <v>39500</v>
      </c>
      <c r="E125" t="s">
        <v>6385</v>
      </c>
      <c r="F125" t="s">
        <v>19</v>
      </c>
      <c r="G125" t="str">
        <f>LEFT(Table1[[#This Row],[Location]],FIND(",",Table1[[#This Row],[Location]])-1)</f>
        <v>New York</v>
      </c>
      <c r="H125" t="s">
        <v>28</v>
      </c>
      <c r="I125" t="s">
        <v>178</v>
      </c>
      <c r="J125" t="s">
        <v>132</v>
      </c>
      <c r="K125" t="b">
        <v>0</v>
      </c>
      <c r="L125">
        <v>0</v>
      </c>
      <c r="M125">
        <v>0</v>
      </c>
      <c r="N125">
        <v>0</v>
      </c>
      <c r="O125">
        <v>0</v>
      </c>
      <c r="P125">
        <v>0</v>
      </c>
      <c r="Q125">
        <v>0</v>
      </c>
    </row>
    <row r="126" spans="1:17" x14ac:dyDescent="0.3">
      <c r="A126" t="str">
        <f>Cleaning!E293</f>
        <v>Data Analyst</v>
      </c>
      <c r="B126" s="2">
        <f>Cleaning!F293*1000</f>
        <v>27000</v>
      </c>
      <c r="C126" s="2">
        <f>Cleaning!G293*1000</f>
        <v>52000</v>
      </c>
      <c r="D126" s="2">
        <f>(Table1[[#This Row],[Salary (Min)]]+Table1[[#This Row],[Salary (Max)]])/2</f>
        <v>39500</v>
      </c>
      <c r="E126" t="s">
        <v>6386</v>
      </c>
      <c r="F126" t="s">
        <v>19</v>
      </c>
      <c r="G126" t="str">
        <f>LEFT(Table1[[#This Row],[Location]],FIND(",",Table1[[#This Row],[Location]])-1)</f>
        <v>New York</v>
      </c>
      <c r="H126" t="s">
        <v>91</v>
      </c>
      <c r="I126" t="s">
        <v>137</v>
      </c>
      <c r="J126" t="s">
        <v>39</v>
      </c>
      <c r="K126" t="b">
        <v>0</v>
      </c>
      <c r="L126">
        <v>1</v>
      </c>
      <c r="M126">
        <v>0</v>
      </c>
      <c r="N126">
        <v>0</v>
      </c>
      <c r="O126">
        <v>0</v>
      </c>
      <c r="P126">
        <v>0</v>
      </c>
      <c r="Q126">
        <v>1</v>
      </c>
    </row>
    <row r="127" spans="1:17" x14ac:dyDescent="0.3">
      <c r="A127" t="str">
        <f>Cleaning!E294</f>
        <v>Data Analyst</v>
      </c>
      <c r="B127" s="2">
        <f>Cleaning!F294*1000</f>
        <v>27000</v>
      </c>
      <c r="C127" s="2">
        <f>Cleaning!G294*1000</f>
        <v>52000</v>
      </c>
      <c r="D127" s="2">
        <f>(Table1[[#This Row],[Salary (Min)]]+Table1[[#This Row],[Salary (Max)]])/2</f>
        <v>39500</v>
      </c>
      <c r="E127" t="s">
        <v>6387</v>
      </c>
      <c r="F127" t="s">
        <v>19</v>
      </c>
      <c r="G127" t="str">
        <f>LEFT(Table1[[#This Row],[Location]],FIND(",",Table1[[#This Row],[Location]])-1)</f>
        <v>New York</v>
      </c>
      <c r="H127" t="s">
        <v>51</v>
      </c>
      <c r="I127" t="s">
        <v>99</v>
      </c>
      <c r="J127" t="s">
        <v>24</v>
      </c>
      <c r="K127" t="b">
        <v>0</v>
      </c>
      <c r="L127">
        <v>0</v>
      </c>
      <c r="M127">
        <v>0</v>
      </c>
      <c r="N127">
        <v>0</v>
      </c>
      <c r="O127">
        <v>0</v>
      </c>
      <c r="P127">
        <v>0</v>
      </c>
      <c r="Q127">
        <v>1</v>
      </c>
    </row>
    <row r="128" spans="1:17" x14ac:dyDescent="0.3">
      <c r="A128" t="str">
        <f>Cleaning!E295</f>
        <v>Data Analyst</v>
      </c>
      <c r="B128" s="2">
        <f>Cleaning!F295*1000</f>
        <v>27000</v>
      </c>
      <c r="C128" s="2">
        <f>Cleaning!G295*1000</f>
        <v>52000</v>
      </c>
      <c r="D128" s="2">
        <f>(Table1[[#This Row],[Salary (Min)]]+Table1[[#This Row],[Salary (Max)]])/2</f>
        <v>39500</v>
      </c>
      <c r="E128" t="s">
        <v>6388</v>
      </c>
      <c r="F128" t="s">
        <v>19</v>
      </c>
      <c r="G128" t="str">
        <f>LEFT(Table1[[#This Row],[Location]],FIND(",",Table1[[#This Row],[Location]])-1)</f>
        <v>New York</v>
      </c>
      <c r="H128" t="s">
        <v>118</v>
      </c>
      <c r="I128" t="s">
        <v>29</v>
      </c>
      <c r="J128" t="s">
        <v>47</v>
      </c>
      <c r="K128" t="b">
        <v>0</v>
      </c>
      <c r="L128">
        <v>0</v>
      </c>
      <c r="M128">
        <v>0</v>
      </c>
      <c r="N128">
        <v>0</v>
      </c>
      <c r="O128">
        <v>0</v>
      </c>
      <c r="P128">
        <v>0</v>
      </c>
      <c r="Q128">
        <v>1</v>
      </c>
    </row>
    <row r="129" spans="1:17" x14ac:dyDescent="0.3">
      <c r="A129" t="str">
        <f>Cleaning!E296</f>
        <v>Data Analyst</v>
      </c>
      <c r="B129" s="2">
        <f>Cleaning!F296*1000</f>
        <v>27000</v>
      </c>
      <c r="C129" s="2">
        <f>Cleaning!G296*1000</f>
        <v>52000</v>
      </c>
      <c r="D129" s="2">
        <f>(Table1[[#This Row],[Salary (Min)]]+Table1[[#This Row],[Salary (Max)]])/2</f>
        <v>39500</v>
      </c>
      <c r="E129" t="s">
        <v>6247</v>
      </c>
      <c r="F129" t="s">
        <v>19</v>
      </c>
      <c r="G129" t="str">
        <f>LEFT(Table1[[#This Row],[Location]],FIND(",",Table1[[#This Row],[Location]])-1)</f>
        <v>New York</v>
      </c>
      <c r="H129" t="s">
        <v>51</v>
      </c>
      <c r="I129" t="s">
        <v>46</v>
      </c>
      <c r="J129" t="s">
        <v>47</v>
      </c>
      <c r="K129" t="b">
        <v>0</v>
      </c>
      <c r="L129">
        <v>1</v>
      </c>
      <c r="M129">
        <v>1</v>
      </c>
      <c r="N129">
        <v>0</v>
      </c>
      <c r="O129">
        <v>0</v>
      </c>
      <c r="P129">
        <v>0</v>
      </c>
      <c r="Q129">
        <v>0</v>
      </c>
    </row>
    <row r="130" spans="1:17" x14ac:dyDescent="0.3">
      <c r="A130" t="str">
        <f>Cleaning!E297</f>
        <v>Data Analyst</v>
      </c>
      <c r="B130" s="2">
        <f>Cleaning!F297*1000</f>
        <v>27000</v>
      </c>
      <c r="C130" s="2">
        <f>Cleaning!G297*1000</f>
        <v>52000</v>
      </c>
      <c r="D130" s="2">
        <f>(Table1[[#This Row],[Salary (Min)]]+Table1[[#This Row],[Salary (Max)]])/2</f>
        <v>39500</v>
      </c>
      <c r="E130" t="s">
        <v>6389</v>
      </c>
      <c r="F130" t="s">
        <v>19</v>
      </c>
      <c r="G130" t="str">
        <f>LEFT(Table1[[#This Row],[Location]],FIND(",",Table1[[#This Row],[Location]])-1)</f>
        <v>New York</v>
      </c>
      <c r="H130" t="s">
        <v>51</v>
      </c>
      <c r="I130" t="s">
        <v>58</v>
      </c>
      <c r="J130" t="s">
        <v>24</v>
      </c>
      <c r="K130" t="b">
        <v>0</v>
      </c>
      <c r="L130">
        <v>1</v>
      </c>
      <c r="M130">
        <v>1</v>
      </c>
      <c r="N130">
        <v>0</v>
      </c>
      <c r="O130">
        <v>1</v>
      </c>
      <c r="P130">
        <v>0</v>
      </c>
      <c r="Q130">
        <v>0</v>
      </c>
    </row>
    <row r="131" spans="1:17" x14ac:dyDescent="0.3">
      <c r="A131" t="str">
        <f>Cleaning!E298</f>
        <v>Data Analyst</v>
      </c>
      <c r="B131" s="2">
        <f>Cleaning!F298*1000</f>
        <v>27000</v>
      </c>
      <c r="C131" s="2">
        <f>Cleaning!G298*1000</f>
        <v>52000</v>
      </c>
      <c r="D131" s="2">
        <f>(Table1[[#This Row],[Salary (Min)]]+Table1[[#This Row],[Salary (Max)]])/2</f>
        <v>39500</v>
      </c>
      <c r="E131" t="s">
        <v>6205</v>
      </c>
      <c r="F131" t="s">
        <v>899</v>
      </c>
      <c r="G131" t="str">
        <f>LEFT(Table1[[#This Row],[Location]],FIND(",",Table1[[#This Row],[Location]])-1)</f>
        <v>Summit</v>
      </c>
      <c r="H131" t="s">
        <v>28</v>
      </c>
      <c r="I131" t="s">
        <v>222</v>
      </c>
      <c r="J131" t="s">
        <v>75</v>
      </c>
      <c r="K131" t="b">
        <v>0</v>
      </c>
      <c r="L131">
        <v>0</v>
      </c>
      <c r="M131">
        <v>1</v>
      </c>
      <c r="N131">
        <v>0</v>
      </c>
      <c r="O131">
        <v>0</v>
      </c>
      <c r="P131">
        <v>0</v>
      </c>
      <c r="Q131">
        <v>1</v>
      </c>
    </row>
    <row r="132" spans="1:17" x14ac:dyDescent="0.3">
      <c r="A132" t="str">
        <f>Cleaning!E299</f>
        <v>Data Analyst</v>
      </c>
      <c r="B132" s="2">
        <f>Cleaning!F299*1000</f>
        <v>27000</v>
      </c>
      <c r="C132" s="2">
        <f>Cleaning!G299*1000</f>
        <v>52000</v>
      </c>
      <c r="D132" s="2">
        <f>(Table1[[#This Row],[Salary (Min)]]+Table1[[#This Row],[Salary (Max)]])/2</f>
        <v>39500</v>
      </c>
      <c r="E132" t="s">
        <v>6390</v>
      </c>
      <c r="F132" t="s">
        <v>1014</v>
      </c>
      <c r="G132" t="str">
        <f>LEFT(Table1[[#This Row],[Location]],FIND(",",Table1[[#This Row],[Location]])-1)</f>
        <v>Berkeley Heights</v>
      </c>
      <c r="H132" t="s">
        <v>72</v>
      </c>
      <c r="I132" t="s">
        <v>475</v>
      </c>
      <c r="J132" t="s">
        <v>31</v>
      </c>
      <c r="K132" t="b">
        <v>0</v>
      </c>
      <c r="L132">
        <v>0</v>
      </c>
      <c r="M132">
        <v>1</v>
      </c>
      <c r="N132">
        <v>0</v>
      </c>
      <c r="O132">
        <v>0</v>
      </c>
      <c r="P132">
        <v>0</v>
      </c>
      <c r="Q132">
        <v>0</v>
      </c>
    </row>
    <row r="133" spans="1:17" x14ac:dyDescent="0.3">
      <c r="A133" t="str">
        <f>Cleaning!E300</f>
        <v>Data Analyst</v>
      </c>
      <c r="B133" s="2">
        <f>Cleaning!F300*1000</f>
        <v>27000</v>
      </c>
      <c r="C133" s="2">
        <f>Cleaning!G300*1000</f>
        <v>52000</v>
      </c>
      <c r="D133" s="2">
        <f>(Table1[[#This Row],[Salary (Min)]]+Table1[[#This Row],[Salary (Max)]])/2</f>
        <v>39500</v>
      </c>
      <c r="E133" t="s">
        <v>6391</v>
      </c>
      <c r="F133" t="s">
        <v>103</v>
      </c>
      <c r="G133" t="str">
        <f>LEFT(Table1[[#This Row],[Location]],FIND(",",Table1[[#This Row],[Location]])-1)</f>
        <v>Jersey City</v>
      </c>
      <c r="H133" t="s">
        <v>28</v>
      </c>
      <c r="I133" t="s">
        <v>58</v>
      </c>
      <c r="J133" t="s">
        <v>132</v>
      </c>
      <c r="K133" t="b">
        <v>0</v>
      </c>
      <c r="L133">
        <v>0</v>
      </c>
      <c r="M133">
        <v>0</v>
      </c>
      <c r="N133">
        <v>0</v>
      </c>
      <c r="O133">
        <v>0</v>
      </c>
      <c r="P133">
        <v>0</v>
      </c>
      <c r="Q133">
        <v>0</v>
      </c>
    </row>
    <row r="134" spans="1:17" x14ac:dyDescent="0.3">
      <c r="A134" t="str">
        <f>Cleaning!E301</f>
        <v>Data Analyst</v>
      </c>
      <c r="B134" s="2">
        <f>Cleaning!F301*1000</f>
        <v>27000</v>
      </c>
      <c r="C134" s="2">
        <f>Cleaning!G301*1000</f>
        <v>52000</v>
      </c>
      <c r="D134" s="2">
        <f>(Table1[[#This Row],[Salary (Min)]]+Table1[[#This Row],[Salary (Max)]])/2</f>
        <v>39500</v>
      </c>
      <c r="E134" t="s">
        <v>6348</v>
      </c>
      <c r="F134" t="s">
        <v>19</v>
      </c>
      <c r="G134" t="str">
        <f>LEFT(Table1[[#This Row],[Location]],FIND(",",Table1[[#This Row],[Location]])-1)</f>
        <v>New York</v>
      </c>
      <c r="H134" t="s">
        <v>35</v>
      </c>
      <c r="I134" t="s">
        <v>29</v>
      </c>
      <c r="J134" t="s">
        <v>229</v>
      </c>
      <c r="K134" t="b">
        <v>0</v>
      </c>
      <c r="L134">
        <v>0</v>
      </c>
      <c r="M134">
        <v>0</v>
      </c>
      <c r="N134">
        <v>0</v>
      </c>
      <c r="O134">
        <v>1</v>
      </c>
      <c r="P134">
        <v>1</v>
      </c>
      <c r="Q134">
        <v>1</v>
      </c>
    </row>
    <row r="135" spans="1:17" x14ac:dyDescent="0.3">
      <c r="A135" t="str">
        <f>Cleaning!E302</f>
        <v>Business Analyst</v>
      </c>
      <c r="B135" s="2">
        <f>Cleaning!F302*1000</f>
        <v>27000</v>
      </c>
      <c r="C135" s="2">
        <f>Cleaning!G302*1000</f>
        <v>52000</v>
      </c>
      <c r="D135" s="2">
        <f>(Table1[[#This Row],[Salary (Min)]]+Table1[[#This Row],[Salary (Max)]])/2</f>
        <v>39500</v>
      </c>
      <c r="E135" t="s">
        <v>6214</v>
      </c>
      <c r="F135" t="s">
        <v>103</v>
      </c>
      <c r="G135" t="str">
        <f>LEFT(Table1[[#This Row],[Location]],FIND(",",Table1[[#This Row],[Location]])-1)</f>
        <v>Jersey City</v>
      </c>
      <c r="H135" t="s">
        <v>28</v>
      </c>
      <c r="I135" t="s">
        <v>58</v>
      </c>
      <c r="J135" t="s">
        <v>132</v>
      </c>
      <c r="K135" t="b">
        <v>0</v>
      </c>
      <c r="L135">
        <v>0</v>
      </c>
      <c r="M135">
        <v>0</v>
      </c>
      <c r="N135">
        <v>0</v>
      </c>
      <c r="O135">
        <v>0</v>
      </c>
      <c r="P135">
        <v>0</v>
      </c>
      <c r="Q135">
        <v>0</v>
      </c>
    </row>
    <row r="136" spans="1:17" x14ac:dyDescent="0.3">
      <c r="A136" t="str">
        <f>Cleaning!E303</f>
        <v>Data Analyst</v>
      </c>
      <c r="B136" s="2">
        <f>Cleaning!F303*1000</f>
        <v>27000</v>
      </c>
      <c r="C136" s="2">
        <f>Cleaning!G303*1000</f>
        <v>52000</v>
      </c>
      <c r="D136" s="2">
        <f>(Table1[[#This Row],[Salary (Min)]]+Table1[[#This Row],[Salary (Max)]])/2</f>
        <v>39500</v>
      </c>
      <c r="E136" t="s">
        <v>6392</v>
      </c>
      <c r="F136" t="s">
        <v>19</v>
      </c>
      <c r="G136" t="str">
        <f>LEFT(Table1[[#This Row],[Location]],FIND(",",Table1[[#This Row],[Location]])-1)</f>
        <v>New York</v>
      </c>
      <c r="H136" t="s">
        <v>137</v>
      </c>
      <c r="I136" t="s">
        <v>137</v>
      </c>
      <c r="J136" t="s">
        <v>137</v>
      </c>
      <c r="K136" t="b">
        <v>0</v>
      </c>
      <c r="L136">
        <v>1</v>
      </c>
      <c r="M136">
        <v>0</v>
      </c>
      <c r="N136">
        <v>1</v>
      </c>
      <c r="O136">
        <v>1</v>
      </c>
      <c r="P136">
        <v>1</v>
      </c>
      <c r="Q136">
        <v>0</v>
      </c>
    </row>
    <row r="137" spans="1:17" x14ac:dyDescent="0.3">
      <c r="A137" t="str">
        <f>Cleaning!E304</f>
        <v>Data Analyst</v>
      </c>
      <c r="B137" s="2">
        <f>Cleaning!F304*1000</f>
        <v>27000</v>
      </c>
      <c r="C137" s="2">
        <f>Cleaning!G304*1000</f>
        <v>52000</v>
      </c>
      <c r="D137" s="2">
        <f>(Table1[[#This Row],[Salary (Min)]]+Table1[[#This Row],[Salary (Max)]])/2</f>
        <v>39500</v>
      </c>
      <c r="E137" t="s">
        <v>6243</v>
      </c>
      <c r="F137" t="s">
        <v>173</v>
      </c>
      <c r="G137" t="str">
        <f>LEFT(Table1[[#This Row],[Location]],FIND(",",Table1[[#This Row],[Location]])-1)</f>
        <v>Brooklyn</v>
      </c>
      <c r="H137" t="s">
        <v>28</v>
      </c>
      <c r="I137" t="s">
        <v>58</v>
      </c>
      <c r="J137" t="s">
        <v>132</v>
      </c>
      <c r="K137" t="b">
        <v>0</v>
      </c>
      <c r="L137">
        <v>1</v>
      </c>
      <c r="M137">
        <v>0</v>
      </c>
      <c r="N137">
        <v>0</v>
      </c>
      <c r="O137">
        <v>0</v>
      </c>
      <c r="P137">
        <v>0</v>
      </c>
      <c r="Q137">
        <v>1</v>
      </c>
    </row>
    <row r="138" spans="1:17" x14ac:dyDescent="0.3">
      <c r="A138" t="str">
        <f>Cleaning!E305</f>
        <v>Data Analyst</v>
      </c>
      <c r="B138" s="2">
        <f>Cleaning!F305*1000</f>
        <v>27000</v>
      </c>
      <c r="C138" s="2">
        <f>Cleaning!G305*1000</f>
        <v>52000</v>
      </c>
      <c r="D138" s="2">
        <f>(Table1[[#This Row],[Salary (Min)]]+Table1[[#This Row],[Salary (Max)]])/2</f>
        <v>39500</v>
      </c>
      <c r="E138" t="s">
        <v>6223</v>
      </c>
      <c r="F138" t="s">
        <v>103</v>
      </c>
      <c r="G138" t="str">
        <f>LEFT(Table1[[#This Row],[Location]],FIND(",",Table1[[#This Row],[Location]])-1)</f>
        <v>Jersey City</v>
      </c>
      <c r="H138" t="s">
        <v>51</v>
      </c>
      <c r="I138" t="s">
        <v>222</v>
      </c>
      <c r="J138" t="s">
        <v>24</v>
      </c>
      <c r="K138" t="b">
        <v>0</v>
      </c>
      <c r="L138">
        <v>1</v>
      </c>
      <c r="M138">
        <v>1</v>
      </c>
      <c r="N138">
        <v>0</v>
      </c>
      <c r="O138">
        <v>1</v>
      </c>
      <c r="P138">
        <v>0</v>
      </c>
      <c r="Q138">
        <v>0</v>
      </c>
    </row>
    <row r="139" spans="1:17" x14ac:dyDescent="0.3">
      <c r="A139" t="str">
        <f>Cleaning!E306</f>
        <v>Data Analyst</v>
      </c>
      <c r="B139" s="2">
        <f>Cleaning!F306*1000</f>
        <v>27000</v>
      </c>
      <c r="C139" s="2">
        <f>Cleaning!G306*1000</f>
        <v>52000</v>
      </c>
      <c r="D139" s="2">
        <f>(Table1[[#This Row],[Salary (Min)]]+Table1[[#This Row],[Salary (Max)]])/2</f>
        <v>39500</v>
      </c>
      <c r="E139" t="s">
        <v>6393</v>
      </c>
      <c r="F139" t="s">
        <v>1033</v>
      </c>
      <c r="G139" t="str">
        <f>LEFT(Table1[[#This Row],[Location]],FIND(",",Table1[[#This Row],[Location]])-1)</f>
        <v>Essex Fells</v>
      </c>
      <c r="H139" t="s">
        <v>35</v>
      </c>
      <c r="I139" t="s">
        <v>22</v>
      </c>
      <c r="J139" t="s">
        <v>47</v>
      </c>
      <c r="K139" t="b">
        <v>0</v>
      </c>
      <c r="L139">
        <v>1</v>
      </c>
      <c r="M139">
        <v>0</v>
      </c>
      <c r="N139">
        <v>0</v>
      </c>
      <c r="O139">
        <v>0</v>
      </c>
      <c r="P139">
        <v>0</v>
      </c>
      <c r="Q139">
        <v>1</v>
      </c>
    </row>
    <row r="140" spans="1:17" x14ac:dyDescent="0.3">
      <c r="A140" t="str">
        <f>Cleaning!E307</f>
        <v>Business Analyst</v>
      </c>
      <c r="B140" s="2">
        <f>Cleaning!F307*1000</f>
        <v>27000</v>
      </c>
      <c r="C140" s="2">
        <f>Cleaning!G307*1000</f>
        <v>52000</v>
      </c>
      <c r="D140" s="2">
        <f>(Table1[[#This Row],[Salary (Min)]]+Table1[[#This Row],[Salary (Max)]])/2</f>
        <v>39500</v>
      </c>
      <c r="E140" t="s">
        <v>6275</v>
      </c>
      <c r="F140" t="s">
        <v>19</v>
      </c>
      <c r="G140" t="str">
        <f>LEFT(Table1[[#This Row],[Location]],FIND(",",Table1[[#This Row],[Location]])-1)</f>
        <v>New York</v>
      </c>
      <c r="H140" t="s">
        <v>35</v>
      </c>
      <c r="I140" t="s">
        <v>543</v>
      </c>
      <c r="J140" t="s">
        <v>160</v>
      </c>
      <c r="K140" t="b">
        <v>0</v>
      </c>
      <c r="L140">
        <v>1</v>
      </c>
      <c r="M140">
        <v>0</v>
      </c>
      <c r="N140">
        <v>0</v>
      </c>
      <c r="O140">
        <v>0</v>
      </c>
      <c r="P140">
        <v>0</v>
      </c>
      <c r="Q140">
        <v>0</v>
      </c>
    </row>
    <row r="141" spans="1:17" x14ac:dyDescent="0.3">
      <c r="A141" t="str">
        <f>Cleaning!E308</f>
        <v>Business Analyst</v>
      </c>
      <c r="B141" s="2">
        <f>Cleaning!F308*1000</f>
        <v>27000</v>
      </c>
      <c r="C141" s="2">
        <f>Cleaning!G308*1000</f>
        <v>52000</v>
      </c>
      <c r="D141" s="2">
        <f>(Table1[[#This Row],[Salary (Min)]]+Table1[[#This Row],[Salary (Max)]])/2</f>
        <v>39500</v>
      </c>
      <c r="E141" t="s">
        <v>6378</v>
      </c>
      <c r="F141" t="s">
        <v>103</v>
      </c>
      <c r="G141" t="str">
        <f>LEFT(Table1[[#This Row],[Location]],FIND(",",Table1[[#This Row],[Location]])-1)</f>
        <v>Jersey City</v>
      </c>
      <c r="H141" t="s">
        <v>20</v>
      </c>
      <c r="I141" t="s">
        <v>202</v>
      </c>
      <c r="J141" t="s">
        <v>120</v>
      </c>
      <c r="K141" t="b">
        <v>0</v>
      </c>
      <c r="L141">
        <v>1</v>
      </c>
      <c r="M141">
        <v>0</v>
      </c>
      <c r="N141">
        <v>0</v>
      </c>
      <c r="O141">
        <v>1</v>
      </c>
      <c r="P141">
        <v>0</v>
      </c>
      <c r="Q141">
        <v>0</v>
      </c>
    </row>
    <row r="142" spans="1:17" x14ac:dyDescent="0.3">
      <c r="A142" t="str">
        <f>Cleaning!E309</f>
        <v>Business Analyst</v>
      </c>
      <c r="B142" s="2">
        <f>Cleaning!F309*1000</f>
        <v>27000</v>
      </c>
      <c r="C142" s="2">
        <f>Cleaning!G309*1000</f>
        <v>52000</v>
      </c>
      <c r="D142" s="2">
        <f>(Table1[[#This Row],[Salary (Min)]]+Table1[[#This Row],[Salary (Max)]])/2</f>
        <v>39500</v>
      </c>
      <c r="E142" t="s">
        <v>6394</v>
      </c>
      <c r="F142" t="s">
        <v>19</v>
      </c>
      <c r="G142" t="str">
        <f>LEFT(Table1[[#This Row],[Location]],FIND(",",Table1[[#This Row],[Location]])-1)</f>
        <v>New York</v>
      </c>
      <c r="H142" t="s">
        <v>118</v>
      </c>
      <c r="I142" t="s">
        <v>46</v>
      </c>
      <c r="J142" t="s">
        <v>441</v>
      </c>
      <c r="K142" t="b">
        <v>0</v>
      </c>
      <c r="L142">
        <v>1</v>
      </c>
      <c r="M142">
        <v>0</v>
      </c>
      <c r="N142">
        <v>0</v>
      </c>
      <c r="O142">
        <v>0</v>
      </c>
      <c r="P142">
        <v>0</v>
      </c>
      <c r="Q142">
        <v>0</v>
      </c>
    </row>
    <row r="143" spans="1:17" x14ac:dyDescent="0.3">
      <c r="A143" t="str">
        <f>Cleaning!E310</f>
        <v>Data Analyst</v>
      </c>
      <c r="B143" s="2">
        <f>Cleaning!F310*1000</f>
        <v>27000</v>
      </c>
      <c r="C143" s="2">
        <f>Cleaning!G310*1000</f>
        <v>52000</v>
      </c>
      <c r="D143" s="2">
        <f>(Table1[[#This Row],[Salary (Min)]]+Table1[[#This Row],[Salary (Max)]])/2</f>
        <v>39500</v>
      </c>
      <c r="E143" t="s">
        <v>6343</v>
      </c>
      <c r="F143" t="s">
        <v>19</v>
      </c>
      <c r="G143" t="str">
        <f>LEFT(Table1[[#This Row],[Location]],FIND(",",Table1[[#This Row],[Location]])-1)</f>
        <v>New York</v>
      </c>
      <c r="H143" t="s">
        <v>91</v>
      </c>
      <c r="I143" t="s">
        <v>46</v>
      </c>
      <c r="J143" t="s">
        <v>39</v>
      </c>
      <c r="K143" t="b">
        <v>0</v>
      </c>
      <c r="L143">
        <v>0</v>
      </c>
      <c r="M143">
        <v>0</v>
      </c>
      <c r="N143">
        <v>0</v>
      </c>
      <c r="O143">
        <v>0</v>
      </c>
      <c r="P143">
        <v>0</v>
      </c>
      <c r="Q143">
        <v>1</v>
      </c>
    </row>
    <row r="144" spans="1:17" x14ac:dyDescent="0.3">
      <c r="A144" t="str">
        <f>Cleaning!E311</f>
        <v>Data Analyst</v>
      </c>
      <c r="B144" s="2">
        <f>Cleaning!F311*1000</f>
        <v>27000</v>
      </c>
      <c r="C144" s="2">
        <f>Cleaning!G311*1000</f>
        <v>52000</v>
      </c>
      <c r="D144" s="2">
        <f>(Table1[[#This Row],[Salary (Min)]]+Table1[[#This Row],[Salary (Max)]])/2</f>
        <v>39500</v>
      </c>
      <c r="E144" t="s">
        <v>6395</v>
      </c>
      <c r="F144" t="s">
        <v>19</v>
      </c>
      <c r="G144" t="str">
        <f>LEFT(Table1[[#This Row],[Location]],FIND(",",Table1[[#This Row],[Location]])-1)</f>
        <v>New York</v>
      </c>
      <c r="H144" t="s">
        <v>28</v>
      </c>
      <c r="I144" t="s">
        <v>1047</v>
      </c>
      <c r="J144" t="s">
        <v>31</v>
      </c>
      <c r="K144" t="b">
        <v>0</v>
      </c>
      <c r="L144">
        <v>1</v>
      </c>
      <c r="M144">
        <v>1</v>
      </c>
      <c r="N144">
        <v>0</v>
      </c>
      <c r="O144">
        <v>1</v>
      </c>
      <c r="P144">
        <v>0</v>
      </c>
      <c r="Q144">
        <v>0</v>
      </c>
    </row>
    <row r="145" spans="1:17" x14ac:dyDescent="0.3">
      <c r="A145" t="str">
        <f>Cleaning!E312</f>
        <v>Data Analyst</v>
      </c>
      <c r="B145" s="2">
        <f>Cleaning!F312*1000</f>
        <v>27000</v>
      </c>
      <c r="C145" s="2">
        <f>Cleaning!G312*1000</f>
        <v>52000</v>
      </c>
      <c r="D145" s="2">
        <f>(Table1[[#This Row],[Salary (Min)]]+Table1[[#This Row],[Salary (Max)]])/2</f>
        <v>39500</v>
      </c>
      <c r="E145" t="s">
        <v>6320</v>
      </c>
      <c r="F145" t="s">
        <v>19</v>
      </c>
      <c r="G145" t="str">
        <f>LEFT(Table1[[#This Row],[Location]],FIND(",",Table1[[#This Row],[Location]])-1)</f>
        <v>New York</v>
      </c>
      <c r="H145" t="s">
        <v>72</v>
      </c>
      <c r="I145" t="s">
        <v>29</v>
      </c>
      <c r="J145" t="s">
        <v>229</v>
      </c>
      <c r="K145" t="b">
        <v>0</v>
      </c>
      <c r="L145">
        <v>0</v>
      </c>
      <c r="M145">
        <v>0</v>
      </c>
      <c r="N145">
        <v>0</v>
      </c>
      <c r="O145">
        <v>0</v>
      </c>
      <c r="P145">
        <v>0</v>
      </c>
      <c r="Q145">
        <v>1</v>
      </c>
    </row>
    <row r="146" spans="1:17" x14ac:dyDescent="0.3">
      <c r="A146" t="str">
        <f>Cleaning!E313</f>
        <v>Data Analyst</v>
      </c>
      <c r="B146" s="2">
        <f>Cleaning!F313*1000</f>
        <v>27000</v>
      </c>
      <c r="C146" s="2">
        <f>Cleaning!G313*1000</f>
        <v>52000</v>
      </c>
      <c r="D146" s="2">
        <f>(Table1[[#This Row],[Salary (Min)]]+Table1[[#This Row],[Salary (Max)]])/2</f>
        <v>39500</v>
      </c>
      <c r="E146" t="s">
        <v>6396</v>
      </c>
      <c r="F146" t="s">
        <v>318</v>
      </c>
      <c r="G146" t="str">
        <f>LEFT(Table1[[#This Row],[Location]],FIND(",",Table1[[#This Row],[Location]])-1)</f>
        <v>South Plainfield</v>
      </c>
      <c r="H146" t="s">
        <v>51</v>
      </c>
      <c r="I146" t="s">
        <v>1053</v>
      </c>
      <c r="J146" t="s">
        <v>39</v>
      </c>
      <c r="K146" t="b">
        <v>0</v>
      </c>
      <c r="L146">
        <v>1</v>
      </c>
      <c r="M146">
        <v>0</v>
      </c>
      <c r="N146">
        <v>1</v>
      </c>
      <c r="O146">
        <v>0</v>
      </c>
      <c r="P146">
        <v>0</v>
      </c>
      <c r="Q146">
        <v>1</v>
      </c>
    </row>
    <row r="147" spans="1:17" x14ac:dyDescent="0.3">
      <c r="A147" t="str">
        <f>Cleaning!E314</f>
        <v>Data Analyst</v>
      </c>
      <c r="B147" s="2">
        <f>Cleaning!F314*1000</f>
        <v>27000</v>
      </c>
      <c r="C147" s="2">
        <f>Cleaning!G314*1000</f>
        <v>52000</v>
      </c>
      <c r="D147" s="2">
        <f>(Table1[[#This Row],[Salary (Min)]]+Table1[[#This Row],[Salary (Max)]])/2</f>
        <v>39500</v>
      </c>
      <c r="E147" t="s">
        <v>6397</v>
      </c>
      <c r="F147" t="s">
        <v>1059</v>
      </c>
      <c r="G147" t="str">
        <f>LEFT(Table1[[#This Row],[Location]],FIND(",",Table1[[#This Row],[Location]])-1)</f>
        <v>Franklin Lakes</v>
      </c>
      <c r="H147" t="s">
        <v>118</v>
      </c>
      <c r="I147" t="s">
        <v>46</v>
      </c>
      <c r="J147" t="s">
        <v>120</v>
      </c>
      <c r="K147" t="b">
        <v>0</v>
      </c>
      <c r="L147">
        <v>0</v>
      </c>
      <c r="M147">
        <v>0</v>
      </c>
      <c r="N147">
        <v>0</v>
      </c>
      <c r="O147">
        <v>1</v>
      </c>
      <c r="P147">
        <v>0</v>
      </c>
      <c r="Q147">
        <v>0</v>
      </c>
    </row>
    <row r="148" spans="1:17" x14ac:dyDescent="0.3">
      <c r="A148" t="str">
        <f>Cleaning!E1762</f>
        <v>Data Analyst</v>
      </c>
      <c r="B148" s="2">
        <f>Cleaning!F1762*1000</f>
        <v>28000</v>
      </c>
      <c r="C148" s="2">
        <f>Cleaning!G1762*1000</f>
        <v>52000</v>
      </c>
      <c r="D148" s="2">
        <f>(Table1[[#This Row],[Salary (Min)]]+Table1[[#This Row],[Salary (Max)]])/2</f>
        <v>40000</v>
      </c>
      <c r="E148" t="s">
        <v>6444</v>
      </c>
      <c r="F148" t="s">
        <v>151</v>
      </c>
      <c r="G148" t="str">
        <f>LEFT(Table1[[#This Row],[Location]],FIND(",",Table1[[#This Row],[Location]])-1)</f>
        <v>Columbus</v>
      </c>
      <c r="H148" t="s">
        <v>20</v>
      </c>
      <c r="I148" t="s">
        <v>222</v>
      </c>
      <c r="J148" t="s">
        <v>24</v>
      </c>
      <c r="K148" t="b">
        <v>0</v>
      </c>
      <c r="L148">
        <v>0</v>
      </c>
      <c r="M148">
        <v>0</v>
      </c>
      <c r="N148">
        <v>0</v>
      </c>
      <c r="O148">
        <v>0</v>
      </c>
      <c r="P148">
        <v>0</v>
      </c>
      <c r="Q148">
        <v>0</v>
      </c>
    </row>
    <row r="149" spans="1:17" x14ac:dyDescent="0.3">
      <c r="A149" t="str">
        <f>Cleaning!E1763</f>
        <v>Data Analyst</v>
      </c>
      <c r="B149" s="2">
        <f>Cleaning!F1763*1000</f>
        <v>28000</v>
      </c>
      <c r="C149" s="2">
        <f>Cleaning!G1763*1000</f>
        <v>52000</v>
      </c>
      <c r="D149" s="2">
        <f>(Table1[[#This Row],[Salary (Min)]]+Table1[[#This Row],[Salary (Max)]])/2</f>
        <v>40000</v>
      </c>
      <c r="E149" t="s">
        <v>7365</v>
      </c>
      <c r="F149" t="s">
        <v>151</v>
      </c>
      <c r="G149" t="str">
        <f>LEFT(Table1[[#This Row],[Location]],FIND(",",Table1[[#This Row],[Location]])-1)</f>
        <v>Columbus</v>
      </c>
      <c r="H149" t="s">
        <v>20</v>
      </c>
      <c r="I149" t="s">
        <v>178</v>
      </c>
      <c r="J149" t="s">
        <v>39</v>
      </c>
      <c r="K149" t="b">
        <v>0</v>
      </c>
      <c r="L149">
        <v>1</v>
      </c>
      <c r="M149">
        <v>1</v>
      </c>
      <c r="N149">
        <v>0</v>
      </c>
      <c r="O149">
        <v>1</v>
      </c>
      <c r="P149">
        <v>0</v>
      </c>
      <c r="Q149">
        <v>1</v>
      </c>
    </row>
    <row r="150" spans="1:17" x14ac:dyDescent="0.3">
      <c r="A150" t="str">
        <f>Cleaning!E1764</f>
        <v>Data Analyst</v>
      </c>
      <c r="B150" s="2">
        <f>Cleaning!F1764*1000</f>
        <v>28000</v>
      </c>
      <c r="C150" s="2">
        <f>Cleaning!G1764*1000</f>
        <v>52000</v>
      </c>
      <c r="D150" s="2">
        <f>(Table1[[#This Row],[Salary (Min)]]+Table1[[#This Row],[Salary (Max)]])/2</f>
        <v>40000</v>
      </c>
      <c r="E150" t="s">
        <v>7366</v>
      </c>
      <c r="F150" t="s">
        <v>151</v>
      </c>
      <c r="G150" t="str">
        <f>LEFT(Table1[[#This Row],[Location]],FIND(",",Table1[[#This Row],[Location]])-1)</f>
        <v>Columbus</v>
      </c>
      <c r="H150" t="s">
        <v>28</v>
      </c>
      <c r="I150" t="s">
        <v>29</v>
      </c>
      <c r="J150" t="s">
        <v>75</v>
      </c>
      <c r="K150" t="b">
        <v>0</v>
      </c>
      <c r="L150">
        <v>0</v>
      </c>
      <c r="M150">
        <v>0</v>
      </c>
      <c r="N150">
        <v>0</v>
      </c>
      <c r="O150">
        <v>1</v>
      </c>
      <c r="P150">
        <v>0</v>
      </c>
      <c r="Q150">
        <v>1</v>
      </c>
    </row>
    <row r="151" spans="1:17" x14ac:dyDescent="0.3">
      <c r="A151" t="str">
        <f>Cleaning!E1765</f>
        <v>Data Analyst</v>
      </c>
      <c r="B151" s="2">
        <f>Cleaning!F1765*1000</f>
        <v>28000</v>
      </c>
      <c r="C151" s="2">
        <f>Cleaning!G1765*1000</f>
        <v>52000</v>
      </c>
      <c r="D151" s="2">
        <f>(Table1[[#This Row],[Salary (Min)]]+Table1[[#This Row],[Salary (Max)]])/2</f>
        <v>40000</v>
      </c>
      <c r="E151" t="s">
        <v>6879</v>
      </c>
      <c r="F151" t="s">
        <v>151</v>
      </c>
      <c r="G151" t="str">
        <f>LEFT(Table1[[#This Row],[Location]],FIND(",",Table1[[#This Row],[Location]])-1)</f>
        <v>Columbus</v>
      </c>
      <c r="H151" t="s">
        <v>35</v>
      </c>
      <c r="I151" t="s">
        <v>194</v>
      </c>
      <c r="J151" t="s">
        <v>229</v>
      </c>
      <c r="K151" t="b">
        <v>0</v>
      </c>
      <c r="L151">
        <v>1</v>
      </c>
      <c r="M151">
        <v>0</v>
      </c>
      <c r="N151">
        <v>0</v>
      </c>
      <c r="O151">
        <v>0</v>
      </c>
      <c r="P151">
        <v>1</v>
      </c>
      <c r="Q151">
        <v>0</v>
      </c>
    </row>
    <row r="152" spans="1:17" x14ac:dyDescent="0.3">
      <c r="A152" t="str">
        <f>Cleaning!E1766</f>
        <v>Data Analyst</v>
      </c>
      <c r="B152" s="2">
        <f>Cleaning!F1766*1000</f>
        <v>28000</v>
      </c>
      <c r="C152" s="2">
        <f>Cleaning!G1766*1000</f>
        <v>52000</v>
      </c>
      <c r="D152" s="2">
        <f>(Table1[[#This Row],[Salary (Min)]]+Table1[[#This Row],[Salary (Max)]])/2</f>
        <v>40000</v>
      </c>
      <c r="E152" t="s">
        <v>7367</v>
      </c>
      <c r="F152" t="s">
        <v>151</v>
      </c>
      <c r="G152" t="str">
        <f>LEFT(Table1[[#This Row],[Location]],FIND(",",Table1[[#This Row],[Location]])-1)</f>
        <v>Columbus</v>
      </c>
      <c r="H152" t="s">
        <v>28</v>
      </c>
      <c r="I152" t="s">
        <v>2120</v>
      </c>
      <c r="J152" t="s">
        <v>31</v>
      </c>
      <c r="K152" t="b">
        <v>0</v>
      </c>
      <c r="L152">
        <v>0</v>
      </c>
      <c r="M152">
        <v>0</v>
      </c>
      <c r="N152">
        <v>0</v>
      </c>
      <c r="O152">
        <v>0</v>
      </c>
      <c r="P152">
        <v>0</v>
      </c>
      <c r="Q152">
        <v>1</v>
      </c>
    </row>
    <row r="153" spans="1:17" x14ac:dyDescent="0.3">
      <c r="A153" t="str">
        <f>Cleaning!E1767</f>
        <v>Data Analyst</v>
      </c>
      <c r="B153" s="2">
        <f>Cleaning!F1767*1000</f>
        <v>28000</v>
      </c>
      <c r="C153" s="2">
        <f>Cleaning!G1767*1000</f>
        <v>52000</v>
      </c>
      <c r="D153" s="2">
        <f>(Table1[[#This Row],[Salary (Min)]]+Table1[[#This Row],[Salary (Max)]])/2</f>
        <v>40000</v>
      </c>
      <c r="E153" t="s">
        <v>6243</v>
      </c>
      <c r="F153" t="s">
        <v>151</v>
      </c>
      <c r="G153" t="str">
        <f>LEFT(Table1[[#This Row],[Location]],FIND(",",Table1[[#This Row],[Location]])-1)</f>
        <v>Columbus</v>
      </c>
      <c r="H153" t="s">
        <v>28</v>
      </c>
      <c r="I153" t="s">
        <v>58</v>
      </c>
      <c r="J153" t="s">
        <v>132</v>
      </c>
      <c r="K153" t="b">
        <v>0</v>
      </c>
      <c r="L153">
        <v>1</v>
      </c>
      <c r="M153">
        <v>1</v>
      </c>
      <c r="N153">
        <v>0</v>
      </c>
      <c r="O153">
        <v>1</v>
      </c>
      <c r="P153">
        <v>0</v>
      </c>
      <c r="Q153">
        <v>1</v>
      </c>
    </row>
    <row r="154" spans="1:17" x14ac:dyDescent="0.3">
      <c r="A154" t="str">
        <f>Cleaning!E1768</f>
        <v>Data Analyst</v>
      </c>
      <c r="B154" s="2">
        <f>Cleaning!F1768*1000</f>
        <v>28000</v>
      </c>
      <c r="C154" s="2">
        <f>Cleaning!G1768*1000</f>
        <v>52000</v>
      </c>
      <c r="D154" s="2">
        <f>(Table1[[#This Row],[Salary (Min)]]+Table1[[#This Row],[Salary (Max)]])/2</f>
        <v>40000</v>
      </c>
      <c r="E154" t="s">
        <v>7368</v>
      </c>
      <c r="F154" t="s">
        <v>151</v>
      </c>
      <c r="G154" t="str">
        <f>LEFT(Table1[[#This Row],[Location]],FIND(",",Table1[[#This Row],[Location]])-1)</f>
        <v>Columbus</v>
      </c>
      <c r="H154" t="s">
        <v>137</v>
      </c>
      <c r="I154" t="s">
        <v>137</v>
      </c>
      <c r="J154" t="s">
        <v>137</v>
      </c>
      <c r="K154" t="b">
        <v>0</v>
      </c>
      <c r="L154">
        <v>0</v>
      </c>
      <c r="M154">
        <v>0</v>
      </c>
      <c r="N154">
        <v>0</v>
      </c>
      <c r="O154">
        <v>0</v>
      </c>
      <c r="P154">
        <v>0</v>
      </c>
      <c r="Q154">
        <v>1</v>
      </c>
    </row>
    <row r="155" spans="1:17" x14ac:dyDescent="0.3">
      <c r="A155" t="str">
        <f>Cleaning!E1769</f>
        <v>Business Analyst</v>
      </c>
      <c r="B155" s="2">
        <f>Cleaning!F1769*1000</f>
        <v>28000</v>
      </c>
      <c r="C155" s="2">
        <f>Cleaning!G1769*1000</f>
        <v>52000</v>
      </c>
      <c r="D155" s="2">
        <f>(Table1[[#This Row],[Salary (Min)]]+Table1[[#This Row],[Salary (Max)]])/2</f>
        <v>40000</v>
      </c>
      <c r="E155" t="s">
        <v>7369</v>
      </c>
      <c r="F155" t="s">
        <v>4984</v>
      </c>
      <c r="G155" t="str">
        <f>LEFT(Table1[[#This Row],[Location]],FIND(",",Table1[[#This Row],[Location]])-1)</f>
        <v>Westerville</v>
      </c>
      <c r="H155" t="s">
        <v>28</v>
      </c>
      <c r="I155" t="s">
        <v>2364</v>
      </c>
      <c r="J155" t="s">
        <v>39</v>
      </c>
      <c r="K155" t="b">
        <v>0</v>
      </c>
      <c r="L155">
        <v>1</v>
      </c>
      <c r="M155">
        <v>0</v>
      </c>
      <c r="N155">
        <v>0</v>
      </c>
      <c r="O155">
        <v>0</v>
      </c>
      <c r="P155">
        <v>0</v>
      </c>
      <c r="Q155">
        <v>0</v>
      </c>
    </row>
    <row r="156" spans="1:17" x14ac:dyDescent="0.3">
      <c r="A156" t="str">
        <f>Cleaning!E1770</f>
        <v>Business Analyst</v>
      </c>
      <c r="B156" s="2">
        <f>Cleaning!F1770*1000</f>
        <v>28000</v>
      </c>
      <c r="C156" s="2">
        <f>Cleaning!G1770*1000</f>
        <v>52000</v>
      </c>
      <c r="D156" s="2">
        <f>(Table1[[#This Row],[Salary (Min)]]+Table1[[#This Row],[Salary (Max)]])/2</f>
        <v>40000</v>
      </c>
      <c r="E156" t="s">
        <v>7370</v>
      </c>
      <c r="F156" t="s">
        <v>151</v>
      </c>
      <c r="G156" t="str">
        <f>LEFT(Table1[[#This Row],[Location]],FIND(",",Table1[[#This Row],[Location]])-1)</f>
        <v>Columbus</v>
      </c>
      <c r="H156" t="s">
        <v>28</v>
      </c>
      <c r="I156" t="s">
        <v>29</v>
      </c>
      <c r="J156" t="s">
        <v>132</v>
      </c>
      <c r="K156" t="b">
        <v>0</v>
      </c>
      <c r="L156">
        <v>0</v>
      </c>
      <c r="M156">
        <v>0</v>
      </c>
      <c r="N156">
        <v>0</v>
      </c>
      <c r="O156">
        <v>0</v>
      </c>
      <c r="P156">
        <v>0</v>
      </c>
      <c r="Q156">
        <v>0</v>
      </c>
    </row>
    <row r="157" spans="1:17" x14ac:dyDescent="0.3">
      <c r="A157" t="str">
        <f>Cleaning!E1771</f>
        <v>Data Analyst</v>
      </c>
      <c r="B157" s="2">
        <f>Cleaning!F1771*1000</f>
        <v>28000</v>
      </c>
      <c r="C157" s="2">
        <f>Cleaning!G1771*1000</f>
        <v>52000</v>
      </c>
      <c r="D157" s="2">
        <f>(Table1[[#This Row],[Salary (Min)]]+Table1[[#This Row],[Salary (Max)]])/2</f>
        <v>40000</v>
      </c>
      <c r="E157" t="s">
        <v>6264</v>
      </c>
      <c r="F157" t="s">
        <v>151</v>
      </c>
      <c r="G157" t="str">
        <f>LEFT(Table1[[#This Row],[Location]],FIND(",",Table1[[#This Row],[Location]])-1)</f>
        <v>Columbus</v>
      </c>
      <c r="H157" t="s">
        <v>118</v>
      </c>
      <c r="I157" t="s">
        <v>46</v>
      </c>
      <c r="J157" t="s">
        <v>47</v>
      </c>
      <c r="K157" t="b">
        <v>0</v>
      </c>
      <c r="L157">
        <v>1</v>
      </c>
      <c r="M157">
        <v>0</v>
      </c>
      <c r="N157">
        <v>0</v>
      </c>
      <c r="O157">
        <v>0</v>
      </c>
      <c r="P157">
        <v>0</v>
      </c>
      <c r="Q157">
        <v>0</v>
      </c>
    </row>
    <row r="158" spans="1:17" x14ac:dyDescent="0.3">
      <c r="A158" t="str">
        <f>Cleaning!E1772</f>
        <v>Data Analyst</v>
      </c>
      <c r="B158" s="2">
        <f>Cleaning!F1772*1000</f>
        <v>28000</v>
      </c>
      <c r="C158" s="2">
        <f>Cleaning!G1772*1000</f>
        <v>52000</v>
      </c>
      <c r="D158" s="2">
        <f>(Table1[[#This Row],[Salary (Min)]]+Table1[[#This Row],[Salary (Max)]])/2</f>
        <v>40000</v>
      </c>
      <c r="E158" t="s">
        <v>7371</v>
      </c>
      <c r="F158" t="s">
        <v>151</v>
      </c>
      <c r="G158" t="str">
        <f>LEFT(Table1[[#This Row],[Location]],FIND(",",Table1[[#This Row],[Location]])-1)</f>
        <v>Columbus</v>
      </c>
      <c r="H158" t="s">
        <v>91</v>
      </c>
      <c r="I158" t="s">
        <v>186</v>
      </c>
      <c r="J158" t="s">
        <v>441</v>
      </c>
      <c r="K158" t="b">
        <v>0</v>
      </c>
      <c r="L158">
        <v>0</v>
      </c>
      <c r="M158">
        <v>0</v>
      </c>
      <c r="N158">
        <v>0</v>
      </c>
      <c r="O158">
        <v>1</v>
      </c>
      <c r="P158">
        <v>1</v>
      </c>
      <c r="Q158">
        <v>1</v>
      </c>
    </row>
    <row r="159" spans="1:17" x14ac:dyDescent="0.3">
      <c r="A159" t="str">
        <f>Cleaning!E1773</f>
        <v>Business Analyst</v>
      </c>
      <c r="B159" s="2">
        <f>Cleaning!F1773*1000</f>
        <v>28000</v>
      </c>
      <c r="C159" s="2">
        <f>Cleaning!G1773*1000</f>
        <v>52000</v>
      </c>
      <c r="D159" s="2">
        <f>(Table1[[#This Row],[Salary (Min)]]+Table1[[#This Row],[Salary (Max)]])/2</f>
        <v>40000</v>
      </c>
      <c r="E159" t="s">
        <v>6458</v>
      </c>
      <c r="F159" t="s">
        <v>1290</v>
      </c>
      <c r="G159" t="str">
        <f>LEFT(Table1[[#This Row],[Location]],FIND(",",Table1[[#This Row],[Location]])-1)</f>
        <v>Hilliard</v>
      </c>
      <c r="H159" t="s">
        <v>118</v>
      </c>
      <c r="I159" t="s">
        <v>222</v>
      </c>
      <c r="J159" t="s">
        <v>39</v>
      </c>
      <c r="K159" t="b">
        <v>0</v>
      </c>
      <c r="L159">
        <v>1</v>
      </c>
      <c r="M159">
        <v>0</v>
      </c>
      <c r="N159">
        <v>0</v>
      </c>
      <c r="O159">
        <v>0</v>
      </c>
      <c r="P159">
        <v>0</v>
      </c>
      <c r="Q159">
        <v>0</v>
      </c>
    </row>
    <row r="160" spans="1:17" x14ac:dyDescent="0.3">
      <c r="A160" t="str">
        <f>Cleaning!E1774</f>
        <v>Data Analyst</v>
      </c>
      <c r="B160" s="2">
        <f>Cleaning!F1774*1000</f>
        <v>28000</v>
      </c>
      <c r="C160" s="2">
        <f>Cleaning!G1774*1000</f>
        <v>52000</v>
      </c>
      <c r="D160" s="2">
        <f>(Table1[[#This Row],[Salary (Min)]]+Table1[[#This Row],[Salary (Max)]])/2</f>
        <v>40000</v>
      </c>
      <c r="E160" t="s">
        <v>7366</v>
      </c>
      <c r="F160" t="s">
        <v>151</v>
      </c>
      <c r="G160" t="str">
        <f>LEFT(Table1[[#This Row],[Location]],FIND(",",Table1[[#This Row],[Location]])-1)</f>
        <v>Columbus</v>
      </c>
      <c r="H160" t="s">
        <v>28</v>
      </c>
      <c r="I160" t="s">
        <v>29</v>
      </c>
      <c r="J160" t="s">
        <v>75</v>
      </c>
      <c r="K160" t="b">
        <v>0</v>
      </c>
      <c r="L160">
        <v>1</v>
      </c>
      <c r="M160">
        <v>1</v>
      </c>
      <c r="N160">
        <v>1</v>
      </c>
      <c r="O160">
        <v>0</v>
      </c>
      <c r="P160">
        <v>0</v>
      </c>
      <c r="Q160">
        <v>1</v>
      </c>
    </row>
    <row r="161" spans="1:17" x14ac:dyDescent="0.3">
      <c r="A161" t="str">
        <f>Cleaning!E1775</f>
        <v>Data Analyst</v>
      </c>
      <c r="B161" s="2">
        <f>Cleaning!F1775*1000</f>
        <v>28000</v>
      </c>
      <c r="C161" s="2">
        <f>Cleaning!G1775*1000</f>
        <v>52000</v>
      </c>
      <c r="D161" s="2">
        <f>(Table1[[#This Row],[Salary (Min)]]+Table1[[#This Row],[Salary (Max)]])/2</f>
        <v>40000</v>
      </c>
      <c r="E161" t="s">
        <v>7372</v>
      </c>
      <c r="F161" t="s">
        <v>151</v>
      </c>
      <c r="G161" t="str">
        <f>LEFT(Table1[[#This Row],[Location]],FIND(",",Table1[[#This Row],[Location]])-1)</f>
        <v>Columbus</v>
      </c>
      <c r="H161" t="s">
        <v>91</v>
      </c>
      <c r="I161" t="s">
        <v>366</v>
      </c>
      <c r="J161" t="s">
        <v>155</v>
      </c>
      <c r="K161" t="b">
        <v>0</v>
      </c>
      <c r="L161">
        <v>0</v>
      </c>
      <c r="M161">
        <v>0</v>
      </c>
      <c r="N161">
        <v>0</v>
      </c>
      <c r="O161">
        <v>0</v>
      </c>
      <c r="P161">
        <v>0</v>
      </c>
      <c r="Q161">
        <v>0</v>
      </c>
    </row>
    <row r="162" spans="1:17" x14ac:dyDescent="0.3">
      <c r="A162" t="str">
        <f>Cleaning!E1776</f>
        <v>Data Analyst</v>
      </c>
      <c r="B162" s="2">
        <f>Cleaning!F1776*1000</f>
        <v>28000</v>
      </c>
      <c r="C162" s="2">
        <f>Cleaning!G1776*1000</f>
        <v>52000</v>
      </c>
      <c r="D162" s="2">
        <f>(Table1[[#This Row],[Salary (Min)]]+Table1[[#This Row],[Salary (Max)]])/2</f>
        <v>40000</v>
      </c>
      <c r="E162" t="s">
        <v>6264</v>
      </c>
      <c r="F162" t="s">
        <v>151</v>
      </c>
      <c r="G162" t="str">
        <f>LEFT(Table1[[#This Row],[Location]],FIND(",",Table1[[#This Row],[Location]])-1)</f>
        <v>Columbus</v>
      </c>
      <c r="H162" t="s">
        <v>118</v>
      </c>
      <c r="I162" t="s">
        <v>46</v>
      </c>
      <c r="J162" t="s">
        <v>47</v>
      </c>
      <c r="K162" t="b">
        <v>0</v>
      </c>
      <c r="L162">
        <v>1</v>
      </c>
      <c r="M162">
        <v>1</v>
      </c>
      <c r="N162">
        <v>0</v>
      </c>
      <c r="O162">
        <v>0</v>
      </c>
      <c r="P162">
        <v>0</v>
      </c>
      <c r="Q162">
        <v>0</v>
      </c>
    </row>
    <row r="163" spans="1:17" x14ac:dyDescent="0.3">
      <c r="A163" t="str">
        <f>Cleaning!E1777</f>
        <v>Data Analyst</v>
      </c>
      <c r="B163" s="2">
        <f>Cleaning!F1777*1000</f>
        <v>28000</v>
      </c>
      <c r="C163" s="2">
        <f>Cleaning!G1777*1000</f>
        <v>52000</v>
      </c>
      <c r="D163" s="2">
        <f>(Table1[[#This Row],[Salary (Min)]]+Table1[[#This Row],[Salary (Max)]])/2</f>
        <v>40000</v>
      </c>
      <c r="E163" t="s">
        <v>7373</v>
      </c>
      <c r="F163" t="s">
        <v>151</v>
      </c>
      <c r="G163" t="str">
        <f>LEFT(Table1[[#This Row],[Location]],FIND(",",Table1[[#This Row],[Location]])-1)</f>
        <v>Columbus</v>
      </c>
      <c r="H163" t="s">
        <v>35</v>
      </c>
      <c r="I163" t="s">
        <v>29</v>
      </c>
      <c r="J163" t="s">
        <v>39</v>
      </c>
      <c r="K163" t="b">
        <v>0</v>
      </c>
      <c r="L163">
        <v>0</v>
      </c>
      <c r="M163">
        <v>0</v>
      </c>
      <c r="N163">
        <v>0</v>
      </c>
      <c r="O163">
        <v>0</v>
      </c>
      <c r="P163">
        <v>0</v>
      </c>
      <c r="Q163">
        <v>1</v>
      </c>
    </row>
    <row r="164" spans="1:17" x14ac:dyDescent="0.3">
      <c r="A164" t="str">
        <f>Cleaning!E1778</f>
        <v>Data Analyst</v>
      </c>
      <c r="B164" s="2">
        <f>Cleaning!F1778*1000</f>
        <v>28000</v>
      </c>
      <c r="C164" s="2">
        <f>Cleaning!G1778*1000</f>
        <v>52000</v>
      </c>
      <c r="D164" s="2">
        <f>(Table1[[#This Row],[Salary (Min)]]+Table1[[#This Row],[Salary (Max)]])/2</f>
        <v>40000</v>
      </c>
      <c r="E164" t="s">
        <v>7374</v>
      </c>
      <c r="F164" t="s">
        <v>151</v>
      </c>
      <c r="G164" t="str">
        <f>LEFT(Table1[[#This Row],[Location]],FIND(",",Table1[[#This Row],[Location]])-1)</f>
        <v>Columbus</v>
      </c>
      <c r="H164" t="s">
        <v>51</v>
      </c>
      <c r="I164" t="s">
        <v>222</v>
      </c>
      <c r="J164" t="s">
        <v>229</v>
      </c>
      <c r="K164" t="b">
        <v>1</v>
      </c>
      <c r="L164">
        <v>1</v>
      </c>
      <c r="M164">
        <v>0</v>
      </c>
      <c r="N164">
        <v>0</v>
      </c>
      <c r="O164">
        <v>0</v>
      </c>
      <c r="P164">
        <v>0</v>
      </c>
      <c r="Q164">
        <v>0</v>
      </c>
    </row>
    <row r="165" spans="1:17" x14ac:dyDescent="0.3">
      <c r="A165" t="str">
        <f>Cleaning!E1779</f>
        <v>Data Analyst</v>
      </c>
      <c r="B165" s="2">
        <f>Cleaning!F1779*1000</f>
        <v>28000</v>
      </c>
      <c r="C165" s="2">
        <f>Cleaning!G1779*1000</f>
        <v>52000</v>
      </c>
      <c r="D165" s="2">
        <f>(Table1[[#This Row],[Salary (Min)]]+Table1[[#This Row],[Salary (Max)]])/2</f>
        <v>40000</v>
      </c>
      <c r="E165" t="s">
        <v>7375</v>
      </c>
      <c r="F165" t="s">
        <v>151</v>
      </c>
      <c r="G165" t="str">
        <f>LEFT(Table1[[#This Row],[Location]],FIND(",",Table1[[#This Row],[Location]])-1)</f>
        <v>Columbus</v>
      </c>
      <c r="H165" t="s">
        <v>118</v>
      </c>
      <c r="I165" t="s">
        <v>137</v>
      </c>
      <c r="J165" t="s">
        <v>441</v>
      </c>
      <c r="K165" t="b">
        <v>0</v>
      </c>
      <c r="L165">
        <v>0</v>
      </c>
      <c r="M165">
        <v>0</v>
      </c>
      <c r="N165">
        <v>0</v>
      </c>
      <c r="O165">
        <v>0</v>
      </c>
      <c r="P165">
        <v>0</v>
      </c>
      <c r="Q165">
        <v>0</v>
      </c>
    </row>
    <row r="166" spans="1:17" x14ac:dyDescent="0.3">
      <c r="A166" t="str">
        <f>Cleaning!E1780</f>
        <v>Data Analyst</v>
      </c>
      <c r="B166" s="2">
        <f>Cleaning!F1780*1000</f>
        <v>28000</v>
      </c>
      <c r="C166" s="2">
        <f>Cleaning!G1780*1000</f>
        <v>52000</v>
      </c>
      <c r="D166" s="2">
        <f>(Table1[[#This Row],[Salary (Min)]]+Table1[[#This Row],[Salary (Max)]])/2</f>
        <v>40000</v>
      </c>
      <c r="E166" t="s">
        <v>7376</v>
      </c>
      <c r="F166" t="s">
        <v>151</v>
      </c>
      <c r="G166" t="str">
        <f>LEFT(Table1[[#This Row],[Location]],FIND(",",Table1[[#This Row],[Location]])-1)</f>
        <v>Columbus</v>
      </c>
      <c r="H166" t="s">
        <v>137</v>
      </c>
      <c r="I166" t="s">
        <v>137</v>
      </c>
      <c r="J166" t="s">
        <v>137</v>
      </c>
      <c r="K166" t="b">
        <v>0</v>
      </c>
      <c r="L166">
        <v>1</v>
      </c>
      <c r="M166">
        <v>0</v>
      </c>
      <c r="N166">
        <v>0</v>
      </c>
      <c r="O166">
        <v>0</v>
      </c>
      <c r="P166">
        <v>0</v>
      </c>
      <c r="Q166">
        <v>0</v>
      </c>
    </row>
    <row r="167" spans="1:17" x14ac:dyDescent="0.3">
      <c r="A167" t="str">
        <f>Cleaning!E1781</f>
        <v>Data Analyst</v>
      </c>
      <c r="B167" s="2">
        <f>Cleaning!F1781*1000</f>
        <v>28000</v>
      </c>
      <c r="C167" s="2">
        <f>Cleaning!G1781*1000</f>
        <v>52000</v>
      </c>
      <c r="D167" s="2">
        <f>(Table1[[#This Row],[Salary (Min)]]+Table1[[#This Row],[Salary (Max)]])/2</f>
        <v>40000</v>
      </c>
      <c r="E167" t="s">
        <v>7377</v>
      </c>
      <c r="F167" t="s">
        <v>603</v>
      </c>
      <c r="G167" t="str">
        <f>LEFT(Table1[[#This Row],[Location]],FIND(",",Table1[[#This Row],[Location]])-1)</f>
        <v>Dublin</v>
      </c>
      <c r="H167" t="s">
        <v>20</v>
      </c>
      <c r="I167" t="s">
        <v>46</v>
      </c>
      <c r="J167" t="s">
        <v>47</v>
      </c>
      <c r="K167" t="b">
        <v>1</v>
      </c>
      <c r="L167">
        <v>0</v>
      </c>
      <c r="M167">
        <v>0</v>
      </c>
      <c r="N167">
        <v>0</v>
      </c>
      <c r="O167">
        <v>0</v>
      </c>
      <c r="P167">
        <v>0</v>
      </c>
      <c r="Q167">
        <v>1</v>
      </c>
    </row>
    <row r="168" spans="1:17" x14ac:dyDescent="0.3">
      <c r="A168" t="str">
        <f>Cleaning!E1782</f>
        <v>Data Analyst</v>
      </c>
      <c r="B168" s="2">
        <f>Cleaning!F1782*1000</f>
        <v>28000</v>
      </c>
      <c r="C168" s="2">
        <f>Cleaning!G1782*1000</f>
        <v>52000</v>
      </c>
      <c r="D168" s="2">
        <f>(Table1[[#This Row],[Salary (Min)]]+Table1[[#This Row],[Salary (Max)]])/2</f>
        <v>40000</v>
      </c>
      <c r="E168" t="s">
        <v>7378</v>
      </c>
      <c r="F168" t="s">
        <v>151</v>
      </c>
      <c r="G168" t="str">
        <f>LEFT(Table1[[#This Row],[Location]],FIND(",",Table1[[#This Row],[Location]])-1)</f>
        <v>Columbus</v>
      </c>
      <c r="H168" t="s">
        <v>91</v>
      </c>
      <c r="I168" t="s">
        <v>137</v>
      </c>
      <c r="J168" t="s">
        <v>106</v>
      </c>
      <c r="K168" t="b">
        <v>0</v>
      </c>
      <c r="L168">
        <v>1</v>
      </c>
      <c r="M168">
        <v>1</v>
      </c>
      <c r="N168">
        <v>0</v>
      </c>
      <c r="O168">
        <v>1</v>
      </c>
      <c r="P168">
        <v>0</v>
      </c>
      <c r="Q168">
        <v>0</v>
      </c>
    </row>
    <row r="169" spans="1:17" x14ac:dyDescent="0.3">
      <c r="A169" t="str">
        <f>Cleaning!E1783</f>
        <v>Business Analyst</v>
      </c>
      <c r="B169" s="2">
        <f>Cleaning!F1783*1000</f>
        <v>28000</v>
      </c>
      <c r="C169" s="2">
        <f>Cleaning!G1783*1000</f>
        <v>52000</v>
      </c>
      <c r="D169" s="2">
        <f>(Table1[[#This Row],[Salary (Min)]]+Table1[[#This Row],[Salary (Max)]])/2</f>
        <v>40000</v>
      </c>
      <c r="E169" t="s">
        <v>6365</v>
      </c>
      <c r="F169" t="s">
        <v>151</v>
      </c>
      <c r="G169" t="str">
        <f>LEFT(Table1[[#This Row],[Location]],FIND(",",Table1[[#This Row],[Location]])-1)</f>
        <v>Columbus</v>
      </c>
      <c r="H169" t="s">
        <v>51</v>
      </c>
      <c r="I169" t="s">
        <v>46</v>
      </c>
      <c r="J169" t="s">
        <v>47</v>
      </c>
      <c r="K169" t="b">
        <v>0</v>
      </c>
      <c r="L169">
        <v>1</v>
      </c>
      <c r="M169">
        <v>1</v>
      </c>
      <c r="N169">
        <v>0</v>
      </c>
      <c r="O169">
        <v>1</v>
      </c>
      <c r="P169">
        <v>0</v>
      </c>
      <c r="Q169">
        <v>1</v>
      </c>
    </row>
    <row r="170" spans="1:17" x14ac:dyDescent="0.3">
      <c r="A170" t="str">
        <f>Cleaning!E1784</f>
        <v>Data Analyst</v>
      </c>
      <c r="B170" s="2">
        <f>Cleaning!F1784*1000</f>
        <v>28000</v>
      </c>
      <c r="C170" s="2">
        <f>Cleaning!G1784*1000</f>
        <v>52000</v>
      </c>
      <c r="D170" s="2">
        <f>(Table1[[#This Row],[Salary (Min)]]+Table1[[#This Row],[Salary (Max)]])/2</f>
        <v>40000</v>
      </c>
      <c r="E170" t="s">
        <v>7366</v>
      </c>
      <c r="F170" t="s">
        <v>151</v>
      </c>
      <c r="G170" t="str">
        <f>LEFT(Table1[[#This Row],[Location]],FIND(",",Table1[[#This Row],[Location]])-1)</f>
        <v>Columbus</v>
      </c>
      <c r="H170" t="s">
        <v>28</v>
      </c>
      <c r="I170" t="s">
        <v>29</v>
      </c>
      <c r="J170" t="s">
        <v>75</v>
      </c>
      <c r="K170" t="b">
        <v>0</v>
      </c>
      <c r="L170">
        <v>0</v>
      </c>
      <c r="M170">
        <v>0</v>
      </c>
      <c r="N170">
        <v>1</v>
      </c>
      <c r="O170">
        <v>1</v>
      </c>
      <c r="P170">
        <v>0</v>
      </c>
      <c r="Q170">
        <v>1</v>
      </c>
    </row>
    <row r="171" spans="1:17" x14ac:dyDescent="0.3">
      <c r="A171" t="str">
        <f>Cleaning!E1785</f>
        <v>Data Analyst</v>
      </c>
      <c r="B171" s="2">
        <f>Cleaning!F1785*1000</f>
        <v>28000</v>
      </c>
      <c r="C171" s="2">
        <f>Cleaning!G1785*1000</f>
        <v>52000</v>
      </c>
      <c r="D171" s="2">
        <f>(Table1[[#This Row],[Salary (Min)]]+Table1[[#This Row],[Salary (Max)]])/2</f>
        <v>40000</v>
      </c>
      <c r="E171" t="s">
        <v>6264</v>
      </c>
      <c r="F171" t="s">
        <v>151</v>
      </c>
      <c r="G171" t="str">
        <f>LEFT(Table1[[#This Row],[Location]],FIND(",",Table1[[#This Row],[Location]])-1)</f>
        <v>Columbus</v>
      </c>
      <c r="H171" t="s">
        <v>118</v>
      </c>
      <c r="I171" t="s">
        <v>46</v>
      </c>
      <c r="J171" t="s">
        <v>47</v>
      </c>
      <c r="K171" t="b">
        <v>0</v>
      </c>
      <c r="L171">
        <v>0</v>
      </c>
      <c r="M171">
        <v>0</v>
      </c>
      <c r="N171">
        <v>0</v>
      </c>
      <c r="O171">
        <v>0</v>
      </c>
      <c r="P171">
        <v>0</v>
      </c>
      <c r="Q171">
        <v>1</v>
      </c>
    </row>
    <row r="172" spans="1:17" x14ac:dyDescent="0.3">
      <c r="A172" t="str">
        <f>Cleaning!E1786</f>
        <v>Data Analyst</v>
      </c>
      <c r="B172" s="2">
        <f>Cleaning!F1786*1000</f>
        <v>28000</v>
      </c>
      <c r="C172" s="2">
        <f>Cleaning!G1786*1000</f>
        <v>52000</v>
      </c>
      <c r="D172" s="2">
        <f>(Table1[[#This Row],[Salary (Min)]]+Table1[[#This Row],[Salary (Max)]])/2</f>
        <v>40000</v>
      </c>
      <c r="E172" t="s">
        <v>6458</v>
      </c>
      <c r="F172" t="s">
        <v>1290</v>
      </c>
      <c r="G172" t="str">
        <f>LEFT(Table1[[#This Row],[Location]],FIND(",",Table1[[#This Row],[Location]])-1)</f>
        <v>Hilliard</v>
      </c>
      <c r="H172" t="s">
        <v>118</v>
      </c>
      <c r="I172" t="s">
        <v>222</v>
      </c>
      <c r="J172" t="s">
        <v>39</v>
      </c>
      <c r="K172" t="b">
        <v>0</v>
      </c>
      <c r="L172">
        <v>1</v>
      </c>
      <c r="M172">
        <v>0</v>
      </c>
      <c r="N172">
        <v>0</v>
      </c>
      <c r="O172">
        <v>0</v>
      </c>
      <c r="P172">
        <v>0</v>
      </c>
      <c r="Q172">
        <v>0</v>
      </c>
    </row>
    <row r="173" spans="1:17" x14ac:dyDescent="0.3">
      <c r="A173" t="str">
        <f>Cleaning!E1787</f>
        <v>Data Analyst</v>
      </c>
      <c r="B173" s="2">
        <f>Cleaning!F1787*1000</f>
        <v>28000</v>
      </c>
      <c r="C173" s="2">
        <f>Cleaning!G1787*1000</f>
        <v>52000</v>
      </c>
      <c r="D173" s="2">
        <f>(Table1[[#This Row],[Salary (Min)]]+Table1[[#This Row],[Salary (Max)]])/2</f>
        <v>40000</v>
      </c>
      <c r="E173" t="s">
        <v>7029</v>
      </c>
      <c r="F173" t="s">
        <v>151</v>
      </c>
      <c r="G173" t="str">
        <f>LEFT(Table1[[#This Row],[Location]],FIND(",",Table1[[#This Row],[Location]])-1)</f>
        <v>Columbus</v>
      </c>
      <c r="H173" t="s">
        <v>51</v>
      </c>
      <c r="I173" t="s">
        <v>46</v>
      </c>
      <c r="J173" t="s">
        <v>47</v>
      </c>
      <c r="K173" t="b">
        <v>0</v>
      </c>
      <c r="L173">
        <v>1</v>
      </c>
      <c r="M173">
        <v>1</v>
      </c>
      <c r="N173">
        <v>0</v>
      </c>
      <c r="O173">
        <v>1</v>
      </c>
      <c r="P173">
        <v>0</v>
      </c>
      <c r="Q173">
        <v>1</v>
      </c>
    </row>
    <row r="174" spans="1:17" x14ac:dyDescent="0.3">
      <c r="A174" t="str">
        <f>Cleaning!E1788</f>
        <v>Data Analyst</v>
      </c>
      <c r="B174" s="2">
        <f>Cleaning!F1788*1000</f>
        <v>28000</v>
      </c>
      <c r="C174" s="2">
        <f>Cleaning!G1788*1000</f>
        <v>52000</v>
      </c>
      <c r="D174" s="2">
        <f>(Table1[[#This Row],[Salary (Min)]]+Table1[[#This Row],[Salary (Max)]])/2</f>
        <v>40000</v>
      </c>
      <c r="E174" t="s">
        <v>7379</v>
      </c>
      <c r="F174" t="s">
        <v>603</v>
      </c>
      <c r="G174" t="str">
        <f>LEFT(Table1[[#This Row],[Location]],FIND(",",Table1[[#This Row],[Location]])-1)</f>
        <v>Dublin</v>
      </c>
      <c r="H174" t="s">
        <v>91</v>
      </c>
      <c r="I174" t="s">
        <v>46</v>
      </c>
      <c r="J174" t="s">
        <v>106</v>
      </c>
      <c r="K174" t="b">
        <v>0</v>
      </c>
      <c r="L174">
        <v>1</v>
      </c>
      <c r="M174">
        <v>0</v>
      </c>
      <c r="N174">
        <v>0</v>
      </c>
      <c r="O174">
        <v>0</v>
      </c>
      <c r="P174">
        <v>0</v>
      </c>
      <c r="Q174">
        <v>1</v>
      </c>
    </row>
    <row r="175" spans="1:17" x14ac:dyDescent="0.3">
      <c r="A175" t="str">
        <f>Cleaning!E1789</f>
        <v>Business Analyst</v>
      </c>
      <c r="B175" s="2">
        <f>Cleaning!F1789*1000</f>
        <v>28000</v>
      </c>
      <c r="C175" s="2">
        <f>Cleaning!G1789*1000</f>
        <v>52000</v>
      </c>
      <c r="D175" s="2">
        <f>(Table1[[#This Row],[Salary (Min)]]+Table1[[#This Row],[Salary (Max)]])/2</f>
        <v>40000</v>
      </c>
      <c r="E175" t="s">
        <v>7380</v>
      </c>
      <c r="F175" t="s">
        <v>151</v>
      </c>
      <c r="G175" t="str">
        <f>LEFT(Table1[[#This Row],[Location]],FIND(",",Table1[[#This Row],[Location]])-1)</f>
        <v>Columbus</v>
      </c>
      <c r="H175" t="s">
        <v>28</v>
      </c>
      <c r="I175" t="s">
        <v>29</v>
      </c>
      <c r="J175" t="s">
        <v>132</v>
      </c>
      <c r="K175" t="b">
        <v>0</v>
      </c>
      <c r="L175">
        <v>1</v>
      </c>
      <c r="M175">
        <v>1</v>
      </c>
      <c r="N175">
        <v>0</v>
      </c>
      <c r="O175">
        <v>1</v>
      </c>
      <c r="P175">
        <v>0</v>
      </c>
      <c r="Q175">
        <v>0</v>
      </c>
    </row>
    <row r="176" spans="1:17" x14ac:dyDescent="0.3">
      <c r="A176" t="str">
        <f>Cleaning!E886</f>
        <v>Data Analyst</v>
      </c>
      <c r="B176" s="2">
        <f>Cleaning!F886*1000</f>
        <v>29000</v>
      </c>
      <c r="C176" s="2">
        <f>Cleaning!G886*1000</f>
        <v>38000</v>
      </c>
      <c r="D176" s="2">
        <f>(Table1[[#This Row],[Salary (Min)]]+Table1[[#This Row],[Salary (Max)]])/2</f>
        <v>33500</v>
      </c>
      <c r="E176" t="s">
        <v>6803</v>
      </c>
      <c r="F176" t="s">
        <v>1820</v>
      </c>
      <c r="G176" t="str">
        <f>LEFT(Table1[[#This Row],[Location]],FIND(",",Table1[[#This Row],[Location]])-1)</f>
        <v>Houston</v>
      </c>
      <c r="H176" t="s">
        <v>20</v>
      </c>
      <c r="I176" t="s">
        <v>2629</v>
      </c>
      <c r="J176" t="s">
        <v>75</v>
      </c>
      <c r="K176" t="b">
        <v>0</v>
      </c>
      <c r="L176">
        <v>0</v>
      </c>
      <c r="M176">
        <v>1</v>
      </c>
      <c r="N176">
        <v>0</v>
      </c>
      <c r="O176">
        <v>0</v>
      </c>
      <c r="P176">
        <v>0</v>
      </c>
      <c r="Q176">
        <v>0</v>
      </c>
    </row>
    <row r="177" spans="1:17" x14ac:dyDescent="0.3">
      <c r="A177" t="str">
        <f>Cleaning!E887</f>
        <v>Data Analyst</v>
      </c>
      <c r="B177" s="2">
        <f>Cleaning!F887*1000</f>
        <v>29000</v>
      </c>
      <c r="C177" s="2">
        <f>Cleaning!G887*1000</f>
        <v>38000</v>
      </c>
      <c r="D177" s="2">
        <f>(Table1[[#This Row],[Salary (Min)]]+Table1[[#This Row],[Salary (Max)]])/2</f>
        <v>33500</v>
      </c>
      <c r="E177" t="s">
        <v>6804</v>
      </c>
      <c r="F177" t="s">
        <v>1820</v>
      </c>
      <c r="G177" t="str">
        <f>LEFT(Table1[[#This Row],[Location]],FIND(",",Table1[[#This Row],[Location]])-1)</f>
        <v>Houston</v>
      </c>
      <c r="H177" t="s">
        <v>20</v>
      </c>
      <c r="I177" t="s">
        <v>58</v>
      </c>
      <c r="J177" t="s">
        <v>160</v>
      </c>
      <c r="K177" t="b">
        <v>0</v>
      </c>
      <c r="L177">
        <v>0</v>
      </c>
      <c r="M177">
        <v>0</v>
      </c>
      <c r="N177">
        <v>0</v>
      </c>
      <c r="O177">
        <v>0</v>
      </c>
      <c r="P177">
        <v>0</v>
      </c>
      <c r="Q177">
        <v>1</v>
      </c>
    </row>
    <row r="178" spans="1:17" x14ac:dyDescent="0.3">
      <c r="A178" t="str">
        <f>Cleaning!E888</f>
        <v>Data Analyst</v>
      </c>
      <c r="B178" s="2">
        <f>Cleaning!F888*1000</f>
        <v>29000</v>
      </c>
      <c r="C178" s="2">
        <f>Cleaning!G888*1000</f>
        <v>38000</v>
      </c>
      <c r="D178" s="2">
        <f>(Table1[[#This Row],[Salary (Min)]]+Table1[[#This Row],[Salary (Max)]])/2</f>
        <v>33500</v>
      </c>
      <c r="E178" t="s">
        <v>6805</v>
      </c>
      <c r="F178" t="s">
        <v>1820</v>
      </c>
      <c r="G178" t="str">
        <f>LEFT(Table1[[#This Row],[Location]],FIND(",",Table1[[#This Row],[Location]])-1)</f>
        <v>Houston</v>
      </c>
      <c r="H178" t="s">
        <v>91</v>
      </c>
      <c r="I178" t="s">
        <v>274</v>
      </c>
      <c r="J178" t="s">
        <v>106</v>
      </c>
      <c r="K178" t="b">
        <v>0</v>
      </c>
      <c r="L178">
        <v>1</v>
      </c>
      <c r="M178">
        <v>0</v>
      </c>
      <c r="N178">
        <v>0</v>
      </c>
      <c r="O178">
        <v>1</v>
      </c>
      <c r="P178">
        <v>0</v>
      </c>
      <c r="Q178">
        <v>1</v>
      </c>
    </row>
    <row r="179" spans="1:17" x14ac:dyDescent="0.3">
      <c r="A179" t="str">
        <f>Cleaning!E889</f>
        <v>Data Analyst</v>
      </c>
      <c r="B179" s="2">
        <f>Cleaning!F889*1000</f>
        <v>29000</v>
      </c>
      <c r="C179" s="2">
        <f>Cleaning!G889*1000</f>
        <v>38000</v>
      </c>
      <c r="D179" s="2">
        <f>(Table1[[#This Row],[Salary (Min)]]+Table1[[#This Row],[Salary (Max)]])/2</f>
        <v>33500</v>
      </c>
      <c r="E179" t="s">
        <v>6169</v>
      </c>
      <c r="F179" t="s">
        <v>1820</v>
      </c>
      <c r="G179" t="str">
        <f>LEFT(Table1[[#This Row],[Location]],FIND(",",Table1[[#This Row],[Location]])-1)</f>
        <v>Houston</v>
      </c>
      <c r="H179" t="s">
        <v>20</v>
      </c>
      <c r="I179" t="s">
        <v>146</v>
      </c>
      <c r="J179" t="s">
        <v>106</v>
      </c>
      <c r="K179" t="b">
        <v>0</v>
      </c>
      <c r="L179">
        <v>1</v>
      </c>
      <c r="M179">
        <v>1</v>
      </c>
      <c r="N179">
        <v>0</v>
      </c>
      <c r="O179">
        <v>1</v>
      </c>
      <c r="P179">
        <v>0</v>
      </c>
      <c r="Q179">
        <v>1</v>
      </c>
    </row>
    <row r="180" spans="1:17" x14ac:dyDescent="0.3">
      <c r="A180" t="str">
        <f>Cleaning!E890</f>
        <v>Data Analyst</v>
      </c>
      <c r="B180" s="2">
        <f>Cleaning!F890*1000</f>
        <v>29000</v>
      </c>
      <c r="C180" s="2">
        <f>Cleaning!G890*1000</f>
        <v>38000</v>
      </c>
      <c r="D180" s="2">
        <f>(Table1[[#This Row],[Salary (Min)]]+Table1[[#This Row],[Salary (Max)]])/2</f>
        <v>33500</v>
      </c>
      <c r="E180" t="s">
        <v>6806</v>
      </c>
      <c r="F180" t="s">
        <v>1820</v>
      </c>
      <c r="G180" t="str">
        <f>LEFT(Table1[[#This Row],[Location]],FIND(",",Table1[[#This Row],[Location]])-1)</f>
        <v>Houston</v>
      </c>
      <c r="H180" t="s">
        <v>35</v>
      </c>
      <c r="I180" t="s">
        <v>1569</v>
      </c>
      <c r="J180" t="s">
        <v>31</v>
      </c>
      <c r="K180" t="b">
        <v>0</v>
      </c>
      <c r="L180">
        <v>1</v>
      </c>
      <c r="M180">
        <v>1</v>
      </c>
      <c r="N180">
        <v>0</v>
      </c>
      <c r="O180">
        <v>0</v>
      </c>
      <c r="P180">
        <v>0</v>
      </c>
      <c r="Q180">
        <v>0</v>
      </c>
    </row>
    <row r="181" spans="1:17" x14ac:dyDescent="0.3">
      <c r="A181" t="str">
        <f>Cleaning!E891</f>
        <v>Data Analyst</v>
      </c>
      <c r="B181" s="2">
        <f>Cleaning!F891*1000</f>
        <v>29000</v>
      </c>
      <c r="C181" s="2">
        <f>Cleaning!G891*1000</f>
        <v>38000</v>
      </c>
      <c r="D181" s="2">
        <f>(Table1[[#This Row],[Salary (Min)]]+Table1[[#This Row],[Salary (Max)]])/2</f>
        <v>33500</v>
      </c>
      <c r="E181" t="s">
        <v>6807</v>
      </c>
      <c r="F181" t="s">
        <v>2706</v>
      </c>
      <c r="G181" t="str">
        <f>LEFT(Table1[[#This Row],[Location]],FIND(",",Table1[[#This Row],[Location]])-1)</f>
        <v>Stafford</v>
      </c>
      <c r="H181" t="s">
        <v>118</v>
      </c>
      <c r="I181" t="s">
        <v>1306</v>
      </c>
      <c r="J181" t="s">
        <v>39</v>
      </c>
      <c r="K181" t="b">
        <v>0</v>
      </c>
      <c r="L181">
        <v>1</v>
      </c>
      <c r="M181">
        <v>0</v>
      </c>
      <c r="N181">
        <v>0</v>
      </c>
      <c r="O181">
        <v>1</v>
      </c>
      <c r="P181">
        <v>1</v>
      </c>
      <c r="Q181">
        <v>1</v>
      </c>
    </row>
    <row r="182" spans="1:17" x14ac:dyDescent="0.3">
      <c r="A182" t="str">
        <f>Cleaning!E892</f>
        <v>Data Analyst</v>
      </c>
      <c r="B182" s="2">
        <f>Cleaning!F892*1000</f>
        <v>29000</v>
      </c>
      <c r="C182" s="2">
        <f>Cleaning!G892*1000</f>
        <v>38000</v>
      </c>
      <c r="D182" s="2">
        <f>(Table1[[#This Row],[Salary (Min)]]+Table1[[#This Row],[Salary (Max)]])/2</f>
        <v>33500</v>
      </c>
      <c r="E182" t="s">
        <v>6693</v>
      </c>
      <c r="F182" t="s">
        <v>1820</v>
      </c>
      <c r="G182" t="str">
        <f>LEFT(Table1[[#This Row],[Location]],FIND(",",Table1[[#This Row],[Location]])-1)</f>
        <v>Houston</v>
      </c>
      <c r="H182" t="s">
        <v>118</v>
      </c>
      <c r="I182" t="s">
        <v>222</v>
      </c>
      <c r="J182" t="s">
        <v>24</v>
      </c>
      <c r="K182" t="b">
        <v>0</v>
      </c>
      <c r="L182">
        <v>1</v>
      </c>
      <c r="M182">
        <v>0</v>
      </c>
      <c r="N182">
        <v>0</v>
      </c>
      <c r="O182">
        <v>0</v>
      </c>
      <c r="P182">
        <v>0</v>
      </c>
      <c r="Q182">
        <v>0</v>
      </c>
    </row>
    <row r="183" spans="1:17" x14ac:dyDescent="0.3">
      <c r="A183" t="str">
        <f>Cleaning!E893</f>
        <v>Data Analyst</v>
      </c>
      <c r="B183" s="2">
        <f>Cleaning!F893*1000</f>
        <v>29000</v>
      </c>
      <c r="C183" s="2">
        <f>Cleaning!G893*1000</f>
        <v>38000</v>
      </c>
      <c r="D183" s="2">
        <f>(Table1[[#This Row],[Salary (Min)]]+Table1[[#This Row],[Salary (Max)]])/2</f>
        <v>33500</v>
      </c>
      <c r="E183" t="s">
        <v>6808</v>
      </c>
      <c r="F183" t="s">
        <v>1820</v>
      </c>
      <c r="G183" t="str">
        <f>LEFT(Table1[[#This Row],[Location]],FIND(",",Table1[[#This Row],[Location]])-1)</f>
        <v>Houston</v>
      </c>
      <c r="H183" t="s">
        <v>20</v>
      </c>
      <c r="I183" t="s">
        <v>202</v>
      </c>
      <c r="J183" t="s">
        <v>39</v>
      </c>
      <c r="K183" t="b">
        <v>0</v>
      </c>
      <c r="L183">
        <v>0</v>
      </c>
      <c r="M183">
        <v>0</v>
      </c>
      <c r="N183">
        <v>0</v>
      </c>
      <c r="O183">
        <v>0</v>
      </c>
      <c r="P183">
        <v>0</v>
      </c>
      <c r="Q183">
        <v>0</v>
      </c>
    </row>
    <row r="184" spans="1:17" x14ac:dyDescent="0.3">
      <c r="A184" t="str">
        <f>Cleaning!E894</f>
        <v>Data Analyst</v>
      </c>
      <c r="B184" s="2">
        <f>Cleaning!F894*1000</f>
        <v>29000</v>
      </c>
      <c r="C184" s="2">
        <f>Cleaning!G894*1000</f>
        <v>38000</v>
      </c>
      <c r="D184" s="2">
        <f>(Table1[[#This Row],[Salary (Min)]]+Table1[[#This Row],[Salary (Max)]])/2</f>
        <v>33500</v>
      </c>
      <c r="E184" t="s">
        <v>6809</v>
      </c>
      <c r="F184" t="s">
        <v>1820</v>
      </c>
      <c r="G184" t="str">
        <f>LEFT(Table1[[#This Row],[Location]],FIND(",",Table1[[#This Row],[Location]])-1)</f>
        <v>Houston</v>
      </c>
      <c r="H184" t="s">
        <v>72</v>
      </c>
      <c r="I184" t="s">
        <v>29</v>
      </c>
      <c r="J184" t="s">
        <v>24</v>
      </c>
      <c r="K184" t="b">
        <v>0</v>
      </c>
      <c r="L184">
        <v>1</v>
      </c>
      <c r="M184">
        <v>1</v>
      </c>
      <c r="N184">
        <v>1</v>
      </c>
      <c r="O184">
        <v>0</v>
      </c>
      <c r="P184">
        <v>0</v>
      </c>
      <c r="Q184">
        <v>1</v>
      </c>
    </row>
    <row r="185" spans="1:17" x14ac:dyDescent="0.3">
      <c r="A185" t="str">
        <f>Cleaning!E895</f>
        <v>Data Analyst</v>
      </c>
      <c r="B185" s="2">
        <f>Cleaning!F895*1000</f>
        <v>29000</v>
      </c>
      <c r="C185" s="2">
        <f>Cleaning!G895*1000</f>
        <v>38000</v>
      </c>
      <c r="D185" s="2">
        <f>(Table1[[#This Row],[Salary (Min)]]+Table1[[#This Row],[Salary (Max)]])/2</f>
        <v>33500</v>
      </c>
      <c r="E185" t="s">
        <v>6810</v>
      </c>
      <c r="F185" t="s">
        <v>1820</v>
      </c>
      <c r="G185" t="str">
        <f>LEFT(Table1[[#This Row],[Location]],FIND(",",Table1[[#This Row],[Location]])-1)</f>
        <v>Houston</v>
      </c>
      <c r="H185" t="s">
        <v>137</v>
      </c>
      <c r="I185" t="s">
        <v>282</v>
      </c>
      <c r="J185" t="s">
        <v>39</v>
      </c>
      <c r="K185" t="b">
        <v>0</v>
      </c>
      <c r="L185">
        <v>0</v>
      </c>
      <c r="M185">
        <v>0</v>
      </c>
      <c r="N185">
        <v>0</v>
      </c>
      <c r="O185">
        <v>0</v>
      </c>
      <c r="P185">
        <v>0</v>
      </c>
      <c r="Q185">
        <v>0</v>
      </c>
    </row>
    <row r="186" spans="1:17" x14ac:dyDescent="0.3">
      <c r="A186" t="str">
        <f>Cleaning!E896</f>
        <v>Data Analyst</v>
      </c>
      <c r="B186" s="2">
        <f>Cleaning!F896*1000</f>
        <v>29000</v>
      </c>
      <c r="C186" s="2">
        <f>Cleaning!G896*1000</f>
        <v>38000</v>
      </c>
      <c r="D186" s="2">
        <f>(Table1[[#This Row],[Salary (Min)]]+Table1[[#This Row],[Salary (Max)]])/2</f>
        <v>33500</v>
      </c>
      <c r="E186" t="s">
        <v>6754</v>
      </c>
      <c r="F186" t="s">
        <v>1820</v>
      </c>
      <c r="G186" t="str">
        <f>LEFT(Table1[[#This Row],[Location]],FIND(",",Table1[[#This Row],[Location]])-1)</f>
        <v>Houston</v>
      </c>
      <c r="H186" t="s">
        <v>91</v>
      </c>
      <c r="I186" t="s">
        <v>222</v>
      </c>
      <c r="J186" t="s">
        <v>39</v>
      </c>
      <c r="K186" t="b">
        <v>0</v>
      </c>
      <c r="L186">
        <v>0</v>
      </c>
      <c r="M186">
        <v>0</v>
      </c>
      <c r="N186">
        <v>0</v>
      </c>
      <c r="O186">
        <v>0</v>
      </c>
      <c r="P186">
        <v>0</v>
      </c>
      <c r="Q186">
        <v>1</v>
      </c>
    </row>
    <row r="187" spans="1:17" x14ac:dyDescent="0.3">
      <c r="A187" t="str">
        <f>Cleaning!E897</f>
        <v>Data Analyst</v>
      </c>
      <c r="B187" s="2">
        <f>Cleaning!F897*1000</f>
        <v>29000</v>
      </c>
      <c r="C187" s="2">
        <f>Cleaning!G897*1000</f>
        <v>38000</v>
      </c>
      <c r="D187" s="2">
        <f>(Table1[[#This Row],[Salary (Min)]]+Table1[[#This Row],[Salary (Max)]])/2</f>
        <v>33500</v>
      </c>
      <c r="E187" t="s">
        <v>6811</v>
      </c>
      <c r="F187" t="s">
        <v>1820</v>
      </c>
      <c r="G187" t="str">
        <f>LEFT(Table1[[#This Row],[Location]],FIND(",",Table1[[#This Row],[Location]])-1)</f>
        <v>Houston</v>
      </c>
      <c r="H187" t="s">
        <v>51</v>
      </c>
      <c r="I187" t="s">
        <v>366</v>
      </c>
      <c r="J187" t="s">
        <v>47</v>
      </c>
      <c r="K187" t="b">
        <v>0</v>
      </c>
      <c r="L187">
        <v>1</v>
      </c>
      <c r="M187">
        <v>1</v>
      </c>
      <c r="N187">
        <v>0</v>
      </c>
      <c r="O187">
        <v>1</v>
      </c>
      <c r="P187">
        <v>0</v>
      </c>
      <c r="Q187">
        <v>1</v>
      </c>
    </row>
    <row r="188" spans="1:17" x14ac:dyDescent="0.3">
      <c r="A188" t="str">
        <f>Cleaning!E898</f>
        <v>Data Analyst</v>
      </c>
      <c r="B188" s="2">
        <f>Cleaning!F898*1000</f>
        <v>29000</v>
      </c>
      <c r="C188" s="2">
        <f>Cleaning!G898*1000</f>
        <v>38000</v>
      </c>
      <c r="D188" s="2">
        <f>(Table1[[#This Row],[Salary (Min)]]+Table1[[#This Row],[Salary (Max)]])/2</f>
        <v>33500</v>
      </c>
      <c r="E188" t="s">
        <v>6358</v>
      </c>
      <c r="F188" t="s">
        <v>1820</v>
      </c>
      <c r="G188" t="str">
        <f>LEFT(Table1[[#This Row],[Location]],FIND(",",Table1[[#This Row],[Location]])-1)</f>
        <v>Houston</v>
      </c>
      <c r="H188" t="s">
        <v>28</v>
      </c>
      <c r="I188" t="s">
        <v>58</v>
      </c>
      <c r="J188" t="s">
        <v>132</v>
      </c>
      <c r="K188" t="b">
        <v>0</v>
      </c>
      <c r="L188">
        <v>1</v>
      </c>
      <c r="M188">
        <v>0</v>
      </c>
      <c r="N188">
        <v>0</v>
      </c>
      <c r="O188">
        <v>0</v>
      </c>
      <c r="P188">
        <v>0</v>
      </c>
      <c r="Q188">
        <v>1</v>
      </c>
    </row>
    <row r="189" spans="1:17" x14ac:dyDescent="0.3">
      <c r="A189" t="str">
        <f>Cleaning!E899</f>
        <v>Data Analyst</v>
      </c>
      <c r="B189" s="2">
        <f>Cleaning!F899*1000</f>
        <v>29000</v>
      </c>
      <c r="C189" s="2">
        <f>Cleaning!G899*1000</f>
        <v>38000</v>
      </c>
      <c r="D189" s="2">
        <f>(Table1[[#This Row],[Salary (Min)]]+Table1[[#This Row],[Salary (Max)]])/2</f>
        <v>33500</v>
      </c>
      <c r="E189" t="s">
        <v>6812</v>
      </c>
      <c r="F189" t="s">
        <v>1820</v>
      </c>
      <c r="G189" t="str">
        <f>LEFT(Table1[[#This Row],[Location]],FIND(",",Table1[[#This Row],[Location]])-1)</f>
        <v>Houston</v>
      </c>
      <c r="H189" t="s">
        <v>118</v>
      </c>
      <c r="I189" t="s">
        <v>2629</v>
      </c>
      <c r="J189" t="s">
        <v>24</v>
      </c>
      <c r="K189" t="b">
        <v>0</v>
      </c>
      <c r="L189">
        <v>1</v>
      </c>
      <c r="M189">
        <v>0</v>
      </c>
      <c r="N189">
        <v>0</v>
      </c>
      <c r="O189">
        <v>1</v>
      </c>
      <c r="P189">
        <v>0</v>
      </c>
      <c r="Q189">
        <v>1</v>
      </c>
    </row>
    <row r="190" spans="1:17" x14ac:dyDescent="0.3">
      <c r="A190" t="str">
        <f>Cleaning!E900</f>
        <v>Data Analyst</v>
      </c>
      <c r="B190" s="2">
        <f>Cleaning!F900*1000</f>
        <v>29000</v>
      </c>
      <c r="C190" s="2">
        <f>Cleaning!G900*1000</f>
        <v>38000</v>
      </c>
      <c r="D190" s="2">
        <f>(Table1[[#This Row],[Salary (Min)]]+Table1[[#This Row],[Salary (Max)]])/2</f>
        <v>33500</v>
      </c>
      <c r="E190" t="s">
        <v>6813</v>
      </c>
      <c r="F190" t="s">
        <v>1820</v>
      </c>
      <c r="G190" t="str">
        <f>LEFT(Table1[[#This Row],[Location]],FIND(",",Table1[[#This Row],[Location]])-1)</f>
        <v>Houston</v>
      </c>
      <c r="H190" t="s">
        <v>137</v>
      </c>
      <c r="I190" t="s">
        <v>137</v>
      </c>
      <c r="J190" t="s">
        <v>137</v>
      </c>
      <c r="K190" t="b">
        <v>0</v>
      </c>
      <c r="L190">
        <v>1</v>
      </c>
      <c r="M190">
        <v>0</v>
      </c>
      <c r="N190">
        <v>0</v>
      </c>
      <c r="O190">
        <v>0</v>
      </c>
      <c r="P190">
        <v>0</v>
      </c>
      <c r="Q190">
        <v>1</v>
      </c>
    </row>
    <row r="191" spans="1:17" x14ac:dyDescent="0.3">
      <c r="A191" t="str">
        <f>Cleaning!E901</f>
        <v>Data Analyst</v>
      </c>
      <c r="B191" s="2">
        <f>Cleaning!F901*1000</f>
        <v>29000</v>
      </c>
      <c r="C191" s="2">
        <f>Cleaning!G901*1000</f>
        <v>38000</v>
      </c>
      <c r="D191" s="2">
        <f>(Table1[[#This Row],[Salary (Min)]]+Table1[[#This Row],[Salary (Max)]])/2</f>
        <v>33500</v>
      </c>
      <c r="E191" t="s">
        <v>6814</v>
      </c>
      <c r="F191" t="s">
        <v>2732</v>
      </c>
      <c r="G191" t="str">
        <f>LEFT(Table1[[#This Row],[Location]],FIND(",",Table1[[#This Row],[Location]])-1)</f>
        <v>Pearland</v>
      </c>
      <c r="H191" t="s">
        <v>35</v>
      </c>
      <c r="I191" t="s">
        <v>29</v>
      </c>
      <c r="J191" t="s">
        <v>24</v>
      </c>
      <c r="K191" t="b">
        <v>0</v>
      </c>
      <c r="L191">
        <v>1</v>
      </c>
      <c r="M191">
        <v>1</v>
      </c>
      <c r="N191">
        <v>1</v>
      </c>
      <c r="O191">
        <v>0</v>
      </c>
      <c r="P191">
        <v>0</v>
      </c>
      <c r="Q191">
        <v>1</v>
      </c>
    </row>
    <row r="192" spans="1:17" x14ac:dyDescent="0.3">
      <c r="A192" t="str">
        <f>Cleaning!E902</f>
        <v>Data Analyst</v>
      </c>
      <c r="B192" s="2">
        <f>Cleaning!F902*1000</f>
        <v>29000</v>
      </c>
      <c r="C192" s="2">
        <f>Cleaning!G902*1000</f>
        <v>38000</v>
      </c>
      <c r="D192" s="2">
        <f>(Table1[[#This Row],[Salary (Min)]]+Table1[[#This Row],[Salary (Max)]])/2</f>
        <v>33500</v>
      </c>
      <c r="E192" t="s">
        <v>6815</v>
      </c>
      <c r="F192" t="s">
        <v>2706</v>
      </c>
      <c r="G192" t="str">
        <f>LEFT(Table1[[#This Row],[Location]],FIND(",",Table1[[#This Row],[Location]])-1)</f>
        <v>Stafford</v>
      </c>
      <c r="H192" t="s">
        <v>91</v>
      </c>
      <c r="I192" t="s">
        <v>46</v>
      </c>
      <c r="J192" t="s">
        <v>106</v>
      </c>
      <c r="K192" t="b">
        <v>0</v>
      </c>
      <c r="L192">
        <v>0</v>
      </c>
      <c r="M192">
        <v>0</v>
      </c>
      <c r="N192">
        <v>0</v>
      </c>
      <c r="O192">
        <v>0</v>
      </c>
      <c r="P192">
        <v>0</v>
      </c>
      <c r="Q192">
        <v>1</v>
      </c>
    </row>
    <row r="193" spans="1:17" x14ac:dyDescent="0.3">
      <c r="A193" t="str">
        <f>Cleaning!E903</f>
        <v>Business Analyst</v>
      </c>
      <c r="B193" s="2">
        <f>Cleaning!F903*1000</f>
        <v>29000</v>
      </c>
      <c r="C193" s="2">
        <f>Cleaning!G903*1000</f>
        <v>38000</v>
      </c>
      <c r="D193" s="2">
        <f>(Table1[[#This Row],[Salary (Min)]]+Table1[[#This Row],[Salary (Max)]])/2</f>
        <v>33500</v>
      </c>
      <c r="E193" t="s">
        <v>6816</v>
      </c>
      <c r="F193" t="s">
        <v>1820</v>
      </c>
      <c r="G193" t="str">
        <f>LEFT(Table1[[#This Row],[Location]],FIND(",",Table1[[#This Row],[Location]])-1)</f>
        <v>Houston</v>
      </c>
      <c r="H193" t="s">
        <v>20</v>
      </c>
      <c r="I193" t="s">
        <v>119</v>
      </c>
      <c r="J193" t="s">
        <v>155</v>
      </c>
      <c r="K193" t="b">
        <v>0</v>
      </c>
      <c r="L193">
        <v>1</v>
      </c>
      <c r="M193">
        <v>0</v>
      </c>
      <c r="N193">
        <v>0</v>
      </c>
      <c r="O193">
        <v>0</v>
      </c>
      <c r="P193">
        <v>0</v>
      </c>
      <c r="Q193">
        <v>1</v>
      </c>
    </row>
    <row r="194" spans="1:17" x14ac:dyDescent="0.3">
      <c r="A194" t="str">
        <f>Cleaning!E904</f>
        <v>Data Analyst</v>
      </c>
      <c r="B194" s="2">
        <f>Cleaning!F904*1000</f>
        <v>29000</v>
      </c>
      <c r="C194" s="2">
        <f>Cleaning!G904*1000</f>
        <v>38000</v>
      </c>
      <c r="D194" s="2">
        <f>(Table1[[#This Row],[Salary (Min)]]+Table1[[#This Row],[Salary (Max)]])/2</f>
        <v>33500</v>
      </c>
      <c r="E194" t="s">
        <v>6817</v>
      </c>
      <c r="F194" t="s">
        <v>1820</v>
      </c>
      <c r="G194" t="str">
        <f>LEFT(Table1[[#This Row],[Location]],FIND(",",Table1[[#This Row],[Location]])-1)</f>
        <v>Houston</v>
      </c>
      <c r="H194" t="s">
        <v>137</v>
      </c>
      <c r="I194" t="s">
        <v>137</v>
      </c>
      <c r="J194" t="s">
        <v>137</v>
      </c>
      <c r="K194" t="b">
        <v>0</v>
      </c>
      <c r="L194">
        <v>1</v>
      </c>
      <c r="M194">
        <v>1</v>
      </c>
      <c r="N194">
        <v>0</v>
      </c>
      <c r="O194">
        <v>1</v>
      </c>
      <c r="P194">
        <v>0</v>
      </c>
      <c r="Q194">
        <v>1</v>
      </c>
    </row>
    <row r="195" spans="1:17" x14ac:dyDescent="0.3">
      <c r="A195" t="str">
        <f>Cleaning!E905</f>
        <v>Data Analyst</v>
      </c>
      <c r="B195" s="2">
        <f>Cleaning!F905*1000</f>
        <v>29000</v>
      </c>
      <c r="C195" s="2">
        <f>Cleaning!G905*1000</f>
        <v>38000</v>
      </c>
      <c r="D195" s="2">
        <f>(Table1[[#This Row],[Salary (Min)]]+Table1[[#This Row],[Salary (Max)]])/2</f>
        <v>33500</v>
      </c>
      <c r="E195" t="s">
        <v>6818</v>
      </c>
      <c r="F195" t="s">
        <v>1820</v>
      </c>
      <c r="G195" t="str">
        <f>LEFT(Table1[[#This Row],[Location]],FIND(",",Table1[[#This Row],[Location]])-1)</f>
        <v>Houston</v>
      </c>
      <c r="H195" t="s">
        <v>118</v>
      </c>
      <c r="I195" t="s">
        <v>1370</v>
      </c>
      <c r="J195" t="s">
        <v>24</v>
      </c>
      <c r="K195" t="b">
        <v>0</v>
      </c>
      <c r="L195">
        <v>1</v>
      </c>
      <c r="M195">
        <v>1</v>
      </c>
      <c r="N195">
        <v>0</v>
      </c>
      <c r="O195">
        <v>1</v>
      </c>
      <c r="P195">
        <v>0</v>
      </c>
      <c r="Q195">
        <v>1</v>
      </c>
    </row>
    <row r="196" spans="1:17" x14ac:dyDescent="0.3">
      <c r="A196" t="str">
        <f>Cleaning!E906</f>
        <v>Data Analyst</v>
      </c>
      <c r="B196" s="2">
        <f>Cleaning!F906*1000</f>
        <v>29000</v>
      </c>
      <c r="C196" s="2">
        <f>Cleaning!G906*1000</f>
        <v>38000</v>
      </c>
      <c r="D196" s="2">
        <f>(Table1[[#This Row],[Salary (Min)]]+Table1[[#This Row],[Salary (Max)]])/2</f>
        <v>33500</v>
      </c>
      <c r="E196" t="s">
        <v>6819</v>
      </c>
      <c r="F196" t="s">
        <v>1820</v>
      </c>
      <c r="G196" t="str">
        <f>LEFT(Table1[[#This Row],[Location]],FIND(",",Table1[[#This Row],[Location]])-1)</f>
        <v>Houston</v>
      </c>
      <c r="H196" t="s">
        <v>20</v>
      </c>
      <c r="I196" t="s">
        <v>2747</v>
      </c>
      <c r="J196" t="s">
        <v>24</v>
      </c>
      <c r="K196" t="b">
        <v>0</v>
      </c>
      <c r="L196">
        <v>1</v>
      </c>
      <c r="M196">
        <v>1</v>
      </c>
      <c r="N196">
        <v>0</v>
      </c>
      <c r="O196">
        <v>0</v>
      </c>
      <c r="P196">
        <v>0</v>
      </c>
      <c r="Q196">
        <v>1</v>
      </c>
    </row>
    <row r="197" spans="1:17" x14ac:dyDescent="0.3">
      <c r="A197" t="str">
        <f>Cleaning!E907</f>
        <v>Data Analyst</v>
      </c>
      <c r="B197" s="2">
        <f>Cleaning!F907*1000</f>
        <v>29000</v>
      </c>
      <c r="C197" s="2">
        <f>Cleaning!G907*1000</f>
        <v>38000</v>
      </c>
      <c r="D197" s="2">
        <f>(Table1[[#This Row],[Salary (Min)]]+Table1[[#This Row],[Salary (Max)]])/2</f>
        <v>33500</v>
      </c>
      <c r="E197" t="s">
        <v>6820</v>
      </c>
      <c r="F197" t="s">
        <v>1820</v>
      </c>
      <c r="G197" t="str">
        <f>LEFT(Table1[[#This Row],[Location]],FIND(",",Table1[[#This Row],[Location]])-1)</f>
        <v>Houston</v>
      </c>
      <c r="H197" t="s">
        <v>137</v>
      </c>
      <c r="I197" t="s">
        <v>137</v>
      </c>
      <c r="J197" t="s">
        <v>39</v>
      </c>
      <c r="K197" t="b">
        <v>0</v>
      </c>
      <c r="L197">
        <v>1</v>
      </c>
      <c r="M197">
        <v>1</v>
      </c>
      <c r="N197">
        <v>0</v>
      </c>
      <c r="O197">
        <v>1</v>
      </c>
      <c r="P197">
        <v>0</v>
      </c>
      <c r="Q197">
        <v>0</v>
      </c>
    </row>
    <row r="198" spans="1:17" x14ac:dyDescent="0.3">
      <c r="A198" t="str">
        <f>Cleaning!E908</f>
        <v>Data Analyst</v>
      </c>
      <c r="B198" s="2">
        <f>Cleaning!F908*1000</f>
        <v>29000</v>
      </c>
      <c r="C198" s="2">
        <f>Cleaning!G908*1000</f>
        <v>38000</v>
      </c>
      <c r="D198" s="2">
        <f>(Table1[[#This Row],[Salary (Min)]]+Table1[[#This Row],[Salary (Max)]])/2</f>
        <v>33500</v>
      </c>
      <c r="E198" t="s">
        <v>6821</v>
      </c>
      <c r="F198" t="s">
        <v>1820</v>
      </c>
      <c r="G198" t="str">
        <f>LEFT(Table1[[#This Row],[Location]],FIND(",",Table1[[#This Row],[Location]])-1)</f>
        <v>Houston</v>
      </c>
      <c r="H198" t="s">
        <v>35</v>
      </c>
      <c r="I198" t="s">
        <v>222</v>
      </c>
      <c r="J198" t="s">
        <v>39</v>
      </c>
      <c r="K198" t="b">
        <v>0</v>
      </c>
      <c r="L198">
        <v>0</v>
      </c>
      <c r="M198">
        <v>0</v>
      </c>
      <c r="N198">
        <v>0</v>
      </c>
      <c r="O198">
        <v>0</v>
      </c>
      <c r="P198">
        <v>0</v>
      </c>
      <c r="Q198">
        <v>1</v>
      </c>
    </row>
    <row r="199" spans="1:17" x14ac:dyDescent="0.3">
      <c r="A199" t="str">
        <f>Cleaning!E909</f>
        <v>Data Analyst</v>
      </c>
      <c r="B199" s="2">
        <f>Cleaning!F909*1000</f>
        <v>29000</v>
      </c>
      <c r="C199" s="2">
        <f>Cleaning!G909*1000</f>
        <v>38000</v>
      </c>
      <c r="D199" s="2">
        <f>(Table1[[#This Row],[Salary (Min)]]+Table1[[#This Row],[Salary (Max)]])/2</f>
        <v>33500</v>
      </c>
      <c r="E199" t="s">
        <v>6822</v>
      </c>
      <c r="F199" t="s">
        <v>1820</v>
      </c>
      <c r="G199" t="str">
        <f>LEFT(Table1[[#This Row],[Location]],FIND(",",Table1[[#This Row],[Location]])-1)</f>
        <v>Houston</v>
      </c>
      <c r="H199" t="s">
        <v>51</v>
      </c>
      <c r="I199" t="s">
        <v>137</v>
      </c>
      <c r="J199" t="s">
        <v>39</v>
      </c>
      <c r="K199" t="b">
        <v>0</v>
      </c>
      <c r="L199">
        <v>0</v>
      </c>
      <c r="M199">
        <v>0</v>
      </c>
      <c r="N199">
        <v>0</v>
      </c>
      <c r="O199">
        <v>0</v>
      </c>
      <c r="P199">
        <v>0</v>
      </c>
      <c r="Q199">
        <v>1</v>
      </c>
    </row>
    <row r="200" spans="1:17" x14ac:dyDescent="0.3">
      <c r="A200" t="str">
        <f>Cleaning!E910</f>
        <v>Data Analyst</v>
      </c>
      <c r="B200" s="2">
        <f>Cleaning!F910*1000</f>
        <v>29000</v>
      </c>
      <c r="C200" s="2">
        <f>Cleaning!G910*1000</f>
        <v>38000</v>
      </c>
      <c r="D200" s="2">
        <f>(Table1[[#This Row],[Salary (Min)]]+Table1[[#This Row],[Salary (Max)]])/2</f>
        <v>33500</v>
      </c>
      <c r="E200" t="s">
        <v>6823</v>
      </c>
      <c r="F200" t="s">
        <v>1820</v>
      </c>
      <c r="G200" t="str">
        <f>LEFT(Table1[[#This Row],[Location]],FIND(",",Table1[[#This Row],[Location]])-1)</f>
        <v>Houston</v>
      </c>
      <c r="H200" t="s">
        <v>28</v>
      </c>
      <c r="I200" t="s">
        <v>1815</v>
      </c>
      <c r="J200" t="s">
        <v>132</v>
      </c>
      <c r="K200" t="b">
        <v>0</v>
      </c>
      <c r="L200">
        <v>1</v>
      </c>
      <c r="M200">
        <v>0</v>
      </c>
      <c r="N200">
        <v>0</v>
      </c>
      <c r="O200">
        <v>0</v>
      </c>
      <c r="P200">
        <v>0</v>
      </c>
      <c r="Q200">
        <v>1</v>
      </c>
    </row>
    <row r="201" spans="1:17" x14ac:dyDescent="0.3">
      <c r="A201" t="str">
        <f>Cleaning!E911</f>
        <v>Business Analyst</v>
      </c>
      <c r="B201" s="2">
        <f>Cleaning!F911*1000</f>
        <v>29000</v>
      </c>
      <c r="C201" s="2">
        <f>Cleaning!G911*1000</f>
        <v>38000</v>
      </c>
      <c r="D201" s="2">
        <f>(Table1[[#This Row],[Salary (Min)]]+Table1[[#This Row],[Salary (Max)]])/2</f>
        <v>33500</v>
      </c>
      <c r="E201" t="s">
        <v>6693</v>
      </c>
      <c r="F201" t="s">
        <v>1820</v>
      </c>
      <c r="G201" t="str">
        <f>LEFT(Table1[[#This Row],[Location]],FIND(",",Table1[[#This Row],[Location]])-1)</f>
        <v>Houston</v>
      </c>
      <c r="H201" t="s">
        <v>118</v>
      </c>
      <c r="I201" t="s">
        <v>222</v>
      </c>
      <c r="J201" t="s">
        <v>24</v>
      </c>
      <c r="K201" t="b">
        <v>0</v>
      </c>
      <c r="L201">
        <v>1</v>
      </c>
      <c r="M201">
        <v>1</v>
      </c>
      <c r="N201">
        <v>0</v>
      </c>
      <c r="O201">
        <v>0</v>
      </c>
      <c r="P201">
        <v>0</v>
      </c>
      <c r="Q201">
        <v>1</v>
      </c>
    </row>
    <row r="202" spans="1:17" x14ac:dyDescent="0.3">
      <c r="A202" t="str">
        <f>Cleaning!E912</f>
        <v>Data Analyst</v>
      </c>
      <c r="B202" s="2">
        <f>Cleaning!F912*1000</f>
        <v>29000</v>
      </c>
      <c r="C202" s="2">
        <f>Cleaning!G912*1000</f>
        <v>38000</v>
      </c>
      <c r="D202" s="2">
        <f>(Table1[[#This Row],[Salary (Min)]]+Table1[[#This Row],[Salary (Max)]])/2</f>
        <v>33500</v>
      </c>
      <c r="E202" t="s">
        <v>6824</v>
      </c>
      <c r="F202" t="s">
        <v>1820</v>
      </c>
      <c r="G202" t="str">
        <f>LEFT(Table1[[#This Row],[Location]],FIND(",",Table1[[#This Row],[Location]])-1)</f>
        <v>Houston</v>
      </c>
      <c r="H202" t="s">
        <v>20</v>
      </c>
      <c r="I202" t="s">
        <v>178</v>
      </c>
      <c r="J202" t="s">
        <v>24</v>
      </c>
      <c r="K202" t="b">
        <v>1</v>
      </c>
      <c r="L202">
        <v>0</v>
      </c>
      <c r="M202">
        <v>0</v>
      </c>
      <c r="N202">
        <v>0</v>
      </c>
      <c r="O202">
        <v>0</v>
      </c>
      <c r="P202">
        <v>0</v>
      </c>
      <c r="Q202">
        <v>0</v>
      </c>
    </row>
    <row r="203" spans="1:17" x14ac:dyDescent="0.3">
      <c r="A203" t="str">
        <f>Cleaning!E913</f>
        <v>Data Analyst</v>
      </c>
      <c r="B203" s="2">
        <f>Cleaning!F913*1000</f>
        <v>29000</v>
      </c>
      <c r="C203" s="2">
        <f>Cleaning!G913*1000</f>
        <v>38000</v>
      </c>
      <c r="D203" s="2">
        <f>(Table1[[#This Row],[Salary (Min)]]+Table1[[#This Row],[Salary (Max)]])/2</f>
        <v>33500</v>
      </c>
      <c r="E203" t="s">
        <v>6224</v>
      </c>
      <c r="F203" t="s">
        <v>1820</v>
      </c>
      <c r="G203" t="str">
        <f>LEFT(Table1[[#This Row],[Location]],FIND(",",Table1[[#This Row],[Location]])-1)</f>
        <v>Houston</v>
      </c>
      <c r="H203" t="s">
        <v>91</v>
      </c>
      <c r="I203" t="s">
        <v>366</v>
      </c>
      <c r="J203" t="s">
        <v>155</v>
      </c>
      <c r="K203" t="b">
        <v>0</v>
      </c>
      <c r="L203">
        <v>0</v>
      </c>
      <c r="M203">
        <v>0</v>
      </c>
      <c r="N203">
        <v>0</v>
      </c>
      <c r="O203">
        <v>0</v>
      </c>
      <c r="P203">
        <v>0</v>
      </c>
      <c r="Q203">
        <v>0</v>
      </c>
    </row>
    <row r="204" spans="1:17" x14ac:dyDescent="0.3">
      <c r="A204" t="str">
        <f>Cleaning!E914</f>
        <v>Data Analyst</v>
      </c>
      <c r="B204" s="2">
        <f>Cleaning!F914*1000</f>
        <v>29000</v>
      </c>
      <c r="C204" s="2">
        <f>Cleaning!G914*1000</f>
        <v>38000</v>
      </c>
      <c r="D204" s="2">
        <f>(Table1[[#This Row],[Salary (Min)]]+Table1[[#This Row],[Salary (Max)]])/2</f>
        <v>33500</v>
      </c>
      <c r="E204" t="s">
        <v>6825</v>
      </c>
      <c r="F204" t="s">
        <v>1820</v>
      </c>
      <c r="G204" t="str">
        <f>LEFT(Table1[[#This Row],[Location]],FIND(",",Table1[[#This Row],[Location]])-1)</f>
        <v>Houston</v>
      </c>
      <c r="H204" t="s">
        <v>20</v>
      </c>
      <c r="I204" t="s">
        <v>46</v>
      </c>
      <c r="J204" t="s">
        <v>106</v>
      </c>
      <c r="K204" t="b">
        <v>0</v>
      </c>
      <c r="L204">
        <v>1</v>
      </c>
      <c r="M204">
        <v>1</v>
      </c>
      <c r="N204">
        <v>0</v>
      </c>
      <c r="O204">
        <v>0</v>
      </c>
      <c r="P204">
        <v>0</v>
      </c>
      <c r="Q204">
        <v>1</v>
      </c>
    </row>
    <row r="205" spans="1:17" x14ac:dyDescent="0.3">
      <c r="A205" t="str">
        <f>Cleaning!E507</f>
        <v>Data Analyst</v>
      </c>
      <c r="B205" s="2">
        <f>Cleaning!F507*1000</f>
        <v>30000</v>
      </c>
      <c r="C205" s="2">
        <f>Cleaning!G507*1000</f>
        <v>54000</v>
      </c>
      <c r="D205" s="2">
        <f>(Table1[[#This Row],[Salary (Min)]]+Table1[[#This Row],[Salary (Max)]])/2</f>
        <v>42000</v>
      </c>
      <c r="E205" t="s">
        <v>6264</v>
      </c>
      <c r="F205" t="s">
        <v>1631</v>
      </c>
      <c r="G205" t="str">
        <f>LEFT(Table1[[#This Row],[Location]],FIND(",",Table1[[#This Row],[Location]])-1)</f>
        <v>Gainesville</v>
      </c>
      <c r="H205" t="s">
        <v>118</v>
      </c>
      <c r="I205" t="s">
        <v>46</v>
      </c>
      <c r="J205" t="s">
        <v>47</v>
      </c>
      <c r="K205" t="b">
        <v>0</v>
      </c>
      <c r="L205">
        <v>0</v>
      </c>
      <c r="M205">
        <v>0</v>
      </c>
      <c r="N205">
        <v>0</v>
      </c>
      <c r="O205">
        <v>0</v>
      </c>
      <c r="P205">
        <v>0</v>
      </c>
      <c r="Q205">
        <v>1</v>
      </c>
    </row>
    <row r="206" spans="1:17" x14ac:dyDescent="0.3">
      <c r="A206" t="str">
        <f>Cleaning!E508</f>
        <v>Data Analyst</v>
      </c>
      <c r="B206" s="2">
        <f>Cleaning!F508*1000</f>
        <v>30000</v>
      </c>
      <c r="C206" s="2">
        <f>Cleaning!G508*1000</f>
        <v>54000</v>
      </c>
      <c r="D206" s="2">
        <f>(Table1[[#This Row],[Salary (Min)]]+Table1[[#This Row],[Salary (Max)]])/2</f>
        <v>42000</v>
      </c>
      <c r="E206" t="s">
        <v>6264</v>
      </c>
      <c r="F206" t="s">
        <v>1631</v>
      </c>
      <c r="G206" t="str">
        <f>LEFT(Table1[[#This Row],[Location]],FIND(",",Table1[[#This Row],[Location]])-1)</f>
        <v>Gainesville</v>
      </c>
      <c r="H206" t="s">
        <v>118</v>
      </c>
      <c r="I206" t="s">
        <v>46</v>
      </c>
      <c r="J206" t="s">
        <v>47</v>
      </c>
      <c r="K206" t="b">
        <v>0</v>
      </c>
      <c r="L206">
        <v>0</v>
      </c>
      <c r="M206">
        <v>0</v>
      </c>
      <c r="N206">
        <v>0</v>
      </c>
      <c r="O206">
        <v>0</v>
      </c>
      <c r="P206">
        <v>0</v>
      </c>
      <c r="Q206">
        <v>0</v>
      </c>
    </row>
    <row r="207" spans="1:17" x14ac:dyDescent="0.3">
      <c r="A207" t="str">
        <f>Cleaning!E509</f>
        <v>Data Analyst</v>
      </c>
      <c r="B207" s="2">
        <f>Cleaning!F509*1000</f>
        <v>30000</v>
      </c>
      <c r="C207" s="2">
        <f>Cleaning!G509*1000</f>
        <v>54000</v>
      </c>
      <c r="D207" s="2">
        <f>(Table1[[#This Row],[Salary (Min)]]+Table1[[#This Row],[Salary (Max)]])/2</f>
        <v>42000</v>
      </c>
      <c r="E207" t="s">
        <v>6524</v>
      </c>
      <c r="F207" t="s">
        <v>1631</v>
      </c>
      <c r="G207" t="str">
        <f>LEFT(Table1[[#This Row],[Location]],FIND(",",Table1[[#This Row],[Location]])-1)</f>
        <v>Gainesville</v>
      </c>
      <c r="H207" t="s">
        <v>28</v>
      </c>
      <c r="I207" t="s">
        <v>563</v>
      </c>
      <c r="J207" t="s">
        <v>75</v>
      </c>
      <c r="K207" t="b">
        <v>0</v>
      </c>
      <c r="L207">
        <v>1</v>
      </c>
      <c r="M207">
        <v>1</v>
      </c>
      <c r="N207">
        <v>0</v>
      </c>
      <c r="O207">
        <v>0</v>
      </c>
      <c r="P207">
        <v>1</v>
      </c>
      <c r="Q207">
        <v>0</v>
      </c>
    </row>
    <row r="208" spans="1:17" x14ac:dyDescent="0.3">
      <c r="A208" t="str">
        <f>Cleaning!E510</f>
        <v>Data Analyst</v>
      </c>
      <c r="B208" s="2">
        <f>Cleaning!F510*1000</f>
        <v>30000</v>
      </c>
      <c r="C208" s="2">
        <f>Cleaning!G510*1000</f>
        <v>54000</v>
      </c>
      <c r="D208" s="2">
        <f>(Table1[[#This Row],[Salary (Min)]]+Table1[[#This Row],[Salary (Max)]])/2</f>
        <v>42000</v>
      </c>
      <c r="E208" t="s">
        <v>6525</v>
      </c>
      <c r="F208" t="s">
        <v>1631</v>
      </c>
      <c r="G208" t="str">
        <f>LEFT(Table1[[#This Row],[Location]],FIND(",",Table1[[#This Row],[Location]])-1)</f>
        <v>Gainesville</v>
      </c>
      <c r="H208" t="s">
        <v>51</v>
      </c>
      <c r="I208" t="s">
        <v>66</v>
      </c>
      <c r="J208" t="s">
        <v>229</v>
      </c>
      <c r="K208" t="b">
        <v>0</v>
      </c>
      <c r="L208">
        <v>0</v>
      </c>
      <c r="M208">
        <v>0</v>
      </c>
      <c r="N208">
        <v>0</v>
      </c>
      <c r="O208">
        <v>0</v>
      </c>
      <c r="P208">
        <v>0</v>
      </c>
      <c r="Q208">
        <v>1</v>
      </c>
    </row>
    <row r="209" spans="1:17" x14ac:dyDescent="0.3">
      <c r="A209" t="str">
        <f>Cleaning!E511</f>
        <v>Data Analyst</v>
      </c>
      <c r="B209" s="2">
        <f>Cleaning!F511*1000</f>
        <v>30000</v>
      </c>
      <c r="C209" s="2">
        <f>Cleaning!G511*1000</f>
        <v>54000</v>
      </c>
      <c r="D209" s="2">
        <f>(Table1[[#This Row],[Salary (Min)]]+Table1[[#This Row],[Salary (Max)]])/2</f>
        <v>42000</v>
      </c>
      <c r="E209" t="s">
        <v>6526</v>
      </c>
      <c r="F209" t="s">
        <v>1641</v>
      </c>
      <c r="G209" t="str">
        <f>LEFT(Table1[[#This Row],[Location]],FIND(",",Table1[[#This Row],[Location]])-1)</f>
        <v>Alachua</v>
      </c>
      <c r="H209" t="s">
        <v>35</v>
      </c>
      <c r="I209" t="s">
        <v>29</v>
      </c>
      <c r="J209" t="s">
        <v>229</v>
      </c>
      <c r="K209" t="b">
        <v>0</v>
      </c>
      <c r="L209">
        <v>1</v>
      </c>
      <c r="M209">
        <v>1</v>
      </c>
      <c r="N209">
        <v>0</v>
      </c>
      <c r="O209">
        <v>1</v>
      </c>
      <c r="P209">
        <v>0</v>
      </c>
      <c r="Q209">
        <v>1</v>
      </c>
    </row>
    <row r="210" spans="1:17" x14ac:dyDescent="0.3">
      <c r="A210" t="str">
        <f>Cleaning!E512</f>
        <v>Data Analyst</v>
      </c>
      <c r="B210" s="2">
        <f>Cleaning!F512*1000</f>
        <v>30000</v>
      </c>
      <c r="C210" s="2">
        <f>Cleaning!G512*1000</f>
        <v>54000</v>
      </c>
      <c r="D210" s="2">
        <f>(Table1[[#This Row],[Salary (Min)]]+Table1[[#This Row],[Salary (Max)]])/2</f>
        <v>42000</v>
      </c>
      <c r="E210" t="s">
        <v>6264</v>
      </c>
      <c r="F210" t="s">
        <v>1631</v>
      </c>
      <c r="G210" t="str">
        <f>LEFT(Table1[[#This Row],[Location]],FIND(",",Table1[[#This Row],[Location]])-1)</f>
        <v>Gainesville</v>
      </c>
      <c r="H210" t="s">
        <v>118</v>
      </c>
      <c r="I210" t="s">
        <v>46</v>
      </c>
      <c r="J210" t="s">
        <v>47</v>
      </c>
      <c r="K210" t="b">
        <v>0</v>
      </c>
      <c r="L210">
        <v>1</v>
      </c>
      <c r="M210">
        <v>0</v>
      </c>
      <c r="N210">
        <v>0</v>
      </c>
      <c r="O210">
        <v>0</v>
      </c>
      <c r="P210">
        <v>0</v>
      </c>
      <c r="Q210">
        <v>1</v>
      </c>
    </row>
    <row r="211" spans="1:17" x14ac:dyDescent="0.3">
      <c r="A211" t="str">
        <f>Cleaning!E513</f>
        <v>Data Analyst</v>
      </c>
      <c r="B211" s="2">
        <f>Cleaning!F513*1000</f>
        <v>30000</v>
      </c>
      <c r="C211" s="2">
        <f>Cleaning!G513*1000</f>
        <v>54000</v>
      </c>
      <c r="D211" s="2">
        <f>(Table1[[#This Row],[Salary (Min)]]+Table1[[#This Row],[Salary (Max)]])/2</f>
        <v>42000</v>
      </c>
      <c r="E211" t="s">
        <v>6264</v>
      </c>
      <c r="F211" t="s">
        <v>1631</v>
      </c>
      <c r="G211" t="str">
        <f>LEFT(Table1[[#This Row],[Location]],FIND(",",Table1[[#This Row],[Location]])-1)</f>
        <v>Gainesville</v>
      </c>
      <c r="H211" t="s">
        <v>118</v>
      </c>
      <c r="I211" t="s">
        <v>46</v>
      </c>
      <c r="J211" t="s">
        <v>47</v>
      </c>
      <c r="K211" t="b">
        <v>0</v>
      </c>
      <c r="L211">
        <v>1</v>
      </c>
      <c r="M211">
        <v>1</v>
      </c>
      <c r="N211">
        <v>1</v>
      </c>
      <c r="O211">
        <v>0</v>
      </c>
      <c r="P211">
        <v>1</v>
      </c>
      <c r="Q211">
        <v>1</v>
      </c>
    </row>
    <row r="212" spans="1:17" x14ac:dyDescent="0.3">
      <c r="A212" t="str">
        <f>Cleaning!E514</f>
        <v>Data Analyst</v>
      </c>
      <c r="B212" s="2">
        <f>Cleaning!F514*1000</f>
        <v>30000</v>
      </c>
      <c r="C212" s="2">
        <f>Cleaning!G514*1000</f>
        <v>54000</v>
      </c>
      <c r="D212" s="2">
        <f>(Table1[[#This Row],[Salary (Min)]]+Table1[[#This Row],[Salary (Max)]])/2</f>
        <v>42000</v>
      </c>
      <c r="E212" t="s">
        <v>6526</v>
      </c>
      <c r="F212" t="s">
        <v>1631</v>
      </c>
      <c r="G212" t="str">
        <f>LEFT(Table1[[#This Row],[Location]],FIND(",",Table1[[#This Row],[Location]])-1)</f>
        <v>Gainesville</v>
      </c>
      <c r="H212" t="s">
        <v>35</v>
      </c>
      <c r="I212" t="s">
        <v>29</v>
      </c>
      <c r="J212" t="s">
        <v>229</v>
      </c>
      <c r="K212" t="b">
        <v>0</v>
      </c>
      <c r="L212">
        <v>1</v>
      </c>
      <c r="M212">
        <v>1</v>
      </c>
      <c r="N212">
        <v>0</v>
      </c>
      <c r="O212">
        <v>0</v>
      </c>
      <c r="P212">
        <v>0</v>
      </c>
      <c r="Q212">
        <v>1</v>
      </c>
    </row>
    <row r="213" spans="1:17" x14ac:dyDescent="0.3">
      <c r="A213" t="str">
        <f>Cleaning!E1344</f>
        <v>Business Analyst</v>
      </c>
      <c r="B213" s="2">
        <f>Cleaning!F1344*1000</f>
        <v>30000</v>
      </c>
      <c r="C213" s="2">
        <f>Cleaning!G1344*1000</f>
        <v>53000</v>
      </c>
      <c r="D213" s="2">
        <f>(Table1[[#This Row],[Salary (Min)]]+Table1[[#This Row],[Salary (Max)]])/2</f>
        <v>41500</v>
      </c>
      <c r="E213" t="s">
        <v>7108</v>
      </c>
      <c r="F213" t="s">
        <v>1379</v>
      </c>
      <c r="G213" t="str">
        <f>LEFT(Table1[[#This Row],[Location]],FIND(",",Table1[[#This Row],[Location]])-1)</f>
        <v>Dallas</v>
      </c>
      <c r="H213" t="s">
        <v>35</v>
      </c>
      <c r="I213" t="s">
        <v>222</v>
      </c>
      <c r="J213" t="s">
        <v>24</v>
      </c>
      <c r="K213" t="b">
        <v>0</v>
      </c>
      <c r="L213">
        <v>1</v>
      </c>
      <c r="M213">
        <v>0</v>
      </c>
      <c r="N213">
        <v>0</v>
      </c>
      <c r="O213">
        <v>0</v>
      </c>
      <c r="P213">
        <v>0</v>
      </c>
      <c r="Q213">
        <v>1</v>
      </c>
    </row>
    <row r="214" spans="1:17" x14ac:dyDescent="0.3">
      <c r="A214" t="str">
        <f>Cleaning!E1345</f>
        <v>Data Analyst</v>
      </c>
      <c r="B214" s="2">
        <f>Cleaning!F1345*1000</f>
        <v>30000</v>
      </c>
      <c r="C214" s="2">
        <f>Cleaning!G1345*1000</f>
        <v>53000</v>
      </c>
      <c r="D214" s="2">
        <f>(Table1[[#This Row],[Salary (Min)]]+Table1[[#This Row],[Salary (Max)]])/2</f>
        <v>41500</v>
      </c>
      <c r="E214" t="s">
        <v>7109</v>
      </c>
      <c r="F214" t="s">
        <v>1379</v>
      </c>
      <c r="G214" t="str">
        <f>LEFT(Table1[[#This Row],[Location]],FIND(",",Table1[[#This Row],[Location]])-1)</f>
        <v>Dallas</v>
      </c>
      <c r="H214" t="s">
        <v>28</v>
      </c>
      <c r="I214" t="s">
        <v>1477</v>
      </c>
      <c r="J214" t="s">
        <v>75</v>
      </c>
      <c r="K214" t="b">
        <v>0</v>
      </c>
      <c r="L214">
        <v>0</v>
      </c>
      <c r="M214">
        <v>0</v>
      </c>
      <c r="N214">
        <v>0</v>
      </c>
      <c r="O214">
        <v>1</v>
      </c>
      <c r="P214">
        <v>0</v>
      </c>
      <c r="Q214">
        <v>1</v>
      </c>
    </row>
    <row r="215" spans="1:17" x14ac:dyDescent="0.3">
      <c r="A215" t="str">
        <f>Cleaning!E1346</f>
        <v>Data Analyst</v>
      </c>
      <c r="B215" s="2">
        <f>Cleaning!F1346*1000</f>
        <v>30000</v>
      </c>
      <c r="C215" s="2">
        <f>Cleaning!G1346*1000</f>
        <v>53000</v>
      </c>
      <c r="D215" s="2">
        <f>(Table1[[#This Row],[Salary (Min)]]+Table1[[#This Row],[Salary (Max)]])/2</f>
        <v>41500</v>
      </c>
      <c r="E215" t="s">
        <v>7110</v>
      </c>
      <c r="F215" t="s">
        <v>395</v>
      </c>
      <c r="G215" t="str">
        <f>LEFT(Table1[[#This Row],[Location]],FIND(",",Table1[[#This Row],[Location]])-1)</f>
        <v>Irving</v>
      </c>
      <c r="H215" t="s">
        <v>137</v>
      </c>
      <c r="I215" t="s">
        <v>137</v>
      </c>
      <c r="J215" t="s">
        <v>137</v>
      </c>
      <c r="K215" t="b">
        <v>0</v>
      </c>
      <c r="L215">
        <v>0</v>
      </c>
      <c r="M215">
        <v>0</v>
      </c>
      <c r="N215">
        <v>0</v>
      </c>
      <c r="O215">
        <v>0</v>
      </c>
      <c r="P215">
        <v>0</v>
      </c>
      <c r="Q215">
        <v>0</v>
      </c>
    </row>
    <row r="216" spans="1:17" x14ac:dyDescent="0.3">
      <c r="A216" t="str">
        <f>Cleaning!E1347</f>
        <v>Data Analyst</v>
      </c>
      <c r="B216" s="2">
        <f>Cleaning!F1347*1000</f>
        <v>30000</v>
      </c>
      <c r="C216" s="2">
        <f>Cleaning!G1347*1000</f>
        <v>53000</v>
      </c>
      <c r="D216" s="2">
        <f>(Table1[[#This Row],[Salary (Min)]]+Table1[[#This Row],[Salary (Max)]])/2</f>
        <v>41500</v>
      </c>
      <c r="E216" t="s">
        <v>7111</v>
      </c>
      <c r="F216" t="s">
        <v>1379</v>
      </c>
      <c r="G216" t="str">
        <f>LEFT(Table1[[#This Row],[Location]],FIND(",",Table1[[#This Row],[Location]])-1)</f>
        <v>Dallas</v>
      </c>
      <c r="H216" t="s">
        <v>51</v>
      </c>
      <c r="I216" t="s">
        <v>29</v>
      </c>
      <c r="J216" t="s">
        <v>39</v>
      </c>
      <c r="K216" t="b">
        <v>1</v>
      </c>
      <c r="L216">
        <v>0</v>
      </c>
      <c r="M216">
        <v>0</v>
      </c>
      <c r="N216">
        <v>0</v>
      </c>
      <c r="O216">
        <v>0</v>
      </c>
      <c r="P216">
        <v>0</v>
      </c>
      <c r="Q216">
        <v>1</v>
      </c>
    </row>
    <row r="217" spans="1:17" x14ac:dyDescent="0.3">
      <c r="A217" t="str">
        <f>Cleaning!E1348</f>
        <v>Data Analyst</v>
      </c>
      <c r="B217" s="2">
        <f>Cleaning!F1348*1000</f>
        <v>30000</v>
      </c>
      <c r="C217" s="2">
        <f>Cleaning!G1348*1000</f>
        <v>53000</v>
      </c>
      <c r="D217" s="2">
        <f>(Table1[[#This Row],[Salary (Min)]]+Table1[[#This Row],[Salary (Max)]])/2</f>
        <v>41500</v>
      </c>
      <c r="E217" t="s">
        <v>6205</v>
      </c>
      <c r="F217" t="s">
        <v>1379</v>
      </c>
      <c r="G217" t="str">
        <f>LEFT(Table1[[#This Row],[Location]],FIND(",",Table1[[#This Row],[Location]])-1)</f>
        <v>Dallas</v>
      </c>
      <c r="H217" t="s">
        <v>28</v>
      </c>
      <c r="I217" t="s">
        <v>222</v>
      </c>
      <c r="J217" t="s">
        <v>75</v>
      </c>
      <c r="K217" t="b">
        <v>0</v>
      </c>
      <c r="L217">
        <v>1</v>
      </c>
      <c r="M217">
        <v>0</v>
      </c>
      <c r="N217">
        <v>0</v>
      </c>
      <c r="O217">
        <v>0</v>
      </c>
      <c r="P217">
        <v>0</v>
      </c>
      <c r="Q217">
        <v>1</v>
      </c>
    </row>
    <row r="218" spans="1:17" x14ac:dyDescent="0.3">
      <c r="A218" t="str">
        <f>Cleaning!E1349</f>
        <v>Data Analyst</v>
      </c>
      <c r="B218" s="2">
        <f>Cleaning!F1349*1000</f>
        <v>30000</v>
      </c>
      <c r="C218" s="2">
        <f>Cleaning!G1349*1000</f>
        <v>53000</v>
      </c>
      <c r="D218" s="2">
        <f>(Table1[[#This Row],[Salary (Min)]]+Table1[[#This Row],[Salary (Max)]])/2</f>
        <v>41500</v>
      </c>
      <c r="E218" t="s">
        <v>7112</v>
      </c>
      <c r="F218" t="s">
        <v>1379</v>
      </c>
      <c r="G218" t="str">
        <f>LEFT(Table1[[#This Row],[Location]],FIND(",",Table1[[#This Row],[Location]])-1)</f>
        <v>Dallas</v>
      </c>
      <c r="H218" t="s">
        <v>91</v>
      </c>
      <c r="I218" t="s">
        <v>58</v>
      </c>
      <c r="J218" t="s">
        <v>441</v>
      </c>
      <c r="K218" t="b">
        <v>0</v>
      </c>
      <c r="L218">
        <v>1</v>
      </c>
      <c r="M218">
        <v>0</v>
      </c>
      <c r="N218">
        <v>0</v>
      </c>
      <c r="O218">
        <v>1</v>
      </c>
      <c r="P218">
        <v>0</v>
      </c>
      <c r="Q218">
        <v>1</v>
      </c>
    </row>
    <row r="219" spans="1:17" x14ac:dyDescent="0.3">
      <c r="A219" t="str">
        <f>Cleaning!E1350</f>
        <v>Data Analyst</v>
      </c>
      <c r="B219" s="2">
        <f>Cleaning!F1350*1000</f>
        <v>30000</v>
      </c>
      <c r="C219" s="2">
        <f>Cleaning!G1350*1000</f>
        <v>53000</v>
      </c>
      <c r="D219" s="2">
        <f>(Table1[[#This Row],[Salary (Min)]]+Table1[[#This Row],[Salary (Max)]])/2</f>
        <v>41500</v>
      </c>
      <c r="E219" t="s">
        <v>7113</v>
      </c>
      <c r="F219" t="s">
        <v>1379</v>
      </c>
      <c r="G219" t="str">
        <f>LEFT(Table1[[#This Row],[Location]],FIND(",",Table1[[#This Row],[Location]])-1)</f>
        <v>Dallas</v>
      </c>
      <c r="H219" t="s">
        <v>28</v>
      </c>
      <c r="I219" t="s">
        <v>1477</v>
      </c>
      <c r="J219" t="s">
        <v>75</v>
      </c>
      <c r="K219" t="b">
        <v>0</v>
      </c>
      <c r="L219">
        <v>0</v>
      </c>
      <c r="M219">
        <v>0</v>
      </c>
      <c r="N219">
        <v>0</v>
      </c>
      <c r="O219">
        <v>0</v>
      </c>
      <c r="P219">
        <v>0</v>
      </c>
      <c r="Q219">
        <v>1</v>
      </c>
    </row>
    <row r="220" spans="1:17" x14ac:dyDescent="0.3">
      <c r="A220" t="str">
        <f>Cleaning!E1351</f>
        <v>Data Analyst</v>
      </c>
      <c r="B220" s="2">
        <f>Cleaning!F1351*1000</f>
        <v>30000</v>
      </c>
      <c r="C220" s="2">
        <f>Cleaning!G1351*1000</f>
        <v>53000</v>
      </c>
      <c r="D220" s="2">
        <f>(Table1[[#This Row],[Salary (Min)]]+Table1[[#This Row],[Salary (Max)]])/2</f>
        <v>41500</v>
      </c>
      <c r="E220" t="s">
        <v>6915</v>
      </c>
      <c r="F220" t="s">
        <v>395</v>
      </c>
      <c r="G220" t="str">
        <f>LEFT(Table1[[#This Row],[Location]],FIND(",",Table1[[#This Row],[Location]])-1)</f>
        <v>Irving</v>
      </c>
      <c r="H220" t="s">
        <v>28</v>
      </c>
      <c r="I220" t="s">
        <v>66</v>
      </c>
      <c r="J220" t="s">
        <v>86</v>
      </c>
      <c r="K220" t="b">
        <v>0</v>
      </c>
      <c r="L220">
        <v>0</v>
      </c>
      <c r="M220">
        <v>0</v>
      </c>
      <c r="N220">
        <v>0</v>
      </c>
      <c r="O220">
        <v>0</v>
      </c>
      <c r="P220">
        <v>0</v>
      </c>
      <c r="Q220">
        <v>1</v>
      </c>
    </row>
    <row r="221" spans="1:17" x14ac:dyDescent="0.3">
      <c r="A221" t="str">
        <f>Cleaning!E1352</f>
        <v>Data Analyst</v>
      </c>
      <c r="B221" s="2">
        <f>Cleaning!F1352*1000</f>
        <v>30000</v>
      </c>
      <c r="C221" s="2">
        <f>Cleaning!G1352*1000</f>
        <v>53000</v>
      </c>
      <c r="D221" s="2">
        <f>(Table1[[#This Row],[Salary (Min)]]+Table1[[#This Row],[Salary (Max)]])/2</f>
        <v>41500</v>
      </c>
      <c r="E221" t="s">
        <v>7111</v>
      </c>
      <c r="F221" t="s">
        <v>1379</v>
      </c>
      <c r="G221" t="str">
        <f>LEFT(Table1[[#This Row],[Location]],FIND(",",Table1[[#This Row],[Location]])-1)</f>
        <v>Dallas</v>
      </c>
      <c r="H221" t="s">
        <v>51</v>
      </c>
      <c r="I221" t="s">
        <v>29</v>
      </c>
      <c r="J221" t="s">
        <v>39</v>
      </c>
      <c r="K221" t="b">
        <v>1</v>
      </c>
      <c r="L221">
        <v>1</v>
      </c>
      <c r="M221">
        <v>1</v>
      </c>
      <c r="N221">
        <v>0</v>
      </c>
      <c r="O221">
        <v>0</v>
      </c>
      <c r="P221">
        <v>0</v>
      </c>
      <c r="Q221">
        <v>1</v>
      </c>
    </row>
    <row r="222" spans="1:17" x14ac:dyDescent="0.3">
      <c r="A222" t="str">
        <f>Cleaning!E1353</f>
        <v>Data Analyst</v>
      </c>
      <c r="B222" s="2">
        <f>Cleaning!F1353*1000</f>
        <v>30000</v>
      </c>
      <c r="C222" s="2">
        <f>Cleaning!G1353*1000</f>
        <v>53000</v>
      </c>
      <c r="D222" s="2">
        <f>(Table1[[#This Row],[Salary (Min)]]+Table1[[#This Row],[Salary (Max)]])/2</f>
        <v>41500</v>
      </c>
      <c r="E222" t="s">
        <v>7114</v>
      </c>
      <c r="F222" t="s">
        <v>1379</v>
      </c>
      <c r="G222" t="str">
        <f>LEFT(Table1[[#This Row],[Location]],FIND(",",Table1[[#This Row],[Location]])-1)</f>
        <v>Dallas</v>
      </c>
      <c r="H222" t="s">
        <v>35</v>
      </c>
      <c r="I222" t="s">
        <v>336</v>
      </c>
      <c r="J222" t="s">
        <v>39</v>
      </c>
      <c r="K222" t="b">
        <v>0</v>
      </c>
      <c r="L222">
        <v>0</v>
      </c>
      <c r="M222">
        <v>0</v>
      </c>
      <c r="N222">
        <v>0</v>
      </c>
      <c r="O222">
        <v>0</v>
      </c>
      <c r="P222">
        <v>1</v>
      </c>
      <c r="Q222">
        <v>1</v>
      </c>
    </row>
    <row r="223" spans="1:17" x14ac:dyDescent="0.3">
      <c r="A223" t="str">
        <f>Cleaning!E1354</f>
        <v>Data Analyst</v>
      </c>
      <c r="B223" s="2">
        <f>Cleaning!F1354*1000</f>
        <v>30000</v>
      </c>
      <c r="C223" s="2">
        <f>Cleaning!G1354*1000</f>
        <v>53000</v>
      </c>
      <c r="D223" s="2">
        <f>(Table1[[#This Row],[Salary (Min)]]+Table1[[#This Row],[Salary (Max)]])/2</f>
        <v>41500</v>
      </c>
      <c r="E223" t="e">
        <v>#VALUE!</v>
      </c>
      <c r="F223" t="s">
        <v>1379</v>
      </c>
      <c r="G223" t="str">
        <f>LEFT(Table1[[#This Row],[Location]],FIND(",",Table1[[#This Row],[Location]])-1)</f>
        <v>Dallas</v>
      </c>
      <c r="H223" t="s">
        <v>137</v>
      </c>
      <c r="I223" t="s">
        <v>137</v>
      </c>
      <c r="J223" t="s">
        <v>137</v>
      </c>
      <c r="K223" t="b">
        <v>0</v>
      </c>
      <c r="L223">
        <v>1</v>
      </c>
      <c r="M223">
        <v>0</v>
      </c>
      <c r="N223">
        <v>0</v>
      </c>
      <c r="O223">
        <v>0</v>
      </c>
      <c r="P223">
        <v>0</v>
      </c>
      <c r="Q223">
        <v>1</v>
      </c>
    </row>
    <row r="224" spans="1:17" x14ac:dyDescent="0.3">
      <c r="A224" t="str">
        <f>Cleaning!E1355</f>
        <v>Data Analyst</v>
      </c>
      <c r="B224" s="2">
        <f>Cleaning!F1355*1000</f>
        <v>30000</v>
      </c>
      <c r="C224" s="2">
        <f>Cleaning!G1355*1000</f>
        <v>53000</v>
      </c>
      <c r="D224" s="2">
        <f>(Table1[[#This Row],[Salary (Min)]]+Table1[[#This Row],[Salary (Max)]])/2</f>
        <v>41500</v>
      </c>
      <c r="E224" t="s">
        <v>7115</v>
      </c>
      <c r="F224" t="s">
        <v>1379</v>
      </c>
      <c r="G224" t="str">
        <f>LEFT(Table1[[#This Row],[Location]],FIND(",",Table1[[#This Row],[Location]])-1)</f>
        <v>Dallas</v>
      </c>
      <c r="H224" t="s">
        <v>118</v>
      </c>
      <c r="I224" t="s">
        <v>29</v>
      </c>
      <c r="J224" t="s">
        <v>160</v>
      </c>
      <c r="K224" t="b">
        <v>0</v>
      </c>
      <c r="L224">
        <v>1</v>
      </c>
      <c r="M224">
        <v>1</v>
      </c>
      <c r="N224">
        <v>0</v>
      </c>
      <c r="O224">
        <v>0</v>
      </c>
      <c r="P224">
        <v>0</v>
      </c>
      <c r="Q224">
        <v>1</v>
      </c>
    </row>
    <row r="225" spans="1:17" x14ac:dyDescent="0.3">
      <c r="A225" t="str">
        <f>Cleaning!E1356</f>
        <v>Business Analyst</v>
      </c>
      <c r="B225" s="2">
        <f>Cleaning!F1356*1000</f>
        <v>30000</v>
      </c>
      <c r="C225" s="2">
        <f>Cleaning!G1356*1000</f>
        <v>53000</v>
      </c>
      <c r="D225" s="2">
        <f>(Table1[[#This Row],[Salary (Min)]]+Table1[[#This Row],[Salary (Max)]])/2</f>
        <v>41500</v>
      </c>
      <c r="E225" t="s">
        <v>7116</v>
      </c>
      <c r="F225" t="s">
        <v>395</v>
      </c>
      <c r="G225" t="str">
        <f>LEFT(Table1[[#This Row],[Location]],FIND(",",Table1[[#This Row],[Location]])-1)</f>
        <v>Irving</v>
      </c>
      <c r="H225" t="s">
        <v>137</v>
      </c>
      <c r="I225" t="s">
        <v>137</v>
      </c>
      <c r="J225" t="s">
        <v>137</v>
      </c>
      <c r="K225" t="b">
        <v>0</v>
      </c>
      <c r="L225">
        <v>1</v>
      </c>
      <c r="M225">
        <v>0</v>
      </c>
      <c r="N225">
        <v>0</v>
      </c>
      <c r="O225">
        <v>0</v>
      </c>
      <c r="P225">
        <v>0</v>
      </c>
      <c r="Q225">
        <v>1</v>
      </c>
    </row>
    <row r="226" spans="1:17" x14ac:dyDescent="0.3">
      <c r="A226" t="str">
        <f>Cleaning!E1357</f>
        <v>Data Analyst</v>
      </c>
      <c r="B226" s="2">
        <f>Cleaning!F1357*1000</f>
        <v>30000</v>
      </c>
      <c r="C226" s="2">
        <f>Cleaning!G1357*1000</f>
        <v>53000</v>
      </c>
      <c r="D226" s="2">
        <f>(Table1[[#This Row],[Salary (Min)]]+Table1[[#This Row],[Salary (Max)]])/2</f>
        <v>41500</v>
      </c>
      <c r="E226" t="s">
        <v>7117</v>
      </c>
      <c r="F226" t="s">
        <v>3958</v>
      </c>
      <c r="G226" t="str">
        <f>LEFT(Table1[[#This Row],[Location]],FIND(",",Table1[[#This Row],[Location]])-1)</f>
        <v>Grapevine</v>
      </c>
      <c r="H226" t="s">
        <v>35</v>
      </c>
      <c r="I226" t="s">
        <v>1437</v>
      </c>
      <c r="J226" t="s">
        <v>31</v>
      </c>
      <c r="K226" t="b">
        <v>0</v>
      </c>
      <c r="L226">
        <v>0</v>
      </c>
      <c r="M226">
        <v>0</v>
      </c>
      <c r="N226">
        <v>0</v>
      </c>
      <c r="O226">
        <v>0</v>
      </c>
      <c r="P226">
        <v>0</v>
      </c>
      <c r="Q226">
        <v>0</v>
      </c>
    </row>
    <row r="227" spans="1:17" x14ac:dyDescent="0.3">
      <c r="A227" t="str">
        <f>Cleaning!E1358</f>
        <v>Data Analyst</v>
      </c>
      <c r="B227" s="2">
        <f>Cleaning!F1358*1000</f>
        <v>30000</v>
      </c>
      <c r="C227" s="2">
        <f>Cleaning!G1358*1000</f>
        <v>53000</v>
      </c>
      <c r="D227" s="2">
        <f>(Table1[[#This Row],[Salary (Min)]]+Table1[[#This Row],[Salary (Max)]])/2</f>
        <v>41500</v>
      </c>
      <c r="E227" t="s">
        <v>7118</v>
      </c>
      <c r="F227" t="s">
        <v>1379</v>
      </c>
      <c r="G227" t="str">
        <f>LEFT(Table1[[#This Row],[Location]],FIND(",",Table1[[#This Row],[Location]])-1)</f>
        <v>Dallas</v>
      </c>
      <c r="H227" t="s">
        <v>28</v>
      </c>
      <c r="I227" t="s">
        <v>3961</v>
      </c>
      <c r="J227" t="s">
        <v>86</v>
      </c>
      <c r="K227" t="b">
        <v>0</v>
      </c>
      <c r="L227">
        <v>0</v>
      </c>
      <c r="M227">
        <v>0</v>
      </c>
      <c r="N227">
        <v>0</v>
      </c>
      <c r="O227">
        <v>0</v>
      </c>
      <c r="P227">
        <v>0</v>
      </c>
      <c r="Q227">
        <v>1</v>
      </c>
    </row>
    <row r="228" spans="1:17" x14ac:dyDescent="0.3">
      <c r="A228" t="str">
        <f>Cleaning!E1359</f>
        <v>Data Analyst</v>
      </c>
      <c r="B228" s="2">
        <f>Cleaning!F1359*1000</f>
        <v>30000</v>
      </c>
      <c r="C228" s="2">
        <f>Cleaning!G1359*1000</f>
        <v>53000</v>
      </c>
      <c r="D228" s="2">
        <f>(Table1[[#This Row],[Salary (Min)]]+Table1[[#This Row],[Salary (Max)]])/2</f>
        <v>41500</v>
      </c>
      <c r="E228" t="s">
        <v>6821</v>
      </c>
      <c r="F228" t="s">
        <v>1362</v>
      </c>
      <c r="G228" t="str">
        <f>LEFT(Table1[[#This Row],[Location]],FIND(",",Table1[[#This Row],[Location]])-1)</f>
        <v>Plano</v>
      </c>
      <c r="H228" t="s">
        <v>35</v>
      </c>
      <c r="I228" t="s">
        <v>222</v>
      </c>
      <c r="J228" t="s">
        <v>39</v>
      </c>
      <c r="K228" t="b">
        <v>0</v>
      </c>
      <c r="L228">
        <v>1</v>
      </c>
      <c r="M228">
        <v>0</v>
      </c>
      <c r="N228">
        <v>0</v>
      </c>
      <c r="O228">
        <v>0</v>
      </c>
      <c r="P228">
        <v>0</v>
      </c>
      <c r="Q228">
        <v>1</v>
      </c>
    </row>
    <row r="229" spans="1:17" x14ac:dyDescent="0.3">
      <c r="A229" t="str">
        <f>Cleaning!E1360</f>
        <v>Data Analyst</v>
      </c>
      <c r="B229" s="2">
        <f>Cleaning!F1360*1000</f>
        <v>30000</v>
      </c>
      <c r="C229" s="2">
        <f>Cleaning!G1360*1000</f>
        <v>53000</v>
      </c>
      <c r="D229" s="2">
        <f>(Table1[[#This Row],[Salary (Min)]]+Table1[[#This Row],[Salary (Max)]])/2</f>
        <v>41500</v>
      </c>
      <c r="E229" t="s">
        <v>7119</v>
      </c>
      <c r="F229" t="s">
        <v>395</v>
      </c>
      <c r="G229" t="str">
        <f>LEFT(Table1[[#This Row],[Location]],FIND(",",Table1[[#This Row],[Location]])-1)</f>
        <v>Irving</v>
      </c>
      <c r="H229" t="s">
        <v>28</v>
      </c>
      <c r="I229" t="s">
        <v>46</v>
      </c>
      <c r="J229" t="s">
        <v>39</v>
      </c>
      <c r="K229" t="b">
        <v>0</v>
      </c>
      <c r="L229">
        <v>1</v>
      </c>
      <c r="M229">
        <v>1</v>
      </c>
      <c r="N229">
        <v>0</v>
      </c>
      <c r="O229">
        <v>1</v>
      </c>
      <c r="P229">
        <v>0</v>
      </c>
      <c r="Q229">
        <v>1</v>
      </c>
    </row>
    <row r="230" spans="1:17" x14ac:dyDescent="0.3">
      <c r="A230" t="str">
        <f>Cleaning!E1361</f>
        <v>Data Analyst</v>
      </c>
      <c r="B230" s="2">
        <f>Cleaning!F1361*1000</f>
        <v>30000</v>
      </c>
      <c r="C230" s="2">
        <f>Cleaning!G1361*1000</f>
        <v>53000</v>
      </c>
      <c r="D230" s="2">
        <f>(Table1[[#This Row],[Salary (Min)]]+Table1[[#This Row],[Salary (Max)]])/2</f>
        <v>41500</v>
      </c>
      <c r="E230" t="s">
        <v>7120</v>
      </c>
      <c r="F230" t="s">
        <v>1379</v>
      </c>
      <c r="G230" t="str">
        <f>LEFT(Table1[[#This Row],[Location]],FIND(",",Table1[[#This Row],[Location]])-1)</f>
        <v>Dallas</v>
      </c>
      <c r="H230" t="s">
        <v>35</v>
      </c>
      <c r="I230" t="s">
        <v>194</v>
      </c>
      <c r="J230" t="s">
        <v>86</v>
      </c>
      <c r="K230" t="b">
        <v>0</v>
      </c>
      <c r="L230">
        <v>0</v>
      </c>
      <c r="M230">
        <v>0</v>
      </c>
      <c r="N230">
        <v>0</v>
      </c>
      <c r="O230">
        <v>0</v>
      </c>
      <c r="P230">
        <v>0</v>
      </c>
      <c r="Q230">
        <v>0</v>
      </c>
    </row>
    <row r="231" spans="1:17" x14ac:dyDescent="0.3">
      <c r="A231" t="str">
        <f>Cleaning!E1362</f>
        <v>Data Analyst</v>
      </c>
      <c r="B231" s="2">
        <f>Cleaning!F1362*1000</f>
        <v>30000</v>
      </c>
      <c r="C231" s="2">
        <f>Cleaning!G1362*1000</f>
        <v>53000</v>
      </c>
      <c r="D231" s="2">
        <f>(Table1[[#This Row],[Salary (Min)]]+Table1[[#This Row],[Salary (Max)]])/2</f>
        <v>41500</v>
      </c>
      <c r="E231" t="s">
        <v>6747</v>
      </c>
      <c r="F231" t="s">
        <v>1362</v>
      </c>
      <c r="G231" t="str">
        <f>LEFT(Table1[[#This Row],[Location]],FIND(",",Table1[[#This Row],[Location]])-1)</f>
        <v>Plano</v>
      </c>
      <c r="H231" t="s">
        <v>91</v>
      </c>
      <c r="I231" t="s">
        <v>46</v>
      </c>
      <c r="J231" t="s">
        <v>155</v>
      </c>
      <c r="K231" t="b">
        <v>0</v>
      </c>
      <c r="L231">
        <v>1</v>
      </c>
      <c r="M231">
        <v>1</v>
      </c>
      <c r="N231">
        <v>0</v>
      </c>
      <c r="O231">
        <v>1</v>
      </c>
      <c r="P231">
        <v>1</v>
      </c>
      <c r="Q231">
        <v>1</v>
      </c>
    </row>
    <row r="232" spans="1:17" x14ac:dyDescent="0.3">
      <c r="A232" t="str">
        <f>Cleaning!E1363</f>
        <v>Data Analyst</v>
      </c>
      <c r="B232" s="2">
        <f>Cleaning!F1363*1000</f>
        <v>30000</v>
      </c>
      <c r="C232" s="2">
        <f>Cleaning!G1363*1000</f>
        <v>53000</v>
      </c>
      <c r="D232" s="2">
        <f>(Table1[[#This Row],[Salary (Min)]]+Table1[[#This Row],[Salary (Max)]])/2</f>
        <v>41500</v>
      </c>
      <c r="E232" t="s">
        <v>7121</v>
      </c>
      <c r="F232" t="s">
        <v>1379</v>
      </c>
      <c r="G232" t="str">
        <f>LEFT(Table1[[#This Row],[Location]],FIND(",",Table1[[#This Row],[Location]])-1)</f>
        <v>Dallas</v>
      </c>
      <c r="H232" t="s">
        <v>51</v>
      </c>
      <c r="I232" t="s">
        <v>222</v>
      </c>
      <c r="J232" t="s">
        <v>39</v>
      </c>
      <c r="K232" t="b">
        <v>0</v>
      </c>
      <c r="L232">
        <v>1</v>
      </c>
      <c r="M232">
        <v>0</v>
      </c>
      <c r="N232">
        <v>0</v>
      </c>
      <c r="O232">
        <v>0</v>
      </c>
      <c r="P232">
        <v>0</v>
      </c>
      <c r="Q232">
        <v>0</v>
      </c>
    </row>
    <row r="233" spans="1:17" x14ac:dyDescent="0.3">
      <c r="A233" t="str">
        <f>Cleaning!E1364</f>
        <v>Data Analyst</v>
      </c>
      <c r="B233" s="2">
        <f>Cleaning!F1364*1000</f>
        <v>30000</v>
      </c>
      <c r="C233" s="2">
        <f>Cleaning!G1364*1000</f>
        <v>53000</v>
      </c>
      <c r="D233" s="2">
        <f>(Table1[[#This Row],[Salary (Min)]]+Table1[[#This Row],[Salary (Max)]])/2</f>
        <v>41500</v>
      </c>
      <c r="E233" t="s">
        <v>7122</v>
      </c>
      <c r="F233" t="s">
        <v>1379</v>
      </c>
      <c r="G233" t="str">
        <f>LEFT(Table1[[#This Row],[Location]],FIND(",",Table1[[#This Row],[Location]])-1)</f>
        <v>Dallas</v>
      </c>
      <c r="H233" t="s">
        <v>35</v>
      </c>
      <c r="I233" t="s">
        <v>2747</v>
      </c>
      <c r="J233" t="s">
        <v>31</v>
      </c>
      <c r="K233" t="b">
        <v>0</v>
      </c>
      <c r="L233">
        <v>1</v>
      </c>
      <c r="M233">
        <v>1</v>
      </c>
      <c r="N233">
        <v>1</v>
      </c>
      <c r="O233">
        <v>1</v>
      </c>
      <c r="P233">
        <v>0</v>
      </c>
      <c r="Q233">
        <v>1</v>
      </c>
    </row>
    <row r="234" spans="1:17" x14ac:dyDescent="0.3">
      <c r="A234" t="str">
        <f>Cleaning!E1365</f>
        <v>Data Analyst</v>
      </c>
      <c r="B234" s="2">
        <f>Cleaning!F1365*1000</f>
        <v>30000</v>
      </c>
      <c r="C234" s="2">
        <f>Cleaning!G1365*1000</f>
        <v>53000</v>
      </c>
      <c r="D234" s="2">
        <f>(Table1[[#This Row],[Salary (Min)]]+Table1[[#This Row],[Salary (Max)]])/2</f>
        <v>41500</v>
      </c>
      <c r="E234" t="s">
        <v>6214</v>
      </c>
      <c r="F234" t="s">
        <v>395</v>
      </c>
      <c r="G234" t="str">
        <f>LEFT(Table1[[#This Row],[Location]],FIND(",",Table1[[#This Row],[Location]])-1)</f>
        <v>Irving</v>
      </c>
      <c r="H234" t="s">
        <v>28</v>
      </c>
      <c r="I234" t="s">
        <v>58</v>
      </c>
      <c r="J234" t="s">
        <v>132</v>
      </c>
      <c r="K234" t="b">
        <v>0</v>
      </c>
      <c r="L234">
        <v>0</v>
      </c>
      <c r="M234">
        <v>0</v>
      </c>
      <c r="N234">
        <v>0</v>
      </c>
      <c r="O234">
        <v>0</v>
      </c>
      <c r="P234">
        <v>0</v>
      </c>
      <c r="Q234">
        <v>0</v>
      </c>
    </row>
    <row r="235" spans="1:17" x14ac:dyDescent="0.3">
      <c r="A235" t="str">
        <f>Cleaning!E1366</f>
        <v>Data Analyst</v>
      </c>
      <c r="B235" s="2">
        <f>Cleaning!F1366*1000</f>
        <v>30000</v>
      </c>
      <c r="C235" s="2">
        <f>Cleaning!G1366*1000</f>
        <v>53000</v>
      </c>
      <c r="D235" s="2">
        <f>(Table1[[#This Row],[Salary (Min)]]+Table1[[#This Row],[Salary (Max)]])/2</f>
        <v>41500</v>
      </c>
      <c r="E235" t="s">
        <v>6264</v>
      </c>
      <c r="F235" t="s">
        <v>1379</v>
      </c>
      <c r="G235" t="str">
        <f>LEFT(Table1[[#This Row],[Location]],FIND(",",Table1[[#This Row],[Location]])-1)</f>
        <v>Dallas</v>
      </c>
      <c r="H235" t="s">
        <v>118</v>
      </c>
      <c r="I235" t="s">
        <v>46</v>
      </c>
      <c r="J235" t="s">
        <v>47</v>
      </c>
      <c r="K235" t="b">
        <v>0</v>
      </c>
      <c r="L235">
        <v>0</v>
      </c>
      <c r="M235">
        <v>0</v>
      </c>
      <c r="N235">
        <v>0</v>
      </c>
      <c r="O235">
        <v>1</v>
      </c>
      <c r="P235">
        <v>0</v>
      </c>
      <c r="Q235">
        <v>1</v>
      </c>
    </row>
    <row r="236" spans="1:17" x14ac:dyDescent="0.3">
      <c r="A236" t="str">
        <f>Cleaning!E1367</f>
        <v>Data Analyst</v>
      </c>
      <c r="B236" s="2">
        <f>Cleaning!F1367*1000</f>
        <v>30000</v>
      </c>
      <c r="C236" s="2">
        <f>Cleaning!G1367*1000</f>
        <v>53000</v>
      </c>
      <c r="D236" s="2">
        <f>(Table1[[#This Row],[Salary (Min)]]+Table1[[#This Row],[Salary (Max)]])/2</f>
        <v>41500</v>
      </c>
      <c r="E236" t="s">
        <v>7123</v>
      </c>
      <c r="F236" t="s">
        <v>3859</v>
      </c>
      <c r="G236" t="str">
        <f>LEFT(Table1[[#This Row],[Location]],FIND(",",Table1[[#This Row],[Location]])-1)</f>
        <v>Arlington</v>
      </c>
      <c r="H236" t="s">
        <v>20</v>
      </c>
      <c r="I236" t="s">
        <v>2648</v>
      </c>
      <c r="J236" t="s">
        <v>160</v>
      </c>
      <c r="K236" t="b">
        <v>0</v>
      </c>
      <c r="L236">
        <v>1</v>
      </c>
      <c r="M236">
        <v>0</v>
      </c>
      <c r="N236">
        <v>0</v>
      </c>
      <c r="O236">
        <v>1</v>
      </c>
      <c r="P236">
        <v>0</v>
      </c>
      <c r="Q236">
        <v>1</v>
      </c>
    </row>
    <row r="237" spans="1:17" x14ac:dyDescent="0.3">
      <c r="A237" t="str">
        <f>Cleaning!E1368</f>
        <v>Data Analyst</v>
      </c>
      <c r="B237" s="2">
        <f>Cleaning!F1368*1000</f>
        <v>30000</v>
      </c>
      <c r="C237" s="2">
        <f>Cleaning!G1368*1000</f>
        <v>53000</v>
      </c>
      <c r="D237" s="2">
        <f>(Table1[[#This Row],[Salary (Min)]]+Table1[[#This Row],[Salary (Max)]])/2</f>
        <v>41500</v>
      </c>
      <c r="E237" t="s">
        <v>7124</v>
      </c>
      <c r="F237" t="s">
        <v>1379</v>
      </c>
      <c r="G237" t="str">
        <f>LEFT(Table1[[#This Row],[Location]],FIND(",",Table1[[#This Row],[Location]])-1)</f>
        <v>Dallas</v>
      </c>
      <c r="H237" t="s">
        <v>20</v>
      </c>
      <c r="I237" t="s">
        <v>137</v>
      </c>
      <c r="J237" t="s">
        <v>39</v>
      </c>
      <c r="K237" t="b">
        <v>0</v>
      </c>
      <c r="L237">
        <v>1</v>
      </c>
      <c r="M237">
        <v>0</v>
      </c>
      <c r="N237">
        <v>0</v>
      </c>
      <c r="O237">
        <v>0</v>
      </c>
      <c r="P237">
        <v>0</v>
      </c>
      <c r="Q237">
        <v>0</v>
      </c>
    </row>
    <row r="238" spans="1:17" x14ac:dyDescent="0.3">
      <c r="A238" t="str">
        <f>Cleaning!E1369</f>
        <v>Data Analyst</v>
      </c>
      <c r="B238" s="2">
        <f>Cleaning!F1369*1000</f>
        <v>30000</v>
      </c>
      <c r="C238" s="2">
        <f>Cleaning!G1369*1000</f>
        <v>53000</v>
      </c>
      <c r="D238" s="2">
        <f>(Table1[[#This Row],[Salary (Min)]]+Table1[[#This Row],[Salary (Max)]])/2</f>
        <v>41500</v>
      </c>
      <c r="E238" t="s">
        <v>6471</v>
      </c>
      <c r="F238" t="s">
        <v>1379</v>
      </c>
      <c r="G238" t="str">
        <f>LEFT(Table1[[#This Row],[Location]],FIND(",",Table1[[#This Row],[Location]])-1)</f>
        <v>Dallas</v>
      </c>
      <c r="H238" t="s">
        <v>28</v>
      </c>
      <c r="I238" t="s">
        <v>58</v>
      </c>
      <c r="J238" t="s">
        <v>132</v>
      </c>
      <c r="K238" t="b">
        <v>0</v>
      </c>
      <c r="L238">
        <v>0</v>
      </c>
      <c r="M238">
        <v>1</v>
      </c>
      <c r="N238">
        <v>0</v>
      </c>
      <c r="O238">
        <v>0</v>
      </c>
      <c r="P238">
        <v>0</v>
      </c>
      <c r="Q238">
        <v>1</v>
      </c>
    </row>
    <row r="239" spans="1:17" x14ac:dyDescent="0.3">
      <c r="A239" t="str">
        <f>Cleaning!E1370</f>
        <v>Business Analyst</v>
      </c>
      <c r="B239" s="2">
        <f>Cleaning!F1370*1000</f>
        <v>30000</v>
      </c>
      <c r="C239" s="2">
        <f>Cleaning!G1370*1000</f>
        <v>53000</v>
      </c>
      <c r="D239" s="2">
        <f>(Table1[[#This Row],[Salary (Min)]]+Table1[[#This Row],[Salary (Max)]])/2</f>
        <v>41500</v>
      </c>
      <c r="E239" t="s">
        <v>7125</v>
      </c>
      <c r="F239" t="s">
        <v>1362</v>
      </c>
      <c r="G239" t="str">
        <f>LEFT(Table1[[#This Row],[Location]],FIND(",",Table1[[#This Row],[Location]])-1)</f>
        <v>Plano</v>
      </c>
      <c r="H239" t="s">
        <v>72</v>
      </c>
      <c r="I239" t="s">
        <v>202</v>
      </c>
      <c r="J239" t="s">
        <v>132</v>
      </c>
      <c r="K239" t="b">
        <v>0</v>
      </c>
      <c r="L239">
        <v>0</v>
      </c>
      <c r="M239">
        <v>0</v>
      </c>
      <c r="N239">
        <v>0</v>
      </c>
      <c r="O239">
        <v>0</v>
      </c>
      <c r="P239">
        <v>0</v>
      </c>
      <c r="Q239">
        <v>1</v>
      </c>
    </row>
    <row r="240" spans="1:17" x14ac:dyDescent="0.3">
      <c r="A240" t="str">
        <f>Cleaning!E1371</f>
        <v>Data Analyst</v>
      </c>
      <c r="B240" s="2">
        <f>Cleaning!F1371*1000</f>
        <v>30000</v>
      </c>
      <c r="C240" s="2">
        <f>Cleaning!G1371*1000</f>
        <v>53000</v>
      </c>
      <c r="D240" s="2">
        <f>(Table1[[#This Row],[Salary (Min)]]+Table1[[#This Row],[Salary (Max)]])/2</f>
        <v>41500</v>
      </c>
      <c r="E240" t="s">
        <v>7126</v>
      </c>
      <c r="F240" t="s">
        <v>1362</v>
      </c>
      <c r="G240" t="str">
        <f>LEFT(Table1[[#This Row],[Location]],FIND(",",Table1[[#This Row],[Location]])-1)</f>
        <v>Plano</v>
      </c>
      <c r="H240" t="s">
        <v>118</v>
      </c>
      <c r="I240" t="s">
        <v>119</v>
      </c>
      <c r="J240" t="s">
        <v>441</v>
      </c>
      <c r="K240" t="b">
        <v>0</v>
      </c>
      <c r="L240">
        <v>1</v>
      </c>
      <c r="M240">
        <v>0</v>
      </c>
      <c r="N240">
        <v>0</v>
      </c>
      <c r="O240">
        <v>0</v>
      </c>
      <c r="P240">
        <v>0</v>
      </c>
      <c r="Q240">
        <v>0</v>
      </c>
    </row>
    <row r="241" spans="1:17" x14ac:dyDescent="0.3">
      <c r="A241" t="str">
        <f>Cleaning!E1372</f>
        <v>Business Analyst</v>
      </c>
      <c r="B241" s="2">
        <f>Cleaning!F1372*1000</f>
        <v>30000</v>
      </c>
      <c r="C241" s="2">
        <f>Cleaning!G1372*1000</f>
        <v>53000</v>
      </c>
      <c r="D241" s="2">
        <f>(Table1[[#This Row],[Salary (Min)]]+Table1[[#This Row],[Salary (Max)]])/2</f>
        <v>41500</v>
      </c>
      <c r="E241" t="s">
        <v>6234</v>
      </c>
      <c r="F241" t="s">
        <v>395</v>
      </c>
      <c r="G241" t="str">
        <f>LEFT(Table1[[#This Row],[Location]],FIND(",",Table1[[#This Row],[Location]])-1)</f>
        <v>Irving</v>
      </c>
      <c r="H241" t="s">
        <v>35</v>
      </c>
      <c r="I241" t="s">
        <v>222</v>
      </c>
      <c r="J241" t="s">
        <v>31</v>
      </c>
      <c r="K241" t="b">
        <v>1</v>
      </c>
      <c r="L241">
        <v>0</v>
      </c>
      <c r="M241">
        <v>0</v>
      </c>
      <c r="N241">
        <v>0</v>
      </c>
      <c r="O241">
        <v>0</v>
      </c>
      <c r="P241">
        <v>0</v>
      </c>
      <c r="Q241">
        <v>1</v>
      </c>
    </row>
    <row r="242" spans="1:17" x14ac:dyDescent="0.3">
      <c r="A242" t="str">
        <f>Cleaning!E1373</f>
        <v>Data Analyst</v>
      </c>
      <c r="B242" s="2">
        <f>Cleaning!F1373*1000</f>
        <v>30000</v>
      </c>
      <c r="C242" s="2">
        <f>Cleaning!G1373*1000</f>
        <v>53000</v>
      </c>
      <c r="D242" s="2">
        <f>(Table1[[#This Row],[Salary (Min)]]+Table1[[#This Row],[Salary (Max)]])/2</f>
        <v>41500</v>
      </c>
      <c r="E242" t="s">
        <v>7127</v>
      </c>
      <c r="F242" t="s">
        <v>3874</v>
      </c>
      <c r="G242" t="str">
        <f>LEFT(Table1[[#This Row],[Location]],FIND(",",Table1[[#This Row],[Location]])-1)</f>
        <v>Richardson</v>
      </c>
      <c r="H242" t="s">
        <v>72</v>
      </c>
      <c r="I242" t="s">
        <v>202</v>
      </c>
      <c r="J242" t="s">
        <v>229</v>
      </c>
      <c r="K242" t="b">
        <v>0</v>
      </c>
      <c r="L242">
        <v>0</v>
      </c>
      <c r="M242">
        <v>1</v>
      </c>
      <c r="N242">
        <v>0</v>
      </c>
      <c r="O242">
        <v>0</v>
      </c>
      <c r="P242">
        <v>0</v>
      </c>
      <c r="Q242">
        <v>0</v>
      </c>
    </row>
    <row r="243" spans="1:17" x14ac:dyDescent="0.3">
      <c r="A243" t="str">
        <f>Cleaning!E452</f>
        <v>Business Analyst</v>
      </c>
      <c r="B243" s="2">
        <f>Cleaning!F452*1000</f>
        <v>31000</v>
      </c>
      <c r="C243" s="2">
        <f>Cleaning!G452*1000</f>
        <v>59000</v>
      </c>
      <c r="D243" s="2">
        <f>(Table1[[#This Row],[Salary (Min)]]+Table1[[#This Row],[Salary (Max)]])/2</f>
        <v>45000</v>
      </c>
      <c r="E243" t="s">
        <v>6489</v>
      </c>
      <c r="F243" t="s">
        <v>1368</v>
      </c>
      <c r="G243" t="str">
        <f>LEFT(Table1[[#This Row],[Location]],FIND(",",Table1[[#This Row],[Location]])-1)</f>
        <v>Salt Lake City</v>
      </c>
      <c r="H243" t="s">
        <v>20</v>
      </c>
      <c r="I243" t="s">
        <v>366</v>
      </c>
      <c r="J243" t="s">
        <v>120</v>
      </c>
      <c r="K243" t="b">
        <v>0</v>
      </c>
      <c r="L243">
        <v>0</v>
      </c>
      <c r="M243">
        <v>0</v>
      </c>
      <c r="N243">
        <v>0</v>
      </c>
      <c r="O243">
        <v>0</v>
      </c>
      <c r="P243">
        <v>0</v>
      </c>
      <c r="Q243">
        <v>1</v>
      </c>
    </row>
    <row r="244" spans="1:17" x14ac:dyDescent="0.3">
      <c r="A244" t="str">
        <f>Cleaning!E453</f>
        <v>Data Analyst</v>
      </c>
      <c r="B244" s="2">
        <f>Cleaning!F453*1000</f>
        <v>31000</v>
      </c>
      <c r="C244" s="2">
        <f>Cleaning!G453*1000</f>
        <v>59000</v>
      </c>
      <c r="D244" s="2">
        <f>(Table1[[#This Row],[Salary (Min)]]+Table1[[#This Row],[Salary (Max)]])/2</f>
        <v>45000</v>
      </c>
      <c r="E244" t="s">
        <v>6486</v>
      </c>
      <c r="F244" t="s">
        <v>1392</v>
      </c>
      <c r="G244" t="str">
        <f>LEFT(Table1[[#This Row],[Location]],FIND(",",Table1[[#This Row],[Location]])-1)</f>
        <v>Lehi</v>
      </c>
      <c r="H244" t="s">
        <v>35</v>
      </c>
      <c r="I244" t="s">
        <v>1053</v>
      </c>
      <c r="J244" t="s">
        <v>47</v>
      </c>
      <c r="K244" t="b">
        <v>0</v>
      </c>
      <c r="L244">
        <v>1</v>
      </c>
      <c r="M244">
        <v>1</v>
      </c>
      <c r="N244">
        <v>1</v>
      </c>
      <c r="O244">
        <v>0</v>
      </c>
      <c r="P244">
        <v>1</v>
      </c>
      <c r="Q244">
        <v>1</v>
      </c>
    </row>
    <row r="245" spans="1:17" x14ac:dyDescent="0.3">
      <c r="A245" t="str">
        <f>Cleaning!E454</f>
        <v>Data Analyst</v>
      </c>
      <c r="B245" s="2">
        <f>Cleaning!F454*1000</f>
        <v>31000</v>
      </c>
      <c r="C245" s="2">
        <f>Cleaning!G454*1000</f>
        <v>59000</v>
      </c>
      <c r="D245" s="2">
        <f>(Table1[[#This Row],[Salary (Min)]]+Table1[[#This Row],[Salary (Max)]])/2</f>
        <v>45000</v>
      </c>
      <c r="E245" t="s">
        <v>6477</v>
      </c>
      <c r="F245" t="s">
        <v>1368</v>
      </c>
      <c r="G245" t="str">
        <f>LEFT(Table1[[#This Row],[Location]],FIND(",",Table1[[#This Row],[Location]])-1)</f>
        <v>Salt Lake City</v>
      </c>
      <c r="H245" t="s">
        <v>118</v>
      </c>
      <c r="I245" t="s">
        <v>46</v>
      </c>
      <c r="J245" t="s">
        <v>441</v>
      </c>
      <c r="K245" t="b">
        <v>0</v>
      </c>
      <c r="L245">
        <v>0</v>
      </c>
      <c r="M245">
        <v>0</v>
      </c>
      <c r="N245">
        <v>0</v>
      </c>
      <c r="O245">
        <v>0</v>
      </c>
      <c r="P245">
        <v>0</v>
      </c>
      <c r="Q245">
        <v>1</v>
      </c>
    </row>
    <row r="246" spans="1:17" x14ac:dyDescent="0.3">
      <c r="A246" t="str">
        <f>Cleaning!E455</f>
        <v>Data Analyst</v>
      </c>
      <c r="B246" s="2">
        <f>Cleaning!F455*1000</f>
        <v>31000</v>
      </c>
      <c r="C246" s="2">
        <f>Cleaning!G455*1000</f>
        <v>59000</v>
      </c>
      <c r="D246" s="2">
        <f>(Table1[[#This Row],[Salary (Min)]]+Table1[[#This Row],[Salary (Max)]])/2</f>
        <v>45000</v>
      </c>
      <c r="E246" t="s">
        <v>6443</v>
      </c>
      <c r="F246" t="s">
        <v>1368</v>
      </c>
      <c r="G246" t="str">
        <f>LEFT(Table1[[#This Row],[Location]],FIND(",",Table1[[#This Row],[Location]])-1)</f>
        <v>Salt Lake City</v>
      </c>
      <c r="H246" t="s">
        <v>51</v>
      </c>
      <c r="I246" t="s">
        <v>222</v>
      </c>
      <c r="J246" t="s">
        <v>39</v>
      </c>
      <c r="K246" t="b">
        <v>0</v>
      </c>
      <c r="L246">
        <v>0</v>
      </c>
      <c r="M246">
        <v>0</v>
      </c>
      <c r="N246">
        <v>0</v>
      </c>
      <c r="O246">
        <v>0</v>
      </c>
      <c r="P246">
        <v>0</v>
      </c>
      <c r="Q246">
        <v>0</v>
      </c>
    </row>
    <row r="247" spans="1:17" x14ac:dyDescent="0.3">
      <c r="A247" t="str">
        <f>Cleaning!E2152</f>
        <v>Data Analyst</v>
      </c>
      <c r="B247" s="2">
        <f>Cleaning!F2152*1000</f>
        <v>32000</v>
      </c>
      <c r="C247" s="2">
        <f>Cleaning!G2152*1000</f>
        <v>56000</v>
      </c>
      <c r="D247" s="2">
        <f>(Table1[[#This Row],[Salary (Min)]]+Table1[[#This Row],[Salary (Max)]])/2</f>
        <v>44000</v>
      </c>
      <c r="E247" t="s">
        <v>7596</v>
      </c>
      <c r="F247" t="s">
        <v>5898</v>
      </c>
      <c r="G247" t="str">
        <f>LEFT(Table1[[#This Row],[Location]],FIND(",",Table1[[#This Row],[Location]])-1)</f>
        <v>Athens</v>
      </c>
      <c r="H247" t="s">
        <v>28</v>
      </c>
      <c r="I247" t="s">
        <v>563</v>
      </c>
      <c r="J247" t="s">
        <v>31</v>
      </c>
      <c r="K247" t="b">
        <v>0</v>
      </c>
      <c r="L247">
        <v>0</v>
      </c>
      <c r="M247">
        <v>0</v>
      </c>
      <c r="N247">
        <v>0</v>
      </c>
      <c r="O247">
        <v>0</v>
      </c>
      <c r="P247">
        <v>0</v>
      </c>
      <c r="Q247">
        <v>1</v>
      </c>
    </row>
    <row r="248" spans="1:17" x14ac:dyDescent="0.3">
      <c r="A248" t="str">
        <f>Cleaning!E2153</f>
        <v>Data Analyst</v>
      </c>
      <c r="B248" s="2">
        <f>Cleaning!F2153*1000</f>
        <v>32000</v>
      </c>
      <c r="C248" s="2">
        <f>Cleaning!G2153*1000</f>
        <v>56000</v>
      </c>
      <c r="D248" s="2">
        <f>(Table1[[#This Row],[Salary (Min)]]+Table1[[#This Row],[Salary (Max)]])/2</f>
        <v>44000</v>
      </c>
      <c r="E248" t="s">
        <v>6264</v>
      </c>
      <c r="F248" t="s">
        <v>5898</v>
      </c>
      <c r="G248" t="str">
        <f>LEFT(Table1[[#This Row],[Location]],FIND(",",Table1[[#This Row],[Location]])-1)</f>
        <v>Athens</v>
      </c>
      <c r="H248" t="s">
        <v>118</v>
      </c>
      <c r="I248" t="s">
        <v>46</v>
      </c>
      <c r="J248" t="s">
        <v>47</v>
      </c>
      <c r="K248" t="b">
        <v>0</v>
      </c>
      <c r="L248">
        <v>1</v>
      </c>
      <c r="M248">
        <v>0</v>
      </c>
      <c r="N248">
        <v>0</v>
      </c>
      <c r="O248">
        <v>0</v>
      </c>
      <c r="P248">
        <v>0</v>
      </c>
      <c r="Q248">
        <v>0</v>
      </c>
    </row>
    <row r="249" spans="1:17" x14ac:dyDescent="0.3">
      <c r="A249" t="str">
        <f>Cleaning!E2154</f>
        <v>Data Analyst</v>
      </c>
      <c r="B249" s="2">
        <f>Cleaning!F2154*1000</f>
        <v>32000</v>
      </c>
      <c r="C249" s="2">
        <f>Cleaning!G2154*1000</f>
        <v>56000</v>
      </c>
      <c r="D249" s="2">
        <f>(Table1[[#This Row],[Salary (Min)]]+Table1[[#This Row],[Salary (Max)]])/2</f>
        <v>44000</v>
      </c>
      <c r="E249" t="s">
        <v>6264</v>
      </c>
      <c r="F249" t="s">
        <v>5898</v>
      </c>
      <c r="G249" t="str">
        <f>LEFT(Table1[[#This Row],[Location]],FIND(",",Table1[[#This Row],[Location]])-1)</f>
        <v>Athens</v>
      </c>
      <c r="H249" t="s">
        <v>118</v>
      </c>
      <c r="I249" t="s">
        <v>46</v>
      </c>
      <c r="J249" t="s">
        <v>47</v>
      </c>
      <c r="K249" t="b">
        <v>0</v>
      </c>
      <c r="L249">
        <v>1</v>
      </c>
      <c r="M249">
        <v>0</v>
      </c>
      <c r="N249">
        <v>0</v>
      </c>
      <c r="O249">
        <v>0</v>
      </c>
      <c r="P249">
        <v>0</v>
      </c>
      <c r="Q249">
        <v>1</v>
      </c>
    </row>
    <row r="250" spans="1:17" x14ac:dyDescent="0.3">
      <c r="A250" t="str">
        <f>Cleaning!E2155</f>
        <v>Data Analyst</v>
      </c>
      <c r="B250" s="2">
        <f>Cleaning!F2155*1000</f>
        <v>32000</v>
      </c>
      <c r="C250" s="2">
        <f>Cleaning!G2155*1000</f>
        <v>56000</v>
      </c>
      <c r="D250" s="2">
        <f>(Table1[[#This Row],[Salary (Min)]]+Table1[[#This Row],[Salary (Max)]])/2</f>
        <v>44000</v>
      </c>
      <c r="E250" t="s">
        <v>6264</v>
      </c>
      <c r="F250" t="s">
        <v>5898</v>
      </c>
      <c r="G250" t="str">
        <f>LEFT(Table1[[#This Row],[Location]],FIND(",",Table1[[#This Row],[Location]])-1)</f>
        <v>Athens</v>
      </c>
      <c r="H250" t="s">
        <v>118</v>
      </c>
      <c r="I250" t="s">
        <v>46</v>
      </c>
      <c r="J250" t="s">
        <v>47</v>
      </c>
      <c r="K250" t="b">
        <v>0</v>
      </c>
      <c r="L250">
        <v>0</v>
      </c>
      <c r="M250">
        <v>0</v>
      </c>
      <c r="N250">
        <v>0</v>
      </c>
      <c r="O250">
        <v>0</v>
      </c>
      <c r="P250">
        <v>0</v>
      </c>
      <c r="Q250">
        <v>1</v>
      </c>
    </row>
    <row r="251" spans="1:17" x14ac:dyDescent="0.3">
      <c r="A251" t="str">
        <f>Cleaning!E1310</f>
        <v>Data Analyst</v>
      </c>
      <c r="B251" s="2">
        <f>Cleaning!F1310*1000</f>
        <v>34000</v>
      </c>
      <c r="C251" s="2">
        <f>Cleaning!G1310*1000</f>
        <v>61000</v>
      </c>
      <c r="D251" s="2">
        <f>(Table1[[#This Row],[Salary (Min)]]+Table1[[#This Row],[Salary (Max)]])/2</f>
        <v>47500</v>
      </c>
      <c r="E251" t="s">
        <v>7048</v>
      </c>
      <c r="F251" t="s">
        <v>1538</v>
      </c>
      <c r="G251" t="str">
        <f>LEFT(Table1[[#This Row],[Location]],FIND(",",Table1[[#This Row],[Location]])-1)</f>
        <v>San Diego</v>
      </c>
      <c r="H251" t="s">
        <v>28</v>
      </c>
      <c r="I251" t="s">
        <v>563</v>
      </c>
      <c r="J251" t="s">
        <v>39</v>
      </c>
      <c r="K251" t="b">
        <v>0</v>
      </c>
      <c r="L251">
        <v>1</v>
      </c>
      <c r="M251">
        <v>1</v>
      </c>
      <c r="N251">
        <v>0</v>
      </c>
      <c r="O251">
        <v>1</v>
      </c>
      <c r="P251">
        <v>0</v>
      </c>
      <c r="Q251">
        <v>1</v>
      </c>
    </row>
    <row r="252" spans="1:17" x14ac:dyDescent="0.3">
      <c r="A252" t="str">
        <f>Cleaning!E1311</f>
        <v>Data Analyst</v>
      </c>
      <c r="B252" s="2">
        <f>Cleaning!F1311*1000</f>
        <v>34000</v>
      </c>
      <c r="C252" s="2">
        <f>Cleaning!G1311*1000</f>
        <v>61000</v>
      </c>
      <c r="D252" s="2">
        <f>(Table1[[#This Row],[Salary (Min)]]+Table1[[#This Row],[Salary (Max)]])/2</f>
        <v>47500</v>
      </c>
      <c r="E252" t="s">
        <v>7086</v>
      </c>
      <c r="F252" t="s">
        <v>1538</v>
      </c>
      <c r="G252" t="str">
        <f>LEFT(Table1[[#This Row],[Location]],FIND(",",Table1[[#This Row],[Location]])-1)</f>
        <v>San Diego</v>
      </c>
      <c r="H252" t="s">
        <v>51</v>
      </c>
      <c r="I252" t="s">
        <v>222</v>
      </c>
      <c r="J252" t="s">
        <v>39</v>
      </c>
      <c r="K252" t="b">
        <v>0</v>
      </c>
      <c r="L252">
        <v>0</v>
      </c>
      <c r="M252">
        <v>1</v>
      </c>
      <c r="N252">
        <v>0</v>
      </c>
      <c r="O252">
        <v>1</v>
      </c>
      <c r="P252">
        <v>0</v>
      </c>
      <c r="Q252">
        <v>0</v>
      </c>
    </row>
    <row r="253" spans="1:17" x14ac:dyDescent="0.3">
      <c r="A253" t="str">
        <f>Cleaning!E1312</f>
        <v>Data Analyst</v>
      </c>
      <c r="B253" s="2">
        <f>Cleaning!F1312*1000</f>
        <v>34000</v>
      </c>
      <c r="C253" s="2">
        <f>Cleaning!G1312*1000</f>
        <v>61000</v>
      </c>
      <c r="D253" s="2">
        <f>(Table1[[#This Row],[Salary (Min)]]+Table1[[#This Row],[Salary (Max)]])/2</f>
        <v>47500</v>
      </c>
      <c r="E253" t="s">
        <v>7087</v>
      </c>
      <c r="F253" t="s">
        <v>1538</v>
      </c>
      <c r="G253" t="str">
        <f>LEFT(Table1[[#This Row],[Location]],FIND(",",Table1[[#This Row],[Location]])-1)</f>
        <v>San Diego</v>
      </c>
      <c r="H253" t="s">
        <v>51</v>
      </c>
      <c r="I253" t="s">
        <v>186</v>
      </c>
      <c r="J253" t="s">
        <v>39</v>
      </c>
      <c r="K253" t="b">
        <v>1</v>
      </c>
      <c r="L253">
        <v>1</v>
      </c>
      <c r="M253">
        <v>0</v>
      </c>
      <c r="N253">
        <v>0</v>
      </c>
      <c r="O253">
        <v>0</v>
      </c>
      <c r="P253">
        <v>0</v>
      </c>
      <c r="Q253">
        <v>1</v>
      </c>
    </row>
    <row r="254" spans="1:17" x14ac:dyDescent="0.3">
      <c r="A254" t="str">
        <f>Cleaning!E1313</f>
        <v>Data Analyst</v>
      </c>
      <c r="B254" s="2">
        <f>Cleaning!F1313*1000</f>
        <v>34000</v>
      </c>
      <c r="C254" s="2">
        <f>Cleaning!G1313*1000</f>
        <v>61000</v>
      </c>
      <c r="D254" s="2">
        <f>(Table1[[#This Row],[Salary (Min)]]+Table1[[#This Row],[Salary (Max)]])/2</f>
        <v>47500</v>
      </c>
      <c r="E254" t="s">
        <v>7078</v>
      </c>
      <c r="F254" t="s">
        <v>1538</v>
      </c>
      <c r="G254" t="str">
        <f>LEFT(Table1[[#This Row],[Location]],FIND(",",Table1[[#This Row],[Location]])-1)</f>
        <v>San Diego</v>
      </c>
      <c r="H254" t="s">
        <v>28</v>
      </c>
      <c r="I254" t="s">
        <v>1489</v>
      </c>
      <c r="J254" t="s">
        <v>39</v>
      </c>
      <c r="K254" t="b">
        <v>0</v>
      </c>
      <c r="L254">
        <v>1</v>
      </c>
      <c r="M254">
        <v>0</v>
      </c>
      <c r="N254">
        <v>0</v>
      </c>
      <c r="O254">
        <v>1</v>
      </c>
      <c r="P254">
        <v>1</v>
      </c>
      <c r="Q254">
        <v>1</v>
      </c>
    </row>
    <row r="255" spans="1:17" x14ac:dyDescent="0.3">
      <c r="A255" t="str">
        <f>Cleaning!E1314</f>
        <v>Data Analyst</v>
      </c>
      <c r="B255" s="2">
        <f>Cleaning!F1314*1000</f>
        <v>34000</v>
      </c>
      <c r="C255" s="2">
        <f>Cleaning!G1314*1000</f>
        <v>61000</v>
      </c>
      <c r="D255" s="2">
        <f>(Table1[[#This Row],[Salary (Min)]]+Table1[[#This Row],[Salary (Max)]])/2</f>
        <v>47500</v>
      </c>
      <c r="E255" t="s">
        <v>7088</v>
      </c>
      <c r="F255" t="s">
        <v>1538</v>
      </c>
      <c r="G255" t="str">
        <f>LEFT(Table1[[#This Row],[Location]],FIND(",",Table1[[#This Row],[Location]])-1)</f>
        <v>San Diego</v>
      </c>
      <c r="H255" t="s">
        <v>118</v>
      </c>
      <c r="I255" t="s">
        <v>46</v>
      </c>
      <c r="J255" t="s">
        <v>160</v>
      </c>
      <c r="K255" t="b">
        <v>0</v>
      </c>
      <c r="L255">
        <v>1</v>
      </c>
      <c r="M255">
        <v>0</v>
      </c>
      <c r="N255">
        <v>0</v>
      </c>
      <c r="O255">
        <v>0</v>
      </c>
      <c r="P255">
        <v>0</v>
      </c>
      <c r="Q255">
        <v>1</v>
      </c>
    </row>
    <row r="256" spans="1:17" x14ac:dyDescent="0.3">
      <c r="A256" t="str">
        <f>Cleaning!E2075</f>
        <v>Data Analyst</v>
      </c>
      <c r="B256" s="2">
        <f>Cleaning!F2075*1000</f>
        <v>34000</v>
      </c>
      <c r="C256" s="2">
        <f>Cleaning!G2075*1000</f>
        <v>61000</v>
      </c>
      <c r="D256" s="2">
        <f>(Table1[[#This Row],[Salary (Min)]]+Table1[[#This Row],[Salary (Max)]])/2</f>
        <v>47500</v>
      </c>
      <c r="E256" t="s">
        <v>7550</v>
      </c>
      <c r="F256" t="s">
        <v>5701</v>
      </c>
      <c r="G256" t="str">
        <f>LEFT(Table1[[#This Row],[Location]],FIND(",",Table1[[#This Row],[Location]])-1)</f>
        <v>Carmel</v>
      </c>
      <c r="H256" t="s">
        <v>35</v>
      </c>
      <c r="I256" t="s">
        <v>489</v>
      </c>
      <c r="J256" t="s">
        <v>24</v>
      </c>
      <c r="K256" t="b">
        <v>0</v>
      </c>
      <c r="L256">
        <v>0</v>
      </c>
      <c r="M256">
        <v>0</v>
      </c>
      <c r="N256">
        <v>0</v>
      </c>
      <c r="O256">
        <v>0</v>
      </c>
      <c r="P256">
        <v>0</v>
      </c>
      <c r="Q256">
        <v>0</v>
      </c>
    </row>
    <row r="257" spans="1:17" x14ac:dyDescent="0.3">
      <c r="A257" t="str">
        <f>Cleaning!E2076</f>
        <v>Data Analyst</v>
      </c>
      <c r="B257" s="2">
        <f>Cleaning!F2076*1000</f>
        <v>34000</v>
      </c>
      <c r="C257" s="2">
        <f>Cleaning!G2076*1000</f>
        <v>61000</v>
      </c>
      <c r="D257" s="2">
        <f>(Table1[[#This Row],[Salary (Min)]]+Table1[[#This Row],[Salary (Max)]])/2</f>
        <v>47500</v>
      </c>
      <c r="E257" t="s">
        <v>7551</v>
      </c>
      <c r="F257" t="s">
        <v>5705</v>
      </c>
      <c r="G257" t="str">
        <f>LEFT(Table1[[#This Row],[Location]],FIND(",",Table1[[#This Row],[Location]])-1)</f>
        <v>Indianapolis</v>
      </c>
      <c r="H257" t="s">
        <v>72</v>
      </c>
      <c r="I257" t="s">
        <v>1815</v>
      </c>
      <c r="J257" t="s">
        <v>31</v>
      </c>
      <c r="K257" t="b">
        <v>0</v>
      </c>
      <c r="L257">
        <v>1</v>
      </c>
      <c r="M257">
        <v>0</v>
      </c>
      <c r="N257">
        <v>0</v>
      </c>
      <c r="O257">
        <v>0</v>
      </c>
      <c r="P257">
        <v>0</v>
      </c>
      <c r="Q257">
        <v>1</v>
      </c>
    </row>
    <row r="258" spans="1:17" x14ac:dyDescent="0.3">
      <c r="A258" t="str">
        <f>Cleaning!E2077</f>
        <v>Data Analyst</v>
      </c>
      <c r="B258" s="2">
        <f>Cleaning!F2077*1000</f>
        <v>34000</v>
      </c>
      <c r="C258" s="2">
        <f>Cleaning!G2077*1000</f>
        <v>61000</v>
      </c>
      <c r="D258" s="2">
        <f>(Table1[[#This Row],[Salary (Min)]]+Table1[[#This Row],[Salary (Max)]])/2</f>
        <v>47500</v>
      </c>
      <c r="E258" t="s">
        <v>7552</v>
      </c>
      <c r="F258" t="s">
        <v>5705</v>
      </c>
      <c r="G258" t="str">
        <f>LEFT(Table1[[#This Row],[Location]],FIND(",",Table1[[#This Row],[Location]])-1)</f>
        <v>Indianapolis</v>
      </c>
      <c r="H258" t="s">
        <v>118</v>
      </c>
      <c r="I258" t="s">
        <v>119</v>
      </c>
      <c r="J258" t="s">
        <v>160</v>
      </c>
      <c r="K258" t="b">
        <v>0</v>
      </c>
      <c r="L258">
        <v>0</v>
      </c>
      <c r="M258">
        <v>0</v>
      </c>
      <c r="N258">
        <v>0</v>
      </c>
      <c r="O258">
        <v>0</v>
      </c>
      <c r="P258">
        <v>0</v>
      </c>
      <c r="Q258">
        <v>0</v>
      </c>
    </row>
    <row r="259" spans="1:17" x14ac:dyDescent="0.3">
      <c r="A259" t="str">
        <f>Cleaning!E2078</f>
        <v>Data Analyst</v>
      </c>
      <c r="B259" s="2">
        <f>Cleaning!F2078*1000</f>
        <v>34000</v>
      </c>
      <c r="C259" s="2">
        <f>Cleaning!G2078*1000</f>
        <v>61000</v>
      </c>
      <c r="D259" s="2">
        <f>(Table1[[#This Row],[Salary (Min)]]+Table1[[#This Row],[Salary (Max)]])/2</f>
        <v>47500</v>
      </c>
      <c r="E259" t="s">
        <v>7553</v>
      </c>
      <c r="F259" t="s">
        <v>5705</v>
      </c>
      <c r="G259" t="str">
        <f>LEFT(Table1[[#This Row],[Location]],FIND(",",Table1[[#This Row],[Location]])-1)</f>
        <v>Indianapolis</v>
      </c>
      <c r="H259" t="s">
        <v>91</v>
      </c>
      <c r="I259" t="s">
        <v>178</v>
      </c>
      <c r="J259" t="s">
        <v>106</v>
      </c>
      <c r="K259" t="b">
        <v>0</v>
      </c>
      <c r="L259">
        <v>0</v>
      </c>
      <c r="M259">
        <v>0</v>
      </c>
      <c r="N259">
        <v>0</v>
      </c>
      <c r="O259">
        <v>0</v>
      </c>
      <c r="P259">
        <v>0</v>
      </c>
      <c r="Q259">
        <v>0</v>
      </c>
    </row>
    <row r="260" spans="1:17" x14ac:dyDescent="0.3">
      <c r="A260" t="str">
        <f>Cleaning!E2079</f>
        <v>Data Analyst</v>
      </c>
      <c r="B260" s="2">
        <f>Cleaning!F2079*1000</f>
        <v>34000</v>
      </c>
      <c r="C260" s="2">
        <f>Cleaning!G2079*1000</f>
        <v>61000</v>
      </c>
      <c r="D260" s="2">
        <f>(Table1[[#This Row],[Salary (Min)]]+Table1[[#This Row],[Salary (Max)]])/2</f>
        <v>47500</v>
      </c>
      <c r="E260" t="s">
        <v>7554</v>
      </c>
      <c r="F260" t="s">
        <v>5705</v>
      </c>
      <c r="G260" t="str">
        <f>LEFT(Table1[[#This Row],[Location]],FIND(",",Table1[[#This Row],[Location]])-1)</f>
        <v>Indianapolis</v>
      </c>
      <c r="H260" t="s">
        <v>91</v>
      </c>
      <c r="I260" t="s">
        <v>146</v>
      </c>
      <c r="J260" t="s">
        <v>155</v>
      </c>
      <c r="K260" t="b">
        <v>0</v>
      </c>
      <c r="L260">
        <v>0</v>
      </c>
      <c r="M260">
        <v>0</v>
      </c>
      <c r="N260">
        <v>0</v>
      </c>
      <c r="O260">
        <v>0</v>
      </c>
      <c r="P260">
        <v>0</v>
      </c>
      <c r="Q260">
        <v>1</v>
      </c>
    </row>
    <row r="261" spans="1:17" x14ac:dyDescent="0.3">
      <c r="A261" t="str">
        <f>Cleaning!E2080</f>
        <v>Data Analyst</v>
      </c>
      <c r="B261" s="2">
        <f>Cleaning!F2080*1000</f>
        <v>34000</v>
      </c>
      <c r="C261" s="2">
        <f>Cleaning!G2080*1000</f>
        <v>61000</v>
      </c>
      <c r="D261" s="2">
        <f>(Table1[[#This Row],[Salary (Min)]]+Table1[[#This Row],[Salary (Max)]])/2</f>
        <v>47500</v>
      </c>
      <c r="E261" t="s">
        <v>7555</v>
      </c>
      <c r="F261" t="s">
        <v>5705</v>
      </c>
      <c r="G261" t="str">
        <f>LEFT(Table1[[#This Row],[Location]],FIND(",",Table1[[#This Row],[Location]])-1)</f>
        <v>Indianapolis</v>
      </c>
      <c r="H261" t="s">
        <v>118</v>
      </c>
      <c r="I261" t="s">
        <v>37</v>
      </c>
      <c r="J261" t="s">
        <v>39</v>
      </c>
      <c r="K261" t="b">
        <v>0</v>
      </c>
      <c r="L261">
        <v>1</v>
      </c>
      <c r="M261">
        <v>1</v>
      </c>
      <c r="N261">
        <v>0</v>
      </c>
      <c r="O261">
        <v>1</v>
      </c>
      <c r="P261">
        <v>0</v>
      </c>
      <c r="Q261">
        <v>1</v>
      </c>
    </row>
    <row r="262" spans="1:17" x14ac:dyDescent="0.3">
      <c r="A262" t="str">
        <f>Cleaning!E2081</f>
        <v>Data Analyst</v>
      </c>
      <c r="B262" s="2">
        <f>Cleaning!F2081*1000</f>
        <v>34000</v>
      </c>
      <c r="C262" s="2">
        <f>Cleaning!G2081*1000</f>
        <v>61000</v>
      </c>
      <c r="D262" s="2">
        <f>(Table1[[#This Row],[Salary (Min)]]+Table1[[#This Row],[Salary (Max)]])/2</f>
        <v>47500</v>
      </c>
      <c r="E262" t="s">
        <v>7556</v>
      </c>
      <c r="F262" t="s">
        <v>5705</v>
      </c>
      <c r="G262" t="str">
        <f>LEFT(Table1[[#This Row],[Location]],FIND(",",Table1[[#This Row],[Location]])-1)</f>
        <v>Indianapolis</v>
      </c>
      <c r="H262" t="s">
        <v>35</v>
      </c>
      <c r="I262" t="s">
        <v>46</v>
      </c>
      <c r="J262" t="s">
        <v>155</v>
      </c>
      <c r="K262" t="b">
        <v>0</v>
      </c>
      <c r="L262">
        <v>1</v>
      </c>
      <c r="M262">
        <v>0</v>
      </c>
      <c r="N262">
        <v>0</v>
      </c>
      <c r="O262">
        <v>1</v>
      </c>
      <c r="P262">
        <v>0</v>
      </c>
      <c r="Q262">
        <v>1</v>
      </c>
    </row>
    <row r="263" spans="1:17" x14ac:dyDescent="0.3">
      <c r="A263" t="str">
        <f>Cleaning!E2082</f>
        <v>Data Analyst</v>
      </c>
      <c r="B263" s="2">
        <f>Cleaning!F2082*1000</f>
        <v>34000</v>
      </c>
      <c r="C263" s="2">
        <f>Cleaning!G2082*1000</f>
        <v>61000</v>
      </c>
      <c r="D263" s="2">
        <f>(Table1[[#This Row],[Salary (Min)]]+Table1[[#This Row],[Salary (Max)]])/2</f>
        <v>47500</v>
      </c>
      <c r="E263" t="s">
        <v>6264</v>
      </c>
      <c r="F263" t="s">
        <v>5705</v>
      </c>
      <c r="G263" t="str">
        <f>LEFT(Table1[[#This Row],[Location]],FIND(",",Table1[[#This Row],[Location]])-1)</f>
        <v>Indianapolis</v>
      </c>
      <c r="H263" t="s">
        <v>118</v>
      </c>
      <c r="I263" t="s">
        <v>46</v>
      </c>
      <c r="J263" t="s">
        <v>47</v>
      </c>
      <c r="K263" t="b">
        <v>0</v>
      </c>
      <c r="L263">
        <v>1</v>
      </c>
      <c r="M263">
        <v>0</v>
      </c>
      <c r="N263">
        <v>0</v>
      </c>
      <c r="O263">
        <v>0</v>
      </c>
      <c r="P263">
        <v>0</v>
      </c>
      <c r="Q263">
        <v>0</v>
      </c>
    </row>
    <row r="264" spans="1:17" x14ac:dyDescent="0.3">
      <c r="A264" t="str">
        <f>Cleaning!E2083</f>
        <v>Data Analyst</v>
      </c>
      <c r="B264" s="2">
        <f>Cleaning!F2083*1000</f>
        <v>34000</v>
      </c>
      <c r="C264" s="2">
        <f>Cleaning!G2083*1000</f>
        <v>61000</v>
      </c>
      <c r="D264" s="2">
        <f>(Table1[[#This Row],[Salary (Min)]]+Table1[[#This Row],[Salary (Max)]])/2</f>
        <v>47500</v>
      </c>
      <c r="E264" t="s">
        <v>7557</v>
      </c>
      <c r="F264" t="s">
        <v>5705</v>
      </c>
      <c r="G264" t="str">
        <f>LEFT(Table1[[#This Row],[Location]],FIND(",",Table1[[#This Row],[Location]])-1)</f>
        <v>Indianapolis</v>
      </c>
      <c r="H264" t="s">
        <v>35</v>
      </c>
      <c r="I264" t="s">
        <v>222</v>
      </c>
      <c r="J264" t="s">
        <v>120</v>
      </c>
      <c r="K264" t="b">
        <v>0</v>
      </c>
      <c r="L264">
        <v>1</v>
      </c>
      <c r="M264">
        <v>1</v>
      </c>
      <c r="N264">
        <v>0</v>
      </c>
      <c r="O264">
        <v>1</v>
      </c>
      <c r="P264">
        <v>0</v>
      </c>
      <c r="Q264">
        <v>1</v>
      </c>
    </row>
    <row r="265" spans="1:17" x14ac:dyDescent="0.3">
      <c r="A265" t="str">
        <f>Cleaning!E2084</f>
        <v>Business Analyst</v>
      </c>
      <c r="B265" s="2">
        <f>Cleaning!F2084*1000</f>
        <v>34000</v>
      </c>
      <c r="C265" s="2">
        <f>Cleaning!G2084*1000</f>
        <v>61000</v>
      </c>
      <c r="D265" s="2">
        <f>(Table1[[#This Row],[Salary (Min)]]+Table1[[#This Row],[Salary (Max)]])/2</f>
        <v>47500</v>
      </c>
      <c r="E265" t="s">
        <v>7558</v>
      </c>
      <c r="F265" t="s">
        <v>5705</v>
      </c>
      <c r="G265" t="str">
        <f>LEFT(Table1[[#This Row],[Location]],FIND(",",Table1[[#This Row],[Location]])-1)</f>
        <v>Indianapolis</v>
      </c>
      <c r="H265" t="s">
        <v>35</v>
      </c>
      <c r="I265" t="s">
        <v>222</v>
      </c>
      <c r="J265" t="s">
        <v>47</v>
      </c>
      <c r="K265" t="b">
        <v>0</v>
      </c>
      <c r="L265">
        <v>1</v>
      </c>
      <c r="M265">
        <v>1</v>
      </c>
      <c r="N265">
        <v>0</v>
      </c>
      <c r="O265">
        <v>1</v>
      </c>
      <c r="P265">
        <v>0</v>
      </c>
      <c r="Q265">
        <v>1</v>
      </c>
    </row>
    <row r="266" spans="1:17" x14ac:dyDescent="0.3">
      <c r="A266" t="str">
        <f>Cleaning!E2085</f>
        <v>Data Analyst</v>
      </c>
      <c r="B266" s="2">
        <f>Cleaning!F2085*1000</f>
        <v>34000</v>
      </c>
      <c r="C266" s="2">
        <f>Cleaning!G2085*1000</f>
        <v>61000</v>
      </c>
      <c r="D266" s="2">
        <f>(Table1[[#This Row],[Salary (Min)]]+Table1[[#This Row],[Salary (Max)]])/2</f>
        <v>47500</v>
      </c>
      <c r="E266" t="s">
        <v>7559</v>
      </c>
      <c r="F266" t="s">
        <v>5705</v>
      </c>
      <c r="G266" t="str">
        <f>LEFT(Table1[[#This Row],[Location]],FIND(",",Table1[[#This Row],[Location]])-1)</f>
        <v>Indianapolis</v>
      </c>
      <c r="H266" t="s">
        <v>91</v>
      </c>
      <c r="I266" t="s">
        <v>137</v>
      </c>
      <c r="J266" t="s">
        <v>155</v>
      </c>
      <c r="K266" t="b">
        <v>0</v>
      </c>
      <c r="L266">
        <v>1</v>
      </c>
      <c r="M266">
        <v>0</v>
      </c>
      <c r="N266">
        <v>0</v>
      </c>
      <c r="O266">
        <v>0</v>
      </c>
      <c r="P266">
        <v>0</v>
      </c>
      <c r="Q266">
        <v>0</v>
      </c>
    </row>
    <row r="267" spans="1:17" x14ac:dyDescent="0.3">
      <c r="A267" t="str">
        <f>Cleaning!E2086</f>
        <v>Data Analyst</v>
      </c>
      <c r="B267" s="2">
        <f>Cleaning!F2086*1000</f>
        <v>34000</v>
      </c>
      <c r="C267" s="2">
        <f>Cleaning!G2086*1000</f>
        <v>61000</v>
      </c>
      <c r="D267" s="2">
        <f>(Table1[[#This Row],[Salary (Min)]]+Table1[[#This Row],[Salary (Max)]])/2</f>
        <v>47500</v>
      </c>
      <c r="E267" t="s">
        <v>6695</v>
      </c>
      <c r="F267" t="s">
        <v>5705</v>
      </c>
      <c r="G267" t="str">
        <f>LEFT(Table1[[#This Row],[Location]],FIND(",",Table1[[#This Row],[Location]])-1)</f>
        <v>Indianapolis</v>
      </c>
      <c r="H267" t="s">
        <v>20</v>
      </c>
      <c r="I267" t="s">
        <v>222</v>
      </c>
      <c r="J267" t="s">
        <v>47</v>
      </c>
      <c r="K267" t="b">
        <v>0</v>
      </c>
      <c r="L267">
        <v>1</v>
      </c>
      <c r="M267">
        <v>0</v>
      </c>
      <c r="N267">
        <v>0</v>
      </c>
      <c r="O267">
        <v>0</v>
      </c>
      <c r="P267">
        <v>0</v>
      </c>
      <c r="Q267">
        <v>0</v>
      </c>
    </row>
    <row r="268" spans="1:17" x14ac:dyDescent="0.3">
      <c r="A268" t="str">
        <f>Cleaning!E2087</f>
        <v>Data Analyst</v>
      </c>
      <c r="B268" s="2">
        <f>Cleaning!F2087*1000</f>
        <v>34000</v>
      </c>
      <c r="C268" s="2">
        <f>Cleaning!G2087*1000</f>
        <v>61000</v>
      </c>
      <c r="D268" s="2">
        <f>(Table1[[#This Row],[Salary (Min)]]+Table1[[#This Row],[Salary (Max)]])/2</f>
        <v>47500</v>
      </c>
      <c r="E268" t="s">
        <v>6264</v>
      </c>
      <c r="F268" t="s">
        <v>5705</v>
      </c>
      <c r="G268" t="str">
        <f>LEFT(Table1[[#This Row],[Location]],FIND(",",Table1[[#This Row],[Location]])-1)</f>
        <v>Indianapolis</v>
      </c>
      <c r="H268" t="s">
        <v>118</v>
      </c>
      <c r="I268" t="s">
        <v>46</v>
      </c>
      <c r="J268" t="s">
        <v>47</v>
      </c>
      <c r="K268" t="b">
        <v>0</v>
      </c>
      <c r="L268">
        <v>0</v>
      </c>
      <c r="M268">
        <v>0</v>
      </c>
      <c r="N268">
        <v>0</v>
      </c>
      <c r="O268">
        <v>0</v>
      </c>
      <c r="P268">
        <v>1</v>
      </c>
      <c r="Q268">
        <v>1</v>
      </c>
    </row>
    <row r="269" spans="1:17" x14ac:dyDescent="0.3">
      <c r="A269" t="str">
        <f>Cleaning!E2088</f>
        <v>Data Analyst</v>
      </c>
      <c r="B269" s="2">
        <f>Cleaning!F2088*1000</f>
        <v>34000</v>
      </c>
      <c r="C269" s="2">
        <f>Cleaning!G2088*1000</f>
        <v>61000</v>
      </c>
      <c r="D269" s="2">
        <f>(Table1[[#This Row],[Salary (Min)]]+Table1[[#This Row],[Salary (Max)]])/2</f>
        <v>47500</v>
      </c>
      <c r="E269" t="s">
        <v>7560</v>
      </c>
      <c r="F269" t="s">
        <v>5705</v>
      </c>
      <c r="G269" t="str">
        <f>LEFT(Table1[[#This Row],[Location]],FIND(",",Table1[[#This Row],[Location]])-1)</f>
        <v>Indianapolis</v>
      </c>
      <c r="H269" t="s">
        <v>72</v>
      </c>
      <c r="I269" t="s">
        <v>46</v>
      </c>
      <c r="J269" t="s">
        <v>47</v>
      </c>
      <c r="K269" t="b">
        <v>0</v>
      </c>
      <c r="L269">
        <v>0</v>
      </c>
      <c r="M269">
        <v>0</v>
      </c>
      <c r="N269">
        <v>0</v>
      </c>
      <c r="O269">
        <v>0</v>
      </c>
      <c r="P269">
        <v>0</v>
      </c>
      <c r="Q269">
        <v>1</v>
      </c>
    </row>
    <row r="270" spans="1:17" x14ac:dyDescent="0.3">
      <c r="A270" t="str">
        <f>Cleaning!E2089</f>
        <v>Data Analyst</v>
      </c>
      <c r="B270" s="2">
        <f>Cleaning!F2089*1000</f>
        <v>34000</v>
      </c>
      <c r="C270" s="2">
        <f>Cleaning!G2089*1000</f>
        <v>61000</v>
      </c>
      <c r="D270" s="2">
        <f>(Table1[[#This Row],[Salary (Min)]]+Table1[[#This Row],[Salary (Max)]])/2</f>
        <v>47500</v>
      </c>
      <c r="E270" t="s">
        <v>7561</v>
      </c>
      <c r="F270" t="s">
        <v>5735</v>
      </c>
      <c r="G270" t="str">
        <f>LEFT(Table1[[#This Row],[Location]],FIND(",",Table1[[#This Row],[Location]])-1)</f>
        <v>Whitestown</v>
      </c>
      <c r="H270" t="s">
        <v>28</v>
      </c>
      <c r="I270" t="s">
        <v>2364</v>
      </c>
      <c r="J270" t="s">
        <v>132</v>
      </c>
      <c r="K270" t="b">
        <v>0</v>
      </c>
      <c r="L270">
        <v>0</v>
      </c>
      <c r="M270">
        <v>1</v>
      </c>
      <c r="N270">
        <v>0</v>
      </c>
      <c r="O270">
        <v>0</v>
      </c>
      <c r="P270">
        <v>0</v>
      </c>
      <c r="Q270">
        <v>0</v>
      </c>
    </row>
    <row r="271" spans="1:17" x14ac:dyDescent="0.3">
      <c r="A271" t="str">
        <f>Cleaning!E2090</f>
        <v>Data Analyst</v>
      </c>
      <c r="B271" s="2">
        <f>Cleaning!F2090*1000</f>
        <v>34000</v>
      </c>
      <c r="C271" s="2">
        <f>Cleaning!G2090*1000</f>
        <v>61000</v>
      </c>
      <c r="D271" s="2">
        <f>(Table1[[#This Row],[Salary (Min)]]+Table1[[#This Row],[Salary (Max)]])/2</f>
        <v>47500</v>
      </c>
      <c r="E271" t="s">
        <v>7017</v>
      </c>
      <c r="F271" t="s">
        <v>5705</v>
      </c>
      <c r="G271" t="str">
        <f>LEFT(Table1[[#This Row],[Location]],FIND(",",Table1[[#This Row],[Location]])-1)</f>
        <v>Indianapolis</v>
      </c>
      <c r="H271" t="s">
        <v>51</v>
      </c>
      <c r="I271" t="s">
        <v>46</v>
      </c>
      <c r="J271" t="s">
        <v>47</v>
      </c>
      <c r="K271" t="b">
        <v>0</v>
      </c>
      <c r="L271">
        <v>0</v>
      </c>
      <c r="M271">
        <v>0</v>
      </c>
      <c r="N271">
        <v>0</v>
      </c>
      <c r="O271">
        <v>0</v>
      </c>
      <c r="P271">
        <v>0</v>
      </c>
      <c r="Q271">
        <v>1</v>
      </c>
    </row>
    <row r="272" spans="1:17" x14ac:dyDescent="0.3">
      <c r="A272" t="str">
        <f>Cleaning!E2091</f>
        <v>Data Analyst</v>
      </c>
      <c r="B272" s="2">
        <f>Cleaning!F2091*1000</f>
        <v>34000</v>
      </c>
      <c r="C272" s="2">
        <f>Cleaning!G2091*1000</f>
        <v>61000</v>
      </c>
      <c r="D272" s="2">
        <f>(Table1[[#This Row],[Salary (Min)]]+Table1[[#This Row],[Salary (Max)]])/2</f>
        <v>47500</v>
      </c>
      <c r="E272" t="s">
        <v>7562</v>
      </c>
      <c r="F272" t="s">
        <v>5705</v>
      </c>
      <c r="G272" t="str">
        <f>LEFT(Table1[[#This Row],[Location]],FIND(",",Table1[[#This Row],[Location]])-1)</f>
        <v>Indianapolis</v>
      </c>
      <c r="H272" t="s">
        <v>35</v>
      </c>
      <c r="I272" t="s">
        <v>29</v>
      </c>
      <c r="J272" t="s">
        <v>24</v>
      </c>
      <c r="K272" t="b">
        <v>0</v>
      </c>
      <c r="L272">
        <v>1</v>
      </c>
      <c r="M272">
        <v>0</v>
      </c>
      <c r="N272">
        <v>0</v>
      </c>
      <c r="O272">
        <v>1</v>
      </c>
      <c r="P272">
        <v>0</v>
      </c>
      <c r="Q272">
        <v>1</v>
      </c>
    </row>
    <row r="273" spans="1:17" x14ac:dyDescent="0.3">
      <c r="A273" t="str">
        <f>Cleaning!E2092</f>
        <v>Data Analyst</v>
      </c>
      <c r="B273" s="2">
        <f>Cleaning!F2092*1000</f>
        <v>34000</v>
      </c>
      <c r="C273" s="2">
        <f>Cleaning!G2092*1000</f>
        <v>61000</v>
      </c>
      <c r="D273" s="2">
        <f>(Table1[[#This Row],[Salary (Min)]]+Table1[[#This Row],[Salary (Max)]])/2</f>
        <v>47500</v>
      </c>
      <c r="E273" t="s">
        <v>7563</v>
      </c>
      <c r="F273" t="s">
        <v>5744</v>
      </c>
      <c r="G273" t="str">
        <f>LEFT(Table1[[#This Row],[Location]],FIND(",",Table1[[#This Row],[Location]])-1)</f>
        <v>Jeffersonville</v>
      </c>
      <c r="H273" t="s">
        <v>35</v>
      </c>
      <c r="I273" t="s">
        <v>1815</v>
      </c>
      <c r="J273" t="s">
        <v>31</v>
      </c>
      <c r="K273" t="b">
        <v>0</v>
      </c>
      <c r="L273">
        <v>1</v>
      </c>
      <c r="M273">
        <v>1</v>
      </c>
      <c r="N273">
        <v>0</v>
      </c>
      <c r="O273">
        <v>0</v>
      </c>
      <c r="P273">
        <v>0</v>
      </c>
      <c r="Q273">
        <v>1</v>
      </c>
    </row>
    <row r="274" spans="1:17" x14ac:dyDescent="0.3">
      <c r="A274" t="str">
        <f>Cleaning!E2093</f>
        <v>Data Analyst</v>
      </c>
      <c r="B274" s="2">
        <f>Cleaning!F2093*1000</f>
        <v>34000</v>
      </c>
      <c r="C274" s="2">
        <f>Cleaning!G2093*1000</f>
        <v>61000</v>
      </c>
      <c r="D274" s="2">
        <f>(Table1[[#This Row],[Salary (Min)]]+Table1[[#This Row],[Salary (Max)]])/2</f>
        <v>47500</v>
      </c>
      <c r="E274" t="s">
        <v>6264</v>
      </c>
      <c r="F274" t="s">
        <v>5705</v>
      </c>
      <c r="G274" t="str">
        <f>LEFT(Table1[[#This Row],[Location]],FIND(",",Table1[[#This Row],[Location]])-1)</f>
        <v>Indianapolis</v>
      </c>
      <c r="H274" t="s">
        <v>118</v>
      </c>
      <c r="I274" t="s">
        <v>46</v>
      </c>
      <c r="J274" t="s">
        <v>47</v>
      </c>
      <c r="K274" t="b">
        <v>0</v>
      </c>
      <c r="L274">
        <v>1</v>
      </c>
      <c r="M274">
        <v>0</v>
      </c>
      <c r="N274">
        <v>0</v>
      </c>
      <c r="O274">
        <v>0</v>
      </c>
      <c r="P274">
        <v>0</v>
      </c>
      <c r="Q274">
        <v>1</v>
      </c>
    </row>
    <row r="275" spans="1:17" x14ac:dyDescent="0.3">
      <c r="A275" t="str">
        <f>Cleaning!E2094</f>
        <v>Data Analyst</v>
      </c>
      <c r="B275" s="2">
        <f>Cleaning!F2094*1000</f>
        <v>34000</v>
      </c>
      <c r="C275" s="2">
        <f>Cleaning!G2094*1000</f>
        <v>61000</v>
      </c>
      <c r="D275" s="2">
        <f>(Table1[[#This Row],[Salary (Min)]]+Table1[[#This Row],[Salary (Max)]])/2</f>
        <v>47500</v>
      </c>
      <c r="E275" t="s">
        <v>7564</v>
      </c>
      <c r="F275" t="s">
        <v>5750</v>
      </c>
      <c r="G275" t="str">
        <f>LEFT(Table1[[#This Row],[Location]],FIND(",",Table1[[#This Row],[Location]])-1)</f>
        <v>Beech Grove</v>
      </c>
      <c r="H275" t="s">
        <v>28</v>
      </c>
      <c r="I275" t="s">
        <v>29</v>
      </c>
      <c r="J275" t="s">
        <v>31</v>
      </c>
      <c r="K275" t="b">
        <v>0</v>
      </c>
      <c r="L275">
        <v>0</v>
      </c>
      <c r="M275">
        <v>0</v>
      </c>
      <c r="N275">
        <v>0</v>
      </c>
      <c r="O275">
        <v>0</v>
      </c>
      <c r="P275">
        <v>0</v>
      </c>
      <c r="Q275">
        <v>0</v>
      </c>
    </row>
    <row r="276" spans="1:17" x14ac:dyDescent="0.3">
      <c r="A276" t="str">
        <f>Cleaning!E2095</f>
        <v>Data Analyst</v>
      </c>
      <c r="B276" s="2">
        <f>Cleaning!F2095*1000</f>
        <v>34000</v>
      </c>
      <c r="C276" s="2">
        <f>Cleaning!G2095*1000</f>
        <v>61000</v>
      </c>
      <c r="D276" s="2">
        <f>(Table1[[#This Row],[Salary (Min)]]+Table1[[#This Row],[Salary (Max)]])/2</f>
        <v>47500</v>
      </c>
      <c r="E276" t="s">
        <v>7554</v>
      </c>
      <c r="F276" t="s">
        <v>5705</v>
      </c>
      <c r="G276" t="str">
        <f>LEFT(Table1[[#This Row],[Location]],FIND(",",Table1[[#This Row],[Location]])-1)</f>
        <v>Indianapolis</v>
      </c>
      <c r="H276" t="s">
        <v>91</v>
      </c>
      <c r="I276" t="s">
        <v>146</v>
      </c>
      <c r="J276" t="s">
        <v>155</v>
      </c>
      <c r="K276" t="b">
        <v>0</v>
      </c>
      <c r="L276">
        <v>0</v>
      </c>
      <c r="M276">
        <v>1</v>
      </c>
      <c r="N276">
        <v>0</v>
      </c>
      <c r="O276">
        <v>0</v>
      </c>
      <c r="P276">
        <v>0</v>
      </c>
      <c r="Q276">
        <v>0</v>
      </c>
    </row>
    <row r="277" spans="1:17" x14ac:dyDescent="0.3">
      <c r="A277" t="str">
        <f>Cleaning!E2096</f>
        <v>Data Analyst</v>
      </c>
      <c r="B277" s="2">
        <f>Cleaning!F2096*1000</f>
        <v>34000</v>
      </c>
      <c r="C277" s="2">
        <f>Cleaning!G2096*1000</f>
        <v>61000</v>
      </c>
      <c r="D277" s="2">
        <f>(Table1[[#This Row],[Salary (Min)]]+Table1[[#This Row],[Salary (Max)]])/2</f>
        <v>47500</v>
      </c>
      <c r="E277" t="s">
        <v>7565</v>
      </c>
      <c r="F277" t="s">
        <v>5757</v>
      </c>
      <c r="G277" t="str">
        <f>LEFT(Table1[[#This Row],[Location]],FIND(",",Table1[[#This Row],[Location]])-1)</f>
        <v>Lawrence</v>
      </c>
      <c r="H277" t="s">
        <v>118</v>
      </c>
      <c r="I277" t="s">
        <v>2120</v>
      </c>
      <c r="J277" t="s">
        <v>39</v>
      </c>
      <c r="K277" t="b">
        <v>0</v>
      </c>
      <c r="L277">
        <v>1</v>
      </c>
      <c r="M277">
        <v>0</v>
      </c>
      <c r="N277">
        <v>0</v>
      </c>
      <c r="O277">
        <v>0</v>
      </c>
      <c r="P277">
        <v>0</v>
      </c>
      <c r="Q277">
        <v>1</v>
      </c>
    </row>
    <row r="278" spans="1:17" x14ac:dyDescent="0.3">
      <c r="A278" t="str">
        <f>Cleaning!E2097</f>
        <v>Data Analyst</v>
      </c>
      <c r="B278" s="2">
        <f>Cleaning!F2097*1000</f>
        <v>34000</v>
      </c>
      <c r="C278" s="2">
        <f>Cleaning!G2097*1000</f>
        <v>61000</v>
      </c>
      <c r="D278" s="2">
        <f>(Table1[[#This Row],[Salary (Min)]]+Table1[[#This Row],[Salary (Max)]])/2</f>
        <v>47500</v>
      </c>
      <c r="E278" t="s">
        <v>7566</v>
      </c>
      <c r="F278" t="s">
        <v>5701</v>
      </c>
      <c r="G278" t="str">
        <f>LEFT(Table1[[#This Row],[Location]],FIND(",",Table1[[#This Row],[Location]])-1)</f>
        <v>Carmel</v>
      </c>
      <c r="H278" t="s">
        <v>35</v>
      </c>
      <c r="I278" t="s">
        <v>66</v>
      </c>
      <c r="J278" t="s">
        <v>31</v>
      </c>
      <c r="K278" t="b">
        <v>0</v>
      </c>
      <c r="L278">
        <v>0</v>
      </c>
      <c r="M278">
        <v>1</v>
      </c>
      <c r="N278">
        <v>0</v>
      </c>
      <c r="O278">
        <v>0</v>
      </c>
      <c r="P278">
        <v>0</v>
      </c>
      <c r="Q278">
        <v>1</v>
      </c>
    </row>
    <row r="279" spans="1:17" x14ac:dyDescent="0.3">
      <c r="A279" t="str">
        <f>Cleaning!E602</f>
        <v>Data Analyst</v>
      </c>
      <c r="B279" s="2">
        <f>Cleaning!F602*1000</f>
        <v>35000</v>
      </c>
      <c r="C279" s="2">
        <f>Cleaning!G602*1000</f>
        <v>45000</v>
      </c>
      <c r="D279" s="2">
        <f>(Table1[[#This Row],[Salary (Min)]]+Table1[[#This Row],[Salary (Max)]])/2</f>
        <v>40000</v>
      </c>
      <c r="E279" t="s">
        <v>6264</v>
      </c>
      <c r="F279" t="s">
        <v>354</v>
      </c>
      <c r="G279" t="str">
        <f>LEFT(Table1[[#This Row],[Location]],FIND(",",Table1[[#This Row],[Location]])-1)</f>
        <v>Los Angeles</v>
      </c>
      <c r="H279" t="s">
        <v>118</v>
      </c>
      <c r="I279" t="s">
        <v>46</v>
      </c>
      <c r="J279" t="s">
        <v>47</v>
      </c>
      <c r="K279" t="b">
        <v>0</v>
      </c>
      <c r="L279">
        <v>1</v>
      </c>
      <c r="M279">
        <v>0</v>
      </c>
      <c r="N279">
        <v>0</v>
      </c>
      <c r="O279">
        <v>1</v>
      </c>
      <c r="P279">
        <v>0</v>
      </c>
      <c r="Q279">
        <v>1</v>
      </c>
    </row>
    <row r="280" spans="1:17" x14ac:dyDescent="0.3">
      <c r="A280" t="str">
        <f>Cleaning!E603</f>
        <v>Data Analyst</v>
      </c>
      <c r="B280" s="2">
        <f>Cleaning!F603*1000</f>
        <v>35000</v>
      </c>
      <c r="C280" s="2">
        <f>Cleaning!G603*1000</f>
        <v>45000</v>
      </c>
      <c r="D280" s="2">
        <f>(Table1[[#This Row],[Salary (Min)]]+Table1[[#This Row],[Salary (Max)]])/2</f>
        <v>40000</v>
      </c>
      <c r="E280" t="s">
        <v>6600</v>
      </c>
      <c r="F280" t="s">
        <v>354</v>
      </c>
      <c r="G280" t="str">
        <f>LEFT(Table1[[#This Row],[Location]],FIND(",",Table1[[#This Row],[Location]])-1)</f>
        <v>Los Angeles</v>
      </c>
      <c r="H280" t="s">
        <v>91</v>
      </c>
      <c r="I280" t="s">
        <v>137</v>
      </c>
      <c r="J280" t="s">
        <v>39</v>
      </c>
      <c r="K280" t="b">
        <v>0</v>
      </c>
      <c r="L280">
        <v>1</v>
      </c>
      <c r="M280">
        <v>0</v>
      </c>
      <c r="N280">
        <v>0</v>
      </c>
      <c r="O280">
        <v>0</v>
      </c>
      <c r="P280">
        <v>0</v>
      </c>
      <c r="Q280">
        <v>1</v>
      </c>
    </row>
    <row r="281" spans="1:17" x14ac:dyDescent="0.3">
      <c r="A281" t="str">
        <f>Cleaning!E604</f>
        <v>Data Analyst</v>
      </c>
      <c r="B281" s="2">
        <f>Cleaning!F604*1000</f>
        <v>35000</v>
      </c>
      <c r="C281" s="2">
        <f>Cleaning!G604*1000</f>
        <v>45000</v>
      </c>
      <c r="D281" s="2">
        <f>(Table1[[#This Row],[Salary (Min)]]+Table1[[#This Row],[Salary (Max)]])/2</f>
        <v>40000</v>
      </c>
      <c r="E281" t="s">
        <v>6601</v>
      </c>
      <c r="F281" t="s">
        <v>1755</v>
      </c>
      <c r="G281" t="str">
        <f>LEFT(Table1[[#This Row],[Location]],FIND(",",Table1[[#This Row],[Location]])-1)</f>
        <v>Pasadena</v>
      </c>
      <c r="H281" t="s">
        <v>28</v>
      </c>
      <c r="I281" t="s">
        <v>29</v>
      </c>
      <c r="J281" t="s">
        <v>132</v>
      </c>
      <c r="K281" t="b">
        <v>0</v>
      </c>
      <c r="L281">
        <v>1</v>
      </c>
      <c r="M281">
        <v>0</v>
      </c>
      <c r="N281">
        <v>0</v>
      </c>
      <c r="O281">
        <v>0</v>
      </c>
      <c r="P281">
        <v>1</v>
      </c>
      <c r="Q281">
        <v>1</v>
      </c>
    </row>
    <row r="282" spans="1:17" x14ac:dyDescent="0.3">
      <c r="A282" t="str">
        <f>Cleaning!E605</f>
        <v>Business Analyst</v>
      </c>
      <c r="B282" s="2">
        <f>Cleaning!F605*1000</f>
        <v>35000</v>
      </c>
      <c r="C282" s="2">
        <f>Cleaning!G605*1000</f>
        <v>45000</v>
      </c>
      <c r="D282" s="2">
        <f>(Table1[[#This Row],[Salary (Min)]]+Table1[[#This Row],[Salary (Max)]])/2</f>
        <v>40000</v>
      </c>
      <c r="E282" t="s">
        <v>6602</v>
      </c>
      <c r="F282" t="s">
        <v>354</v>
      </c>
      <c r="G282" t="str">
        <f>LEFT(Table1[[#This Row],[Location]],FIND(",",Table1[[#This Row],[Location]])-1)</f>
        <v>Los Angeles</v>
      </c>
      <c r="H282" t="s">
        <v>72</v>
      </c>
      <c r="I282" t="s">
        <v>119</v>
      </c>
      <c r="J282" t="s">
        <v>39</v>
      </c>
      <c r="K282" t="b">
        <v>0</v>
      </c>
      <c r="L282">
        <v>1</v>
      </c>
      <c r="M282">
        <v>0</v>
      </c>
      <c r="N282">
        <v>0</v>
      </c>
      <c r="O282">
        <v>1</v>
      </c>
      <c r="P282">
        <v>0</v>
      </c>
      <c r="Q282">
        <v>0</v>
      </c>
    </row>
    <row r="283" spans="1:17" x14ac:dyDescent="0.3">
      <c r="A283" t="str">
        <f>Cleaning!E606</f>
        <v>Data Analyst</v>
      </c>
      <c r="B283" s="2">
        <f>Cleaning!F606*1000</f>
        <v>35000</v>
      </c>
      <c r="C283" s="2">
        <f>Cleaning!G606*1000</f>
        <v>45000</v>
      </c>
      <c r="D283" s="2">
        <f>(Table1[[#This Row],[Salary (Min)]]+Table1[[#This Row],[Salary (Max)]])/2</f>
        <v>40000</v>
      </c>
      <c r="E283" t="s">
        <v>6603</v>
      </c>
      <c r="F283" t="s">
        <v>1651</v>
      </c>
      <c r="G283" t="str">
        <f>LEFT(Table1[[#This Row],[Location]],FIND(",",Table1[[#This Row],[Location]])-1)</f>
        <v>El Segundo</v>
      </c>
      <c r="H283" t="s">
        <v>51</v>
      </c>
      <c r="I283" t="s">
        <v>1489</v>
      </c>
      <c r="J283" t="s">
        <v>47</v>
      </c>
      <c r="K283" t="b">
        <v>0</v>
      </c>
      <c r="L283">
        <v>1</v>
      </c>
      <c r="M283">
        <v>0</v>
      </c>
      <c r="N283">
        <v>0</v>
      </c>
      <c r="O283">
        <v>0</v>
      </c>
      <c r="P283">
        <v>0</v>
      </c>
      <c r="Q283">
        <v>1</v>
      </c>
    </row>
    <row r="284" spans="1:17" x14ac:dyDescent="0.3">
      <c r="A284" t="str">
        <f>Cleaning!E607</f>
        <v>Data Analyst</v>
      </c>
      <c r="B284" s="2">
        <f>Cleaning!F607*1000</f>
        <v>35000</v>
      </c>
      <c r="C284" s="2">
        <f>Cleaning!G607*1000</f>
        <v>45000</v>
      </c>
      <c r="D284" s="2">
        <f>(Table1[[#This Row],[Salary (Min)]]+Table1[[#This Row],[Salary (Max)]])/2</f>
        <v>40000</v>
      </c>
      <c r="E284" t="s">
        <v>6604</v>
      </c>
      <c r="F284" t="s">
        <v>354</v>
      </c>
      <c r="G284" t="str">
        <f>LEFT(Table1[[#This Row],[Location]],FIND(",",Table1[[#This Row],[Location]])-1)</f>
        <v>Los Angeles</v>
      </c>
      <c r="H284" t="s">
        <v>35</v>
      </c>
      <c r="I284" t="s">
        <v>194</v>
      </c>
      <c r="J284" t="s">
        <v>39</v>
      </c>
      <c r="K284" t="b">
        <v>0</v>
      </c>
      <c r="L284">
        <v>1</v>
      </c>
      <c r="M284">
        <v>0</v>
      </c>
      <c r="N284">
        <v>0</v>
      </c>
      <c r="O284">
        <v>1</v>
      </c>
      <c r="P284">
        <v>0</v>
      </c>
      <c r="Q284">
        <v>1</v>
      </c>
    </row>
    <row r="285" spans="1:17" x14ac:dyDescent="0.3">
      <c r="A285" t="str">
        <f>Cleaning!E608</f>
        <v>Data Analyst</v>
      </c>
      <c r="B285" s="2">
        <f>Cleaning!F608*1000</f>
        <v>35000</v>
      </c>
      <c r="C285" s="2">
        <f>Cleaning!G608*1000</f>
        <v>45000</v>
      </c>
      <c r="D285" s="2">
        <f>(Table1[[#This Row],[Salary (Min)]]+Table1[[#This Row],[Salary (Max)]])/2</f>
        <v>40000</v>
      </c>
      <c r="E285" t="s">
        <v>6605</v>
      </c>
      <c r="F285" t="s">
        <v>354</v>
      </c>
      <c r="G285" t="str">
        <f>LEFT(Table1[[#This Row],[Location]],FIND(",",Table1[[#This Row],[Location]])-1)</f>
        <v>Los Angeles</v>
      </c>
      <c r="H285" t="s">
        <v>118</v>
      </c>
      <c r="I285" t="s">
        <v>222</v>
      </c>
      <c r="J285" t="s">
        <v>39</v>
      </c>
      <c r="K285" t="b">
        <v>0</v>
      </c>
      <c r="L285">
        <v>1</v>
      </c>
      <c r="M285">
        <v>0</v>
      </c>
      <c r="N285">
        <v>0</v>
      </c>
      <c r="O285">
        <v>0</v>
      </c>
      <c r="P285">
        <v>0</v>
      </c>
      <c r="Q285">
        <v>1</v>
      </c>
    </row>
    <row r="286" spans="1:17" x14ac:dyDescent="0.3">
      <c r="A286" t="str">
        <f>Cleaning!E609</f>
        <v>Data Analyst</v>
      </c>
      <c r="B286" s="2">
        <f>Cleaning!F609*1000</f>
        <v>35000</v>
      </c>
      <c r="C286" s="2">
        <f>Cleaning!G609*1000</f>
        <v>45000</v>
      </c>
      <c r="D286" s="2">
        <f>(Table1[[#This Row],[Salary (Min)]]+Table1[[#This Row],[Salary (Max)]])/2</f>
        <v>40000</v>
      </c>
      <c r="E286" t="s">
        <v>6606</v>
      </c>
      <c r="F286" t="s">
        <v>1755</v>
      </c>
      <c r="G286" t="str">
        <f>LEFT(Table1[[#This Row],[Location]],FIND(",",Table1[[#This Row],[Location]])-1)</f>
        <v>Pasadena</v>
      </c>
      <c r="H286" t="s">
        <v>137</v>
      </c>
      <c r="I286" t="s">
        <v>137</v>
      </c>
      <c r="J286" t="s">
        <v>39</v>
      </c>
      <c r="K286" t="b">
        <v>0</v>
      </c>
      <c r="L286">
        <v>1</v>
      </c>
      <c r="M286">
        <v>0</v>
      </c>
      <c r="N286">
        <v>0</v>
      </c>
      <c r="O286">
        <v>0</v>
      </c>
      <c r="P286">
        <v>1</v>
      </c>
      <c r="Q286">
        <v>1</v>
      </c>
    </row>
    <row r="287" spans="1:17" x14ac:dyDescent="0.3">
      <c r="A287" t="str">
        <f>Cleaning!E610</f>
        <v>Data Analyst</v>
      </c>
      <c r="B287" s="2">
        <f>Cleaning!F610*1000</f>
        <v>35000</v>
      </c>
      <c r="C287" s="2">
        <f>Cleaning!G610*1000</f>
        <v>45000</v>
      </c>
      <c r="D287" s="2">
        <f>(Table1[[#This Row],[Salary (Min)]]+Table1[[#This Row],[Salary (Max)]])/2</f>
        <v>40000</v>
      </c>
      <c r="E287" t="s">
        <v>6607</v>
      </c>
      <c r="F287" t="s">
        <v>354</v>
      </c>
      <c r="G287" t="str">
        <f>LEFT(Table1[[#This Row],[Location]],FIND(",",Table1[[#This Row],[Location]])-1)</f>
        <v>Los Angeles</v>
      </c>
      <c r="H287" t="s">
        <v>137</v>
      </c>
      <c r="I287" t="s">
        <v>137</v>
      </c>
      <c r="J287" t="s">
        <v>137</v>
      </c>
      <c r="K287" t="b">
        <v>0</v>
      </c>
      <c r="L287">
        <v>1</v>
      </c>
      <c r="M287">
        <v>1</v>
      </c>
      <c r="N287">
        <v>0</v>
      </c>
      <c r="O287">
        <v>1</v>
      </c>
      <c r="P287">
        <v>0</v>
      </c>
      <c r="Q287">
        <v>1</v>
      </c>
    </row>
    <row r="288" spans="1:17" x14ac:dyDescent="0.3">
      <c r="A288" t="str">
        <f>Cleaning!E611</f>
        <v>Data Analyst</v>
      </c>
      <c r="B288" s="2">
        <f>Cleaning!F611*1000</f>
        <v>35000</v>
      </c>
      <c r="C288" s="2">
        <f>Cleaning!G611*1000</f>
        <v>45000</v>
      </c>
      <c r="D288" s="2">
        <f>(Table1[[#This Row],[Salary (Min)]]+Table1[[#This Row],[Salary (Max)]])/2</f>
        <v>40000</v>
      </c>
      <c r="E288" t="s">
        <v>6604</v>
      </c>
      <c r="F288" t="s">
        <v>354</v>
      </c>
      <c r="G288" t="str">
        <f>LEFT(Table1[[#This Row],[Location]],FIND(",",Table1[[#This Row],[Location]])-1)</f>
        <v>Los Angeles</v>
      </c>
      <c r="H288" t="s">
        <v>35</v>
      </c>
      <c r="I288" t="s">
        <v>194</v>
      </c>
      <c r="J288" t="s">
        <v>39</v>
      </c>
      <c r="K288" t="b">
        <v>0</v>
      </c>
      <c r="L288">
        <v>1</v>
      </c>
      <c r="M288">
        <v>1</v>
      </c>
      <c r="N288">
        <v>0</v>
      </c>
      <c r="O288">
        <v>0</v>
      </c>
      <c r="P288">
        <v>0</v>
      </c>
      <c r="Q288">
        <v>1</v>
      </c>
    </row>
    <row r="289" spans="1:17" x14ac:dyDescent="0.3">
      <c r="A289" t="str">
        <f>Cleaning!E612</f>
        <v>Data Analyst</v>
      </c>
      <c r="B289" s="2">
        <f>Cleaning!F612*1000</f>
        <v>35000</v>
      </c>
      <c r="C289" s="2">
        <f>Cleaning!G612*1000</f>
        <v>45000</v>
      </c>
      <c r="D289" s="2">
        <f>(Table1[[#This Row],[Salary (Min)]]+Table1[[#This Row],[Salary (Max)]])/2</f>
        <v>40000</v>
      </c>
      <c r="E289" t="s">
        <v>6608</v>
      </c>
      <c r="F289" t="s">
        <v>354</v>
      </c>
      <c r="G289" t="str">
        <f>LEFT(Table1[[#This Row],[Location]],FIND(",",Table1[[#This Row],[Location]])-1)</f>
        <v>Los Angeles</v>
      </c>
      <c r="H289" t="s">
        <v>137</v>
      </c>
      <c r="I289" t="s">
        <v>137</v>
      </c>
      <c r="J289" t="s">
        <v>137</v>
      </c>
      <c r="K289" t="b">
        <v>0</v>
      </c>
      <c r="L289">
        <v>0</v>
      </c>
      <c r="M289">
        <v>0</v>
      </c>
      <c r="N289">
        <v>0</v>
      </c>
      <c r="O289">
        <v>0</v>
      </c>
      <c r="P289">
        <v>0</v>
      </c>
      <c r="Q289">
        <v>0</v>
      </c>
    </row>
    <row r="290" spans="1:17" x14ac:dyDescent="0.3">
      <c r="A290" t="str">
        <f>Cleaning!E613</f>
        <v>Data Analyst</v>
      </c>
      <c r="B290" s="2">
        <f>Cleaning!F613*1000</f>
        <v>35000</v>
      </c>
      <c r="C290" s="2">
        <f>Cleaning!G613*1000</f>
        <v>45000</v>
      </c>
      <c r="D290" s="2">
        <f>(Table1[[#This Row],[Salary (Min)]]+Table1[[#This Row],[Salary (Max)]])/2</f>
        <v>40000</v>
      </c>
      <c r="E290" t="s">
        <v>6609</v>
      </c>
      <c r="F290" t="s">
        <v>354</v>
      </c>
      <c r="G290" t="str">
        <f>LEFT(Table1[[#This Row],[Location]],FIND(",",Table1[[#This Row],[Location]])-1)</f>
        <v>Los Angeles</v>
      </c>
      <c r="H290" t="s">
        <v>35</v>
      </c>
      <c r="I290" t="s">
        <v>37</v>
      </c>
      <c r="J290" t="s">
        <v>75</v>
      </c>
      <c r="K290" t="b">
        <v>0</v>
      </c>
      <c r="L290">
        <v>1</v>
      </c>
      <c r="M290">
        <v>0</v>
      </c>
      <c r="N290">
        <v>0</v>
      </c>
      <c r="O290">
        <v>0</v>
      </c>
      <c r="P290">
        <v>0</v>
      </c>
      <c r="Q290">
        <v>1</v>
      </c>
    </row>
    <row r="291" spans="1:17" x14ac:dyDescent="0.3">
      <c r="A291" t="str">
        <f>Cleaning!E614</f>
        <v>Data Analyst</v>
      </c>
      <c r="B291" s="2">
        <f>Cleaning!F614*1000</f>
        <v>35000</v>
      </c>
      <c r="C291" s="2">
        <f>Cleaning!G614*1000</f>
        <v>45000</v>
      </c>
      <c r="D291" s="2">
        <f>(Table1[[#This Row],[Salary (Min)]]+Table1[[#This Row],[Salary (Max)]])/2</f>
        <v>40000</v>
      </c>
      <c r="E291" t="s">
        <v>6610</v>
      </c>
      <c r="F291" t="s">
        <v>354</v>
      </c>
      <c r="G291" t="str">
        <f>LEFT(Table1[[#This Row],[Location]],FIND(",",Table1[[#This Row],[Location]])-1)</f>
        <v>Los Angeles</v>
      </c>
      <c r="H291" t="s">
        <v>137</v>
      </c>
      <c r="I291" t="s">
        <v>137</v>
      </c>
      <c r="J291" t="s">
        <v>137</v>
      </c>
      <c r="K291" t="b">
        <v>0</v>
      </c>
      <c r="L291">
        <v>0</v>
      </c>
      <c r="M291">
        <v>0</v>
      </c>
      <c r="N291">
        <v>0</v>
      </c>
      <c r="O291">
        <v>0</v>
      </c>
      <c r="P291">
        <v>0</v>
      </c>
      <c r="Q291">
        <v>1</v>
      </c>
    </row>
    <row r="292" spans="1:17" x14ac:dyDescent="0.3">
      <c r="A292" t="str">
        <f>Cleaning!E615</f>
        <v>Data Analyst</v>
      </c>
      <c r="B292" s="2">
        <f>Cleaning!F615*1000</f>
        <v>35000</v>
      </c>
      <c r="C292" s="2">
        <f>Cleaning!G615*1000</f>
        <v>45000</v>
      </c>
      <c r="D292" s="2">
        <f>(Table1[[#This Row],[Salary (Min)]]+Table1[[#This Row],[Salary (Max)]])/2</f>
        <v>40000</v>
      </c>
      <c r="E292" t="s">
        <v>6205</v>
      </c>
      <c r="F292" t="s">
        <v>354</v>
      </c>
      <c r="G292" t="str">
        <f>LEFT(Table1[[#This Row],[Location]],FIND(",",Table1[[#This Row],[Location]])-1)</f>
        <v>Los Angeles</v>
      </c>
      <c r="H292" t="s">
        <v>28</v>
      </c>
      <c r="I292" t="s">
        <v>222</v>
      </c>
      <c r="J292" t="s">
        <v>75</v>
      </c>
      <c r="K292" t="b">
        <v>0</v>
      </c>
      <c r="L292">
        <v>1</v>
      </c>
      <c r="M292">
        <v>0</v>
      </c>
      <c r="N292">
        <v>0</v>
      </c>
      <c r="O292">
        <v>1</v>
      </c>
      <c r="P292">
        <v>1</v>
      </c>
      <c r="Q292">
        <v>1</v>
      </c>
    </row>
    <row r="293" spans="1:17" x14ac:dyDescent="0.3">
      <c r="A293" t="str">
        <f>Cleaning!E616</f>
        <v>Data Analyst</v>
      </c>
      <c r="B293" s="2">
        <f>Cleaning!F616*1000</f>
        <v>35000</v>
      </c>
      <c r="C293" s="2">
        <f>Cleaning!G616*1000</f>
        <v>45000</v>
      </c>
      <c r="D293" s="2">
        <f>(Table1[[#This Row],[Salary (Min)]]+Table1[[#This Row],[Salary (Max)]])/2</f>
        <v>40000</v>
      </c>
      <c r="E293" t="s">
        <v>6611</v>
      </c>
      <c r="F293" t="s">
        <v>1945</v>
      </c>
      <c r="G293" t="str">
        <f>LEFT(Table1[[#This Row],[Location]],FIND(",",Table1[[#This Row],[Location]])-1)</f>
        <v>Alhambra</v>
      </c>
      <c r="H293" t="s">
        <v>91</v>
      </c>
      <c r="I293" t="s">
        <v>137</v>
      </c>
      <c r="J293" t="s">
        <v>155</v>
      </c>
      <c r="K293" t="b">
        <v>0</v>
      </c>
      <c r="L293">
        <v>1</v>
      </c>
      <c r="M293">
        <v>0</v>
      </c>
      <c r="N293">
        <v>0</v>
      </c>
      <c r="O293">
        <v>1</v>
      </c>
      <c r="P293">
        <v>0</v>
      </c>
      <c r="Q293">
        <v>1</v>
      </c>
    </row>
    <row r="294" spans="1:17" x14ac:dyDescent="0.3">
      <c r="A294" t="str">
        <f>Cleaning!E617</f>
        <v>Data Analyst</v>
      </c>
      <c r="B294" s="2">
        <f>Cleaning!F617*1000</f>
        <v>35000</v>
      </c>
      <c r="C294" s="2">
        <f>Cleaning!G617*1000</f>
        <v>45000</v>
      </c>
      <c r="D294" s="2">
        <f>(Table1[[#This Row],[Salary (Min)]]+Table1[[#This Row],[Salary (Max)]])/2</f>
        <v>40000</v>
      </c>
      <c r="E294" t="s">
        <v>6571</v>
      </c>
      <c r="F294" t="s">
        <v>245</v>
      </c>
      <c r="G294" t="str">
        <f>LEFT(Table1[[#This Row],[Location]],FIND(",",Table1[[#This Row],[Location]])-1)</f>
        <v>Burbank</v>
      </c>
      <c r="H294" t="s">
        <v>28</v>
      </c>
      <c r="I294" t="s">
        <v>340</v>
      </c>
      <c r="J294" t="s">
        <v>132</v>
      </c>
      <c r="K294" t="b">
        <v>0</v>
      </c>
      <c r="L294">
        <v>1</v>
      </c>
      <c r="M294">
        <v>1</v>
      </c>
      <c r="N294">
        <v>0</v>
      </c>
      <c r="O294">
        <v>0</v>
      </c>
      <c r="P294">
        <v>0</v>
      </c>
      <c r="Q294">
        <v>1</v>
      </c>
    </row>
    <row r="295" spans="1:17" x14ac:dyDescent="0.3">
      <c r="A295" t="str">
        <f>Cleaning!E618</f>
        <v>Data Analyst</v>
      </c>
      <c r="B295" s="2">
        <f>Cleaning!F618*1000</f>
        <v>35000</v>
      </c>
      <c r="C295" s="2">
        <f>Cleaning!G618*1000</f>
        <v>45000</v>
      </c>
      <c r="D295" s="2">
        <f>(Table1[[#This Row],[Salary (Min)]]+Table1[[#This Row],[Salary (Max)]])/2</f>
        <v>40000</v>
      </c>
      <c r="E295" t="s">
        <v>6612</v>
      </c>
      <c r="F295" t="s">
        <v>1838</v>
      </c>
      <c r="G295" t="str">
        <f>LEFT(Table1[[#This Row],[Location]],FIND(",",Table1[[#This Row],[Location]])-1)</f>
        <v>Long Beach</v>
      </c>
      <c r="H295" t="s">
        <v>28</v>
      </c>
      <c r="I295" t="s">
        <v>66</v>
      </c>
      <c r="J295" t="s">
        <v>132</v>
      </c>
      <c r="K295" t="b">
        <v>0</v>
      </c>
      <c r="L295">
        <v>1</v>
      </c>
      <c r="M295">
        <v>0</v>
      </c>
      <c r="N295">
        <v>0</v>
      </c>
      <c r="O295">
        <v>1</v>
      </c>
      <c r="P295">
        <v>0</v>
      </c>
      <c r="Q295">
        <v>0</v>
      </c>
    </row>
    <row r="296" spans="1:17" x14ac:dyDescent="0.3">
      <c r="A296" t="str">
        <f>Cleaning!E619</f>
        <v>Business Analyst</v>
      </c>
      <c r="B296" s="2">
        <f>Cleaning!F619*1000</f>
        <v>35000</v>
      </c>
      <c r="C296" s="2">
        <f>Cleaning!G619*1000</f>
        <v>45000</v>
      </c>
      <c r="D296" s="2">
        <f>(Table1[[#This Row],[Salary (Min)]]+Table1[[#This Row],[Salary (Max)]])/2</f>
        <v>40000</v>
      </c>
      <c r="E296" t="s">
        <v>6613</v>
      </c>
      <c r="F296" t="s">
        <v>217</v>
      </c>
      <c r="G296" t="str">
        <f>LEFT(Table1[[#This Row],[Location]],FIND(",",Table1[[#This Row],[Location]])-1)</f>
        <v>Santa Monica</v>
      </c>
      <c r="H296" t="s">
        <v>20</v>
      </c>
      <c r="I296" t="s">
        <v>419</v>
      </c>
      <c r="J296" t="s">
        <v>39</v>
      </c>
      <c r="K296" t="b">
        <v>0</v>
      </c>
      <c r="L296">
        <v>1</v>
      </c>
      <c r="M296">
        <v>0</v>
      </c>
      <c r="N296">
        <v>0</v>
      </c>
      <c r="O296">
        <v>0</v>
      </c>
      <c r="P296">
        <v>0</v>
      </c>
      <c r="Q296">
        <v>0</v>
      </c>
    </row>
    <row r="297" spans="1:17" x14ac:dyDescent="0.3">
      <c r="A297" t="str">
        <f>Cleaning!E620</f>
        <v>Data Analyst</v>
      </c>
      <c r="B297" s="2">
        <f>Cleaning!F620*1000</f>
        <v>35000</v>
      </c>
      <c r="C297" s="2">
        <f>Cleaning!G620*1000</f>
        <v>45000</v>
      </c>
      <c r="D297" s="2">
        <f>(Table1[[#This Row],[Salary (Min)]]+Table1[[#This Row],[Salary (Max)]])/2</f>
        <v>40000</v>
      </c>
      <c r="E297" t="s">
        <v>6614</v>
      </c>
      <c r="F297" t="s">
        <v>354</v>
      </c>
      <c r="G297" t="str">
        <f>LEFT(Table1[[#This Row],[Location]],FIND(",",Table1[[#This Row],[Location]])-1)</f>
        <v>Los Angeles</v>
      </c>
      <c r="H297" t="s">
        <v>20</v>
      </c>
      <c r="I297" t="s">
        <v>222</v>
      </c>
      <c r="J297" t="s">
        <v>24</v>
      </c>
      <c r="K297" t="b">
        <v>0</v>
      </c>
      <c r="L297">
        <v>0</v>
      </c>
      <c r="M297">
        <v>0</v>
      </c>
      <c r="N297">
        <v>0</v>
      </c>
      <c r="O297">
        <v>0</v>
      </c>
      <c r="P297">
        <v>0</v>
      </c>
      <c r="Q297">
        <v>0</v>
      </c>
    </row>
    <row r="298" spans="1:17" x14ac:dyDescent="0.3">
      <c r="A298" t="str">
        <f>Cleaning!E621</f>
        <v>Data Analyst</v>
      </c>
      <c r="B298" s="2">
        <f>Cleaning!F621*1000</f>
        <v>35000</v>
      </c>
      <c r="C298" s="2">
        <f>Cleaning!G621*1000</f>
        <v>45000</v>
      </c>
      <c r="D298" s="2">
        <f>(Table1[[#This Row],[Salary (Min)]]+Table1[[#This Row],[Salary (Max)]])/2</f>
        <v>40000</v>
      </c>
      <c r="E298" t="s">
        <v>6265</v>
      </c>
      <c r="F298" t="s">
        <v>354</v>
      </c>
      <c r="G298" t="str">
        <f>LEFT(Table1[[#This Row],[Location]],FIND(",",Table1[[#This Row],[Location]])-1)</f>
        <v>Los Angeles</v>
      </c>
      <c r="H298" t="s">
        <v>28</v>
      </c>
      <c r="I298" t="s">
        <v>46</v>
      </c>
      <c r="J298" t="s">
        <v>132</v>
      </c>
      <c r="K298" t="b">
        <v>0</v>
      </c>
      <c r="L298">
        <v>1</v>
      </c>
      <c r="M298">
        <v>0</v>
      </c>
      <c r="N298">
        <v>0</v>
      </c>
      <c r="O298">
        <v>0</v>
      </c>
      <c r="P298">
        <v>0</v>
      </c>
      <c r="Q298">
        <v>1</v>
      </c>
    </row>
    <row r="299" spans="1:17" x14ac:dyDescent="0.3">
      <c r="A299" t="str">
        <f>Cleaning!E622</f>
        <v>Data Analyst</v>
      </c>
      <c r="B299" s="2">
        <f>Cleaning!F622*1000</f>
        <v>35000</v>
      </c>
      <c r="C299" s="2">
        <f>Cleaning!G622*1000</f>
        <v>45000</v>
      </c>
      <c r="D299" s="2">
        <f>(Table1[[#This Row],[Salary (Min)]]+Table1[[#This Row],[Salary (Max)]])/2</f>
        <v>40000</v>
      </c>
      <c r="E299" t="s">
        <v>6615</v>
      </c>
      <c r="F299" t="s">
        <v>354</v>
      </c>
      <c r="G299" t="str">
        <f>LEFT(Table1[[#This Row],[Location]],FIND(",",Table1[[#This Row],[Location]])-1)</f>
        <v>Los Angeles</v>
      </c>
      <c r="H299" t="s">
        <v>72</v>
      </c>
      <c r="I299" t="s">
        <v>1306</v>
      </c>
      <c r="J299" t="s">
        <v>31</v>
      </c>
      <c r="K299" t="b">
        <v>0</v>
      </c>
      <c r="L299">
        <v>0</v>
      </c>
      <c r="M299">
        <v>0</v>
      </c>
      <c r="N299">
        <v>0</v>
      </c>
      <c r="O299">
        <v>0</v>
      </c>
      <c r="P299">
        <v>0</v>
      </c>
      <c r="Q299">
        <v>1</v>
      </c>
    </row>
    <row r="300" spans="1:17" x14ac:dyDescent="0.3">
      <c r="A300" t="str">
        <f>Cleaning!E623</f>
        <v>Data Analyst</v>
      </c>
      <c r="B300" s="2">
        <f>Cleaning!F623*1000</f>
        <v>35000</v>
      </c>
      <c r="C300" s="2">
        <f>Cleaning!G623*1000</f>
        <v>45000</v>
      </c>
      <c r="D300" s="2">
        <f>(Table1[[#This Row],[Salary (Min)]]+Table1[[#This Row],[Salary (Max)]])/2</f>
        <v>40000</v>
      </c>
      <c r="E300" t="s">
        <v>6470</v>
      </c>
      <c r="F300" t="s">
        <v>354</v>
      </c>
      <c r="G300" t="str">
        <f>LEFT(Table1[[#This Row],[Location]],FIND(",",Table1[[#This Row],[Location]])-1)</f>
        <v>Los Angeles</v>
      </c>
      <c r="H300" t="s">
        <v>118</v>
      </c>
      <c r="I300" t="s">
        <v>222</v>
      </c>
      <c r="J300" t="s">
        <v>120</v>
      </c>
      <c r="K300" t="b">
        <v>0</v>
      </c>
      <c r="L300">
        <v>1</v>
      </c>
      <c r="M300">
        <v>0</v>
      </c>
      <c r="N300">
        <v>0</v>
      </c>
      <c r="O300">
        <v>0</v>
      </c>
      <c r="P300">
        <v>0</v>
      </c>
      <c r="Q300">
        <v>1</v>
      </c>
    </row>
    <row r="301" spans="1:17" x14ac:dyDescent="0.3">
      <c r="A301" t="str">
        <f>Cleaning!E624</f>
        <v>Data Analyst</v>
      </c>
      <c r="B301" s="2">
        <f>Cleaning!F624*1000</f>
        <v>35000</v>
      </c>
      <c r="C301" s="2">
        <f>Cleaning!G624*1000</f>
        <v>45000</v>
      </c>
      <c r="D301" s="2">
        <f>(Table1[[#This Row],[Salary (Min)]]+Table1[[#This Row],[Salary (Max)]])/2</f>
        <v>40000</v>
      </c>
      <c r="E301" t="s">
        <v>6616</v>
      </c>
      <c r="F301" t="s">
        <v>217</v>
      </c>
      <c r="G301" t="str">
        <f>LEFT(Table1[[#This Row],[Location]],FIND(",",Table1[[#This Row],[Location]])-1)</f>
        <v>Santa Monica</v>
      </c>
      <c r="H301" t="s">
        <v>137</v>
      </c>
      <c r="I301" t="s">
        <v>137</v>
      </c>
      <c r="J301" t="s">
        <v>137</v>
      </c>
      <c r="K301" t="b">
        <v>0</v>
      </c>
      <c r="L301">
        <v>1</v>
      </c>
      <c r="M301">
        <v>0</v>
      </c>
      <c r="N301">
        <v>0</v>
      </c>
      <c r="O301">
        <v>0</v>
      </c>
      <c r="P301">
        <v>0</v>
      </c>
      <c r="Q301">
        <v>1</v>
      </c>
    </row>
    <row r="302" spans="1:17" x14ac:dyDescent="0.3">
      <c r="A302" t="str">
        <f>Cleaning!E625</f>
        <v>Data Analyst</v>
      </c>
      <c r="B302" s="2">
        <f>Cleaning!F625*1000</f>
        <v>35000</v>
      </c>
      <c r="C302" s="2">
        <f>Cleaning!G625*1000</f>
        <v>45000</v>
      </c>
      <c r="D302" s="2">
        <f>(Table1[[#This Row],[Salary (Min)]]+Table1[[#This Row],[Salary (Max)]])/2</f>
        <v>40000</v>
      </c>
      <c r="E302" t="s">
        <v>6617</v>
      </c>
      <c r="F302" t="s">
        <v>354</v>
      </c>
      <c r="G302" t="str">
        <f>LEFT(Table1[[#This Row],[Location]],FIND(",",Table1[[#This Row],[Location]])-1)</f>
        <v>Los Angeles</v>
      </c>
      <c r="H302" t="s">
        <v>35</v>
      </c>
      <c r="I302" t="s">
        <v>37</v>
      </c>
      <c r="J302" t="s">
        <v>39</v>
      </c>
      <c r="K302" t="b">
        <v>0</v>
      </c>
      <c r="L302">
        <v>1</v>
      </c>
      <c r="M302">
        <v>0</v>
      </c>
      <c r="N302">
        <v>0</v>
      </c>
      <c r="O302">
        <v>0</v>
      </c>
      <c r="P302">
        <v>0</v>
      </c>
      <c r="Q302">
        <v>1</v>
      </c>
    </row>
    <row r="303" spans="1:17" x14ac:dyDescent="0.3">
      <c r="A303" t="str">
        <f>Cleaning!E626</f>
        <v>Data Analyst</v>
      </c>
      <c r="B303" s="2">
        <f>Cleaning!F626*1000</f>
        <v>35000</v>
      </c>
      <c r="C303" s="2">
        <f>Cleaning!G626*1000</f>
        <v>45000</v>
      </c>
      <c r="D303" s="2">
        <f>(Table1[[#This Row],[Salary (Min)]]+Table1[[#This Row],[Salary (Max)]])/2</f>
        <v>40000</v>
      </c>
      <c r="E303" t="s">
        <v>6618</v>
      </c>
      <c r="F303" t="s">
        <v>1651</v>
      </c>
      <c r="G303" t="str">
        <f>LEFT(Table1[[#This Row],[Location]],FIND(",",Table1[[#This Row],[Location]])-1)</f>
        <v>El Segundo</v>
      </c>
      <c r="H303" t="s">
        <v>51</v>
      </c>
      <c r="I303" t="s">
        <v>340</v>
      </c>
      <c r="J303" t="s">
        <v>39</v>
      </c>
      <c r="K303" t="b">
        <v>0</v>
      </c>
      <c r="L303">
        <v>1</v>
      </c>
      <c r="M303">
        <v>0</v>
      </c>
      <c r="N303">
        <v>0</v>
      </c>
      <c r="O303">
        <v>0</v>
      </c>
      <c r="P303">
        <v>0</v>
      </c>
      <c r="Q303">
        <v>1</v>
      </c>
    </row>
    <row r="304" spans="1:17" x14ac:dyDescent="0.3">
      <c r="A304" t="str">
        <f>Cleaning!E627</f>
        <v>Data Analyst</v>
      </c>
      <c r="B304" s="2">
        <f>Cleaning!F627*1000</f>
        <v>35000</v>
      </c>
      <c r="C304" s="2">
        <f>Cleaning!G627*1000</f>
        <v>45000</v>
      </c>
      <c r="D304" s="2">
        <f>(Table1[[#This Row],[Salary (Min)]]+Table1[[#This Row],[Salary (Max)]])/2</f>
        <v>40000</v>
      </c>
      <c r="E304" t="s">
        <v>6619</v>
      </c>
      <c r="F304" t="s">
        <v>1974</v>
      </c>
      <c r="G304" t="str">
        <f>LEFT(Table1[[#This Row],[Location]],FIND(",",Table1[[#This Row],[Location]])-1)</f>
        <v>Brea</v>
      </c>
      <c r="H304" t="s">
        <v>35</v>
      </c>
      <c r="I304" t="s">
        <v>66</v>
      </c>
      <c r="J304" t="s">
        <v>31</v>
      </c>
      <c r="K304" t="b">
        <v>0</v>
      </c>
      <c r="L304">
        <v>0</v>
      </c>
      <c r="M304">
        <v>0</v>
      </c>
      <c r="N304">
        <v>0</v>
      </c>
      <c r="O304">
        <v>1</v>
      </c>
      <c r="P304">
        <v>0</v>
      </c>
      <c r="Q304">
        <v>1</v>
      </c>
    </row>
    <row r="305" spans="1:17" x14ac:dyDescent="0.3">
      <c r="A305" t="str">
        <f>Cleaning!E628</f>
        <v>Data Analyst</v>
      </c>
      <c r="B305" s="2">
        <f>Cleaning!F628*1000</f>
        <v>35000</v>
      </c>
      <c r="C305" s="2">
        <f>Cleaning!G628*1000</f>
        <v>45000</v>
      </c>
      <c r="D305" s="2">
        <f>(Table1[[#This Row],[Salary (Min)]]+Table1[[#This Row],[Salary (Max)]])/2</f>
        <v>40000</v>
      </c>
      <c r="E305" t="s">
        <v>6612</v>
      </c>
      <c r="F305" t="s">
        <v>1838</v>
      </c>
      <c r="G305" t="str">
        <f>LEFT(Table1[[#This Row],[Location]],FIND(",",Table1[[#This Row],[Location]])-1)</f>
        <v>Long Beach</v>
      </c>
      <c r="H305" t="s">
        <v>28</v>
      </c>
      <c r="I305" t="s">
        <v>66</v>
      </c>
      <c r="J305" t="s">
        <v>132</v>
      </c>
      <c r="K305" t="b">
        <v>0</v>
      </c>
      <c r="L305">
        <v>1</v>
      </c>
      <c r="M305">
        <v>0</v>
      </c>
      <c r="N305">
        <v>0</v>
      </c>
      <c r="O305">
        <v>0</v>
      </c>
      <c r="P305">
        <v>0</v>
      </c>
      <c r="Q305">
        <v>1</v>
      </c>
    </row>
    <row r="306" spans="1:17" x14ac:dyDescent="0.3">
      <c r="A306" t="str">
        <f>Cleaning!E629</f>
        <v>Data Analyst</v>
      </c>
      <c r="B306" s="2">
        <f>Cleaning!F629*1000</f>
        <v>35000</v>
      </c>
      <c r="C306" s="2">
        <f>Cleaning!G629*1000</f>
        <v>45000</v>
      </c>
      <c r="D306" s="2">
        <f>(Table1[[#This Row],[Salary (Min)]]+Table1[[#This Row],[Salary (Max)]])/2</f>
        <v>40000</v>
      </c>
      <c r="E306" t="s">
        <v>6620</v>
      </c>
      <c r="F306" t="s">
        <v>1651</v>
      </c>
      <c r="G306" t="str">
        <f>LEFT(Table1[[#This Row],[Location]],FIND(",",Table1[[#This Row],[Location]])-1)</f>
        <v>El Segundo</v>
      </c>
      <c r="H306" t="s">
        <v>91</v>
      </c>
      <c r="I306" t="s">
        <v>137</v>
      </c>
      <c r="J306" t="s">
        <v>39</v>
      </c>
      <c r="K306" t="b">
        <v>0</v>
      </c>
      <c r="L306">
        <v>1</v>
      </c>
      <c r="M306">
        <v>0</v>
      </c>
      <c r="N306">
        <v>0</v>
      </c>
      <c r="O306">
        <v>1</v>
      </c>
      <c r="P306">
        <v>0</v>
      </c>
      <c r="Q306">
        <v>1</v>
      </c>
    </row>
    <row r="307" spans="1:17" x14ac:dyDescent="0.3">
      <c r="A307" t="str">
        <f>Cleaning!E1690</f>
        <v>Data Analyst</v>
      </c>
      <c r="B307" s="2">
        <f>Cleaning!F1690*1000</f>
        <v>35000</v>
      </c>
      <c r="C307" s="2">
        <f>Cleaning!G1690*1000</f>
        <v>42000</v>
      </c>
      <c r="D307" s="2">
        <f>(Table1[[#This Row],[Salary (Min)]]+Table1[[#This Row],[Salary (Max)]])/2</f>
        <v>38500</v>
      </c>
      <c r="E307" t="s">
        <v>7321</v>
      </c>
      <c r="F307" t="s">
        <v>1905</v>
      </c>
      <c r="G307" t="str">
        <f>LEFT(Table1[[#This Row],[Location]],FIND(",",Table1[[#This Row],[Location]])-1)</f>
        <v>Austin</v>
      </c>
      <c r="H307" t="s">
        <v>28</v>
      </c>
      <c r="I307" t="s">
        <v>29</v>
      </c>
      <c r="J307" t="s">
        <v>31</v>
      </c>
      <c r="K307" t="b">
        <v>0</v>
      </c>
      <c r="L307">
        <v>0</v>
      </c>
      <c r="M307">
        <v>0</v>
      </c>
      <c r="N307">
        <v>0</v>
      </c>
      <c r="O307">
        <v>0</v>
      </c>
      <c r="P307">
        <v>0</v>
      </c>
      <c r="Q307">
        <v>1</v>
      </c>
    </row>
    <row r="308" spans="1:17" x14ac:dyDescent="0.3">
      <c r="A308" t="str">
        <f>Cleaning!E1691</f>
        <v>Data Analyst</v>
      </c>
      <c r="B308" s="2">
        <f>Cleaning!F1691*1000</f>
        <v>35000</v>
      </c>
      <c r="C308" s="2">
        <f>Cleaning!G1691*1000</f>
        <v>42000</v>
      </c>
      <c r="D308" s="2">
        <f>(Table1[[#This Row],[Salary (Min)]]+Table1[[#This Row],[Salary (Max)]])/2</f>
        <v>38500</v>
      </c>
      <c r="E308" t="s">
        <v>7322</v>
      </c>
      <c r="F308" t="s">
        <v>1905</v>
      </c>
      <c r="G308" t="str">
        <f>LEFT(Table1[[#This Row],[Location]],FIND(",",Table1[[#This Row],[Location]])-1)</f>
        <v>Austin</v>
      </c>
      <c r="H308" t="s">
        <v>28</v>
      </c>
      <c r="I308" t="s">
        <v>29</v>
      </c>
      <c r="J308" t="s">
        <v>24</v>
      </c>
      <c r="K308" t="b">
        <v>0</v>
      </c>
      <c r="L308">
        <v>1</v>
      </c>
      <c r="M308">
        <v>0</v>
      </c>
      <c r="N308">
        <v>0</v>
      </c>
      <c r="O308">
        <v>1</v>
      </c>
      <c r="P308">
        <v>0</v>
      </c>
      <c r="Q308">
        <v>1</v>
      </c>
    </row>
    <row r="309" spans="1:17" x14ac:dyDescent="0.3">
      <c r="A309" t="str">
        <f>Cleaning!E1692</f>
        <v>Data Analyst</v>
      </c>
      <c r="B309" s="2">
        <f>Cleaning!F1692*1000</f>
        <v>35000</v>
      </c>
      <c r="C309" s="2">
        <f>Cleaning!G1692*1000</f>
        <v>42000</v>
      </c>
      <c r="D309" s="2">
        <f>(Table1[[#This Row],[Salary (Min)]]+Table1[[#This Row],[Salary (Max)]])/2</f>
        <v>38500</v>
      </c>
      <c r="E309" t="s">
        <v>7323</v>
      </c>
      <c r="F309" t="s">
        <v>1905</v>
      </c>
      <c r="G309" t="str">
        <f>LEFT(Table1[[#This Row],[Location]],FIND(",",Table1[[#This Row],[Location]])-1)</f>
        <v>Austin</v>
      </c>
      <c r="H309" t="s">
        <v>28</v>
      </c>
      <c r="I309" t="s">
        <v>4675</v>
      </c>
      <c r="J309" t="s">
        <v>39</v>
      </c>
      <c r="K309" t="b">
        <v>0</v>
      </c>
      <c r="L309">
        <v>0</v>
      </c>
      <c r="M309">
        <v>0</v>
      </c>
      <c r="N309">
        <v>0</v>
      </c>
      <c r="O309">
        <v>0</v>
      </c>
      <c r="P309">
        <v>0</v>
      </c>
      <c r="Q309">
        <v>0</v>
      </c>
    </row>
    <row r="310" spans="1:17" x14ac:dyDescent="0.3">
      <c r="A310" t="str">
        <f>Cleaning!E1693</f>
        <v>Data Analyst</v>
      </c>
      <c r="B310" s="2">
        <f>Cleaning!F1693*1000</f>
        <v>35000</v>
      </c>
      <c r="C310" s="2">
        <f>Cleaning!G1693*1000</f>
        <v>42000</v>
      </c>
      <c r="D310" s="2">
        <f>(Table1[[#This Row],[Salary (Min)]]+Table1[[#This Row],[Salary (Max)]])/2</f>
        <v>38500</v>
      </c>
      <c r="E310" t="s">
        <v>7324</v>
      </c>
      <c r="F310" t="s">
        <v>1905</v>
      </c>
      <c r="G310" t="str">
        <f>LEFT(Table1[[#This Row],[Location]],FIND(",",Table1[[#This Row],[Location]])-1)</f>
        <v>Austin</v>
      </c>
      <c r="H310" t="s">
        <v>20</v>
      </c>
      <c r="I310" t="s">
        <v>46</v>
      </c>
      <c r="J310" t="s">
        <v>47</v>
      </c>
      <c r="K310" t="b">
        <v>0</v>
      </c>
      <c r="L310">
        <v>1</v>
      </c>
      <c r="M310">
        <v>0</v>
      </c>
      <c r="N310">
        <v>0</v>
      </c>
      <c r="O310">
        <v>0</v>
      </c>
      <c r="P310">
        <v>0</v>
      </c>
      <c r="Q310">
        <v>1</v>
      </c>
    </row>
    <row r="311" spans="1:17" x14ac:dyDescent="0.3">
      <c r="A311" t="str">
        <f>Cleaning!E1694</f>
        <v>Data Analyst</v>
      </c>
      <c r="B311" s="2">
        <f>Cleaning!F1694*1000</f>
        <v>35000</v>
      </c>
      <c r="C311" s="2">
        <f>Cleaning!G1694*1000</f>
        <v>42000</v>
      </c>
      <c r="D311" s="2">
        <f>(Table1[[#This Row],[Salary (Min)]]+Table1[[#This Row],[Salary (Max)]])/2</f>
        <v>38500</v>
      </c>
      <c r="E311" t="s">
        <v>7325</v>
      </c>
      <c r="F311" t="s">
        <v>1905</v>
      </c>
      <c r="G311" t="str">
        <f>LEFT(Table1[[#This Row],[Location]],FIND(",",Table1[[#This Row],[Location]])-1)</f>
        <v>Austin</v>
      </c>
      <c r="H311" t="s">
        <v>51</v>
      </c>
      <c r="I311" t="s">
        <v>194</v>
      </c>
      <c r="J311" t="s">
        <v>47</v>
      </c>
      <c r="K311" t="b">
        <v>0</v>
      </c>
      <c r="L311">
        <v>1</v>
      </c>
      <c r="M311">
        <v>0</v>
      </c>
      <c r="N311">
        <v>0</v>
      </c>
      <c r="O311">
        <v>1</v>
      </c>
      <c r="P311">
        <v>0</v>
      </c>
      <c r="Q311">
        <v>0</v>
      </c>
    </row>
    <row r="312" spans="1:17" x14ac:dyDescent="0.3">
      <c r="A312" t="str">
        <f>Cleaning!E1695</f>
        <v>Data Analyst</v>
      </c>
      <c r="B312" s="2">
        <f>Cleaning!F1695*1000</f>
        <v>35000</v>
      </c>
      <c r="C312" s="2">
        <f>Cleaning!G1695*1000</f>
        <v>42000</v>
      </c>
      <c r="D312" s="2">
        <f>(Table1[[#This Row],[Salary (Min)]]+Table1[[#This Row],[Salary (Max)]])/2</f>
        <v>38500</v>
      </c>
      <c r="E312" t="s">
        <v>7326</v>
      </c>
      <c r="F312" t="s">
        <v>1905</v>
      </c>
      <c r="G312" t="str">
        <f>LEFT(Table1[[#This Row],[Location]],FIND(",",Table1[[#This Row],[Location]])-1)</f>
        <v>Austin</v>
      </c>
      <c r="H312" t="s">
        <v>20</v>
      </c>
      <c r="I312" t="s">
        <v>366</v>
      </c>
      <c r="J312" t="s">
        <v>160</v>
      </c>
      <c r="K312" t="b">
        <v>0</v>
      </c>
      <c r="L312">
        <v>0</v>
      </c>
      <c r="M312">
        <v>0</v>
      </c>
      <c r="N312">
        <v>0</v>
      </c>
      <c r="O312">
        <v>0</v>
      </c>
      <c r="P312">
        <v>0</v>
      </c>
      <c r="Q312">
        <v>1</v>
      </c>
    </row>
    <row r="313" spans="1:17" x14ac:dyDescent="0.3">
      <c r="A313" t="str">
        <f>Cleaning!E1696</f>
        <v>Data Analyst</v>
      </c>
      <c r="B313" s="2">
        <f>Cleaning!F1696*1000</f>
        <v>35000</v>
      </c>
      <c r="C313" s="2">
        <f>Cleaning!G1696*1000</f>
        <v>42000</v>
      </c>
      <c r="D313" s="2">
        <f>(Table1[[#This Row],[Salary (Min)]]+Table1[[#This Row],[Salary (Max)]])/2</f>
        <v>38500</v>
      </c>
      <c r="E313" t="s">
        <v>6502</v>
      </c>
      <c r="F313" t="s">
        <v>1905</v>
      </c>
      <c r="G313" t="str">
        <f>LEFT(Table1[[#This Row],[Location]],FIND(",",Table1[[#This Row],[Location]])-1)</f>
        <v>Austin</v>
      </c>
      <c r="H313" t="s">
        <v>28</v>
      </c>
      <c r="I313" t="s">
        <v>119</v>
      </c>
      <c r="J313" t="s">
        <v>86</v>
      </c>
      <c r="K313" t="b">
        <v>0</v>
      </c>
      <c r="L313">
        <v>0</v>
      </c>
      <c r="M313">
        <v>0</v>
      </c>
      <c r="N313">
        <v>0</v>
      </c>
      <c r="O313">
        <v>0</v>
      </c>
      <c r="P313">
        <v>0</v>
      </c>
      <c r="Q313">
        <v>0</v>
      </c>
    </row>
    <row r="314" spans="1:17" x14ac:dyDescent="0.3">
      <c r="A314" t="str">
        <f>Cleaning!E1697</f>
        <v>Data Analyst</v>
      </c>
      <c r="B314" s="2">
        <f>Cleaning!F1697*1000</f>
        <v>35000</v>
      </c>
      <c r="C314" s="2">
        <f>Cleaning!G1697*1000</f>
        <v>42000</v>
      </c>
      <c r="D314" s="2">
        <f>(Table1[[#This Row],[Salary (Min)]]+Table1[[#This Row],[Salary (Max)]])/2</f>
        <v>38500</v>
      </c>
      <c r="E314" t="s">
        <v>6311</v>
      </c>
      <c r="F314" t="s">
        <v>1905</v>
      </c>
      <c r="G314" t="str">
        <f>LEFT(Table1[[#This Row],[Location]],FIND(",",Table1[[#This Row],[Location]])-1)</f>
        <v>Austin</v>
      </c>
      <c r="H314" t="s">
        <v>35</v>
      </c>
      <c r="I314" t="s">
        <v>46</v>
      </c>
      <c r="J314" t="s">
        <v>120</v>
      </c>
      <c r="K314" t="b">
        <v>1</v>
      </c>
      <c r="L314">
        <v>1</v>
      </c>
      <c r="M314">
        <v>1</v>
      </c>
      <c r="N314">
        <v>0</v>
      </c>
      <c r="O314">
        <v>1</v>
      </c>
      <c r="P314">
        <v>0</v>
      </c>
      <c r="Q314">
        <v>1</v>
      </c>
    </row>
    <row r="315" spans="1:17" x14ac:dyDescent="0.3">
      <c r="A315" t="str">
        <f>Cleaning!E1698</f>
        <v>Data Analyst</v>
      </c>
      <c r="B315" s="2">
        <f>Cleaning!F1698*1000</f>
        <v>35000</v>
      </c>
      <c r="C315" s="2">
        <f>Cleaning!G1698*1000</f>
        <v>42000</v>
      </c>
      <c r="D315" s="2">
        <f>(Table1[[#This Row],[Salary (Min)]]+Table1[[#This Row],[Salary (Max)]])/2</f>
        <v>38500</v>
      </c>
      <c r="E315" t="s">
        <v>7327</v>
      </c>
      <c r="F315" t="s">
        <v>1905</v>
      </c>
      <c r="G315" t="str">
        <f>LEFT(Table1[[#This Row],[Location]],FIND(",",Table1[[#This Row],[Location]])-1)</f>
        <v>Austin</v>
      </c>
      <c r="H315" t="s">
        <v>137</v>
      </c>
      <c r="I315" t="s">
        <v>137</v>
      </c>
      <c r="J315" t="s">
        <v>39</v>
      </c>
      <c r="K315" t="b">
        <v>0</v>
      </c>
      <c r="L315">
        <v>0</v>
      </c>
      <c r="M315">
        <v>0</v>
      </c>
      <c r="N315">
        <v>0</v>
      </c>
      <c r="O315">
        <v>0</v>
      </c>
      <c r="P315">
        <v>0</v>
      </c>
      <c r="Q315">
        <v>1</v>
      </c>
    </row>
    <row r="316" spans="1:17" x14ac:dyDescent="0.3">
      <c r="A316" t="str">
        <f>Cleaning!E1699</f>
        <v>Data Analyst</v>
      </c>
      <c r="B316" s="2">
        <f>Cleaning!F1699*1000</f>
        <v>35000</v>
      </c>
      <c r="C316" s="2">
        <f>Cleaning!G1699*1000</f>
        <v>42000</v>
      </c>
      <c r="D316" s="2">
        <f>(Table1[[#This Row],[Salary (Min)]]+Table1[[#This Row],[Salary (Max)]])/2</f>
        <v>38500</v>
      </c>
      <c r="E316" t="s">
        <v>7328</v>
      </c>
      <c r="F316" t="s">
        <v>1905</v>
      </c>
      <c r="G316" t="str">
        <f>LEFT(Table1[[#This Row],[Location]],FIND(",",Table1[[#This Row],[Location]])-1)</f>
        <v>Austin</v>
      </c>
      <c r="H316" t="s">
        <v>51</v>
      </c>
      <c r="I316" t="s">
        <v>119</v>
      </c>
      <c r="J316" t="s">
        <v>47</v>
      </c>
      <c r="K316" t="b">
        <v>0</v>
      </c>
      <c r="L316">
        <v>1</v>
      </c>
      <c r="M316">
        <v>0</v>
      </c>
      <c r="N316">
        <v>0</v>
      </c>
      <c r="O316">
        <v>0</v>
      </c>
      <c r="P316">
        <v>0</v>
      </c>
      <c r="Q316">
        <v>0</v>
      </c>
    </row>
    <row r="317" spans="1:17" x14ac:dyDescent="0.3">
      <c r="A317" t="str">
        <f>Cleaning!E1700</f>
        <v>Data Analyst</v>
      </c>
      <c r="B317" s="2">
        <f>Cleaning!F1700*1000</f>
        <v>35000</v>
      </c>
      <c r="C317" s="2">
        <f>Cleaning!G1700*1000</f>
        <v>42000</v>
      </c>
      <c r="D317" s="2">
        <f>(Table1[[#This Row],[Salary (Min)]]+Table1[[#This Row],[Salary (Max)]])/2</f>
        <v>38500</v>
      </c>
      <c r="E317" t="s">
        <v>6341</v>
      </c>
      <c r="F317" t="s">
        <v>1905</v>
      </c>
      <c r="G317" t="str">
        <f>LEFT(Table1[[#This Row],[Location]],FIND(",",Table1[[#This Row],[Location]])-1)</f>
        <v>Austin</v>
      </c>
      <c r="H317" t="s">
        <v>20</v>
      </c>
      <c r="I317" t="s">
        <v>46</v>
      </c>
      <c r="J317" t="s">
        <v>160</v>
      </c>
      <c r="K317" t="b">
        <v>0</v>
      </c>
      <c r="L317">
        <v>1</v>
      </c>
      <c r="M317">
        <v>1</v>
      </c>
      <c r="N317">
        <v>1</v>
      </c>
      <c r="O317">
        <v>0</v>
      </c>
      <c r="P317">
        <v>0</v>
      </c>
      <c r="Q317">
        <v>0</v>
      </c>
    </row>
    <row r="318" spans="1:17" x14ac:dyDescent="0.3">
      <c r="A318" t="str">
        <f>Cleaning!E1701</f>
        <v>Data Analyst</v>
      </c>
      <c r="B318" s="2">
        <f>Cleaning!F1701*1000</f>
        <v>35000</v>
      </c>
      <c r="C318" s="2">
        <f>Cleaning!G1701*1000</f>
        <v>42000</v>
      </c>
      <c r="D318" s="2">
        <f>(Table1[[#This Row],[Salary (Min)]]+Table1[[#This Row],[Salary (Max)]])/2</f>
        <v>38500</v>
      </c>
      <c r="E318" t="s">
        <v>6840</v>
      </c>
      <c r="F318" t="s">
        <v>1905</v>
      </c>
      <c r="G318" t="str">
        <f>LEFT(Table1[[#This Row],[Location]],FIND(",",Table1[[#This Row],[Location]])-1)</f>
        <v>Austin</v>
      </c>
      <c r="H318" t="s">
        <v>72</v>
      </c>
      <c r="I318" t="s">
        <v>66</v>
      </c>
      <c r="J318" t="s">
        <v>132</v>
      </c>
      <c r="K318" t="b">
        <v>0</v>
      </c>
      <c r="L318">
        <v>0</v>
      </c>
      <c r="M318">
        <v>0</v>
      </c>
      <c r="N318">
        <v>0</v>
      </c>
      <c r="O318">
        <v>0</v>
      </c>
      <c r="P318">
        <v>0</v>
      </c>
      <c r="Q318">
        <v>0</v>
      </c>
    </row>
    <row r="319" spans="1:17" x14ac:dyDescent="0.3">
      <c r="A319" t="str">
        <f>Cleaning!E1702</f>
        <v>Data Analyst</v>
      </c>
      <c r="B319" s="2">
        <f>Cleaning!F1702*1000</f>
        <v>35000</v>
      </c>
      <c r="C319" s="2">
        <f>Cleaning!G1702*1000</f>
        <v>42000</v>
      </c>
      <c r="D319" s="2">
        <f>(Table1[[#This Row],[Salary (Min)]]+Table1[[#This Row],[Salary (Max)]])/2</f>
        <v>38500</v>
      </c>
      <c r="E319" t="s">
        <v>7297</v>
      </c>
      <c r="F319" t="s">
        <v>1905</v>
      </c>
      <c r="G319" t="str">
        <f>LEFT(Table1[[#This Row],[Location]],FIND(",",Table1[[#This Row],[Location]])-1)</f>
        <v>Austin</v>
      </c>
      <c r="H319" t="s">
        <v>118</v>
      </c>
      <c r="I319" t="s">
        <v>29</v>
      </c>
      <c r="J319" t="s">
        <v>441</v>
      </c>
      <c r="K319" t="b">
        <v>0</v>
      </c>
      <c r="L319">
        <v>0</v>
      </c>
      <c r="M319">
        <v>0</v>
      </c>
      <c r="N319">
        <v>0</v>
      </c>
      <c r="O319">
        <v>1</v>
      </c>
      <c r="P319">
        <v>0</v>
      </c>
      <c r="Q319">
        <v>1</v>
      </c>
    </row>
    <row r="320" spans="1:17" x14ac:dyDescent="0.3">
      <c r="A320" t="str">
        <f>Cleaning!E1703</f>
        <v>Data Analyst</v>
      </c>
      <c r="B320" s="2">
        <f>Cleaning!F1703*1000</f>
        <v>35000</v>
      </c>
      <c r="C320" s="2">
        <f>Cleaning!G1703*1000</f>
        <v>42000</v>
      </c>
      <c r="D320" s="2">
        <f>(Table1[[#This Row],[Salary (Min)]]+Table1[[#This Row],[Salary (Max)]])/2</f>
        <v>38500</v>
      </c>
      <c r="E320" t="s">
        <v>7329</v>
      </c>
      <c r="F320" t="s">
        <v>4819</v>
      </c>
      <c r="G320" t="str">
        <f>LEFT(Table1[[#This Row],[Location]],FIND(",",Table1[[#This Row],[Location]])-1)</f>
        <v>West Lake Hills</v>
      </c>
      <c r="H320" t="s">
        <v>137</v>
      </c>
      <c r="I320" t="s">
        <v>137</v>
      </c>
      <c r="J320" t="s">
        <v>137</v>
      </c>
      <c r="K320" t="b">
        <v>0</v>
      </c>
      <c r="L320">
        <v>0</v>
      </c>
      <c r="M320">
        <v>0</v>
      </c>
      <c r="N320">
        <v>0</v>
      </c>
      <c r="O320">
        <v>0</v>
      </c>
      <c r="P320">
        <v>0</v>
      </c>
      <c r="Q320">
        <v>1</v>
      </c>
    </row>
    <row r="321" spans="1:17" x14ac:dyDescent="0.3">
      <c r="A321" t="str">
        <f>Cleaning!E1704</f>
        <v>Data Analyst</v>
      </c>
      <c r="B321" s="2">
        <f>Cleaning!F1704*1000</f>
        <v>35000</v>
      </c>
      <c r="C321" s="2">
        <f>Cleaning!G1704*1000</f>
        <v>42000</v>
      </c>
      <c r="D321" s="2">
        <f>(Table1[[#This Row],[Salary (Min)]]+Table1[[#This Row],[Salary (Max)]])/2</f>
        <v>38500</v>
      </c>
      <c r="E321" t="s">
        <v>7291</v>
      </c>
      <c r="F321" t="s">
        <v>1905</v>
      </c>
      <c r="G321" t="str">
        <f>LEFT(Table1[[#This Row],[Location]],FIND(",",Table1[[#This Row],[Location]])-1)</f>
        <v>Austin</v>
      </c>
      <c r="H321" t="s">
        <v>28</v>
      </c>
      <c r="I321" t="s">
        <v>4675</v>
      </c>
      <c r="J321" t="s">
        <v>39</v>
      </c>
      <c r="K321" t="b">
        <v>0</v>
      </c>
      <c r="L321">
        <v>1</v>
      </c>
      <c r="M321">
        <v>1</v>
      </c>
      <c r="N321">
        <v>0</v>
      </c>
      <c r="O321">
        <v>1</v>
      </c>
      <c r="P321">
        <v>1</v>
      </c>
      <c r="Q321">
        <v>1</v>
      </c>
    </row>
    <row r="322" spans="1:17" x14ac:dyDescent="0.3">
      <c r="A322" t="str">
        <f>Cleaning!E1705</f>
        <v>Data Analyst</v>
      </c>
      <c r="B322" s="2">
        <f>Cleaning!F1705*1000</f>
        <v>35000</v>
      </c>
      <c r="C322" s="2">
        <f>Cleaning!G1705*1000</f>
        <v>42000</v>
      </c>
      <c r="D322" s="2">
        <f>(Table1[[#This Row],[Salary (Min)]]+Table1[[#This Row],[Salary (Max)]])/2</f>
        <v>38500</v>
      </c>
      <c r="E322" t="s">
        <v>7322</v>
      </c>
      <c r="F322" t="s">
        <v>1905</v>
      </c>
      <c r="G322" t="str">
        <f>LEFT(Table1[[#This Row],[Location]],FIND(",",Table1[[#This Row],[Location]])-1)</f>
        <v>Austin</v>
      </c>
      <c r="H322" t="s">
        <v>28</v>
      </c>
      <c r="I322" t="s">
        <v>29</v>
      </c>
      <c r="J322" t="s">
        <v>24</v>
      </c>
      <c r="K322" t="b">
        <v>0</v>
      </c>
      <c r="L322">
        <v>1</v>
      </c>
      <c r="M322">
        <v>1</v>
      </c>
      <c r="N322">
        <v>1</v>
      </c>
      <c r="O322">
        <v>0</v>
      </c>
      <c r="P322">
        <v>0</v>
      </c>
      <c r="Q322">
        <v>1</v>
      </c>
    </row>
    <row r="323" spans="1:17" x14ac:dyDescent="0.3">
      <c r="A323" t="str">
        <f>Cleaning!E1706</f>
        <v>Data Analyst</v>
      </c>
      <c r="B323" s="2">
        <f>Cleaning!F1706*1000</f>
        <v>35000</v>
      </c>
      <c r="C323" s="2">
        <f>Cleaning!G1706*1000</f>
        <v>42000</v>
      </c>
      <c r="D323" s="2">
        <f>(Table1[[#This Row],[Salary (Min)]]+Table1[[#This Row],[Salary (Max)]])/2</f>
        <v>38500</v>
      </c>
      <c r="E323" t="s">
        <v>7202</v>
      </c>
      <c r="F323" t="s">
        <v>1905</v>
      </c>
      <c r="G323" t="str">
        <f>LEFT(Table1[[#This Row],[Location]],FIND(",",Table1[[#This Row],[Location]])-1)</f>
        <v>Austin</v>
      </c>
      <c r="H323" t="s">
        <v>35</v>
      </c>
      <c r="I323" t="s">
        <v>46</v>
      </c>
      <c r="J323" t="s">
        <v>441</v>
      </c>
      <c r="K323" t="b">
        <v>0</v>
      </c>
      <c r="L323">
        <v>1</v>
      </c>
      <c r="M323">
        <v>1</v>
      </c>
      <c r="N323">
        <v>0</v>
      </c>
      <c r="O323">
        <v>1</v>
      </c>
      <c r="P323">
        <v>0</v>
      </c>
      <c r="Q323">
        <v>1</v>
      </c>
    </row>
    <row r="324" spans="1:17" x14ac:dyDescent="0.3">
      <c r="A324" t="str">
        <f>Cleaning!E1707</f>
        <v>Data Analyst</v>
      </c>
      <c r="B324" s="2">
        <f>Cleaning!F1707*1000</f>
        <v>35000</v>
      </c>
      <c r="C324" s="2">
        <f>Cleaning!G1707*1000</f>
        <v>42000</v>
      </c>
      <c r="D324" s="2">
        <f>(Table1[[#This Row],[Salary (Min)]]+Table1[[#This Row],[Salary (Max)]])/2</f>
        <v>38500</v>
      </c>
      <c r="E324" t="s">
        <v>7305</v>
      </c>
      <c r="F324" t="s">
        <v>1905</v>
      </c>
      <c r="G324" t="str">
        <f>LEFT(Table1[[#This Row],[Location]],FIND(",",Table1[[#This Row],[Location]])-1)</f>
        <v>Austin</v>
      </c>
      <c r="H324" t="s">
        <v>35</v>
      </c>
      <c r="I324" t="s">
        <v>29</v>
      </c>
      <c r="J324" t="s">
        <v>39</v>
      </c>
      <c r="K324" t="b">
        <v>0</v>
      </c>
      <c r="L324">
        <v>0</v>
      </c>
      <c r="M324">
        <v>0</v>
      </c>
      <c r="N324">
        <v>0</v>
      </c>
      <c r="O324">
        <v>0</v>
      </c>
      <c r="P324">
        <v>0</v>
      </c>
      <c r="Q324">
        <v>1</v>
      </c>
    </row>
    <row r="325" spans="1:17" x14ac:dyDescent="0.3">
      <c r="A325" t="str">
        <f>Cleaning!E1708</f>
        <v>Data Analyst</v>
      </c>
      <c r="B325" s="2">
        <f>Cleaning!F1708*1000</f>
        <v>35000</v>
      </c>
      <c r="C325" s="2">
        <f>Cleaning!G1708*1000</f>
        <v>42000</v>
      </c>
      <c r="D325" s="2">
        <f>(Table1[[#This Row],[Salary (Min)]]+Table1[[#This Row],[Salary (Max)]])/2</f>
        <v>38500</v>
      </c>
      <c r="E325" t="s">
        <v>6264</v>
      </c>
      <c r="F325" t="s">
        <v>1905</v>
      </c>
      <c r="G325" t="str">
        <f>LEFT(Table1[[#This Row],[Location]],FIND(",",Table1[[#This Row],[Location]])-1)</f>
        <v>Austin</v>
      </c>
      <c r="H325" t="s">
        <v>118</v>
      </c>
      <c r="I325" t="s">
        <v>46</v>
      </c>
      <c r="J325" t="s">
        <v>47</v>
      </c>
      <c r="K325" t="b">
        <v>0</v>
      </c>
      <c r="L325">
        <v>1</v>
      </c>
      <c r="M325">
        <v>1</v>
      </c>
      <c r="N325">
        <v>0</v>
      </c>
      <c r="O325">
        <v>0</v>
      </c>
      <c r="P325">
        <v>0</v>
      </c>
      <c r="Q325">
        <v>0</v>
      </c>
    </row>
    <row r="326" spans="1:17" x14ac:dyDescent="0.3">
      <c r="A326" t="str">
        <f>Cleaning!E1709</f>
        <v>Data Analyst</v>
      </c>
      <c r="B326" s="2">
        <f>Cleaning!F1709*1000</f>
        <v>35000</v>
      </c>
      <c r="C326" s="2">
        <f>Cleaning!G1709*1000</f>
        <v>42000</v>
      </c>
      <c r="D326" s="2">
        <f>(Table1[[#This Row],[Salary (Min)]]+Table1[[#This Row],[Salary (Max)]])/2</f>
        <v>38500</v>
      </c>
      <c r="E326" t="s">
        <v>7330</v>
      </c>
      <c r="F326" t="s">
        <v>1905</v>
      </c>
      <c r="G326" t="str">
        <f>LEFT(Table1[[#This Row],[Location]],FIND(",",Table1[[#This Row],[Location]])-1)</f>
        <v>Austin</v>
      </c>
      <c r="H326" t="s">
        <v>20</v>
      </c>
      <c r="I326" t="s">
        <v>4675</v>
      </c>
      <c r="J326" t="s">
        <v>39</v>
      </c>
      <c r="K326" t="b">
        <v>0</v>
      </c>
      <c r="L326">
        <v>1</v>
      </c>
      <c r="M326">
        <v>0</v>
      </c>
      <c r="N326">
        <v>0</v>
      </c>
      <c r="O326">
        <v>0</v>
      </c>
      <c r="P326">
        <v>0</v>
      </c>
      <c r="Q326">
        <v>1</v>
      </c>
    </row>
    <row r="327" spans="1:17" x14ac:dyDescent="0.3">
      <c r="A327" t="str">
        <f>Cleaning!E1710</f>
        <v>Data Analyst</v>
      </c>
      <c r="B327" s="2">
        <f>Cleaning!F1710*1000</f>
        <v>35000</v>
      </c>
      <c r="C327" s="2">
        <f>Cleaning!G1710*1000</f>
        <v>42000</v>
      </c>
      <c r="D327" s="2">
        <f>(Table1[[#This Row],[Salary (Min)]]+Table1[[#This Row],[Salary (Max)]])/2</f>
        <v>38500</v>
      </c>
      <c r="E327" t="s">
        <v>7331</v>
      </c>
      <c r="F327" t="s">
        <v>1905</v>
      </c>
      <c r="G327" t="str">
        <f>LEFT(Table1[[#This Row],[Location]],FIND(",",Table1[[#This Row],[Location]])-1)</f>
        <v>Austin</v>
      </c>
      <c r="H327" t="s">
        <v>137</v>
      </c>
      <c r="I327" t="s">
        <v>137</v>
      </c>
      <c r="J327" t="s">
        <v>137</v>
      </c>
      <c r="K327" t="b">
        <v>0</v>
      </c>
      <c r="L327">
        <v>1</v>
      </c>
      <c r="M327">
        <v>1</v>
      </c>
      <c r="N327">
        <v>0</v>
      </c>
      <c r="O327">
        <v>0</v>
      </c>
      <c r="P327">
        <v>0</v>
      </c>
      <c r="Q327">
        <v>1</v>
      </c>
    </row>
    <row r="328" spans="1:17" x14ac:dyDescent="0.3">
      <c r="A328" t="str">
        <f>Cleaning!E1711</f>
        <v>Data Analyst</v>
      </c>
      <c r="B328" s="2">
        <f>Cleaning!F1711*1000</f>
        <v>35000</v>
      </c>
      <c r="C328" s="2">
        <f>Cleaning!G1711*1000</f>
        <v>42000</v>
      </c>
      <c r="D328" s="2">
        <f>(Table1[[#This Row],[Salary (Min)]]+Table1[[#This Row],[Salary (Max)]])/2</f>
        <v>38500</v>
      </c>
      <c r="E328" t="s">
        <v>7332</v>
      </c>
      <c r="F328" t="s">
        <v>1905</v>
      </c>
      <c r="G328" t="str">
        <f>LEFT(Table1[[#This Row],[Location]],FIND(",",Table1[[#This Row],[Location]])-1)</f>
        <v>Austin</v>
      </c>
      <c r="H328" t="s">
        <v>91</v>
      </c>
      <c r="I328" t="s">
        <v>2648</v>
      </c>
      <c r="J328" t="s">
        <v>441</v>
      </c>
      <c r="K328" t="b">
        <v>0</v>
      </c>
      <c r="L328">
        <v>1</v>
      </c>
      <c r="M328">
        <v>0</v>
      </c>
      <c r="N328">
        <v>0</v>
      </c>
      <c r="O328">
        <v>0</v>
      </c>
      <c r="P328">
        <v>0</v>
      </c>
      <c r="Q328">
        <v>1</v>
      </c>
    </row>
    <row r="329" spans="1:17" x14ac:dyDescent="0.3">
      <c r="A329" t="str">
        <f>Cleaning!E1712</f>
        <v>Data Analyst</v>
      </c>
      <c r="B329" s="2">
        <f>Cleaning!F1712*1000</f>
        <v>35000</v>
      </c>
      <c r="C329" s="2">
        <f>Cleaning!G1712*1000</f>
        <v>42000</v>
      </c>
      <c r="D329" s="2">
        <f>(Table1[[#This Row],[Salary (Min)]]+Table1[[#This Row],[Salary (Max)]])/2</f>
        <v>38500</v>
      </c>
      <c r="E329" t="s">
        <v>7333</v>
      </c>
      <c r="F329" t="s">
        <v>4839</v>
      </c>
      <c r="G329" t="str">
        <f>LEFT(Table1[[#This Row],[Location]],FIND(",",Table1[[#This Row],[Location]])-1)</f>
        <v>Round Rock</v>
      </c>
      <c r="H329" t="s">
        <v>137</v>
      </c>
      <c r="I329" t="s">
        <v>99</v>
      </c>
      <c r="J329" t="s">
        <v>155</v>
      </c>
      <c r="K329" t="b">
        <v>0</v>
      </c>
      <c r="L329">
        <v>0</v>
      </c>
      <c r="M329">
        <v>0</v>
      </c>
      <c r="N329">
        <v>0</v>
      </c>
      <c r="O329">
        <v>0</v>
      </c>
      <c r="P329">
        <v>0</v>
      </c>
      <c r="Q329">
        <v>1</v>
      </c>
    </row>
    <row r="330" spans="1:17" x14ac:dyDescent="0.3">
      <c r="A330" t="str">
        <f>Cleaning!E1713</f>
        <v>Data Analyst</v>
      </c>
      <c r="B330" s="2">
        <f>Cleaning!F1713*1000</f>
        <v>35000</v>
      </c>
      <c r="C330" s="2">
        <f>Cleaning!G1713*1000</f>
        <v>42000</v>
      </c>
      <c r="D330" s="2">
        <f>(Table1[[#This Row],[Salary (Min)]]+Table1[[#This Row],[Salary (Max)]])/2</f>
        <v>38500</v>
      </c>
      <c r="E330" t="s">
        <v>7332</v>
      </c>
      <c r="F330" t="s">
        <v>1905</v>
      </c>
      <c r="G330" t="str">
        <f>LEFT(Table1[[#This Row],[Location]],FIND(",",Table1[[#This Row],[Location]])-1)</f>
        <v>Austin</v>
      </c>
      <c r="H330" t="s">
        <v>91</v>
      </c>
      <c r="I330" t="s">
        <v>2648</v>
      </c>
      <c r="J330" t="s">
        <v>441</v>
      </c>
      <c r="K330" t="b">
        <v>0</v>
      </c>
      <c r="L330">
        <v>1</v>
      </c>
      <c r="M330">
        <v>1</v>
      </c>
      <c r="N330">
        <v>0</v>
      </c>
      <c r="O330">
        <v>0</v>
      </c>
      <c r="P330">
        <v>0</v>
      </c>
      <c r="Q330">
        <v>1</v>
      </c>
    </row>
    <row r="331" spans="1:17" x14ac:dyDescent="0.3">
      <c r="A331" t="str">
        <f>Cleaning!E1714</f>
        <v>Data Analyst</v>
      </c>
      <c r="B331" s="2">
        <f>Cleaning!F1714*1000</f>
        <v>35000</v>
      </c>
      <c r="C331" s="2">
        <f>Cleaning!G1714*1000</f>
        <v>42000</v>
      </c>
      <c r="D331" s="2">
        <f>(Table1[[#This Row],[Salary (Min)]]+Table1[[#This Row],[Salary (Max)]])/2</f>
        <v>38500</v>
      </c>
      <c r="E331" t="s">
        <v>7334</v>
      </c>
      <c r="F331" t="s">
        <v>1905</v>
      </c>
      <c r="G331" t="str">
        <f>LEFT(Table1[[#This Row],[Location]],FIND(",",Table1[[#This Row],[Location]])-1)</f>
        <v>Austin</v>
      </c>
      <c r="H331" t="s">
        <v>91</v>
      </c>
      <c r="I331" t="s">
        <v>137</v>
      </c>
      <c r="J331" t="s">
        <v>39</v>
      </c>
      <c r="K331" t="b">
        <v>0</v>
      </c>
      <c r="L331">
        <v>0</v>
      </c>
      <c r="M331">
        <v>0</v>
      </c>
      <c r="N331">
        <v>0</v>
      </c>
      <c r="O331">
        <v>0</v>
      </c>
      <c r="P331">
        <v>0</v>
      </c>
      <c r="Q331">
        <v>0</v>
      </c>
    </row>
    <row r="332" spans="1:17" x14ac:dyDescent="0.3">
      <c r="A332" t="str">
        <f>Cleaning!E1715</f>
        <v>Data Analyst</v>
      </c>
      <c r="B332" s="2">
        <f>Cleaning!F1715*1000</f>
        <v>35000</v>
      </c>
      <c r="C332" s="2">
        <f>Cleaning!G1715*1000</f>
        <v>42000</v>
      </c>
      <c r="D332" s="2">
        <f>(Table1[[#This Row],[Salary (Min)]]+Table1[[#This Row],[Salary (Max)]])/2</f>
        <v>38500</v>
      </c>
      <c r="E332" t="s">
        <v>7335</v>
      </c>
      <c r="F332" t="s">
        <v>4754</v>
      </c>
      <c r="G332" t="str">
        <f>LEFT(Table1[[#This Row],[Location]],FIND(",",Table1[[#This Row],[Location]])-1)</f>
        <v>Cedar Park</v>
      </c>
      <c r="H332" t="s">
        <v>91</v>
      </c>
      <c r="I332" t="s">
        <v>4847</v>
      </c>
      <c r="J332" t="s">
        <v>39</v>
      </c>
      <c r="K332" t="b">
        <v>0</v>
      </c>
      <c r="L332">
        <v>0</v>
      </c>
      <c r="M332">
        <v>0</v>
      </c>
      <c r="N332">
        <v>0</v>
      </c>
      <c r="O332">
        <v>0</v>
      </c>
      <c r="P332">
        <v>0</v>
      </c>
      <c r="Q332">
        <v>0</v>
      </c>
    </row>
    <row r="333" spans="1:17" x14ac:dyDescent="0.3">
      <c r="A333" t="str">
        <f>Cleaning!E1716</f>
        <v>Data Analyst</v>
      </c>
      <c r="B333" s="2">
        <f>Cleaning!F1716*1000</f>
        <v>35000</v>
      </c>
      <c r="C333" s="2">
        <f>Cleaning!G1716*1000</f>
        <v>42000</v>
      </c>
      <c r="D333" s="2">
        <f>(Table1[[#This Row],[Salary (Min)]]+Table1[[#This Row],[Salary (Max)]])/2</f>
        <v>38500</v>
      </c>
      <c r="E333" t="s">
        <v>7336</v>
      </c>
      <c r="F333" t="s">
        <v>1905</v>
      </c>
      <c r="G333" t="str">
        <f>LEFT(Table1[[#This Row],[Location]],FIND(",",Table1[[#This Row],[Location]])-1)</f>
        <v>Austin</v>
      </c>
      <c r="H333" t="s">
        <v>137</v>
      </c>
      <c r="I333" t="s">
        <v>137</v>
      </c>
      <c r="J333" t="s">
        <v>137</v>
      </c>
      <c r="K333" t="b">
        <v>0</v>
      </c>
      <c r="L333">
        <v>0</v>
      </c>
      <c r="M333">
        <v>0</v>
      </c>
      <c r="N333">
        <v>0</v>
      </c>
      <c r="O333">
        <v>0</v>
      </c>
      <c r="P333">
        <v>0</v>
      </c>
      <c r="Q333">
        <v>1</v>
      </c>
    </row>
    <row r="334" spans="1:17" x14ac:dyDescent="0.3">
      <c r="A334" t="str">
        <f>Cleaning!E1717</f>
        <v>Data Analyst</v>
      </c>
      <c r="B334" s="2">
        <f>Cleaning!F1717*1000</f>
        <v>35000</v>
      </c>
      <c r="C334" s="2">
        <f>Cleaning!G1717*1000</f>
        <v>42000</v>
      </c>
      <c r="D334" s="2">
        <f>(Table1[[#This Row],[Salary (Min)]]+Table1[[#This Row],[Salary (Max)]])/2</f>
        <v>38500</v>
      </c>
      <c r="E334" t="s">
        <v>6798</v>
      </c>
      <c r="F334" t="s">
        <v>1905</v>
      </c>
      <c r="G334" t="str">
        <f>LEFT(Table1[[#This Row],[Location]],FIND(",",Table1[[#This Row],[Location]])-1)</f>
        <v>Austin</v>
      </c>
      <c r="H334" t="s">
        <v>28</v>
      </c>
      <c r="I334" t="s">
        <v>66</v>
      </c>
      <c r="J334" t="s">
        <v>132</v>
      </c>
      <c r="K334" t="b">
        <v>0</v>
      </c>
      <c r="L334">
        <v>1</v>
      </c>
      <c r="M334">
        <v>0</v>
      </c>
      <c r="N334">
        <v>0</v>
      </c>
      <c r="O334">
        <v>0</v>
      </c>
      <c r="P334">
        <v>0</v>
      </c>
      <c r="Q334">
        <v>0</v>
      </c>
    </row>
    <row r="335" spans="1:17" x14ac:dyDescent="0.3">
      <c r="A335" t="str">
        <f>Cleaning!E1718</f>
        <v>Data Analyst</v>
      </c>
      <c r="B335" s="2">
        <f>Cleaning!F1718*1000</f>
        <v>35000</v>
      </c>
      <c r="C335" s="2">
        <f>Cleaning!G1718*1000</f>
        <v>42000</v>
      </c>
      <c r="D335" s="2">
        <f>(Table1[[#This Row],[Salary (Min)]]+Table1[[#This Row],[Salary (Max)]])/2</f>
        <v>38500</v>
      </c>
      <c r="E335" t="s">
        <v>7337</v>
      </c>
      <c r="F335" t="s">
        <v>4839</v>
      </c>
      <c r="G335" t="str">
        <f>LEFT(Table1[[#This Row],[Location]],FIND(",",Table1[[#This Row],[Location]])-1)</f>
        <v>Round Rock</v>
      </c>
      <c r="H335" t="s">
        <v>91</v>
      </c>
      <c r="I335" t="s">
        <v>46</v>
      </c>
      <c r="J335" t="s">
        <v>155</v>
      </c>
      <c r="K335" t="b">
        <v>0</v>
      </c>
      <c r="L335">
        <v>1</v>
      </c>
      <c r="M335">
        <v>0</v>
      </c>
      <c r="N335">
        <v>0</v>
      </c>
      <c r="O335">
        <v>0</v>
      </c>
      <c r="P335">
        <v>0</v>
      </c>
      <c r="Q335">
        <v>0</v>
      </c>
    </row>
    <row r="336" spans="1:17" x14ac:dyDescent="0.3">
      <c r="A336" t="str">
        <f>Cleaning!E1719</f>
        <v>Data Analyst</v>
      </c>
      <c r="B336" s="2">
        <f>Cleaning!F1719*1000</f>
        <v>35000</v>
      </c>
      <c r="C336" s="2">
        <f>Cleaning!G1719*1000</f>
        <v>42000</v>
      </c>
      <c r="D336" s="2">
        <f>(Table1[[#This Row],[Salary (Min)]]+Table1[[#This Row],[Salary (Max)]])/2</f>
        <v>38500</v>
      </c>
      <c r="E336" t="s">
        <v>7338</v>
      </c>
      <c r="F336" t="s">
        <v>1905</v>
      </c>
      <c r="G336" t="str">
        <f>LEFT(Table1[[#This Row],[Location]],FIND(",",Table1[[#This Row],[Location]])-1)</f>
        <v>Austin</v>
      </c>
      <c r="H336" t="s">
        <v>51</v>
      </c>
      <c r="I336" t="s">
        <v>4675</v>
      </c>
      <c r="J336" t="s">
        <v>24</v>
      </c>
      <c r="K336" t="b">
        <v>0</v>
      </c>
      <c r="L336">
        <v>1</v>
      </c>
      <c r="M336">
        <v>1</v>
      </c>
      <c r="N336">
        <v>0</v>
      </c>
      <c r="O336">
        <v>1</v>
      </c>
      <c r="P336">
        <v>1</v>
      </c>
      <c r="Q336">
        <v>1</v>
      </c>
    </row>
    <row r="337" spans="1:17" x14ac:dyDescent="0.3">
      <c r="A337" t="str">
        <f>Cleaning!E1753</f>
        <v>Data Analyst</v>
      </c>
      <c r="B337" s="2">
        <f>Cleaning!F1753*1000</f>
        <v>35000</v>
      </c>
      <c r="C337" s="2">
        <f>Cleaning!G1753*1000</f>
        <v>67000</v>
      </c>
      <c r="D337" s="2">
        <f>(Table1[[#This Row],[Salary (Min)]]+Table1[[#This Row],[Salary (Max)]])/2</f>
        <v>51000</v>
      </c>
      <c r="E337" t="s">
        <v>7359</v>
      </c>
      <c r="F337" t="s">
        <v>4082</v>
      </c>
      <c r="G337" t="str">
        <f>LEFT(Table1[[#This Row],[Location]],FIND(",",Table1[[#This Row],[Location]])-1)</f>
        <v>Fort Worth</v>
      </c>
      <c r="H337" t="s">
        <v>118</v>
      </c>
      <c r="I337" t="s">
        <v>2276</v>
      </c>
      <c r="J337" t="s">
        <v>120</v>
      </c>
      <c r="K337" t="b">
        <v>0</v>
      </c>
      <c r="L337">
        <v>0</v>
      </c>
      <c r="M337">
        <v>0</v>
      </c>
      <c r="N337">
        <v>0</v>
      </c>
      <c r="O337">
        <v>0</v>
      </c>
      <c r="P337">
        <v>0</v>
      </c>
      <c r="Q337">
        <v>1</v>
      </c>
    </row>
    <row r="338" spans="1:17" x14ac:dyDescent="0.3">
      <c r="A338" t="str">
        <f>Cleaning!E1754</f>
        <v>Data Analyst</v>
      </c>
      <c r="B338" s="2">
        <f>Cleaning!F1754*1000</f>
        <v>35000</v>
      </c>
      <c r="C338" s="2">
        <f>Cleaning!G1754*1000</f>
        <v>67000</v>
      </c>
      <c r="D338" s="2">
        <f>(Table1[[#This Row],[Salary (Min)]]+Table1[[#This Row],[Salary (Max)]])/2</f>
        <v>51000</v>
      </c>
      <c r="E338" t="s">
        <v>7138</v>
      </c>
      <c r="F338" t="s">
        <v>4082</v>
      </c>
      <c r="G338" t="str">
        <f>LEFT(Table1[[#This Row],[Location]],FIND(",",Table1[[#This Row],[Location]])-1)</f>
        <v>Fort Worth</v>
      </c>
      <c r="H338" t="s">
        <v>118</v>
      </c>
      <c r="I338" t="s">
        <v>46</v>
      </c>
      <c r="J338" t="s">
        <v>120</v>
      </c>
      <c r="K338" t="b">
        <v>0</v>
      </c>
      <c r="L338">
        <v>0</v>
      </c>
      <c r="M338">
        <v>0</v>
      </c>
      <c r="N338">
        <v>0</v>
      </c>
      <c r="O338">
        <v>1</v>
      </c>
      <c r="P338">
        <v>0</v>
      </c>
      <c r="Q338">
        <v>1</v>
      </c>
    </row>
    <row r="339" spans="1:17" x14ac:dyDescent="0.3">
      <c r="A339" t="str">
        <f>Cleaning!E1755</f>
        <v>Data Analyst</v>
      </c>
      <c r="B339" s="2">
        <f>Cleaning!F1755*1000</f>
        <v>35000</v>
      </c>
      <c r="C339" s="2">
        <f>Cleaning!G1755*1000</f>
        <v>67000</v>
      </c>
      <c r="D339" s="2">
        <f>(Table1[[#This Row],[Salary (Min)]]+Table1[[#This Row],[Salary (Max)]])/2</f>
        <v>51000</v>
      </c>
      <c r="E339" t="s">
        <v>7360</v>
      </c>
      <c r="F339" t="s">
        <v>4082</v>
      </c>
      <c r="G339" t="str">
        <f>LEFT(Table1[[#This Row],[Location]],FIND(",",Table1[[#This Row],[Location]])-1)</f>
        <v>Fort Worth</v>
      </c>
      <c r="H339" t="s">
        <v>20</v>
      </c>
      <c r="I339" t="s">
        <v>46</v>
      </c>
      <c r="J339" t="s">
        <v>47</v>
      </c>
      <c r="K339" t="b">
        <v>0</v>
      </c>
      <c r="L339">
        <v>1</v>
      </c>
      <c r="M339">
        <v>0</v>
      </c>
      <c r="N339">
        <v>0</v>
      </c>
      <c r="O339">
        <v>0</v>
      </c>
      <c r="P339">
        <v>0</v>
      </c>
      <c r="Q339">
        <v>0</v>
      </c>
    </row>
    <row r="340" spans="1:17" x14ac:dyDescent="0.3">
      <c r="A340" t="str">
        <f>Cleaning!E1756</f>
        <v>Data Analyst</v>
      </c>
      <c r="B340" s="2">
        <f>Cleaning!F1756*1000</f>
        <v>35000</v>
      </c>
      <c r="C340" s="2">
        <f>Cleaning!G1756*1000</f>
        <v>67000</v>
      </c>
      <c r="D340" s="2">
        <f>(Table1[[#This Row],[Salary (Min)]]+Table1[[#This Row],[Salary (Max)]])/2</f>
        <v>51000</v>
      </c>
      <c r="E340" t="s">
        <v>7361</v>
      </c>
      <c r="F340" t="s">
        <v>4951</v>
      </c>
      <c r="G340" t="str">
        <f>LEFT(Table1[[#This Row],[Location]],FIND(",",Table1[[#This Row],[Location]])-1)</f>
        <v>Westlake</v>
      </c>
      <c r="H340" t="s">
        <v>35</v>
      </c>
      <c r="I340" t="s">
        <v>222</v>
      </c>
      <c r="J340" t="s">
        <v>39</v>
      </c>
      <c r="K340" t="b">
        <v>0</v>
      </c>
      <c r="L340">
        <v>1</v>
      </c>
      <c r="M340">
        <v>1</v>
      </c>
      <c r="N340">
        <v>1</v>
      </c>
      <c r="O340">
        <v>0</v>
      </c>
      <c r="P340">
        <v>0</v>
      </c>
      <c r="Q340">
        <v>1</v>
      </c>
    </row>
    <row r="341" spans="1:17" x14ac:dyDescent="0.3">
      <c r="A341" t="str">
        <f>Cleaning!E1757</f>
        <v>Business Analyst</v>
      </c>
      <c r="B341" s="2">
        <f>Cleaning!F1757*1000</f>
        <v>35000</v>
      </c>
      <c r="C341" s="2">
        <f>Cleaning!G1757*1000</f>
        <v>67000</v>
      </c>
      <c r="D341" s="2">
        <f>(Table1[[#This Row],[Salary (Min)]]+Table1[[#This Row],[Salary (Max)]])/2</f>
        <v>51000</v>
      </c>
      <c r="E341" t="s">
        <v>6842</v>
      </c>
      <c r="F341" t="s">
        <v>4082</v>
      </c>
      <c r="G341" t="str">
        <f>LEFT(Table1[[#This Row],[Location]],FIND(",",Table1[[#This Row],[Location]])-1)</f>
        <v>Fort Worth</v>
      </c>
      <c r="H341" t="s">
        <v>137</v>
      </c>
      <c r="I341" t="s">
        <v>137</v>
      </c>
      <c r="J341" t="s">
        <v>39</v>
      </c>
      <c r="K341" t="b">
        <v>0</v>
      </c>
      <c r="L341">
        <v>0</v>
      </c>
      <c r="M341">
        <v>0</v>
      </c>
      <c r="N341">
        <v>0</v>
      </c>
      <c r="O341">
        <v>1</v>
      </c>
      <c r="P341">
        <v>0</v>
      </c>
      <c r="Q341">
        <v>1</v>
      </c>
    </row>
    <row r="342" spans="1:17" x14ac:dyDescent="0.3">
      <c r="A342" t="str">
        <f>Cleaning!E1758</f>
        <v>Business Analyst</v>
      </c>
      <c r="B342" s="2">
        <f>Cleaning!F1758*1000</f>
        <v>35000</v>
      </c>
      <c r="C342" s="2">
        <f>Cleaning!G1758*1000</f>
        <v>67000</v>
      </c>
      <c r="D342" s="2">
        <f>(Table1[[#This Row],[Salary (Min)]]+Table1[[#This Row],[Salary (Max)]])/2</f>
        <v>51000</v>
      </c>
      <c r="E342" t="s">
        <v>7362</v>
      </c>
      <c r="F342" t="s">
        <v>4082</v>
      </c>
      <c r="G342" t="str">
        <f>LEFT(Table1[[#This Row],[Location]],FIND(",",Table1[[#This Row],[Location]])-1)</f>
        <v>Fort Worth</v>
      </c>
      <c r="H342" t="s">
        <v>137</v>
      </c>
      <c r="I342" t="s">
        <v>137</v>
      </c>
      <c r="J342" t="s">
        <v>137</v>
      </c>
      <c r="K342" t="b">
        <v>0</v>
      </c>
      <c r="L342">
        <v>1</v>
      </c>
      <c r="M342">
        <v>1</v>
      </c>
      <c r="N342">
        <v>0</v>
      </c>
      <c r="O342">
        <v>0</v>
      </c>
      <c r="P342">
        <v>0</v>
      </c>
      <c r="Q342">
        <v>0</v>
      </c>
    </row>
    <row r="343" spans="1:17" x14ac:dyDescent="0.3">
      <c r="A343" t="str">
        <f>Cleaning!E1759</f>
        <v>Data Analyst</v>
      </c>
      <c r="B343" s="2">
        <f>Cleaning!F1759*1000</f>
        <v>35000</v>
      </c>
      <c r="C343" s="2">
        <f>Cleaning!G1759*1000</f>
        <v>67000</v>
      </c>
      <c r="D343" s="2">
        <f>(Table1[[#This Row],[Salary (Min)]]+Table1[[#This Row],[Salary (Max)]])/2</f>
        <v>51000</v>
      </c>
      <c r="E343" t="s">
        <v>7360</v>
      </c>
      <c r="F343" t="s">
        <v>4082</v>
      </c>
      <c r="G343" t="str">
        <f>LEFT(Table1[[#This Row],[Location]],FIND(",",Table1[[#This Row],[Location]])-1)</f>
        <v>Fort Worth</v>
      </c>
      <c r="H343" t="s">
        <v>20</v>
      </c>
      <c r="I343" t="s">
        <v>46</v>
      </c>
      <c r="J343" t="s">
        <v>47</v>
      </c>
      <c r="K343" t="b">
        <v>0</v>
      </c>
      <c r="L343">
        <v>0</v>
      </c>
      <c r="M343">
        <v>0</v>
      </c>
      <c r="N343">
        <v>0</v>
      </c>
      <c r="O343">
        <v>0</v>
      </c>
      <c r="P343">
        <v>0</v>
      </c>
      <c r="Q343">
        <v>1</v>
      </c>
    </row>
    <row r="344" spans="1:17" x14ac:dyDescent="0.3">
      <c r="A344" t="str">
        <f>Cleaning!E2098</f>
        <v>Data Analyst</v>
      </c>
      <c r="B344" s="2">
        <f>Cleaning!F2098*1000</f>
        <v>35000</v>
      </c>
      <c r="C344" s="2">
        <f>Cleaning!G2098*1000</f>
        <v>67000</v>
      </c>
      <c r="D344" s="2">
        <f>(Table1[[#This Row],[Salary (Min)]]+Table1[[#This Row],[Salary (Max)]])/2</f>
        <v>51000</v>
      </c>
      <c r="E344" t="s">
        <v>7567</v>
      </c>
      <c r="F344" t="s">
        <v>5764</v>
      </c>
      <c r="G344" t="str">
        <f>LEFT(Table1[[#This Row],[Location]],FIND(",",Table1[[#This Row],[Location]])-1)</f>
        <v>Redmond</v>
      </c>
      <c r="H344" t="s">
        <v>72</v>
      </c>
      <c r="I344" t="s">
        <v>46</v>
      </c>
      <c r="J344" t="s">
        <v>229</v>
      </c>
      <c r="K344" t="b">
        <v>0</v>
      </c>
      <c r="L344">
        <v>1</v>
      </c>
      <c r="M344">
        <v>1</v>
      </c>
      <c r="N344">
        <v>0</v>
      </c>
      <c r="O344">
        <v>1</v>
      </c>
      <c r="P344">
        <v>0</v>
      </c>
      <c r="Q344">
        <v>1</v>
      </c>
    </row>
    <row r="345" spans="1:17" x14ac:dyDescent="0.3">
      <c r="A345" t="str">
        <f>Cleaning!E2099</f>
        <v>Data Analyst</v>
      </c>
      <c r="B345" s="2">
        <f>Cleaning!F2099*1000</f>
        <v>35000</v>
      </c>
      <c r="C345" s="2">
        <f>Cleaning!G2099*1000</f>
        <v>67000</v>
      </c>
      <c r="D345" s="2">
        <f>(Table1[[#This Row],[Salary (Min)]]+Table1[[#This Row],[Salary (Max)]])/2</f>
        <v>51000</v>
      </c>
      <c r="E345" t="s">
        <v>7568</v>
      </c>
      <c r="F345" t="s">
        <v>174</v>
      </c>
      <c r="G345" t="str">
        <f>LEFT(Table1[[#This Row],[Location]],FIND(",",Table1[[#This Row],[Location]])-1)</f>
        <v>Seattle</v>
      </c>
      <c r="H345" t="s">
        <v>35</v>
      </c>
      <c r="I345" t="s">
        <v>194</v>
      </c>
      <c r="J345" t="s">
        <v>39</v>
      </c>
      <c r="K345" t="b">
        <v>1</v>
      </c>
      <c r="L345">
        <v>1</v>
      </c>
      <c r="M345">
        <v>1</v>
      </c>
      <c r="N345">
        <v>0</v>
      </c>
      <c r="O345">
        <v>0</v>
      </c>
      <c r="P345">
        <v>0</v>
      </c>
      <c r="Q345">
        <v>0</v>
      </c>
    </row>
    <row r="346" spans="1:17" x14ac:dyDescent="0.3">
      <c r="A346" t="str">
        <f>Cleaning!E2100</f>
        <v>Business Analyst</v>
      </c>
      <c r="B346" s="2">
        <f>Cleaning!F2100*1000</f>
        <v>35000</v>
      </c>
      <c r="C346" s="2">
        <f>Cleaning!G2100*1000</f>
        <v>67000</v>
      </c>
      <c r="D346" s="2">
        <f>(Table1[[#This Row],[Salary (Min)]]+Table1[[#This Row],[Salary (Max)]])/2</f>
        <v>51000</v>
      </c>
      <c r="E346" t="s">
        <v>7569</v>
      </c>
      <c r="F346" t="s">
        <v>174</v>
      </c>
      <c r="G346" t="str">
        <f>LEFT(Table1[[#This Row],[Location]],FIND(",",Table1[[#This Row],[Location]])-1)</f>
        <v>Seattle</v>
      </c>
      <c r="H346" t="s">
        <v>35</v>
      </c>
      <c r="I346" t="s">
        <v>66</v>
      </c>
      <c r="J346" t="s">
        <v>39</v>
      </c>
      <c r="K346" t="b">
        <v>0</v>
      </c>
      <c r="L346">
        <v>1</v>
      </c>
      <c r="M346">
        <v>1</v>
      </c>
      <c r="N346">
        <v>0</v>
      </c>
      <c r="O346">
        <v>1</v>
      </c>
      <c r="P346">
        <v>0</v>
      </c>
      <c r="Q346">
        <v>1</v>
      </c>
    </row>
    <row r="347" spans="1:17" x14ac:dyDescent="0.3">
      <c r="A347" t="str">
        <f>Cleaning!E2101</f>
        <v>Data Analyst</v>
      </c>
      <c r="B347" s="2">
        <f>Cleaning!F2101*1000</f>
        <v>35000</v>
      </c>
      <c r="C347" s="2">
        <f>Cleaning!G2101*1000</f>
        <v>67000</v>
      </c>
      <c r="D347" s="2">
        <f>(Table1[[#This Row],[Salary (Min)]]+Table1[[#This Row],[Salary (Max)]])/2</f>
        <v>51000</v>
      </c>
      <c r="E347" t="s">
        <v>7570</v>
      </c>
      <c r="F347" t="s">
        <v>5764</v>
      </c>
      <c r="G347" t="str">
        <f>LEFT(Table1[[#This Row],[Location]],FIND(",",Table1[[#This Row],[Location]])-1)</f>
        <v>Redmond</v>
      </c>
      <c r="H347" t="s">
        <v>28</v>
      </c>
      <c r="I347" t="s">
        <v>202</v>
      </c>
      <c r="J347" t="s">
        <v>132</v>
      </c>
      <c r="K347" t="b">
        <v>0</v>
      </c>
      <c r="L347">
        <v>1</v>
      </c>
      <c r="M347">
        <v>0</v>
      </c>
      <c r="N347">
        <v>0</v>
      </c>
      <c r="O347">
        <v>0</v>
      </c>
      <c r="P347">
        <v>0</v>
      </c>
      <c r="Q347">
        <v>0</v>
      </c>
    </row>
    <row r="348" spans="1:17" x14ac:dyDescent="0.3">
      <c r="A348" t="str">
        <f>Cleaning!E2102</f>
        <v>Data Analyst</v>
      </c>
      <c r="B348" s="2">
        <f>Cleaning!F2102*1000</f>
        <v>35000</v>
      </c>
      <c r="C348" s="2">
        <f>Cleaning!G2102*1000</f>
        <v>67000</v>
      </c>
      <c r="D348" s="2">
        <f>(Table1[[#This Row],[Salary (Min)]]+Table1[[#This Row],[Salary (Max)]])/2</f>
        <v>51000</v>
      </c>
      <c r="E348" t="s">
        <v>6470</v>
      </c>
      <c r="F348" t="s">
        <v>174</v>
      </c>
      <c r="G348" t="str">
        <f>LEFT(Table1[[#This Row],[Location]],FIND(",",Table1[[#This Row],[Location]])-1)</f>
        <v>Seattle</v>
      </c>
      <c r="H348" t="s">
        <v>118</v>
      </c>
      <c r="I348" t="s">
        <v>222</v>
      </c>
      <c r="J348" t="s">
        <v>120</v>
      </c>
      <c r="K348" t="b">
        <v>0</v>
      </c>
      <c r="L348">
        <v>1</v>
      </c>
      <c r="M348">
        <v>0</v>
      </c>
      <c r="N348">
        <v>0</v>
      </c>
      <c r="O348">
        <v>0</v>
      </c>
      <c r="P348">
        <v>0</v>
      </c>
      <c r="Q348">
        <v>1</v>
      </c>
    </row>
    <row r="349" spans="1:17" x14ac:dyDescent="0.3">
      <c r="A349" t="str">
        <f>Cleaning!E2103</f>
        <v>Data Analyst</v>
      </c>
      <c r="B349" s="2">
        <f>Cleaning!F2103*1000</f>
        <v>35000</v>
      </c>
      <c r="C349" s="2">
        <f>Cleaning!G2103*1000</f>
        <v>67000</v>
      </c>
      <c r="D349" s="2">
        <f>(Table1[[#This Row],[Salary (Min)]]+Table1[[#This Row],[Salary (Max)]])/2</f>
        <v>51000</v>
      </c>
      <c r="E349" t="s">
        <v>7571</v>
      </c>
      <c r="F349" t="s">
        <v>174</v>
      </c>
      <c r="G349" t="str">
        <f>LEFT(Table1[[#This Row],[Location]],FIND(",",Table1[[#This Row],[Location]])-1)</f>
        <v>Seattle</v>
      </c>
      <c r="H349" t="s">
        <v>35</v>
      </c>
      <c r="I349" t="s">
        <v>194</v>
      </c>
      <c r="J349" t="s">
        <v>229</v>
      </c>
      <c r="K349" t="b">
        <v>0</v>
      </c>
      <c r="L349">
        <v>0</v>
      </c>
      <c r="M349">
        <v>0</v>
      </c>
      <c r="N349">
        <v>0</v>
      </c>
      <c r="O349">
        <v>0</v>
      </c>
      <c r="P349">
        <v>1</v>
      </c>
      <c r="Q349">
        <v>1</v>
      </c>
    </row>
    <row r="350" spans="1:17" x14ac:dyDescent="0.3">
      <c r="A350" t="str">
        <f>Cleaning!E2104</f>
        <v>Data Analyst</v>
      </c>
      <c r="B350" s="2">
        <f>Cleaning!F2104*1000</f>
        <v>35000</v>
      </c>
      <c r="C350" s="2">
        <f>Cleaning!G2104*1000</f>
        <v>67000</v>
      </c>
      <c r="D350" s="2">
        <f>(Table1[[#This Row],[Salary (Min)]]+Table1[[#This Row],[Salary (Max)]])/2</f>
        <v>51000</v>
      </c>
      <c r="E350" t="s">
        <v>7572</v>
      </c>
      <c r="F350" t="s">
        <v>174</v>
      </c>
      <c r="G350" t="str">
        <f>LEFT(Table1[[#This Row],[Location]],FIND(",",Table1[[#This Row],[Location]])-1)</f>
        <v>Seattle</v>
      </c>
      <c r="H350" t="s">
        <v>91</v>
      </c>
      <c r="I350" t="s">
        <v>80</v>
      </c>
      <c r="J350" t="s">
        <v>155</v>
      </c>
      <c r="K350" t="b">
        <v>0</v>
      </c>
      <c r="L350">
        <v>0</v>
      </c>
      <c r="M350">
        <v>0</v>
      </c>
      <c r="N350">
        <v>0</v>
      </c>
      <c r="O350">
        <v>0</v>
      </c>
      <c r="P350">
        <v>0</v>
      </c>
      <c r="Q350">
        <v>0</v>
      </c>
    </row>
    <row r="351" spans="1:17" x14ac:dyDescent="0.3">
      <c r="A351" t="str">
        <f>Cleaning!E2105</f>
        <v>Business Analyst</v>
      </c>
      <c r="B351" s="2">
        <f>Cleaning!F2105*1000</f>
        <v>35000</v>
      </c>
      <c r="C351" s="2">
        <f>Cleaning!G2105*1000</f>
        <v>67000</v>
      </c>
      <c r="D351" s="2">
        <f>(Table1[[#This Row],[Salary (Min)]]+Table1[[#This Row],[Salary (Max)]])/2</f>
        <v>51000</v>
      </c>
      <c r="E351" t="s">
        <v>7573</v>
      </c>
      <c r="F351" t="s">
        <v>5782</v>
      </c>
      <c r="G351" t="str">
        <f>LEFT(Table1[[#This Row],[Location]],FIND(",",Table1[[#This Row],[Location]])-1)</f>
        <v>Issaquah</v>
      </c>
      <c r="H351" t="s">
        <v>28</v>
      </c>
      <c r="I351" t="s">
        <v>5783</v>
      </c>
      <c r="J351" t="s">
        <v>132</v>
      </c>
      <c r="K351" t="b">
        <v>0</v>
      </c>
      <c r="L351">
        <v>1</v>
      </c>
      <c r="M351">
        <v>0</v>
      </c>
      <c r="N351">
        <v>0</v>
      </c>
      <c r="O351">
        <v>0</v>
      </c>
      <c r="P351">
        <v>0</v>
      </c>
      <c r="Q351">
        <v>1</v>
      </c>
    </row>
    <row r="352" spans="1:17" x14ac:dyDescent="0.3">
      <c r="A352" t="str">
        <f>Cleaning!E2106</f>
        <v>Business Analyst</v>
      </c>
      <c r="B352" s="2">
        <f>Cleaning!F2106*1000</f>
        <v>35000</v>
      </c>
      <c r="C352" s="2">
        <f>Cleaning!G2106*1000</f>
        <v>67000</v>
      </c>
      <c r="D352" s="2">
        <f>(Table1[[#This Row],[Salary (Min)]]+Table1[[#This Row],[Salary (Max)]])/2</f>
        <v>51000</v>
      </c>
      <c r="E352" t="s">
        <v>7574</v>
      </c>
      <c r="F352" t="s">
        <v>174</v>
      </c>
      <c r="G352" t="str">
        <f>LEFT(Table1[[#This Row],[Location]],FIND(",",Table1[[#This Row],[Location]])-1)</f>
        <v>Seattle</v>
      </c>
      <c r="H352" t="s">
        <v>118</v>
      </c>
      <c r="I352" t="s">
        <v>202</v>
      </c>
      <c r="J352" t="s">
        <v>160</v>
      </c>
      <c r="K352" t="b">
        <v>0</v>
      </c>
      <c r="L352">
        <v>0</v>
      </c>
      <c r="M352">
        <v>0</v>
      </c>
      <c r="N352">
        <v>0</v>
      </c>
      <c r="O352">
        <v>0</v>
      </c>
      <c r="P352">
        <v>0</v>
      </c>
      <c r="Q352">
        <v>0</v>
      </c>
    </row>
    <row r="353" spans="1:17" x14ac:dyDescent="0.3">
      <c r="A353" t="str">
        <f>Cleaning!E2107</f>
        <v>Data Analyst</v>
      </c>
      <c r="B353" s="2">
        <f>Cleaning!F2107*1000</f>
        <v>35000</v>
      </c>
      <c r="C353" s="2">
        <f>Cleaning!G2107*1000</f>
        <v>67000</v>
      </c>
      <c r="D353" s="2">
        <f>(Table1[[#This Row],[Salary (Min)]]+Table1[[#This Row],[Salary (Max)]])/2</f>
        <v>51000</v>
      </c>
      <c r="E353" t="s">
        <v>7570</v>
      </c>
      <c r="F353" t="s">
        <v>5764</v>
      </c>
      <c r="G353" t="str">
        <f>LEFT(Table1[[#This Row],[Location]],FIND(",",Table1[[#This Row],[Location]])-1)</f>
        <v>Redmond</v>
      </c>
      <c r="H353" t="s">
        <v>28</v>
      </c>
      <c r="I353" t="s">
        <v>202</v>
      </c>
      <c r="J353" t="s">
        <v>132</v>
      </c>
      <c r="K353" t="b">
        <v>0</v>
      </c>
      <c r="L353">
        <v>0</v>
      </c>
      <c r="M353">
        <v>0</v>
      </c>
      <c r="N353">
        <v>0</v>
      </c>
      <c r="O353">
        <v>0</v>
      </c>
      <c r="P353">
        <v>1</v>
      </c>
      <c r="Q353">
        <v>1</v>
      </c>
    </row>
    <row r="354" spans="1:17" x14ac:dyDescent="0.3">
      <c r="A354" t="str">
        <f>Cleaning!E2108</f>
        <v>Data Analyst</v>
      </c>
      <c r="B354" s="2">
        <f>Cleaning!F2108*1000</f>
        <v>35000</v>
      </c>
      <c r="C354" s="2">
        <f>Cleaning!G2108*1000</f>
        <v>67000</v>
      </c>
      <c r="D354" s="2">
        <f>(Table1[[#This Row],[Salary (Min)]]+Table1[[#This Row],[Salary (Max)]])/2</f>
        <v>51000</v>
      </c>
      <c r="E354" t="s">
        <v>7575</v>
      </c>
      <c r="F354" t="s">
        <v>174</v>
      </c>
      <c r="G354" t="str">
        <f>LEFT(Table1[[#This Row],[Location]],FIND(",",Table1[[#This Row],[Location]])-1)</f>
        <v>Seattle</v>
      </c>
      <c r="H354" t="s">
        <v>137</v>
      </c>
      <c r="I354" t="s">
        <v>137</v>
      </c>
      <c r="J354" t="s">
        <v>137</v>
      </c>
      <c r="K354" t="b">
        <v>0</v>
      </c>
      <c r="L354">
        <v>1</v>
      </c>
      <c r="M354">
        <v>0</v>
      </c>
      <c r="N354">
        <v>0</v>
      </c>
      <c r="O354">
        <v>0</v>
      </c>
      <c r="P354">
        <v>0</v>
      </c>
      <c r="Q354">
        <v>1</v>
      </c>
    </row>
    <row r="355" spans="1:17" x14ac:dyDescent="0.3">
      <c r="A355" t="str">
        <f>Cleaning!E2109</f>
        <v>Data Analyst</v>
      </c>
      <c r="B355" s="2">
        <f>Cleaning!F2109*1000</f>
        <v>35000</v>
      </c>
      <c r="C355" s="2">
        <f>Cleaning!G2109*1000</f>
        <v>67000</v>
      </c>
      <c r="D355" s="2">
        <f>(Table1[[#This Row],[Salary (Min)]]+Table1[[#This Row],[Salary (Max)]])/2</f>
        <v>51000</v>
      </c>
      <c r="E355" t="s">
        <v>7573</v>
      </c>
      <c r="F355" t="s">
        <v>5782</v>
      </c>
      <c r="G355" t="str">
        <f>LEFT(Table1[[#This Row],[Location]],FIND(",",Table1[[#This Row],[Location]])-1)</f>
        <v>Issaquah</v>
      </c>
      <c r="H355" t="s">
        <v>28</v>
      </c>
      <c r="I355" t="s">
        <v>5783</v>
      </c>
      <c r="J355" t="s">
        <v>132</v>
      </c>
      <c r="K355" t="b">
        <v>0</v>
      </c>
      <c r="L355">
        <v>1</v>
      </c>
      <c r="M355">
        <v>0</v>
      </c>
      <c r="N355">
        <v>0</v>
      </c>
      <c r="O355">
        <v>1</v>
      </c>
      <c r="P355">
        <v>0</v>
      </c>
      <c r="Q355">
        <v>1</v>
      </c>
    </row>
    <row r="356" spans="1:17" x14ac:dyDescent="0.3">
      <c r="A356" t="str">
        <f>Cleaning!E2110</f>
        <v>Data Analyst</v>
      </c>
      <c r="B356" s="2">
        <f>Cleaning!F2110*1000</f>
        <v>35000</v>
      </c>
      <c r="C356" s="2">
        <f>Cleaning!G2110*1000</f>
        <v>67000</v>
      </c>
      <c r="D356" s="2">
        <f>(Table1[[#This Row],[Salary (Min)]]+Table1[[#This Row],[Salary (Max)]])/2</f>
        <v>51000</v>
      </c>
      <c r="E356" t="s">
        <v>7576</v>
      </c>
      <c r="F356" t="s">
        <v>174</v>
      </c>
      <c r="G356" t="str">
        <f>LEFT(Table1[[#This Row],[Location]],FIND(",",Table1[[#This Row],[Location]])-1)</f>
        <v>Seattle</v>
      </c>
      <c r="H356" t="s">
        <v>35</v>
      </c>
      <c r="I356" t="s">
        <v>186</v>
      </c>
      <c r="J356" t="s">
        <v>229</v>
      </c>
      <c r="K356" t="b">
        <v>0</v>
      </c>
      <c r="L356">
        <v>1</v>
      </c>
      <c r="M356">
        <v>0</v>
      </c>
      <c r="N356">
        <v>0</v>
      </c>
      <c r="O356">
        <v>0</v>
      </c>
      <c r="P356">
        <v>0</v>
      </c>
      <c r="Q356">
        <v>1</v>
      </c>
    </row>
    <row r="357" spans="1:17" x14ac:dyDescent="0.3">
      <c r="A357" t="str">
        <f>Cleaning!E2111</f>
        <v>Data Analyst</v>
      </c>
      <c r="B357" s="2">
        <f>Cleaning!F2111*1000</f>
        <v>35000</v>
      </c>
      <c r="C357" s="2">
        <f>Cleaning!G2111*1000</f>
        <v>67000</v>
      </c>
      <c r="D357" s="2">
        <f>(Table1[[#This Row],[Salary (Min)]]+Table1[[#This Row],[Salary (Max)]])/2</f>
        <v>51000</v>
      </c>
      <c r="E357" t="s">
        <v>7577</v>
      </c>
      <c r="F357" t="s">
        <v>5799</v>
      </c>
      <c r="G357" t="str">
        <f>LEFT(Table1[[#This Row],[Location]],FIND(",",Table1[[#This Row],[Location]])-1)</f>
        <v>Kent</v>
      </c>
      <c r="H357" t="s">
        <v>35</v>
      </c>
      <c r="I357" t="s">
        <v>1489</v>
      </c>
      <c r="J357" t="s">
        <v>160</v>
      </c>
      <c r="K357" t="b">
        <v>0</v>
      </c>
      <c r="L357">
        <v>1</v>
      </c>
      <c r="M357">
        <v>0</v>
      </c>
      <c r="N357">
        <v>0</v>
      </c>
      <c r="O357">
        <v>0</v>
      </c>
      <c r="P357">
        <v>0</v>
      </c>
      <c r="Q357">
        <v>0</v>
      </c>
    </row>
    <row r="358" spans="1:17" x14ac:dyDescent="0.3">
      <c r="A358" t="str">
        <f>Cleaning!E2112</f>
        <v>Data Analyst</v>
      </c>
      <c r="B358" s="2">
        <f>Cleaning!F2112*1000</f>
        <v>35000</v>
      </c>
      <c r="C358" s="2">
        <f>Cleaning!G2112*1000</f>
        <v>67000</v>
      </c>
      <c r="D358" s="2">
        <f>(Table1[[#This Row],[Salary (Min)]]+Table1[[#This Row],[Salary (Max)]])/2</f>
        <v>51000</v>
      </c>
      <c r="E358" t="s">
        <v>6264</v>
      </c>
      <c r="F358" t="s">
        <v>174</v>
      </c>
      <c r="G358" t="str">
        <f>LEFT(Table1[[#This Row],[Location]],FIND(",",Table1[[#This Row],[Location]])-1)</f>
        <v>Seattle</v>
      </c>
      <c r="H358" t="s">
        <v>118</v>
      </c>
      <c r="I358" t="s">
        <v>46</v>
      </c>
      <c r="J358" t="s">
        <v>47</v>
      </c>
      <c r="K358" t="b">
        <v>0</v>
      </c>
      <c r="L358">
        <v>0</v>
      </c>
      <c r="M358">
        <v>1</v>
      </c>
      <c r="N358">
        <v>0</v>
      </c>
      <c r="O358">
        <v>0</v>
      </c>
      <c r="P358">
        <v>0</v>
      </c>
      <c r="Q358">
        <v>0</v>
      </c>
    </row>
    <row r="359" spans="1:17" x14ac:dyDescent="0.3">
      <c r="A359" t="str">
        <f>Cleaning!E2113</f>
        <v>Data Analyst</v>
      </c>
      <c r="B359" s="2">
        <f>Cleaning!F2113*1000</f>
        <v>35000</v>
      </c>
      <c r="C359" s="2">
        <f>Cleaning!G2113*1000</f>
        <v>67000</v>
      </c>
      <c r="D359" s="2">
        <f>(Table1[[#This Row],[Salary (Min)]]+Table1[[#This Row],[Salary (Max)]])/2</f>
        <v>51000</v>
      </c>
      <c r="E359" t="s">
        <v>7398</v>
      </c>
      <c r="F359" t="s">
        <v>5764</v>
      </c>
      <c r="G359" t="str">
        <f>LEFT(Table1[[#This Row],[Location]],FIND(",",Table1[[#This Row],[Location]])-1)</f>
        <v>Redmond</v>
      </c>
      <c r="H359" t="s">
        <v>118</v>
      </c>
      <c r="I359" t="s">
        <v>2364</v>
      </c>
      <c r="J359" t="s">
        <v>160</v>
      </c>
      <c r="K359" t="b">
        <v>0</v>
      </c>
      <c r="L359">
        <v>1</v>
      </c>
      <c r="M359">
        <v>1</v>
      </c>
      <c r="N359">
        <v>0</v>
      </c>
      <c r="O359">
        <v>1</v>
      </c>
      <c r="P359">
        <v>1</v>
      </c>
      <c r="Q359">
        <v>0</v>
      </c>
    </row>
    <row r="360" spans="1:17" x14ac:dyDescent="0.3">
      <c r="A360" t="str">
        <f>Cleaning!E2114</f>
        <v>Data Analyst</v>
      </c>
      <c r="B360" s="2">
        <f>Cleaning!F2114*1000</f>
        <v>35000</v>
      </c>
      <c r="C360" s="2">
        <f>Cleaning!G2114*1000</f>
        <v>67000</v>
      </c>
      <c r="D360" s="2">
        <f>(Table1[[#This Row],[Salary (Min)]]+Table1[[#This Row],[Salary (Max)]])/2</f>
        <v>51000</v>
      </c>
      <c r="E360" t="s">
        <v>6264</v>
      </c>
      <c r="F360" t="s">
        <v>174</v>
      </c>
      <c r="G360" t="str">
        <f>LEFT(Table1[[#This Row],[Location]],FIND(",",Table1[[#This Row],[Location]])-1)</f>
        <v>Seattle</v>
      </c>
      <c r="H360" t="s">
        <v>118</v>
      </c>
      <c r="I360" t="s">
        <v>46</v>
      </c>
      <c r="J360" t="s">
        <v>47</v>
      </c>
      <c r="K360" t="b">
        <v>0</v>
      </c>
      <c r="L360">
        <v>0</v>
      </c>
      <c r="M360">
        <v>1</v>
      </c>
      <c r="N360">
        <v>0</v>
      </c>
      <c r="O360">
        <v>1</v>
      </c>
      <c r="P360">
        <v>0</v>
      </c>
      <c r="Q360">
        <v>1</v>
      </c>
    </row>
    <row r="361" spans="1:17" x14ac:dyDescent="0.3">
      <c r="A361" t="str">
        <f>Cleaning!E2115</f>
        <v>Data Analyst</v>
      </c>
      <c r="B361" s="2">
        <f>Cleaning!F2115*1000</f>
        <v>35000</v>
      </c>
      <c r="C361" s="2">
        <f>Cleaning!G2115*1000</f>
        <v>67000</v>
      </c>
      <c r="D361" s="2">
        <f>(Table1[[#This Row],[Salary (Min)]]+Table1[[#This Row],[Salary (Max)]])/2</f>
        <v>51000</v>
      </c>
      <c r="E361" t="s">
        <v>7578</v>
      </c>
      <c r="F361" t="s">
        <v>3061</v>
      </c>
      <c r="G361" t="str">
        <f>LEFT(Table1[[#This Row],[Location]],FIND(",",Table1[[#This Row],[Location]])-1)</f>
        <v>Bellevue</v>
      </c>
      <c r="H361" t="s">
        <v>118</v>
      </c>
      <c r="I361" t="s">
        <v>137</v>
      </c>
      <c r="J361" t="s">
        <v>39</v>
      </c>
      <c r="K361" t="b">
        <v>0</v>
      </c>
      <c r="L361">
        <v>0</v>
      </c>
      <c r="M361">
        <v>0</v>
      </c>
      <c r="N361">
        <v>0</v>
      </c>
      <c r="O361">
        <v>0</v>
      </c>
      <c r="P361">
        <v>0</v>
      </c>
      <c r="Q361">
        <v>1</v>
      </c>
    </row>
    <row r="362" spans="1:17" x14ac:dyDescent="0.3">
      <c r="A362" t="str">
        <f>Cleaning!E2116</f>
        <v>Data Analyst</v>
      </c>
      <c r="B362" s="2">
        <f>Cleaning!F2116*1000</f>
        <v>35000</v>
      </c>
      <c r="C362" s="2">
        <f>Cleaning!G2116*1000</f>
        <v>67000</v>
      </c>
      <c r="D362" s="2">
        <f>(Table1[[#This Row],[Salary (Min)]]+Table1[[#This Row],[Salary (Max)]])/2</f>
        <v>51000</v>
      </c>
      <c r="E362" t="s">
        <v>7579</v>
      </c>
      <c r="F362" t="s">
        <v>3061</v>
      </c>
      <c r="G362" t="str">
        <f>LEFT(Table1[[#This Row],[Location]],FIND(",",Table1[[#This Row],[Location]])-1)</f>
        <v>Bellevue</v>
      </c>
      <c r="H362" t="s">
        <v>51</v>
      </c>
      <c r="I362" t="s">
        <v>178</v>
      </c>
      <c r="J362" t="s">
        <v>120</v>
      </c>
      <c r="K362" t="b">
        <v>0</v>
      </c>
      <c r="L362">
        <v>1</v>
      </c>
      <c r="M362">
        <v>1</v>
      </c>
      <c r="N362">
        <v>1</v>
      </c>
      <c r="O362">
        <v>0</v>
      </c>
      <c r="P362">
        <v>0</v>
      </c>
      <c r="Q362">
        <v>1</v>
      </c>
    </row>
    <row r="363" spans="1:17" x14ac:dyDescent="0.3">
      <c r="A363" t="str">
        <f>Cleaning!E2117</f>
        <v>Data Analyst</v>
      </c>
      <c r="B363" s="2">
        <f>Cleaning!F2117*1000</f>
        <v>35000</v>
      </c>
      <c r="C363" s="2">
        <f>Cleaning!G2117*1000</f>
        <v>67000</v>
      </c>
      <c r="D363" s="2">
        <f>(Table1[[#This Row],[Salary (Min)]]+Table1[[#This Row],[Salary (Max)]])/2</f>
        <v>51000</v>
      </c>
      <c r="E363" t="s">
        <v>7580</v>
      </c>
      <c r="F363" t="s">
        <v>174</v>
      </c>
      <c r="G363" t="str">
        <f>LEFT(Table1[[#This Row],[Location]],FIND(",",Table1[[#This Row],[Location]])-1)</f>
        <v>Seattle</v>
      </c>
      <c r="H363" t="s">
        <v>35</v>
      </c>
      <c r="I363" t="s">
        <v>22</v>
      </c>
      <c r="J363" t="s">
        <v>24</v>
      </c>
      <c r="K363" t="b">
        <v>0</v>
      </c>
      <c r="L363">
        <v>0</v>
      </c>
      <c r="M363">
        <v>0</v>
      </c>
      <c r="N363">
        <v>0</v>
      </c>
      <c r="O363">
        <v>0</v>
      </c>
      <c r="P363">
        <v>0</v>
      </c>
      <c r="Q363">
        <v>0</v>
      </c>
    </row>
    <row r="364" spans="1:17" x14ac:dyDescent="0.3">
      <c r="A364" t="str">
        <f>Cleaning!E2118</f>
        <v>Data Analyst</v>
      </c>
      <c r="B364" s="2">
        <f>Cleaning!F2118*1000</f>
        <v>35000</v>
      </c>
      <c r="C364" s="2">
        <f>Cleaning!G2118*1000</f>
        <v>67000</v>
      </c>
      <c r="D364" s="2">
        <f>(Table1[[#This Row],[Salary (Min)]]+Table1[[#This Row],[Salary (Max)]])/2</f>
        <v>51000</v>
      </c>
      <c r="E364" t="s">
        <v>7581</v>
      </c>
      <c r="F364" t="s">
        <v>174</v>
      </c>
      <c r="G364" t="str">
        <f>LEFT(Table1[[#This Row],[Location]],FIND(",",Table1[[#This Row],[Location]])-1)</f>
        <v>Seattle</v>
      </c>
      <c r="H364" t="s">
        <v>91</v>
      </c>
      <c r="I364" t="s">
        <v>366</v>
      </c>
      <c r="J364" t="s">
        <v>155</v>
      </c>
      <c r="K364" t="b">
        <v>0</v>
      </c>
      <c r="L364">
        <v>1</v>
      </c>
      <c r="M364">
        <v>0</v>
      </c>
      <c r="N364">
        <v>0</v>
      </c>
      <c r="O364">
        <v>0</v>
      </c>
      <c r="P364">
        <v>0</v>
      </c>
      <c r="Q364">
        <v>1</v>
      </c>
    </row>
    <row r="365" spans="1:17" x14ac:dyDescent="0.3">
      <c r="A365" t="str">
        <f>Cleaning!E2119</f>
        <v>Data Analyst</v>
      </c>
      <c r="B365" s="2">
        <f>Cleaning!F2119*1000</f>
        <v>35000</v>
      </c>
      <c r="C365" s="2">
        <f>Cleaning!G2119*1000</f>
        <v>67000</v>
      </c>
      <c r="D365" s="2">
        <f>(Table1[[#This Row],[Salary (Min)]]+Table1[[#This Row],[Salary (Max)]])/2</f>
        <v>51000</v>
      </c>
      <c r="E365" t="s">
        <v>7582</v>
      </c>
      <c r="F365" t="s">
        <v>5764</v>
      </c>
      <c r="G365" t="str">
        <f>LEFT(Table1[[#This Row],[Location]],FIND(",",Table1[[#This Row],[Location]])-1)</f>
        <v>Redmond</v>
      </c>
      <c r="H365" t="s">
        <v>28</v>
      </c>
      <c r="I365" t="s">
        <v>46</v>
      </c>
      <c r="J365" t="s">
        <v>86</v>
      </c>
      <c r="K365" t="b">
        <v>0</v>
      </c>
      <c r="L365">
        <v>1</v>
      </c>
      <c r="M365">
        <v>0</v>
      </c>
      <c r="N365">
        <v>0</v>
      </c>
      <c r="O365">
        <v>0</v>
      </c>
      <c r="P365">
        <v>0</v>
      </c>
      <c r="Q365">
        <v>1</v>
      </c>
    </row>
    <row r="366" spans="1:17" x14ac:dyDescent="0.3">
      <c r="A366" t="str">
        <f>Cleaning!E2120</f>
        <v>Business Analyst</v>
      </c>
      <c r="B366" s="2">
        <f>Cleaning!F2120*1000</f>
        <v>35000</v>
      </c>
      <c r="C366" s="2">
        <f>Cleaning!G2120*1000</f>
        <v>67000</v>
      </c>
      <c r="D366" s="2">
        <f>(Table1[[#This Row],[Salary (Min)]]+Table1[[#This Row],[Salary (Max)]])/2</f>
        <v>51000</v>
      </c>
      <c r="E366" t="s">
        <v>7583</v>
      </c>
      <c r="F366" t="s">
        <v>174</v>
      </c>
      <c r="G366" t="str">
        <f>LEFT(Table1[[#This Row],[Location]],FIND(",",Table1[[#This Row],[Location]])-1)</f>
        <v>Seattle</v>
      </c>
      <c r="H366" t="s">
        <v>20</v>
      </c>
      <c r="I366" t="s">
        <v>222</v>
      </c>
      <c r="J366" t="s">
        <v>47</v>
      </c>
      <c r="K366" t="b">
        <v>0</v>
      </c>
      <c r="L366">
        <v>0</v>
      </c>
      <c r="M366">
        <v>0</v>
      </c>
      <c r="N366">
        <v>0</v>
      </c>
      <c r="O366">
        <v>0</v>
      </c>
      <c r="P366">
        <v>0</v>
      </c>
      <c r="Q366">
        <v>1</v>
      </c>
    </row>
    <row r="367" spans="1:17" x14ac:dyDescent="0.3">
      <c r="A367" t="str">
        <f>Cleaning!E2121</f>
        <v>Data Analyst</v>
      </c>
      <c r="B367" s="2">
        <f>Cleaning!F2121*1000</f>
        <v>35000</v>
      </c>
      <c r="C367" s="2">
        <f>Cleaning!G2121*1000</f>
        <v>67000</v>
      </c>
      <c r="D367" s="2">
        <f>(Table1[[#This Row],[Salary (Min)]]+Table1[[#This Row],[Salary (Max)]])/2</f>
        <v>51000</v>
      </c>
      <c r="E367" t="s">
        <v>7086</v>
      </c>
      <c r="F367" t="s">
        <v>2199</v>
      </c>
      <c r="G367" t="str">
        <f>LEFT(Table1[[#This Row],[Location]],FIND(",",Table1[[#This Row],[Location]])-1)</f>
        <v>Renton</v>
      </c>
      <c r="H367" t="s">
        <v>51</v>
      </c>
      <c r="I367" t="s">
        <v>222</v>
      </c>
      <c r="J367" t="s">
        <v>39</v>
      </c>
      <c r="K367" t="b">
        <v>0</v>
      </c>
      <c r="L367">
        <v>1</v>
      </c>
      <c r="M367">
        <v>0</v>
      </c>
      <c r="N367">
        <v>0</v>
      </c>
      <c r="O367">
        <v>1</v>
      </c>
      <c r="P367">
        <v>0</v>
      </c>
      <c r="Q367">
        <v>1</v>
      </c>
    </row>
    <row r="368" spans="1:17" x14ac:dyDescent="0.3">
      <c r="A368" t="str">
        <f>Cleaning!E2122</f>
        <v>Data Analyst</v>
      </c>
      <c r="B368" s="2">
        <f>Cleaning!F2122*1000</f>
        <v>35000</v>
      </c>
      <c r="C368" s="2">
        <f>Cleaning!G2122*1000</f>
        <v>67000</v>
      </c>
      <c r="D368" s="2">
        <f>(Table1[[#This Row],[Salary (Min)]]+Table1[[#This Row],[Salary (Max)]])/2</f>
        <v>51000</v>
      </c>
      <c r="E368" t="s">
        <v>6638</v>
      </c>
      <c r="F368" t="s">
        <v>174</v>
      </c>
      <c r="G368" t="str">
        <f>LEFT(Table1[[#This Row],[Location]],FIND(",",Table1[[#This Row],[Location]])-1)</f>
        <v>Seattle</v>
      </c>
      <c r="H368" t="s">
        <v>118</v>
      </c>
      <c r="I368" t="s">
        <v>137</v>
      </c>
      <c r="J368" t="s">
        <v>39</v>
      </c>
      <c r="K368" t="b">
        <v>0</v>
      </c>
      <c r="L368">
        <v>1</v>
      </c>
      <c r="M368">
        <v>0</v>
      </c>
      <c r="N368">
        <v>0</v>
      </c>
      <c r="O368">
        <v>0</v>
      </c>
      <c r="P368">
        <v>0</v>
      </c>
      <c r="Q368">
        <v>1</v>
      </c>
    </row>
    <row r="369" spans="1:17" x14ac:dyDescent="0.3">
      <c r="A369" t="str">
        <f>Cleaning!E2123</f>
        <v>Data Analyst</v>
      </c>
      <c r="B369" s="2">
        <f>Cleaning!F2123*1000</f>
        <v>35000</v>
      </c>
      <c r="C369" s="2">
        <f>Cleaning!G2123*1000</f>
        <v>67000</v>
      </c>
      <c r="D369" s="2">
        <f>(Table1[[#This Row],[Salary (Min)]]+Table1[[#This Row],[Salary (Max)]])/2</f>
        <v>51000</v>
      </c>
      <c r="E369" t="s">
        <v>7576</v>
      </c>
      <c r="F369" t="s">
        <v>174</v>
      </c>
      <c r="G369" t="str">
        <f>LEFT(Table1[[#This Row],[Location]],FIND(",",Table1[[#This Row],[Location]])-1)</f>
        <v>Seattle</v>
      </c>
      <c r="H369" t="s">
        <v>35</v>
      </c>
      <c r="I369" t="s">
        <v>186</v>
      </c>
      <c r="J369" t="s">
        <v>229</v>
      </c>
      <c r="K369" t="b">
        <v>0</v>
      </c>
      <c r="L369">
        <v>1</v>
      </c>
      <c r="M369">
        <v>0</v>
      </c>
      <c r="N369">
        <v>0</v>
      </c>
      <c r="O369">
        <v>1</v>
      </c>
      <c r="P369">
        <v>0</v>
      </c>
      <c r="Q369">
        <v>1</v>
      </c>
    </row>
    <row r="370" spans="1:17" x14ac:dyDescent="0.3">
      <c r="A370" t="str">
        <f>Cleaning!E2156</f>
        <v>Data Analyst</v>
      </c>
      <c r="B370" s="2">
        <f>Cleaning!F2156*1000</f>
        <v>36000</v>
      </c>
      <c r="C370" s="2">
        <f>Cleaning!G2156*1000</f>
        <v>67000</v>
      </c>
      <c r="D370" s="2">
        <f>(Table1[[#This Row],[Salary (Min)]]+Table1[[#This Row],[Salary (Max)]])/2</f>
        <v>51500</v>
      </c>
      <c r="E370" t="s">
        <v>7494</v>
      </c>
      <c r="F370" t="s">
        <v>5904</v>
      </c>
      <c r="G370" t="str">
        <f>LEFT(Table1[[#This Row],[Location]],FIND(",",Table1[[#This Row],[Location]])-1)</f>
        <v>Burlingame</v>
      </c>
      <c r="H370" t="s">
        <v>91</v>
      </c>
      <c r="I370" t="s">
        <v>202</v>
      </c>
      <c r="J370" t="s">
        <v>106</v>
      </c>
      <c r="K370" t="b">
        <v>0</v>
      </c>
      <c r="L370">
        <v>1</v>
      </c>
      <c r="M370">
        <v>0</v>
      </c>
      <c r="N370">
        <v>0</v>
      </c>
      <c r="O370">
        <v>0</v>
      </c>
      <c r="P370">
        <v>0</v>
      </c>
      <c r="Q370">
        <v>1</v>
      </c>
    </row>
    <row r="371" spans="1:17" x14ac:dyDescent="0.3">
      <c r="A371" t="str">
        <f>Cleaning!E2157</f>
        <v>Data Analyst</v>
      </c>
      <c r="B371" s="2">
        <f>Cleaning!F2157*1000</f>
        <v>36000</v>
      </c>
      <c r="C371" s="2">
        <f>Cleaning!G2157*1000</f>
        <v>67000</v>
      </c>
      <c r="D371" s="2">
        <f>(Table1[[#This Row],[Salary (Min)]]+Table1[[#This Row],[Salary (Max)]])/2</f>
        <v>51500</v>
      </c>
      <c r="E371" t="s">
        <v>7597</v>
      </c>
      <c r="F371" t="s">
        <v>5908</v>
      </c>
      <c r="G371" t="str">
        <f>LEFT(Table1[[#This Row],[Location]],FIND(",",Table1[[#This Row],[Location]])-1)</f>
        <v>Topeka</v>
      </c>
      <c r="H371" t="s">
        <v>51</v>
      </c>
      <c r="I371" t="s">
        <v>46</v>
      </c>
      <c r="J371" t="s">
        <v>24</v>
      </c>
      <c r="K371" t="b">
        <v>0</v>
      </c>
      <c r="L371">
        <v>0</v>
      </c>
      <c r="M371">
        <v>0</v>
      </c>
      <c r="N371">
        <v>0</v>
      </c>
      <c r="O371">
        <v>0</v>
      </c>
      <c r="P371">
        <v>0</v>
      </c>
      <c r="Q371">
        <v>1</v>
      </c>
    </row>
    <row r="372" spans="1:17" x14ac:dyDescent="0.3">
      <c r="A372" t="str">
        <f>Cleaning!E2158</f>
        <v>Data Analyst</v>
      </c>
      <c r="B372" s="2">
        <f>Cleaning!F2158*1000</f>
        <v>36000</v>
      </c>
      <c r="C372" s="2">
        <f>Cleaning!G2158*1000</f>
        <v>67000</v>
      </c>
      <c r="D372" s="2">
        <f>(Table1[[#This Row],[Salary (Min)]]+Table1[[#This Row],[Salary (Max)]])/2</f>
        <v>51500</v>
      </c>
      <c r="E372" t="s">
        <v>7598</v>
      </c>
      <c r="F372" t="s">
        <v>5908</v>
      </c>
      <c r="G372" t="str">
        <f>LEFT(Table1[[#This Row],[Location]],FIND(",",Table1[[#This Row],[Location]])-1)</f>
        <v>Topeka</v>
      </c>
      <c r="H372" t="s">
        <v>137</v>
      </c>
      <c r="I372" t="s">
        <v>137</v>
      </c>
      <c r="J372" t="s">
        <v>137</v>
      </c>
      <c r="K372" t="b">
        <v>0</v>
      </c>
      <c r="L372">
        <v>0</v>
      </c>
      <c r="M372">
        <v>0</v>
      </c>
      <c r="N372">
        <v>0</v>
      </c>
      <c r="O372">
        <v>0</v>
      </c>
      <c r="P372">
        <v>0</v>
      </c>
      <c r="Q372">
        <v>0</v>
      </c>
    </row>
    <row r="373" spans="1:17" x14ac:dyDescent="0.3">
      <c r="A373" t="str">
        <f>Cleaning!E2</f>
        <v>Data Analyst</v>
      </c>
      <c r="B373" s="2">
        <f>Cleaning!F2*1000</f>
        <v>37000</v>
      </c>
      <c r="C373" s="2">
        <f>Cleaning!G2*1000</f>
        <v>66000</v>
      </c>
      <c r="D373" s="2">
        <f>(Table1[[#This Row],[Salary (Min)]]+Table1[[#This Row],[Salary (Max)]])/2</f>
        <v>51500</v>
      </c>
      <c r="E373" t="s">
        <v>6146</v>
      </c>
      <c r="F373" t="s">
        <v>19</v>
      </c>
      <c r="G373" t="str">
        <f>LEFT(Table1[[#This Row],[Location]],FIND(",",Table1[[#This Row],[Location]])-1)</f>
        <v>New York</v>
      </c>
      <c r="H373" t="s">
        <v>20</v>
      </c>
      <c r="I373" t="s">
        <v>22</v>
      </c>
      <c r="J373" t="s">
        <v>24</v>
      </c>
      <c r="K373" t="b">
        <v>1</v>
      </c>
      <c r="L373">
        <v>0</v>
      </c>
      <c r="M373">
        <v>0</v>
      </c>
      <c r="N373">
        <v>0</v>
      </c>
      <c r="O373">
        <v>0</v>
      </c>
      <c r="P373">
        <v>0</v>
      </c>
      <c r="Q373">
        <v>1</v>
      </c>
    </row>
    <row r="374" spans="1:17" x14ac:dyDescent="0.3">
      <c r="A374" t="str">
        <f>Cleaning!E3</f>
        <v>Data Analyst</v>
      </c>
      <c r="B374" s="2">
        <f>Cleaning!F3*1000</f>
        <v>37000</v>
      </c>
      <c r="C374" s="2">
        <f>Cleaning!G3*1000</f>
        <v>66000</v>
      </c>
      <c r="D374" s="2">
        <f>(Table1[[#This Row],[Salary (Min)]]+Table1[[#This Row],[Salary (Max)]])/2</f>
        <v>51500</v>
      </c>
      <c r="E374" t="s">
        <v>6147</v>
      </c>
      <c r="F374" t="s">
        <v>19</v>
      </c>
      <c r="G374" t="str">
        <f>LEFT(Table1[[#This Row],[Location]],FIND(",",Table1[[#This Row],[Location]])-1)</f>
        <v>New York</v>
      </c>
      <c r="H374" t="s">
        <v>28</v>
      </c>
      <c r="I374" t="s">
        <v>29</v>
      </c>
      <c r="J374" t="s">
        <v>31</v>
      </c>
      <c r="K374" t="b">
        <v>0</v>
      </c>
      <c r="L374">
        <v>0</v>
      </c>
      <c r="M374">
        <v>0</v>
      </c>
      <c r="N374">
        <v>0</v>
      </c>
      <c r="O374">
        <v>0</v>
      </c>
      <c r="P374">
        <v>0</v>
      </c>
      <c r="Q374">
        <v>1</v>
      </c>
    </row>
    <row r="375" spans="1:17" x14ac:dyDescent="0.3">
      <c r="A375" t="str">
        <f>Cleaning!E4</f>
        <v>Data Analyst</v>
      </c>
      <c r="B375" s="2">
        <f>Cleaning!F4*1000</f>
        <v>37000</v>
      </c>
      <c r="C375" s="2">
        <f>Cleaning!G4*1000</f>
        <v>66000</v>
      </c>
      <c r="D375" s="2">
        <f>(Table1[[#This Row],[Salary (Min)]]+Table1[[#This Row],[Salary (Max)]])/2</f>
        <v>51500</v>
      </c>
      <c r="E375" t="s">
        <v>6148</v>
      </c>
      <c r="F375" t="s">
        <v>19</v>
      </c>
      <c r="G375" t="str">
        <f>LEFT(Table1[[#This Row],[Location]],FIND(",",Table1[[#This Row],[Location]])-1)</f>
        <v>New York</v>
      </c>
      <c r="H375" t="s">
        <v>35</v>
      </c>
      <c r="I375" t="s">
        <v>37</v>
      </c>
      <c r="J375" t="s">
        <v>39</v>
      </c>
      <c r="K375" t="b">
        <v>0</v>
      </c>
      <c r="L375">
        <v>1</v>
      </c>
      <c r="M375">
        <v>0</v>
      </c>
      <c r="N375">
        <v>0</v>
      </c>
      <c r="O375">
        <v>1</v>
      </c>
      <c r="P375">
        <v>0</v>
      </c>
      <c r="Q375">
        <v>1</v>
      </c>
    </row>
    <row r="376" spans="1:17" x14ac:dyDescent="0.3">
      <c r="A376" t="str">
        <f>Cleaning!E5</f>
        <v>Data Analyst</v>
      </c>
      <c r="B376" s="2">
        <f>Cleaning!F5*1000</f>
        <v>37000</v>
      </c>
      <c r="C376" s="2">
        <f>Cleaning!G5*1000</f>
        <v>66000</v>
      </c>
      <c r="D376" s="2">
        <f>(Table1[[#This Row],[Salary (Min)]]+Table1[[#This Row],[Salary (Max)]])/2</f>
        <v>51500</v>
      </c>
      <c r="E376" t="s">
        <v>6149</v>
      </c>
      <c r="F376" t="s">
        <v>19</v>
      </c>
      <c r="G376" t="str">
        <f>LEFT(Table1[[#This Row],[Location]],FIND(",",Table1[[#This Row],[Location]])-1)</f>
        <v>New York</v>
      </c>
      <c r="H376" t="s">
        <v>20</v>
      </c>
      <c r="I376" t="s">
        <v>46</v>
      </c>
      <c r="J376" t="s">
        <v>47</v>
      </c>
      <c r="K376" t="b">
        <v>0</v>
      </c>
      <c r="L376">
        <v>0</v>
      </c>
      <c r="M376">
        <v>0</v>
      </c>
      <c r="N376">
        <v>0</v>
      </c>
      <c r="O376">
        <v>0</v>
      </c>
      <c r="P376">
        <v>0</v>
      </c>
      <c r="Q376">
        <v>1</v>
      </c>
    </row>
    <row r="377" spans="1:17" x14ac:dyDescent="0.3">
      <c r="A377" t="str">
        <f>Cleaning!E6</f>
        <v>Data Analyst</v>
      </c>
      <c r="B377" s="2">
        <f>Cleaning!F6*1000</f>
        <v>37000</v>
      </c>
      <c r="C377" s="2">
        <f>Cleaning!G6*1000</f>
        <v>66000</v>
      </c>
      <c r="D377" s="2">
        <f>(Table1[[#This Row],[Salary (Min)]]+Table1[[#This Row],[Salary (Max)]])/2</f>
        <v>51500</v>
      </c>
      <c r="E377" t="s">
        <v>6150</v>
      </c>
      <c r="F377" t="s">
        <v>19</v>
      </c>
      <c r="G377" t="str">
        <f>LEFT(Table1[[#This Row],[Location]],FIND(",",Table1[[#This Row],[Location]])-1)</f>
        <v>New York</v>
      </c>
      <c r="H377" t="s">
        <v>51</v>
      </c>
      <c r="I377" t="s">
        <v>52</v>
      </c>
      <c r="J377" t="s">
        <v>24</v>
      </c>
      <c r="K377" t="b">
        <v>1</v>
      </c>
      <c r="L377">
        <v>1</v>
      </c>
      <c r="M377">
        <v>1</v>
      </c>
      <c r="N377">
        <v>0</v>
      </c>
      <c r="O377">
        <v>1</v>
      </c>
      <c r="P377">
        <v>0</v>
      </c>
      <c r="Q377">
        <v>1</v>
      </c>
    </row>
    <row r="378" spans="1:17" x14ac:dyDescent="0.3">
      <c r="A378" t="str">
        <f>Cleaning!E7</f>
        <v>Data Analyst</v>
      </c>
      <c r="B378" s="2">
        <f>Cleaning!F7*1000</f>
        <v>37000</v>
      </c>
      <c r="C378" s="2">
        <f>Cleaning!G7*1000</f>
        <v>66000</v>
      </c>
      <c r="D378" s="2">
        <f>(Table1[[#This Row],[Salary (Min)]]+Table1[[#This Row],[Salary (Max)]])/2</f>
        <v>51500</v>
      </c>
      <c r="E378" t="s">
        <v>6151</v>
      </c>
      <c r="F378" t="s">
        <v>19</v>
      </c>
      <c r="G378" t="str">
        <f>LEFT(Table1[[#This Row],[Location]],FIND(",",Table1[[#This Row],[Location]])-1)</f>
        <v>New York</v>
      </c>
      <c r="H378" t="s">
        <v>35</v>
      </c>
      <c r="I378" t="s">
        <v>58</v>
      </c>
      <c r="J378" t="s">
        <v>39</v>
      </c>
      <c r="K378" t="b">
        <v>0</v>
      </c>
      <c r="L378">
        <v>0</v>
      </c>
      <c r="M378">
        <v>0</v>
      </c>
      <c r="N378">
        <v>0</v>
      </c>
      <c r="O378">
        <v>0</v>
      </c>
      <c r="P378">
        <v>0</v>
      </c>
      <c r="Q378">
        <v>1</v>
      </c>
    </row>
    <row r="379" spans="1:17" x14ac:dyDescent="0.3">
      <c r="A379" t="str">
        <f>Cleaning!E8</f>
        <v>Data Analyst</v>
      </c>
      <c r="B379" s="2">
        <f>Cleaning!F8*1000</f>
        <v>37000</v>
      </c>
      <c r="C379" s="2">
        <f>Cleaning!G8*1000</f>
        <v>66000</v>
      </c>
      <c r="D379" s="2">
        <f>(Table1[[#This Row],[Salary (Min)]]+Table1[[#This Row],[Salary (Max)]])/2</f>
        <v>51500</v>
      </c>
      <c r="E379" t="s">
        <v>6152</v>
      </c>
      <c r="F379" t="s">
        <v>19</v>
      </c>
      <c r="G379" t="str">
        <f>LEFT(Table1[[#This Row],[Location]],FIND(",",Table1[[#This Row],[Location]])-1)</f>
        <v>New York</v>
      </c>
      <c r="H379" t="s">
        <v>35</v>
      </c>
      <c r="I379" t="s">
        <v>58</v>
      </c>
      <c r="J379" t="s">
        <v>39</v>
      </c>
      <c r="K379" t="b">
        <v>0</v>
      </c>
      <c r="L379">
        <v>1</v>
      </c>
      <c r="M379">
        <v>0</v>
      </c>
      <c r="N379">
        <v>0</v>
      </c>
      <c r="O379">
        <v>0</v>
      </c>
      <c r="P379">
        <v>0</v>
      </c>
      <c r="Q379">
        <v>1</v>
      </c>
    </row>
    <row r="380" spans="1:17" x14ac:dyDescent="0.3">
      <c r="A380" t="str">
        <f>Cleaning!E9</f>
        <v>Data Analyst</v>
      </c>
      <c r="B380" s="2">
        <f>Cleaning!F9*1000</f>
        <v>37000</v>
      </c>
      <c r="C380" s="2">
        <f>Cleaning!G9*1000</f>
        <v>66000</v>
      </c>
      <c r="D380" s="2">
        <f>(Table1[[#This Row],[Salary (Min)]]+Table1[[#This Row],[Salary (Max)]])/2</f>
        <v>51500</v>
      </c>
      <c r="E380" t="s">
        <v>6153</v>
      </c>
      <c r="F380" t="s">
        <v>19</v>
      </c>
      <c r="G380" t="str">
        <f>LEFT(Table1[[#This Row],[Location]],FIND(",",Table1[[#This Row],[Location]])-1)</f>
        <v>New York</v>
      </c>
      <c r="H380" t="s">
        <v>20</v>
      </c>
      <c r="I380" t="s">
        <v>66</v>
      </c>
      <c r="J380" t="s">
        <v>24</v>
      </c>
      <c r="K380" t="b">
        <v>1</v>
      </c>
      <c r="L380">
        <v>0</v>
      </c>
      <c r="M380">
        <v>0</v>
      </c>
      <c r="N380">
        <v>0</v>
      </c>
      <c r="O380">
        <v>0</v>
      </c>
      <c r="P380">
        <v>0</v>
      </c>
      <c r="Q380">
        <v>1</v>
      </c>
    </row>
    <row r="381" spans="1:17" x14ac:dyDescent="0.3">
      <c r="A381" t="str">
        <f>Cleaning!E10</f>
        <v>Data Analyst</v>
      </c>
      <c r="B381" s="2">
        <f>Cleaning!F10*1000</f>
        <v>37000</v>
      </c>
      <c r="C381" s="2">
        <f>Cleaning!G10*1000</f>
        <v>66000</v>
      </c>
      <c r="D381" s="2">
        <f>(Table1[[#This Row],[Salary (Min)]]+Table1[[#This Row],[Salary (Max)]])/2</f>
        <v>51500</v>
      </c>
      <c r="E381" t="s">
        <v>6154</v>
      </c>
      <c r="F381" t="s">
        <v>19</v>
      </c>
      <c r="G381" t="str">
        <f>LEFT(Table1[[#This Row],[Location]],FIND(",",Table1[[#This Row],[Location]])-1)</f>
        <v>New York</v>
      </c>
      <c r="H381" t="s">
        <v>72</v>
      </c>
      <c r="I381" t="s">
        <v>74</v>
      </c>
      <c r="J381" t="s">
        <v>75</v>
      </c>
      <c r="K381" t="b">
        <v>0</v>
      </c>
      <c r="L381">
        <v>1</v>
      </c>
      <c r="M381">
        <v>0</v>
      </c>
      <c r="N381">
        <v>0</v>
      </c>
      <c r="O381">
        <v>0</v>
      </c>
      <c r="P381">
        <v>0</v>
      </c>
      <c r="Q381">
        <v>1</v>
      </c>
    </row>
    <row r="382" spans="1:17" x14ac:dyDescent="0.3">
      <c r="A382" t="str">
        <f>Cleaning!E11</f>
        <v>Data Analyst</v>
      </c>
      <c r="B382" s="2">
        <f>Cleaning!F11*1000</f>
        <v>37000</v>
      </c>
      <c r="C382" s="2">
        <f>Cleaning!G11*1000</f>
        <v>66000</v>
      </c>
      <c r="D382" s="2">
        <f>(Table1[[#This Row],[Salary (Min)]]+Table1[[#This Row],[Salary (Max)]])/2</f>
        <v>51500</v>
      </c>
      <c r="E382" t="s">
        <v>6155</v>
      </c>
      <c r="F382" t="s">
        <v>19</v>
      </c>
      <c r="G382" t="str">
        <f>LEFT(Table1[[#This Row],[Location]],FIND(",",Table1[[#This Row],[Location]])-1)</f>
        <v>New York</v>
      </c>
      <c r="H382" t="s">
        <v>51</v>
      </c>
      <c r="I382" t="s">
        <v>80</v>
      </c>
      <c r="J382" t="s">
        <v>39</v>
      </c>
      <c r="K382" t="b">
        <v>0</v>
      </c>
      <c r="L382">
        <v>0</v>
      </c>
      <c r="M382">
        <v>0</v>
      </c>
      <c r="N382">
        <v>0</v>
      </c>
      <c r="O382">
        <v>1</v>
      </c>
      <c r="P382">
        <v>0</v>
      </c>
      <c r="Q382">
        <v>0</v>
      </c>
    </row>
    <row r="383" spans="1:17" x14ac:dyDescent="0.3">
      <c r="A383" t="str">
        <f>Cleaning!E12</f>
        <v>Data Analyst</v>
      </c>
      <c r="B383" s="2">
        <f>Cleaning!F12*1000</f>
        <v>37000</v>
      </c>
      <c r="C383" s="2">
        <f>Cleaning!G12*1000</f>
        <v>66000</v>
      </c>
      <c r="D383" s="2">
        <f>(Table1[[#This Row],[Salary (Min)]]+Table1[[#This Row],[Salary (Max)]])/2</f>
        <v>51500</v>
      </c>
      <c r="E383" t="s">
        <v>6156</v>
      </c>
      <c r="F383" t="s">
        <v>19</v>
      </c>
      <c r="G383" t="str">
        <f>LEFT(Table1[[#This Row],[Location]],FIND(",",Table1[[#This Row],[Location]])-1)</f>
        <v>New York</v>
      </c>
      <c r="H383" t="s">
        <v>28</v>
      </c>
      <c r="I383" t="s">
        <v>29</v>
      </c>
      <c r="J383" t="s">
        <v>86</v>
      </c>
      <c r="K383" t="b">
        <v>0</v>
      </c>
      <c r="L383">
        <v>0</v>
      </c>
      <c r="M383">
        <v>0</v>
      </c>
      <c r="N383">
        <v>0</v>
      </c>
      <c r="O383">
        <v>0</v>
      </c>
      <c r="P383">
        <v>0</v>
      </c>
      <c r="Q383">
        <v>1</v>
      </c>
    </row>
    <row r="384" spans="1:17" x14ac:dyDescent="0.3">
      <c r="A384" t="str">
        <f>Cleaning!E13</f>
        <v>Data Analyst</v>
      </c>
      <c r="B384" s="2">
        <f>Cleaning!F13*1000</f>
        <v>37000</v>
      </c>
      <c r="C384" s="2">
        <f>Cleaning!G13*1000</f>
        <v>66000</v>
      </c>
      <c r="D384" s="2">
        <f>(Table1[[#This Row],[Salary (Min)]]+Table1[[#This Row],[Salary (Max)]])/2</f>
        <v>51500</v>
      </c>
      <c r="E384" t="s">
        <v>6157</v>
      </c>
      <c r="F384" t="s">
        <v>90</v>
      </c>
      <c r="G384" t="str">
        <f>LEFT(Table1[[#This Row],[Location]],FIND(",",Table1[[#This Row],[Location]])-1)</f>
        <v>Fairfield</v>
      </c>
      <c r="H384" t="s">
        <v>91</v>
      </c>
      <c r="I384" t="s">
        <v>137</v>
      </c>
      <c r="J384" t="s">
        <v>39</v>
      </c>
      <c r="K384" t="b">
        <v>0</v>
      </c>
      <c r="L384">
        <v>1</v>
      </c>
      <c r="M384">
        <v>1</v>
      </c>
      <c r="N384">
        <v>0</v>
      </c>
      <c r="O384">
        <v>0</v>
      </c>
      <c r="P384">
        <v>0</v>
      </c>
      <c r="Q384">
        <v>0</v>
      </c>
    </row>
    <row r="385" spans="1:17" x14ac:dyDescent="0.3">
      <c r="A385" t="str">
        <f>Cleaning!E14</f>
        <v>Data Analyst</v>
      </c>
      <c r="B385" s="2">
        <f>Cleaning!F14*1000</f>
        <v>37000</v>
      </c>
      <c r="C385" s="2">
        <f>Cleaning!G14*1000</f>
        <v>66000</v>
      </c>
      <c r="D385" s="2">
        <f>(Table1[[#This Row],[Salary (Min)]]+Table1[[#This Row],[Salary (Max)]])/2</f>
        <v>51500</v>
      </c>
      <c r="E385" t="s">
        <v>6158</v>
      </c>
      <c r="F385" t="s">
        <v>19</v>
      </c>
      <c r="G385" t="str">
        <f>LEFT(Table1[[#This Row],[Location]],FIND(",",Table1[[#This Row],[Location]])-1)</f>
        <v>New York</v>
      </c>
      <c r="H385" t="s">
        <v>28</v>
      </c>
      <c r="I385" t="s">
        <v>29</v>
      </c>
      <c r="J385" t="s">
        <v>31</v>
      </c>
      <c r="K385" t="b">
        <v>0</v>
      </c>
      <c r="L385">
        <v>1</v>
      </c>
      <c r="M385">
        <v>0</v>
      </c>
      <c r="N385">
        <v>0</v>
      </c>
      <c r="O385">
        <v>0</v>
      </c>
      <c r="P385">
        <v>0</v>
      </c>
      <c r="Q385">
        <v>0</v>
      </c>
    </row>
    <row r="386" spans="1:17" x14ac:dyDescent="0.3">
      <c r="A386" t="str">
        <f>Cleaning!E15</f>
        <v>Data Analyst</v>
      </c>
      <c r="B386" s="2">
        <f>Cleaning!F15*1000</f>
        <v>37000</v>
      </c>
      <c r="C386" s="2">
        <f>Cleaning!G15*1000</f>
        <v>66000</v>
      </c>
      <c r="D386" s="2">
        <f>(Table1[[#This Row],[Salary (Min)]]+Table1[[#This Row],[Salary (Max)]])/2</f>
        <v>51500</v>
      </c>
      <c r="E386" t="s">
        <v>6159</v>
      </c>
      <c r="F386" t="s">
        <v>19</v>
      </c>
      <c r="G386" t="str">
        <f>LEFT(Table1[[#This Row],[Location]],FIND(",",Table1[[#This Row],[Location]])-1)</f>
        <v>New York</v>
      </c>
      <c r="H386" t="s">
        <v>20</v>
      </c>
      <c r="I386" t="s">
        <v>99</v>
      </c>
      <c r="J386" t="s">
        <v>24</v>
      </c>
      <c r="K386" t="b">
        <v>1</v>
      </c>
      <c r="L386">
        <v>0</v>
      </c>
      <c r="M386">
        <v>0</v>
      </c>
      <c r="N386">
        <v>0</v>
      </c>
      <c r="O386">
        <v>1</v>
      </c>
      <c r="P386">
        <v>0</v>
      </c>
      <c r="Q386">
        <v>1</v>
      </c>
    </row>
    <row r="387" spans="1:17" x14ac:dyDescent="0.3">
      <c r="A387" t="str">
        <f>Cleaning!E16</f>
        <v>Data Analyst</v>
      </c>
      <c r="B387" s="2">
        <f>Cleaning!F16*1000</f>
        <v>37000</v>
      </c>
      <c r="C387" s="2">
        <f>Cleaning!G16*1000</f>
        <v>66000</v>
      </c>
      <c r="D387" s="2">
        <f>(Table1[[#This Row],[Salary (Min)]]+Table1[[#This Row],[Salary (Max)]])/2</f>
        <v>51500</v>
      </c>
      <c r="E387" t="s">
        <v>6160</v>
      </c>
      <c r="F387" t="s">
        <v>103</v>
      </c>
      <c r="G387" t="str">
        <f>LEFT(Table1[[#This Row],[Location]],FIND(",",Table1[[#This Row],[Location]])-1)</f>
        <v>Jersey City</v>
      </c>
      <c r="H387" t="s">
        <v>35</v>
      </c>
      <c r="I387" t="s">
        <v>105</v>
      </c>
      <c r="J387" t="s">
        <v>106</v>
      </c>
      <c r="K387" t="b">
        <v>0</v>
      </c>
      <c r="L387">
        <v>0</v>
      </c>
      <c r="M387">
        <v>0</v>
      </c>
      <c r="N387">
        <v>0</v>
      </c>
      <c r="O387">
        <v>0</v>
      </c>
      <c r="P387">
        <v>0</v>
      </c>
      <c r="Q387">
        <v>1</v>
      </c>
    </row>
    <row r="388" spans="1:17" x14ac:dyDescent="0.3">
      <c r="A388" t="str">
        <f>Cleaning!E17</f>
        <v>Data Analyst</v>
      </c>
      <c r="B388" s="2">
        <f>Cleaning!F17*1000</f>
        <v>37000</v>
      </c>
      <c r="C388" s="2">
        <f>Cleaning!G17*1000</f>
        <v>66000</v>
      </c>
      <c r="D388" s="2">
        <f>(Table1[[#This Row],[Salary (Min)]]+Table1[[#This Row],[Salary (Max)]])/2</f>
        <v>51500</v>
      </c>
      <c r="E388" t="s">
        <v>6161</v>
      </c>
      <c r="F388" t="s">
        <v>19</v>
      </c>
      <c r="G388" t="str">
        <f>LEFT(Table1[[#This Row],[Location]],FIND(",",Table1[[#This Row],[Location]])-1)</f>
        <v>New York</v>
      </c>
      <c r="H388" t="s">
        <v>91</v>
      </c>
      <c r="I388" t="s">
        <v>110</v>
      </c>
      <c r="J388" t="s">
        <v>39</v>
      </c>
      <c r="K388" t="b">
        <v>0</v>
      </c>
      <c r="L388">
        <v>1</v>
      </c>
      <c r="M388">
        <v>1</v>
      </c>
      <c r="N388">
        <v>0</v>
      </c>
      <c r="O388">
        <v>1</v>
      </c>
      <c r="P388">
        <v>0</v>
      </c>
      <c r="Q388">
        <v>1</v>
      </c>
    </row>
    <row r="389" spans="1:17" x14ac:dyDescent="0.3">
      <c r="A389" t="str">
        <f>Cleaning!E18</f>
        <v>Data Analyst</v>
      </c>
      <c r="B389" s="2">
        <f>Cleaning!F18*1000</f>
        <v>37000</v>
      </c>
      <c r="C389" s="2">
        <f>Cleaning!G18*1000</f>
        <v>66000</v>
      </c>
      <c r="D389" s="2">
        <f>(Table1[[#This Row],[Salary (Min)]]+Table1[[#This Row],[Salary (Max)]])/2</f>
        <v>51500</v>
      </c>
      <c r="E389" t="s">
        <v>6162</v>
      </c>
      <c r="F389" t="s">
        <v>19</v>
      </c>
      <c r="G389" t="str">
        <f>LEFT(Table1[[#This Row],[Location]],FIND(",",Table1[[#This Row],[Location]])-1)</f>
        <v>New York</v>
      </c>
      <c r="H389" t="s">
        <v>20</v>
      </c>
      <c r="I389" t="s">
        <v>99</v>
      </c>
      <c r="J389" t="s">
        <v>39</v>
      </c>
      <c r="K389" t="b">
        <v>1</v>
      </c>
      <c r="L389">
        <v>0</v>
      </c>
      <c r="M389">
        <v>0</v>
      </c>
      <c r="N389">
        <v>0</v>
      </c>
      <c r="O389">
        <v>0</v>
      </c>
      <c r="P389">
        <v>0</v>
      </c>
      <c r="Q389">
        <v>1</v>
      </c>
    </row>
    <row r="390" spans="1:17" x14ac:dyDescent="0.3">
      <c r="A390" t="str">
        <f>Cleaning!E19</f>
        <v>Data Analyst</v>
      </c>
      <c r="B390" s="2">
        <f>Cleaning!F19*1000</f>
        <v>37000</v>
      </c>
      <c r="C390" s="2">
        <f>Cleaning!G19*1000</f>
        <v>66000</v>
      </c>
      <c r="D390" s="2">
        <f>(Table1[[#This Row],[Salary (Min)]]+Table1[[#This Row],[Salary (Max)]])/2</f>
        <v>51500</v>
      </c>
      <c r="E390" t="s">
        <v>6163</v>
      </c>
      <c r="F390" t="s">
        <v>19</v>
      </c>
      <c r="G390" t="str">
        <f>LEFT(Table1[[#This Row],[Location]],FIND(",",Table1[[#This Row],[Location]])-1)</f>
        <v>New York</v>
      </c>
      <c r="H390" t="s">
        <v>118</v>
      </c>
      <c r="I390" t="s">
        <v>119</v>
      </c>
      <c r="J390" t="s">
        <v>120</v>
      </c>
      <c r="K390" t="b">
        <v>0</v>
      </c>
      <c r="L390">
        <v>1</v>
      </c>
      <c r="M390">
        <v>0</v>
      </c>
      <c r="N390">
        <v>0</v>
      </c>
      <c r="O390">
        <v>0</v>
      </c>
      <c r="P390">
        <v>0</v>
      </c>
      <c r="Q390">
        <v>1</v>
      </c>
    </row>
    <row r="391" spans="1:17" x14ac:dyDescent="0.3">
      <c r="A391" t="str">
        <f>Cleaning!E20</f>
        <v>Data Analyst</v>
      </c>
      <c r="B391" s="2">
        <f>Cleaning!F20*1000</f>
        <v>37000</v>
      </c>
      <c r="C391" s="2">
        <f>Cleaning!G20*1000</f>
        <v>66000</v>
      </c>
      <c r="D391" s="2">
        <f>(Table1[[#This Row],[Salary (Min)]]+Table1[[#This Row],[Salary (Max)]])/2</f>
        <v>51500</v>
      </c>
      <c r="E391" t="s">
        <v>6164</v>
      </c>
      <c r="F391" t="s">
        <v>19</v>
      </c>
      <c r="G391" t="str">
        <f>LEFT(Table1[[#This Row],[Location]],FIND(",",Table1[[#This Row],[Location]])-1)</f>
        <v>New York</v>
      </c>
      <c r="H391" t="s">
        <v>51</v>
      </c>
      <c r="I391" t="s">
        <v>80</v>
      </c>
      <c r="J391" t="s">
        <v>24</v>
      </c>
      <c r="K391" t="b">
        <v>0</v>
      </c>
      <c r="L391">
        <v>1</v>
      </c>
      <c r="M391">
        <v>0</v>
      </c>
      <c r="N391">
        <v>0</v>
      </c>
      <c r="O391">
        <v>0</v>
      </c>
      <c r="P391">
        <v>0</v>
      </c>
      <c r="Q391">
        <v>0</v>
      </c>
    </row>
    <row r="392" spans="1:17" x14ac:dyDescent="0.3">
      <c r="A392" t="str">
        <f>Cleaning!E21</f>
        <v>Data Analyst</v>
      </c>
      <c r="B392" s="2">
        <f>Cleaning!F21*1000</f>
        <v>37000</v>
      </c>
      <c r="C392" s="2">
        <f>Cleaning!G21*1000</f>
        <v>66000</v>
      </c>
      <c r="D392" s="2">
        <f>(Table1[[#This Row],[Salary (Min)]]+Table1[[#This Row],[Salary (Max)]])/2</f>
        <v>51500</v>
      </c>
      <c r="E392" t="s">
        <v>6165</v>
      </c>
      <c r="F392" t="s">
        <v>19</v>
      </c>
      <c r="G392" t="str">
        <f>LEFT(Table1[[#This Row],[Location]],FIND(",",Table1[[#This Row],[Location]])-1)</f>
        <v>New York</v>
      </c>
      <c r="H392" t="s">
        <v>118</v>
      </c>
      <c r="I392" t="s">
        <v>37</v>
      </c>
      <c r="J392" t="s">
        <v>39</v>
      </c>
      <c r="K392" t="b">
        <v>0</v>
      </c>
      <c r="L392">
        <v>1</v>
      </c>
      <c r="M392">
        <v>0</v>
      </c>
      <c r="N392">
        <v>0</v>
      </c>
      <c r="O392">
        <v>0</v>
      </c>
      <c r="P392">
        <v>0</v>
      </c>
      <c r="Q392">
        <v>0</v>
      </c>
    </row>
    <row r="393" spans="1:17" x14ac:dyDescent="0.3">
      <c r="A393" t="str">
        <f>Cleaning!E22</f>
        <v>Data Analyst</v>
      </c>
      <c r="B393" s="2">
        <f>Cleaning!F22*1000</f>
        <v>37000</v>
      </c>
      <c r="C393" s="2">
        <f>Cleaning!G22*1000</f>
        <v>66000</v>
      </c>
      <c r="D393" s="2">
        <f>(Table1[[#This Row],[Salary (Min)]]+Table1[[#This Row],[Salary (Max)]])/2</f>
        <v>51500</v>
      </c>
      <c r="E393" t="s">
        <v>6166</v>
      </c>
      <c r="F393" t="s">
        <v>19</v>
      </c>
      <c r="G393" t="str">
        <f>LEFT(Table1[[#This Row],[Location]],FIND(",",Table1[[#This Row],[Location]])-1)</f>
        <v>New York</v>
      </c>
      <c r="H393" t="s">
        <v>28</v>
      </c>
      <c r="I393" t="s">
        <v>37</v>
      </c>
      <c r="J393" t="s">
        <v>132</v>
      </c>
      <c r="K393" t="b">
        <v>0</v>
      </c>
      <c r="L393">
        <v>1</v>
      </c>
      <c r="M393">
        <v>1</v>
      </c>
      <c r="N393">
        <v>0</v>
      </c>
      <c r="O393">
        <v>1</v>
      </c>
      <c r="P393">
        <v>0</v>
      </c>
      <c r="Q393">
        <v>1</v>
      </c>
    </row>
    <row r="394" spans="1:17" x14ac:dyDescent="0.3">
      <c r="A394" t="str">
        <f>Cleaning!E23</f>
        <v>Data Analyst</v>
      </c>
      <c r="B394" s="2">
        <f>Cleaning!F23*1000</f>
        <v>37000</v>
      </c>
      <c r="C394" s="2">
        <f>Cleaning!G23*1000</f>
        <v>66000</v>
      </c>
      <c r="D394" s="2">
        <f>(Table1[[#This Row],[Salary (Min)]]+Table1[[#This Row],[Salary (Max)]])/2</f>
        <v>51500</v>
      </c>
      <c r="E394" t="s">
        <v>6167</v>
      </c>
      <c r="F394" t="s">
        <v>19</v>
      </c>
      <c r="G394" t="str">
        <f>LEFT(Table1[[#This Row],[Location]],FIND(",",Table1[[#This Row],[Location]])-1)</f>
        <v>New York</v>
      </c>
      <c r="H394" t="s">
        <v>137</v>
      </c>
      <c r="I394" t="s">
        <v>137</v>
      </c>
      <c r="J394" t="s">
        <v>39</v>
      </c>
      <c r="K394" t="b">
        <v>0</v>
      </c>
      <c r="L394">
        <v>1</v>
      </c>
      <c r="M394">
        <v>1</v>
      </c>
      <c r="N394">
        <v>0</v>
      </c>
      <c r="O394">
        <v>1</v>
      </c>
      <c r="P394">
        <v>0</v>
      </c>
      <c r="Q394">
        <v>1</v>
      </c>
    </row>
    <row r="395" spans="1:17" x14ac:dyDescent="0.3">
      <c r="A395" t="str">
        <f>Cleaning!E24</f>
        <v>Data Analyst</v>
      </c>
      <c r="B395" s="2">
        <f>Cleaning!F24*1000</f>
        <v>37000</v>
      </c>
      <c r="C395" s="2">
        <f>Cleaning!G24*1000</f>
        <v>66000</v>
      </c>
      <c r="D395" s="2">
        <f>(Table1[[#This Row],[Salary (Min)]]+Table1[[#This Row],[Salary (Max)]])/2</f>
        <v>51500</v>
      </c>
      <c r="E395" t="s">
        <v>6168</v>
      </c>
      <c r="F395" t="s">
        <v>19</v>
      </c>
      <c r="G395" t="str">
        <f>LEFT(Table1[[#This Row],[Location]],FIND(",",Table1[[#This Row],[Location]])-1)</f>
        <v>New York</v>
      </c>
      <c r="H395" t="s">
        <v>28</v>
      </c>
      <c r="I395" t="s">
        <v>58</v>
      </c>
      <c r="J395" t="s">
        <v>86</v>
      </c>
      <c r="K395" t="b">
        <v>0</v>
      </c>
      <c r="L395">
        <v>0</v>
      </c>
      <c r="M395">
        <v>0</v>
      </c>
      <c r="N395">
        <v>1</v>
      </c>
      <c r="O395">
        <v>1</v>
      </c>
      <c r="P395">
        <v>0</v>
      </c>
      <c r="Q395">
        <v>0</v>
      </c>
    </row>
    <row r="396" spans="1:17" x14ac:dyDescent="0.3">
      <c r="A396" t="str">
        <f>Cleaning!E25</f>
        <v>Data Analyst</v>
      </c>
      <c r="B396" s="2">
        <f>Cleaning!F25*1000</f>
        <v>37000</v>
      </c>
      <c r="C396" s="2">
        <f>Cleaning!G25*1000</f>
        <v>66000</v>
      </c>
      <c r="D396" s="2">
        <f>(Table1[[#This Row],[Salary (Min)]]+Table1[[#This Row],[Salary (Max)]])/2</f>
        <v>51500</v>
      </c>
      <c r="E396" t="s">
        <v>6169</v>
      </c>
      <c r="F396" t="s">
        <v>19</v>
      </c>
      <c r="G396" t="str">
        <f>LEFT(Table1[[#This Row],[Location]],FIND(",",Table1[[#This Row],[Location]])-1)</f>
        <v>New York</v>
      </c>
      <c r="H396" t="s">
        <v>20</v>
      </c>
      <c r="I396" t="s">
        <v>146</v>
      </c>
      <c r="J396" t="s">
        <v>106</v>
      </c>
      <c r="K396" t="b">
        <v>0</v>
      </c>
      <c r="L396">
        <v>1</v>
      </c>
      <c r="M396">
        <v>0</v>
      </c>
      <c r="N396">
        <v>0</v>
      </c>
      <c r="O396">
        <v>0</v>
      </c>
      <c r="P396">
        <v>0</v>
      </c>
      <c r="Q396">
        <v>1</v>
      </c>
    </row>
    <row r="397" spans="1:17" x14ac:dyDescent="0.3">
      <c r="A397" t="str">
        <f>Cleaning!E26</f>
        <v>Data Analyst</v>
      </c>
      <c r="B397" s="2">
        <f>Cleaning!F26*1000</f>
        <v>37000</v>
      </c>
      <c r="C397" s="2">
        <f>Cleaning!G26*1000</f>
        <v>66000</v>
      </c>
      <c r="D397" s="2">
        <f>(Table1[[#This Row],[Salary (Min)]]+Table1[[#This Row],[Salary (Max)]])/2</f>
        <v>51500</v>
      </c>
      <c r="E397" t="s">
        <v>6170</v>
      </c>
      <c r="F397" t="s">
        <v>19</v>
      </c>
      <c r="G397" t="str">
        <f>LEFT(Table1[[#This Row],[Location]],FIND(",",Table1[[#This Row],[Location]])-1)</f>
        <v>New York</v>
      </c>
      <c r="H397" t="s">
        <v>91</v>
      </c>
      <c r="I397" t="s">
        <v>137</v>
      </c>
      <c r="J397" t="s">
        <v>39</v>
      </c>
      <c r="K397" t="b">
        <v>0</v>
      </c>
      <c r="L397">
        <v>1</v>
      </c>
      <c r="M397">
        <v>1</v>
      </c>
      <c r="N397">
        <v>0</v>
      </c>
      <c r="O397">
        <v>1</v>
      </c>
      <c r="P397">
        <v>0</v>
      </c>
      <c r="Q397">
        <v>1</v>
      </c>
    </row>
    <row r="398" spans="1:17" x14ac:dyDescent="0.3">
      <c r="A398" t="str">
        <f>Cleaning!E27</f>
        <v>Data Analyst</v>
      </c>
      <c r="B398" s="2">
        <f>Cleaning!F27*1000</f>
        <v>37000</v>
      </c>
      <c r="C398" s="2">
        <f>Cleaning!G27*1000</f>
        <v>66000</v>
      </c>
      <c r="D398" s="2">
        <f>(Table1[[#This Row],[Salary (Min)]]+Table1[[#This Row],[Salary (Max)]])/2</f>
        <v>51500</v>
      </c>
      <c r="E398" t="s">
        <v>6171</v>
      </c>
      <c r="F398" t="s">
        <v>19</v>
      </c>
      <c r="G398" t="str">
        <f>LEFT(Table1[[#This Row],[Location]],FIND(",",Table1[[#This Row],[Location]])-1)</f>
        <v>New York</v>
      </c>
      <c r="H398" t="s">
        <v>91</v>
      </c>
      <c r="I398" t="s">
        <v>99</v>
      </c>
      <c r="J398" t="s">
        <v>155</v>
      </c>
      <c r="K398" t="b">
        <v>0</v>
      </c>
      <c r="L398">
        <v>1</v>
      </c>
      <c r="M398">
        <v>0</v>
      </c>
      <c r="N398">
        <v>0</v>
      </c>
      <c r="O398">
        <v>0</v>
      </c>
      <c r="P398">
        <v>0</v>
      </c>
      <c r="Q398">
        <v>1</v>
      </c>
    </row>
    <row r="399" spans="1:17" x14ac:dyDescent="0.3">
      <c r="A399" t="str">
        <f>Cleaning!E28</f>
        <v>Business Analyst</v>
      </c>
      <c r="B399" s="2">
        <f>Cleaning!F28*1000</f>
        <v>37000</v>
      </c>
      <c r="C399" s="2">
        <f>Cleaning!G28*1000</f>
        <v>66000</v>
      </c>
      <c r="D399" s="2">
        <f>(Table1[[#This Row],[Salary (Min)]]+Table1[[#This Row],[Salary (Max)]])/2</f>
        <v>51500</v>
      </c>
      <c r="E399" t="s">
        <v>6173</v>
      </c>
      <c r="F399" t="s">
        <v>19</v>
      </c>
      <c r="G399" t="str">
        <f>LEFT(Table1[[#This Row],[Location]],FIND(",",Table1[[#This Row],[Location]])-1)</f>
        <v>New York</v>
      </c>
      <c r="H399" t="s">
        <v>20</v>
      </c>
      <c r="I399" t="s">
        <v>37</v>
      </c>
      <c r="J399" t="s">
        <v>160</v>
      </c>
      <c r="K399" t="b">
        <v>0</v>
      </c>
      <c r="L399">
        <v>0</v>
      </c>
      <c r="M399">
        <v>0</v>
      </c>
      <c r="N399">
        <v>0</v>
      </c>
      <c r="O399">
        <v>0</v>
      </c>
      <c r="P399">
        <v>0</v>
      </c>
      <c r="Q399">
        <v>1</v>
      </c>
    </row>
    <row r="400" spans="1:17" x14ac:dyDescent="0.3">
      <c r="A400" t="str">
        <f>Cleaning!E29</f>
        <v>Data Analyst</v>
      </c>
      <c r="B400" s="2">
        <f>Cleaning!F29*1000</f>
        <v>37000</v>
      </c>
      <c r="C400" s="2">
        <f>Cleaning!G29*1000</f>
        <v>66000</v>
      </c>
      <c r="D400" s="2">
        <f>(Table1[[#This Row],[Salary (Min)]]+Table1[[#This Row],[Salary (Max)]])/2</f>
        <v>51500</v>
      </c>
      <c r="E400" t="s">
        <v>6174</v>
      </c>
      <c r="F400" t="s">
        <v>19</v>
      </c>
      <c r="G400" t="str">
        <f>LEFT(Table1[[#This Row],[Location]],FIND(",",Table1[[#This Row],[Location]])-1)</f>
        <v>New York</v>
      </c>
      <c r="H400" t="s">
        <v>118</v>
      </c>
      <c r="I400" t="s">
        <v>29</v>
      </c>
      <c r="J400" t="s">
        <v>39</v>
      </c>
      <c r="K400" t="b">
        <v>0</v>
      </c>
      <c r="L400">
        <v>0</v>
      </c>
      <c r="M400">
        <v>0</v>
      </c>
      <c r="N400">
        <v>0</v>
      </c>
      <c r="O400">
        <v>0</v>
      </c>
      <c r="P400">
        <v>0</v>
      </c>
      <c r="Q400">
        <v>0</v>
      </c>
    </row>
    <row r="401" spans="1:17" x14ac:dyDescent="0.3">
      <c r="A401" t="str">
        <f>Cleaning!E30</f>
        <v>Data Analyst</v>
      </c>
      <c r="B401" s="2">
        <f>Cleaning!F30*1000</f>
        <v>37000</v>
      </c>
      <c r="C401" s="2">
        <f>Cleaning!G30*1000</f>
        <v>66000</v>
      </c>
      <c r="D401" s="2">
        <f>(Table1[[#This Row],[Salary (Min)]]+Table1[[#This Row],[Salary (Max)]])/2</f>
        <v>51500</v>
      </c>
      <c r="E401" t="s">
        <v>6175</v>
      </c>
      <c r="F401" t="s">
        <v>19</v>
      </c>
      <c r="G401" t="str">
        <f>LEFT(Table1[[#This Row],[Location]],FIND(",",Table1[[#This Row],[Location]])-1)</f>
        <v>New York</v>
      </c>
      <c r="H401" t="s">
        <v>91</v>
      </c>
      <c r="I401" t="s">
        <v>99</v>
      </c>
      <c r="J401" t="s">
        <v>106</v>
      </c>
      <c r="K401" t="b">
        <v>0</v>
      </c>
      <c r="L401">
        <v>1</v>
      </c>
      <c r="M401">
        <v>0</v>
      </c>
      <c r="N401">
        <v>0</v>
      </c>
      <c r="O401">
        <v>0</v>
      </c>
      <c r="P401">
        <v>0</v>
      </c>
      <c r="Q401">
        <v>1</v>
      </c>
    </row>
    <row r="402" spans="1:17" x14ac:dyDescent="0.3">
      <c r="A402" t="str">
        <f>Cleaning!E31</f>
        <v>Data Analyst</v>
      </c>
      <c r="B402" s="2">
        <f>Cleaning!F31*1000</f>
        <v>37000</v>
      </c>
      <c r="C402" s="2">
        <f>Cleaning!G31*1000</f>
        <v>66000</v>
      </c>
      <c r="D402" s="2">
        <f>(Table1[[#This Row],[Salary (Min)]]+Table1[[#This Row],[Salary (Max)]])/2</f>
        <v>51500</v>
      </c>
      <c r="E402" t="s">
        <v>6176</v>
      </c>
      <c r="F402" t="s">
        <v>19</v>
      </c>
      <c r="G402" t="str">
        <f>LEFT(Table1[[#This Row],[Location]],FIND(",",Table1[[#This Row],[Location]])-1)</f>
        <v>New York</v>
      </c>
      <c r="H402" t="s">
        <v>91</v>
      </c>
      <c r="I402" t="s">
        <v>80</v>
      </c>
      <c r="J402" t="s">
        <v>39</v>
      </c>
      <c r="K402" t="b">
        <v>0</v>
      </c>
      <c r="L402">
        <v>1</v>
      </c>
      <c r="M402">
        <v>0</v>
      </c>
      <c r="N402">
        <v>0</v>
      </c>
      <c r="O402">
        <v>0</v>
      </c>
      <c r="P402">
        <v>0</v>
      </c>
      <c r="Q402">
        <v>0</v>
      </c>
    </row>
    <row r="403" spans="1:17" x14ac:dyDescent="0.3">
      <c r="A403" t="str">
        <f>Cleaning!E544</f>
        <v>Data Analyst</v>
      </c>
      <c r="B403" s="2">
        <f>Cleaning!F544*1000</f>
        <v>37000</v>
      </c>
      <c r="C403" s="2">
        <f>Cleaning!G544*1000</f>
        <v>70000</v>
      </c>
      <c r="D403" s="2">
        <f>(Table1[[#This Row],[Salary (Min)]]+Table1[[#This Row],[Salary (Max)]])/2</f>
        <v>53500</v>
      </c>
      <c r="E403" t="s">
        <v>6552</v>
      </c>
      <c r="F403" t="s">
        <v>354</v>
      </c>
      <c r="G403" t="str">
        <f>LEFT(Table1[[#This Row],[Location]],FIND(",",Table1[[#This Row],[Location]])-1)</f>
        <v>Los Angeles</v>
      </c>
      <c r="H403" t="s">
        <v>118</v>
      </c>
      <c r="I403" t="s">
        <v>563</v>
      </c>
      <c r="J403" t="s">
        <v>39</v>
      </c>
      <c r="K403" t="b">
        <v>0</v>
      </c>
      <c r="L403">
        <v>1</v>
      </c>
      <c r="M403">
        <v>0</v>
      </c>
      <c r="N403">
        <v>0</v>
      </c>
      <c r="O403">
        <v>0</v>
      </c>
      <c r="P403">
        <v>0</v>
      </c>
      <c r="Q403">
        <v>1</v>
      </c>
    </row>
    <row r="404" spans="1:17" x14ac:dyDescent="0.3">
      <c r="A404" t="str">
        <f>Cleaning!E545</f>
        <v>Data Analyst</v>
      </c>
      <c r="B404" s="2">
        <f>Cleaning!F545*1000</f>
        <v>37000</v>
      </c>
      <c r="C404" s="2">
        <f>Cleaning!G545*1000</f>
        <v>70000</v>
      </c>
      <c r="D404" s="2">
        <f>(Table1[[#This Row],[Salary (Min)]]+Table1[[#This Row],[Salary (Max)]])/2</f>
        <v>53500</v>
      </c>
      <c r="E404" t="s">
        <v>6553</v>
      </c>
      <c r="F404" t="s">
        <v>1705</v>
      </c>
      <c r="G404" t="str">
        <f>LEFT(Table1[[#This Row],[Location]],FIND(",",Table1[[#This Row],[Location]])-1)</f>
        <v>Glendale</v>
      </c>
      <c r="H404" t="s">
        <v>91</v>
      </c>
      <c r="I404" t="s">
        <v>340</v>
      </c>
      <c r="J404" t="s">
        <v>39</v>
      </c>
      <c r="K404" t="b">
        <v>0</v>
      </c>
      <c r="L404">
        <v>1</v>
      </c>
      <c r="M404">
        <v>1</v>
      </c>
      <c r="N404">
        <v>0</v>
      </c>
      <c r="O404">
        <v>1</v>
      </c>
      <c r="P404">
        <v>0</v>
      </c>
      <c r="Q404">
        <v>1</v>
      </c>
    </row>
    <row r="405" spans="1:17" x14ac:dyDescent="0.3">
      <c r="A405" t="str">
        <f>Cleaning!E546</f>
        <v>Data Analyst</v>
      </c>
      <c r="B405" s="2">
        <f>Cleaning!F546*1000</f>
        <v>37000</v>
      </c>
      <c r="C405" s="2">
        <f>Cleaning!G546*1000</f>
        <v>70000</v>
      </c>
      <c r="D405" s="2">
        <f>(Table1[[#This Row],[Salary (Min)]]+Table1[[#This Row],[Salary (Max)]])/2</f>
        <v>53500</v>
      </c>
      <c r="E405" t="s">
        <v>6554</v>
      </c>
      <c r="F405" t="s">
        <v>354</v>
      </c>
      <c r="G405" t="str">
        <f>LEFT(Table1[[#This Row],[Location]],FIND(",",Table1[[#This Row],[Location]])-1)</f>
        <v>Los Angeles</v>
      </c>
      <c r="H405" t="s">
        <v>35</v>
      </c>
      <c r="I405" t="s">
        <v>1737</v>
      </c>
      <c r="J405" t="s">
        <v>31</v>
      </c>
      <c r="K405" t="b">
        <v>0</v>
      </c>
      <c r="L405">
        <v>1</v>
      </c>
      <c r="M405">
        <v>0</v>
      </c>
      <c r="N405">
        <v>0</v>
      </c>
      <c r="O405">
        <v>0</v>
      </c>
      <c r="P405">
        <v>0</v>
      </c>
      <c r="Q405">
        <v>1</v>
      </c>
    </row>
    <row r="406" spans="1:17" x14ac:dyDescent="0.3">
      <c r="A406" t="str">
        <f>Cleaning!E547</f>
        <v>Data Analyst</v>
      </c>
      <c r="B406" s="2">
        <f>Cleaning!F547*1000</f>
        <v>37000</v>
      </c>
      <c r="C406" s="2">
        <f>Cleaning!G547*1000</f>
        <v>70000</v>
      </c>
      <c r="D406" s="2">
        <f>(Table1[[#This Row],[Salary (Min)]]+Table1[[#This Row],[Salary (Max)]])/2</f>
        <v>53500</v>
      </c>
      <c r="E406" t="s">
        <v>6555</v>
      </c>
      <c r="F406" t="s">
        <v>354</v>
      </c>
      <c r="G406" t="str">
        <f>LEFT(Table1[[#This Row],[Location]],FIND(",",Table1[[#This Row],[Location]])-1)</f>
        <v>Los Angeles</v>
      </c>
      <c r="H406" t="s">
        <v>118</v>
      </c>
      <c r="I406" t="s">
        <v>119</v>
      </c>
      <c r="J406" t="s">
        <v>160</v>
      </c>
      <c r="K406" t="b">
        <v>0</v>
      </c>
      <c r="L406">
        <v>1</v>
      </c>
      <c r="M406">
        <v>0</v>
      </c>
      <c r="N406">
        <v>0</v>
      </c>
      <c r="O406">
        <v>0</v>
      </c>
      <c r="P406">
        <v>0</v>
      </c>
      <c r="Q406">
        <v>0</v>
      </c>
    </row>
    <row r="407" spans="1:17" x14ac:dyDescent="0.3">
      <c r="A407" t="str">
        <f>Cleaning!E548</f>
        <v>Data Analyst</v>
      </c>
      <c r="B407" s="2">
        <f>Cleaning!F548*1000</f>
        <v>37000</v>
      </c>
      <c r="C407" s="2">
        <f>Cleaning!G548*1000</f>
        <v>70000</v>
      </c>
      <c r="D407" s="2">
        <f>(Table1[[#This Row],[Salary (Min)]]+Table1[[#This Row],[Salary (Max)]])/2</f>
        <v>53500</v>
      </c>
      <c r="E407" t="s">
        <v>6556</v>
      </c>
      <c r="F407" t="s">
        <v>1705</v>
      </c>
      <c r="G407" t="str">
        <f>LEFT(Table1[[#This Row],[Location]],FIND(",",Table1[[#This Row],[Location]])-1)</f>
        <v>Glendale</v>
      </c>
      <c r="H407" t="s">
        <v>118</v>
      </c>
      <c r="I407" t="s">
        <v>46</v>
      </c>
      <c r="J407" t="s">
        <v>441</v>
      </c>
      <c r="K407" t="b">
        <v>0</v>
      </c>
      <c r="L407">
        <v>1</v>
      </c>
      <c r="M407">
        <v>0</v>
      </c>
      <c r="N407">
        <v>0</v>
      </c>
      <c r="O407">
        <v>0</v>
      </c>
      <c r="P407">
        <v>0</v>
      </c>
      <c r="Q407">
        <v>1</v>
      </c>
    </row>
    <row r="408" spans="1:17" x14ac:dyDescent="0.3">
      <c r="A408" t="str">
        <f>Cleaning!E549</f>
        <v>Data Analyst</v>
      </c>
      <c r="B408" s="2">
        <f>Cleaning!F549*1000</f>
        <v>37000</v>
      </c>
      <c r="C408" s="2">
        <f>Cleaning!G549*1000</f>
        <v>70000</v>
      </c>
      <c r="D408" s="2">
        <f>(Table1[[#This Row],[Salary (Min)]]+Table1[[#This Row],[Salary (Max)]])/2</f>
        <v>53500</v>
      </c>
      <c r="E408" t="s">
        <v>6557</v>
      </c>
      <c r="F408" t="s">
        <v>354</v>
      </c>
      <c r="G408" t="str">
        <f>LEFT(Table1[[#This Row],[Location]],FIND(",",Table1[[#This Row],[Location]])-1)</f>
        <v>Los Angeles</v>
      </c>
      <c r="H408" t="s">
        <v>118</v>
      </c>
      <c r="I408" t="s">
        <v>137</v>
      </c>
      <c r="J408" t="s">
        <v>441</v>
      </c>
      <c r="K408" t="b">
        <v>0</v>
      </c>
      <c r="L408">
        <v>0</v>
      </c>
      <c r="M408">
        <v>0</v>
      </c>
      <c r="N408">
        <v>0</v>
      </c>
      <c r="O408">
        <v>0</v>
      </c>
      <c r="P408">
        <v>0</v>
      </c>
      <c r="Q408">
        <v>1</v>
      </c>
    </row>
    <row r="409" spans="1:17" x14ac:dyDescent="0.3">
      <c r="A409" t="str">
        <f>Cleaning!E550</f>
        <v>Data Analyst</v>
      </c>
      <c r="B409" s="2">
        <f>Cleaning!F550*1000</f>
        <v>37000</v>
      </c>
      <c r="C409" s="2">
        <f>Cleaning!G550*1000</f>
        <v>70000</v>
      </c>
      <c r="D409" s="2">
        <f>(Table1[[#This Row],[Salary (Min)]]+Table1[[#This Row],[Salary (Max)]])/2</f>
        <v>53500</v>
      </c>
      <c r="E409" t="s">
        <v>6546</v>
      </c>
      <c r="F409" t="s">
        <v>354</v>
      </c>
      <c r="G409" t="str">
        <f>LEFT(Table1[[#This Row],[Location]],FIND(",",Table1[[#This Row],[Location]])-1)</f>
        <v>Los Angeles</v>
      </c>
      <c r="H409" t="s">
        <v>28</v>
      </c>
      <c r="I409" t="s">
        <v>29</v>
      </c>
      <c r="J409" t="s">
        <v>31</v>
      </c>
      <c r="K409" t="b">
        <v>0</v>
      </c>
      <c r="L409">
        <v>1</v>
      </c>
      <c r="M409">
        <v>0</v>
      </c>
      <c r="N409">
        <v>0</v>
      </c>
      <c r="O409">
        <v>0</v>
      </c>
      <c r="P409">
        <v>0</v>
      </c>
      <c r="Q409">
        <v>1</v>
      </c>
    </row>
    <row r="410" spans="1:17" x14ac:dyDescent="0.3">
      <c r="A410" t="str">
        <f>Cleaning!E551</f>
        <v>Data Analyst</v>
      </c>
      <c r="B410" s="2">
        <f>Cleaning!F551*1000</f>
        <v>37000</v>
      </c>
      <c r="C410" s="2">
        <f>Cleaning!G551*1000</f>
        <v>70000</v>
      </c>
      <c r="D410" s="2">
        <f>(Table1[[#This Row],[Salary (Min)]]+Table1[[#This Row],[Salary (Max)]])/2</f>
        <v>53500</v>
      </c>
      <c r="E410" t="s">
        <v>6558</v>
      </c>
      <c r="F410" t="s">
        <v>1752</v>
      </c>
      <c r="G410" t="str">
        <f>LEFT(Table1[[#This Row],[Location]],FIND(",",Table1[[#This Row],[Location]])-1)</f>
        <v>Venice</v>
      </c>
      <c r="H410" t="s">
        <v>20</v>
      </c>
      <c r="I410" t="s">
        <v>37</v>
      </c>
      <c r="J410" t="s">
        <v>39</v>
      </c>
      <c r="K410" t="b">
        <v>0</v>
      </c>
      <c r="L410">
        <v>1</v>
      </c>
      <c r="M410">
        <v>0</v>
      </c>
      <c r="N410">
        <v>0</v>
      </c>
      <c r="O410">
        <v>1</v>
      </c>
      <c r="P410">
        <v>0</v>
      </c>
      <c r="Q410">
        <v>1</v>
      </c>
    </row>
    <row r="411" spans="1:17" x14ac:dyDescent="0.3">
      <c r="A411" t="str">
        <f>Cleaning!E552</f>
        <v>Data Analyst</v>
      </c>
      <c r="B411" s="2">
        <f>Cleaning!F552*1000</f>
        <v>37000</v>
      </c>
      <c r="C411" s="2">
        <f>Cleaning!G552*1000</f>
        <v>70000</v>
      </c>
      <c r="D411" s="2">
        <f>(Table1[[#This Row],[Salary (Min)]]+Table1[[#This Row],[Salary (Max)]])/2</f>
        <v>53500</v>
      </c>
      <c r="E411" t="s">
        <v>6559</v>
      </c>
      <c r="F411" t="s">
        <v>1755</v>
      </c>
      <c r="G411" t="str">
        <f>LEFT(Table1[[#This Row],[Location]],FIND(",",Table1[[#This Row],[Location]])-1)</f>
        <v>Pasadena</v>
      </c>
      <c r="H411" t="s">
        <v>51</v>
      </c>
      <c r="I411" t="s">
        <v>58</v>
      </c>
      <c r="J411" t="s">
        <v>39</v>
      </c>
      <c r="K411" t="b">
        <v>0</v>
      </c>
      <c r="L411">
        <v>1</v>
      </c>
      <c r="M411">
        <v>0</v>
      </c>
      <c r="N411">
        <v>0</v>
      </c>
      <c r="O411">
        <v>0</v>
      </c>
      <c r="P411">
        <v>0</v>
      </c>
      <c r="Q411">
        <v>1</v>
      </c>
    </row>
    <row r="412" spans="1:17" x14ac:dyDescent="0.3">
      <c r="A412" t="str">
        <f>Cleaning!E553</f>
        <v>Data Analyst</v>
      </c>
      <c r="B412" s="2">
        <f>Cleaning!F553*1000</f>
        <v>37000</v>
      </c>
      <c r="C412" s="2">
        <f>Cleaning!G553*1000</f>
        <v>70000</v>
      </c>
      <c r="D412" s="2">
        <f>(Table1[[#This Row],[Salary (Min)]]+Table1[[#This Row],[Salary (Max)]])/2</f>
        <v>53500</v>
      </c>
      <c r="E412" t="s">
        <v>6560</v>
      </c>
      <c r="F412" t="s">
        <v>1755</v>
      </c>
      <c r="G412" t="str">
        <f>LEFT(Table1[[#This Row],[Location]],FIND(",",Table1[[#This Row],[Location]])-1)</f>
        <v>Pasadena</v>
      </c>
      <c r="H412" t="s">
        <v>91</v>
      </c>
      <c r="I412" t="s">
        <v>137</v>
      </c>
      <c r="J412" t="s">
        <v>39</v>
      </c>
      <c r="K412" t="b">
        <v>0</v>
      </c>
      <c r="L412">
        <v>0</v>
      </c>
      <c r="M412">
        <v>0</v>
      </c>
      <c r="N412">
        <v>0</v>
      </c>
      <c r="O412">
        <v>0</v>
      </c>
      <c r="P412">
        <v>0</v>
      </c>
      <c r="Q412">
        <v>0</v>
      </c>
    </row>
    <row r="413" spans="1:17" x14ac:dyDescent="0.3">
      <c r="A413" t="str">
        <f>Cleaning!E554</f>
        <v>Data Analyst</v>
      </c>
      <c r="B413" s="2">
        <f>Cleaning!F554*1000</f>
        <v>37000</v>
      </c>
      <c r="C413" s="2">
        <f>Cleaning!G554*1000</f>
        <v>70000</v>
      </c>
      <c r="D413" s="2">
        <f>(Table1[[#This Row],[Salary (Min)]]+Table1[[#This Row],[Salary (Max)]])/2</f>
        <v>53500</v>
      </c>
      <c r="E413" t="s">
        <v>6561</v>
      </c>
      <c r="F413" t="s">
        <v>217</v>
      </c>
      <c r="G413" t="str">
        <f>LEFT(Table1[[#This Row],[Location]],FIND(",",Table1[[#This Row],[Location]])-1)</f>
        <v>Santa Monica</v>
      </c>
      <c r="H413" t="s">
        <v>35</v>
      </c>
      <c r="I413" t="s">
        <v>340</v>
      </c>
      <c r="J413" t="s">
        <v>75</v>
      </c>
      <c r="K413" t="b">
        <v>0</v>
      </c>
      <c r="L413">
        <v>0</v>
      </c>
      <c r="M413">
        <v>0</v>
      </c>
      <c r="N413">
        <v>0</v>
      </c>
      <c r="O413">
        <v>0</v>
      </c>
      <c r="P413">
        <v>0</v>
      </c>
      <c r="Q413">
        <v>1</v>
      </c>
    </row>
    <row r="414" spans="1:17" x14ac:dyDescent="0.3">
      <c r="A414" t="str">
        <f>Cleaning!E555</f>
        <v>Data Analyst</v>
      </c>
      <c r="B414" s="2">
        <f>Cleaning!F555*1000</f>
        <v>37000</v>
      </c>
      <c r="C414" s="2">
        <f>Cleaning!G555*1000</f>
        <v>70000</v>
      </c>
      <c r="D414" s="2">
        <f>(Table1[[#This Row],[Salary (Min)]]+Table1[[#This Row],[Salary (Max)]])/2</f>
        <v>53500</v>
      </c>
      <c r="E414" t="s">
        <v>6562</v>
      </c>
      <c r="F414" t="s">
        <v>1651</v>
      </c>
      <c r="G414" t="str">
        <f>LEFT(Table1[[#This Row],[Location]],FIND(",",Table1[[#This Row],[Location]])-1)</f>
        <v>El Segundo</v>
      </c>
      <c r="H414" t="s">
        <v>118</v>
      </c>
      <c r="I414" t="s">
        <v>119</v>
      </c>
      <c r="J414" t="s">
        <v>441</v>
      </c>
      <c r="K414" t="b">
        <v>0</v>
      </c>
      <c r="L414">
        <v>1</v>
      </c>
      <c r="M414">
        <v>0</v>
      </c>
      <c r="N414">
        <v>0</v>
      </c>
      <c r="O414">
        <v>0</v>
      </c>
      <c r="P414">
        <v>0</v>
      </c>
      <c r="Q414">
        <v>1</v>
      </c>
    </row>
    <row r="415" spans="1:17" x14ac:dyDescent="0.3">
      <c r="A415" t="str">
        <f>Cleaning!E556</f>
        <v>Data Analyst</v>
      </c>
      <c r="B415" s="2">
        <f>Cleaning!F556*1000</f>
        <v>37000</v>
      </c>
      <c r="C415" s="2">
        <f>Cleaning!G556*1000</f>
        <v>70000</v>
      </c>
      <c r="D415" s="2">
        <f>(Table1[[#This Row],[Salary (Min)]]+Table1[[#This Row],[Salary (Max)]])/2</f>
        <v>53500</v>
      </c>
      <c r="E415" t="s">
        <v>6563</v>
      </c>
      <c r="F415" t="s">
        <v>354</v>
      </c>
      <c r="G415" t="str">
        <f>LEFT(Table1[[#This Row],[Location]],FIND(",",Table1[[#This Row],[Location]])-1)</f>
        <v>Los Angeles</v>
      </c>
      <c r="H415" t="s">
        <v>28</v>
      </c>
      <c r="I415" t="s">
        <v>563</v>
      </c>
      <c r="J415" t="s">
        <v>31</v>
      </c>
      <c r="K415" t="b">
        <v>0</v>
      </c>
      <c r="L415">
        <v>1</v>
      </c>
      <c r="M415">
        <v>1</v>
      </c>
      <c r="N415">
        <v>0</v>
      </c>
      <c r="O415">
        <v>0</v>
      </c>
      <c r="P415">
        <v>0</v>
      </c>
      <c r="Q415">
        <v>0</v>
      </c>
    </row>
    <row r="416" spans="1:17" x14ac:dyDescent="0.3">
      <c r="A416" t="str">
        <f>Cleaning!E557</f>
        <v>Data Analyst</v>
      </c>
      <c r="B416" s="2">
        <f>Cleaning!F557*1000</f>
        <v>37000</v>
      </c>
      <c r="C416" s="2">
        <f>Cleaning!G557*1000</f>
        <v>70000</v>
      </c>
      <c r="D416" s="2">
        <f>(Table1[[#This Row],[Salary (Min)]]+Table1[[#This Row],[Salary (Max)]])/2</f>
        <v>53500</v>
      </c>
      <c r="E416" t="s">
        <v>6564</v>
      </c>
      <c r="F416" t="s">
        <v>1771</v>
      </c>
      <c r="G416" t="str">
        <f>LEFT(Table1[[#This Row],[Location]],FIND(",",Table1[[#This Row],[Location]])-1)</f>
        <v>Cerritos</v>
      </c>
      <c r="H416" t="s">
        <v>51</v>
      </c>
      <c r="I416" t="s">
        <v>119</v>
      </c>
      <c r="J416" t="s">
        <v>47</v>
      </c>
      <c r="K416" t="b">
        <v>0</v>
      </c>
      <c r="L416">
        <v>0</v>
      </c>
      <c r="M416">
        <v>0</v>
      </c>
      <c r="N416">
        <v>0</v>
      </c>
      <c r="O416">
        <v>0</v>
      </c>
      <c r="P416">
        <v>0</v>
      </c>
      <c r="Q416">
        <v>1</v>
      </c>
    </row>
    <row r="417" spans="1:17" x14ac:dyDescent="0.3">
      <c r="A417" t="str">
        <f>Cleaning!E558</f>
        <v>Data Analyst</v>
      </c>
      <c r="B417" s="2">
        <f>Cleaning!F558*1000</f>
        <v>37000</v>
      </c>
      <c r="C417" s="2">
        <f>Cleaning!G558*1000</f>
        <v>70000</v>
      </c>
      <c r="D417" s="2">
        <f>(Table1[[#This Row],[Salary (Min)]]+Table1[[#This Row],[Salary (Max)]])/2</f>
        <v>53500</v>
      </c>
      <c r="E417" t="s">
        <v>6565</v>
      </c>
      <c r="F417" t="s">
        <v>354</v>
      </c>
      <c r="G417" t="str">
        <f>LEFT(Table1[[#This Row],[Location]],FIND(",",Table1[[#This Row],[Location]])-1)</f>
        <v>Los Angeles</v>
      </c>
      <c r="H417" t="s">
        <v>118</v>
      </c>
      <c r="I417" t="s">
        <v>419</v>
      </c>
      <c r="J417" t="s">
        <v>39</v>
      </c>
      <c r="K417" t="b">
        <v>0</v>
      </c>
      <c r="L417">
        <v>1</v>
      </c>
      <c r="M417">
        <v>1</v>
      </c>
      <c r="N417">
        <v>0</v>
      </c>
      <c r="O417">
        <v>1</v>
      </c>
      <c r="P417">
        <v>0</v>
      </c>
      <c r="Q417">
        <v>1</v>
      </c>
    </row>
    <row r="418" spans="1:17" x14ac:dyDescent="0.3">
      <c r="A418" t="str">
        <f>Cleaning!E559</f>
        <v>Data Analyst</v>
      </c>
      <c r="B418" s="2">
        <f>Cleaning!F559*1000</f>
        <v>37000</v>
      </c>
      <c r="C418" s="2">
        <f>Cleaning!G559*1000</f>
        <v>70000</v>
      </c>
      <c r="D418" s="2">
        <f>(Table1[[#This Row],[Salary (Min)]]+Table1[[#This Row],[Salary (Max)]])/2</f>
        <v>53500</v>
      </c>
      <c r="E418" t="s">
        <v>6566</v>
      </c>
      <c r="F418" t="s">
        <v>245</v>
      </c>
      <c r="G418" t="str">
        <f>LEFT(Table1[[#This Row],[Location]],FIND(",",Table1[[#This Row],[Location]])-1)</f>
        <v>Burbank</v>
      </c>
      <c r="H418" t="s">
        <v>72</v>
      </c>
      <c r="I418" t="s">
        <v>246</v>
      </c>
      <c r="J418" t="s">
        <v>132</v>
      </c>
      <c r="K418" t="b">
        <v>0</v>
      </c>
      <c r="L418">
        <v>1</v>
      </c>
      <c r="M418">
        <v>0</v>
      </c>
      <c r="N418">
        <v>0</v>
      </c>
      <c r="O418">
        <v>0</v>
      </c>
      <c r="P418">
        <v>0</v>
      </c>
      <c r="Q418">
        <v>0</v>
      </c>
    </row>
    <row r="419" spans="1:17" x14ac:dyDescent="0.3">
      <c r="A419" t="str">
        <f>Cleaning!E560</f>
        <v>Data Analyst</v>
      </c>
      <c r="B419" s="2">
        <f>Cleaning!F560*1000</f>
        <v>37000</v>
      </c>
      <c r="C419" s="2">
        <f>Cleaning!G560*1000</f>
        <v>70000</v>
      </c>
      <c r="D419" s="2">
        <f>(Table1[[#This Row],[Salary (Min)]]+Table1[[#This Row],[Salary (Max)]])/2</f>
        <v>53500</v>
      </c>
      <c r="E419" t="s">
        <v>6567</v>
      </c>
      <c r="F419" t="s">
        <v>1782</v>
      </c>
      <c r="G419" t="str">
        <f>LEFT(Table1[[#This Row],[Location]],FIND(",",Table1[[#This Row],[Location]])-1)</f>
        <v>Carson</v>
      </c>
      <c r="H419" t="s">
        <v>137</v>
      </c>
      <c r="I419" t="s">
        <v>137</v>
      </c>
      <c r="J419" t="s">
        <v>137</v>
      </c>
      <c r="K419" t="b">
        <v>0</v>
      </c>
      <c r="L419">
        <v>1</v>
      </c>
      <c r="M419">
        <v>0</v>
      </c>
      <c r="N419">
        <v>0</v>
      </c>
      <c r="O419">
        <v>0</v>
      </c>
      <c r="P419">
        <v>0</v>
      </c>
      <c r="Q419">
        <v>1</v>
      </c>
    </row>
    <row r="420" spans="1:17" x14ac:dyDescent="0.3">
      <c r="A420" t="str">
        <f>Cleaning!E561</f>
        <v>Data Analyst</v>
      </c>
      <c r="B420" s="2">
        <f>Cleaning!F561*1000</f>
        <v>37000</v>
      </c>
      <c r="C420" s="2">
        <f>Cleaning!G561*1000</f>
        <v>70000</v>
      </c>
      <c r="D420" s="2">
        <f>(Table1[[#This Row],[Salary (Min)]]+Table1[[#This Row],[Salary (Max)]])/2</f>
        <v>53500</v>
      </c>
      <c r="E420" t="s">
        <v>6568</v>
      </c>
      <c r="F420" t="s">
        <v>1785</v>
      </c>
      <c r="G420" t="str">
        <f>LEFT(Table1[[#This Row],[Location]],FIND(",",Table1[[#This Row],[Location]])-1)</f>
        <v>Irwindale</v>
      </c>
      <c r="H420" t="s">
        <v>118</v>
      </c>
      <c r="I420" t="s">
        <v>1737</v>
      </c>
      <c r="J420" t="s">
        <v>160</v>
      </c>
      <c r="K420" t="b">
        <v>0</v>
      </c>
      <c r="L420">
        <v>0</v>
      </c>
      <c r="M420">
        <v>0</v>
      </c>
      <c r="N420">
        <v>0</v>
      </c>
      <c r="O420">
        <v>0</v>
      </c>
      <c r="P420">
        <v>0</v>
      </c>
      <c r="Q420">
        <v>1</v>
      </c>
    </row>
    <row r="421" spans="1:17" x14ac:dyDescent="0.3">
      <c r="A421" t="str">
        <f>Cleaning!E562</f>
        <v>Data Analyst</v>
      </c>
      <c r="B421" s="2">
        <f>Cleaning!F562*1000</f>
        <v>37000</v>
      </c>
      <c r="C421" s="2">
        <f>Cleaning!G562*1000</f>
        <v>70000</v>
      </c>
      <c r="D421" s="2">
        <f>(Table1[[#This Row],[Salary (Min)]]+Table1[[#This Row],[Salary (Max)]])/2</f>
        <v>53500</v>
      </c>
      <c r="E421" t="s">
        <v>6569</v>
      </c>
      <c r="F421" t="s">
        <v>354</v>
      </c>
      <c r="G421" t="str">
        <f>LEFT(Table1[[#This Row],[Location]],FIND(",",Table1[[#This Row],[Location]])-1)</f>
        <v>Los Angeles</v>
      </c>
      <c r="H421" t="s">
        <v>72</v>
      </c>
      <c r="I421" t="s">
        <v>543</v>
      </c>
      <c r="J421" t="s">
        <v>31</v>
      </c>
      <c r="K421" t="b">
        <v>0</v>
      </c>
      <c r="L421">
        <v>1</v>
      </c>
      <c r="M421">
        <v>1</v>
      </c>
      <c r="N421">
        <v>0</v>
      </c>
      <c r="O421">
        <v>1</v>
      </c>
      <c r="P421">
        <v>0</v>
      </c>
      <c r="Q421">
        <v>0</v>
      </c>
    </row>
    <row r="422" spans="1:17" x14ac:dyDescent="0.3">
      <c r="A422" t="str">
        <f>Cleaning!E563</f>
        <v>Data Analyst</v>
      </c>
      <c r="B422" s="2">
        <f>Cleaning!F563*1000</f>
        <v>37000</v>
      </c>
      <c r="C422" s="2">
        <f>Cleaning!G563*1000</f>
        <v>70000</v>
      </c>
      <c r="D422" s="2">
        <f>(Table1[[#This Row],[Salary (Min)]]+Table1[[#This Row],[Salary (Max)]])/2</f>
        <v>53500</v>
      </c>
      <c r="E422" t="s">
        <v>6546</v>
      </c>
      <c r="F422" t="s">
        <v>354</v>
      </c>
      <c r="G422" t="str">
        <f>LEFT(Table1[[#This Row],[Location]],FIND(",",Table1[[#This Row],[Location]])-1)</f>
        <v>Los Angeles</v>
      </c>
      <c r="H422" t="s">
        <v>28</v>
      </c>
      <c r="I422" t="s">
        <v>29</v>
      </c>
      <c r="J422" t="s">
        <v>31</v>
      </c>
      <c r="K422" t="b">
        <v>0</v>
      </c>
      <c r="L422">
        <v>1</v>
      </c>
      <c r="M422">
        <v>1</v>
      </c>
      <c r="N422">
        <v>0</v>
      </c>
      <c r="O422">
        <v>1</v>
      </c>
      <c r="P422">
        <v>1</v>
      </c>
      <c r="Q422">
        <v>0</v>
      </c>
    </row>
    <row r="423" spans="1:17" x14ac:dyDescent="0.3">
      <c r="A423" t="str">
        <f>Cleaning!E564</f>
        <v>Data Analyst</v>
      </c>
      <c r="B423" s="2">
        <f>Cleaning!F564*1000</f>
        <v>37000</v>
      </c>
      <c r="C423" s="2">
        <f>Cleaning!G564*1000</f>
        <v>70000</v>
      </c>
      <c r="D423" s="2">
        <f>(Table1[[#This Row],[Salary (Min)]]+Table1[[#This Row],[Salary (Max)]])/2</f>
        <v>53500</v>
      </c>
      <c r="E423" t="s">
        <v>6570</v>
      </c>
      <c r="F423" t="s">
        <v>354</v>
      </c>
      <c r="G423" t="str">
        <f>LEFT(Table1[[#This Row],[Location]],FIND(",",Table1[[#This Row],[Location]])-1)</f>
        <v>Los Angeles</v>
      </c>
      <c r="H423" t="s">
        <v>72</v>
      </c>
      <c r="I423" t="s">
        <v>58</v>
      </c>
      <c r="J423" t="s">
        <v>75</v>
      </c>
      <c r="K423" t="b">
        <v>0</v>
      </c>
      <c r="L423">
        <v>1</v>
      </c>
      <c r="M423">
        <v>1</v>
      </c>
      <c r="N423">
        <v>0</v>
      </c>
      <c r="O423">
        <v>1</v>
      </c>
      <c r="P423">
        <v>1</v>
      </c>
      <c r="Q423">
        <v>1</v>
      </c>
    </row>
    <row r="424" spans="1:17" x14ac:dyDescent="0.3">
      <c r="A424" t="str">
        <f>Cleaning!E565</f>
        <v>Data Analyst</v>
      </c>
      <c r="B424" s="2">
        <f>Cleaning!F565*1000</f>
        <v>37000</v>
      </c>
      <c r="C424" s="2">
        <f>Cleaning!G565*1000</f>
        <v>70000</v>
      </c>
      <c r="D424" s="2">
        <f>(Table1[[#This Row],[Salary (Min)]]+Table1[[#This Row],[Salary (Max)]])/2</f>
        <v>53500</v>
      </c>
      <c r="E424" t="s">
        <v>6571</v>
      </c>
      <c r="F424" t="s">
        <v>245</v>
      </c>
      <c r="G424" t="str">
        <f>LEFT(Table1[[#This Row],[Location]],FIND(",",Table1[[#This Row],[Location]])-1)</f>
        <v>Burbank</v>
      </c>
      <c r="H424" t="s">
        <v>28</v>
      </c>
      <c r="I424" t="s">
        <v>340</v>
      </c>
      <c r="J424" t="s">
        <v>132</v>
      </c>
      <c r="K424" t="b">
        <v>0</v>
      </c>
      <c r="L424">
        <v>0</v>
      </c>
      <c r="M424">
        <v>0</v>
      </c>
      <c r="N424">
        <v>0</v>
      </c>
      <c r="O424">
        <v>0</v>
      </c>
      <c r="P424">
        <v>0</v>
      </c>
      <c r="Q424">
        <v>0</v>
      </c>
    </row>
    <row r="425" spans="1:17" x14ac:dyDescent="0.3">
      <c r="A425" t="str">
        <f>Cleaning!E566</f>
        <v>Data Analyst</v>
      </c>
      <c r="B425" s="2">
        <f>Cleaning!F566*1000</f>
        <v>37000</v>
      </c>
      <c r="C425" s="2">
        <f>Cleaning!G566*1000</f>
        <v>70000</v>
      </c>
      <c r="D425" s="2">
        <f>(Table1[[#This Row],[Salary (Min)]]+Table1[[#This Row],[Salary (Max)]])/2</f>
        <v>53500</v>
      </c>
      <c r="E425" t="s">
        <v>6572</v>
      </c>
      <c r="F425" t="s">
        <v>354</v>
      </c>
      <c r="G425" t="str">
        <f>LEFT(Table1[[#This Row],[Location]],FIND(",",Table1[[#This Row],[Location]])-1)</f>
        <v>Los Angeles</v>
      </c>
      <c r="H425" t="s">
        <v>35</v>
      </c>
      <c r="I425" t="s">
        <v>29</v>
      </c>
      <c r="J425" t="s">
        <v>75</v>
      </c>
      <c r="K425" t="b">
        <v>0</v>
      </c>
      <c r="L425">
        <v>0</v>
      </c>
      <c r="M425">
        <v>0</v>
      </c>
      <c r="N425">
        <v>0</v>
      </c>
      <c r="O425">
        <v>0</v>
      </c>
      <c r="P425">
        <v>0</v>
      </c>
      <c r="Q425">
        <v>0</v>
      </c>
    </row>
    <row r="426" spans="1:17" x14ac:dyDescent="0.3">
      <c r="A426" t="str">
        <f>Cleaning!E567</f>
        <v>Data Analyst</v>
      </c>
      <c r="B426" s="2">
        <f>Cleaning!F567*1000</f>
        <v>37000</v>
      </c>
      <c r="C426" s="2">
        <f>Cleaning!G567*1000</f>
        <v>70000</v>
      </c>
      <c r="D426" s="2">
        <f>(Table1[[#This Row],[Salary (Min)]]+Table1[[#This Row],[Salary (Max)]])/2</f>
        <v>53500</v>
      </c>
      <c r="E426" t="s">
        <v>6550</v>
      </c>
      <c r="F426" t="s">
        <v>354</v>
      </c>
      <c r="G426" t="str">
        <f>LEFT(Table1[[#This Row],[Location]],FIND(",",Table1[[#This Row],[Location]])-1)</f>
        <v>Los Angeles</v>
      </c>
      <c r="H426" t="s">
        <v>91</v>
      </c>
      <c r="I426" t="s">
        <v>37</v>
      </c>
      <c r="J426" t="s">
        <v>39</v>
      </c>
      <c r="K426" t="b">
        <v>0</v>
      </c>
      <c r="L426">
        <v>0</v>
      </c>
      <c r="M426">
        <v>0</v>
      </c>
      <c r="N426">
        <v>0</v>
      </c>
      <c r="O426">
        <v>0</v>
      </c>
      <c r="P426">
        <v>0</v>
      </c>
      <c r="Q426">
        <v>1</v>
      </c>
    </row>
    <row r="427" spans="1:17" x14ac:dyDescent="0.3">
      <c r="A427" t="str">
        <f>Cleaning!E568</f>
        <v>Data Analyst</v>
      </c>
      <c r="B427" s="2">
        <f>Cleaning!F568*1000</f>
        <v>37000</v>
      </c>
      <c r="C427" s="2">
        <f>Cleaning!G568*1000</f>
        <v>70000</v>
      </c>
      <c r="D427" s="2">
        <f>(Table1[[#This Row],[Salary (Min)]]+Table1[[#This Row],[Salary (Max)]])/2</f>
        <v>53500</v>
      </c>
      <c r="E427" t="s">
        <v>6573</v>
      </c>
      <c r="F427" t="s">
        <v>1755</v>
      </c>
      <c r="G427" t="str">
        <f>LEFT(Table1[[#This Row],[Location]],FIND(",",Table1[[#This Row],[Location]])-1)</f>
        <v>Pasadena</v>
      </c>
      <c r="H427" t="s">
        <v>20</v>
      </c>
      <c r="I427" t="s">
        <v>58</v>
      </c>
      <c r="J427" t="s">
        <v>31</v>
      </c>
      <c r="K427" t="b">
        <v>0</v>
      </c>
      <c r="L427">
        <v>1</v>
      </c>
      <c r="M427">
        <v>1</v>
      </c>
      <c r="N427">
        <v>0</v>
      </c>
      <c r="O427">
        <v>0</v>
      </c>
      <c r="P427">
        <v>0</v>
      </c>
      <c r="Q427">
        <v>0</v>
      </c>
    </row>
    <row r="428" spans="1:17" x14ac:dyDescent="0.3">
      <c r="A428" t="str">
        <f>Cleaning!E569</f>
        <v>Data Analyst</v>
      </c>
      <c r="B428" s="2">
        <f>Cleaning!F569*1000</f>
        <v>37000</v>
      </c>
      <c r="C428" s="2">
        <f>Cleaning!G569*1000</f>
        <v>70000</v>
      </c>
      <c r="D428" s="2">
        <f>(Table1[[#This Row],[Salary (Min)]]+Table1[[#This Row],[Salary (Max)]])/2</f>
        <v>53500</v>
      </c>
      <c r="E428" t="s">
        <v>6574</v>
      </c>
      <c r="F428" t="s">
        <v>1809</v>
      </c>
      <c r="G428" t="str">
        <f>LEFT(Table1[[#This Row],[Location]],FIND(",",Table1[[#This Row],[Location]])-1)</f>
        <v>Anaheim</v>
      </c>
      <c r="H428" t="s">
        <v>20</v>
      </c>
      <c r="I428" t="s">
        <v>1047</v>
      </c>
      <c r="J428" t="s">
        <v>47</v>
      </c>
      <c r="K428" t="b">
        <v>0</v>
      </c>
      <c r="L428">
        <v>0</v>
      </c>
      <c r="M428">
        <v>0</v>
      </c>
      <c r="N428">
        <v>0</v>
      </c>
      <c r="O428">
        <v>0</v>
      </c>
      <c r="P428">
        <v>0</v>
      </c>
      <c r="Q428">
        <v>1</v>
      </c>
    </row>
    <row r="429" spans="1:17" x14ac:dyDescent="0.3">
      <c r="A429" t="str">
        <f>Cleaning!E570</f>
        <v>Data Analyst</v>
      </c>
      <c r="B429" s="2">
        <f>Cleaning!F570*1000</f>
        <v>37000</v>
      </c>
      <c r="C429" s="2">
        <f>Cleaning!G570*1000</f>
        <v>70000</v>
      </c>
      <c r="D429" s="2">
        <f>(Table1[[#This Row],[Salary (Min)]]+Table1[[#This Row],[Salary (Max)]])/2</f>
        <v>53500</v>
      </c>
      <c r="E429" t="s">
        <v>6575</v>
      </c>
      <c r="F429" t="s">
        <v>245</v>
      </c>
      <c r="G429" t="str">
        <f>LEFT(Table1[[#This Row],[Location]],FIND(",",Table1[[#This Row],[Location]])-1)</f>
        <v>Burbank</v>
      </c>
      <c r="H429" t="s">
        <v>137</v>
      </c>
      <c r="I429" t="s">
        <v>137</v>
      </c>
      <c r="J429" t="s">
        <v>39</v>
      </c>
      <c r="K429" t="b">
        <v>0</v>
      </c>
      <c r="L429">
        <v>1</v>
      </c>
      <c r="M429">
        <v>1</v>
      </c>
      <c r="N429">
        <v>0</v>
      </c>
      <c r="O429">
        <v>0</v>
      </c>
      <c r="P429">
        <v>0</v>
      </c>
      <c r="Q429">
        <v>0</v>
      </c>
    </row>
    <row r="430" spans="1:17" x14ac:dyDescent="0.3">
      <c r="A430" t="str">
        <f>Cleaning!E571</f>
        <v>Data Analyst</v>
      </c>
      <c r="B430" s="2">
        <f>Cleaning!F571*1000</f>
        <v>37000</v>
      </c>
      <c r="C430" s="2">
        <f>Cleaning!G571*1000</f>
        <v>70000</v>
      </c>
      <c r="D430" s="2">
        <f>(Table1[[#This Row],[Salary (Min)]]+Table1[[#This Row],[Salary (Max)]])/2</f>
        <v>53500</v>
      </c>
      <c r="E430" t="s">
        <v>6576</v>
      </c>
      <c r="F430" t="s">
        <v>1651</v>
      </c>
      <c r="G430" t="str">
        <f>LEFT(Table1[[#This Row],[Location]],FIND(",",Table1[[#This Row],[Location]])-1)</f>
        <v>El Segundo</v>
      </c>
      <c r="H430" t="s">
        <v>28</v>
      </c>
      <c r="I430" t="s">
        <v>1815</v>
      </c>
      <c r="J430" t="s">
        <v>31</v>
      </c>
      <c r="K430" t="b">
        <v>0</v>
      </c>
      <c r="L430">
        <v>0</v>
      </c>
      <c r="M430">
        <v>0</v>
      </c>
      <c r="N430">
        <v>0</v>
      </c>
      <c r="O430">
        <v>0</v>
      </c>
      <c r="P430">
        <v>0</v>
      </c>
      <c r="Q430">
        <v>1</v>
      </c>
    </row>
    <row r="431" spans="1:17" x14ac:dyDescent="0.3">
      <c r="A431" t="str">
        <f>Cleaning!E572</f>
        <v>Data Analyst</v>
      </c>
      <c r="B431" s="2">
        <f>Cleaning!F572*1000</f>
        <v>37000</v>
      </c>
      <c r="C431" s="2">
        <f>Cleaning!G572*1000</f>
        <v>70000</v>
      </c>
      <c r="D431" s="2">
        <f>(Table1[[#This Row],[Salary (Min)]]+Table1[[#This Row],[Salary (Max)]])/2</f>
        <v>53500</v>
      </c>
      <c r="E431" t="s">
        <v>6264</v>
      </c>
      <c r="F431" t="s">
        <v>354</v>
      </c>
      <c r="G431" t="str">
        <f>LEFT(Table1[[#This Row],[Location]],FIND(",",Table1[[#This Row],[Location]])-1)</f>
        <v>Los Angeles</v>
      </c>
      <c r="H431" t="s">
        <v>118</v>
      </c>
      <c r="I431" t="s">
        <v>46</v>
      </c>
      <c r="J431" t="s">
        <v>47</v>
      </c>
      <c r="K431" t="b">
        <v>0</v>
      </c>
      <c r="L431">
        <v>0</v>
      </c>
      <c r="M431">
        <v>0</v>
      </c>
      <c r="N431">
        <v>0</v>
      </c>
      <c r="O431">
        <v>0</v>
      </c>
      <c r="P431">
        <v>1</v>
      </c>
      <c r="Q431">
        <v>1</v>
      </c>
    </row>
    <row r="432" spans="1:17" x14ac:dyDescent="0.3">
      <c r="A432" t="str">
        <f>Cleaning!E1125</f>
        <v>Data Analyst</v>
      </c>
      <c r="B432" s="2">
        <f>Cleaning!F1125*1000</f>
        <v>37000</v>
      </c>
      <c r="C432" s="2">
        <f>Cleaning!G1125*1000</f>
        <v>44000</v>
      </c>
      <c r="D432" s="2">
        <f>(Table1[[#This Row],[Salary (Min)]]+Table1[[#This Row],[Salary (Max)]])/2</f>
        <v>40500</v>
      </c>
      <c r="E432" t="s">
        <v>6946</v>
      </c>
      <c r="F432" t="s">
        <v>2452</v>
      </c>
      <c r="G432" t="str">
        <f>LEFT(Table1[[#This Row],[Location]],FIND(",",Table1[[#This Row],[Location]])-1)</f>
        <v>Philadelphia</v>
      </c>
      <c r="H432" t="s">
        <v>28</v>
      </c>
      <c r="I432" t="s">
        <v>563</v>
      </c>
      <c r="J432" t="s">
        <v>39</v>
      </c>
      <c r="K432" t="b">
        <v>0</v>
      </c>
      <c r="L432">
        <v>0</v>
      </c>
      <c r="M432">
        <v>0</v>
      </c>
      <c r="N432">
        <v>0</v>
      </c>
      <c r="O432">
        <v>0</v>
      </c>
      <c r="P432">
        <v>2</v>
      </c>
      <c r="Q432">
        <v>1</v>
      </c>
    </row>
    <row r="433" spans="1:17" x14ac:dyDescent="0.3">
      <c r="A433" t="str">
        <f>Cleaning!E1126</f>
        <v>Data Analyst</v>
      </c>
      <c r="B433" s="2">
        <f>Cleaning!F1126*1000</f>
        <v>37000</v>
      </c>
      <c r="C433" s="2">
        <f>Cleaning!G1126*1000</f>
        <v>44000</v>
      </c>
      <c r="D433" s="2">
        <f>(Table1[[#This Row],[Salary (Min)]]+Table1[[#This Row],[Salary (Max)]])/2</f>
        <v>40500</v>
      </c>
      <c r="E433" t="s">
        <v>6970</v>
      </c>
      <c r="F433" t="s">
        <v>3340</v>
      </c>
      <c r="G433" t="str">
        <f>LEFT(Table1[[#This Row],[Location]],FIND(",",Table1[[#This Row],[Location]])-1)</f>
        <v>Doylestown</v>
      </c>
      <c r="H433" t="s">
        <v>118</v>
      </c>
      <c r="I433" t="s">
        <v>137</v>
      </c>
      <c r="J433" t="s">
        <v>47</v>
      </c>
      <c r="K433" t="b">
        <v>0</v>
      </c>
      <c r="L433">
        <v>0</v>
      </c>
      <c r="M433">
        <v>0</v>
      </c>
      <c r="N433">
        <v>0</v>
      </c>
      <c r="O433">
        <v>0</v>
      </c>
      <c r="P433">
        <v>0</v>
      </c>
      <c r="Q433">
        <v>0</v>
      </c>
    </row>
    <row r="434" spans="1:17" x14ac:dyDescent="0.3">
      <c r="A434" t="str">
        <f>Cleaning!E1127</f>
        <v>Data Analyst</v>
      </c>
      <c r="B434" s="2">
        <f>Cleaning!F1127*1000</f>
        <v>37000</v>
      </c>
      <c r="C434" s="2">
        <f>Cleaning!G1127*1000</f>
        <v>44000</v>
      </c>
      <c r="D434" s="2">
        <f>(Table1[[#This Row],[Salary (Min)]]+Table1[[#This Row],[Salary (Max)]])/2</f>
        <v>40500</v>
      </c>
      <c r="E434" t="s">
        <v>6971</v>
      </c>
      <c r="F434" t="s">
        <v>2452</v>
      </c>
      <c r="G434" t="str">
        <f>LEFT(Table1[[#This Row],[Location]],FIND(",",Table1[[#This Row],[Location]])-1)</f>
        <v>Philadelphia</v>
      </c>
      <c r="H434" t="s">
        <v>35</v>
      </c>
      <c r="I434" t="s">
        <v>29</v>
      </c>
      <c r="J434" t="s">
        <v>47</v>
      </c>
      <c r="K434" t="b">
        <v>0</v>
      </c>
      <c r="L434">
        <v>1</v>
      </c>
      <c r="M434">
        <v>1</v>
      </c>
      <c r="N434">
        <v>0</v>
      </c>
      <c r="O434">
        <v>0</v>
      </c>
      <c r="P434">
        <v>0</v>
      </c>
      <c r="Q434">
        <v>1</v>
      </c>
    </row>
    <row r="435" spans="1:17" x14ac:dyDescent="0.3">
      <c r="A435" t="str">
        <f>Cleaning!E1128</f>
        <v>Data Analyst</v>
      </c>
      <c r="B435" s="2">
        <f>Cleaning!F1128*1000</f>
        <v>37000</v>
      </c>
      <c r="C435" s="2">
        <f>Cleaning!G1128*1000</f>
        <v>44000</v>
      </c>
      <c r="D435" s="2">
        <f>(Table1[[#This Row],[Salary (Min)]]+Table1[[#This Row],[Salary (Max)]])/2</f>
        <v>40500</v>
      </c>
      <c r="E435" t="s">
        <v>6946</v>
      </c>
      <c r="F435" t="s">
        <v>2452</v>
      </c>
      <c r="G435" t="str">
        <f>LEFT(Table1[[#This Row],[Location]],FIND(",",Table1[[#This Row],[Location]])-1)</f>
        <v>Philadelphia</v>
      </c>
      <c r="H435" t="s">
        <v>28</v>
      </c>
      <c r="I435" t="s">
        <v>563</v>
      </c>
      <c r="J435" t="s">
        <v>39</v>
      </c>
      <c r="K435" t="b">
        <v>0</v>
      </c>
      <c r="L435">
        <v>1</v>
      </c>
      <c r="M435">
        <v>1</v>
      </c>
      <c r="N435">
        <v>0</v>
      </c>
      <c r="O435">
        <v>0</v>
      </c>
      <c r="P435">
        <v>0</v>
      </c>
      <c r="Q435">
        <v>0</v>
      </c>
    </row>
    <row r="436" spans="1:17" x14ac:dyDescent="0.3">
      <c r="A436" t="str">
        <f>Cleaning!E1129</f>
        <v>Data Analyst</v>
      </c>
      <c r="B436" s="2">
        <f>Cleaning!F1129*1000</f>
        <v>37000</v>
      </c>
      <c r="C436" s="2">
        <f>Cleaning!G1129*1000</f>
        <v>44000</v>
      </c>
      <c r="D436" s="2">
        <f>(Table1[[#This Row],[Salary (Min)]]+Table1[[#This Row],[Salary (Max)]])/2</f>
        <v>40500</v>
      </c>
      <c r="E436" t="s">
        <v>6972</v>
      </c>
      <c r="F436" t="s">
        <v>3354</v>
      </c>
      <c r="G436" t="str">
        <f>LEFT(Table1[[#This Row],[Location]],FIND(",",Table1[[#This Row],[Location]])-1)</f>
        <v>Allegheny West</v>
      </c>
      <c r="H436" t="s">
        <v>118</v>
      </c>
      <c r="I436" t="s">
        <v>119</v>
      </c>
      <c r="J436" t="s">
        <v>441</v>
      </c>
      <c r="K436" t="b">
        <v>0</v>
      </c>
      <c r="L436">
        <v>1</v>
      </c>
      <c r="M436">
        <v>1</v>
      </c>
      <c r="N436">
        <v>1</v>
      </c>
      <c r="O436">
        <v>0</v>
      </c>
      <c r="P436">
        <v>0</v>
      </c>
      <c r="Q436">
        <v>1</v>
      </c>
    </row>
    <row r="437" spans="1:17" x14ac:dyDescent="0.3">
      <c r="A437" t="str">
        <f>Cleaning!E1130</f>
        <v>Data Analyst</v>
      </c>
      <c r="B437" s="2">
        <f>Cleaning!F1130*1000</f>
        <v>37000</v>
      </c>
      <c r="C437" s="2">
        <f>Cleaning!G1130*1000</f>
        <v>44000</v>
      </c>
      <c r="D437" s="2">
        <f>(Table1[[#This Row],[Salary (Min)]]+Table1[[#This Row],[Salary (Max)]])/2</f>
        <v>40500</v>
      </c>
      <c r="E437" t="s">
        <v>6973</v>
      </c>
      <c r="F437" t="s">
        <v>3357</v>
      </c>
      <c r="G437" t="str">
        <f>LEFT(Table1[[#This Row],[Location]],FIND(",",Table1[[#This Row],[Location]])-1)</f>
        <v>Paoli</v>
      </c>
      <c r="H437" t="s">
        <v>118</v>
      </c>
      <c r="I437" t="s">
        <v>222</v>
      </c>
      <c r="J437" t="s">
        <v>160</v>
      </c>
      <c r="K437" t="b">
        <v>0</v>
      </c>
      <c r="L437">
        <v>1</v>
      </c>
      <c r="M437">
        <v>0</v>
      </c>
      <c r="N437">
        <v>0</v>
      </c>
      <c r="O437">
        <v>1</v>
      </c>
      <c r="P437">
        <v>0</v>
      </c>
      <c r="Q437">
        <v>1</v>
      </c>
    </row>
    <row r="438" spans="1:17" x14ac:dyDescent="0.3">
      <c r="A438" t="str">
        <f>Cleaning!E1131</f>
        <v>Data Analyst</v>
      </c>
      <c r="B438" s="2">
        <f>Cleaning!F1131*1000</f>
        <v>37000</v>
      </c>
      <c r="C438" s="2">
        <f>Cleaning!G1131*1000</f>
        <v>44000</v>
      </c>
      <c r="D438" s="2">
        <f>(Table1[[#This Row],[Salary (Min)]]+Table1[[#This Row],[Salary (Max)]])/2</f>
        <v>40500</v>
      </c>
      <c r="E438" t="s">
        <v>6974</v>
      </c>
      <c r="F438" t="s">
        <v>3340</v>
      </c>
      <c r="G438" t="str">
        <f>LEFT(Table1[[#This Row],[Location]],FIND(",",Table1[[#This Row],[Location]])-1)</f>
        <v>Doylestown</v>
      </c>
      <c r="H438" t="s">
        <v>35</v>
      </c>
      <c r="I438" t="s">
        <v>1534</v>
      </c>
      <c r="J438" t="s">
        <v>75</v>
      </c>
      <c r="K438" t="b">
        <v>0</v>
      </c>
      <c r="L438">
        <v>1</v>
      </c>
      <c r="M438">
        <v>0</v>
      </c>
      <c r="N438">
        <v>0</v>
      </c>
      <c r="O438">
        <v>0</v>
      </c>
      <c r="P438">
        <v>0</v>
      </c>
      <c r="Q438">
        <v>1</v>
      </c>
    </row>
    <row r="439" spans="1:17" x14ac:dyDescent="0.3">
      <c r="A439" t="str">
        <f>Cleaning!E1132</f>
        <v>Data Analyst</v>
      </c>
      <c r="B439" s="2">
        <f>Cleaning!F1132*1000</f>
        <v>37000</v>
      </c>
      <c r="C439" s="2">
        <f>Cleaning!G1132*1000</f>
        <v>44000</v>
      </c>
      <c r="D439" s="2">
        <f>(Table1[[#This Row],[Salary (Min)]]+Table1[[#This Row],[Salary (Max)]])/2</f>
        <v>40500</v>
      </c>
      <c r="E439" t="s">
        <v>6975</v>
      </c>
      <c r="F439" t="s">
        <v>3231</v>
      </c>
      <c r="G439" t="str">
        <f>LEFT(Table1[[#This Row],[Location]],FIND(",",Table1[[#This Row],[Location]])-1)</f>
        <v>Horsham</v>
      </c>
      <c r="H439" t="s">
        <v>118</v>
      </c>
      <c r="I439" t="s">
        <v>178</v>
      </c>
      <c r="J439" t="s">
        <v>160</v>
      </c>
      <c r="K439" t="b">
        <v>0</v>
      </c>
      <c r="L439">
        <v>1</v>
      </c>
      <c r="M439">
        <v>1</v>
      </c>
      <c r="N439">
        <v>0</v>
      </c>
      <c r="O439">
        <v>0</v>
      </c>
      <c r="P439">
        <v>0</v>
      </c>
      <c r="Q439">
        <v>0</v>
      </c>
    </row>
    <row r="440" spans="1:17" x14ac:dyDescent="0.3">
      <c r="A440" t="str">
        <f>Cleaning!E1133</f>
        <v>Business Analyst</v>
      </c>
      <c r="B440" s="2">
        <f>Cleaning!F1133*1000</f>
        <v>37000</v>
      </c>
      <c r="C440" s="2">
        <f>Cleaning!G1133*1000</f>
        <v>44000</v>
      </c>
      <c r="D440" s="2">
        <f>(Table1[[#This Row],[Salary (Min)]]+Table1[[#This Row],[Salary (Max)]])/2</f>
        <v>40500</v>
      </c>
      <c r="E440" t="s">
        <v>6976</v>
      </c>
      <c r="F440" t="s">
        <v>3216</v>
      </c>
      <c r="G440" t="str">
        <f>LEFT(Table1[[#This Row],[Location]],FIND(",",Table1[[#This Row],[Location]])-1)</f>
        <v>Wilmington</v>
      </c>
      <c r="H440" t="s">
        <v>51</v>
      </c>
      <c r="I440" t="s">
        <v>222</v>
      </c>
      <c r="J440" t="s">
        <v>24</v>
      </c>
      <c r="K440" t="b">
        <v>0</v>
      </c>
      <c r="L440">
        <v>1</v>
      </c>
      <c r="M440">
        <v>0</v>
      </c>
      <c r="N440">
        <v>0</v>
      </c>
      <c r="O440">
        <v>1</v>
      </c>
      <c r="P440">
        <v>0</v>
      </c>
      <c r="Q440">
        <v>1</v>
      </c>
    </row>
    <row r="441" spans="1:17" x14ac:dyDescent="0.3">
      <c r="A441" t="str">
        <f>Cleaning!E1134</f>
        <v>Data Analyst</v>
      </c>
      <c r="B441" s="2">
        <f>Cleaning!F1134*1000</f>
        <v>37000</v>
      </c>
      <c r="C441" s="2">
        <f>Cleaning!G1134*1000</f>
        <v>44000</v>
      </c>
      <c r="D441" s="2">
        <f>(Table1[[#This Row],[Salary (Min)]]+Table1[[#This Row],[Salary (Max)]])/2</f>
        <v>40500</v>
      </c>
      <c r="E441" t="s">
        <v>6977</v>
      </c>
      <c r="F441" t="s">
        <v>2452</v>
      </c>
      <c r="G441" t="str">
        <f>LEFT(Table1[[#This Row],[Location]],FIND(",",Table1[[#This Row],[Location]])-1)</f>
        <v>Philadelphia</v>
      </c>
      <c r="H441" t="s">
        <v>51</v>
      </c>
      <c r="I441" t="s">
        <v>29</v>
      </c>
      <c r="J441" t="s">
        <v>39</v>
      </c>
      <c r="K441" t="b">
        <v>0</v>
      </c>
      <c r="L441">
        <v>0</v>
      </c>
      <c r="M441">
        <v>0</v>
      </c>
      <c r="N441">
        <v>0</v>
      </c>
      <c r="O441">
        <v>0</v>
      </c>
      <c r="P441">
        <v>1</v>
      </c>
      <c r="Q441">
        <v>1</v>
      </c>
    </row>
    <row r="442" spans="1:17" x14ac:dyDescent="0.3">
      <c r="A442" t="str">
        <f>Cleaning!E1135</f>
        <v>Data Analyst</v>
      </c>
      <c r="B442" s="2">
        <f>Cleaning!F1135*1000</f>
        <v>37000</v>
      </c>
      <c r="C442" s="2">
        <f>Cleaning!G1135*1000</f>
        <v>44000</v>
      </c>
      <c r="D442" s="2">
        <f>(Table1[[#This Row],[Salary (Min)]]+Table1[[#This Row],[Salary (Max)]])/2</f>
        <v>40500</v>
      </c>
      <c r="E442" t="s">
        <v>6978</v>
      </c>
      <c r="F442" t="s">
        <v>3372</v>
      </c>
      <c r="G442" t="str">
        <f>LEFT(Table1[[#This Row],[Location]],FIND(",",Table1[[#This Row],[Location]])-1)</f>
        <v>Chester Township</v>
      </c>
      <c r="H442" t="s">
        <v>91</v>
      </c>
      <c r="I442" t="s">
        <v>119</v>
      </c>
      <c r="J442" t="s">
        <v>39</v>
      </c>
      <c r="K442" t="b">
        <v>0</v>
      </c>
      <c r="L442">
        <v>0</v>
      </c>
      <c r="M442">
        <v>0</v>
      </c>
      <c r="N442">
        <v>0</v>
      </c>
      <c r="O442">
        <v>0</v>
      </c>
      <c r="P442">
        <v>1</v>
      </c>
      <c r="Q442">
        <v>1</v>
      </c>
    </row>
    <row r="443" spans="1:17" x14ac:dyDescent="0.3">
      <c r="A443" t="str">
        <f>Cleaning!E1136</f>
        <v>Data Analyst</v>
      </c>
      <c r="B443" s="2">
        <f>Cleaning!F1136*1000</f>
        <v>37000</v>
      </c>
      <c r="C443" s="2">
        <f>Cleaning!G1136*1000</f>
        <v>44000</v>
      </c>
      <c r="D443" s="2">
        <f>(Table1[[#This Row],[Salary (Min)]]+Table1[[#This Row],[Salary (Max)]])/2</f>
        <v>40500</v>
      </c>
      <c r="E443" t="s">
        <v>6979</v>
      </c>
      <c r="F443" t="s">
        <v>3375</v>
      </c>
      <c r="G443" t="str">
        <f>LEFT(Table1[[#This Row],[Location]],FIND(",",Table1[[#This Row],[Location]])-1)</f>
        <v>Conshohocken</v>
      </c>
      <c r="H443" t="s">
        <v>118</v>
      </c>
      <c r="I443" t="s">
        <v>222</v>
      </c>
      <c r="J443" t="s">
        <v>160</v>
      </c>
      <c r="K443" t="b">
        <v>0</v>
      </c>
      <c r="L443">
        <v>1</v>
      </c>
      <c r="M443">
        <v>1</v>
      </c>
      <c r="N443">
        <v>0</v>
      </c>
      <c r="O443">
        <v>0</v>
      </c>
      <c r="P443">
        <v>0</v>
      </c>
      <c r="Q443">
        <v>1</v>
      </c>
    </row>
    <row r="444" spans="1:17" x14ac:dyDescent="0.3">
      <c r="A444" t="str">
        <f>Cleaning!E1137</f>
        <v>Data Analyst</v>
      </c>
      <c r="B444" s="2">
        <f>Cleaning!F1137*1000</f>
        <v>37000</v>
      </c>
      <c r="C444" s="2">
        <f>Cleaning!G1137*1000</f>
        <v>44000</v>
      </c>
      <c r="D444" s="2">
        <f>(Table1[[#This Row],[Salary (Min)]]+Table1[[#This Row],[Salary (Max)]])/2</f>
        <v>40500</v>
      </c>
      <c r="E444" t="s">
        <v>6980</v>
      </c>
      <c r="F444" t="s">
        <v>3379</v>
      </c>
      <c r="G444" t="str">
        <f>LEFT(Table1[[#This Row],[Location]],FIND(",",Table1[[#This Row],[Location]])-1)</f>
        <v>West Chester</v>
      </c>
      <c r="H444" t="s">
        <v>118</v>
      </c>
      <c r="I444" t="s">
        <v>563</v>
      </c>
      <c r="J444" t="s">
        <v>39</v>
      </c>
      <c r="K444" t="b">
        <v>0</v>
      </c>
      <c r="L444">
        <v>1</v>
      </c>
      <c r="M444">
        <v>0</v>
      </c>
      <c r="N444">
        <v>0</v>
      </c>
      <c r="O444">
        <v>1</v>
      </c>
      <c r="P444">
        <v>1</v>
      </c>
      <c r="Q444">
        <v>0</v>
      </c>
    </row>
    <row r="445" spans="1:17" x14ac:dyDescent="0.3">
      <c r="A445" t="str">
        <f>Cleaning!E1138</f>
        <v>Data Analyst</v>
      </c>
      <c r="B445" s="2">
        <f>Cleaning!F1138*1000</f>
        <v>37000</v>
      </c>
      <c r="C445" s="2">
        <f>Cleaning!G1138*1000</f>
        <v>44000</v>
      </c>
      <c r="D445" s="2">
        <f>(Table1[[#This Row],[Salary (Min)]]+Table1[[#This Row],[Salary (Max)]])/2</f>
        <v>40500</v>
      </c>
      <c r="E445" t="s">
        <v>6899</v>
      </c>
      <c r="F445" t="s">
        <v>3057</v>
      </c>
      <c r="G445" t="str">
        <f>LEFT(Table1[[#This Row],[Location]],FIND(",",Table1[[#This Row],[Location]])-1)</f>
        <v>Malvern</v>
      </c>
      <c r="H445" t="s">
        <v>28</v>
      </c>
      <c r="I445" t="s">
        <v>58</v>
      </c>
      <c r="J445" t="s">
        <v>39</v>
      </c>
      <c r="K445" t="b">
        <v>0</v>
      </c>
      <c r="L445">
        <v>1</v>
      </c>
      <c r="M445">
        <v>1</v>
      </c>
      <c r="N445">
        <v>0</v>
      </c>
      <c r="O445">
        <v>0</v>
      </c>
      <c r="P445">
        <v>0</v>
      </c>
      <c r="Q445">
        <v>0</v>
      </c>
    </row>
    <row r="446" spans="1:17" x14ac:dyDescent="0.3">
      <c r="A446" t="str">
        <f>Cleaning!E1139</f>
        <v>Data Analyst</v>
      </c>
      <c r="B446" s="2">
        <f>Cleaning!F1139*1000</f>
        <v>37000</v>
      </c>
      <c r="C446" s="2">
        <f>Cleaning!G1139*1000</f>
        <v>44000</v>
      </c>
      <c r="D446" s="2">
        <f>(Table1[[#This Row],[Salary (Min)]]+Table1[[#This Row],[Salary (Max)]])/2</f>
        <v>40500</v>
      </c>
      <c r="E446" t="s">
        <v>6981</v>
      </c>
      <c r="F446" t="s">
        <v>3385</v>
      </c>
      <c r="G446" t="str">
        <f>LEFT(Table1[[#This Row],[Location]],FIND(",",Table1[[#This Row],[Location]])-1)</f>
        <v>Mount Laurel</v>
      </c>
      <c r="H446" t="s">
        <v>28</v>
      </c>
      <c r="I446" t="s">
        <v>194</v>
      </c>
      <c r="J446" t="s">
        <v>132</v>
      </c>
      <c r="K446" t="b">
        <v>0</v>
      </c>
      <c r="L446">
        <v>1</v>
      </c>
      <c r="M446">
        <v>1</v>
      </c>
      <c r="N446">
        <v>0</v>
      </c>
      <c r="O446">
        <v>0</v>
      </c>
      <c r="P446">
        <v>0</v>
      </c>
      <c r="Q446">
        <v>0</v>
      </c>
    </row>
    <row r="447" spans="1:17" x14ac:dyDescent="0.3">
      <c r="A447" t="str">
        <f>Cleaning!E1140</f>
        <v>Data Analyst</v>
      </c>
      <c r="B447" s="2">
        <f>Cleaning!F1140*1000</f>
        <v>37000</v>
      </c>
      <c r="C447" s="2">
        <f>Cleaning!G1140*1000</f>
        <v>44000</v>
      </c>
      <c r="D447" s="2">
        <f>(Table1[[#This Row],[Salary (Min)]]+Table1[[#This Row],[Salary (Max)]])/2</f>
        <v>40500</v>
      </c>
      <c r="E447" t="s">
        <v>6982</v>
      </c>
      <c r="F447" t="s">
        <v>3390</v>
      </c>
      <c r="G447" t="str">
        <f>LEFT(Table1[[#This Row],[Location]],FIND(",",Table1[[#This Row],[Location]])-1)</f>
        <v>Ridley Park</v>
      </c>
      <c r="H447" t="s">
        <v>28</v>
      </c>
      <c r="I447" t="s">
        <v>1489</v>
      </c>
      <c r="J447" t="s">
        <v>132</v>
      </c>
      <c r="K447" t="b">
        <v>0</v>
      </c>
      <c r="L447">
        <v>0</v>
      </c>
      <c r="M447">
        <v>0</v>
      </c>
      <c r="N447">
        <v>0</v>
      </c>
      <c r="O447">
        <v>0</v>
      </c>
      <c r="P447">
        <v>0</v>
      </c>
      <c r="Q447">
        <v>0</v>
      </c>
    </row>
    <row r="448" spans="1:17" x14ac:dyDescent="0.3">
      <c r="A448" t="str">
        <f>Cleaning!E1141</f>
        <v>Data Analyst</v>
      </c>
      <c r="B448" s="2">
        <f>Cleaning!F1141*1000</f>
        <v>37000</v>
      </c>
      <c r="C448" s="2">
        <f>Cleaning!G1141*1000</f>
        <v>44000</v>
      </c>
      <c r="D448" s="2">
        <f>(Table1[[#This Row],[Salary (Min)]]+Table1[[#This Row],[Salary (Max)]])/2</f>
        <v>40500</v>
      </c>
      <c r="E448" t="s">
        <v>6983</v>
      </c>
      <c r="F448" t="s">
        <v>2932</v>
      </c>
      <c r="G448" t="str">
        <f>LEFT(Table1[[#This Row],[Location]],FIND(",",Table1[[#This Row],[Location]])-1)</f>
        <v>Wayne</v>
      </c>
      <c r="H448" t="s">
        <v>20</v>
      </c>
      <c r="I448" t="s">
        <v>46</v>
      </c>
      <c r="J448" t="s">
        <v>47</v>
      </c>
      <c r="K448" t="b">
        <v>0</v>
      </c>
      <c r="L448">
        <v>1</v>
      </c>
      <c r="M448">
        <v>1</v>
      </c>
      <c r="N448">
        <v>0</v>
      </c>
      <c r="O448">
        <v>0</v>
      </c>
      <c r="P448">
        <v>0</v>
      </c>
      <c r="Q448">
        <v>0</v>
      </c>
    </row>
    <row r="449" spans="1:17" x14ac:dyDescent="0.3">
      <c r="A449" t="str">
        <f>Cleaning!E1142</f>
        <v>Business Analyst</v>
      </c>
      <c r="B449" s="2">
        <f>Cleaning!F1142*1000</f>
        <v>37000</v>
      </c>
      <c r="C449" s="2">
        <f>Cleaning!G1142*1000</f>
        <v>44000</v>
      </c>
      <c r="D449" s="2">
        <f>(Table1[[#This Row],[Salary (Min)]]+Table1[[#This Row],[Salary (Max)]])/2</f>
        <v>40500</v>
      </c>
      <c r="E449" t="s">
        <v>6984</v>
      </c>
      <c r="F449" t="s">
        <v>3385</v>
      </c>
      <c r="G449" t="str">
        <f>LEFT(Table1[[#This Row],[Location]],FIND(",",Table1[[#This Row],[Location]])-1)</f>
        <v>Mount Laurel</v>
      </c>
      <c r="H449" t="s">
        <v>35</v>
      </c>
      <c r="I449" t="s">
        <v>58</v>
      </c>
      <c r="J449" t="s">
        <v>75</v>
      </c>
      <c r="K449" t="b">
        <v>0</v>
      </c>
      <c r="L449">
        <v>1</v>
      </c>
      <c r="M449">
        <v>1</v>
      </c>
      <c r="N449">
        <v>0</v>
      </c>
      <c r="O449">
        <v>0</v>
      </c>
      <c r="P449">
        <v>0</v>
      </c>
      <c r="Q449">
        <v>1</v>
      </c>
    </row>
    <row r="450" spans="1:17" x14ac:dyDescent="0.3">
      <c r="A450" t="str">
        <f>Cleaning!E1143</f>
        <v>Business Analyst</v>
      </c>
      <c r="B450" s="2">
        <f>Cleaning!F1143*1000</f>
        <v>37000</v>
      </c>
      <c r="C450" s="2">
        <f>Cleaning!G1143*1000</f>
        <v>44000</v>
      </c>
      <c r="D450" s="2">
        <f>(Table1[[#This Row],[Salary (Min)]]+Table1[[#This Row],[Salary (Max)]])/2</f>
        <v>40500</v>
      </c>
      <c r="E450" t="s">
        <v>6985</v>
      </c>
      <c r="F450" t="s">
        <v>2452</v>
      </c>
      <c r="G450" t="str">
        <f>LEFT(Table1[[#This Row],[Location]],FIND(",",Table1[[#This Row],[Location]])-1)</f>
        <v>Philadelphia</v>
      </c>
      <c r="H450" t="s">
        <v>51</v>
      </c>
      <c r="I450" t="s">
        <v>46</v>
      </c>
      <c r="J450" t="s">
        <v>47</v>
      </c>
      <c r="K450" t="b">
        <v>0</v>
      </c>
      <c r="L450">
        <v>0</v>
      </c>
      <c r="M450">
        <v>0</v>
      </c>
      <c r="N450">
        <v>0</v>
      </c>
      <c r="O450">
        <v>0</v>
      </c>
      <c r="P450">
        <v>0</v>
      </c>
      <c r="Q450">
        <v>0</v>
      </c>
    </row>
    <row r="451" spans="1:17" x14ac:dyDescent="0.3">
      <c r="A451" t="str">
        <f>Cleaning!E1144</f>
        <v>Data Analyst</v>
      </c>
      <c r="B451" s="2">
        <f>Cleaning!F1144*1000</f>
        <v>37000</v>
      </c>
      <c r="C451" s="2">
        <f>Cleaning!G1144*1000</f>
        <v>44000</v>
      </c>
      <c r="D451" s="2">
        <f>(Table1[[#This Row],[Salary (Min)]]+Table1[[#This Row],[Salary (Max)]])/2</f>
        <v>40500</v>
      </c>
      <c r="E451" t="s">
        <v>6986</v>
      </c>
      <c r="F451" t="s">
        <v>3379</v>
      </c>
      <c r="G451" t="str">
        <f>LEFT(Table1[[#This Row],[Location]],FIND(",",Table1[[#This Row],[Location]])-1)</f>
        <v>West Chester</v>
      </c>
      <c r="H451" t="s">
        <v>35</v>
      </c>
      <c r="I451" t="s">
        <v>2747</v>
      </c>
      <c r="J451" t="s">
        <v>229</v>
      </c>
      <c r="K451" t="b">
        <v>0</v>
      </c>
      <c r="L451">
        <v>1</v>
      </c>
      <c r="M451">
        <v>1</v>
      </c>
      <c r="N451">
        <v>0</v>
      </c>
      <c r="O451">
        <v>0</v>
      </c>
      <c r="P451">
        <v>0</v>
      </c>
      <c r="Q451">
        <v>1</v>
      </c>
    </row>
    <row r="452" spans="1:17" x14ac:dyDescent="0.3">
      <c r="A452" t="str">
        <f>Cleaning!E1145</f>
        <v>Data Analyst</v>
      </c>
      <c r="B452" s="2">
        <f>Cleaning!F1145*1000</f>
        <v>37000</v>
      </c>
      <c r="C452" s="2">
        <f>Cleaning!G1145*1000</f>
        <v>44000</v>
      </c>
      <c r="D452" s="2">
        <f>(Table1[[#This Row],[Salary (Min)]]+Table1[[#This Row],[Salary (Max)]])/2</f>
        <v>40500</v>
      </c>
      <c r="E452" t="s">
        <v>6987</v>
      </c>
      <c r="F452" t="s">
        <v>1741</v>
      </c>
      <c r="G452" t="str">
        <f>LEFT(Table1[[#This Row],[Location]],FIND(",",Table1[[#This Row],[Location]])-1)</f>
        <v>Berwyn</v>
      </c>
      <c r="H452" t="s">
        <v>91</v>
      </c>
      <c r="I452" t="s">
        <v>222</v>
      </c>
      <c r="J452" t="s">
        <v>160</v>
      </c>
      <c r="K452" t="b">
        <v>0</v>
      </c>
      <c r="L452">
        <v>1</v>
      </c>
      <c r="M452">
        <v>1</v>
      </c>
      <c r="N452">
        <v>0</v>
      </c>
      <c r="O452">
        <v>1</v>
      </c>
      <c r="P452">
        <v>0</v>
      </c>
      <c r="Q452">
        <v>1</v>
      </c>
    </row>
    <row r="453" spans="1:17" x14ac:dyDescent="0.3">
      <c r="A453" t="str">
        <f>Cleaning!E1146</f>
        <v>Data Analyst</v>
      </c>
      <c r="B453" s="2">
        <f>Cleaning!F1146*1000</f>
        <v>37000</v>
      </c>
      <c r="C453" s="2">
        <f>Cleaning!G1146*1000</f>
        <v>44000</v>
      </c>
      <c r="D453" s="2">
        <f>(Table1[[#This Row],[Salary (Min)]]+Table1[[#This Row],[Salary (Max)]])/2</f>
        <v>40500</v>
      </c>
      <c r="E453" t="s">
        <v>6960</v>
      </c>
      <c r="F453" t="s">
        <v>177</v>
      </c>
      <c r="G453" t="str">
        <f>LEFT(Table1[[#This Row],[Location]],FIND(",",Table1[[#This Row],[Location]])-1)</f>
        <v>Newtown</v>
      </c>
      <c r="H453" t="s">
        <v>137</v>
      </c>
      <c r="I453" t="s">
        <v>137</v>
      </c>
      <c r="J453" t="s">
        <v>137</v>
      </c>
      <c r="K453" t="b">
        <v>0</v>
      </c>
      <c r="L453">
        <v>1</v>
      </c>
      <c r="M453">
        <v>0</v>
      </c>
      <c r="N453">
        <v>0</v>
      </c>
      <c r="O453">
        <v>0</v>
      </c>
      <c r="P453">
        <v>0</v>
      </c>
      <c r="Q453">
        <v>1</v>
      </c>
    </row>
    <row r="454" spans="1:17" x14ac:dyDescent="0.3">
      <c r="A454" t="str">
        <f>Cleaning!E1147</f>
        <v>Business Analyst</v>
      </c>
      <c r="B454" s="2">
        <f>Cleaning!F1147*1000</f>
        <v>37000</v>
      </c>
      <c r="C454" s="2">
        <f>Cleaning!G1147*1000</f>
        <v>44000</v>
      </c>
      <c r="D454" s="2">
        <f>(Table1[[#This Row],[Salary (Min)]]+Table1[[#This Row],[Salary (Max)]])/2</f>
        <v>40500</v>
      </c>
      <c r="E454" t="s">
        <v>6988</v>
      </c>
      <c r="F454" t="s">
        <v>2452</v>
      </c>
      <c r="G454" t="str">
        <f>LEFT(Table1[[#This Row],[Location]],FIND(",",Table1[[#This Row],[Location]])-1)</f>
        <v>Philadelphia</v>
      </c>
      <c r="H454" t="s">
        <v>91</v>
      </c>
      <c r="I454" t="s">
        <v>222</v>
      </c>
      <c r="J454" t="s">
        <v>441</v>
      </c>
      <c r="K454" t="b">
        <v>1</v>
      </c>
      <c r="L454">
        <v>1</v>
      </c>
      <c r="M454">
        <v>1</v>
      </c>
      <c r="N454">
        <v>0</v>
      </c>
      <c r="O454">
        <v>0</v>
      </c>
      <c r="P454">
        <v>0</v>
      </c>
      <c r="Q454">
        <v>0</v>
      </c>
    </row>
    <row r="455" spans="1:17" x14ac:dyDescent="0.3">
      <c r="A455" t="str">
        <f>Cleaning!E1148</f>
        <v>Data Analyst</v>
      </c>
      <c r="B455" s="2">
        <f>Cleaning!F1148*1000</f>
        <v>37000</v>
      </c>
      <c r="C455" s="2">
        <f>Cleaning!G1148*1000</f>
        <v>44000</v>
      </c>
      <c r="D455" s="2">
        <f>(Table1[[#This Row],[Salary (Min)]]+Table1[[#This Row],[Salary (Max)]])/2</f>
        <v>40500</v>
      </c>
      <c r="E455" t="s">
        <v>6731</v>
      </c>
      <c r="F455" t="s">
        <v>2452</v>
      </c>
      <c r="G455" t="str">
        <f>LEFT(Table1[[#This Row],[Location]],FIND(",",Table1[[#This Row],[Location]])-1)</f>
        <v>Philadelphia</v>
      </c>
      <c r="H455" t="s">
        <v>35</v>
      </c>
      <c r="I455" t="s">
        <v>222</v>
      </c>
      <c r="J455" t="s">
        <v>24</v>
      </c>
      <c r="K455" t="b">
        <v>0</v>
      </c>
      <c r="L455">
        <v>1</v>
      </c>
      <c r="M455">
        <v>1</v>
      </c>
      <c r="N455">
        <v>0</v>
      </c>
      <c r="O455">
        <v>1</v>
      </c>
      <c r="P455">
        <v>0</v>
      </c>
      <c r="Q455">
        <v>1</v>
      </c>
    </row>
    <row r="456" spans="1:17" x14ac:dyDescent="0.3">
      <c r="A456" t="str">
        <f>Cleaning!E1149</f>
        <v>Data Analyst</v>
      </c>
      <c r="B456" s="2">
        <f>Cleaning!F1149*1000</f>
        <v>37000</v>
      </c>
      <c r="C456" s="2">
        <f>Cleaning!G1149*1000</f>
        <v>44000</v>
      </c>
      <c r="D456" s="2">
        <f>(Table1[[#This Row],[Salary (Min)]]+Table1[[#This Row],[Salary (Max)]])/2</f>
        <v>40500</v>
      </c>
      <c r="E456" t="s">
        <v>6965</v>
      </c>
      <c r="F456" t="s">
        <v>3231</v>
      </c>
      <c r="G456" t="str">
        <f>LEFT(Table1[[#This Row],[Location]],FIND(",",Table1[[#This Row],[Location]])-1)</f>
        <v>Horsham</v>
      </c>
      <c r="H456" t="s">
        <v>20</v>
      </c>
      <c r="I456" t="s">
        <v>222</v>
      </c>
      <c r="J456" t="s">
        <v>39</v>
      </c>
      <c r="K456" t="b">
        <v>0</v>
      </c>
      <c r="L456">
        <v>0</v>
      </c>
      <c r="M456">
        <v>0</v>
      </c>
      <c r="N456">
        <v>0</v>
      </c>
      <c r="O456">
        <v>0</v>
      </c>
      <c r="P456">
        <v>0</v>
      </c>
      <c r="Q456">
        <v>0</v>
      </c>
    </row>
    <row r="457" spans="1:17" x14ac:dyDescent="0.3">
      <c r="A457" t="str">
        <f>Cleaning!E1150</f>
        <v>Business Analyst</v>
      </c>
      <c r="B457" s="2">
        <f>Cleaning!F1150*1000</f>
        <v>37000</v>
      </c>
      <c r="C457" s="2">
        <f>Cleaning!G1150*1000</f>
        <v>44000</v>
      </c>
      <c r="D457" s="2">
        <f>(Table1[[#This Row],[Salary (Min)]]+Table1[[#This Row],[Salary (Max)]])/2</f>
        <v>40500</v>
      </c>
      <c r="E457" t="s">
        <v>6205</v>
      </c>
      <c r="F457" t="s">
        <v>3216</v>
      </c>
      <c r="G457" t="str">
        <f>LEFT(Table1[[#This Row],[Location]],FIND(",",Table1[[#This Row],[Location]])-1)</f>
        <v>Wilmington</v>
      </c>
      <c r="H457" t="s">
        <v>28</v>
      </c>
      <c r="I457" t="s">
        <v>222</v>
      </c>
      <c r="J457" t="s">
        <v>75</v>
      </c>
      <c r="K457" t="b">
        <v>0</v>
      </c>
      <c r="L457">
        <v>0</v>
      </c>
      <c r="M457">
        <v>0</v>
      </c>
      <c r="N457">
        <v>0</v>
      </c>
      <c r="O457">
        <v>0</v>
      </c>
      <c r="P457">
        <v>0</v>
      </c>
      <c r="Q457">
        <v>0</v>
      </c>
    </row>
    <row r="458" spans="1:17" x14ac:dyDescent="0.3">
      <c r="A458" t="str">
        <f>Cleaning!E1151</f>
        <v>Business Analyst</v>
      </c>
      <c r="B458" s="2">
        <f>Cleaning!F1151*1000</f>
        <v>37000</v>
      </c>
      <c r="C458" s="2">
        <f>Cleaning!G1151*1000</f>
        <v>44000</v>
      </c>
      <c r="D458" s="2">
        <f>(Table1[[#This Row],[Salary (Min)]]+Table1[[#This Row],[Salary (Max)]])/2</f>
        <v>40500</v>
      </c>
      <c r="E458" t="s">
        <v>6926</v>
      </c>
      <c r="F458" t="s">
        <v>2452</v>
      </c>
      <c r="G458" t="str">
        <f>LEFT(Table1[[#This Row],[Location]],FIND(",",Table1[[#This Row],[Location]])-1)</f>
        <v>Philadelphia</v>
      </c>
      <c r="H458" t="s">
        <v>118</v>
      </c>
      <c r="I458" t="s">
        <v>137</v>
      </c>
      <c r="J458" t="s">
        <v>39</v>
      </c>
      <c r="K458" t="b">
        <v>0</v>
      </c>
      <c r="L458">
        <v>0</v>
      </c>
      <c r="M458">
        <v>0</v>
      </c>
      <c r="N458">
        <v>0</v>
      </c>
      <c r="O458">
        <v>1</v>
      </c>
      <c r="P458">
        <v>0</v>
      </c>
      <c r="Q458">
        <v>1</v>
      </c>
    </row>
    <row r="459" spans="1:17" x14ac:dyDescent="0.3">
      <c r="A459" t="str">
        <f>Cleaning!E1152</f>
        <v>Data Analyst</v>
      </c>
      <c r="B459" s="2">
        <f>Cleaning!F1152*1000</f>
        <v>37000</v>
      </c>
      <c r="C459" s="2">
        <f>Cleaning!G1152*1000</f>
        <v>44000</v>
      </c>
      <c r="D459" s="2">
        <f>(Table1[[#This Row],[Salary (Min)]]+Table1[[#This Row],[Salary (Max)]])/2</f>
        <v>40500</v>
      </c>
      <c r="E459" t="s">
        <v>6975</v>
      </c>
      <c r="F459" t="s">
        <v>3231</v>
      </c>
      <c r="G459" t="str">
        <f>LEFT(Table1[[#This Row],[Location]],FIND(",",Table1[[#This Row],[Location]])-1)</f>
        <v>Horsham</v>
      </c>
      <c r="H459" t="s">
        <v>118</v>
      </c>
      <c r="I459" t="s">
        <v>178</v>
      </c>
      <c r="J459" t="s">
        <v>160</v>
      </c>
      <c r="K459" t="b">
        <v>0</v>
      </c>
      <c r="L459">
        <v>0</v>
      </c>
      <c r="M459">
        <v>0</v>
      </c>
      <c r="N459">
        <v>0</v>
      </c>
      <c r="O459">
        <v>0</v>
      </c>
      <c r="P459">
        <v>0</v>
      </c>
      <c r="Q459">
        <v>1</v>
      </c>
    </row>
    <row r="460" spans="1:17" x14ac:dyDescent="0.3">
      <c r="A460" t="str">
        <f>Cleaning!E1153</f>
        <v>Data Analyst</v>
      </c>
      <c r="B460" s="2">
        <f>Cleaning!F1153*1000</f>
        <v>37000</v>
      </c>
      <c r="C460" s="2">
        <f>Cleaning!G1153*1000</f>
        <v>44000</v>
      </c>
      <c r="D460" s="2">
        <f>(Table1[[#This Row],[Salary (Min)]]+Table1[[#This Row],[Salary (Max)]])/2</f>
        <v>40500</v>
      </c>
      <c r="E460" t="s">
        <v>6989</v>
      </c>
      <c r="F460" t="s">
        <v>2452</v>
      </c>
      <c r="G460" t="str">
        <f>LEFT(Table1[[#This Row],[Location]],FIND(",",Table1[[#This Row],[Location]])-1)</f>
        <v>Philadelphia</v>
      </c>
      <c r="H460" t="s">
        <v>91</v>
      </c>
      <c r="I460" t="s">
        <v>119</v>
      </c>
      <c r="J460" t="s">
        <v>39</v>
      </c>
      <c r="K460" t="b">
        <v>0</v>
      </c>
      <c r="L460">
        <v>0</v>
      </c>
      <c r="M460">
        <v>0</v>
      </c>
      <c r="N460">
        <v>0</v>
      </c>
      <c r="O460">
        <v>0</v>
      </c>
      <c r="P460">
        <v>0</v>
      </c>
      <c r="Q460">
        <v>1</v>
      </c>
    </row>
    <row r="461" spans="1:17" x14ac:dyDescent="0.3">
      <c r="A461" t="str">
        <f>Cleaning!E1203</f>
        <v>Data Analyst</v>
      </c>
      <c r="B461" s="2">
        <f>Cleaning!F1203*1000</f>
        <v>37000</v>
      </c>
      <c r="C461" s="2">
        <f>Cleaning!G1203*1000</f>
        <v>68000</v>
      </c>
      <c r="D461" s="2">
        <f>(Table1[[#This Row],[Salary (Min)]]+Table1[[#This Row],[Salary (Max)]])/2</f>
        <v>52500</v>
      </c>
      <c r="E461" t="s">
        <v>7015</v>
      </c>
      <c r="F461" t="s">
        <v>3557</v>
      </c>
      <c r="G461" t="str">
        <f>LEFT(Table1[[#This Row],[Location]],FIND(",",Table1[[#This Row],[Location]])-1)</f>
        <v>San Antonio</v>
      </c>
      <c r="H461" t="s">
        <v>91</v>
      </c>
      <c r="I461" t="s">
        <v>202</v>
      </c>
      <c r="J461" t="s">
        <v>106</v>
      </c>
      <c r="K461" t="b">
        <v>0</v>
      </c>
      <c r="L461">
        <v>0</v>
      </c>
      <c r="M461">
        <v>0</v>
      </c>
      <c r="N461">
        <v>0</v>
      </c>
      <c r="O461">
        <v>0</v>
      </c>
      <c r="P461">
        <v>0</v>
      </c>
      <c r="Q461">
        <v>0</v>
      </c>
    </row>
    <row r="462" spans="1:17" x14ac:dyDescent="0.3">
      <c r="A462" t="str">
        <f>Cleaning!E1204</f>
        <v>Data Analyst</v>
      </c>
      <c r="B462" s="2">
        <f>Cleaning!F1204*1000</f>
        <v>37000</v>
      </c>
      <c r="C462" s="2">
        <f>Cleaning!G1204*1000</f>
        <v>68000</v>
      </c>
      <c r="D462" s="2">
        <f>(Table1[[#This Row],[Salary (Min)]]+Table1[[#This Row],[Salary (Max)]])/2</f>
        <v>52500</v>
      </c>
      <c r="E462" t="s">
        <v>7016</v>
      </c>
      <c r="F462" t="s">
        <v>3557</v>
      </c>
      <c r="G462" t="str">
        <f>LEFT(Table1[[#This Row],[Location]],FIND(",",Table1[[#This Row],[Location]])-1)</f>
        <v>San Antonio</v>
      </c>
      <c r="H462" t="s">
        <v>35</v>
      </c>
      <c r="I462" t="s">
        <v>46</v>
      </c>
      <c r="J462" t="s">
        <v>39</v>
      </c>
      <c r="K462" t="b">
        <v>0</v>
      </c>
      <c r="L462">
        <v>1</v>
      </c>
      <c r="M462">
        <v>0</v>
      </c>
      <c r="N462">
        <v>0</v>
      </c>
      <c r="O462">
        <v>1</v>
      </c>
      <c r="P462">
        <v>1</v>
      </c>
      <c r="Q462">
        <v>1</v>
      </c>
    </row>
    <row r="463" spans="1:17" x14ac:dyDescent="0.3">
      <c r="A463" t="str">
        <f>Cleaning!E1205</f>
        <v>Data Analyst</v>
      </c>
      <c r="B463" s="2">
        <f>Cleaning!F1205*1000</f>
        <v>37000</v>
      </c>
      <c r="C463" s="2">
        <f>Cleaning!G1205*1000</f>
        <v>68000</v>
      </c>
      <c r="D463" s="2">
        <f>(Table1[[#This Row],[Salary (Min)]]+Table1[[#This Row],[Salary (Max)]])/2</f>
        <v>52500</v>
      </c>
      <c r="E463" t="s">
        <v>7017</v>
      </c>
      <c r="F463" t="s">
        <v>3557</v>
      </c>
      <c r="G463" t="str">
        <f>LEFT(Table1[[#This Row],[Location]],FIND(",",Table1[[#This Row],[Location]])-1)</f>
        <v>San Antonio</v>
      </c>
      <c r="H463" t="s">
        <v>51</v>
      </c>
      <c r="I463" t="s">
        <v>46</v>
      </c>
      <c r="J463" t="s">
        <v>47</v>
      </c>
      <c r="K463" t="b">
        <v>0</v>
      </c>
      <c r="L463">
        <v>1</v>
      </c>
      <c r="M463">
        <v>0</v>
      </c>
      <c r="N463">
        <v>0</v>
      </c>
      <c r="O463">
        <v>0</v>
      </c>
      <c r="P463">
        <v>0</v>
      </c>
      <c r="Q463">
        <v>1</v>
      </c>
    </row>
    <row r="464" spans="1:17" x14ac:dyDescent="0.3">
      <c r="A464" t="str">
        <f>Cleaning!E1206</f>
        <v>Data Analyst</v>
      </c>
      <c r="B464" s="2">
        <f>Cleaning!F1206*1000</f>
        <v>37000</v>
      </c>
      <c r="C464" s="2">
        <f>Cleaning!G1206*1000</f>
        <v>68000</v>
      </c>
      <c r="D464" s="2">
        <f>(Table1[[#This Row],[Salary (Min)]]+Table1[[#This Row],[Salary (Max)]])/2</f>
        <v>52500</v>
      </c>
      <c r="E464" t="s">
        <v>6363</v>
      </c>
      <c r="F464" t="s">
        <v>3557</v>
      </c>
      <c r="G464" t="str">
        <f>LEFT(Table1[[#This Row],[Location]],FIND(",",Table1[[#This Row],[Location]])-1)</f>
        <v>San Antonio</v>
      </c>
      <c r="H464" t="s">
        <v>20</v>
      </c>
      <c r="I464" t="s">
        <v>222</v>
      </c>
      <c r="J464" t="s">
        <v>120</v>
      </c>
      <c r="K464" t="b">
        <v>0</v>
      </c>
      <c r="L464">
        <v>0</v>
      </c>
      <c r="M464">
        <v>0</v>
      </c>
      <c r="N464">
        <v>0</v>
      </c>
      <c r="O464">
        <v>0</v>
      </c>
      <c r="P464">
        <v>0</v>
      </c>
      <c r="Q464">
        <v>1</v>
      </c>
    </row>
    <row r="465" spans="1:17" x14ac:dyDescent="0.3">
      <c r="A465" t="str">
        <f>Cleaning!E1207</f>
        <v>Data Analyst</v>
      </c>
      <c r="B465" s="2">
        <f>Cleaning!F1207*1000</f>
        <v>37000</v>
      </c>
      <c r="C465" s="2">
        <f>Cleaning!G1207*1000</f>
        <v>68000</v>
      </c>
      <c r="D465" s="2">
        <f>(Table1[[#This Row],[Salary (Min)]]+Table1[[#This Row],[Salary (Max)]])/2</f>
        <v>52500</v>
      </c>
      <c r="E465" t="s">
        <v>7018</v>
      </c>
      <c r="F465" t="s">
        <v>3557</v>
      </c>
      <c r="G465" t="str">
        <f>LEFT(Table1[[#This Row],[Location]],FIND(",",Table1[[#This Row],[Location]])-1)</f>
        <v>San Antonio</v>
      </c>
      <c r="H465" t="s">
        <v>91</v>
      </c>
      <c r="I465" t="s">
        <v>222</v>
      </c>
      <c r="J465" t="s">
        <v>106</v>
      </c>
      <c r="K465" t="b">
        <v>0</v>
      </c>
      <c r="L465">
        <v>0</v>
      </c>
      <c r="M465">
        <v>0</v>
      </c>
      <c r="N465">
        <v>0</v>
      </c>
      <c r="O465">
        <v>0</v>
      </c>
      <c r="P465">
        <v>0</v>
      </c>
      <c r="Q465">
        <v>0</v>
      </c>
    </row>
    <row r="466" spans="1:17" x14ac:dyDescent="0.3">
      <c r="A466" t="str">
        <f>Cleaning!E1208</f>
        <v>Data Analyst</v>
      </c>
      <c r="B466" s="2">
        <f>Cleaning!F1208*1000</f>
        <v>37000</v>
      </c>
      <c r="C466" s="2">
        <f>Cleaning!G1208*1000</f>
        <v>68000</v>
      </c>
      <c r="D466" s="2">
        <f>(Table1[[#This Row],[Salary (Min)]]+Table1[[#This Row],[Salary (Max)]])/2</f>
        <v>52500</v>
      </c>
      <c r="E466" t="s">
        <v>7019</v>
      </c>
      <c r="F466" t="s">
        <v>3557</v>
      </c>
      <c r="G466" t="str">
        <f>LEFT(Table1[[#This Row],[Location]],FIND(",",Table1[[#This Row],[Location]])-1)</f>
        <v>San Antonio</v>
      </c>
      <c r="H466" t="s">
        <v>51</v>
      </c>
      <c r="I466" t="s">
        <v>46</v>
      </c>
      <c r="J466" t="s">
        <v>47</v>
      </c>
      <c r="K466" t="b">
        <v>0</v>
      </c>
      <c r="L466">
        <v>0</v>
      </c>
      <c r="M466">
        <v>0</v>
      </c>
      <c r="N466">
        <v>0</v>
      </c>
      <c r="O466">
        <v>0</v>
      </c>
      <c r="P466">
        <v>0</v>
      </c>
      <c r="Q466">
        <v>0</v>
      </c>
    </row>
    <row r="467" spans="1:17" x14ac:dyDescent="0.3">
      <c r="A467" t="str">
        <f>Cleaning!E1209</f>
        <v>Data Analyst</v>
      </c>
      <c r="B467" s="2">
        <f>Cleaning!F1209*1000</f>
        <v>37000</v>
      </c>
      <c r="C467" s="2">
        <f>Cleaning!G1209*1000</f>
        <v>68000</v>
      </c>
      <c r="D467" s="2">
        <f>(Table1[[#This Row],[Salary (Min)]]+Table1[[#This Row],[Salary (Max)]])/2</f>
        <v>52500</v>
      </c>
      <c r="E467" t="s">
        <v>6210</v>
      </c>
      <c r="F467" t="s">
        <v>3557</v>
      </c>
      <c r="G467" t="str">
        <f>LEFT(Table1[[#This Row],[Location]],FIND(",",Table1[[#This Row],[Location]])-1)</f>
        <v>San Antonio</v>
      </c>
      <c r="H467" t="s">
        <v>51</v>
      </c>
      <c r="I467" t="s">
        <v>46</v>
      </c>
      <c r="J467" t="s">
        <v>24</v>
      </c>
      <c r="K467" t="b">
        <v>0</v>
      </c>
      <c r="L467">
        <v>0</v>
      </c>
      <c r="M467">
        <v>0</v>
      </c>
      <c r="N467">
        <v>0</v>
      </c>
      <c r="O467">
        <v>0</v>
      </c>
      <c r="P467">
        <v>0</v>
      </c>
      <c r="Q467">
        <v>0</v>
      </c>
    </row>
    <row r="468" spans="1:17" x14ac:dyDescent="0.3">
      <c r="A468" t="str">
        <f>Cleaning!E1210</f>
        <v>Data Analyst</v>
      </c>
      <c r="B468" s="2">
        <f>Cleaning!F1210*1000</f>
        <v>37000</v>
      </c>
      <c r="C468" s="2">
        <f>Cleaning!G1210*1000</f>
        <v>68000</v>
      </c>
      <c r="D468" s="2">
        <f>(Table1[[#This Row],[Salary (Min)]]+Table1[[#This Row],[Salary (Max)]])/2</f>
        <v>52500</v>
      </c>
      <c r="E468" t="s">
        <v>7020</v>
      </c>
      <c r="F468" t="s">
        <v>3557</v>
      </c>
      <c r="G468" t="str">
        <f>LEFT(Table1[[#This Row],[Location]],FIND(",",Table1[[#This Row],[Location]])-1)</f>
        <v>San Antonio</v>
      </c>
      <c r="H468" t="s">
        <v>28</v>
      </c>
      <c r="I468" t="s">
        <v>1489</v>
      </c>
      <c r="J468" t="s">
        <v>86</v>
      </c>
      <c r="K468" t="b">
        <v>0</v>
      </c>
      <c r="L468">
        <v>1</v>
      </c>
      <c r="M468">
        <v>0</v>
      </c>
      <c r="N468">
        <v>0</v>
      </c>
      <c r="O468">
        <v>0</v>
      </c>
      <c r="P468">
        <v>0</v>
      </c>
      <c r="Q468">
        <v>1</v>
      </c>
    </row>
    <row r="469" spans="1:17" x14ac:dyDescent="0.3">
      <c r="A469" t="str">
        <f>Cleaning!E1211</f>
        <v>Data Analyst</v>
      </c>
      <c r="B469" s="2">
        <f>Cleaning!F1211*1000</f>
        <v>37000</v>
      </c>
      <c r="C469" s="2">
        <f>Cleaning!G1211*1000</f>
        <v>68000</v>
      </c>
      <c r="D469" s="2">
        <f>(Table1[[#This Row],[Salary (Min)]]+Table1[[#This Row],[Salary (Max)]])/2</f>
        <v>52500</v>
      </c>
      <c r="E469" t="s">
        <v>7021</v>
      </c>
      <c r="F469" t="s">
        <v>3557</v>
      </c>
      <c r="G469" t="str">
        <f>LEFT(Table1[[#This Row],[Location]],FIND(",",Table1[[#This Row],[Location]])-1)</f>
        <v>San Antonio</v>
      </c>
      <c r="H469" t="s">
        <v>51</v>
      </c>
      <c r="I469" t="s">
        <v>1534</v>
      </c>
      <c r="J469" t="s">
        <v>39</v>
      </c>
      <c r="K469" t="b">
        <v>0</v>
      </c>
      <c r="L469">
        <v>0</v>
      </c>
      <c r="M469">
        <v>0</v>
      </c>
      <c r="N469">
        <v>0</v>
      </c>
      <c r="O469">
        <v>0</v>
      </c>
      <c r="P469">
        <v>0</v>
      </c>
      <c r="Q469">
        <v>1</v>
      </c>
    </row>
    <row r="470" spans="1:17" x14ac:dyDescent="0.3">
      <c r="A470" t="str">
        <f>Cleaning!E1212</f>
        <v>Data Analyst</v>
      </c>
      <c r="B470" s="2">
        <f>Cleaning!F1212*1000</f>
        <v>37000</v>
      </c>
      <c r="C470" s="2">
        <f>Cleaning!G1212*1000</f>
        <v>68000</v>
      </c>
      <c r="D470" s="2">
        <f>(Table1[[#This Row],[Salary (Min)]]+Table1[[#This Row],[Salary (Max)]])/2</f>
        <v>52500</v>
      </c>
      <c r="E470" t="s">
        <v>7022</v>
      </c>
      <c r="F470" t="s">
        <v>3557</v>
      </c>
      <c r="G470" t="str">
        <f>LEFT(Table1[[#This Row],[Location]],FIND(",",Table1[[#This Row],[Location]])-1)</f>
        <v>San Antonio</v>
      </c>
      <c r="H470" t="s">
        <v>51</v>
      </c>
      <c r="I470" t="s">
        <v>119</v>
      </c>
      <c r="J470" t="s">
        <v>39</v>
      </c>
      <c r="K470" t="b">
        <v>0</v>
      </c>
      <c r="L470">
        <v>1</v>
      </c>
      <c r="M470">
        <v>0</v>
      </c>
      <c r="N470">
        <v>0</v>
      </c>
      <c r="O470">
        <v>0</v>
      </c>
      <c r="P470">
        <v>0</v>
      </c>
      <c r="Q470">
        <v>1</v>
      </c>
    </row>
    <row r="471" spans="1:17" x14ac:dyDescent="0.3">
      <c r="A471" t="str">
        <f>Cleaning!E1213</f>
        <v>Data Analyst</v>
      </c>
      <c r="B471" s="2">
        <f>Cleaning!F1213*1000</f>
        <v>37000</v>
      </c>
      <c r="C471" s="2">
        <f>Cleaning!G1213*1000</f>
        <v>68000</v>
      </c>
      <c r="D471" s="2">
        <f>(Table1[[#This Row],[Salary (Min)]]+Table1[[#This Row],[Salary (Max)]])/2</f>
        <v>52500</v>
      </c>
      <c r="E471" t="s">
        <v>7023</v>
      </c>
      <c r="F471" t="s">
        <v>3557</v>
      </c>
      <c r="G471" t="str">
        <f>LEFT(Table1[[#This Row],[Location]],FIND(",",Table1[[#This Row],[Location]])-1)</f>
        <v>San Antonio</v>
      </c>
      <c r="H471" t="s">
        <v>20</v>
      </c>
      <c r="I471" t="s">
        <v>194</v>
      </c>
      <c r="J471" t="s">
        <v>75</v>
      </c>
      <c r="K471" t="b">
        <v>0</v>
      </c>
      <c r="L471">
        <v>1</v>
      </c>
      <c r="M471">
        <v>0</v>
      </c>
      <c r="N471">
        <v>0</v>
      </c>
      <c r="O471">
        <v>0</v>
      </c>
      <c r="P471">
        <v>0</v>
      </c>
      <c r="Q471">
        <v>1</v>
      </c>
    </row>
    <row r="472" spans="1:17" x14ac:dyDescent="0.3">
      <c r="A472" t="str">
        <f>Cleaning!E1214</f>
        <v>Business Analyst</v>
      </c>
      <c r="B472" s="2">
        <f>Cleaning!F1214*1000</f>
        <v>37000</v>
      </c>
      <c r="C472" s="2">
        <f>Cleaning!G1214*1000</f>
        <v>68000</v>
      </c>
      <c r="D472" s="2">
        <f>(Table1[[#This Row],[Salary (Min)]]+Table1[[#This Row],[Salary (Max)]])/2</f>
        <v>52500</v>
      </c>
      <c r="E472" t="s">
        <v>7024</v>
      </c>
      <c r="F472" t="s">
        <v>3557</v>
      </c>
      <c r="G472" t="str">
        <f>LEFT(Table1[[#This Row],[Location]],FIND(",",Table1[[#This Row],[Location]])-1)</f>
        <v>San Antonio</v>
      </c>
      <c r="H472" t="s">
        <v>28</v>
      </c>
      <c r="I472" t="s">
        <v>3581</v>
      </c>
      <c r="J472" t="s">
        <v>132</v>
      </c>
      <c r="K472" t="b">
        <v>0</v>
      </c>
      <c r="L472">
        <v>0</v>
      </c>
      <c r="M472">
        <v>1</v>
      </c>
      <c r="N472">
        <v>1</v>
      </c>
      <c r="O472">
        <v>1</v>
      </c>
      <c r="P472">
        <v>1</v>
      </c>
      <c r="Q472">
        <v>0</v>
      </c>
    </row>
    <row r="473" spans="1:17" x14ac:dyDescent="0.3">
      <c r="A473" t="str">
        <f>Cleaning!E1215</f>
        <v>Data Analyst</v>
      </c>
      <c r="B473" s="2">
        <f>Cleaning!F1215*1000</f>
        <v>37000</v>
      </c>
      <c r="C473" s="2">
        <f>Cleaning!G1215*1000</f>
        <v>68000</v>
      </c>
      <c r="D473" s="2">
        <f>(Table1[[#This Row],[Salary (Min)]]+Table1[[#This Row],[Salary (Max)]])/2</f>
        <v>52500</v>
      </c>
      <c r="E473" t="s">
        <v>7025</v>
      </c>
      <c r="F473" t="s">
        <v>3557</v>
      </c>
      <c r="G473" t="str">
        <f>LEFT(Table1[[#This Row],[Location]],FIND(",",Table1[[#This Row],[Location]])-1)</f>
        <v>San Antonio</v>
      </c>
      <c r="H473" t="s">
        <v>118</v>
      </c>
      <c r="I473" t="s">
        <v>137</v>
      </c>
      <c r="J473" t="s">
        <v>39</v>
      </c>
      <c r="K473" t="b">
        <v>0</v>
      </c>
      <c r="L473">
        <v>1</v>
      </c>
      <c r="M473">
        <v>1</v>
      </c>
      <c r="N473">
        <v>0</v>
      </c>
      <c r="O473">
        <v>0</v>
      </c>
      <c r="P473">
        <v>0</v>
      </c>
      <c r="Q473">
        <v>1</v>
      </c>
    </row>
    <row r="474" spans="1:17" x14ac:dyDescent="0.3">
      <c r="A474" t="str">
        <f>Cleaning!E1216</f>
        <v>Data Analyst</v>
      </c>
      <c r="B474" s="2">
        <f>Cleaning!F1216*1000</f>
        <v>37000</v>
      </c>
      <c r="C474" s="2">
        <f>Cleaning!G1216*1000</f>
        <v>68000</v>
      </c>
      <c r="D474" s="2">
        <f>(Table1[[#This Row],[Salary (Min)]]+Table1[[#This Row],[Salary (Max)]])/2</f>
        <v>52500</v>
      </c>
      <c r="E474" t="s">
        <v>7026</v>
      </c>
      <c r="F474" t="s">
        <v>3557</v>
      </c>
      <c r="G474" t="str">
        <f>LEFT(Table1[[#This Row],[Location]],FIND(",",Table1[[#This Row],[Location]])-1)</f>
        <v>San Antonio</v>
      </c>
      <c r="H474" t="s">
        <v>91</v>
      </c>
      <c r="I474" t="s">
        <v>336</v>
      </c>
      <c r="J474" t="s">
        <v>39</v>
      </c>
      <c r="K474" t="b">
        <v>0</v>
      </c>
      <c r="L474">
        <v>0</v>
      </c>
      <c r="M474">
        <v>0</v>
      </c>
      <c r="N474">
        <v>0</v>
      </c>
      <c r="O474">
        <v>0</v>
      </c>
      <c r="P474">
        <v>0</v>
      </c>
      <c r="Q474">
        <v>1</v>
      </c>
    </row>
    <row r="475" spans="1:17" x14ac:dyDescent="0.3">
      <c r="A475" t="str">
        <f>Cleaning!E1217</f>
        <v>Data Analyst</v>
      </c>
      <c r="B475" s="2">
        <f>Cleaning!F1217*1000</f>
        <v>37000</v>
      </c>
      <c r="C475" s="2">
        <f>Cleaning!G1217*1000</f>
        <v>68000</v>
      </c>
      <c r="D475" s="2">
        <f>(Table1[[#This Row],[Salary (Min)]]+Table1[[#This Row],[Salary (Max)]])/2</f>
        <v>52500</v>
      </c>
      <c r="E475" t="s">
        <v>7027</v>
      </c>
      <c r="F475" t="s">
        <v>3557</v>
      </c>
      <c r="G475" t="str">
        <f>LEFT(Table1[[#This Row],[Location]],FIND(",",Table1[[#This Row],[Location]])-1)</f>
        <v>San Antonio</v>
      </c>
      <c r="H475" t="s">
        <v>137</v>
      </c>
      <c r="I475" t="s">
        <v>137</v>
      </c>
      <c r="J475" t="s">
        <v>137</v>
      </c>
      <c r="K475" t="b">
        <v>0</v>
      </c>
      <c r="L475">
        <v>0</v>
      </c>
      <c r="M475">
        <v>0</v>
      </c>
      <c r="N475">
        <v>0</v>
      </c>
      <c r="O475">
        <v>0</v>
      </c>
      <c r="P475">
        <v>0</v>
      </c>
      <c r="Q475">
        <v>1</v>
      </c>
    </row>
    <row r="476" spans="1:17" x14ac:dyDescent="0.3">
      <c r="A476" t="str">
        <f>Cleaning!E1218</f>
        <v>Data Analyst</v>
      </c>
      <c r="B476" s="2">
        <f>Cleaning!F1218*1000</f>
        <v>37000</v>
      </c>
      <c r="C476" s="2">
        <f>Cleaning!G1218*1000</f>
        <v>68000</v>
      </c>
      <c r="D476" s="2">
        <f>(Table1[[#This Row],[Salary (Min)]]+Table1[[#This Row],[Salary (Max)]])/2</f>
        <v>52500</v>
      </c>
      <c r="E476" t="s">
        <v>7028</v>
      </c>
      <c r="F476" t="s">
        <v>3557</v>
      </c>
      <c r="G476" t="str">
        <f>LEFT(Table1[[#This Row],[Location]],FIND(",",Table1[[#This Row],[Location]])-1)</f>
        <v>San Antonio</v>
      </c>
      <c r="H476" t="s">
        <v>35</v>
      </c>
      <c r="I476" t="s">
        <v>46</v>
      </c>
      <c r="J476" t="s">
        <v>24</v>
      </c>
      <c r="K476" t="b">
        <v>0</v>
      </c>
      <c r="L476">
        <v>0</v>
      </c>
      <c r="M476">
        <v>0</v>
      </c>
      <c r="N476">
        <v>0</v>
      </c>
      <c r="O476">
        <v>1</v>
      </c>
      <c r="P476">
        <v>1</v>
      </c>
      <c r="Q476">
        <v>1</v>
      </c>
    </row>
    <row r="477" spans="1:17" x14ac:dyDescent="0.3">
      <c r="A477" t="str">
        <f>Cleaning!E1219</f>
        <v>Business Analyst</v>
      </c>
      <c r="B477" s="2">
        <f>Cleaning!F1219*1000</f>
        <v>37000</v>
      </c>
      <c r="C477" s="2">
        <f>Cleaning!G1219*1000</f>
        <v>68000</v>
      </c>
      <c r="D477" s="2">
        <f>(Table1[[#This Row],[Salary (Min)]]+Table1[[#This Row],[Salary (Max)]])/2</f>
        <v>52500</v>
      </c>
      <c r="E477" t="s">
        <v>6218</v>
      </c>
      <c r="F477" t="s">
        <v>3557</v>
      </c>
      <c r="G477" t="str">
        <f>LEFT(Table1[[#This Row],[Location]],FIND(",",Table1[[#This Row],[Location]])-1)</f>
        <v>San Antonio</v>
      </c>
      <c r="H477" t="s">
        <v>35</v>
      </c>
      <c r="I477" t="s">
        <v>222</v>
      </c>
      <c r="J477" t="s">
        <v>39</v>
      </c>
      <c r="K477" t="b">
        <v>0</v>
      </c>
      <c r="L477">
        <v>1</v>
      </c>
      <c r="M477">
        <v>0</v>
      </c>
      <c r="N477">
        <v>0</v>
      </c>
      <c r="O477">
        <v>0</v>
      </c>
      <c r="P477">
        <v>0</v>
      </c>
      <c r="Q477">
        <v>1</v>
      </c>
    </row>
    <row r="478" spans="1:17" x14ac:dyDescent="0.3">
      <c r="A478" t="str">
        <f>Cleaning!E1220</f>
        <v>Data Analyst</v>
      </c>
      <c r="B478" s="2">
        <f>Cleaning!F1220*1000</f>
        <v>37000</v>
      </c>
      <c r="C478" s="2">
        <f>Cleaning!G1220*1000</f>
        <v>68000</v>
      </c>
      <c r="D478" s="2">
        <f>(Table1[[#This Row],[Salary (Min)]]+Table1[[#This Row],[Salary (Max)]])/2</f>
        <v>52500</v>
      </c>
      <c r="E478" t="s">
        <v>6264</v>
      </c>
      <c r="F478" t="s">
        <v>3557</v>
      </c>
      <c r="G478" t="str">
        <f>LEFT(Table1[[#This Row],[Location]],FIND(",",Table1[[#This Row],[Location]])-1)</f>
        <v>San Antonio</v>
      </c>
      <c r="H478" t="s">
        <v>118</v>
      </c>
      <c r="I478" t="s">
        <v>46</v>
      </c>
      <c r="J478" t="s">
        <v>47</v>
      </c>
      <c r="K478" t="b">
        <v>0</v>
      </c>
      <c r="L478">
        <v>0</v>
      </c>
      <c r="M478">
        <v>1</v>
      </c>
      <c r="N478">
        <v>0</v>
      </c>
      <c r="O478">
        <v>1</v>
      </c>
      <c r="P478">
        <v>1</v>
      </c>
      <c r="Q478">
        <v>1</v>
      </c>
    </row>
    <row r="479" spans="1:17" x14ac:dyDescent="0.3">
      <c r="A479" t="str">
        <f>Cleaning!E1221</f>
        <v>Data Analyst</v>
      </c>
      <c r="B479" s="2">
        <f>Cleaning!F1221*1000</f>
        <v>37000</v>
      </c>
      <c r="C479" s="2">
        <f>Cleaning!G1221*1000</f>
        <v>68000</v>
      </c>
      <c r="D479" s="2">
        <f>(Table1[[#This Row],[Salary (Min)]]+Table1[[#This Row],[Salary (Max)]])/2</f>
        <v>52500</v>
      </c>
      <c r="E479" t="s">
        <v>7018</v>
      </c>
      <c r="F479" t="s">
        <v>3557</v>
      </c>
      <c r="G479" t="str">
        <f>LEFT(Table1[[#This Row],[Location]],FIND(",",Table1[[#This Row],[Location]])-1)</f>
        <v>San Antonio</v>
      </c>
      <c r="H479" t="s">
        <v>91</v>
      </c>
      <c r="I479" t="s">
        <v>222</v>
      </c>
      <c r="J479" t="s">
        <v>106</v>
      </c>
      <c r="K479" t="b">
        <v>0</v>
      </c>
      <c r="L479">
        <v>0</v>
      </c>
      <c r="M479">
        <v>0</v>
      </c>
      <c r="N479">
        <v>0</v>
      </c>
      <c r="O479">
        <v>0</v>
      </c>
      <c r="P479">
        <v>0</v>
      </c>
      <c r="Q479">
        <v>1</v>
      </c>
    </row>
    <row r="480" spans="1:17" x14ac:dyDescent="0.3">
      <c r="A480" t="str">
        <f>Cleaning!E1222</f>
        <v>Data Analyst</v>
      </c>
      <c r="B480" s="2">
        <f>Cleaning!F1222*1000</f>
        <v>37000</v>
      </c>
      <c r="C480" s="2">
        <f>Cleaning!G1222*1000</f>
        <v>68000</v>
      </c>
      <c r="D480" s="2">
        <f>(Table1[[#This Row],[Salary (Min)]]+Table1[[#This Row],[Salary (Max)]])/2</f>
        <v>52500</v>
      </c>
      <c r="E480" t="s">
        <v>7029</v>
      </c>
      <c r="F480" t="s">
        <v>3557</v>
      </c>
      <c r="G480" t="str">
        <f>LEFT(Table1[[#This Row],[Location]],FIND(",",Table1[[#This Row],[Location]])-1)</f>
        <v>San Antonio</v>
      </c>
      <c r="H480" t="s">
        <v>51</v>
      </c>
      <c r="I480" t="s">
        <v>46</v>
      </c>
      <c r="J480" t="s">
        <v>47</v>
      </c>
      <c r="K480" t="b">
        <v>0</v>
      </c>
      <c r="L480">
        <v>0</v>
      </c>
      <c r="M480">
        <v>0</v>
      </c>
      <c r="N480">
        <v>0</v>
      </c>
      <c r="O480">
        <v>0</v>
      </c>
      <c r="P480">
        <v>0</v>
      </c>
      <c r="Q480">
        <v>1</v>
      </c>
    </row>
    <row r="481" spans="1:17" x14ac:dyDescent="0.3">
      <c r="A481" t="str">
        <f>Cleaning!E1223</f>
        <v>Data Analyst</v>
      </c>
      <c r="B481" s="2">
        <f>Cleaning!F1223*1000</f>
        <v>37000</v>
      </c>
      <c r="C481" s="2">
        <f>Cleaning!G1223*1000</f>
        <v>68000</v>
      </c>
      <c r="D481" s="2">
        <f>(Table1[[#This Row],[Salary (Min)]]+Table1[[#This Row],[Salary (Max)]])/2</f>
        <v>52500</v>
      </c>
      <c r="E481" t="s">
        <v>7030</v>
      </c>
      <c r="F481" t="s">
        <v>3557</v>
      </c>
      <c r="G481" t="str">
        <f>LEFT(Table1[[#This Row],[Location]],FIND(",",Table1[[#This Row],[Location]])-1)</f>
        <v>San Antonio</v>
      </c>
      <c r="H481" t="s">
        <v>91</v>
      </c>
      <c r="I481" t="s">
        <v>202</v>
      </c>
      <c r="J481" t="s">
        <v>39</v>
      </c>
      <c r="K481" t="b">
        <v>0</v>
      </c>
      <c r="L481">
        <v>1</v>
      </c>
      <c r="M481">
        <v>0</v>
      </c>
      <c r="N481">
        <v>0</v>
      </c>
      <c r="O481">
        <v>0</v>
      </c>
      <c r="P481">
        <v>1</v>
      </c>
      <c r="Q481">
        <v>1</v>
      </c>
    </row>
    <row r="482" spans="1:17" x14ac:dyDescent="0.3">
      <c r="A482" t="str">
        <f>Cleaning!E1224</f>
        <v>Data Analyst</v>
      </c>
      <c r="B482" s="2">
        <f>Cleaning!F1224*1000</f>
        <v>37000</v>
      </c>
      <c r="C482" s="2">
        <f>Cleaning!G1224*1000</f>
        <v>68000</v>
      </c>
      <c r="D482" s="2">
        <f>(Table1[[#This Row],[Salary (Min)]]+Table1[[#This Row],[Salary (Max)]])/2</f>
        <v>52500</v>
      </c>
      <c r="E482" t="s">
        <v>7031</v>
      </c>
      <c r="F482" t="s">
        <v>3557</v>
      </c>
      <c r="G482" t="str">
        <f>LEFT(Table1[[#This Row],[Location]],FIND(",",Table1[[#This Row],[Location]])-1)</f>
        <v>San Antonio</v>
      </c>
      <c r="H482" t="s">
        <v>28</v>
      </c>
      <c r="I482" t="s">
        <v>202</v>
      </c>
      <c r="J482" t="s">
        <v>86</v>
      </c>
      <c r="K482" t="b">
        <v>0</v>
      </c>
      <c r="L482">
        <v>0</v>
      </c>
      <c r="M482">
        <v>0</v>
      </c>
      <c r="N482">
        <v>0</v>
      </c>
      <c r="O482">
        <v>0</v>
      </c>
      <c r="P482">
        <v>0</v>
      </c>
      <c r="Q482">
        <v>1</v>
      </c>
    </row>
    <row r="483" spans="1:17" x14ac:dyDescent="0.3">
      <c r="A483" t="str">
        <f>Cleaning!E1225</f>
        <v>Data Analyst</v>
      </c>
      <c r="B483" s="2">
        <f>Cleaning!F1225*1000</f>
        <v>37000</v>
      </c>
      <c r="C483" s="2">
        <f>Cleaning!G1225*1000</f>
        <v>68000</v>
      </c>
      <c r="D483" s="2">
        <f>(Table1[[#This Row],[Salary (Min)]]+Table1[[#This Row],[Salary (Max)]])/2</f>
        <v>52500</v>
      </c>
      <c r="E483" t="s">
        <v>7032</v>
      </c>
      <c r="F483" t="s">
        <v>3557</v>
      </c>
      <c r="G483" t="str">
        <f>LEFT(Table1[[#This Row],[Location]],FIND(",",Table1[[#This Row],[Location]])-1)</f>
        <v>San Antonio</v>
      </c>
      <c r="H483" t="s">
        <v>20</v>
      </c>
      <c r="I483" t="s">
        <v>202</v>
      </c>
      <c r="J483" t="s">
        <v>47</v>
      </c>
      <c r="K483" t="b">
        <v>0</v>
      </c>
      <c r="L483">
        <v>0</v>
      </c>
      <c r="M483">
        <v>0</v>
      </c>
      <c r="N483">
        <v>0</v>
      </c>
      <c r="O483">
        <v>0</v>
      </c>
      <c r="P483">
        <v>0</v>
      </c>
      <c r="Q483">
        <v>1</v>
      </c>
    </row>
    <row r="484" spans="1:17" x14ac:dyDescent="0.3">
      <c r="A484" t="str">
        <f>Cleaning!E1226</f>
        <v>Data Analyst</v>
      </c>
      <c r="B484" s="2">
        <f>Cleaning!F1226*1000</f>
        <v>37000</v>
      </c>
      <c r="C484" s="2">
        <f>Cleaning!G1226*1000</f>
        <v>68000</v>
      </c>
      <c r="D484" s="2">
        <f>(Table1[[#This Row],[Salary (Min)]]+Table1[[#This Row],[Salary (Max)]])/2</f>
        <v>52500</v>
      </c>
      <c r="E484" t="s">
        <v>7033</v>
      </c>
      <c r="F484" t="s">
        <v>3557</v>
      </c>
      <c r="G484" t="str">
        <f>LEFT(Table1[[#This Row],[Location]],FIND(",",Table1[[#This Row],[Location]])-1)</f>
        <v>San Antonio</v>
      </c>
      <c r="H484" t="s">
        <v>91</v>
      </c>
      <c r="I484" t="s">
        <v>194</v>
      </c>
      <c r="J484" t="s">
        <v>39</v>
      </c>
      <c r="K484" t="b">
        <v>0</v>
      </c>
      <c r="L484">
        <v>0</v>
      </c>
      <c r="M484">
        <v>1</v>
      </c>
      <c r="N484">
        <v>0</v>
      </c>
      <c r="O484">
        <v>1</v>
      </c>
      <c r="P484">
        <v>0</v>
      </c>
      <c r="Q484">
        <v>0</v>
      </c>
    </row>
    <row r="485" spans="1:17" x14ac:dyDescent="0.3">
      <c r="A485" t="str">
        <f>Cleaning!E1227</f>
        <v>Data Analyst</v>
      </c>
      <c r="B485" s="2">
        <f>Cleaning!F1227*1000</f>
        <v>37000</v>
      </c>
      <c r="C485" s="2">
        <f>Cleaning!G1227*1000</f>
        <v>68000</v>
      </c>
      <c r="D485" s="2">
        <f>(Table1[[#This Row],[Salary (Min)]]+Table1[[#This Row],[Salary (Max)]])/2</f>
        <v>52500</v>
      </c>
      <c r="E485" t="s">
        <v>6205</v>
      </c>
      <c r="F485" t="s">
        <v>3557</v>
      </c>
      <c r="G485" t="str">
        <f>LEFT(Table1[[#This Row],[Location]],FIND(",",Table1[[#This Row],[Location]])-1)</f>
        <v>San Antonio</v>
      </c>
      <c r="H485" t="s">
        <v>28</v>
      </c>
      <c r="I485" t="s">
        <v>222</v>
      </c>
      <c r="J485" t="s">
        <v>75</v>
      </c>
      <c r="K485" t="b">
        <v>0</v>
      </c>
      <c r="L485">
        <v>0</v>
      </c>
      <c r="M485">
        <v>1</v>
      </c>
      <c r="N485">
        <v>0</v>
      </c>
      <c r="O485">
        <v>0</v>
      </c>
      <c r="P485">
        <v>0</v>
      </c>
      <c r="Q485">
        <v>0</v>
      </c>
    </row>
    <row r="486" spans="1:17" x14ac:dyDescent="0.3">
      <c r="A486" t="str">
        <f>Cleaning!E1228</f>
        <v>Data Analyst</v>
      </c>
      <c r="B486" s="2">
        <f>Cleaning!F1228*1000</f>
        <v>37000</v>
      </c>
      <c r="C486" s="2">
        <f>Cleaning!G1228*1000</f>
        <v>68000</v>
      </c>
      <c r="D486" s="2">
        <f>(Table1[[#This Row],[Salary (Min)]]+Table1[[#This Row],[Salary (Max)]])/2</f>
        <v>52500</v>
      </c>
      <c r="E486" t="s">
        <v>7034</v>
      </c>
      <c r="F486" t="s">
        <v>3557</v>
      </c>
      <c r="G486" t="str">
        <f>LEFT(Table1[[#This Row],[Location]],FIND(",",Table1[[#This Row],[Location]])-1)</f>
        <v>San Antonio</v>
      </c>
      <c r="H486" t="s">
        <v>28</v>
      </c>
      <c r="I486" t="s">
        <v>3617</v>
      </c>
      <c r="J486" t="s">
        <v>31</v>
      </c>
      <c r="K486" t="b">
        <v>0</v>
      </c>
      <c r="L486">
        <v>0</v>
      </c>
      <c r="M486">
        <v>0</v>
      </c>
      <c r="N486">
        <v>0</v>
      </c>
      <c r="O486">
        <v>0</v>
      </c>
      <c r="P486">
        <v>0</v>
      </c>
      <c r="Q486">
        <v>1</v>
      </c>
    </row>
    <row r="487" spans="1:17" x14ac:dyDescent="0.3">
      <c r="A487" t="str">
        <f>Cleaning!E1229</f>
        <v>Data Analyst</v>
      </c>
      <c r="B487" s="2">
        <f>Cleaning!F1229*1000</f>
        <v>37000</v>
      </c>
      <c r="C487" s="2">
        <f>Cleaning!G1229*1000</f>
        <v>68000</v>
      </c>
      <c r="D487" s="2">
        <f>(Table1[[#This Row],[Salary (Min)]]+Table1[[#This Row],[Salary (Max)]])/2</f>
        <v>52500</v>
      </c>
      <c r="E487" t="s">
        <v>6211</v>
      </c>
      <c r="F487" t="s">
        <v>3557</v>
      </c>
      <c r="G487" t="str">
        <f>LEFT(Table1[[#This Row],[Location]],FIND(",",Table1[[#This Row],[Location]])-1)</f>
        <v>San Antonio</v>
      </c>
      <c r="H487" t="s">
        <v>118</v>
      </c>
      <c r="I487" t="s">
        <v>222</v>
      </c>
      <c r="J487" t="s">
        <v>47</v>
      </c>
      <c r="K487" t="b">
        <v>0</v>
      </c>
      <c r="L487">
        <v>0</v>
      </c>
      <c r="M487">
        <v>0</v>
      </c>
      <c r="N487">
        <v>0</v>
      </c>
      <c r="O487">
        <v>0</v>
      </c>
      <c r="P487">
        <v>0</v>
      </c>
      <c r="Q487">
        <v>0</v>
      </c>
    </row>
    <row r="488" spans="1:17" x14ac:dyDescent="0.3">
      <c r="A488" t="str">
        <f>Cleaning!E1230</f>
        <v>Data Analyst</v>
      </c>
      <c r="B488" s="2">
        <f>Cleaning!F1230*1000</f>
        <v>37000</v>
      </c>
      <c r="C488" s="2">
        <f>Cleaning!G1230*1000</f>
        <v>68000</v>
      </c>
      <c r="D488" s="2">
        <f>(Table1[[#This Row],[Salary (Min)]]+Table1[[#This Row],[Salary (Max)]])/2</f>
        <v>52500</v>
      </c>
      <c r="E488" t="s">
        <v>7035</v>
      </c>
      <c r="F488" t="s">
        <v>3557</v>
      </c>
      <c r="G488" t="str">
        <f>LEFT(Table1[[#This Row],[Location]],FIND(",",Table1[[#This Row],[Location]])-1)</f>
        <v>San Antonio</v>
      </c>
      <c r="H488" t="s">
        <v>35</v>
      </c>
      <c r="I488" t="s">
        <v>119</v>
      </c>
      <c r="J488" t="s">
        <v>24</v>
      </c>
      <c r="K488" t="b">
        <v>0</v>
      </c>
      <c r="L488">
        <v>0</v>
      </c>
      <c r="M488">
        <v>0</v>
      </c>
      <c r="N488">
        <v>0</v>
      </c>
      <c r="O488">
        <v>0</v>
      </c>
      <c r="P488">
        <v>0</v>
      </c>
      <c r="Q488">
        <v>1</v>
      </c>
    </row>
    <row r="489" spans="1:17" x14ac:dyDescent="0.3">
      <c r="A489" t="str">
        <f>Cleaning!E1231</f>
        <v>Data Analyst</v>
      </c>
      <c r="B489" s="2">
        <f>Cleaning!F1231*1000</f>
        <v>37000</v>
      </c>
      <c r="C489" s="2">
        <f>Cleaning!G1231*1000</f>
        <v>68000</v>
      </c>
      <c r="D489" s="2">
        <f>(Table1[[#This Row],[Salary (Min)]]+Table1[[#This Row],[Salary (Max)]])/2</f>
        <v>52500</v>
      </c>
      <c r="E489" t="s">
        <v>7036</v>
      </c>
      <c r="F489" t="s">
        <v>3557</v>
      </c>
      <c r="G489" t="str">
        <f>LEFT(Table1[[#This Row],[Location]],FIND(",",Table1[[#This Row],[Location]])-1)</f>
        <v>San Antonio</v>
      </c>
      <c r="H489" t="s">
        <v>20</v>
      </c>
      <c r="I489" t="s">
        <v>336</v>
      </c>
      <c r="J489" t="s">
        <v>47</v>
      </c>
      <c r="K489" t="b">
        <v>0</v>
      </c>
      <c r="L489">
        <v>0</v>
      </c>
      <c r="M489">
        <v>0</v>
      </c>
      <c r="N489">
        <v>0</v>
      </c>
      <c r="O489">
        <v>0</v>
      </c>
      <c r="P489">
        <v>0</v>
      </c>
      <c r="Q489">
        <v>1</v>
      </c>
    </row>
    <row r="490" spans="1:17" x14ac:dyDescent="0.3">
      <c r="A490" t="str">
        <f>Cleaning!E1232</f>
        <v>Data Analyst</v>
      </c>
      <c r="B490" s="2">
        <f>Cleaning!F1232*1000</f>
        <v>37000</v>
      </c>
      <c r="C490" s="2">
        <f>Cleaning!G1232*1000</f>
        <v>68000</v>
      </c>
      <c r="D490" s="2">
        <f>(Table1[[#This Row],[Salary (Min)]]+Table1[[#This Row],[Salary (Max)]])/2</f>
        <v>52500</v>
      </c>
      <c r="E490" t="s">
        <v>7037</v>
      </c>
      <c r="F490" t="s">
        <v>3631</v>
      </c>
      <c r="G490" t="str">
        <f>LEFT(Table1[[#This Row],[Location]],FIND(",",Table1[[#This Row],[Location]])-1)</f>
        <v>Lackland AFB</v>
      </c>
      <c r="H490" t="s">
        <v>28</v>
      </c>
      <c r="I490" t="s">
        <v>46</v>
      </c>
      <c r="J490" t="s">
        <v>132</v>
      </c>
      <c r="K490" t="b">
        <v>0</v>
      </c>
      <c r="L490">
        <v>0</v>
      </c>
      <c r="M490">
        <v>0</v>
      </c>
      <c r="N490">
        <v>0</v>
      </c>
      <c r="O490">
        <v>0</v>
      </c>
      <c r="P490">
        <v>0</v>
      </c>
      <c r="Q490">
        <v>1</v>
      </c>
    </row>
    <row r="491" spans="1:17" x14ac:dyDescent="0.3">
      <c r="A491" t="str">
        <f>Cleaning!E1096</f>
        <v>Data Analyst</v>
      </c>
      <c r="B491" s="2">
        <f>Cleaning!F1096*1000</f>
        <v>38000</v>
      </c>
      <c r="C491" s="2">
        <f>Cleaning!G1096*1000</f>
        <v>68000</v>
      </c>
      <c r="D491" s="2">
        <f>(Table1[[#This Row],[Salary (Min)]]+Table1[[#This Row],[Salary (Max)]])/2</f>
        <v>53000</v>
      </c>
      <c r="E491" t="s">
        <v>6950</v>
      </c>
      <c r="F491" t="s">
        <v>2452</v>
      </c>
      <c r="G491" t="str">
        <f>LEFT(Table1[[#This Row],[Location]],FIND(",",Table1[[#This Row],[Location]])-1)</f>
        <v>Philadelphia</v>
      </c>
      <c r="H491" t="s">
        <v>20</v>
      </c>
      <c r="I491" t="s">
        <v>46</v>
      </c>
      <c r="J491" t="s">
        <v>160</v>
      </c>
      <c r="K491" t="b">
        <v>0</v>
      </c>
      <c r="L491">
        <v>0</v>
      </c>
      <c r="M491">
        <v>0</v>
      </c>
      <c r="N491">
        <v>0</v>
      </c>
      <c r="O491">
        <v>0</v>
      </c>
      <c r="P491">
        <v>0</v>
      </c>
      <c r="Q491">
        <v>0</v>
      </c>
    </row>
    <row r="492" spans="1:17" x14ac:dyDescent="0.3">
      <c r="A492" t="str">
        <f>Cleaning!E1097</f>
        <v>Data Analyst</v>
      </c>
      <c r="B492" s="2">
        <f>Cleaning!F1097*1000</f>
        <v>38000</v>
      </c>
      <c r="C492" s="2">
        <f>Cleaning!G1097*1000</f>
        <v>68000</v>
      </c>
      <c r="D492" s="2">
        <f>(Table1[[#This Row],[Salary (Min)]]+Table1[[#This Row],[Salary (Max)]])/2</f>
        <v>53000</v>
      </c>
      <c r="E492" t="s">
        <v>6951</v>
      </c>
      <c r="F492" t="s">
        <v>2452</v>
      </c>
      <c r="G492" t="str">
        <f>LEFT(Table1[[#This Row],[Location]],FIND(",",Table1[[#This Row],[Location]])-1)</f>
        <v>Philadelphia</v>
      </c>
      <c r="H492" t="s">
        <v>51</v>
      </c>
      <c r="I492" t="s">
        <v>29</v>
      </c>
      <c r="J492" t="s">
        <v>39</v>
      </c>
      <c r="K492" t="b">
        <v>0</v>
      </c>
      <c r="L492">
        <v>0</v>
      </c>
      <c r="M492">
        <v>0</v>
      </c>
      <c r="N492">
        <v>0</v>
      </c>
      <c r="O492">
        <v>0</v>
      </c>
      <c r="P492">
        <v>0</v>
      </c>
      <c r="Q492">
        <v>0</v>
      </c>
    </row>
    <row r="493" spans="1:17" x14ac:dyDescent="0.3">
      <c r="A493" t="str">
        <f>Cleaning!E1098</f>
        <v>Data Analyst</v>
      </c>
      <c r="B493" s="2">
        <f>Cleaning!F1098*1000</f>
        <v>38000</v>
      </c>
      <c r="C493" s="2">
        <f>Cleaning!G1098*1000</f>
        <v>68000</v>
      </c>
      <c r="D493" s="2">
        <f>(Table1[[#This Row],[Salary (Min)]]+Table1[[#This Row],[Salary (Max)]])/2</f>
        <v>53000</v>
      </c>
      <c r="E493" t="s">
        <v>6946</v>
      </c>
      <c r="F493" t="s">
        <v>2452</v>
      </c>
      <c r="G493" t="str">
        <f>LEFT(Table1[[#This Row],[Location]],FIND(",",Table1[[#This Row],[Location]])-1)</f>
        <v>Philadelphia</v>
      </c>
      <c r="H493" t="s">
        <v>28</v>
      </c>
      <c r="I493" t="s">
        <v>563</v>
      </c>
      <c r="J493" t="s">
        <v>39</v>
      </c>
      <c r="K493" t="b">
        <v>0</v>
      </c>
      <c r="L493">
        <v>0</v>
      </c>
      <c r="M493">
        <v>0</v>
      </c>
      <c r="N493">
        <v>0</v>
      </c>
      <c r="O493">
        <v>1</v>
      </c>
      <c r="P493">
        <v>1</v>
      </c>
      <c r="Q493">
        <v>1</v>
      </c>
    </row>
    <row r="494" spans="1:17" x14ac:dyDescent="0.3">
      <c r="A494" t="str">
        <f>Cleaning!E1099</f>
        <v>Data Analyst</v>
      </c>
      <c r="B494" s="2">
        <f>Cleaning!F1099*1000</f>
        <v>38000</v>
      </c>
      <c r="C494" s="2">
        <f>Cleaning!G1099*1000</f>
        <v>68000</v>
      </c>
      <c r="D494" s="2">
        <f>(Table1[[#This Row],[Salary (Min)]]+Table1[[#This Row],[Salary (Max)]])/2</f>
        <v>53000</v>
      </c>
      <c r="E494" t="s">
        <v>6952</v>
      </c>
      <c r="F494" t="s">
        <v>2452</v>
      </c>
      <c r="G494" t="str">
        <f>LEFT(Table1[[#This Row],[Location]],FIND(",",Table1[[#This Row],[Location]])-1)</f>
        <v>Philadelphia</v>
      </c>
      <c r="H494" t="s">
        <v>72</v>
      </c>
      <c r="I494" t="s">
        <v>66</v>
      </c>
      <c r="J494" t="s">
        <v>86</v>
      </c>
      <c r="K494" t="b">
        <v>0</v>
      </c>
      <c r="L494">
        <v>0</v>
      </c>
      <c r="M494">
        <v>1</v>
      </c>
      <c r="N494">
        <v>0</v>
      </c>
      <c r="O494">
        <v>0</v>
      </c>
      <c r="P494">
        <v>0</v>
      </c>
      <c r="Q494">
        <v>0</v>
      </c>
    </row>
    <row r="495" spans="1:17" x14ac:dyDescent="0.3">
      <c r="A495" t="str">
        <f>Cleaning!E1100</f>
        <v>Data Analyst</v>
      </c>
      <c r="B495" s="2">
        <f>Cleaning!F1100*1000</f>
        <v>38000</v>
      </c>
      <c r="C495" s="2">
        <f>Cleaning!G1100*1000</f>
        <v>68000</v>
      </c>
      <c r="D495" s="2">
        <f>(Table1[[#This Row],[Salary (Min)]]+Table1[[#This Row],[Salary (Max)]])/2</f>
        <v>53000</v>
      </c>
      <c r="E495" t="s">
        <v>6953</v>
      </c>
      <c r="F495" t="s">
        <v>2452</v>
      </c>
      <c r="G495" t="str">
        <f>LEFT(Table1[[#This Row],[Location]],FIND(",",Table1[[#This Row],[Location]])-1)</f>
        <v>Philadelphia</v>
      </c>
      <c r="H495" t="s">
        <v>72</v>
      </c>
      <c r="I495" t="s">
        <v>29</v>
      </c>
      <c r="J495" t="s">
        <v>229</v>
      </c>
      <c r="K495" t="b">
        <v>0</v>
      </c>
      <c r="L495">
        <v>0</v>
      </c>
      <c r="M495">
        <v>0</v>
      </c>
      <c r="N495">
        <v>0</v>
      </c>
      <c r="O495">
        <v>0</v>
      </c>
      <c r="P495">
        <v>0</v>
      </c>
      <c r="Q495">
        <v>0</v>
      </c>
    </row>
    <row r="496" spans="1:17" x14ac:dyDescent="0.3">
      <c r="A496" t="str">
        <f>Cleaning!E1101</f>
        <v>Business Analyst</v>
      </c>
      <c r="B496" s="2">
        <f>Cleaning!F1101*1000</f>
        <v>38000</v>
      </c>
      <c r="C496" s="2">
        <f>Cleaning!G1101*1000</f>
        <v>68000</v>
      </c>
      <c r="D496" s="2">
        <f>(Table1[[#This Row],[Salary (Min)]]+Table1[[#This Row],[Salary (Max)]])/2</f>
        <v>53000</v>
      </c>
      <c r="E496" t="s">
        <v>6954</v>
      </c>
      <c r="F496" t="s">
        <v>2452</v>
      </c>
      <c r="G496" t="str">
        <f>LEFT(Table1[[#This Row],[Location]],FIND(",",Table1[[#This Row],[Location]])-1)</f>
        <v>Philadelphia</v>
      </c>
      <c r="H496" t="s">
        <v>91</v>
      </c>
      <c r="I496" t="s">
        <v>137</v>
      </c>
      <c r="J496" t="s">
        <v>39</v>
      </c>
      <c r="K496" t="b">
        <v>0</v>
      </c>
      <c r="L496">
        <v>1</v>
      </c>
      <c r="M496">
        <v>0</v>
      </c>
      <c r="N496">
        <v>0</v>
      </c>
      <c r="O496">
        <v>0</v>
      </c>
      <c r="P496">
        <v>1</v>
      </c>
      <c r="Q496">
        <v>0</v>
      </c>
    </row>
    <row r="497" spans="1:17" x14ac:dyDescent="0.3">
      <c r="A497" t="str">
        <f>Cleaning!E1102</f>
        <v>Data Analyst</v>
      </c>
      <c r="B497" s="2">
        <f>Cleaning!F1102*1000</f>
        <v>38000</v>
      </c>
      <c r="C497" s="2">
        <f>Cleaning!G1102*1000</f>
        <v>68000</v>
      </c>
      <c r="D497" s="2">
        <f>(Table1[[#This Row],[Salary (Min)]]+Table1[[#This Row],[Salary (Max)]])/2</f>
        <v>53000</v>
      </c>
      <c r="E497" t="s">
        <v>6955</v>
      </c>
      <c r="F497" t="s">
        <v>3216</v>
      </c>
      <c r="G497" t="str">
        <f>LEFT(Table1[[#This Row],[Location]],FIND(",",Table1[[#This Row],[Location]])-1)</f>
        <v>Wilmington</v>
      </c>
      <c r="H497" t="s">
        <v>28</v>
      </c>
      <c r="I497" t="s">
        <v>58</v>
      </c>
      <c r="J497" t="s">
        <v>132</v>
      </c>
      <c r="K497" t="b">
        <v>0</v>
      </c>
      <c r="L497">
        <v>0</v>
      </c>
      <c r="M497">
        <v>0</v>
      </c>
      <c r="N497">
        <v>0</v>
      </c>
      <c r="O497">
        <v>0</v>
      </c>
      <c r="P497">
        <v>0</v>
      </c>
      <c r="Q497">
        <v>1</v>
      </c>
    </row>
    <row r="498" spans="1:17" x14ac:dyDescent="0.3">
      <c r="A498" t="str">
        <f>Cleaning!E1103</f>
        <v>Data Analyst</v>
      </c>
      <c r="B498" s="2">
        <f>Cleaning!F1103*1000</f>
        <v>38000</v>
      </c>
      <c r="C498" s="2">
        <f>Cleaning!G1103*1000</f>
        <v>68000</v>
      </c>
      <c r="D498" s="2">
        <f>(Table1[[#This Row],[Salary (Min)]]+Table1[[#This Row],[Salary (Max)]])/2</f>
        <v>53000</v>
      </c>
      <c r="E498" t="s">
        <v>6264</v>
      </c>
      <c r="F498" t="s">
        <v>2452</v>
      </c>
      <c r="G498" t="str">
        <f>LEFT(Table1[[#This Row],[Location]],FIND(",",Table1[[#This Row],[Location]])-1)</f>
        <v>Philadelphia</v>
      </c>
      <c r="H498" t="s">
        <v>118</v>
      </c>
      <c r="I498" t="s">
        <v>46</v>
      </c>
      <c r="J498" t="s">
        <v>47</v>
      </c>
      <c r="K498" t="b">
        <v>0</v>
      </c>
      <c r="L498">
        <v>0</v>
      </c>
      <c r="M498">
        <v>0</v>
      </c>
      <c r="N498">
        <v>0</v>
      </c>
      <c r="O498">
        <v>0</v>
      </c>
      <c r="P498">
        <v>0</v>
      </c>
      <c r="Q498">
        <v>0</v>
      </c>
    </row>
    <row r="499" spans="1:17" x14ac:dyDescent="0.3">
      <c r="A499" t="str">
        <f>Cleaning!E1104</f>
        <v>Data Analyst</v>
      </c>
      <c r="B499" s="2">
        <f>Cleaning!F1104*1000</f>
        <v>38000</v>
      </c>
      <c r="C499" s="2">
        <f>Cleaning!G1104*1000</f>
        <v>68000</v>
      </c>
      <c r="D499" s="2">
        <f>(Table1[[#This Row],[Salary (Min)]]+Table1[[#This Row],[Salary (Max)]])/2</f>
        <v>53000</v>
      </c>
      <c r="E499" t="s">
        <v>6956</v>
      </c>
      <c r="F499" t="s">
        <v>2114</v>
      </c>
      <c r="G499" t="str">
        <f>LEFT(Table1[[#This Row],[Location]],FIND(",",Table1[[#This Row],[Location]])-1)</f>
        <v>Radnor</v>
      </c>
      <c r="H499" t="s">
        <v>28</v>
      </c>
      <c r="I499" t="s">
        <v>475</v>
      </c>
      <c r="J499" t="s">
        <v>31</v>
      </c>
      <c r="K499" t="b">
        <v>0</v>
      </c>
      <c r="L499">
        <v>0</v>
      </c>
      <c r="M499">
        <v>0</v>
      </c>
      <c r="N499">
        <v>0</v>
      </c>
      <c r="O499">
        <v>0</v>
      </c>
      <c r="P499">
        <v>0</v>
      </c>
      <c r="Q499">
        <v>0</v>
      </c>
    </row>
    <row r="500" spans="1:17" x14ac:dyDescent="0.3">
      <c r="A500" t="str">
        <f>Cleaning!E1105</f>
        <v>Data Analyst</v>
      </c>
      <c r="B500" s="2">
        <f>Cleaning!F1105*1000</f>
        <v>38000</v>
      </c>
      <c r="C500" s="2">
        <f>Cleaning!G1105*1000</f>
        <v>68000</v>
      </c>
      <c r="D500" s="2">
        <f>(Table1[[#This Row],[Salary (Min)]]+Table1[[#This Row],[Salary (Max)]])/2</f>
        <v>53000</v>
      </c>
      <c r="E500" t="s">
        <v>6957</v>
      </c>
      <c r="F500" t="s">
        <v>2452</v>
      </c>
      <c r="G500" t="str">
        <f>LEFT(Table1[[#This Row],[Location]],FIND(",",Table1[[#This Row],[Location]])-1)</f>
        <v>Philadelphia</v>
      </c>
      <c r="H500" t="s">
        <v>137</v>
      </c>
      <c r="I500" t="s">
        <v>137</v>
      </c>
      <c r="J500" t="s">
        <v>137</v>
      </c>
      <c r="K500" t="b">
        <v>0</v>
      </c>
      <c r="L500">
        <v>1</v>
      </c>
      <c r="M500">
        <v>0</v>
      </c>
      <c r="N500">
        <v>0</v>
      </c>
      <c r="O500">
        <v>0</v>
      </c>
      <c r="P500">
        <v>0</v>
      </c>
      <c r="Q500">
        <v>1</v>
      </c>
    </row>
    <row r="501" spans="1:17" x14ac:dyDescent="0.3">
      <c r="A501" t="str">
        <f>Cleaning!E1106</f>
        <v>Data Analyst</v>
      </c>
      <c r="B501" s="2">
        <f>Cleaning!F1106*1000</f>
        <v>38000</v>
      </c>
      <c r="C501" s="2">
        <f>Cleaning!G1106*1000</f>
        <v>68000</v>
      </c>
      <c r="D501" s="2">
        <f>(Table1[[#This Row],[Salary (Min)]]+Table1[[#This Row],[Salary (Max)]])/2</f>
        <v>53000</v>
      </c>
      <c r="E501" t="s">
        <v>6958</v>
      </c>
      <c r="F501" t="s">
        <v>3296</v>
      </c>
      <c r="G501" t="str">
        <f>LEFT(Table1[[#This Row],[Location]],FIND(",",Table1[[#This Row],[Location]])-1)</f>
        <v>West Conshohocken</v>
      </c>
      <c r="H501" t="s">
        <v>118</v>
      </c>
      <c r="I501" t="s">
        <v>29</v>
      </c>
      <c r="J501" t="s">
        <v>39</v>
      </c>
      <c r="K501" t="b">
        <v>0</v>
      </c>
      <c r="L501">
        <v>0</v>
      </c>
      <c r="M501">
        <v>0</v>
      </c>
      <c r="N501">
        <v>0</v>
      </c>
      <c r="O501">
        <v>0</v>
      </c>
      <c r="P501">
        <v>0</v>
      </c>
      <c r="Q501">
        <v>1</v>
      </c>
    </row>
    <row r="502" spans="1:17" x14ac:dyDescent="0.3">
      <c r="A502" t="str">
        <f>Cleaning!E1107</f>
        <v>Data Analyst</v>
      </c>
      <c r="B502" s="2">
        <f>Cleaning!F1107*1000</f>
        <v>38000</v>
      </c>
      <c r="C502" s="2">
        <f>Cleaning!G1107*1000</f>
        <v>68000</v>
      </c>
      <c r="D502" s="2">
        <f>(Table1[[#This Row],[Salary (Min)]]+Table1[[#This Row],[Salary (Max)]])/2</f>
        <v>53000</v>
      </c>
      <c r="E502" t="s">
        <v>6946</v>
      </c>
      <c r="F502" t="s">
        <v>2452</v>
      </c>
      <c r="G502" t="str">
        <f>LEFT(Table1[[#This Row],[Location]],FIND(",",Table1[[#This Row],[Location]])-1)</f>
        <v>Philadelphia</v>
      </c>
      <c r="H502" t="s">
        <v>28</v>
      </c>
      <c r="I502" t="s">
        <v>563</v>
      </c>
      <c r="J502" t="s">
        <v>39</v>
      </c>
      <c r="K502" t="b">
        <v>0</v>
      </c>
      <c r="L502">
        <v>1</v>
      </c>
      <c r="M502">
        <v>1</v>
      </c>
      <c r="N502">
        <v>1</v>
      </c>
      <c r="O502">
        <v>0</v>
      </c>
      <c r="P502">
        <v>0</v>
      </c>
      <c r="Q502">
        <v>1</v>
      </c>
    </row>
    <row r="503" spans="1:17" x14ac:dyDescent="0.3">
      <c r="A503" t="str">
        <f>Cleaning!E1108</f>
        <v>Data Analyst</v>
      </c>
      <c r="B503" s="2">
        <f>Cleaning!F1108*1000</f>
        <v>38000</v>
      </c>
      <c r="C503" s="2">
        <f>Cleaning!G1108*1000</f>
        <v>68000</v>
      </c>
      <c r="D503" s="2">
        <f>(Table1[[#This Row],[Salary (Min)]]+Table1[[#This Row],[Salary (Max)]])/2</f>
        <v>53000</v>
      </c>
      <c r="E503" t="s">
        <v>6959</v>
      </c>
      <c r="F503" t="s">
        <v>3057</v>
      </c>
      <c r="G503" t="str">
        <f>LEFT(Table1[[#This Row],[Location]],FIND(",",Table1[[#This Row],[Location]])-1)</f>
        <v>Malvern</v>
      </c>
      <c r="H503" t="s">
        <v>91</v>
      </c>
      <c r="I503" t="s">
        <v>46</v>
      </c>
      <c r="J503" t="s">
        <v>155</v>
      </c>
      <c r="K503" t="b">
        <v>0</v>
      </c>
      <c r="L503">
        <v>0</v>
      </c>
      <c r="M503">
        <v>0</v>
      </c>
      <c r="N503">
        <v>0</v>
      </c>
      <c r="O503">
        <v>0</v>
      </c>
      <c r="P503">
        <v>0</v>
      </c>
      <c r="Q503">
        <v>1</v>
      </c>
    </row>
    <row r="504" spans="1:17" x14ac:dyDescent="0.3">
      <c r="A504" t="str">
        <f>Cleaning!E1109</f>
        <v>Data Analyst</v>
      </c>
      <c r="B504" s="2">
        <f>Cleaning!F1109*1000</f>
        <v>38000</v>
      </c>
      <c r="C504" s="2">
        <f>Cleaning!G1109*1000</f>
        <v>68000</v>
      </c>
      <c r="D504" s="2">
        <f>(Table1[[#This Row],[Salary (Min)]]+Table1[[#This Row],[Salary (Max)]])/2</f>
        <v>53000</v>
      </c>
      <c r="E504" t="s">
        <v>6960</v>
      </c>
      <c r="F504" t="s">
        <v>2452</v>
      </c>
      <c r="G504" t="str">
        <f>LEFT(Table1[[#This Row],[Location]],FIND(",",Table1[[#This Row],[Location]])-1)</f>
        <v>Philadelphia</v>
      </c>
      <c r="H504" t="s">
        <v>137</v>
      </c>
      <c r="I504" t="s">
        <v>137</v>
      </c>
      <c r="J504" t="s">
        <v>137</v>
      </c>
      <c r="K504" t="b">
        <v>0</v>
      </c>
      <c r="L504">
        <v>0</v>
      </c>
      <c r="M504">
        <v>0</v>
      </c>
      <c r="N504">
        <v>0</v>
      </c>
      <c r="O504">
        <v>0</v>
      </c>
      <c r="P504">
        <v>0</v>
      </c>
      <c r="Q504">
        <v>1</v>
      </c>
    </row>
    <row r="505" spans="1:17" x14ac:dyDescent="0.3">
      <c r="A505" t="str">
        <f>Cleaning!E1110</f>
        <v>Data Analyst</v>
      </c>
      <c r="B505" s="2">
        <f>Cleaning!F1110*1000</f>
        <v>38000</v>
      </c>
      <c r="C505" s="2">
        <f>Cleaning!G1110*1000</f>
        <v>68000</v>
      </c>
      <c r="D505" s="2">
        <f>(Table1[[#This Row],[Salary (Min)]]+Table1[[#This Row],[Salary (Max)]])/2</f>
        <v>53000</v>
      </c>
      <c r="E505" t="s">
        <v>6961</v>
      </c>
      <c r="F505" t="s">
        <v>1001</v>
      </c>
      <c r="G505" t="str">
        <f>LEFT(Table1[[#This Row],[Location]],FIND(",",Table1[[#This Row],[Location]])-1)</f>
        <v>King of Prussia</v>
      </c>
      <c r="H505" t="s">
        <v>28</v>
      </c>
      <c r="I505" t="s">
        <v>46</v>
      </c>
      <c r="J505" t="s">
        <v>39</v>
      </c>
      <c r="K505" t="b">
        <v>0</v>
      </c>
      <c r="L505">
        <v>0</v>
      </c>
      <c r="M505">
        <v>0</v>
      </c>
      <c r="N505">
        <v>0</v>
      </c>
      <c r="O505">
        <v>0</v>
      </c>
      <c r="P505">
        <v>0</v>
      </c>
      <c r="Q505">
        <v>1</v>
      </c>
    </row>
    <row r="506" spans="1:17" x14ac:dyDescent="0.3">
      <c r="A506" t="str">
        <f>Cleaning!E1111</f>
        <v>Data Analyst</v>
      </c>
      <c r="B506" s="2">
        <f>Cleaning!F1111*1000</f>
        <v>38000</v>
      </c>
      <c r="C506" s="2">
        <f>Cleaning!G1111*1000</f>
        <v>68000</v>
      </c>
      <c r="D506" s="2">
        <f>(Table1[[#This Row],[Salary (Min)]]+Table1[[#This Row],[Salary (Max)]])/2</f>
        <v>53000</v>
      </c>
      <c r="E506" t="s">
        <v>6962</v>
      </c>
      <c r="F506" t="s">
        <v>2932</v>
      </c>
      <c r="G506" t="str">
        <f>LEFT(Table1[[#This Row],[Location]],FIND(",",Table1[[#This Row],[Location]])-1)</f>
        <v>Wayne</v>
      </c>
      <c r="H506" t="s">
        <v>91</v>
      </c>
      <c r="I506" t="s">
        <v>1047</v>
      </c>
      <c r="J506" t="s">
        <v>106</v>
      </c>
      <c r="K506" t="b">
        <v>0</v>
      </c>
      <c r="L506">
        <v>0</v>
      </c>
      <c r="M506">
        <v>0</v>
      </c>
      <c r="N506">
        <v>0</v>
      </c>
      <c r="O506">
        <v>0</v>
      </c>
      <c r="P506">
        <v>0</v>
      </c>
      <c r="Q506">
        <v>1</v>
      </c>
    </row>
    <row r="507" spans="1:17" x14ac:dyDescent="0.3">
      <c r="A507" t="str">
        <f>Cleaning!E1112</f>
        <v>Data Analyst</v>
      </c>
      <c r="B507" s="2">
        <f>Cleaning!F1112*1000</f>
        <v>38000</v>
      </c>
      <c r="C507" s="2">
        <f>Cleaning!G1112*1000</f>
        <v>68000</v>
      </c>
      <c r="D507" s="2">
        <f>(Table1[[#This Row],[Salary (Min)]]+Table1[[#This Row],[Salary (Max)]])/2</f>
        <v>53000</v>
      </c>
      <c r="E507" t="s">
        <v>6693</v>
      </c>
      <c r="F507" t="s">
        <v>3216</v>
      </c>
      <c r="G507" t="str">
        <f>LEFT(Table1[[#This Row],[Location]],FIND(",",Table1[[#This Row],[Location]])-1)</f>
        <v>Wilmington</v>
      </c>
      <c r="H507" t="s">
        <v>118</v>
      </c>
      <c r="I507" t="s">
        <v>222</v>
      </c>
      <c r="J507" t="s">
        <v>24</v>
      </c>
      <c r="K507" t="b">
        <v>0</v>
      </c>
      <c r="L507">
        <v>1</v>
      </c>
      <c r="M507">
        <v>0</v>
      </c>
      <c r="N507">
        <v>0</v>
      </c>
      <c r="O507">
        <v>0</v>
      </c>
      <c r="P507">
        <v>0</v>
      </c>
      <c r="Q507">
        <v>1</v>
      </c>
    </row>
    <row r="508" spans="1:17" x14ac:dyDescent="0.3">
      <c r="A508" t="str">
        <f>Cleaning!E1113</f>
        <v>Business Analyst</v>
      </c>
      <c r="B508" s="2">
        <f>Cleaning!F1113*1000</f>
        <v>38000</v>
      </c>
      <c r="C508" s="2">
        <f>Cleaning!G1113*1000</f>
        <v>68000</v>
      </c>
      <c r="D508" s="2">
        <f>(Table1[[#This Row],[Salary (Min)]]+Table1[[#This Row],[Salary (Max)]])/2</f>
        <v>53000</v>
      </c>
      <c r="E508" t="s">
        <v>6963</v>
      </c>
      <c r="F508" t="s">
        <v>3314</v>
      </c>
      <c r="G508" t="str">
        <f>LEFT(Table1[[#This Row],[Location]],FIND(",",Table1[[#This Row],[Location]])-1)</f>
        <v>Bensalem</v>
      </c>
      <c r="H508" t="s">
        <v>118</v>
      </c>
      <c r="I508" t="s">
        <v>46</v>
      </c>
      <c r="J508" t="s">
        <v>160</v>
      </c>
      <c r="K508" t="b">
        <v>1</v>
      </c>
      <c r="L508">
        <v>1</v>
      </c>
      <c r="M508">
        <v>0</v>
      </c>
      <c r="N508">
        <v>0</v>
      </c>
      <c r="O508">
        <v>0</v>
      </c>
      <c r="P508">
        <v>0</v>
      </c>
      <c r="Q508">
        <v>1</v>
      </c>
    </row>
    <row r="509" spans="1:17" x14ac:dyDescent="0.3">
      <c r="A509" t="str">
        <f>Cleaning!E1114</f>
        <v>Data Analyst</v>
      </c>
      <c r="B509" s="2">
        <f>Cleaning!F1114*1000</f>
        <v>38000</v>
      </c>
      <c r="C509" s="2">
        <f>Cleaning!G1114*1000</f>
        <v>68000</v>
      </c>
      <c r="D509" s="2">
        <f>(Table1[[#This Row],[Salary (Min)]]+Table1[[#This Row],[Salary (Max)]])/2</f>
        <v>53000</v>
      </c>
      <c r="E509" t="s">
        <v>6899</v>
      </c>
      <c r="F509" t="s">
        <v>3057</v>
      </c>
      <c r="G509" t="str">
        <f>LEFT(Table1[[#This Row],[Location]],FIND(",",Table1[[#This Row],[Location]])-1)</f>
        <v>Malvern</v>
      </c>
      <c r="H509" t="s">
        <v>28</v>
      </c>
      <c r="I509" t="s">
        <v>58</v>
      </c>
      <c r="J509" t="s">
        <v>39</v>
      </c>
      <c r="K509" t="b">
        <v>0</v>
      </c>
      <c r="L509">
        <v>1</v>
      </c>
      <c r="M509">
        <v>1</v>
      </c>
      <c r="N509">
        <v>0</v>
      </c>
      <c r="O509">
        <v>0</v>
      </c>
      <c r="P509">
        <v>0</v>
      </c>
      <c r="Q509">
        <v>1</v>
      </c>
    </row>
    <row r="510" spans="1:17" x14ac:dyDescent="0.3">
      <c r="A510" t="str">
        <f>Cleaning!E1115</f>
        <v>Data Analyst</v>
      </c>
      <c r="B510" s="2">
        <f>Cleaning!F1115*1000</f>
        <v>38000</v>
      </c>
      <c r="C510" s="2">
        <f>Cleaning!G1115*1000</f>
        <v>68000</v>
      </c>
      <c r="D510" s="2">
        <f>(Table1[[#This Row],[Salary (Min)]]+Table1[[#This Row],[Salary (Max)]])/2</f>
        <v>53000</v>
      </c>
      <c r="E510" t="s">
        <v>6731</v>
      </c>
      <c r="F510" t="s">
        <v>2452</v>
      </c>
      <c r="G510" t="str">
        <f>LEFT(Table1[[#This Row],[Location]],FIND(",",Table1[[#This Row],[Location]])-1)</f>
        <v>Philadelphia</v>
      </c>
      <c r="H510" t="s">
        <v>35</v>
      </c>
      <c r="I510" t="s">
        <v>222</v>
      </c>
      <c r="J510" t="s">
        <v>24</v>
      </c>
      <c r="K510" t="b">
        <v>0</v>
      </c>
      <c r="L510">
        <v>1</v>
      </c>
      <c r="M510">
        <v>0</v>
      </c>
      <c r="N510">
        <v>0</v>
      </c>
      <c r="O510">
        <v>0</v>
      </c>
      <c r="P510">
        <v>0</v>
      </c>
      <c r="Q510">
        <v>1</v>
      </c>
    </row>
    <row r="511" spans="1:17" x14ac:dyDescent="0.3">
      <c r="A511" t="str">
        <f>Cleaning!E1116</f>
        <v>Data Analyst</v>
      </c>
      <c r="B511" s="2">
        <f>Cleaning!F1116*1000</f>
        <v>38000</v>
      </c>
      <c r="C511" s="2">
        <f>Cleaning!G1116*1000</f>
        <v>68000</v>
      </c>
      <c r="D511" s="2">
        <f>(Table1[[#This Row],[Salary (Min)]]+Table1[[#This Row],[Salary (Max)]])/2</f>
        <v>53000</v>
      </c>
      <c r="E511" t="s">
        <v>6693</v>
      </c>
      <c r="F511" t="s">
        <v>2452</v>
      </c>
      <c r="G511" t="str">
        <f>LEFT(Table1[[#This Row],[Location]],FIND(",",Table1[[#This Row],[Location]])-1)</f>
        <v>Philadelphia</v>
      </c>
      <c r="H511" t="s">
        <v>118</v>
      </c>
      <c r="I511" t="s">
        <v>222</v>
      </c>
      <c r="J511" t="s">
        <v>24</v>
      </c>
      <c r="K511" t="b">
        <v>0</v>
      </c>
      <c r="L511">
        <v>0</v>
      </c>
      <c r="M511">
        <v>0</v>
      </c>
      <c r="N511">
        <v>1</v>
      </c>
      <c r="O511">
        <v>0</v>
      </c>
      <c r="P511">
        <v>0</v>
      </c>
      <c r="Q511">
        <v>0</v>
      </c>
    </row>
    <row r="512" spans="1:17" x14ac:dyDescent="0.3">
      <c r="A512" t="str">
        <f>Cleaning!E1117</f>
        <v>Data Analyst</v>
      </c>
      <c r="B512" s="2">
        <f>Cleaning!F1117*1000</f>
        <v>38000</v>
      </c>
      <c r="C512" s="2">
        <f>Cleaning!G1117*1000</f>
        <v>68000</v>
      </c>
      <c r="D512" s="2">
        <f>(Table1[[#This Row],[Salary (Min)]]+Table1[[#This Row],[Salary (Max)]])/2</f>
        <v>53000</v>
      </c>
      <c r="E512" t="s">
        <v>6964</v>
      </c>
      <c r="F512" t="s">
        <v>1001</v>
      </c>
      <c r="G512" t="str">
        <f>LEFT(Table1[[#This Row],[Location]],FIND(",",Table1[[#This Row],[Location]])-1)</f>
        <v>King of Prussia</v>
      </c>
      <c r="H512" t="s">
        <v>35</v>
      </c>
      <c r="I512" t="s">
        <v>475</v>
      </c>
      <c r="J512" t="s">
        <v>39</v>
      </c>
      <c r="K512" t="b">
        <v>0</v>
      </c>
      <c r="L512">
        <v>1</v>
      </c>
      <c r="M512">
        <v>0</v>
      </c>
      <c r="N512">
        <v>0</v>
      </c>
      <c r="O512">
        <v>0</v>
      </c>
      <c r="P512">
        <v>0</v>
      </c>
      <c r="Q512">
        <v>1</v>
      </c>
    </row>
    <row r="513" spans="1:17" x14ac:dyDescent="0.3">
      <c r="A513" t="str">
        <f>Cleaning!E1118</f>
        <v>Data Analyst</v>
      </c>
      <c r="B513" s="2">
        <f>Cleaning!F1118*1000</f>
        <v>38000</v>
      </c>
      <c r="C513" s="2">
        <f>Cleaning!G1118*1000</f>
        <v>68000</v>
      </c>
      <c r="D513" s="2">
        <f>(Table1[[#This Row],[Salary (Min)]]+Table1[[#This Row],[Salary (Max)]])/2</f>
        <v>53000</v>
      </c>
      <c r="E513" t="s">
        <v>6965</v>
      </c>
      <c r="F513" t="s">
        <v>3231</v>
      </c>
      <c r="G513" t="str">
        <f>LEFT(Table1[[#This Row],[Location]],FIND(",",Table1[[#This Row],[Location]])-1)</f>
        <v>Horsham</v>
      </c>
      <c r="H513" t="s">
        <v>20</v>
      </c>
      <c r="I513" t="s">
        <v>222</v>
      </c>
      <c r="J513" t="s">
        <v>39</v>
      </c>
      <c r="K513" t="b">
        <v>0</v>
      </c>
      <c r="L513">
        <v>1</v>
      </c>
      <c r="M513">
        <v>0</v>
      </c>
      <c r="N513">
        <v>0</v>
      </c>
      <c r="O513">
        <v>0</v>
      </c>
      <c r="P513">
        <v>0</v>
      </c>
      <c r="Q513">
        <v>1</v>
      </c>
    </row>
    <row r="514" spans="1:17" x14ac:dyDescent="0.3">
      <c r="A514" t="str">
        <f>Cleaning!E1119</f>
        <v>Data Analyst</v>
      </c>
      <c r="B514" s="2">
        <f>Cleaning!F1119*1000</f>
        <v>38000</v>
      </c>
      <c r="C514" s="2">
        <f>Cleaning!G1119*1000</f>
        <v>68000</v>
      </c>
      <c r="D514" s="2">
        <f>(Table1[[#This Row],[Salary (Min)]]+Table1[[#This Row],[Salary (Max)]])/2</f>
        <v>53000</v>
      </c>
      <c r="E514" t="s">
        <v>6966</v>
      </c>
      <c r="F514" t="s">
        <v>3330</v>
      </c>
      <c r="G514" t="str">
        <f>LEFT(Table1[[#This Row],[Location]],FIND(",",Table1[[#This Row],[Location]])-1)</f>
        <v>Exton</v>
      </c>
      <c r="H514" t="s">
        <v>118</v>
      </c>
      <c r="I514" t="s">
        <v>119</v>
      </c>
      <c r="J514" t="s">
        <v>160</v>
      </c>
      <c r="K514" t="b">
        <v>0</v>
      </c>
      <c r="L514">
        <v>1</v>
      </c>
      <c r="M514">
        <v>1</v>
      </c>
      <c r="N514">
        <v>0</v>
      </c>
      <c r="O514">
        <v>1</v>
      </c>
      <c r="P514">
        <v>0</v>
      </c>
      <c r="Q514">
        <v>0</v>
      </c>
    </row>
    <row r="515" spans="1:17" x14ac:dyDescent="0.3">
      <c r="A515" t="str">
        <f>Cleaning!E1120</f>
        <v>Data Analyst</v>
      </c>
      <c r="B515" s="2">
        <f>Cleaning!F1120*1000</f>
        <v>38000</v>
      </c>
      <c r="C515" s="2">
        <f>Cleaning!G1120*1000</f>
        <v>68000</v>
      </c>
      <c r="D515" s="2">
        <f>(Table1[[#This Row],[Salary (Min)]]+Table1[[#This Row],[Salary (Max)]])/2</f>
        <v>53000</v>
      </c>
      <c r="E515" t="s">
        <v>6967</v>
      </c>
      <c r="F515" t="s">
        <v>2452</v>
      </c>
      <c r="G515" t="str">
        <f>LEFT(Table1[[#This Row],[Location]],FIND(",",Table1[[#This Row],[Location]])-1)</f>
        <v>Philadelphia</v>
      </c>
      <c r="H515" t="s">
        <v>20</v>
      </c>
      <c r="I515" t="s">
        <v>22</v>
      </c>
      <c r="J515" t="s">
        <v>39</v>
      </c>
      <c r="K515" t="b">
        <v>0</v>
      </c>
      <c r="L515">
        <v>1</v>
      </c>
      <c r="M515">
        <v>0</v>
      </c>
      <c r="N515">
        <v>0</v>
      </c>
      <c r="O515">
        <v>1</v>
      </c>
      <c r="P515">
        <v>0</v>
      </c>
      <c r="Q515">
        <v>1</v>
      </c>
    </row>
    <row r="516" spans="1:17" x14ac:dyDescent="0.3">
      <c r="A516" t="str">
        <f>Cleaning!E1121</f>
        <v>Data Analyst</v>
      </c>
      <c r="B516" s="2">
        <f>Cleaning!F1121*1000</f>
        <v>38000</v>
      </c>
      <c r="C516" s="2">
        <f>Cleaning!G1121*1000</f>
        <v>68000</v>
      </c>
      <c r="D516" s="2">
        <f>(Table1[[#This Row],[Salary (Min)]]+Table1[[#This Row],[Salary (Max)]])/2</f>
        <v>53000</v>
      </c>
      <c r="E516" t="s">
        <v>6945</v>
      </c>
      <c r="F516" t="s">
        <v>2452</v>
      </c>
      <c r="G516" t="str">
        <f>LEFT(Table1[[#This Row],[Location]],FIND(",",Table1[[#This Row],[Location]])-1)</f>
        <v>Philadelphia</v>
      </c>
      <c r="H516" t="s">
        <v>28</v>
      </c>
      <c r="I516" t="s">
        <v>46</v>
      </c>
      <c r="J516" t="s">
        <v>229</v>
      </c>
      <c r="K516" t="b">
        <v>0</v>
      </c>
      <c r="L516">
        <v>1</v>
      </c>
      <c r="M516">
        <v>1</v>
      </c>
      <c r="N516">
        <v>0</v>
      </c>
      <c r="O516">
        <v>1</v>
      </c>
      <c r="P516">
        <v>0</v>
      </c>
      <c r="Q516">
        <v>0</v>
      </c>
    </row>
    <row r="517" spans="1:17" x14ac:dyDescent="0.3">
      <c r="A517" t="str">
        <f>Cleaning!E1122</f>
        <v>Business Analyst</v>
      </c>
      <c r="B517" s="2">
        <f>Cleaning!F1122*1000</f>
        <v>38000</v>
      </c>
      <c r="C517" s="2">
        <f>Cleaning!G1122*1000</f>
        <v>68000</v>
      </c>
      <c r="D517" s="2">
        <f>(Table1[[#This Row],[Salary (Min)]]+Table1[[#This Row],[Salary (Max)]])/2</f>
        <v>53000</v>
      </c>
      <c r="E517" t="s">
        <v>6582</v>
      </c>
      <c r="F517" t="s">
        <v>3216</v>
      </c>
      <c r="G517" t="str">
        <f>LEFT(Table1[[#This Row],[Location]],FIND(",",Table1[[#This Row],[Location]])-1)</f>
        <v>Wilmington</v>
      </c>
      <c r="H517" t="s">
        <v>137</v>
      </c>
      <c r="I517" t="s">
        <v>137</v>
      </c>
      <c r="J517" t="s">
        <v>137</v>
      </c>
      <c r="K517" t="b">
        <v>0</v>
      </c>
      <c r="L517">
        <v>1</v>
      </c>
      <c r="M517">
        <v>1</v>
      </c>
      <c r="N517">
        <v>0</v>
      </c>
      <c r="O517">
        <v>0</v>
      </c>
      <c r="P517">
        <v>0</v>
      </c>
      <c r="Q517">
        <v>1</v>
      </c>
    </row>
    <row r="518" spans="1:17" x14ac:dyDescent="0.3">
      <c r="A518" t="str">
        <f>Cleaning!E1123</f>
        <v>Data Analyst</v>
      </c>
      <c r="B518" s="2">
        <f>Cleaning!F1123*1000</f>
        <v>38000</v>
      </c>
      <c r="C518" s="2">
        <f>Cleaning!G1123*1000</f>
        <v>68000</v>
      </c>
      <c r="D518" s="2">
        <f>(Table1[[#This Row],[Salary (Min)]]+Table1[[#This Row],[Salary (Max)]])/2</f>
        <v>53000</v>
      </c>
      <c r="E518" t="s">
        <v>6968</v>
      </c>
      <c r="F518" t="s">
        <v>3340</v>
      </c>
      <c r="G518" t="str">
        <f>LEFT(Table1[[#This Row],[Location]],FIND(",",Table1[[#This Row],[Location]])-1)</f>
        <v>Doylestown</v>
      </c>
      <c r="H518" t="s">
        <v>137</v>
      </c>
      <c r="I518" t="s">
        <v>137</v>
      </c>
      <c r="J518" t="s">
        <v>137</v>
      </c>
      <c r="K518" t="b">
        <v>0</v>
      </c>
      <c r="L518">
        <v>1</v>
      </c>
      <c r="M518">
        <v>1</v>
      </c>
      <c r="N518">
        <v>0</v>
      </c>
      <c r="O518">
        <v>1</v>
      </c>
      <c r="P518">
        <v>0</v>
      </c>
      <c r="Q518">
        <v>1</v>
      </c>
    </row>
    <row r="519" spans="1:17" x14ac:dyDescent="0.3">
      <c r="A519" t="str">
        <f>Cleaning!E1124</f>
        <v>Data Analyst</v>
      </c>
      <c r="B519" s="2">
        <f>Cleaning!F1124*1000</f>
        <v>38000</v>
      </c>
      <c r="C519" s="2">
        <f>Cleaning!G1124*1000</f>
        <v>68000</v>
      </c>
      <c r="D519" s="2">
        <f>(Table1[[#This Row],[Salary (Min)]]+Table1[[#This Row],[Salary (Max)]])/2</f>
        <v>53000</v>
      </c>
      <c r="E519" t="s">
        <v>6969</v>
      </c>
      <c r="F519" t="s">
        <v>2932</v>
      </c>
      <c r="G519" t="str">
        <f>LEFT(Table1[[#This Row],[Location]],FIND(",",Table1[[#This Row],[Location]])-1)</f>
        <v>Wayne</v>
      </c>
      <c r="H519" t="s">
        <v>20</v>
      </c>
      <c r="I519" t="s">
        <v>222</v>
      </c>
      <c r="J519" t="s">
        <v>24</v>
      </c>
      <c r="K519" t="b">
        <v>0</v>
      </c>
      <c r="L519">
        <v>1</v>
      </c>
      <c r="M519">
        <v>1</v>
      </c>
      <c r="N519">
        <v>0</v>
      </c>
      <c r="O519">
        <v>0</v>
      </c>
      <c r="P519">
        <v>0</v>
      </c>
      <c r="Q519">
        <v>1</v>
      </c>
    </row>
    <row r="520" spans="1:17" x14ac:dyDescent="0.3">
      <c r="A520" t="str">
        <f>Cleaning!E1723</f>
        <v>Data Analyst</v>
      </c>
      <c r="B520" s="2">
        <f>Cleaning!F1723*1000</f>
        <v>40000</v>
      </c>
      <c r="C520" s="2">
        <f>Cleaning!G1723*1000</f>
        <v>72000</v>
      </c>
      <c r="D520" s="2">
        <f>(Table1[[#This Row],[Salary (Min)]]+Table1[[#This Row],[Salary (Max)]])/2</f>
        <v>56000</v>
      </c>
      <c r="E520" t="s">
        <v>7340</v>
      </c>
      <c r="F520" t="s">
        <v>1642</v>
      </c>
      <c r="G520" t="str">
        <f>LEFT(Table1[[#This Row],[Location]],FIND(",",Table1[[#This Row],[Location]])-1)</f>
        <v>Jacksonville</v>
      </c>
      <c r="H520" t="s">
        <v>118</v>
      </c>
      <c r="I520" t="s">
        <v>222</v>
      </c>
      <c r="J520" t="s">
        <v>24</v>
      </c>
      <c r="K520" t="b">
        <v>0</v>
      </c>
      <c r="L520">
        <v>1</v>
      </c>
      <c r="M520">
        <v>0</v>
      </c>
      <c r="N520">
        <v>0</v>
      </c>
      <c r="O520">
        <v>0</v>
      </c>
      <c r="P520">
        <v>0</v>
      </c>
      <c r="Q520">
        <v>1</v>
      </c>
    </row>
    <row r="521" spans="1:17" x14ac:dyDescent="0.3">
      <c r="A521" t="str">
        <f>Cleaning!E1724</f>
        <v>Data Analyst</v>
      </c>
      <c r="B521" s="2">
        <f>Cleaning!F1724*1000</f>
        <v>40000</v>
      </c>
      <c r="C521" s="2">
        <f>Cleaning!G1724*1000</f>
        <v>72000</v>
      </c>
      <c r="D521" s="2">
        <f>(Table1[[#This Row],[Salary (Min)]]+Table1[[#This Row],[Salary (Max)]])/2</f>
        <v>56000</v>
      </c>
      <c r="E521" t="s">
        <v>6252</v>
      </c>
      <c r="F521" t="s">
        <v>1642</v>
      </c>
      <c r="G521" t="str">
        <f>LEFT(Table1[[#This Row],[Location]],FIND(",",Table1[[#This Row],[Location]])-1)</f>
        <v>Jacksonville</v>
      </c>
      <c r="H521" t="s">
        <v>28</v>
      </c>
      <c r="I521" t="s">
        <v>222</v>
      </c>
      <c r="J521" t="s">
        <v>31</v>
      </c>
      <c r="K521" t="b">
        <v>0</v>
      </c>
      <c r="L521">
        <v>1</v>
      </c>
      <c r="M521">
        <v>0</v>
      </c>
      <c r="N521">
        <v>0</v>
      </c>
      <c r="O521">
        <v>0</v>
      </c>
      <c r="P521">
        <v>0</v>
      </c>
      <c r="Q521">
        <v>1</v>
      </c>
    </row>
    <row r="522" spans="1:17" x14ac:dyDescent="0.3">
      <c r="A522" t="str">
        <f>Cleaning!E1725</f>
        <v>Data Analyst</v>
      </c>
      <c r="B522" s="2">
        <f>Cleaning!F1725*1000</f>
        <v>40000</v>
      </c>
      <c r="C522" s="2">
        <f>Cleaning!G1725*1000</f>
        <v>72000</v>
      </c>
      <c r="D522" s="2">
        <f>(Table1[[#This Row],[Salary (Min)]]+Table1[[#This Row],[Salary (Max)]])/2</f>
        <v>56000</v>
      </c>
      <c r="E522" t="s">
        <v>7341</v>
      </c>
      <c r="F522" t="s">
        <v>1642</v>
      </c>
      <c r="G522" t="str">
        <f>LEFT(Table1[[#This Row],[Location]],FIND(",",Table1[[#This Row],[Location]])-1)</f>
        <v>Jacksonville</v>
      </c>
      <c r="H522" t="s">
        <v>28</v>
      </c>
      <c r="I522" t="s">
        <v>58</v>
      </c>
      <c r="J522" t="s">
        <v>132</v>
      </c>
      <c r="K522" t="b">
        <v>0</v>
      </c>
      <c r="L522">
        <v>1</v>
      </c>
      <c r="M522">
        <v>0</v>
      </c>
      <c r="N522">
        <v>0</v>
      </c>
      <c r="O522">
        <v>1</v>
      </c>
      <c r="P522">
        <v>0</v>
      </c>
      <c r="Q522">
        <v>1</v>
      </c>
    </row>
    <row r="523" spans="1:17" x14ac:dyDescent="0.3">
      <c r="A523" t="str">
        <f>Cleaning!E1726</f>
        <v>Business Analyst</v>
      </c>
      <c r="B523" s="2">
        <f>Cleaning!F1726*1000</f>
        <v>40000</v>
      </c>
      <c r="C523" s="2">
        <f>Cleaning!G1726*1000</f>
        <v>72000</v>
      </c>
      <c r="D523" s="2">
        <f>(Table1[[#This Row],[Salary (Min)]]+Table1[[#This Row],[Salary (Max)]])/2</f>
        <v>56000</v>
      </c>
      <c r="E523" t="s">
        <v>6313</v>
      </c>
      <c r="F523" t="s">
        <v>1642</v>
      </c>
      <c r="G523" t="str">
        <f>LEFT(Table1[[#This Row],[Location]],FIND(",",Table1[[#This Row],[Location]])-1)</f>
        <v>Jacksonville</v>
      </c>
      <c r="H523" t="s">
        <v>118</v>
      </c>
      <c r="I523" t="s">
        <v>222</v>
      </c>
      <c r="J523" t="s">
        <v>47</v>
      </c>
      <c r="K523" t="b">
        <v>0</v>
      </c>
      <c r="L523">
        <v>1</v>
      </c>
      <c r="M523">
        <v>1</v>
      </c>
      <c r="N523">
        <v>0</v>
      </c>
      <c r="O523">
        <v>1</v>
      </c>
      <c r="P523">
        <v>0</v>
      </c>
      <c r="Q523">
        <v>0</v>
      </c>
    </row>
    <row r="524" spans="1:17" x14ac:dyDescent="0.3">
      <c r="A524" t="str">
        <f>Cleaning!E1727</f>
        <v>Data Analyst</v>
      </c>
      <c r="B524" s="2">
        <f>Cleaning!F1727*1000</f>
        <v>40000</v>
      </c>
      <c r="C524" s="2">
        <f>Cleaning!G1727*1000</f>
        <v>72000</v>
      </c>
      <c r="D524" s="2">
        <f>(Table1[[#This Row],[Salary (Min)]]+Table1[[#This Row],[Salary (Max)]])/2</f>
        <v>56000</v>
      </c>
      <c r="E524" t="s">
        <v>6264</v>
      </c>
      <c r="F524" t="s">
        <v>1642</v>
      </c>
      <c r="G524" t="str">
        <f>LEFT(Table1[[#This Row],[Location]],FIND(",",Table1[[#This Row],[Location]])-1)</f>
        <v>Jacksonville</v>
      </c>
      <c r="H524" t="s">
        <v>118</v>
      </c>
      <c r="I524" t="s">
        <v>46</v>
      </c>
      <c r="J524" t="s">
        <v>47</v>
      </c>
      <c r="K524" t="b">
        <v>0</v>
      </c>
      <c r="L524">
        <v>1</v>
      </c>
      <c r="M524">
        <v>0</v>
      </c>
      <c r="N524">
        <v>0</v>
      </c>
      <c r="O524">
        <v>1</v>
      </c>
      <c r="P524">
        <v>0</v>
      </c>
      <c r="Q524">
        <v>0</v>
      </c>
    </row>
    <row r="525" spans="1:17" x14ac:dyDescent="0.3">
      <c r="A525" t="str">
        <f>Cleaning!E1728</f>
        <v>Business Analyst</v>
      </c>
      <c r="B525" s="2">
        <f>Cleaning!F1728*1000</f>
        <v>40000</v>
      </c>
      <c r="C525" s="2">
        <f>Cleaning!G1728*1000</f>
        <v>72000</v>
      </c>
      <c r="D525" s="2">
        <f>(Table1[[#This Row],[Salary (Min)]]+Table1[[#This Row],[Salary (Max)]])/2</f>
        <v>56000</v>
      </c>
      <c r="E525" t="s">
        <v>6284</v>
      </c>
      <c r="F525" t="s">
        <v>1642</v>
      </c>
      <c r="G525" t="str">
        <f>LEFT(Table1[[#This Row],[Location]],FIND(",",Table1[[#This Row],[Location]])-1)</f>
        <v>Jacksonville</v>
      </c>
      <c r="H525" t="s">
        <v>91</v>
      </c>
      <c r="I525" t="s">
        <v>580</v>
      </c>
      <c r="J525" t="s">
        <v>106</v>
      </c>
      <c r="K525" t="b">
        <v>0</v>
      </c>
      <c r="L525">
        <v>1</v>
      </c>
      <c r="M525">
        <v>1</v>
      </c>
      <c r="N525">
        <v>0</v>
      </c>
      <c r="O525">
        <v>1</v>
      </c>
      <c r="P525">
        <v>0</v>
      </c>
      <c r="Q525">
        <v>1</v>
      </c>
    </row>
    <row r="526" spans="1:17" x14ac:dyDescent="0.3">
      <c r="A526" t="str">
        <f>Cleaning!E1729</f>
        <v>Data Analyst</v>
      </c>
      <c r="B526" s="2">
        <f>Cleaning!F1729*1000</f>
        <v>40000</v>
      </c>
      <c r="C526" s="2">
        <f>Cleaning!G1729*1000</f>
        <v>72000</v>
      </c>
      <c r="D526" s="2">
        <f>(Table1[[#This Row],[Salary (Min)]]+Table1[[#This Row],[Salary (Max)]])/2</f>
        <v>56000</v>
      </c>
      <c r="E526" t="s">
        <v>7342</v>
      </c>
      <c r="F526" t="s">
        <v>1642</v>
      </c>
      <c r="G526" t="str">
        <f>LEFT(Table1[[#This Row],[Location]],FIND(",",Table1[[#This Row],[Location]])-1)</f>
        <v>Jacksonville</v>
      </c>
      <c r="H526" t="s">
        <v>20</v>
      </c>
      <c r="I526" t="s">
        <v>222</v>
      </c>
      <c r="J526" t="s">
        <v>39</v>
      </c>
      <c r="K526" t="b">
        <v>0</v>
      </c>
      <c r="L526">
        <v>0</v>
      </c>
      <c r="M526">
        <v>0</v>
      </c>
      <c r="N526">
        <v>0</v>
      </c>
      <c r="O526">
        <v>0</v>
      </c>
      <c r="P526">
        <v>0</v>
      </c>
      <c r="Q526">
        <v>0</v>
      </c>
    </row>
    <row r="527" spans="1:17" x14ac:dyDescent="0.3">
      <c r="A527" t="str">
        <f>Cleaning!E1730</f>
        <v>Data Analyst</v>
      </c>
      <c r="B527" s="2">
        <f>Cleaning!F1730*1000</f>
        <v>40000</v>
      </c>
      <c r="C527" s="2">
        <f>Cleaning!G1730*1000</f>
        <v>72000</v>
      </c>
      <c r="D527" s="2">
        <f>(Table1[[#This Row],[Salary (Min)]]+Table1[[#This Row],[Salary (Max)]])/2</f>
        <v>56000</v>
      </c>
      <c r="E527" t="s">
        <v>7341</v>
      </c>
      <c r="F527" t="s">
        <v>1642</v>
      </c>
      <c r="G527" t="str">
        <f>LEFT(Table1[[#This Row],[Location]],FIND(",",Table1[[#This Row],[Location]])-1)</f>
        <v>Jacksonville</v>
      </c>
      <c r="H527" t="s">
        <v>28</v>
      </c>
      <c r="I527" t="s">
        <v>58</v>
      </c>
      <c r="J527" t="s">
        <v>132</v>
      </c>
      <c r="K527" t="b">
        <v>0</v>
      </c>
      <c r="L527">
        <v>0</v>
      </c>
      <c r="M527">
        <v>0</v>
      </c>
      <c r="N527">
        <v>0</v>
      </c>
      <c r="O527">
        <v>0</v>
      </c>
      <c r="P527">
        <v>0</v>
      </c>
      <c r="Q527">
        <v>1</v>
      </c>
    </row>
    <row r="528" spans="1:17" x14ac:dyDescent="0.3">
      <c r="A528" t="str">
        <f>Cleaning!E1731</f>
        <v>Data Analyst</v>
      </c>
      <c r="B528" s="2">
        <f>Cleaning!F1731*1000</f>
        <v>40000</v>
      </c>
      <c r="C528" s="2">
        <f>Cleaning!G1731*1000</f>
        <v>72000</v>
      </c>
      <c r="D528" s="2">
        <f>(Table1[[#This Row],[Salary (Min)]]+Table1[[#This Row],[Salary (Max)]])/2</f>
        <v>56000</v>
      </c>
      <c r="E528" t="s">
        <v>7343</v>
      </c>
      <c r="F528" t="s">
        <v>1642</v>
      </c>
      <c r="G528" t="str">
        <f>LEFT(Table1[[#This Row],[Location]],FIND(",",Table1[[#This Row],[Location]])-1)</f>
        <v>Jacksonville</v>
      </c>
      <c r="H528" t="s">
        <v>91</v>
      </c>
      <c r="I528" t="s">
        <v>99</v>
      </c>
      <c r="J528" t="s">
        <v>155</v>
      </c>
      <c r="K528" t="b">
        <v>0</v>
      </c>
      <c r="L528">
        <v>1</v>
      </c>
      <c r="M528">
        <v>0</v>
      </c>
      <c r="N528">
        <v>0</v>
      </c>
      <c r="O528">
        <v>1</v>
      </c>
      <c r="P528">
        <v>0</v>
      </c>
      <c r="Q528">
        <v>0</v>
      </c>
    </row>
    <row r="529" spans="1:17" x14ac:dyDescent="0.3">
      <c r="A529" t="str">
        <f>Cleaning!E1732</f>
        <v>Data Analyst</v>
      </c>
      <c r="B529" s="2">
        <f>Cleaning!F1732*1000</f>
        <v>40000</v>
      </c>
      <c r="C529" s="2">
        <f>Cleaning!G1732*1000</f>
        <v>72000</v>
      </c>
      <c r="D529" s="2">
        <f>(Table1[[#This Row],[Salary (Min)]]+Table1[[#This Row],[Salary (Max)]])/2</f>
        <v>56000</v>
      </c>
      <c r="E529" t="s">
        <v>6264</v>
      </c>
      <c r="F529" t="s">
        <v>1642</v>
      </c>
      <c r="G529" t="str">
        <f>LEFT(Table1[[#This Row],[Location]],FIND(",",Table1[[#This Row],[Location]])-1)</f>
        <v>Jacksonville</v>
      </c>
      <c r="H529" t="s">
        <v>118</v>
      </c>
      <c r="I529" t="s">
        <v>46</v>
      </c>
      <c r="J529" t="s">
        <v>47</v>
      </c>
      <c r="K529" t="b">
        <v>0</v>
      </c>
      <c r="L529">
        <v>1</v>
      </c>
      <c r="M529">
        <v>1</v>
      </c>
      <c r="N529">
        <v>0</v>
      </c>
      <c r="O529">
        <v>1</v>
      </c>
      <c r="P529">
        <v>1</v>
      </c>
      <c r="Q529">
        <v>1</v>
      </c>
    </row>
    <row r="530" spans="1:17" x14ac:dyDescent="0.3">
      <c r="A530" t="str">
        <f>Cleaning!E1733</f>
        <v>Data Analyst</v>
      </c>
      <c r="B530" s="2">
        <f>Cleaning!F1733*1000</f>
        <v>40000</v>
      </c>
      <c r="C530" s="2">
        <f>Cleaning!G1733*1000</f>
        <v>72000</v>
      </c>
      <c r="D530" s="2">
        <f>(Table1[[#This Row],[Salary (Min)]]+Table1[[#This Row],[Salary (Max)]])/2</f>
        <v>56000</v>
      </c>
      <c r="E530" t="s">
        <v>7341</v>
      </c>
      <c r="F530" t="s">
        <v>1642</v>
      </c>
      <c r="G530" t="str">
        <f>LEFT(Table1[[#This Row],[Location]],FIND(",",Table1[[#This Row],[Location]])-1)</f>
        <v>Jacksonville</v>
      </c>
      <c r="H530" t="s">
        <v>28</v>
      </c>
      <c r="I530" t="s">
        <v>58</v>
      </c>
      <c r="J530" t="s">
        <v>132</v>
      </c>
      <c r="K530" t="b">
        <v>0</v>
      </c>
      <c r="L530">
        <v>0</v>
      </c>
      <c r="M530">
        <v>0</v>
      </c>
      <c r="N530">
        <v>0</v>
      </c>
      <c r="O530">
        <v>0</v>
      </c>
      <c r="P530">
        <v>0</v>
      </c>
      <c r="Q530">
        <v>0</v>
      </c>
    </row>
    <row r="531" spans="1:17" x14ac:dyDescent="0.3">
      <c r="A531" t="str">
        <f>Cleaning!E1734</f>
        <v>Data Analyst</v>
      </c>
      <c r="B531" s="2">
        <f>Cleaning!F1734*1000</f>
        <v>40000</v>
      </c>
      <c r="C531" s="2">
        <f>Cleaning!G1734*1000</f>
        <v>72000</v>
      </c>
      <c r="D531" s="2">
        <f>(Table1[[#This Row],[Salary (Min)]]+Table1[[#This Row],[Salary (Max)]])/2</f>
        <v>56000</v>
      </c>
      <c r="E531" t="s">
        <v>6264</v>
      </c>
      <c r="F531" t="s">
        <v>1642</v>
      </c>
      <c r="G531" t="str">
        <f>LEFT(Table1[[#This Row],[Location]],FIND(",",Table1[[#This Row],[Location]])-1)</f>
        <v>Jacksonville</v>
      </c>
      <c r="H531" t="s">
        <v>118</v>
      </c>
      <c r="I531" t="s">
        <v>46</v>
      </c>
      <c r="J531" t="s">
        <v>47</v>
      </c>
      <c r="K531" t="b">
        <v>0</v>
      </c>
      <c r="L531">
        <v>1</v>
      </c>
      <c r="M531">
        <v>0</v>
      </c>
      <c r="N531">
        <v>0</v>
      </c>
      <c r="O531">
        <v>1</v>
      </c>
      <c r="P531">
        <v>0</v>
      </c>
      <c r="Q531">
        <v>1</v>
      </c>
    </row>
    <row r="532" spans="1:17" x14ac:dyDescent="0.3">
      <c r="A532" t="str">
        <f>Cleaning!E1735</f>
        <v>Data Analyst</v>
      </c>
      <c r="B532" s="2">
        <f>Cleaning!F1735*1000</f>
        <v>40000</v>
      </c>
      <c r="C532" s="2">
        <f>Cleaning!G1735*1000</f>
        <v>72000</v>
      </c>
      <c r="D532" s="2">
        <f>(Table1[[#This Row],[Salary (Min)]]+Table1[[#This Row],[Salary (Max)]])/2</f>
        <v>56000</v>
      </c>
      <c r="E532" t="s">
        <v>7344</v>
      </c>
      <c r="F532" t="s">
        <v>1642</v>
      </c>
      <c r="G532" t="str">
        <f>LEFT(Table1[[#This Row],[Location]],FIND(",",Table1[[#This Row],[Location]])-1)</f>
        <v>Jacksonville</v>
      </c>
      <c r="H532" t="s">
        <v>137</v>
      </c>
      <c r="I532" t="s">
        <v>137</v>
      </c>
      <c r="J532" t="s">
        <v>137</v>
      </c>
      <c r="K532" t="b">
        <v>0</v>
      </c>
      <c r="L532">
        <v>1</v>
      </c>
      <c r="M532">
        <v>0</v>
      </c>
      <c r="N532">
        <v>0</v>
      </c>
      <c r="O532">
        <v>0</v>
      </c>
      <c r="P532">
        <v>0</v>
      </c>
      <c r="Q532">
        <v>0</v>
      </c>
    </row>
    <row r="533" spans="1:17" x14ac:dyDescent="0.3">
      <c r="A533" t="str">
        <f>Cleaning!E1736</f>
        <v>Data Analyst</v>
      </c>
      <c r="B533" s="2">
        <f>Cleaning!F1736*1000</f>
        <v>40000</v>
      </c>
      <c r="C533" s="2">
        <f>Cleaning!G1736*1000</f>
        <v>72000</v>
      </c>
      <c r="D533" s="2">
        <f>(Table1[[#This Row],[Salary (Min)]]+Table1[[#This Row],[Salary (Max)]])/2</f>
        <v>56000</v>
      </c>
      <c r="E533" t="s">
        <v>7345</v>
      </c>
      <c r="F533" t="s">
        <v>1642</v>
      </c>
      <c r="G533" t="str">
        <f>LEFT(Table1[[#This Row],[Location]],FIND(",",Table1[[#This Row],[Location]])-1)</f>
        <v>Jacksonville</v>
      </c>
      <c r="H533" t="s">
        <v>137</v>
      </c>
      <c r="I533" t="s">
        <v>137</v>
      </c>
      <c r="J533" t="s">
        <v>137</v>
      </c>
      <c r="K533" t="b">
        <v>0</v>
      </c>
      <c r="L533">
        <v>1</v>
      </c>
      <c r="M533">
        <v>1</v>
      </c>
      <c r="N533">
        <v>1</v>
      </c>
      <c r="O533">
        <v>0</v>
      </c>
      <c r="P533">
        <v>0</v>
      </c>
      <c r="Q533">
        <v>1</v>
      </c>
    </row>
    <row r="534" spans="1:17" x14ac:dyDescent="0.3">
      <c r="A534" t="str">
        <f>Cleaning!E1737</f>
        <v>Data Analyst</v>
      </c>
      <c r="B534" s="2">
        <f>Cleaning!F1737*1000</f>
        <v>40000</v>
      </c>
      <c r="C534" s="2">
        <f>Cleaning!G1737*1000</f>
        <v>72000</v>
      </c>
      <c r="D534" s="2">
        <f>(Table1[[#This Row],[Salary (Min)]]+Table1[[#This Row],[Salary (Max)]])/2</f>
        <v>56000</v>
      </c>
      <c r="E534" t="s">
        <v>7346</v>
      </c>
      <c r="F534" t="s">
        <v>1642</v>
      </c>
      <c r="G534" t="str">
        <f>LEFT(Table1[[#This Row],[Location]],FIND(",",Table1[[#This Row],[Location]])-1)</f>
        <v>Jacksonville</v>
      </c>
      <c r="H534" t="s">
        <v>72</v>
      </c>
      <c r="I534" t="s">
        <v>66</v>
      </c>
      <c r="J534" t="s">
        <v>31</v>
      </c>
      <c r="K534" t="b">
        <v>0</v>
      </c>
      <c r="L534">
        <v>1</v>
      </c>
      <c r="M534">
        <v>1</v>
      </c>
      <c r="N534">
        <v>0</v>
      </c>
      <c r="O534">
        <v>0</v>
      </c>
      <c r="P534">
        <v>0</v>
      </c>
      <c r="Q534">
        <v>0</v>
      </c>
    </row>
    <row r="535" spans="1:17" x14ac:dyDescent="0.3">
      <c r="A535" t="str">
        <f>Cleaning!E1738</f>
        <v>Data Analyst</v>
      </c>
      <c r="B535" s="2">
        <f>Cleaning!F1738*1000</f>
        <v>40000</v>
      </c>
      <c r="C535" s="2">
        <f>Cleaning!G1738*1000</f>
        <v>72000</v>
      </c>
      <c r="D535" s="2">
        <f>(Table1[[#This Row],[Salary (Min)]]+Table1[[#This Row],[Salary (Max)]])/2</f>
        <v>56000</v>
      </c>
      <c r="E535" t="s">
        <v>7347</v>
      </c>
      <c r="F535" t="s">
        <v>1642</v>
      </c>
      <c r="G535" t="str">
        <f>LEFT(Table1[[#This Row],[Location]],FIND(",",Table1[[#This Row],[Location]])-1)</f>
        <v>Jacksonville</v>
      </c>
      <c r="H535" t="s">
        <v>118</v>
      </c>
      <c r="I535" t="s">
        <v>58</v>
      </c>
      <c r="J535" t="s">
        <v>39</v>
      </c>
      <c r="K535" t="b">
        <v>0</v>
      </c>
      <c r="L535">
        <v>1</v>
      </c>
      <c r="M535">
        <v>0</v>
      </c>
      <c r="N535">
        <v>0</v>
      </c>
      <c r="O535">
        <v>0</v>
      </c>
      <c r="P535">
        <v>0</v>
      </c>
      <c r="Q535">
        <v>1</v>
      </c>
    </row>
    <row r="536" spans="1:17" x14ac:dyDescent="0.3">
      <c r="A536" t="str">
        <f>Cleaning!E1739</f>
        <v>Data Analyst</v>
      </c>
      <c r="B536" s="2">
        <f>Cleaning!F1739*1000</f>
        <v>40000</v>
      </c>
      <c r="C536" s="2">
        <f>Cleaning!G1739*1000</f>
        <v>72000</v>
      </c>
      <c r="D536" s="2">
        <f>(Table1[[#This Row],[Salary (Min)]]+Table1[[#This Row],[Salary (Max)]])/2</f>
        <v>56000</v>
      </c>
      <c r="E536" t="s">
        <v>7348</v>
      </c>
      <c r="F536" t="s">
        <v>1642</v>
      </c>
      <c r="G536" t="str">
        <f>LEFT(Table1[[#This Row],[Location]],FIND(",",Table1[[#This Row],[Location]])-1)</f>
        <v>Jacksonville</v>
      </c>
      <c r="H536" t="s">
        <v>118</v>
      </c>
      <c r="I536" t="s">
        <v>222</v>
      </c>
      <c r="J536" t="s">
        <v>39</v>
      </c>
      <c r="K536" t="b">
        <v>0</v>
      </c>
      <c r="L536">
        <v>1</v>
      </c>
      <c r="M536">
        <v>0</v>
      </c>
      <c r="N536">
        <v>0</v>
      </c>
      <c r="O536">
        <v>0</v>
      </c>
      <c r="P536">
        <v>0</v>
      </c>
      <c r="Q536">
        <v>0</v>
      </c>
    </row>
    <row r="537" spans="1:17" x14ac:dyDescent="0.3">
      <c r="A537" t="str">
        <f>Cleaning!E1740</f>
        <v>Data Analyst</v>
      </c>
      <c r="B537" s="2">
        <f>Cleaning!F1740*1000</f>
        <v>40000</v>
      </c>
      <c r="C537" s="2">
        <f>Cleaning!G1740*1000</f>
        <v>72000</v>
      </c>
      <c r="D537" s="2">
        <f>(Table1[[#This Row],[Salary (Min)]]+Table1[[#This Row],[Salary (Max)]])/2</f>
        <v>56000</v>
      </c>
      <c r="E537" t="s">
        <v>6210</v>
      </c>
      <c r="F537" t="s">
        <v>1642</v>
      </c>
      <c r="G537" t="str">
        <f>LEFT(Table1[[#This Row],[Location]],FIND(",",Table1[[#This Row],[Location]])-1)</f>
        <v>Jacksonville</v>
      </c>
      <c r="H537" t="s">
        <v>51</v>
      </c>
      <c r="I537" t="s">
        <v>46</v>
      </c>
      <c r="J537" t="s">
        <v>24</v>
      </c>
      <c r="K537" t="b">
        <v>0</v>
      </c>
      <c r="L537">
        <v>1</v>
      </c>
      <c r="M537">
        <v>0</v>
      </c>
      <c r="N537">
        <v>0</v>
      </c>
      <c r="O537">
        <v>1</v>
      </c>
      <c r="P537">
        <v>0</v>
      </c>
      <c r="Q537">
        <v>1</v>
      </c>
    </row>
    <row r="538" spans="1:17" x14ac:dyDescent="0.3">
      <c r="A538" t="str">
        <f>Cleaning!E1741</f>
        <v>Data Analyst</v>
      </c>
      <c r="B538" s="2">
        <f>Cleaning!F1741*1000</f>
        <v>40000</v>
      </c>
      <c r="C538" s="2">
        <f>Cleaning!G1741*1000</f>
        <v>72000</v>
      </c>
      <c r="D538" s="2">
        <f>(Table1[[#This Row],[Salary (Min)]]+Table1[[#This Row],[Salary (Max)]])/2</f>
        <v>56000</v>
      </c>
      <c r="E538" t="s">
        <v>7344</v>
      </c>
      <c r="F538" t="s">
        <v>1642</v>
      </c>
      <c r="G538" t="str">
        <f>LEFT(Table1[[#This Row],[Location]],FIND(",",Table1[[#This Row],[Location]])-1)</f>
        <v>Jacksonville</v>
      </c>
      <c r="H538" t="s">
        <v>137</v>
      </c>
      <c r="I538" t="s">
        <v>137</v>
      </c>
      <c r="J538" t="s">
        <v>137</v>
      </c>
      <c r="K538" t="b">
        <v>0</v>
      </c>
      <c r="L538">
        <v>1</v>
      </c>
      <c r="M538">
        <v>0</v>
      </c>
      <c r="N538">
        <v>0</v>
      </c>
      <c r="O538">
        <v>0</v>
      </c>
      <c r="P538">
        <v>0</v>
      </c>
      <c r="Q538">
        <v>1</v>
      </c>
    </row>
    <row r="539" spans="1:17" x14ac:dyDescent="0.3">
      <c r="A539" t="str">
        <f>Cleaning!E1881</f>
        <v>Data Analyst</v>
      </c>
      <c r="B539" s="2">
        <f>Cleaning!F1881*1000</f>
        <v>40000</v>
      </c>
      <c r="C539" s="2">
        <f>Cleaning!G1881*1000</f>
        <v>74000</v>
      </c>
      <c r="D539" s="2">
        <f>(Table1[[#This Row],[Salary (Min)]]+Table1[[#This Row],[Salary (Max)]])/2</f>
        <v>57000</v>
      </c>
      <c r="E539" t="s">
        <v>6861</v>
      </c>
      <c r="F539" t="s">
        <v>193</v>
      </c>
      <c r="G539" t="str">
        <f>LEFT(Table1[[#This Row],[Location]],FIND(",",Table1[[#This Row],[Location]])-1)</f>
        <v>Charlotte</v>
      </c>
      <c r="H539" t="s">
        <v>28</v>
      </c>
      <c r="I539" t="s">
        <v>194</v>
      </c>
      <c r="J539" t="s">
        <v>132</v>
      </c>
      <c r="K539" t="b">
        <v>0</v>
      </c>
      <c r="L539">
        <v>1</v>
      </c>
      <c r="M539">
        <v>1</v>
      </c>
      <c r="N539">
        <v>0</v>
      </c>
      <c r="O539">
        <v>1</v>
      </c>
      <c r="P539">
        <v>0</v>
      </c>
      <c r="Q539">
        <v>1</v>
      </c>
    </row>
    <row r="540" spans="1:17" x14ac:dyDescent="0.3">
      <c r="A540" t="str">
        <f>Cleaning!E1882</f>
        <v>Data Analyst</v>
      </c>
      <c r="B540" s="2">
        <f>Cleaning!F1882*1000</f>
        <v>40000</v>
      </c>
      <c r="C540" s="2">
        <f>Cleaning!G1882*1000</f>
        <v>74000</v>
      </c>
      <c r="D540" s="2">
        <f>(Table1[[#This Row],[Salary (Min)]]+Table1[[#This Row],[Salary (Max)]])/2</f>
        <v>57000</v>
      </c>
      <c r="E540" t="s">
        <v>7425</v>
      </c>
      <c r="F540" t="s">
        <v>5063</v>
      </c>
      <c r="G540" t="str">
        <f>LEFT(Table1[[#This Row],[Location]],FIND(",",Table1[[#This Row],[Location]])-1)</f>
        <v>Mooresville</v>
      </c>
      <c r="H540" t="s">
        <v>91</v>
      </c>
      <c r="I540" t="s">
        <v>99</v>
      </c>
      <c r="J540" t="s">
        <v>106</v>
      </c>
      <c r="K540" t="b">
        <v>0</v>
      </c>
      <c r="L540">
        <v>1</v>
      </c>
      <c r="M540">
        <v>0</v>
      </c>
      <c r="N540">
        <v>0</v>
      </c>
      <c r="O540">
        <v>1</v>
      </c>
      <c r="P540">
        <v>0</v>
      </c>
      <c r="Q540">
        <v>1</v>
      </c>
    </row>
    <row r="541" spans="1:17" x14ac:dyDescent="0.3">
      <c r="A541" t="str">
        <f>Cleaning!E1883</f>
        <v>Data Analyst</v>
      </c>
      <c r="B541" s="2">
        <f>Cleaning!F1883*1000</f>
        <v>40000</v>
      </c>
      <c r="C541" s="2">
        <f>Cleaning!G1883*1000</f>
        <v>74000</v>
      </c>
      <c r="D541" s="2">
        <f>(Table1[[#This Row],[Salary (Min)]]+Table1[[#This Row],[Salary (Max)]])/2</f>
        <v>57000</v>
      </c>
      <c r="E541" t="s">
        <v>7415</v>
      </c>
      <c r="F541" t="s">
        <v>193</v>
      </c>
      <c r="G541" t="str">
        <f>LEFT(Table1[[#This Row],[Location]],FIND(",",Table1[[#This Row],[Location]])-1)</f>
        <v>Charlotte</v>
      </c>
      <c r="H541" t="s">
        <v>91</v>
      </c>
      <c r="I541" t="s">
        <v>137</v>
      </c>
      <c r="J541" t="s">
        <v>39</v>
      </c>
      <c r="K541" t="b">
        <v>0</v>
      </c>
      <c r="L541">
        <v>1</v>
      </c>
      <c r="M541">
        <v>1</v>
      </c>
      <c r="N541">
        <v>0</v>
      </c>
      <c r="O541">
        <v>1</v>
      </c>
      <c r="P541">
        <v>1</v>
      </c>
      <c r="Q541">
        <v>1</v>
      </c>
    </row>
    <row r="542" spans="1:17" x14ac:dyDescent="0.3">
      <c r="A542" t="str">
        <f>Cleaning!E1884</f>
        <v>Data Analyst</v>
      </c>
      <c r="B542" s="2">
        <f>Cleaning!F1884*1000</f>
        <v>40000</v>
      </c>
      <c r="C542" s="2">
        <f>Cleaning!G1884*1000</f>
        <v>74000</v>
      </c>
      <c r="D542" s="2">
        <f>(Table1[[#This Row],[Salary (Min)]]+Table1[[#This Row],[Salary (Max)]])/2</f>
        <v>57000</v>
      </c>
      <c r="E542" t="s">
        <v>6913</v>
      </c>
      <c r="F542" t="s">
        <v>193</v>
      </c>
      <c r="G542" t="str">
        <f>LEFT(Table1[[#This Row],[Location]],FIND(",",Table1[[#This Row],[Location]])-1)</f>
        <v>Charlotte</v>
      </c>
      <c r="H542" t="s">
        <v>35</v>
      </c>
      <c r="I542" t="s">
        <v>222</v>
      </c>
      <c r="J542" t="s">
        <v>24</v>
      </c>
      <c r="K542" t="b">
        <v>0</v>
      </c>
      <c r="L542">
        <v>1</v>
      </c>
      <c r="M542">
        <v>0</v>
      </c>
      <c r="N542">
        <v>0</v>
      </c>
      <c r="O542">
        <v>1</v>
      </c>
      <c r="P542">
        <v>0</v>
      </c>
      <c r="Q542">
        <v>0</v>
      </c>
    </row>
    <row r="543" spans="1:17" x14ac:dyDescent="0.3">
      <c r="A543" t="str">
        <f>Cleaning!E1885</f>
        <v>Business Analyst</v>
      </c>
      <c r="B543" s="2">
        <f>Cleaning!F1885*1000</f>
        <v>40000</v>
      </c>
      <c r="C543" s="2">
        <f>Cleaning!G1885*1000</f>
        <v>74000</v>
      </c>
      <c r="D543" s="2">
        <f>(Table1[[#This Row],[Salary (Min)]]+Table1[[#This Row],[Salary (Max)]])/2</f>
        <v>57000</v>
      </c>
      <c r="E543" t="s">
        <v>7386</v>
      </c>
      <c r="F543" t="s">
        <v>193</v>
      </c>
      <c r="G543" t="str">
        <f>LEFT(Table1[[#This Row],[Location]],FIND(",",Table1[[#This Row],[Location]])-1)</f>
        <v>Charlotte</v>
      </c>
      <c r="H543" t="s">
        <v>35</v>
      </c>
      <c r="I543" t="s">
        <v>66</v>
      </c>
      <c r="J543" t="s">
        <v>39</v>
      </c>
      <c r="K543" t="b">
        <v>0</v>
      </c>
      <c r="L543">
        <v>1</v>
      </c>
      <c r="M543">
        <v>0</v>
      </c>
      <c r="N543">
        <v>0</v>
      </c>
      <c r="O543">
        <v>0</v>
      </c>
      <c r="P543">
        <v>1</v>
      </c>
      <c r="Q543">
        <v>1</v>
      </c>
    </row>
    <row r="544" spans="1:17" x14ac:dyDescent="0.3">
      <c r="A544" t="str">
        <f>Cleaning!E1886</f>
        <v>Data Analyst</v>
      </c>
      <c r="B544" s="2">
        <f>Cleaning!F1886*1000</f>
        <v>40000</v>
      </c>
      <c r="C544" s="2">
        <f>Cleaning!G1886*1000</f>
        <v>74000</v>
      </c>
      <c r="D544" s="2">
        <f>(Table1[[#This Row],[Salary (Min)]]+Table1[[#This Row],[Salary (Max)]])/2</f>
        <v>57000</v>
      </c>
      <c r="E544" t="s">
        <v>7426</v>
      </c>
      <c r="F544" t="s">
        <v>193</v>
      </c>
      <c r="G544" t="str">
        <f>LEFT(Table1[[#This Row],[Location]],FIND(",",Table1[[#This Row],[Location]])-1)</f>
        <v>Charlotte</v>
      </c>
      <c r="H544" t="s">
        <v>35</v>
      </c>
      <c r="I544" t="s">
        <v>46</v>
      </c>
      <c r="J544" t="s">
        <v>24</v>
      </c>
      <c r="K544" t="b">
        <v>0</v>
      </c>
      <c r="L544">
        <v>0</v>
      </c>
      <c r="M544">
        <v>1</v>
      </c>
      <c r="N544">
        <v>1</v>
      </c>
      <c r="O544">
        <v>0</v>
      </c>
      <c r="P544">
        <v>0</v>
      </c>
      <c r="Q544">
        <v>0</v>
      </c>
    </row>
    <row r="545" spans="1:17" x14ac:dyDescent="0.3">
      <c r="A545" t="str">
        <f>Cleaning!E1887</f>
        <v>Data Analyst</v>
      </c>
      <c r="B545" s="2">
        <f>Cleaning!F1887*1000</f>
        <v>40000</v>
      </c>
      <c r="C545" s="2">
        <f>Cleaning!G1887*1000</f>
        <v>74000</v>
      </c>
      <c r="D545" s="2">
        <f>(Table1[[#This Row],[Salary (Min)]]+Table1[[#This Row],[Salary (Max)]])/2</f>
        <v>57000</v>
      </c>
      <c r="E545" t="s">
        <v>7418</v>
      </c>
      <c r="F545" t="s">
        <v>5063</v>
      </c>
      <c r="G545" t="str">
        <f>LEFT(Table1[[#This Row],[Location]],FIND(",",Table1[[#This Row],[Location]])-1)</f>
        <v>Mooresville</v>
      </c>
      <c r="H545" t="s">
        <v>28</v>
      </c>
      <c r="I545" t="s">
        <v>5191</v>
      </c>
      <c r="J545" t="s">
        <v>132</v>
      </c>
      <c r="K545" t="b">
        <v>0</v>
      </c>
      <c r="L545">
        <v>1</v>
      </c>
      <c r="M545">
        <v>1</v>
      </c>
      <c r="N545">
        <v>0</v>
      </c>
      <c r="O545">
        <v>0</v>
      </c>
      <c r="P545">
        <v>0</v>
      </c>
      <c r="Q545">
        <v>0</v>
      </c>
    </row>
    <row r="546" spans="1:17" x14ac:dyDescent="0.3">
      <c r="A546" t="str">
        <f>Cleaning!E1888</f>
        <v>Data Analyst</v>
      </c>
      <c r="B546" s="2">
        <f>Cleaning!F1888*1000</f>
        <v>40000</v>
      </c>
      <c r="C546" s="2">
        <f>Cleaning!G1888*1000</f>
        <v>74000</v>
      </c>
      <c r="D546" s="2">
        <f>(Table1[[#This Row],[Salary (Min)]]+Table1[[#This Row],[Salary (Max)]])/2</f>
        <v>57000</v>
      </c>
      <c r="E546" t="s">
        <v>7423</v>
      </c>
      <c r="F546" t="s">
        <v>193</v>
      </c>
      <c r="G546" t="str">
        <f>LEFT(Table1[[#This Row],[Location]],FIND(",",Table1[[#This Row],[Location]])-1)</f>
        <v>Charlotte</v>
      </c>
      <c r="H546" t="s">
        <v>20</v>
      </c>
      <c r="I546" t="s">
        <v>46</v>
      </c>
      <c r="J546" t="s">
        <v>120</v>
      </c>
      <c r="K546" t="b">
        <v>0</v>
      </c>
      <c r="L546">
        <v>1</v>
      </c>
      <c r="M546">
        <v>0</v>
      </c>
      <c r="N546">
        <v>0</v>
      </c>
      <c r="O546">
        <v>0</v>
      </c>
      <c r="P546">
        <v>0</v>
      </c>
      <c r="Q546">
        <v>1</v>
      </c>
    </row>
    <row r="547" spans="1:17" x14ac:dyDescent="0.3">
      <c r="A547" t="str">
        <f>Cleaning!E1889</f>
        <v>Data Analyst</v>
      </c>
      <c r="B547" s="2">
        <f>Cleaning!F1889*1000</f>
        <v>40000</v>
      </c>
      <c r="C547" s="2">
        <f>Cleaning!G1889*1000</f>
        <v>74000</v>
      </c>
      <c r="D547" s="2">
        <f>(Table1[[#This Row],[Salary (Min)]]+Table1[[#This Row],[Salary (Max)]])/2</f>
        <v>57000</v>
      </c>
      <c r="E547" t="s">
        <v>7418</v>
      </c>
      <c r="F547" t="s">
        <v>5063</v>
      </c>
      <c r="G547" t="str">
        <f>LEFT(Table1[[#This Row],[Location]],FIND(",",Table1[[#This Row],[Location]])-1)</f>
        <v>Mooresville</v>
      </c>
      <c r="H547" t="s">
        <v>28</v>
      </c>
      <c r="I547" t="s">
        <v>5191</v>
      </c>
      <c r="J547" t="s">
        <v>132</v>
      </c>
      <c r="K547" t="b">
        <v>0</v>
      </c>
      <c r="L547">
        <v>1</v>
      </c>
      <c r="M547">
        <v>0</v>
      </c>
      <c r="N547">
        <v>0</v>
      </c>
      <c r="O547">
        <v>0</v>
      </c>
      <c r="P547">
        <v>0</v>
      </c>
      <c r="Q547">
        <v>1</v>
      </c>
    </row>
    <row r="548" spans="1:17" x14ac:dyDescent="0.3">
      <c r="A548" t="str">
        <f>Cleaning!E213</f>
        <v>Data Analyst</v>
      </c>
      <c r="B548" s="2">
        <f>Cleaning!F213*1000</f>
        <v>41000</v>
      </c>
      <c r="C548" s="2">
        <f>Cleaning!G213*1000</f>
        <v>78000</v>
      </c>
      <c r="D548" s="2">
        <f>(Table1[[#This Row],[Salary (Min)]]+Table1[[#This Row],[Salary (Max)]])/2</f>
        <v>59500</v>
      </c>
      <c r="E548" t="s">
        <v>6264</v>
      </c>
      <c r="F548" t="s">
        <v>19</v>
      </c>
      <c r="G548" t="str">
        <f>LEFT(Table1[[#This Row],[Location]],FIND(",",Table1[[#This Row],[Location]])-1)</f>
        <v>New York</v>
      </c>
      <c r="H548" t="s">
        <v>118</v>
      </c>
      <c r="I548" t="s">
        <v>46</v>
      </c>
      <c r="J548" t="s">
        <v>47</v>
      </c>
      <c r="K548" t="b">
        <v>0</v>
      </c>
      <c r="L548">
        <v>0</v>
      </c>
      <c r="M548">
        <v>0</v>
      </c>
      <c r="N548">
        <v>0</v>
      </c>
      <c r="O548">
        <v>0</v>
      </c>
      <c r="P548">
        <v>0</v>
      </c>
      <c r="Q548">
        <v>0</v>
      </c>
    </row>
    <row r="549" spans="1:17" x14ac:dyDescent="0.3">
      <c r="A549" t="str">
        <f>Cleaning!E214</f>
        <v>Data Analyst</v>
      </c>
      <c r="B549" s="2">
        <f>Cleaning!F214*1000</f>
        <v>41000</v>
      </c>
      <c r="C549" s="2">
        <f>Cleaning!G214*1000</f>
        <v>78000</v>
      </c>
      <c r="D549" s="2">
        <f>(Table1[[#This Row],[Salary (Min)]]+Table1[[#This Row],[Salary (Max)]])/2</f>
        <v>59500</v>
      </c>
      <c r="E549" t="s">
        <v>6330</v>
      </c>
      <c r="F549" t="s">
        <v>19</v>
      </c>
      <c r="G549" t="str">
        <f>LEFT(Table1[[#This Row],[Location]],FIND(",",Table1[[#This Row],[Location]])-1)</f>
        <v>New York</v>
      </c>
      <c r="H549" t="s">
        <v>118</v>
      </c>
      <c r="I549" t="s">
        <v>80</v>
      </c>
      <c r="J549" t="s">
        <v>39</v>
      </c>
      <c r="K549" t="b">
        <v>0</v>
      </c>
      <c r="L549">
        <v>1</v>
      </c>
      <c r="M549">
        <v>1</v>
      </c>
      <c r="N549">
        <v>0</v>
      </c>
      <c r="O549">
        <v>0</v>
      </c>
      <c r="P549">
        <v>0</v>
      </c>
      <c r="Q549">
        <v>0</v>
      </c>
    </row>
    <row r="550" spans="1:17" x14ac:dyDescent="0.3">
      <c r="A550" t="str">
        <f>Cleaning!E215</f>
        <v>Data Analyst</v>
      </c>
      <c r="B550" s="2">
        <f>Cleaning!F215*1000</f>
        <v>41000</v>
      </c>
      <c r="C550" s="2">
        <f>Cleaning!G215*1000</f>
        <v>78000</v>
      </c>
      <c r="D550" s="2">
        <f>(Table1[[#This Row],[Salary (Min)]]+Table1[[#This Row],[Salary (Max)]])/2</f>
        <v>59500</v>
      </c>
      <c r="E550" t="s">
        <v>6202</v>
      </c>
      <c r="F550" t="s">
        <v>19</v>
      </c>
      <c r="G550" t="str">
        <f>LEFT(Table1[[#This Row],[Location]],FIND(",",Table1[[#This Row],[Location]])-1)</f>
        <v>New York</v>
      </c>
      <c r="H550" t="s">
        <v>28</v>
      </c>
      <c r="I550" t="s">
        <v>202</v>
      </c>
      <c r="J550" t="s">
        <v>39</v>
      </c>
      <c r="K550" t="b">
        <v>0</v>
      </c>
      <c r="L550">
        <v>0</v>
      </c>
      <c r="M550">
        <v>0</v>
      </c>
      <c r="N550">
        <v>0</v>
      </c>
      <c r="O550">
        <v>1</v>
      </c>
      <c r="P550">
        <v>0</v>
      </c>
      <c r="Q550">
        <v>1</v>
      </c>
    </row>
    <row r="551" spans="1:17" x14ac:dyDescent="0.3">
      <c r="A551" t="str">
        <f>Cleaning!E216</f>
        <v>Data Analyst</v>
      </c>
      <c r="B551" s="2">
        <f>Cleaning!F216*1000</f>
        <v>41000</v>
      </c>
      <c r="C551" s="2">
        <f>Cleaning!G216*1000</f>
        <v>78000</v>
      </c>
      <c r="D551" s="2">
        <f>(Table1[[#This Row],[Salary (Min)]]+Table1[[#This Row],[Salary (Max)]])/2</f>
        <v>59500</v>
      </c>
      <c r="E551" t="s">
        <v>6331</v>
      </c>
      <c r="F551" t="s">
        <v>19</v>
      </c>
      <c r="G551" t="str">
        <f>LEFT(Table1[[#This Row],[Location]],FIND(",",Table1[[#This Row],[Location]])-1)</f>
        <v>New York</v>
      </c>
      <c r="H551" t="s">
        <v>118</v>
      </c>
      <c r="I551" t="s">
        <v>202</v>
      </c>
      <c r="J551" t="s">
        <v>120</v>
      </c>
      <c r="K551" t="b">
        <v>0</v>
      </c>
      <c r="L551">
        <v>1</v>
      </c>
      <c r="M551">
        <v>1</v>
      </c>
      <c r="N551">
        <v>0</v>
      </c>
      <c r="O551">
        <v>0</v>
      </c>
      <c r="P551">
        <v>0</v>
      </c>
      <c r="Q551">
        <v>0</v>
      </c>
    </row>
    <row r="552" spans="1:17" x14ac:dyDescent="0.3">
      <c r="A552" t="str">
        <f>Cleaning!E217</f>
        <v>Data Analyst</v>
      </c>
      <c r="B552" s="2">
        <f>Cleaning!F217*1000</f>
        <v>41000</v>
      </c>
      <c r="C552" s="2">
        <f>Cleaning!G217*1000</f>
        <v>78000</v>
      </c>
      <c r="D552" s="2">
        <f>(Table1[[#This Row],[Salary (Min)]]+Table1[[#This Row],[Salary (Max)]])/2</f>
        <v>59500</v>
      </c>
      <c r="E552" t="s">
        <v>6332</v>
      </c>
      <c r="F552" t="s">
        <v>95</v>
      </c>
      <c r="G552" t="str">
        <f>LEFT(Table1[[#This Row],[Location]],FIND(",",Table1[[#This Row],[Location]])-1)</f>
        <v>Bronx</v>
      </c>
      <c r="H552" t="s">
        <v>35</v>
      </c>
      <c r="I552" t="s">
        <v>22</v>
      </c>
      <c r="J552" t="s">
        <v>24</v>
      </c>
      <c r="K552" t="b">
        <v>0</v>
      </c>
      <c r="L552">
        <v>1</v>
      </c>
      <c r="M552">
        <v>1</v>
      </c>
      <c r="N552">
        <v>0</v>
      </c>
      <c r="O552">
        <v>1</v>
      </c>
      <c r="P552">
        <v>0</v>
      </c>
      <c r="Q552">
        <v>1</v>
      </c>
    </row>
    <row r="553" spans="1:17" x14ac:dyDescent="0.3">
      <c r="A553" t="str">
        <f>Cleaning!E218</f>
        <v>Data Analyst</v>
      </c>
      <c r="B553" s="2">
        <f>Cleaning!F218*1000</f>
        <v>41000</v>
      </c>
      <c r="C553" s="2">
        <f>Cleaning!G218*1000</f>
        <v>78000</v>
      </c>
      <c r="D553" s="2">
        <f>(Table1[[#This Row],[Salary (Min)]]+Table1[[#This Row],[Salary (Max)]])/2</f>
        <v>59500</v>
      </c>
      <c r="E553" t="s">
        <v>6333</v>
      </c>
      <c r="F553" t="s">
        <v>19</v>
      </c>
      <c r="G553" t="str">
        <f>LEFT(Table1[[#This Row],[Location]],FIND(",",Table1[[#This Row],[Location]])-1)</f>
        <v>New York</v>
      </c>
      <c r="H553" t="s">
        <v>137</v>
      </c>
      <c r="I553" t="s">
        <v>137</v>
      </c>
      <c r="J553" t="s">
        <v>137</v>
      </c>
      <c r="K553" t="b">
        <v>0</v>
      </c>
      <c r="L553">
        <v>1</v>
      </c>
      <c r="M553">
        <v>1</v>
      </c>
      <c r="N553">
        <v>0</v>
      </c>
      <c r="O553">
        <v>1</v>
      </c>
      <c r="P553">
        <v>1</v>
      </c>
      <c r="Q553">
        <v>0</v>
      </c>
    </row>
    <row r="554" spans="1:17" x14ac:dyDescent="0.3">
      <c r="A554" t="str">
        <f>Cleaning!E219</f>
        <v>Data Analyst</v>
      </c>
      <c r="B554" s="2">
        <f>Cleaning!F219*1000</f>
        <v>41000</v>
      </c>
      <c r="C554" s="2">
        <f>Cleaning!G219*1000</f>
        <v>78000</v>
      </c>
      <c r="D554" s="2">
        <f>(Table1[[#This Row],[Salary (Min)]]+Table1[[#This Row],[Salary (Max)]])/2</f>
        <v>59500</v>
      </c>
      <c r="E554" t="s">
        <v>6262</v>
      </c>
      <c r="F554" t="s">
        <v>19</v>
      </c>
      <c r="G554" t="str">
        <f>LEFT(Table1[[#This Row],[Location]],FIND(",",Table1[[#This Row],[Location]])-1)</f>
        <v>New York</v>
      </c>
      <c r="H554" t="s">
        <v>91</v>
      </c>
      <c r="I554" t="s">
        <v>222</v>
      </c>
      <c r="J554" t="s">
        <v>106</v>
      </c>
      <c r="K554" t="b">
        <v>0</v>
      </c>
      <c r="L554">
        <v>1</v>
      </c>
      <c r="M554">
        <v>1</v>
      </c>
      <c r="N554">
        <v>0</v>
      </c>
      <c r="O554">
        <v>1</v>
      </c>
      <c r="P554">
        <v>0</v>
      </c>
      <c r="Q554">
        <v>1</v>
      </c>
    </row>
    <row r="555" spans="1:17" x14ac:dyDescent="0.3">
      <c r="A555" t="str">
        <f>Cleaning!E220</f>
        <v>Business Analyst</v>
      </c>
      <c r="B555" s="2">
        <f>Cleaning!F220*1000</f>
        <v>41000</v>
      </c>
      <c r="C555" s="2">
        <f>Cleaning!G220*1000</f>
        <v>78000</v>
      </c>
      <c r="D555" s="2">
        <f>(Table1[[#This Row],[Salary (Min)]]+Table1[[#This Row],[Salary (Max)]])/2</f>
        <v>59500</v>
      </c>
      <c r="E555" t="s">
        <v>6214</v>
      </c>
      <c r="F555" t="s">
        <v>19</v>
      </c>
      <c r="G555" t="str">
        <f>LEFT(Table1[[#This Row],[Location]],FIND(",",Table1[[#This Row],[Location]])-1)</f>
        <v>New York</v>
      </c>
      <c r="H555" t="s">
        <v>28</v>
      </c>
      <c r="I555" t="s">
        <v>58</v>
      </c>
      <c r="J555" t="s">
        <v>132</v>
      </c>
      <c r="K555" t="b">
        <v>0</v>
      </c>
      <c r="L555">
        <v>1</v>
      </c>
      <c r="M555">
        <v>0</v>
      </c>
      <c r="N555">
        <v>0</v>
      </c>
      <c r="O555">
        <v>0</v>
      </c>
      <c r="P555">
        <v>0</v>
      </c>
      <c r="Q555">
        <v>0</v>
      </c>
    </row>
    <row r="556" spans="1:17" x14ac:dyDescent="0.3">
      <c r="A556" t="str">
        <f>Cleaning!E221</f>
        <v>Data Analyst</v>
      </c>
      <c r="B556" s="2">
        <f>Cleaning!F221*1000</f>
        <v>41000</v>
      </c>
      <c r="C556" s="2">
        <f>Cleaning!G221*1000</f>
        <v>78000</v>
      </c>
      <c r="D556" s="2">
        <f>(Table1[[#This Row],[Salary (Min)]]+Table1[[#This Row],[Salary (Max)]])/2</f>
        <v>59500</v>
      </c>
      <c r="E556" t="s">
        <v>6195</v>
      </c>
      <c r="F556" t="s">
        <v>19</v>
      </c>
      <c r="G556" t="str">
        <f>LEFT(Table1[[#This Row],[Location]],FIND(",",Table1[[#This Row],[Location]])-1)</f>
        <v>New York</v>
      </c>
      <c r="H556" t="s">
        <v>28</v>
      </c>
      <c r="I556" t="s">
        <v>246</v>
      </c>
      <c r="J556" t="s">
        <v>132</v>
      </c>
      <c r="K556" t="b">
        <v>0</v>
      </c>
      <c r="L556">
        <v>0</v>
      </c>
      <c r="M556">
        <v>0</v>
      </c>
      <c r="N556">
        <v>0</v>
      </c>
      <c r="O556">
        <v>0</v>
      </c>
      <c r="P556">
        <v>0</v>
      </c>
      <c r="Q556">
        <v>0</v>
      </c>
    </row>
    <row r="557" spans="1:17" x14ac:dyDescent="0.3">
      <c r="A557" t="str">
        <f>Cleaning!E222</f>
        <v>Data Analyst</v>
      </c>
      <c r="B557" s="2">
        <f>Cleaning!F222*1000</f>
        <v>41000</v>
      </c>
      <c r="C557" s="2">
        <f>Cleaning!G222*1000</f>
        <v>78000</v>
      </c>
      <c r="D557" s="2">
        <f>(Table1[[#This Row],[Salary (Min)]]+Table1[[#This Row],[Salary (Max)]])/2</f>
        <v>59500</v>
      </c>
      <c r="E557" t="s">
        <v>6334</v>
      </c>
      <c r="F557" t="s">
        <v>19</v>
      </c>
      <c r="G557" t="str">
        <f>LEFT(Table1[[#This Row],[Location]],FIND(",",Table1[[#This Row],[Location]])-1)</f>
        <v>New York</v>
      </c>
      <c r="H557" t="s">
        <v>28</v>
      </c>
      <c r="I557" t="s">
        <v>46</v>
      </c>
      <c r="J557" t="s">
        <v>132</v>
      </c>
      <c r="K557" t="b">
        <v>0</v>
      </c>
      <c r="L557">
        <v>1</v>
      </c>
      <c r="M557">
        <v>0</v>
      </c>
      <c r="N557">
        <v>0</v>
      </c>
      <c r="O557">
        <v>0</v>
      </c>
      <c r="P557">
        <v>0</v>
      </c>
      <c r="Q557">
        <v>0</v>
      </c>
    </row>
    <row r="558" spans="1:17" x14ac:dyDescent="0.3">
      <c r="A558" t="str">
        <f>Cleaning!E223</f>
        <v>Data Analyst</v>
      </c>
      <c r="B558" s="2">
        <f>Cleaning!F223*1000</f>
        <v>41000</v>
      </c>
      <c r="C558" s="2">
        <f>Cleaning!G223*1000</f>
        <v>78000</v>
      </c>
      <c r="D558" s="2">
        <f>(Table1[[#This Row],[Salary (Min)]]+Table1[[#This Row],[Salary (Max)]])/2</f>
        <v>59500</v>
      </c>
      <c r="E558" t="s">
        <v>6199</v>
      </c>
      <c r="F558" t="s">
        <v>103</v>
      </c>
      <c r="G558" t="str">
        <f>LEFT(Table1[[#This Row],[Location]],FIND(",",Table1[[#This Row],[Location]])-1)</f>
        <v>Jersey City</v>
      </c>
      <c r="H558" t="s">
        <v>20</v>
      </c>
      <c r="I558" t="s">
        <v>222</v>
      </c>
      <c r="J558" t="s">
        <v>47</v>
      </c>
      <c r="K558" t="b">
        <v>0</v>
      </c>
      <c r="L558">
        <v>1</v>
      </c>
      <c r="M558">
        <v>0</v>
      </c>
      <c r="N558">
        <v>0</v>
      </c>
      <c r="O558">
        <v>1</v>
      </c>
      <c r="P558">
        <v>0</v>
      </c>
      <c r="Q558">
        <v>0</v>
      </c>
    </row>
    <row r="559" spans="1:17" x14ac:dyDescent="0.3">
      <c r="A559" t="str">
        <f>Cleaning!E224</f>
        <v>Data Analyst</v>
      </c>
      <c r="B559" s="2">
        <f>Cleaning!F224*1000</f>
        <v>41000</v>
      </c>
      <c r="C559" s="2">
        <f>Cleaning!G224*1000</f>
        <v>78000</v>
      </c>
      <c r="D559" s="2">
        <f>(Table1[[#This Row],[Salary (Min)]]+Table1[[#This Row],[Salary (Max)]])/2</f>
        <v>59500</v>
      </c>
      <c r="E559" t="s">
        <v>6335</v>
      </c>
      <c r="F559" t="s">
        <v>19</v>
      </c>
      <c r="G559" t="str">
        <f>LEFT(Table1[[#This Row],[Location]],FIND(",",Table1[[#This Row],[Location]])-1)</f>
        <v>New York</v>
      </c>
      <c r="H559" t="s">
        <v>91</v>
      </c>
      <c r="I559" t="s">
        <v>137</v>
      </c>
      <c r="J559" t="s">
        <v>39</v>
      </c>
      <c r="K559" t="b">
        <v>0</v>
      </c>
      <c r="L559">
        <v>0</v>
      </c>
      <c r="M559">
        <v>0</v>
      </c>
      <c r="N559">
        <v>0</v>
      </c>
      <c r="O559">
        <v>0</v>
      </c>
      <c r="P559">
        <v>0</v>
      </c>
      <c r="Q559">
        <v>1</v>
      </c>
    </row>
    <row r="560" spans="1:17" x14ac:dyDescent="0.3">
      <c r="A560" t="str">
        <f>Cleaning!E225</f>
        <v>Data Analyst</v>
      </c>
      <c r="B560" s="2">
        <f>Cleaning!F225*1000</f>
        <v>41000</v>
      </c>
      <c r="C560" s="2">
        <f>Cleaning!G225*1000</f>
        <v>78000</v>
      </c>
      <c r="D560" s="2">
        <f>(Table1[[#This Row],[Salary (Min)]]+Table1[[#This Row],[Salary (Max)]])/2</f>
        <v>59500</v>
      </c>
      <c r="E560" t="s">
        <v>6336</v>
      </c>
      <c r="F560" t="s">
        <v>788</v>
      </c>
      <c r="G560" t="str">
        <f>LEFT(Table1[[#This Row],[Location]],FIND(",",Table1[[#This Row],[Location]])-1)</f>
        <v>Little Ferry</v>
      </c>
      <c r="H560" t="s">
        <v>118</v>
      </c>
      <c r="I560" t="s">
        <v>119</v>
      </c>
      <c r="J560" t="s">
        <v>160</v>
      </c>
      <c r="K560" t="b">
        <v>0</v>
      </c>
      <c r="L560">
        <v>1</v>
      </c>
      <c r="M560">
        <v>1</v>
      </c>
      <c r="N560">
        <v>0</v>
      </c>
      <c r="O560">
        <v>1</v>
      </c>
      <c r="P560">
        <v>0</v>
      </c>
      <c r="Q560">
        <v>1</v>
      </c>
    </row>
    <row r="561" spans="1:17" x14ac:dyDescent="0.3">
      <c r="A561" t="str">
        <f>Cleaning!E226</f>
        <v>Data Analyst</v>
      </c>
      <c r="B561" s="2">
        <f>Cleaning!F226*1000</f>
        <v>41000</v>
      </c>
      <c r="C561" s="2">
        <f>Cleaning!G226*1000</f>
        <v>78000</v>
      </c>
      <c r="D561" s="2">
        <f>(Table1[[#This Row],[Salary (Min)]]+Table1[[#This Row],[Salary (Max)]])/2</f>
        <v>59500</v>
      </c>
      <c r="E561" t="s">
        <v>6337</v>
      </c>
      <c r="F561" t="s">
        <v>19</v>
      </c>
      <c r="G561" t="str">
        <f>LEFT(Table1[[#This Row],[Location]],FIND(",",Table1[[#This Row],[Location]])-1)</f>
        <v>New York</v>
      </c>
      <c r="H561" t="s">
        <v>51</v>
      </c>
      <c r="I561" t="s">
        <v>222</v>
      </c>
      <c r="J561" t="s">
        <v>120</v>
      </c>
      <c r="K561" t="b">
        <v>0</v>
      </c>
      <c r="L561">
        <v>0</v>
      </c>
      <c r="M561">
        <v>0</v>
      </c>
      <c r="N561">
        <v>0</v>
      </c>
      <c r="O561">
        <v>0</v>
      </c>
      <c r="P561">
        <v>0</v>
      </c>
      <c r="Q561">
        <v>0</v>
      </c>
    </row>
    <row r="562" spans="1:17" x14ac:dyDescent="0.3">
      <c r="A562" t="str">
        <f>Cleaning!E227</f>
        <v>Data Analyst</v>
      </c>
      <c r="B562" s="2">
        <f>Cleaning!F227*1000</f>
        <v>41000</v>
      </c>
      <c r="C562" s="2">
        <f>Cleaning!G227*1000</f>
        <v>78000</v>
      </c>
      <c r="D562" s="2">
        <f>(Table1[[#This Row],[Salary (Min)]]+Table1[[#This Row],[Salary (Max)]])/2</f>
        <v>59500</v>
      </c>
      <c r="E562" t="s">
        <v>6263</v>
      </c>
      <c r="F562" t="s">
        <v>19</v>
      </c>
      <c r="G562" t="str">
        <f>LEFT(Table1[[#This Row],[Location]],FIND(",",Table1[[#This Row],[Location]])-1)</f>
        <v>New York</v>
      </c>
      <c r="H562" t="s">
        <v>91</v>
      </c>
      <c r="I562" t="s">
        <v>137</v>
      </c>
      <c r="J562" t="s">
        <v>39</v>
      </c>
      <c r="K562" t="b">
        <v>0</v>
      </c>
      <c r="L562">
        <v>1</v>
      </c>
      <c r="M562">
        <v>1</v>
      </c>
      <c r="N562">
        <v>1</v>
      </c>
      <c r="O562">
        <v>1</v>
      </c>
      <c r="P562">
        <v>1</v>
      </c>
      <c r="Q562">
        <v>1</v>
      </c>
    </row>
    <row r="563" spans="1:17" x14ac:dyDescent="0.3">
      <c r="A563" t="str">
        <f>Cleaning!E228</f>
        <v>Data Analyst</v>
      </c>
      <c r="B563" s="2">
        <f>Cleaning!F228*1000</f>
        <v>41000</v>
      </c>
      <c r="C563" s="2">
        <f>Cleaning!G228*1000</f>
        <v>78000</v>
      </c>
      <c r="D563" s="2">
        <f>(Table1[[#This Row],[Salary (Min)]]+Table1[[#This Row],[Salary (Max)]])/2</f>
        <v>59500</v>
      </c>
      <c r="E563" t="s">
        <v>6338</v>
      </c>
      <c r="F563" t="s">
        <v>19</v>
      </c>
      <c r="G563" t="str">
        <f>LEFT(Table1[[#This Row],[Location]],FIND(",",Table1[[#This Row],[Location]])-1)</f>
        <v>New York</v>
      </c>
      <c r="H563" t="s">
        <v>91</v>
      </c>
      <c r="I563" t="s">
        <v>202</v>
      </c>
      <c r="J563" t="s">
        <v>441</v>
      </c>
      <c r="K563" t="b">
        <v>0</v>
      </c>
      <c r="L563">
        <v>1</v>
      </c>
      <c r="M563">
        <v>0</v>
      </c>
      <c r="N563">
        <v>0</v>
      </c>
      <c r="O563">
        <v>1</v>
      </c>
      <c r="P563">
        <v>0</v>
      </c>
      <c r="Q563">
        <v>1</v>
      </c>
    </row>
    <row r="564" spans="1:17" x14ac:dyDescent="0.3">
      <c r="A564" t="str">
        <f>Cleaning!E229</f>
        <v>Business Analyst</v>
      </c>
      <c r="B564" s="2">
        <f>Cleaning!F229*1000</f>
        <v>41000</v>
      </c>
      <c r="C564" s="2">
        <f>Cleaning!G229*1000</f>
        <v>78000</v>
      </c>
      <c r="D564" s="2">
        <f>(Table1[[#This Row],[Salary (Min)]]+Table1[[#This Row],[Salary (Max)]])/2</f>
        <v>59500</v>
      </c>
      <c r="E564" t="s">
        <v>6339</v>
      </c>
      <c r="F564" t="s">
        <v>19</v>
      </c>
      <c r="G564" t="str">
        <f>LEFT(Table1[[#This Row],[Location]],FIND(",",Table1[[#This Row],[Location]])-1)</f>
        <v>New York</v>
      </c>
      <c r="H564" t="s">
        <v>137</v>
      </c>
      <c r="I564" t="s">
        <v>137</v>
      </c>
      <c r="J564" t="s">
        <v>137</v>
      </c>
      <c r="K564" t="b">
        <v>0</v>
      </c>
      <c r="L564">
        <v>0</v>
      </c>
      <c r="M564">
        <v>0</v>
      </c>
      <c r="N564">
        <v>0</v>
      </c>
      <c r="O564">
        <v>0</v>
      </c>
      <c r="P564">
        <v>0</v>
      </c>
      <c r="Q564">
        <v>0</v>
      </c>
    </row>
    <row r="565" spans="1:17" x14ac:dyDescent="0.3">
      <c r="A565" t="str">
        <f>Cleaning!E230</f>
        <v>Data Analyst</v>
      </c>
      <c r="B565" s="2">
        <f>Cleaning!F230*1000</f>
        <v>41000</v>
      </c>
      <c r="C565" s="2">
        <f>Cleaning!G230*1000</f>
        <v>78000</v>
      </c>
      <c r="D565" s="2">
        <f>(Table1[[#This Row],[Salary (Min)]]+Table1[[#This Row],[Salary (Max)]])/2</f>
        <v>59500</v>
      </c>
      <c r="E565" t="s">
        <v>6340</v>
      </c>
      <c r="F565" t="s">
        <v>19</v>
      </c>
      <c r="G565" t="str">
        <f>LEFT(Table1[[#This Row],[Location]],FIND(",",Table1[[#This Row],[Location]])-1)</f>
        <v>New York</v>
      </c>
      <c r="H565" t="s">
        <v>28</v>
      </c>
      <c r="I565" t="s">
        <v>803</v>
      </c>
      <c r="J565" t="s">
        <v>31</v>
      </c>
      <c r="K565" t="b">
        <v>0</v>
      </c>
      <c r="L565">
        <v>1</v>
      </c>
      <c r="M565">
        <v>0</v>
      </c>
      <c r="N565">
        <v>0</v>
      </c>
      <c r="O565">
        <v>1</v>
      </c>
      <c r="P565">
        <v>1</v>
      </c>
      <c r="Q565">
        <v>0</v>
      </c>
    </row>
    <row r="566" spans="1:17" x14ac:dyDescent="0.3">
      <c r="A566" t="str">
        <f>Cleaning!E231</f>
        <v>Data Analyst</v>
      </c>
      <c r="B566" s="2">
        <f>Cleaning!F231*1000</f>
        <v>41000</v>
      </c>
      <c r="C566" s="2">
        <f>Cleaning!G231*1000</f>
        <v>78000</v>
      </c>
      <c r="D566" s="2">
        <f>(Table1[[#This Row],[Salary (Min)]]+Table1[[#This Row],[Salary (Max)]])/2</f>
        <v>59500</v>
      </c>
      <c r="E566" t="s">
        <v>6341</v>
      </c>
      <c r="F566" t="s">
        <v>530</v>
      </c>
      <c r="G566" t="str">
        <f>LEFT(Table1[[#This Row],[Location]],FIND(",",Table1[[#This Row],[Location]])-1)</f>
        <v>Newark</v>
      </c>
      <c r="H566" t="s">
        <v>20</v>
      </c>
      <c r="I566" t="s">
        <v>46</v>
      </c>
      <c r="J566" t="s">
        <v>160</v>
      </c>
      <c r="K566" t="b">
        <v>0</v>
      </c>
      <c r="L566">
        <v>0</v>
      </c>
      <c r="M566">
        <v>0</v>
      </c>
      <c r="N566">
        <v>0</v>
      </c>
      <c r="O566">
        <v>0</v>
      </c>
      <c r="P566">
        <v>0</v>
      </c>
      <c r="Q566">
        <v>0</v>
      </c>
    </row>
    <row r="567" spans="1:17" x14ac:dyDescent="0.3">
      <c r="A567" t="str">
        <f>Cleaning!E232</f>
        <v>Data Analyst</v>
      </c>
      <c r="B567" s="2">
        <f>Cleaning!F232*1000</f>
        <v>41000</v>
      </c>
      <c r="C567" s="2">
        <f>Cleaning!G232*1000</f>
        <v>78000</v>
      </c>
      <c r="D567" s="2">
        <f>(Table1[[#This Row],[Salary (Min)]]+Table1[[#This Row],[Salary (Max)]])/2</f>
        <v>59500</v>
      </c>
      <c r="E567" t="s">
        <v>6342</v>
      </c>
      <c r="F567" t="s">
        <v>19</v>
      </c>
      <c r="G567" t="str">
        <f>LEFT(Table1[[#This Row],[Location]],FIND(",",Table1[[#This Row],[Location]])-1)</f>
        <v>New York</v>
      </c>
      <c r="H567" t="s">
        <v>118</v>
      </c>
      <c r="I567" t="s">
        <v>543</v>
      </c>
      <c r="J567" t="s">
        <v>39</v>
      </c>
      <c r="K567" t="b">
        <v>0</v>
      </c>
      <c r="L567">
        <v>1</v>
      </c>
      <c r="M567">
        <v>0</v>
      </c>
      <c r="N567">
        <v>0</v>
      </c>
      <c r="O567">
        <v>0</v>
      </c>
      <c r="P567">
        <v>0</v>
      </c>
      <c r="Q567">
        <v>0</v>
      </c>
    </row>
    <row r="568" spans="1:17" x14ac:dyDescent="0.3">
      <c r="A568" t="str">
        <f>Cleaning!E233</f>
        <v>Data Analyst</v>
      </c>
      <c r="B568" s="2">
        <f>Cleaning!F233*1000</f>
        <v>41000</v>
      </c>
      <c r="C568" s="2">
        <f>Cleaning!G233*1000</f>
        <v>78000</v>
      </c>
      <c r="D568" s="2">
        <f>(Table1[[#This Row],[Salary (Min)]]+Table1[[#This Row],[Salary (Max)]])/2</f>
        <v>59500</v>
      </c>
      <c r="E568" t="s">
        <v>6343</v>
      </c>
      <c r="F568" t="s">
        <v>103</v>
      </c>
      <c r="G568" t="str">
        <f>LEFT(Table1[[#This Row],[Location]],FIND(",",Table1[[#This Row],[Location]])-1)</f>
        <v>Jersey City</v>
      </c>
      <c r="H568" t="s">
        <v>91</v>
      </c>
      <c r="I568" t="s">
        <v>46</v>
      </c>
      <c r="J568" t="s">
        <v>39</v>
      </c>
      <c r="K568" t="b">
        <v>0</v>
      </c>
      <c r="L568">
        <v>0</v>
      </c>
      <c r="M568">
        <v>0</v>
      </c>
      <c r="N568">
        <v>0</v>
      </c>
      <c r="O568">
        <v>0</v>
      </c>
      <c r="P568">
        <v>0</v>
      </c>
      <c r="Q568">
        <v>1</v>
      </c>
    </row>
    <row r="569" spans="1:17" x14ac:dyDescent="0.3">
      <c r="A569" t="str">
        <f>Cleaning!E234</f>
        <v>Business Analyst</v>
      </c>
      <c r="B569" s="2">
        <f>Cleaning!F234*1000</f>
        <v>41000</v>
      </c>
      <c r="C569" s="2">
        <f>Cleaning!G234*1000</f>
        <v>78000</v>
      </c>
      <c r="D569" s="2">
        <f>(Table1[[#This Row],[Salary (Min)]]+Table1[[#This Row],[Salary (Max)]])/2</f>
        <v>59500</v>
      </c>
      <c r="E569" t="s">
        <v>6223</v>
      </c>
      <c r="F569" t="s">
        <v>103</v>
      </c>
      <c r="G569" t="str">
        <f>LEFT(Table1[[#This Row],[Location]],FIND(",",Table1[[#This Row],[Location]])-1)</f>
        <v>Jersey City</v>
      </c>
      <c r="H569" t="s">
        <v>51</v>
      </c>
      <c r="I569" t="s">
        <v>222</v>
      </c>
      <c r="J569" t="s">
        <v>24</v>
      </c>
      <c r="K569" t="b">
        <v>0</v>
      </c>
      <c r="L569">
        <v>0</v>
      </c>
      <c r="M569">
        <v>0</v>
      </c>
      <c r="N569">
        <v>0</v>
      </c>
      <c r="O569">
        <v>0</v>
      </c>
      <c r="P569">
        <v>0</v>
      </c>
      <c r="Q569">
        <v>0</v>
      </c>
    </row>
    <row r="570" spans="1:17" x14ac:dyDescent="0.3">
      <c r="A570" t="str">
        <f>Cleaning!E235</f>
        <v>Business Analyst</v>
      </c>
      <c r="B570" s="2">
        <f>Cleaning!F235*1000</f>
        <v>41000</v>
      </c>
      <c r="C570" s="2">
        <f>Cleaning!G235*1000</f>
        <v>78000</v>
      </c>
      <c r="D570" s="2">
        <f>(Table1[[#This Row],[Salary (Min)]]+Table1[[#This Row],[Salary (Max)]])/2</f>
        <v>59500</v>
      </c>
      <c r="E570" t="s">
        <v>6344</v>
      </c>
      <c r="F570" t="s">
        <v>103</v>
      </c>
      <c r="G570" t="str">
        <f>LEFT(Table1[[#This Row],[Location]],FIND(",",Table1[[#This Row],[Location]])-1)</f>
        <v>Jersey City</v>
      </c>
      <c r="H570" t="s">
        <v>20</v>
      </c>
      <c r="I570" t="s">
        <v>202</v>
      </c>
      <c r="J570" t="s">
        <v>120</v>
      </c>
      <c r="K570" t="b">
        <v>0</v>
      </c>
      <c r="L570">
        <v>1</v>
      </c>
      <c r="M570">
        <v>0</v>
      </c>
      <c r="N570">
        <v>0</v>
      </c>
      <c r="O570">
        <v>1</v>
      </c>
      <c r="P570">
        <v>0</v>
      </c>
      <c r="Q570">
        <v>0</v>
      </c>
    </row>
    <row r="571" spans="1:17" x14ac:dyDescent="0.3">
      <c r="A571" t="str">
        <f>Cleaning!E236</f>
        <v>Data Analyst</v>
      </c>
      <c r="B571" s="2">
        <f>Cleaning!F236*1000</f>
        <v>41000</v>
      </c>
      <c r="C571" s="2">
        <f>Cleaning!G236*1000</f>
        <v>78000</v>
      </c>
      <c r="D571" s="2">
        <f>(Table1[[#This Row],[Salary (Min)]]+Table1[[#This Row],[Salary (Max)]])/2</f>
        <v>59500</v>
      </c>
      <c r="E571" t="s">
        <v>6345</v>
      </c>
      <c r="F571" t="s">
        <v>507</v>
      </c>
      <c r="G571" t="str">
        <f>LEFT(Table1[[#This Row],[Location]],FIND(",",Table1[[#This Row],[Location]])-1)</f>
        <v>Lake Success</v>
      </c>
      <c r="H571" t="s">
        <v>35</v>
      </c>
      <c r="I571" t="s">
        <v>29</v>
      </c>
      <c r="J571" t="s">
        <v>39</v>
      </c>
      <c r="K571" t="b">
        <v>0</v>
      </c>
      <c r="L571">
        <v>1</v>
      </c>
      <c r="M571">
        <v>0</v>
      </c>
      <c r="N571">
        <v>0</v>
      </c>
      <c r="O571">
        <v>0</v>
      </c>
      <c r="P571">
        <v>0</v>
      </c>
      <c r="Q571">
        <v>1</v>
      </c>
    </row>
    <row r="572" spans="1:17" x14ac:dyDescent="0.3">
      <c r="A572" t="str">
        <f>Cleaning!E237</f>
        <v>Data Analyst</v>
      </c>
      <c r="B572" s="2">
        <f>Cleaning!F237*1000</f>
        <v>41000</v>
      </c>
      <c r="C572" s="2">
        <f>Cleaning!G237*1000</f>
        <v>78000</v>
      </c>
      <c r="D572" s="2">
        <f>(Table1[[#This Row],[Salary (Min)]]+Table1[[#This Row],[Salary (Max)]])/2</f>
        <v>59500</v>
      </c>
      <c r="E572" t="s">
        <v>6346</v>
      </c>
      <c r="F572" t="s">
        <v>19</v>
      </c>
      <c r="G572" t="str">
        <f>LEFT(Table1[[#This Row],[Location]],FIND(",",Table1[[#This Row],[Location]])-1)</f>
        <v>New York</v>
      </c>
      <c r="H572" t="s">
        <v>35</v>
      </c>
      <c r="I572" t="s">
        <v>178</v>
      </c>
      <c r="J572" t="s">
        <v>24</v>
      </c>
      <c r="K572" t="b">
        <v>1</v>
      </c>
      <c r="L572">
        <v>1</v>
      </c>
      <c r="M572">
        <v>0</v>
      </c>
      <c r="N572">
        <v>0</v>
      </c>
      <c r="O572">
        <v>0</v>
      </c>
      <c r="P572">
        <v>0</v>
      </c>
      <c r="Q572">
        <v>1</v>
      </c>
    </row>
    <row r="573" spans="1:17" x14ac:dyDescent="0.3">
      <c r="A573" t="str">
        <f>Cleaning!E238</f>
        <v>Data Analyst</v>
      </c>
      <c r="B573" s="2">
        <f>Cleaning!F238*1000</f>
        <v>41000</v>
      </c>
      <c r="C573" s="2">
        <f>Cleaning!G238*1000</f>
        <v>78000</v>
      </c>
      <c r="D573" s="2">
        <f>(Table1[[#This Row],[Salary (Min)]]+Table1[[#This Row],[Salary (Max)]])/2</f>
        <v>59500</v>
      </c>
      <c r="E573" t="s">
        <v>6347</v>
      </c>
      <c r="F573" t="s">
        <v>19</v>
      </c>
      <c r="G573" t="str">
        <f>LEFT(Table1[[#This Row],[Location]],FIND(",",Table1[[#This Row],[Location]])-1)</f>
        <v>New York</v>
      </c>
      <c r="H573" t="s">
        <v>91</v>
      </c>
      <c r="I573" t="s">
        <v>137</v>
      </c>
      <c r="J573" t="s">
        <v>39</v>
      </c>
      <c r="K573" t="b">
        <v>0</v>
      </c>
      <c r="L573">
        <v>0</v>
      </c>
      <c r="M573">
        <v>0</v>
      </c>
      <c r="N573">
        <v>0</v>
      </c>
      <c r="O573">
        <v>0</v>
      </c>
      <c r="P573">
        <v>0</v>
      </c>
      <c r="Q573">
        <v>0</v>
      </c>
    </row>
    <row r="574" spans="1:17" x14ac:dyDescent="0.3">
      <c r="A574" t="str">
        <f>Cleaning!E239</f>
        <v>Data Analyst</v>
      </c>
      <c r="B574" s="2">
        <f>Cleaning!F239*1000</f>
        <v>41000</v>
      </c>
      <c r="C574" s="2">
        <f>Cleaning!G239*1000</f>
        <v>78000</v>
      </c>
      <c r="D574" s="2">
        <f>(Table1[[#This Row],[Salary (Min)]]+Table1[[#This Row],[Salary (Max)]])/2</f>
        <v>59500</v>
      </c>
      <c r="E574" t="s">
        <v>6348</v>
      </c>
      <c r="F574" t="s">
        <v>19</v>
      </c>
      <c r="G574" t="str">
        <f>LEFT(Table1[[#This Row],[Location]],FIND(",",Table1[[#This Row],[Location]])-1)</f>
        <v>New York</v>
      </c>
      <c r="H574" t="s">
        <v>35</v>
      </c>
      <c r="I574" t="s">
        <v>29</v>
      </c>
      <c r="J574" t="s">
        <v>229</v>
      </c>
      <c r="K574" t="b">
        <v>0</v>
      </c>
      <c r="L574">
        <v>1</v>
      </c>
      <c r="M574">
        <v>0</v>
      </c>
      <c r="N574">
        <v>0</v>
      </c>
      <c r="O574">
        <v>1</v>
      </c>
      <c r="P574">
        <v>0</v>
      </c>
      <c r="Q574">
        <v>1</v>
      </c>
    </row>
    <row r="575" spans="1:17" x14ac:dyDescent="0.3">
      <c r="A575" t="str">
        <f>Cleaning!E240</f>
        <v>Data Analyst</v>
      </c>
      <c r="B575" s="2">
        <f>Cleaning!F240*1000</f>
        <v>41000</v>
      </c>
      <c r="C575" s="2">
        <f>Cleaning!G240*1000</f>
        <v>78000</v>
      </c>
      <c r="D575" s="2">
        <f>(Table1[[#This Row],[Salary (Min)]]+Table1[[#This Row],[Salary (Max)]])/2</f>
        <v>59500</v>
      </c>
      <c r="E575" t="s">
        <v>6349</v>
      </c>
      <c r="F575" t="s">
        <v>507</v>
      </c>
      <c r="G575" t="str">
        <f>LEFT(Table1[[#This Row],[Location]],FIND(",",Table1[[#This Row],[Location]])-1)</f>
        <v>Lake Success</v>
      </c>
      <c r="H575" t="s">
        <v>91</v>
      </c>
      <c r="I575" t="s">
        <v>99</v>
      </c>
      <c r="J575" t="s">
        <v>155</v>
      </c>
      <c r="K575" t="b">
        <v>0</v>
      </c>
      <c r="L575">
        <v>0</v>
      </c>
      <c r="M575">
        <v>0</v>
      </c>
      <c r="N575">
        <v>0</v>
      </c>
      <c r="O575">
        <v>0</v>
      </c>
      <c r="P575">
        <v>0</v>
      </c>
      <c r="Q575">
        <v>0</v>
      </c>
    </row>
    <row r="576" spans="1:17" x14ac:dyDescent="0.3">
      <c r="A576" t="str">
        <f>Cleaning!E241</f>
        <v>Business Analyst</v>
      </c>
      <c r="B576" s="2">
        <f>Cleaning!F241*1000</f>
        <v>41000</v>
      </c>
      <c r="C576" s="2">
        <f>Cleaning!G241*1000</f>
        <v>78000</v>
      </c>
      <c r="D576" s="2">
        <f>(Table1[[#This Row],[Salary (Min)]]+Table1[[#This Row],[Salary (Max)]])/2</f>
        <v>59500</v>
      </c>
      <c r="E576" t="s">
        <v>6243</v>
      </c>
      <c r="F576" t="s">
        <v>19</v>
      </c>
      <c r="G576" t="str">
        <f>LEFT(Table1[[#This Row],[Location]],FIND(",",Table1[[#This Row],[Location]])-1)</f>
        <v>New York</v>
      </c>
      <c r="H576" t="s">
        <v>28</v>
      </c>
      <c r="I576" t="s">
        <v>58</v>
      </c>
      <c r="J576" t="s">
        <v>132</v>
      </c>
      <c r="K576" t="b">
        <v>0</v>
      </c>
      <c r="L576">
        <v>1</v>
      </c>
      <c r="M576">
        <v>0</v>
      </c>
      <c r="N576">
        <v>0</v>
      </c>
      <c r="O576">
        <v>1</v>
      </c>
      <c r="P576">
        <v>0</v>
      </c>
      <c r="Q576">
        <v>0</v>
      </c>
    </row>
    <row r="577" spans="1:17" x14ac:dyDescent="0.3">
      <c r="A577" t="str">
        <f>Cleaning!E1068</f>
        <v>Data Analyst</v>
      </c>
      <c r="B577" s="2">
        <f>Cleaning!F1068*1000</f>
        <v>41000</v>
      </c>
      <c r="C577" s="2">
        <f>Cleaning!G1068*1000</f>
        <v>78000</v>
      </c>
      <c r="D577" s="2">
        <f>(Table1[[#This Row],[Salary (Min)]]+Table1[[#This Row],[Salary (Max)]])/2</f>
        <v>59500</v>
      </c>
      <c r="E577" t="s">
        <v>6931</v>
      </c>
      <c r="F577" t="s">
        <v>1001</v>
      </c>
      <c r="G577" t="str">
        <f>LEFT(Table1[[#This Row],[Location]],FIND(",",Table1[[#This Row],[Location]])-1)</f>
        <v>King of Prussia</v>
      </c>
      <c r="H577" t="s">
        <v>20</v>
      </c>
      <c r="I577" t="s">
        <v>202</v>
      </c>
      <c r="J577" t="s">
        <v>47</v>
      </c>
      <c r="K577" t="b">
        <v>0</v>
      </c>
      <c r="L577">
        <v>0</v>
      </c>
      <c r="M577">
        <v>0</v>
      </c>
      <c r="N577">
        <v>0</v>
      </c>
      <c r="O577">
        <v>0</v>
      </c>
      <c r="P577">
        <v>0</v>
      </c>
      <c r="Q577">
        <v>0</v>
      </c>
    </row>
    <row r="578" spans="1:17" x14ac:dyDescent="0.3">
      <c r="A578" t="str">
        <f>Cleaning!E1069</f>
        <v>Data Analyst</v>
      </c>
      <c r="B578" s="2">
        <f>Cleaning!F1069*1000</f>
        <v>41000</v>
      </c>
      <c r="C578" s="2">
        <f>Cleaning!G1069*1000</f>
        <v>78000</v>
      </c>
      <c r="D578" s="2">
        <f>(Table1[[#This Row],[Salary (Min)]]+Table1[[#This Row],[Salary (Max)]])/2</f>
        <v>59500</v>
      </c>
      <c r="E578" t="s">
        <v>6932</v>
      </c>
      <c r="F578" t="s">
        <v>3200</v>
      </c>
      <c r="G578" t="str">
        <f>LEFT(Table1[[#This Row],[Location]],FIND(",",Table1[[#This Row],[Location]])-1)</f>
        <v>Plymouth Meeting</v>
      </c>
      <c r="H578" t="s">
        <v>20</v>
      </c>
      <c r="I578" t="s">
        <v>29</v>
      </c>
      <c r="J578" t="s">
        <v>39</v>
      </c>
      <c r="K578" t="b">
        <v>0</v>
      </c>
      <c r="L578">
        <v>1</v>
      </c>
      <c r="M578">
        <v>0</v>
      </c>
      <c r="N578">
        <v>0</v>
      </c>
      <c r="O578">
        <v>0</v>
      </c>
      <c r="P578">
        <v>0</v>
      </c>
      <c r="Q578">
        <v>0</v>
      </c>
    </row>
    <row r="579" spans="1:17" x14ac:dyDescent="0.3">
      <c r="A579" t="str">
        <f>Cleaning!E1070</f>
        <v>Data Analyst</v>
      </c>
      <c r="B579" s="2">
        <f>Cleaning!F1070*1000</f>
        <v>41000</v>
      </c>
      <c r="C579" s="2">
        <f>Cleaning!G1070*1000</f>
        <v>78000</v>
      </c>
      <c r="D579" s="2">
        <f>(Table1[[#This Row],[Salary (Min)]]+Table1[[#This Row],[Salary (Max)]])/2</f>
        <v>59500</v>
      </c>
      <c r="E579" t="s">
        <v>6933</v>
      </c>
      <c r="F579" t="s">
        <v>3203</v>
      </c>
      <c r="G579" t="str">
        <f>LEFT(Table1[[#This Row],[Location]],FIND(",",Table1[[#This Row],[Location]])-1)</f>
        <v>Blue Bell</v>
      </c>
      <c r="H579" t="s">
        <v>35</v>
      </c>
      <c r="I579" t="s">
        <v>475</v>
      </c>
      <c r="J579" t="s">
        <v>24</v>
      </c>
      <c r="K579" t="b">
        <v>0</v>
      </c>
      <c r="L579">
        <v>1</v>
      </c>
      <c r="M579">
        <v>1</v>
      </c>
      <c r="N579">
        <v>0</v>
      </c>
      <c r="O579">
        <v>1</v>
      </c>
      <c r="P579">
        <v>0</v>
      </c>
      <c r="Q579">
        <v>1</v>
      </c>
    </row>
    <row r="580" spans="1:17" x14ac:dyDescent="0.3">
      <c r="A580" t="str">
        <f>Cleaning!E1071</f>
        <v>Data Analyst</v>
      </c>
      <c r="B580" s="2">
        <f>Cleaning!F1071*1000</f>
        <v>41000</v>
      </c>
      <c r="C580" s="2">
        <f>Cleaning!G1071*1000</f>
        <v>78000</v>
      </c>
      <c r="D580" s="2">
        <f>(Table1[[#This Row],[Salary (Min)]]+Table1[[#This Row],[Salary (Max)]])/2</f>
        <v>59500</v>
      </c>
      <c r="E580" t="s">
        <v>6934</v>
      </c>
      <c r="F580" t="s">
        <v>3207</v>
      </c>
      <c r="G580" t="str">
        <f>LEFT(Table1[[#This Row],[Location]],FIND(",",Table1[[#This Row],[Location]])-1)</f>
        <v>Fort Washington</v>
      </c>
      <c r="H580" t="s">
        <v>20</v>
      </c>
      <c r="I580" t="s">
        <v>282</v>
      </c>
      <c r="J580" t="s">
        <v>39</v>
      </c>
      <c r="K580" t="b">
        <v>0</v>
      </c>
      <c r="L580">
        <v>1</v>
      </c>
      <c r="M580">
        <v>1</v>
      </c>
      <c r="N580">
        <v>0</v>
      </c>
      <c r="O580">
        <v>1</v>
      </c>
      <c r="P580">
        <v>0</v>
      </c>
      <c r="Q580">
        <v>1</v>
      </c>
    </row>
    <row r="581" spans="1:17" x14ac:dyDescent="0.3">
      <c r="A581" t="str">
        <f>Cleaning!E1072</f>
        <v>Data Analyst</v>
      </c>
      <c r="B581" s="2">
        <f>Cleaning!F1072*1000</f>
        <v>41000</v>
      </c>
      <c r="C581" s="2">
        <f>Cleaning!G1072*1000</f>
        <v>78000</v>
      </c>
      <c r="D581" s="2">
        <f>(Table1[[#This Row],[Salary (Min)]]+Table1[[#This Row],[Salary (Max)]])/2</f>
        <v>59500</v>
      </c>
      <c r="E581" t="s">
        <v>6935</v>
      </c>
      <c r="F581" t="s">
        <v>2452</v>
      </c>
      <c r="G581" t="str">
        <f>LEFT(Table1[[#This Row],[Location]],FIND(",",Table1[[#This Row],[Location]])-1)</f>
        <v>Philadelphia</v>
      </c>
      <c r="H581" t="s">
        <v>20</v>
      </c>
      <c r="I581" t="s">
        <v>29</v>
      </c>
      <c r="J581" t="s">
        <v>229</v>
      </c>
      <c r="K581" t="b">
        <v>0</v>
      </c>
      <c r="L581">
        <v>0</v>
      </c>
      <c r="M581">
        <v>0</v>
      </c>
      <c r="N581">
        <v>0</v>
      </c>
      <c r="O581">
        <v>0</v>
      </c>
      <c r="P581">
        <v>0</v>
      </c>
      <c r="Q581">
        <v>0</v>
      </c>
    </row>
    <row r="582" spans="1:17" x14ac:dyDescent="0.3">
      <c r="A582" t="str">
        <f>Cleaning!E1073</f>
        <v>Data Analyst</v>
      </c>
      <c r="B582" s="2">
        <f>Cleaning!F1073*1000</f>
        <v>41000</v>
      </c>
      <c r="C582" s="2">
        <f>Cleaning!G1073*1000</f>
        <v>78000</v>
      </c>
      <c r="D582" s="2">
        <f>(Table1[[#This Row],[Salary (Min)]]+Table1[[#This Row],[Salary (Max)]])/2</f>
        <v>59500</v>
      </c>
      <c r="E582" t="s">
        <v>6936</v>
      </c>
      <c r="F582" t="s">
        <v>2452</v>
      </c>
      <c r="G582" t="str">
        <f>LEFT(Table1[[#This Row],[Location]],FIND(",",Table1[[#This Row],[Location]])-1)</f>
        <v>Philadelphia</v>
      </c>
      <c r="H582" t="s">
        <v>91</v>
      </c>
      <c r="I582" t="s">
        <v>178</v>
      </c>
      <c r="J582" t="s">
        <v>39</v>
      </c>
      <c r="K582" t="b">
        <v>0</v>
      </c>
      <c r="L582">
        <v>0</v>
      </c>
      <c r="M582">
        <v>0</v>
      </c>
      <c r="N582">
        <v>0</v>
      </c>
      <c r="O582">
        <v>0</v>
      </c>
      <c r="P582">
        <v>0</v>
      </c>
      <c r="Q582">
        <v>1</v>
      </c>
    </row>
    <row r="583" spans="1:17" x14ac:dyDescent="0.3">
      <c r="A583" t="str">
        <f>Cleaning!E1074</f>
        <v>Data Analyst</v>
      </c>
      <c r="B583" s="2">
        <f>Cleaning!F1074*1000</f>
        <v>41000</v>
      </c>
      <c r="C583" s="2">
        <f>Cleaning!G1074*1000</f>
        <v>78000</v>
      </c>
      <c r="D583" s="2">
        <f>(Table1[[#This Row],[Salary (Min)]]+Table1[[#This Row],[Salary (Max)]])/2</f>
        <v>59500</v>
      </c>
      <c r="E583" t="s">
        <v>6937</v>
      </c>
      <c r="F583" t="s">
        <v>2452</v>
      </c>
      <c r="G583" t="str">
        <f>LEFT(Table1[[#This Row],[Location]],FIND(",",Table1[[#This Row],[Location]])-1)</f>
        <v>Philadelphia</v>
      </c>
      <c r="H583" t="s">
        <v>51</v>
      </c>
      <c r="I583" t="s">
        <v>119</v>
      </c>
      <c r="J583" t="s">
        <v>47</v>
      </c>
      <c r="K583" t="b">
        <v>0</v>
      </c>
      <c r="L583">
        <v>1</v>
      </c>
      <c r="M583">
        <v>0</v>
      </c>
      <c r="N583">
        <v>1</v>
      </c>
      <c r="O583">
        <v>0</v>
      </c>
      <c r="P583">
        <v>1</v>
      </c>
      <c r="Q583">
        <v>1</v>
      </c>
    </row>
    <row r="584" spans="1:17" x14ac:dyDescent="0.3">
      <c r="A584" t="str">
        <f>Cleaning!E1075</f>
        <v>Data Analyst</v>
      </c>
      <c r="B584" s="2">
        <f>Cleaning!F1075*1000</f>
        <v>41000</v>
      </c>
      <c r="C584" s="2">
        <f>Cleaning!G1075*1000</f>
        <v>78000</v>
      </c>
      <c r="D584" s="2">
        <f>(Table1[[#This Row],[Salary (Min)]]+Table1[[#This Row],[Salary (Max)]])/2</f>
        <v>59500</v>
      </c>
      <c r="E584" t="s">
        <v>6693</v>
      </c>
      <c r="F584" t="s">
        <v>3216</v>
      </c>
      <c r="G584" t="str">
        <f>LEFT(Table1[[#This Row],[Location]],FIND(",",Table1[[#This Row],[Location]])-1)</f>
        <v>Wilmington</v>
      </c>
      <c r="H584" t="s">
        <v>118</v>
      </c>
      <c r="I584" t="s">
        <v>222</v>
      </c>
      <c r="J584" t="s">
        <v>24</v>
      </c>
      <c r="K584" t="b">
        <v>0</v>
      </c>
      <c r="L584">
        <v>1</v>
      </c>
      <c r="M584">
        <v>1</v>
      </c>
      <c r="N584">
        <v>0</v>
      </c>
      <c r="O584">
        <v>1</v>
      </c>
      <c r="P584">
        <v>0</v>
      </c>
      <c r="Q584">
        <v>1</v>
      </c>
    </row>
    <row r="585" spans="1:17" x14ac:dyDescent="0.3">
      <c r="A585" t="str">
        <f>Cleaning!E1076</f>
        <v>Data Analyst</v>
      </c>
      <c r="B585" s="2">
        <f>Cleaning!F1076*1000</f>
        <v>41000</v>
      </c>
      <c r="C585" s="2">
        <f>Cleaning!G1076*1000</f>
        <v>78000</v>
      </c>
      <c r="D585" s="2">
        <f>(Table1[[#This Row],[Salary (Min)]]+Table1[[#This Row],[Salary (Max)]])/2</f>
        <v>59500</v>
      </c>
      <c r="E585" t="s">
        <v>6938</v>
      </c>
      <c r="F585" t="s">
        <v>1001</v>
      </c>
      <c r="G585" t="str">
        <f>LEFT(Table1[[#This Row],[Location]],FIND(",",Table1[[#This Row],[Location]])-1)</f>
        <v>King of Prussia</v>
      </c>
      <c r="H585" t="s">
        <v>137</v>
      </c>
      <c r="I585" t="s">
        <v>137</v>
      </c>
      <c r="J585" t="s">
        <v>137</v>
      </c>
      <c r="K585" t="b">
        <v>0</v>
      </c>
      <c r="L585">
        <v>1</v>
      </c>
      <c r="M585">
        <v>1</v>
      </c>
      <c r="N585">
        <v>0</v>
      </c>
      <c r="O585">
        <v>1</v>
      </c>
      <c r="P585">
        <v>1</v>
      </c>
      <c r="Q585">
        <v>1</v>
      </c>
    </row>
    <row r="586" spans="1:17" x14ac:dyDescent="0.3">
      <c r="A586" t="str">
        <f>Cleaning!E1077</f>
        <v>Data Analyst</v>
      </c>
      <c r="B586" s="2">
        <f>Cleaning!F1077*1000</f>
        <v>41000</v>
      </c>
      <c r="C586" s="2">
        <f>Cleaning!G1077*1000</f>
        <v>78000</v>
      </c>
      <c r="D586" s="2">
        <f>(Table1[[#This Row],[Salary (Min)]]+Table1[[#This Row],[Salary (Max)]])/2</f>
        <v>59500</v>
      </c>
      <c r="E586" t="s">
        <v>6693</v>
      </c>
      <c r="F586" t="s">
        <v>3057</v>
      </c>
      <c r="G586" t="str">
        <f>LEFT(Table1[[#This Row],[Location]],FIND(",",Table1[[#This Row],[Location]])-1)</f>
        <v>Malvern</v>
      </c>
      <c r="H586" t="s">
        <v>118</v>
      </c>
      <c r="I586" t="s">
        <v>222</v>
      </c>
      <c r="J586" t="s">
        <v>24</v>
      </c>
      <c r="K586" t="b">
        <v>0</v>
      </c>
      <c r="L586">
        <v>1</v>
      </c>
      <c r="M586">
        <v>1</v>
      </c>
      <c r="N586">
        <v>0</v>
      </c>
      <c r="O586">
        <v>0</v>
      </c>
      <c r="P586">
        <v>0</v>
      </c>
      <c r="Q586">
        <v>1</v>
      </c>
    </row>
    <row r="587" spans="1:17" x14ac:dyDescent="0.3">
      <c r="A587" t="str">
        <f>Cleaning!E1078</f>
        <v>Data Analyst</v>
      </c>
      <c r="B587" s="2">
        <f>Cleaning!F1078*1000</f>
        <v>41000</v>
      </c>
      <c r="C587" s="2">
        <f>Cleaning!G1078*1000</f>
        <v>78000</v>
      </c>
      <c r="D587" s="2">
        <f>(Table1[[#This Row],[Salary (Min)]]+Table1[[#This Row],[Salary (Max)]])/2</f>
        <v>59500</v>
      </c>
      <c r="E587" t="s">
        <v>6939</v>
      </c>
      <c r="F587" t="s">
        <v>2452</v>
      </c>
      <c r="G587" t="str">
        <f>LEFT(Table1[[#This Row],[Location]],FIND(",",Table1[[#This Row],[Location]])-1)</f>
        <v>Philadelphia</v>
      </c>
      <c r="H587" t="s">
        <v>118</v>
      </c>
      <c r="I587" t="s">
        <v>37</v>
      </c>
      <c r="J587" t="s">
        <v>39</v>
      </c>
      <c r="K587" t="b">
        <v>0</v>
      </c>
      <c r="L587">
        <v>0</v>
      </c>
      <c r="M587">
        <v>0</v>
      </c>
      <c r="N587">
        <v>0</v>
      </c>
      <c r="O587">
        <v>0</v>
      </c>
      <c r="P587">
        <v>0</v>
      </c>
      <c r="Q587">
        <v>1</v>
      </c>
    </row>
    <row r="588" spans="1:17" x14ac:dyDescent="0.3">
      <c r="A588" t="str">
        <f>Cleaning!E1079</f>
        <v>Data Analyst</v>
      </c>
      <c r="B588" s="2">
        <f>Cleaning!F1079*1000</f>
        <v>41000</v>
      </c>
      <c r="C588" s="2">
        <f>Cleaning!G1079*1000</f>
        <v>78000</v>
      </c>
      <c r="D588" s="2">
        <f>(Table1[[#This Row],[Salary (Min)]]+Table1[[#This Row],[Salary (Max)]])/2</f>
        <v>59500</v>
      </c>
      <c r="E588" t="s">
        <v>6264</v>
      </c>
      <c r="F588" t="s">
        <v>2452</v>
      </c>
      <c r="G588" t="str">
        <f>LEFT(Table1[[#This Row],[Location]],FIND(",",Table1[[#This Row],[Location]])-1)</f>
        <v>Philadelphia</v>
      </c>
      <c r="H588" t="s">
        <v>118</v>
      </c>
      <c r="I588" t="s">
        <v>46</v>
      </c>
      <c r="J588" t="s">
        <v>47</v>
      </c>
      <c r="K588" t="b">
        <v>0</v>
      </c>
      <c r="L588">
        <v>0</v>
      </c>
      <c r="M588">
        <v>0</v>
      </c>
      <c r="N588">
        <v>0</v>
      </c>
      <c r="O588">
        <v>0</v>
      </c>
      <c r="P588">
        <v>0</v>
      </c>
      <c r="Q588">
        <v>0</v>
      </c>
    </row>
    <row r="589" spans="1:17" x14ac:dyDescent="0.3">
      <c r="A589" t="str">
        <f>Cleaning!E1080</f>
        <v>Data Analyst</v>
      </c>
      <c r="B589" s="2">
        <f>Cleaning!F1080*1000</f>
        <v>41000</v>
      </c>
      <c r="C589" s="2">
        <f>Cleaning!G1080*1000</f>
        <v>78000</v>
      </c>
      <c r="D589" s="2">
        <f>(Table1[[#This Row],[Salary (Min)]]+Table1[[#This Row],[Salary (Max)]])/2</f>
        <v>59500</v>
      </c>
      <c r="E589" t="s">
        <v>6759</v>
      </c>
      <c r="F589" t="s">
        <v>2452</v>
      </c>
      <c r="G589" t="str">
        <f>LEFT(Table1[[#This Row],[Location]],FIND(",",Table1[[#This Row],[Location]])-1)</f>
        <v>Philadelphia</v>
      </c>
      <c r="H589" t="s">
        <v>137</v>
      </c>
      <c r="I589" t="s">
        <v>137</v>
      </c>
      <c r="J589" t="s">
        <v>137</v>
      </c>
      <c r="K589" t="b">
        <v>0</v>
      </c>
      <c r="L589">
        <v>0</v>
      </c>
      <c r="M589">
        <v>0</v>
      </c>
      <c r="N589">
        <v>0</v>
      </c>
      <c r="O589">
        <v>0</v>
      </c>
      <c r="P589">
        <v>0</v>
      </c>
      <c r="Q589">
        <v>1</v>
      </c>
    </row>
    <row r="590" spans="1:17" x14ac:dyDescent="0.3">
      <c r="A590" t="str">
        <f>Cleaning!E1081</f>
        <v>Data Analyst</v>
      </c>
      <c r="B590" s="2">
        <f>Cleaning!F1081*1000</f>
        <v>41000</v>
      </c>
      <c r="C590" s="2">
        <f>Cleaning!G1081*1000</f>
        <v>78000</v>
      </c>
      <c r="D590" s="2">
        <f>(Table1[[#This Row],[Salary (Min)]]+Table1[[#This Row],[Salary (Max)]])/2</f>
        <v>59500</v>
      </c>
      <c r="E590" t="s">
        <v>6940</v>
      </c>
      <c r="F590" t="s">
        <v>2452</v>
      </c>
      <c r="G590" t="str">
        <f>LEFT(Table1[[#This Row],[Location]],FIND(",",Table1[[#This Row],[Location]])-1)</f>
        <v>Philadelphia</v>
      </c>
      <c r="H590" t="s">
        <v>28</v>
      </c>
      <c r="I590" t="s">
        <v>580</v>
      </c>
      <c r="J590" t="s">
        <v>31</v>
      </c>
      <c r="K590" t="b">
        <v>0</v>
      </c>
      <c r="L590">
        <v>0</v>
      </c>
      <c r="M590">
        <v>0</v>
      </c>
      <c r="N590">
        <v>0</v>
      </c>
      <c r="O590">
        <v>0</v>
      </c>
      <c r="P590">
        <v>0</v>
      </c>
      <c r="Q590">
        <v>1</v>
      </c>
    </row>
    <row r="591" spans="1:17" x14ac:dyDescent="0.3">
      <c r="A591" t="str">
        <f>Cleaning!E1082</f>
        <v>Data Analyst</v>
      </c>
      <c r="B591" s="2">
        <f>Cleaning!F1082*1000</f>
        <v>41000</v>
      </c>
      <c r="C591" s="2">
        <f>Cleaning!G1082*1000</f>
        <v>78000</v>
      </c>
      <c r="D591" s="2">
        <f>(Table1[[#This Row],[Salary (Min)]]+Table1[[#This Row],[Salary (Max)]])/2</f>
        <v>59500</v>
      </c>
      <c r="E591" t="s">
        <v>6941</v>
      </c>
      <c r="F591" t="s">
        <v>3231</v>
      </c>
      <c r="G591" t="str">
        <f>LEFT(Table1[[#This Row],[Location]],FIND(",",Table1[[#This Row],[Location]])-1)</f>
        <v>Horsham</v>
      </c>
      <c r="H591" t="s">
        <v>91</v>
      </c>
      <c r="I591" t="s">
        <v>137</v>
      </c>
      <c r="J591" t="s">
        <v>39</v>
      </c>
      <c r="K591" t="b">
        <v>0</v>
      </c>
      <c r="L591">
        <v>1</v>
      </c>
      <c r="M591">
        <v>0</v>
      </c>
      <c r="N591">
        <v>0</v>
      </c>
      <c r="O591">
        <v>0</v>
      </c>
      <c r="P591">
        <v>0</v>
      </c>
      <c r="Q591">
        <v>0</v>
      </c>
    </row>
    <row r="592" spans="1:17" x14ac:dyDescent="0.3">
      <c r="A592" t="str">
        <f>Cleaning!E1083</f>
        <v>Data Analyst</v>
      </c>
      <c r="B592" s="2">
        <f>Cleaning!F1083*1000</f>
        <v>41000</v>
      </c>
      <c r="C592" s="2">
        <f>Cleaning!G1083*1000</f>
        <v>78000</v>
      </c>
      <c r="D592" s="2">
        <f>(Table1[[#This Row],[Salary (Min)]]+Table1[[#This Row],[Salary (Max)]])/2</f>
        <v>59500</v>
      </c>
      <c r="E592" t="s">
        <v>6865</v>
      </c>
      <c r="F592" t="s">
        <v>3233</v>
      </c>
      <c r="G592" t="str">
        <f>LEFT(Table1[[#This Row],[Location]],FIND(",",Table1[[#This Row],[Location]])-1)</f>
        <v>Camden</v>
      </c>
      <c r="H592" t="s">
        <v>35</v>
      </c>
      <c r="I592" t="s">
        <v>222</v>
      </c>
      <c r="J592" t="s">
        <v>24</v>
      </c>
      <c r="K592" t="b">
        <v>0</v>
      </c>
      <c r="L592">
        <v>1</v>
      </c>
      <c r="M592">
        <v>0</v>
      </c>
      <c r="N592">
        <v>0</v>
      </c>
      <c r="O592">
        <v>1</v>
      </c>
      <c r="P592">
        <v>0</v>
      </c>
      <c r="Q592">
        <v>1</v>
      </c>
    </row>
    <row r="593" spans="1:17" x14ac:dyDescent="0.3">
      <c r="A593" t="str">
        <f>Cleaning!E1084</f>
        <v>Data Analyst</v>
      </c>
      <c r="B593" s="2">
        <f>Cleaning!F1084*1000</f>
        <v>41000</v>
      </c>
      <c r="C593" s="2">
        <f>Cleaning!G1084*1000</f>
        <v>78000</v>
      </c>
      <c r="D593" s="2">
        <f>(Table1[[#This Row],[Salary (Min)]]+Table1[[#This Row],[Salary (Max)]])/2</f>
        <v>59500</v>
      </c>
      <c r="E593" t="s">
        <v>6234</v>
      </c>
      <c r="F593" t="s">
        <v>2452</v>
      </c>
      <c r="G593" t="str">
        <f>LEFT(Table1[[#This Row],[Location]],FIND(",",Table1[[#This Row],[Location]])-1)</f>
        <v>Philadelphia</v>
      </c>
      <c r="H593" t="s">
        <v>35</v>
      </c>
      <c r="I593" t="s">
        <v>222</v>
      </c>
      <c r="J593" t="s">
        <v>31</v>
      </c>
      <c r="K593" t="b">
        <v>1</v>
      </c>
      <c r="L593">
        <v>1</v>
      </c>
      <c r="M593">
        <v>0</v>
      </c>
      <c r="N593">
        <v>0</v>
      </c>
      <c r="O593">
        <v>0</v>
      </c>
      <c r="P593">
        <v>0</v>
      </c>
      <c r="Q593">
        <v>1</v>
      </c>
    </row>
    <row r="594" spans="1:17" x14ac:dyDescent="0.3">
      <c r="A594" t="str">
        <f>Cleaning!E1085</f>
        <v>Data Analyst</v>
      </c>
      <c r="B594" s="2">
        <f>Cleaning!F1085*1000</f>
        <v>41000</v>
      </c>
      <c r="C594" s="2">
        <f>Cleaning!G1085*1000</f>
        <v>78000</v>
      </c>
      <c r="D594" s="2">
        <f>(Table1[[#This Row],[Salary (Min)]]+Table1[[#This Row],[Salary (Max)]])/2</f>
        <v>59500</v>
      </c>
      <c r="E594" t="s">
        <v>6942</v>
      </c>
      <c r="F594" t="s">
        <v>2452</v>
      </c>
      <c r="G594" t="str">
        <f>LEFT(Table1[[#This Row],[Location]],FIND(",",Table1[[#This Row],[Location]])-1)</f>
        <v>Philadelphia</v>
      </c>
      <c r="H594" t="s">
        <v>118</v>
      </c>
      <c r="I594" t="s">
        <v>46</v>
      </c>
      <c r="J594" t="s">
        <v>160</v>
      </c>
      <c r="K594" t="b">
        <v>0</v>
      </c>
      <c r="L594">
        <v>1</v>
      </c>
      <c r="M594">
        <v>1</v>
      </c>
      <c r="N594">
        <v>1</v>
      </c>
      <c r="O594">
        <v>1</v>
      </c>
      <c r="P594">
        <v>0</v>
      </c>
      <c r="Q594">
        <v>1</v>
      </c>
    </row>
    <row r="595" spans="1:17" x14ac:dyDescent="0.3">
      <c r="A595" t="str">
        <f>Cleaning!E1086</f>
        <v>Data Analyst</v>
      </c>
      <c r="B595" s="2">
        <f>Cleaning!F1086*1000</f>
        <v>41000</v>
      </c>
      <c r="C595" s="2">
        <f>Cleaning!G1086*1000</f>
        <v>78000</v>
      </c>
      <c r="D595" s="2">
        <f>(Table1[[#This Row],[Salary (Min)]]+Table1[[#This Row],[Salary (Max)]])/2</f>
        <v>59500</v>
      </c>
      <c r="E595" t="s">
        <v>6943</v>
      </c>
      <c r="F595" t="s">
        <v>2452</v>
      </c>
      <c r="G595" t="str">
        <f>LEFT(Table1[[#This Row],[Location]],FIND(",",Table1[[#This Row],[Location]])-1)</f>
        <v>Philadelphia</v>
      </c>
      <c r="H595" t="s">
        <v>91</v>
      </c>
      <c r="I595" t="s">
        <v>46</v>
      </c>
      <c r="J595" t="s">
        <v>155</v>
      </c>
      <c r="K595" t="b">
        <v>0</v>
      </c>
      <c r="L595">
        <v>1</v>
      </c>
      <c r="M595">
        <v>0</v>
      </c>
      <c r="N595">
        <v>0</v>
      </c>
      <c r="O595">
        <v>0</v>
      </c>
      <c r="P595">
        <v>0</v>
      </c>
      <c r="Q595">
        <v>0</v>
      </c>
    </row>
    <row r="596" spans="1:17" x14ac:dyDescent="0.3">
      <c r="A596" t="str">
        <f>Cleaning!E1087</f>
        <v>Data Analyst</v>
      </c>
      <c r="B596" s="2">
        <f>Cleaning!F1087*1000</f>
        <v>41000</v>
      </c>
      <c r="C596" s="2">
        <f>Cleaning!G1087*1000</f>
        <v>78000</v>
      </c>
      <c r="D596" s="2">
        <f>(Table1[[#This Row],[Salary (Min)]]+Table1[[#This Row],[Salary (Max)]])/2</f>
        <v>59500</v>
      </c>
      <c r="E596" t="s">
        <v>6944</v>
      </c>
      <c r="F596" t="s">
        <v>2452</v>
      </c>
      <c r="G596" t="str">
        <f>LEFT(Table1[[#This Row],[Location]],FIND(",",Table1[[#This Row],[Location]])-1)</f>
        <v>Philadelphia</v>
      </c>
      <c r="H596" t="s">
        <v>35</v>
      </c>
      <c r="I596" t="s">
        <v>3243</v>
      </c>
      <c r="J596" t="s">
        <v>39</v>
      </c>
      <c r="K596" t="b">
        <v>0</v>
      </c>
      <c r="L596">
        <v>1</v>
      </c>
      <c r="M596">
        <v>1</v>
      </c>
      <c r="N596">
        <v>0</v>
      </c>
      <c r="O596">
        <v>1</v>
      </c>
      <c r="P596">
        <v>0</v>
      </c>
      <c r="Q596">
        <v>0</v>
      </c>
    </row>
    <row r="597" spans="1:17" x14ac:dyDescent="0.3">
      <c r="A597" t="str">
        <f>Cleaning!E1088</f>
        <v>Data Analyst</v>
      </c>
      <c r="B597" s="2">
        <f>Cleaning!F1088*1000</f>
        <v>41000</v>
      </c>
      <c r="C597" s="2">
        <f>Cleaning!G1088*1000</f>
        <v>78000</v>
      </c>
      <c r="D597" s="2">
        <f>(Table1[[#This Row],[Salary (Min)]]+Table1[[#This Row],[Salary (Max)]])/2</f>
        <v>59500</v>
      </c>
      <c r="E597" t="s">
        <v>6945</v>
      </c>
      <c r="F597" t="s">
        <v>2452</v>
      </c>
      <c r="G597" t="str">
        <f>LEFT(Table1[[#This Row],[Location]],FIND(",",Table1[[#This Row],[Location]])-1)</f>
        <v>Philadelphia</v>
      </c>
      <c r="H597" t="s">
        <v>28</v>
      </c>
      <c r="I597" t="s">
        <v>46</v>
      </c>
      <c r="J597" t="s">
        <v>229</v>
      </c>
      <c r="K597" t="b">
        <v>0</v>
      </c>
      <c r="L597">
        <v>0</v>
      </c>
      <c r="M597">
        <v>0</v>
      </c>
      <c r="N597">
        <v>0</v>
      </c>
      <c r="O597">
        <v>0</v>
      </c>
      <c r="P597">
        <v>0</v>
      </c>
      <c r="Q597">
        <v>1</v>
      </c>
    </row>
    <row r="598" spans="1:17" x14ac:dyDescent="0.3">
      <c r="A598" t="str">
        <f>Cleaning!E1089</f>
        <v>Data Analyst</v>
      </c>
      <c r="B598" s="2">
        <f>Cleaning!F1089*1000</f>
        <v>41000</v>
      </c>
      <c r="C598" s="2">
        <f>Cleaning!G1089*1000</f>
        <v>78000</v>
      </c>
      <c r="D598" s="2">
        <f>(Table1[[#This Row],[Salary (Min)]]+Table1[[#This Row],[Salary (Max)]])/2</f>
        <v>59500</v>
      </c>
      <c r="E598" t="s">
        <v>6693</v>
      </c>
      <c r="F598" t="s">
        <v>3249</v>
      </c>
      <c r="G598" t="str">
        <f>LEFT(Table1[[#This Row],[Location]],FIND(",",Table1[[#This Row],[Location]])-1)</f>
        <v>Feasterville Trevose</v>
      </c>
      <c r="H598" t="s">
        <v>118</v>
      </c>
      <c r="I598" t="s">
        <v>222</v>
      </c>
      <c r="J598" t="s">
        <v>24</v>
      </c>
      <c r="K598" t="b">
        <v>0</v>
      </c>
      <c r="L598">
        <v>1</v>
      </c>
      <c r="M598">
        <v>0</v>
      </c>
      <c r="N598">
        <v>0</v>
      </c>
      <c r="O598">
        <v>1</v>
      </c>
      <c r="P598">
        <v>0</v>
      </c>
      <c r="Q598">
        <v>1</v>
      </c>
    </row>
    <row r="599" spans="1:17" x14ac:dyDescent="0.3">
      <c r="A599" t="str">
        <f>Cleaning!E1090</f>
        <v>Data Analyst</v>
      </c>
      <c r="B599" s="2">
        <f>Cleaning!F1090*1000</f>
        <v>41000</v>
      </c>
      <c r="C599" s="2">
        <f>Cleaning!G1090*1000</f>
        <v>78000</v>
      </c>
      <c r="D599" s="2">
        <f>(Table1[[#This Row],[Salary (Min)]]+Table1[[#This Row],[Salary (Max)]])/2</f>
        <v>59500</v>
      </c>
      <c r="E599" t="s">
        <v>6946</v>
      </c>
      <c r="F599" t="s">
        <v>2452</v>
      </c>
      <c r="G599" t="str">
        <f>LEFT(Table1[[#This Row],[Location]],FIND(",",Table1[[#This Row],[Location]])-1)</f>
        <v>Philadelphia</v>
      </c>
      <c r="H599" t="s">
        <v>28</v>
      </c>
      <c r="I599" t="s">
        <v>563</v>
      </c>
      <c r="J599" t="s">
        <v>39</v>
      </c>
      <c r="K599" t="b">
        <v>0</v>
      </c>
      <c r="L599">
        <v>0</v>
      </c>
      <c r="M599">
        <v>0</v>
      </c>
      <c r="N599">
        <v>0</v>
      </c>
      <c r="O599">
        <v>0</v>
      </c>
      <c r="P599">
        <v>0</v>
      </c>
      <c r="Q599">
        <v>1</v>
      </c>
    </row>
    <row r="600" spans="1:17" x14ac:dyDescent="0.3">
      <c r="A600" t="str">
        <f>Cleaning!E1091</f>
        <v>Data Analyst</v>
      </c>
      <c r="B600" s="2">
        <f>Cleaning!F1091*1000</f>
        <v>41000</v>
      </c>
      <c r="C600" s="2">
        <f>Cleaning!G1091*1000</f>
        <v>78000</v>
      </c>
      <c r="D600" s="2">
        <f>(Table1[[#This Row],[Salary (Min)]]+Table1[[#This Row],[Salary (Max)]])/2</f>
        <v>59500</v>
      </c>
      <c r="E600" t="s">
        <v>6947</v>
      </c>
      <c r="F600" t="s">
        <v>3249</v>
      </c>
      <c r="G600" t="str">
        <f>LEFT(Table1[[#This Row],[Location]],FIND(",",Table1[[#This Row],[Location]])-1)</f>
        <v>Feasterville Trevose</v>
      </c>
      <c r="H600" t="s">
        <v>91</v>
      </c>
      <c r="I600" t="s">
        <v>3255</v>
      </c>
      <c r="J600" t="s">
        <v>441</v>
      </c>
      <c r="K600" t="b">
        <v>0</v>
      </c>
      <c r="L600">
        <v>1</v>
      </c>
      <c r="M600">
        <v>1</v>
      </c>
      <c r="N600">
        <v>0</v>
      </c>
      <c r="O600">
        <v>1</v>
      </c>
      <c r="P600">
        <v>1</v>
      </c>
      <c r="Q600">
        <v>1</v>
      </c>
    </row>
    <row r="601" spans="1:17" x14ac:dyDescent="0.3">
      <c r="A601" t="str">
        <f>Cleaning!E1092</f>
        <v>Data Analyst</v>
      </c>
      <c r="B601" s="2">
        <f>Cleaning!F1092*1000</f>
        <v>41000</v>
      </c>
      <c r="C601" s="2">
        <f>Cleaning!G1092*1000</f>
        <v>78000</v>
      </c>
      <c r="D601" s="2">
        <f>(Table1[[#This Row],[Salary (Min)]]+Table1[[#This Row],[Salary (Max)]])/2</f>
        <v>59500</v>
      </c>
      <c r="E601" t="s">
        <v>6948</v>
      </c>
      <c r="F601" t="s">
        <v>3233</v>
      </c>
      <c r="G601" t="str">
        <f>LEFT(Table1[[#This Row],[Location]],FIND(",",Table1[[#This Row],[Location]])-1)</f>
        <v>Camden</v>
      </c>
      <c r="H601" t="s">
        <v>35</v>
      </c>
      <c r="I601" t="s">
        <v>3259</v>
      </c>
      <c r="J601" t="s">
        <v>31</v>
      </c>
      <c r="K601" t="b">
        <v>0</v>
      </c>
      <c r="L601">
        <v>1</v>
      </c>
      <c r="M601">
        <v>1</v>
      </c>
      <c r="N601">
        <v>0</v>
      </c>
      <c r="O601">
        <v>0</v>
      </c>
      <c r="P601">
        <v>0</v>
      </c>
      <c r="Q601">
        <v>0</v>
      </c>
    </row>
    <row r="602" spans="1:17" x14ac:dyDescent="0.3">
      <c r="A602" t="str">
        <f>Cleaning!E1093</f>
        <v>Data Analyst</v>
      </c>
      <c r="B602" s="2">
        <f>Cleaning!F1093*1000</f>
        <v>41000</v>
      </c>
      <c r="C602" s="2">
        <f>Cleaning!G1093*1000</f>
        <v>78000</v>
      </c>
      <c r="D602" s="2">
        <f>(Table1[[#This Row],[Salary (Min)]]+Table1[[#This Row],[Salary (Max)]])/2</f>
        <v>59500</v>
      </c>
      <c r="E602" t="s">
        <v>6738</v>
      </c>
      <c r="F602" t="s">
        <v>2452</v>
      </c>
      <c r="G602" t="str">
        <f>LEFT(Table1[[#This Row],[Location]],FIND(",",Table1[[#This Row],[Location]])-1)</f>
        <v>Philadelphia</v>
      </c>
      <c r="H602" t="s">
        <v>28</v>
      </c>
      <c r="I602" t="s">
        <v>366</v>
      </c>
      <c r="J602" t="s">
        <v>132</v>
      </c>
      <c r="K602" t="b">
        <v>0</v>
      </c>
      <c r="L602">
        <v>1</v>
      </c>
      <c r="M602">
        <v>0</v>
      </c>
      <c r="N602">
        <v>0</v>
      </c>
      <c r="O602">
        <v>0</v>
      </c>
      <c r="P602">
        <v>0</v>
      </c>
      <c r="Q602">
        <v>1</v>
      </c>
    </row>
    <row r="603" spans="1:17" x14ac:dyDescent="0.3">
      <c r="A603" t="str">
        <f>Cleaning!E1094</f>
        <v>Data Analyst</v>
      </c>
      <c r="B603" s="2">
        <f>Cleaning!F1094*1000</f>
        <v>41000</v>
      </c>
      <c r="C603" s="2">
        <f>Cleaning!G1094*1000</f>
        <v>78000</v>
      </c>
      <c r="D603" s="2">
        <f>(Table1[[#This Row],[Salary (Min)]]+Table1[[#This Row],[Salary (Max)]])/2</f>
        <v>59500</v>
      </c>
      <c r="E603" t="s">
        <v>6949</v>
      </c>
      <c r="F603" t="s">
        <v>2452</v>
      </c>
      <c r="G603" t="str">
        <f>LEFT(Table1[[#This Row],[Location]],FIND(",",Table1[[#This Row],[Location]])-1)</f>
        <v>Philadelphia</v>
      </c>
      <c r="H603" t="s">
        <v>118</v>
      </c>
      <c r="I603" t="s">
        <v>99</v>
      </c>
      <c r="J603" t="s">
        <v>160</v>
      </c>
      <c r="K603" t="b">
        <v>1</v>
      </c>
      <c r="L603">
        <v>1</v>
      </c>
      <c r="M603">
        <v>0</v>
      </c>
      <c r="N603">
        <v>0</v>
      </c>
      <c r="O603">
        <v>1</v>
      </c>
      <c r="P603">
        <v>0</v>
      </c>
      <c r="Q603">
        <v>0</v>
      </c>
    </row>
    <row r="604" spans="1:17" x14ac:dyDescent="0.3">
      <c r="A604" t="str">
        <f>Cleaning!E1095</f>
        <v>Data Analyst</v>
      </c>
      <c r="B604" s="2">
        <f>Cleaning!F1095*1000</f>
        <v>41000</v>
      </c>
      <c r="C604" s="2">
        <f>Cleaning!G1095*1000</f>
        <v>78000</v>
      </c>
      <c r="D604" s="2">
        <f>(Table1[[#This Row],[Salary (Min)]]+Table1[[#This Row],[Salary (Max)]])/2</f>
        <v>59500</v>
      </c>
      <c r="E604" t="s">
        <v>6252</v>
      </c>
      <c r="F604" t="s">
        <v>2452</v>
      </c>
      <c r="G604" t="str">
        <f>LEFT(Table1[[#This Row],[Location]],FIND(",",Table1[[#This Row],[Location]])-1)</f>
        <v>Philadelphia</v>
      </c>
      <c r="H604" t="s">
        <v>28</v>
      </c>
      <c r="I604" t="s">
        <v>222</v>
      </c>
      <c r="J604" t="s">
        <v>31</v>
      </c>
      <c r="K604" t="b">
        <v>0</v>
      </c>
      <c r="L604">
        <v>0</v>
      </c>
      <c r="M604">
        <v>0</v>
      </c>
      <c r="N604">
        <v>0</v>
      </c>
      <c r="O604">
        <v>0</v>
      </c>
      <c r="P604">
        <v>0</v>
      </c>
      <c r="Q604">
        <v>1</v>
      </c>
    </row>
    <row r="605" spans="1:17" x14ac:dyDescent="0.3">
      <c r="A605" t="str">
        <f>Cleaning!E1374</f>
        <v>Data Analyst</v>
      </c>
      <c r="B605" s="2">
        <f>Cleaning!F1374*1000</f>
        <v>41000</v>
      </c>
      <c r="C605" s="2">
        <f>Cleaning!G1374*1000</f>
        <v>86000</v>
      </c>
      <c r="D605" s="2">
        <f>(Table1[[#This Row],[Salary (Min)]]+Table1[[#This Row],[Salary (Max)]])/2</f>
        <v>63500</v>
      </c>
      <c r="E605" t="s">
        <v>7128</v>
      </c>
      <c r="F605" t="s">
        <v>4001</v>
      </c>
      <c r="G605" t="str">
        <f>LEFT(Table1[[#This Row],[Location]],FIND(",",Table1[[#This Row],[Location]])-1)</f>
        <v>Lewisville</v>
      </c>
      <c r="H605" t="s">
        <v>72</v>
      </c>
      <c r="I605" t="s">
        <v>1306</v>
      </c>
      <c r="J605" t="s">
        <v>31</v>
      </c>
      <c r="K605" t="b">
        <v>0</v>
      </c>
      <c r="L605">
        <v>1</v>
      </c>
      <c r="M605">
        <v>1</v>
      </c>
      <c r="N605">
        <v>0</v>
      </c>
      <c r="O605">
        <v>0</v>
      </c>
      <c r="P605">
        <v>0</v>
      </c>
      <c r="Q605">
        <v>0</v>
      </c>
    </row>
    <row r="606" spans="1:17" x14ac:dyDescent="0.3">
      <c r="A606" t="str">
        <f>Cleaning!E1375</f>
        <v>Data Analyst</v>
      </c>
      <c r="B606" s="2">
        <f>Cleaning!F1375*1000</f>
        <v>41000</v>
      </c>
      <c r="C606" s="2">
        <f>Cleaning!G1375*1000</f>
        <v>86000</v>
      </c>
      <c r="D606" s="2">
        <f>(Table1[[#This Row],[Salary (Min)]]+Table1[[#This Row],[Salary (Max)]])/2</f>
        <v>63500</v>
      </c>
      <c r="E606" t="s">
        <v>6342</v>
      </c>
      <c r="F606" t="s">
        <v>1379</v>
      </c>
      <c r="G606" t="str">
        <f>LEFT(Table1[[#This Row],[Location]],FIND(",",Table1[[#This Row],[Location]])-1)</f>
        <v>Dallas</v>
      </c>
      <c r="H606" t="s">
        <v>118</v>
      </c>
      <c r="I606" t="s">
        <v>543</v>
      </c>
      <c r="J606" t="s">
        <v>39</v>
      </c>
      <c r="K606" t="b">
        <v>0</v>
      </c>
      <c r="L606">
        <v>0</v>
      </c>
      <c r="M606">
        <v>0</v>
      </c>
      <c r="N606">
        <v>0</v>
      </c>
      <c r="O606">
        <v>0</v>
      </c>
      <c r="P606">
        <v>0</v>
      </c>
      <c r="Q606">
        <v>1</v>
      </c>
    </row>
    <row r="607" spans="1:17" x14ac:dyDescent="0.3">
      <c r="A607" t="str">
        <f>Cleaning!E1376</f>
        <v>Data Analyst</v>
      </c>
      <c r="B607" s="2">
        <f>Cleaning!F1376*1000</f>
        <v>41000</v>
      </c>
      <c r="C607" s="2">
        <f>Cleaning!G1376*1000</f>
        <v>86000</v>
      </c>
      <c r="D607" s="2">
        <f>(Table1[[#This Row],[Salary (Min)]]+Table1[[#This Row],[Salary (Max)]])/2</f>
        <v>63500</v>
      </c>
      <c r="E607" t="s">
        <v>7129</v>
      </c>
      <c r="F607" t="s">
        <v>3958</v>
      </c>
      <c r="G607" t="str">
        <f>LEFT(Table1[[#This Row],[Location]],FIND(",",Table1[[#This Row],[Location]])-1)</f>
        <v>Grapevine</v>
      </c>
      <c r="H607" t="s">
        <v>118</v>
      </c>
      <c r="I607" t="s">
        <v>119</v>
      </c>
      <c r="J607" t="s">
        <v>39</v>
      </c>
      <c r="K607" t="b">
        <v>0</v>
      </c>
      <c r="L607">
        <v>0</v>
      </c>
      <c r="M607">
        <v>0</v>
      </c>
      <c r="N607">
        <v>0</v>
      </c>
      <c r="O607">
        <v>0</v>
      </c>
      <c r="P607">
        <v>0</v>
      </c>
      <c r="Q607">
        <v>0</v>
      </c>
    </row>
    <row r="608" spans="1:17" x14ac:dyDescent="0.3">
      <c r="A608" t="str">
        <f>Cleaning!E1377</f>
        <v>Data Analyst</v>
      </c>
      <c r="B608" s="2">
        <f>Cleaning!F1377*1000</f>
        <v>41000</v>
      </c>
      <c r="C608" s="2">
        <f>Cleaning!G1377*1000</f>
        <v>86000</v>
      </c>
      <c r="D608" s="2">
        <f>(Table1[[#This Row],[Salary (Min)]]+Table1[[#This Row],[Salary (Max)]])/2</f>
        <v>63500</v>
      </c>
      <c r="E608" t="s">
        <v>7130</v>
      </c>
      <c r="F608" t="s">
        <v>395</v>
      </c>
      <c r="G608" t="str">
        <f>LEFT(Table1[[#This Row],[Location]],FIND(",",Table1[[#This Row],[Location]])-1)</f>
        <v>Irving</v>
      </c>
      <c r="H608" t="s">
        <v>118</v>
      </c>
      <c r="I608" t="s">
        <v>202</v>
      </c>
      <c r="J608" t="s">
        <v>441</v>
      </c>
      <c r="K608" t="b">
        <v>0</v>
      </c>
      <c r="L608">
        <v>1</v>
      </c>
      <c r="M608">
        <v>0</v>
      </c>
      <c r="N608">
        <v>0</v>
      </c>
      <c r="O608">
        <v>1</v>
      </c>
      <c r="P608">
        <v>0</v>
      </c>
      <c r="Q608">
        <v>1</v>
      </c>
    </row>
    <row r="609" spans="1:17" x14ac:dyDescent="0.3">
      <c r="A609" t="str">
        <f>Cleaning!E1378</f>
        <v>Data Analyst</v>
      </c>
      <c r="B609" s="2">
        <f>Cleaning!F1378*1000</f>
        <v>41000</v>
      </c>
      <c r="C609" s="2">
        <f>Cleaning!G1378*1000</f>
        <v>86000</v>
      </c>
      <c r="D609" s="2">
        <f>(Table1[[#This Row],[Salary (Min)]]+Table1[[#This Row],[Salary (Max)]])/2</f>
        <v>63500</v>
      </c>
      <c r="E609" t="s">
        <v>6223</v>
      </c>
      <c r="F609" t="s">
        <v>1362</v>
      </c>
      <c r="G609" t="str">
        <f>LEFT(Table1[[#This Row],[Location]],FIND(",",Table1[[#This Row],[Location]])-1)</f>
        <v>Plano</v>
      </c>
      <c r="H609" t="s">
        <v>51</v>
      </c>
      <c r="I609" t="s">
        <v>222</v>
      </c>
      <c r="J609" t="s">
        <v>24</v>
      </c>
      <c r="K609" t="b">
        <v>0</v>
      </c>
      <c r="L609">
        <v>1</v>
      </c>
      <c r="M609">
        <v>0</v>
      </c>
      <c r="N609">
        <v>0</v>
      </c>
      <c r="O609">
        <v>0</v>
      </c>
      <c r="P609">
        <v>0</v>
      </c>
      <c r="Q609">
        <v>0</v>
      </c>
    </row>
    <row r="610" spans="1:17" x14ac:dyDescent="0.3">
      <c r="A610" t="str">
        <f>Cleaning!E1379</f>
        <v>Data Analyst</v>
      </c>
      <c r="B610" s="2">
        <f>Cleaning!F1379*1000</f>
        <v>41000</v>
      </c>
      <c r="C610" s="2">
        <f>Cleaning!G1379*1000</f>
        <v>86000</v>
      </c>
      <c r="D610" s="2">
        <f>(Table1[[#This Row],[Salary (Min)]]+Table1[[#This Row],[Salary (Max)]])/2</f>
        <v>63500</v>
      </c>
      <c r="E610" t="s">
        <v>7131</v>
      </c>
      <c r="F610" t="s">
        <v>4002</v>
      </c>
      <c r="G610" t="str">
        <f>LEFT(Table1[[#This Row],[Location]],FIND(",",Table1[[#This Row],[Location]])-1)</f>
        <v>Addison</v>
      </c>
      <c r="H610" t="s">
        <v>118</v>
      </c>
      <c r="I610" t="s">
        <v>29</v>
      </c>
      <c r="J610" t="s">
        <v>39</v>
      </c>
      <c r="K610" t="b">
        <v>0</v>
      </c>
      <c r="L610">
        <v>0</v>
      </c>
      <c r="M610">
        <v>0</v>
      </c>
      <c r="N610">
        <v>0</v>
      </c>
      <c r="O610">
        <v>0</v>
      </c>
      <c r="P610">
        <v>0</v>
      </c>
      <c r="Q610">
        <v>1</v>
      </c>
    </row>
    <row r="611" spans="1:17" x14ac:dyDescent="0.3">
      <c r="A611" t="str">
        <f>Cleaning!E1380</f>
        <v>Data Analyst</v>
      </c>
      <c r="B611" s="2">
        <f>Cleaning!F1380*1000</f>
        <v>41000</v>
      </c>
      <c r="C611" s="2">
        <f>Cleaning!G1380*1000</f>
        <v>86000</v>
      </c>
      <c r="D611" s="2">
        <f>(Table1[[#This Row],[Salary (Min)]]+Table1[[#This Row],[Salary (Max)]])/2</f>
        <v>63500</v>
      </c>
      <c r="E611" t="s">
        <v>7132</v>
      </c>
      <c r="F611" t="s">
        <v>395</v>
      </c>
      <c r="G611" t="str">
        <f>LEFT(Table1[[#This Row],[Location]],FIND(",",Table1[[#This Row],[Location]])-1)</f>
        <v>Irving</v>
      </c>
      <c r="H611" t="s">
        <v>137</v>
      </c>
      <c r="I611" t="s">
        <v>137</v>
      </c>
      <c r="J611" t="s">
        <v>39</v>
      </c>
      <c r="K611" t="b">
        <v>0</v>
      </c>
      <c r="L611">
        <v>1</v>
      </c>
      <c r="M611">
        <v>0</v>
      </c>
      <c r="N611">
        <v>0</v>
      </c>
      <c r="O611">
        <v>0</v>
      </c>
      <c r="P611">
        <v>0</v>
      </c>
      <c r="Q611">
        <v>1</v>
      </c>
    </row>
    <row r="612" spans="1:17" x14ac:dyDescent="0.3">
      <c r="A612" t="str">
        <f>Cleaning!E1381</f>
        <v>Data Analyst</v>
      </c>
      <c r="B612" s="2">
        <f>Cleaning!F1381*1000</f>
        <v>41000</v>
      </c>
      <c r="C612" s="2">
        <f>Cleaning!G1381*1000</f>
        <v>86000</v>
      </c>
      <c r="D612" s="2">
        <f>(Table1[[#This Row],[Salary (Min)]]+Table1[[#This Row],[Salary (Max)]])/2</f>
        <v>63500</v>
      </c>
      <c r="E612" t="s">
        <v>7133</v>
      </c>
      <c r="F612" t="s">
        <v>1362</v>
      </c>
      <c r="G612" t="str">
        <f>LEFT(Table1[[#This Row],[Location]],FIND(",",Table1[[#This Row],[Location]])-1)</f>
        <v>Plano</v>
      </c>
      <c r="H612" t="s">
        <v>118</v>
      </c>
      <c r="I612" t="s">
        <v>137</v>
      </c>
      <c r="J612" t="s">
        <v>39</v>
      </c>
      <c r="K612" t="b">
        <v>0</v>
      </c>
      <c r="L612">
        <v>1</v>
      </c>
      <c r="M612">
        <v>0</v>
      </c>
      <c r="N612">
        <v>0</v>
      </c>
      <c r="O612">
        <v>1</v>
      </c>
      <c r="P612">
        <v>0</v>
      </c>
      <c r="Q612">
        <v>1</v>
      </c>
    </row>
    <row r="613" spans="1:17" x14ac:dyDescent="0.3">
      <c r="A613" t="str">
        <f>Cleaning!E1382</f>
        <v>Business Analyst</v>
      </c>
      <c r="B613" s="2">
        <f>Cleaning!F1382*1000</f>
        <v>41000</v>
      </c>
      <c r="C613" s="2">
        <f>Cleaning!G1382*1000</f>
        <v>86000</v>
      </c>
      <c r="D613" s="2">
        <f>(Table1[[#This Row],[Salary (Min)]]+Table1[[#This Row],[Salary (Max)]])/2</f>
        <v>63500</v>
      </c>
      <c r="E613" t="s">
        <v>6334</v>
      </c>
      <c r="F613" t="s">
        <v>395</v>
      </c>
      <c r="G613" t="str">
        <f>LEFT(Table1[[#This Row],[Location]],FIND(",",Table1[[#This Row],[Location]])-1)</f>
        <v>Irving</v>
      </c>
      <c r="H613" t="s">
        <v>28</v>
      </c>
      <c r="I613" t="s">
        <v>46</v>
      </c>
      <c r="J613" t="s">
        <v>132</v>
      </c>
      <c r="K613" t="b">
        <v>0</v>
      </c>
      <c r="L613">
        <v>1</v>
      </c>
      <c r="M613">
        <v>0</v>
      </c>
      <c r="N613">
        <v>0</v>
      </c>
      <c r="O613">
        <v>1</v>
      </c>
      <c r="P613">
        <v>0</v>
      </c>
      <c r="Q613">
        <v>1</v>
      </c>
    </row>
    <row r="614" spans="1:17" x14ac:dyDescent="0.3">
      <c r="A614" t="str">
        <f>Cleaning!E1383</f>
        <v>Data Analyst</v>
      </c>
      <c r="B614" s="2">
        <f>Cleaning!F1383*1000</f>
        <v>41000</v>
      </c>
      <c r="C614" s="2">
        <f>Cleaning!G1383*1000</f>
        <v>86000</v>
      </c>
      <c r="D614" s="2">
        <f>(Table1[[#This Row],[Salary (Min)]]+Table1[[#This Row],[Salary (Max)]])/2</f>
        <v>63500</v>
      </c>
      <c r="E614" t="s">
        <v>7134</v>
      </c>
      <c r="F614" t="s">
        <v>3859</v>
      </c>
      <c r="G614" t="str">
        <f>LEFT(Table1[[#This Row],[Location]],FIND(",",Table1[[#This Row],[Location]])-1)</f>
        <v>Arlington</v>
      </c>
      <c r="H614" t="s">
        <v>20</v>
      </c>
      <c r="I614" t="s">
        <v>4023</v>
      </c>
      <c r="J614" t="s">
        <v>24</v>
      </c>
      <c r="K614" t="b">
        <v>0</v>
      </c>
      <c r="L614">
        <v>1</v>
      </c>
      <c r="M614">
        <v>0</v>
      </c>
      <c r="N614">
        <v>0</v>
      </c>
      <c r="O614">
        <v>0</v>
      </c>
      <c r="P614">
        <v>0</v>
      </c>
      <c r="Q614">
        <v>0</v>
      </c>
    </row>
    <row r="615" spans="1:17" x14ac:dyDescent="0.3">
      <c r="A615" t="str">
        <f>Cleaning!E1384</f>
        <v>Data Analyst</v>
      </c>
      <c r="B615" s="2">
        <f>Cleaning!F1384*1000</f>
        <v>41000</v>
      </c>
      <c r="C615" s="2">
        <f>Cleaning!G1384*1000</f>
        <v>86000</v>
      </c>
      <c r="D615" s="2">
        <f>(Table1[[#This Row],[Salary (Min)]]+Table1[[#This Row],[Salary (Max)]])/2</f>
        <v>63500</v>
      </c>
      <c r="E615" t="s">
        <v>6281</v>
      </c>
      <c r="F615" t="s">
        <v>1362</v>
      </c>
      <c r="G615" t="str">
        <f>LEFT(Table1[[#This Row],[Location]],FIND(",",Table1[[#This Row],[Location]])-1)</f>
        <v>Plano</v>
      </c>
      <c r="H615" t="s">
        <v>20</v>
      </c>
      <c r="I615" t="s">
        <v>46</v>
      </c>
      <c r="J615" t="s">
        <v>160</v>
      </c>
      <c r="K615" t="b">
        <v>0</v>
      </c>
      <c r="L615">
        <v>0</v>
      </c>
      <c r="M615">
        <v>0</v>
      </c>
      <c r="N615">
        <v>0</v>
      </c>
      <c r="O615">
        <v>0</v>
      </c>
      <c r="P615">
        <v>0</v>
      </c>
      <c r="Q615">
        <v>0</v>
      </c>
    </row>
    <row r="616" spans="1:17" x14ac:dyDescent="0.3">
      <c r="A616" t="str">
        <f>Cleaning!E1385</f>
        <v>Data Analyst</v>
      </c>
      <c r="B616" s="2">
        <f>Cleaning!F1385*1000</f>
        <v>41000</v>
      </c>
      <c r="C616" s="2">
        <f>Cleaning!G1385*1000</f>
        <v>86000</v>
      </c>
      <c r="D616" s="2">
        <f>(Table1[[#This Row],[Salary (Min)]]+Table1[[#This Row],[Salary (Max)]])/2</f>
        <v>63500</v>
      </c>
      <c r="E616" t="s">
        <v>6214</v>
      </c>
      <c r="F616" t="s">
        <v>395</v>
      </c>
      <c r="G616" t="str">
        <f>LEFT(Table1[[#This Row],[Location]],FIND(",",Table1[[#This Row],[Location]])-1)</f>
        <v>Irving</v>
      </c>
      <c r="H616" t="s">
        <v>28</v>
      </c>
      <c r="I616" t="s">
        <v>58</v>
      </c>
      <c r="J616" t="s">
        <v>132</v>
      </c>
      <c r="K616" t="b">
        <v>0</v>
      </c>
      <c r="L616">
        <v>1</v>
      </c>
      <c r="M616">
        <v>1</v>
      </c>
      <c r="N616">
        <v>0</v>
      </c>
      <c r="O616">
        <v>0</v>
      </c>
      <c r="P616">
        <v>1</v>
      </c>
      <c r="Q616">
        <v>1</v>
      </c>
    </row>
    <row r="617" spans="1:17" x14ac:dyDescent="0.3">
      <c r="A617" t="str">
        <f>Cleaning!E1386</f>
        <v>Business Analyst</v>
      </c>
      <c r="B617" s="2">
        <f>Cleaning!F1386*1000</f>
        <v>41000</v>
      </c>
      <c r="C617" s="2">
        <f>Cleaning!G1386*1000</f>
        <v>86000</v>
      </c>
      <c r="D617" s="2">
        <f>(Table1[[#This Row],[Salary (Min)]]+Table1[[#This Row],[Salary (Max)]])/2</f>
        <v>63500</v>
      </c>
      <c r="E617" t="s">
        <v>7135</v>
      </c>
      <c r="F617" t="s">
        <v>1362</v>
      </c>
      <c r="G617" t="str">
        <f>LEFT(Table1[[#This Row],[Location]],FIND(",",Table1[[#This Row],[Location]])-1)</f>
        <v>Plano</v>
      </c>
      <c r="H617" t="s">
        <v>137</v>
      </c>
      <c r="I617" t="s">
        <v>137</v>
      </c>
      <c r="J617" t="s">
        <v>137</v>
      </c>
      <c r="K617" t="b">
        <v>0</v>
      </c>
      <c r="L617">
        <v>0</v>
      </c>
      <c r="M617">
        <v>0</v>
      </c>
      <c r="N617">
        <v>0</v>
      </c>
      <c r="O617">
        <v>0</v>
      </c>
      <c r="P617">
        <v>0</v>
      </c>
      <c r="Q617">
        <v>1</v>
      </c>
    </row>
    <row r="618" spans="1:17" x14ac:dyDescent="0.3">
      <c r="A618" t="str">
        <f>Cleaning!E1387</f>
        <v>Data Analyst</v>
      </c>
      <c r="B618" s="2">
        <f>Cleaning!F1387*1000</f>
        <v>41000</v>
      </c>
      <c r="C618" s="2">
        <f>Cleaning!G1387*1000</f>
        <v>86000</v>
      </c>
      <c r="D618" s="2">
        <f>(Table1[[#This Row],[Salary (Min)]]+Table1[[#This Row],[Salary (Max)]])/2</f>
        <v>63500</v>
      </c>
      <c r="E618" t="s">
        <v>7136</v>
      </c>
      <c r="F618" t="s">
        <v>395</v>
      </c>
      <c r="G618" t="str">
        <f>LEFT(Table1[[#This Row],[Location]],FIND(",",Table1[[#This Row],[Location]])-1)</f>
        <v>Irving</v>
      </c>
      <c r="H618" t="s">
        <v>72</v>
      </c>
      <c r="I618" t="s">
        <v>99</v>
      </c>
      <c r="J618" t="s">
        <v>229</v>
      </c>
      <c r="K618" t="b">
        <v>0</v>
      </c>
      <c r="L618">
        <v>1</v>
      </c>
      <c r="M618">
        <v>0</v>
      </c>
      <c r="N618">
        <v>0</v>
      </c>
      <c r="O618">
        <v>1</v>
      </c>
      <c r="P618">
        <v>1</v>
      </c>
      <c r="Q618">
        <v>1</v>
      </c>
    </row>
    <row r="619" spans="1:17" x14ac:dyDescent="0.3">
      <c r="A619" t="str">
        <f>Cleaning!E1388</f>
        <v>Data Analyst</v>
      </c>
      <c r="B619" s="2">
        <f>Cleaning!F1388*1000</f>
        <v>41000</v>
      </c>
      <c r="C619" s="2">
        <f>Cleaning!G1388*1000</f>
        <v>86000</v>
      </c>
      <c r="D619" s="2">
        <f>(Table1[[#This Row],[Salary (Min)]]+Table1[[#This Row],[Salary (Max)]])/2</f>
        <v>63500</v>
      </c>
      <c r="E619" t="s">
        <v>7137</v>
      </c>
      <c r="F619" t="s">
        <v>1379</v>
      </c>
      <c r="G619" t="str">
        <f>LEFT(Table1[[#This Row],[Location]],FIND(",",Table1[[#This Row],[Location]])-1)</f>
        <v>Dallas</v>
      </c>
      <c r="H619" t="s">
        <v>20</v>
      </c>
      <c r="I619" t="s">
        <v>66</v>
      </c>
      <c r="J619" t="s">
        <v>39</v>
      </c>
      <c r="K619" t="b">
        <v>0</v>
      </c>
      <c r="L619">
        <v>1</v>
      </c>
      <c r="M619">
        <v>1</v>
      </c>
      <c r="N619">
        <v>0</v>
      </c>
      <c r="O619">
        <v>1</v>
      </c>
      <c r="P619">
        <v>0</v>
      </c>
      <c r="Q619">
        <v>1</v>
      </c>
    </row>
    <row r="620" spans="1:17" x14ac:dyDescent="0.3">
      <c r="A620" t="str">
        <f>Cleaning!E1389</f>
        <v>Data Analyst</v>
      </c>
      <c r="B620" s="2">
        <f>Cleaning!F1389*1000</f>
        <v>41000</v>
      </c>
      <c r="C620" s="2">
        <f>Cleaning!G1389*1000</f>
        <v>86000</v>
      </c>
      <c r="D620" s="2">
        <f>(Table1[[#This Row],[Salary (Min)]]+Table1[[#This Row],[Salary (Max)]])/2</f>
        <v>63500</v>
      </c>
      <c r="E620" t="s">
        <v>7138</v>
      </c>
      <c r="F620" t="s">
        <v>3958</v>
      </c>
      <c r="G620" t="str">
        <f>LEFT(Table1[[#This Row],[Location]],FIND(",",Table1[[#This Row],[Location]])-1)</f>
        <v>Grapevine</v>
      </c>
      <c r="H620" t="s">
        <v>118</v>
      </c>
      <c r="I620" t="s">
        <v>46</v>
      </c>
      <c r="J620" t="s">
        <v>120</v>
      </c>
      <c r="K620" t="b">
        <v>0</v>
      </c>
      <c r="L620">
        <v>0</v>
      </c>
      <c r="M620">
        <v>0</v>
      </c>
      <c r="N620">
        <v>0</v>
      </c>
      <c r="O620">
        <v>0</v>
      </c>
      <c r="P620">
        <v>0</v>
      </c>
      <c r="Q620">
        <v>0</v>
      </c>
    </row>
    <row r="621" spans="1:17" x14ac:dyDescent="0.3">
      <c r="A621" t="str">
        <f>Cleaning!E1390</f>
        <v>Data Analyst</v>
      </c>
      <c r="B621" s="2">
        <f>Cleaning!F1390*1000</f>
        <v>41000</v>
      </c>
      <c r="C621" s="2">
        <f>Cleaning!G1390*1000</f>
        <v>86000</v>
      </c>
      <c r="D621" s="2">
        <f>(Table1[[#This Row],[Salary (Min)]]+Table1[[#This Row],[Salary (Max)]])/2</f>
        <v>63500</v>
      </c>
      <c r="E621" t="s">
        <v>7139</v>
      </c>
      <c r="F621" t="s">
        <v>1379</v>
      </c>
      <c r="G621" t="str">
        <f>LEFT(Table1[[#This Row],[Location]],FIND(",",Table1[[#This Row],[Location]])-1)</f>
        <v>Dallas</v>
      </c>
      <c r="H621" t="s">
        <v>118</v>
      </c>
      <c r="I621" t="s">
        <v>1489</v>
      </c>
      <c r="J621" t="s">
        <v>120</v>
      </c>
      <c r="K621" t="b">
        <v>0</v>
      </c>
      <c r="L621">
        <v>0</v>
      </c>
      <c r="M621">
        <v>0</v>
      </c>
      <c r="N621">
        <v>0</v>
      </c>
      <c r="O621">
        <v>0</v>
      </c>
      <c r="P621">
        <v>0</v>
      </c>
      <c r="Q621">
        <v>1</v>
      </c>
    </row>
    <row r="622" spans="1:17" x14ac:dyDescent="0.3">
      <c r="A622" t="str">
        <f>Cleaning!E1391</f>
        <v>Data Analyst</v>
      </c>
      <c r="B622" s="2">
        <f>Cleaning!F1391*1000</f>
        <v>41000</v>
      </c>
      <c r="C622" s="2">
        <f>Cleaning!G1391*1000</f>
        <v>86000</v>
      </c>
      <c r="D622" s="2">
        <f>(Table1[[#This Row],[Salary (Min)]]+Table1[[#This Row],[Salary (Max)]])/2</f>
        <v>63500</v>
      </c>
      <c r="E622" t="s">
        <v>7140</v>
      </c>
      <c r="F622" t="s">
        <v>1362</v>
      </c>
      <c r="G622" t="str">
        <f>LEFT(Table1[[#This Row],[Location]],FIND(",",Table1[[#This Row],[Location]])-1)</f>
        <v>Plano</v>
      </c>
      <c r="H622" t="s">
        <v>91</v>
      </c>
      <c r="I622" t="s">
        <v>137</v>
      </c>
      <c r="J622" t="s">
        <v>106</v>
      </c>
      <c r="K622" t="b">
        <v>0</v>
      </c>
      <c r="L622">
        <v>1</v>
      </c>
      <c r="M622">
        <v>1</v>
      </c>
      <c r="N622">
        <v>0</v>
      </c>
      <c r="O622">
        <v>1</v>
      </c>
      <c r="P622">
        <v>1</v>
      </c>
      <c r="Q622">
        <v>0</v>
      </c>
    </row>
    <row r="623" spans="1:17" x14ac:dyDescent="0.3">
      <c r="A623" t="str">
        <f>Cleaning!E1392</f>
        <v>Data Analyst</v>
      </c>
      <c r="B623" s="2">
        <f>Cleaning!F1392*1000</f>
        <v>41000</v>
      </c>
      <c r="C623" s="2">
        <f>Cleaning!G1392*1000</f>
        <v>86000</v>
      </c>
      <c r="D623" s="2">
        <f>(Table1[[#This Row],[Salary (Min)]]+Table1[[#This Row],[Salary (Max)]])/2</f>
        <v>63500</v>
      </c>
      <c r="E623" t="s">
        <v>7141</v>
      </c>
      <c r="F623" t="s">
        <v>1379</v>
      </c>
      <c r="G623" t="str">
        <f>LEFT(Table1[[#This Row],[Location]],FIND(",",Table1[[#This Row],[Location]])-1)</f>
        <v>Dallas</v>
      </c>
      <c r="H623" t="s">
        <v>118</v>
      </c>
      <c r="I623" t="s">
        <v>222</v>
      </c>
      <c r="J623" t="s">
        <v>39</v>
      </c>
      <c r="K623" t="b">
        <v>0</v>
      </c>
      <c r="L623">
        <v>1</v>
      </c>
      <c r="M623">
        <v>1</v>
      </c>
      <c r="N623">
        <v>0</v>
      </c>
      <c r="O623">
        <v>1</v>
      </c>
      <c r="P623">
        <v>0</v>
      </c>
      <c r="Q623">
        <v>0</v>
      </c>
    </row>
    <row r="624" spans="1:17" x14ac:dyDescent="0.3">
      <c r="A624" t="str">
        <f>Cleaning!E1393</f>
        <v>Data Analyst</v>
      </c>
      <c r="B624" s="2">
        <f>Cleaning!F1393*1000</f>
        <v>41000</v>
      </c>
      <c r="C624" s="2">
        <f>Cleaning!G1393*1000</f>
        <v>86000</v>
      </c>
      <c r="D624" s="2">
        <f>(Table1[[#This Row],[Salary (Min)]]+Table1[[#This Row],[Salary (Max)]])/2</f>
        <v>63500</v>
      </c>
      <c r="E624" t="s">
        <v>7142</v>
      </c>
      <c r="F624" t="s">
        <v>1379</v>
      </c>
      <c r="G624" t="str">
        <f>LEFT(Table1[[#This Row],[Location]],FIND(",",Table1[[#This Row],[Location]])-1)</f>
        <v>Dallas</v>
      </c>
      <c r="H624" t="s">
        <v>20</v>
      </c>
      <c r="I624" t="s">
        <v>178</v>
      </c>
      <c r="J624" t="s">
        <v>120</v>
      </c>
      <c r="K624" t="b">
        <v>0</v>
      </c>
      <c r="L624">
        <v>0</v>
      </c>
      <c r="M624">
        <v>0</v>
      </c>
      <c r="N624">
        <v>0</v>
      </c>
      <c r="O624">
        <v>0</v>
      </c>
      <c r="P624">
        <v>1</v>
      </c>
      <c r="Q624">
        <v>1</v>
      </c>
    </row>
    <row r="625" spans="1:17" x14ac:dyDescent="0.3">
      <c r="A625" t="str">
        <f>Cleaning!E1394</f>
        <v>Data Analyst</v>
      </c>
      <c r="B625" s="2">
        <f>Cleaning!F1394*1000</f>
        <v>41000</v>
      </c>
      <c r="C625" s="2">
        <f>Cleaning!G1394*1000</f>
        <v>86000</v>
      </c>
      <c r="D625" s="2">
        <f>(Table1[[#This Row],[Salary (Min)]]+Table1[[#This Row],[Salary (Max)]])/2</f>
        <v>63500</v>
      </c>
      <c r="E625" t="s">
        <v>7143</v>
      </c>
      <c r="F625" t="s">
        <v>395</v>
      </c>
      <c r="G625" t="str">
        <f>LEFT(Table1[[#This Row],[Location]],FIND(",",Table1[[#This Row],[Location]])-1)</f>
        <v>Irving</v>
      </c>
      <c r="H625" t="s">
        <v>28</v>
      </c>
      <c r="I625" t="s">
        <v>803</v>
      </c>
      <c r="J625" t="s">
        <v>31</v>
      </c>
      <c r="K625" t="b">
        <v>0</v>
      </c>
      <c r="L625">
        <v>0</v>
      </c>
      <c r="M625">
        <v>0</v>
      </c>
      <c r="N625">
        <v>0</v>
      </c>
      <c r="O625">
        <v>0</v>
      </c>
      <c r="P625">
        <v>0</v>
      </c>
      <c r="Q625">
        <v>1</v>
      </c>
    </row>
    <row r="626" spans="1:17" x14ac:dyDescent="0.3">
      <c r="A626" t="str">
        <f>Cleaning!E1395</f>
        <v>Data Analyst</v>
      </c>
      <c r="B626" s="2">
        <f>Cleaning!F1395*1000</f>
        <v>41000</v>
      </c>
      <c r="C626" s="2">
        <f>Cleaning!G1395*1000</f>
        <v>86000</v>
      </c>
      <c r="D626" s="2">
        <f>(Table1[[#This Row],[Salary (Min)]]+Table1[[#This Row],[Salary (Max)]])/2</f>
        <v>63500</v>
      </c>
      <c r="E626" t="s">
        <v>7144</v>
      </c>
      <c r="F626" t="s">
        <v>1379</v>
      </c>
      <c r="G626" t="str">
        <f>LEFT(Table1[[#This Row],[Location]],FIND(",",Table1[[#This Row],[Location]])-1)</f>
        <v>Dallas</v>
      </c>
      <c r="H626" t="s">
        <v>72</v>
      </c>
      <c r="I626" t="s">
        <v>222</v>
      </c>
      <c r="J626" t="s">
        <v>24</v>
      </c>
      <c r="K626" t="b">
        <v>0</v>
      </c>
      <c r="L626">
        <v>0</v>
      </c>
      <c r="M626">
        <v>0</v>
      </c>
      <c r="N626">
        <v>0</v>
      </c>
      <c r="O626">
        <v>0</v>
      </c>
      <c r="P626">
        <v>0</v>
      </c>
      <c r="Q626">
        <v>1</v>
      </c>
    </row>
    <row r="627" spans="1:17" x14ac:dyDescent="0.3">
      <c r="A627" t="str">
        <f>Cleaning!E1396</f>
        <v>Data Analyst</v>
      </c>
      <c r="B627" s="2">
        <f>Cleaning!F1396*1000</f>
        <v>41000</v>
      </c>
      <c r="C627" s="2">
        <f>Cleaning!G1396*1000</f>
        <v>86000</v>
      </c>
      <c r="D627" s="2">
        <f>(Table1[[#This Row],[Salary (Min)]]+Table1[[#This Row],[Salary (Max)]])/2</f>
        <v>63500</v>
      </c>
      <c r="E627" t="s">
        <v>7145</v>
      </c>
      <c r="F627" t="s">
        <v>1362</v>
      </c>
      <c r="G627" t="str">
        <f>LEFT(Table1[[#This Row],[Location]],FIND(",",Table1[[#This Row],[Location]])-1)</f>
        <v>Plano</v>
      </c>
      <c r="H627" t="s">
        <v>91</v>
      </c>
      <c r="I627" t="s">
        <v>137</v>
      </c>
      <c r="J627" t="s">
        <v>39</v>
      </c>
      <c r="K627" t="b">
        <v>0</v>
      </c>
      <c r="L627">
        <v>0</v>
      </c>
      <c r="M627">
        <v>0</v>
      </c>
      <c r="N627">
        <v>0</v>
      </c>
      <c r="O627">
        <v>0</v>
      </c>
      <c r="P627">
        <v>0</v>
      </c>
      <c r="Q627">
        <v>1</v>
      </c>
    </row>
    <row r="628" spans="1:17" x14ac:dyDescent="0.3">
      <c r="A628" t="str">
        <f>Cleaning!E1397</f>
        <v>Data Analyst</v>
      </c>
      <c r="B628" s="2">
        <f>Cleaning!F1397*1000</f>
        <v>41000</v>
      </c>
      <c r="C628" s="2">
        <f>Cleaning!G1397*1000</f>
        <v>86000</v>
      </c>
      <c r="D628" s="2">
        <f>(Table1[[#This Row],[Salary (Min)]]+Table1[[#This Row],[Salary (Max)]])/2</f>
        <v>63500</v>
      </c>
      <c r="E628" t="s">
        <v>7146</v>
      </c>
      <c r="F628" t="s">
        <v>1379</v>
      </c>
      <c r="G628" t="str">
        <f>LEFT(Table1[[#This Row],[Location]],FIND(",",Table1[[#This Row],[Location]])-1)</f>
        <v>Dallas</v>
      </c>
      <c r="H628" t="s">
        <v>91</v>
      </c>
      <c r="I628" t="s">
        <v>46</v>
      </c>
      <c r="J628" t="s">
        <v>106</v>
      </c>
      <c r="K628" t="b">
        <v>0</v>
      </c>
      <c r="L628">
        <v>1</v>
      </c>
      <c r="M628">
        <v>0</v>
      </c>
      <c r="N628">
        <v>0</v>
      </c>
      <c r="O628">
        <v>0</v>
      </c>
      <c r="P628">
        <v>1</v>
      </c>
      <c r="Q628">
        <v>1</v>
      </c>
    </row>
    <row r="629" spans="1:17" x14ac:dyDescent="0.3">
      <c r="A629" t="str">
        <f>Cleaning!E1398</f>
        <v>Data Analyst</v>
      </c>
      <c r="B629" s="2">
        <f>Cleaning!F1398*1000</f>
        <v>41000</v>
      </c>
      <c r="C629" s="2">
        <f>Cleaning!G1398*1000</f>
        <v>86000</v>
      </c>
      <c r="D629" s="2">
        <f>(Table1[[#This Row],[Salary (Min)]]+Table1[[#This Row],[Salary (Max)]])/2</f>
        <v>63500</v>
      </c>
      <c r="E629" t="s">
        <v>7147</v>
      </c>
      <c r="F629" t="s">
        <v>1379</v>
      </c>
      <c r="G629" t="str">
        <f>LEFT(Table1[[#This Row],[Location]],FIND(",",Table1[[#This Row],[Location]])-1)</f>
        <v>Dallas</v>
      </c>
      <c r="H629" t="s">
        <v>137</v>
      </c>
      <c r="I629" t="s">
        <v>137</v>
      </c>
      <c r="J629" t="s">
        <v>137</v>
      </c>
      <c r="K629" t="b">
        <v>0</v>
      </c>
      <c r="L629">
        <v>1</v>
      </c>
      <c r="M629">
        <v>1</v>
      </c>
      <c r="N629">
        <v>0</v>
      </c>
      <c r="O629">
        <v>1</v>
      </c>
      <c r="P629">
        <v>0</v>
      </c>
      <c r="Q629">
        <v>0</v>
      </c>
    </row>
    <row r="630" spans="1:17" x14ac:dyDescent="0.3">
      <c r="A630" t="str">
        <f>Cleaning!E1399</f>
        <v>Data Analyst</v>
      </c>
      <c r="B630" s="2">
        <f>Cleaning!F1399*1000</f>
        <v>41000</v>
      </c>
      <c r="C630" s="2">
        <f>Cleaning!G1399*1000</f>
        <v>86000</v>
      </c>
      <c r="D630" s="2">
        <f>(Table1[[#This Row],[Salary (Min)]]+Table1[[#This Row],[Salary (Max)]])/2</f>
        <v>63500</v>
      </c>
      <c r="E630" t="s">
        <v>7118</v>
      </c>
      <c r="F630" t="s">
        <v>1379</v>
      </c>
      <c r="G630" t="str">
        <f>LEFT(Table1[[#This Row],[Location]],FIND(",",Table1[[#This Row],[Location]])-1)</f>
        <v>Dallas</v>
      </c>
      <c r="H630" t="s">
        <v>28</v>
      </c>
      <c r="I630" t="s">
        <v>3961</v>
      </c>
      <c r="J630" t="s">
        <v>86</v>
      </c>
      <c r="K630" t="b">
        <v>0</v>
      </c>
      <c r="L630">
        <v>1</v>
      </c>
      <c r="M630">
        <v>1</v>
      </c>
      <c r="N630">
        <v>0</v>
      </c>
      <c r="O630">
        <v>1</v>
      </c>
      <c r="P630">
        <v>1</v>
      </c>
      <c r="Q630">
        <v>1</v>
      </c>
    </row>
    <row r="631" spans="1:17" x14ac:dyDescent="0.3">
      <c r="A631" t="str">
        <f>Cleaning!E1400</f>
        <v>Business Analyst</v>
      </c>
      <c r="B631" s="2">
        <f>Cleaning!F1400*1000</f>
        <v>41000</v>
      </c>
      <c r="C631" s="2">
        <f>Cleaning!G1400*1000</f>
        <v>86000</v>
      </c>
      <c r="D631" s="2">
        <f>(Table1[[#This Row],[Salary (Min)]]+Table1[[#This Row],[Salary (Max)]])/2</f>
        <v>63500</v>
      </c>
      <c r="E631" t="s">
        <v>7148</v>
      </c>
      <c r="F631" t="s">
        <v>1379</v>
      </c>
      <c r="G631" t="str">
        <f>LEFT(Table1[[#This Row],[Location]],FIND(",",Table1[[#This Row],[Location]])-1)</f>
        <v>Dallas</v>
      </c>
      <c r="H631" t="s">
        <v>35</v>
      </c>
      <c r="I631" t="s">
        <v>186</v>
      </c>
      <c r="J631" t="s">
        <v>229</v>
      </c>
      <c r="K631" t="b">
        <v>0</v>
      </c>
      <c r="L631">
        <v>0</v>
      </c>
      <c r="M631">
        <v>0</v>
      </c>
      <c r="N631">
        <v>0</v>
      </c>
      <c r="O631">
        <v>0</v>
      </c>
      <c r="P631">
        <v>0</v>
      </c>
      <c r="Q631">
        <v>0</v>
      </c>
    </row>
    <row r="632" spans="1:17" x14ac:dyDescent="0.3">
      <c r="A632" t="str">
        <f>Cleaning!E1401</f>
        <v>Data Analyst</v>
      </c>
      <c r="B632" s="2">
        <f>Cleaning!F1401*1000</f>
        <v>41000</v>
      </c>
      <c r="C632" s="2">
        <f>Cleaning!G1401*1000</f>
        <v>86000</v>
      </c>
      <c r="D632" s="2">
        <f>(Table1[[#This Row],[Salary (Min)]]+Table1[[#This Row],[Salary (Max)]])/2</f>
        <v>63500</v>
      </c>
      <c r="E632" t="s">
        <v>7149</v>
      </c>
      <c r="F632" t="s">
        <v>395</v>
      </c>
      <c r="G632" t="str">
        <f>LEFT(Table1[[#This Row],[Location]],FIND(",",Table1[[#This Row],[Location]])-1)</f>
        <v>Irving</v>
      </c>
      <c r="H632" t="s">
        <v>118</v>
      </c>
      <c r="I632" t="s">
        <v>29</v>
      </c>
      <c r="J632" t="s">
        <v>441</v>
      </c>
      <c r="K632" t="b">
        <v>0</v>
      </c>
      <c r="L632">
        <v>0</v>
      </c>
      <c r="M632">
        <v>0</v>
      </c>
      <c r="N632">
        <v>0</v>
      </c>
      <c r="O632">
        <v>0</v>
      </c>
      <c r="P632">
        <v>0</v>
      </c>
      <c r="Q632">
        <v>1</v>
      </c>
    </row>
    <row r="633" spans="1:17" x14ac:dyDescent="0.3">
      <c r="A633" t="str">
        <f>Cleaning!E1402</f>
        <v>Data Analyst</v>
      </c>
      <c r="B633" s="2">
        <f>Cleaning!F1402*1000</f>
        <v>41000</v>
      </c>
      <c r="C633" s="2">
        <f>Cleaning!G1402*1000</f>
        <v>86000</v>
      </c>
      <c r="D633" s="2">
        <f>(Table1[[#This Row],[Salary (Min)]]+Table1[[#This Row],[Salary (Max)]])/2</f>
        <v>63500</v>
      </c>
      <c r="E633" t="s">
        <v>7150</v>
      </c>
      <c r="F633" t="s">
        <v>1379</v>
      </c>
      <c r="G633" t="str">
        <f>LEFT(Table1[[#This Row],[Location]],FIND(",",Table1[[#This Row],[Location]])-1)</f>
        <v>Dallas</v>
      </c>
      <c r="H633" t="s">
        <v>118</v>
      </c>
      <c r="I633" t="s">
        <v>119</v>
      </c>
      <c r="J633" t="s">
        <v>160</v>
      </c>
      <c r="K633" t="b">
        <v>0</v>
      </c>
      <c r="L633">
        <v>1</v>
      </c>
      <c r="M633">
        <v>0</v>
      </c>
      <c r="N633">
        <v>0</v>
      </c>
      <c r="O633">
        <v>1</v>
      </c>
      <c r="P633">
        <v>1</v>
      </c>
      <c r="Q633">
        <v>0</v>
      </c>
    </row>
    <row r="634" spans="1:17" x14ac:dyDescent="0.3">
      <c r="A634" t="str">
        <f>Cleaning!E315</f>
        <v>Data Analyst</v>
      </c>
      <c r="B634" s="2">
        <f>Cleaning!F315*1000</f>
        <v>42000</v>
      </c>
      <c r="C634" s="2">
        <f>Cleaning!G315*1000</f>
        <v>74000</v>
      </c>
      <c r="D634" s="2">
        <f>(Table1[[#This Row],[Salary (Min)]]+Table1[[#This Row],[Salary (Max)]])/2</f>
        <v>58000</v>
      </c>
      <c r="E634" t="s">
        <v>6398</v>
      </c>
      <c r="F634" t="s">
        <v>507</v>
      </c>
      <c r="G634" t="str">
        <f>LEFT(Table1[[#This Row],[Location]],FIND(",",Table1[[#This Row],[Location]])-1)</f>
        <v>Lake Success</v>
      </c>
      <c r="H634" t="s">
        <v>35</v>
      </c>
      <c r="I634" t="s">
        <v>29</v>
      </c>
      <c r="J634" t="s">
        <v>39</v>
      </c>
      <c r="K634" t="b">
        <v>0</v>
      </c>
      <c r="L634">
        <v>0</v>
      </c>
      <c r="M634">
        <v>0</v>
      </c>
      <c r="N634">
        <v>0</v>
      </c>
      <c r="O634">
        <v>0</v>
      </c>
      <c r="P634">
        <v>0</v>
      </c>
      <c r="Q634">
        <v>0</v>
      </c>
    </row>
    <row r="635" spans="1:17" x14ac:dyDescent="0.3">
      <c r="A635" t="str">
        <f>Cleaning!E316</f>
        <v>Data Analyst</v>
      </c>
      <c r="B635" s="2">
        <f>Cleaning!F316*1000</f>
        <v>42000</v>
      </c>
      <c r="C635" s="2">
        <f>Cleaning!G316*1000</f>
        <v>74000</v>
      </c>
      <c r="D635" s="2">
        <f>(Table1[[#This Row],[Salary (Min)]]+Table1[[#This Row],[Salary (Max)]])/2</f>
        <v>58000</v>
      </c>
      <c r="E635" t="s">
        <v>6247</v>
      </c>
      <c r="F635" t="s">
        <v>19</v>
      </c>
      <c r="G635" t="str">
        <f>LEFT(Table1[[#This Row],[Location]],FIND(",",Table1[[#This Row],[Location]])-1)</f>
        <v>New York</v>
      </c>
      <c r="H635" t="s">
        <v>51</v>
      </c>
      <c r="I635" t="s">
        <v>46</v>
      </c>
      <c r="J635" t="s">
        <v>47</v>
      </c>
      <c r="K635" t="b">
        <v>0</v>
      </c>
      <c r="L635">
        <v>1</v>
      </c>
      <c r="M635">
        <v>0</v>
      </c>
      <c r="N635">
        <v>0</v>
      </c>
      <c r="O635">
        <v>0</v>
      </c>
      <c r="P635">
        <v>0</v>
      </c>
      <c r="Q635">
        <v>1</v>
      </c>
    </row>
    <row r="636" spans="1:17" x14ac:dyDescent="0.3">
      <c r="A636" t="str">
        <f>Cleaning!E317</f>
        <v>Data Analyst</v>
      </c>
      <c r="B636" s="2">
        <f>Cleaning!F317*1000</f>
        <v>42000</v>
      </c>
      <c r="C636" s="2">
        <f>Cleaning!G317*1000</f>
        <v>74000</v>
      </c>
      <c r="D636" s="2">
        <f>(Table1[[#This Row],[Salary (Min)]]+Table1[[#This Row],[Salary (Max)]])/2</f>
        <v>58000</v>
      </c>
      <c r="E636" t="s">
        <v>6399</v>
      </c>
      <c r="F636" t="s">
        <v>173</v>
      </c>
      <c r="G636" t="str">
        <f>LEFT(Table1[[#This Row],[Location]],FIND(",",Table1[[#This Row],[Location]])-1)</f>
        <v>Brooklyn</v>
      </c>
      <c r="H636" t="s">
        <v>137</v>
      </c>
      <c r="I636" t="s">
        <v>137</v>
      </c>
      <c r="J636" t="s">
        <v>137</v>
      </c>
      <c r="K636" t="b">
        <v>0</v>
      </c>
      <c r="L636">
        <v>0</v>
      </c>
      <c r="M636">
        <v>0</v>
      </c>
      <c r="N636">
        <v>0</v>
      </c>
      <c r="O636">
        <v>0</v>
      </c>
      <c r="P636">
        <v>0</v>
      </c>
      <c r="Q636">
        <v>0</v>
      </c>
    </row>
    <row r="637" spans="1:17" x14ac:dyDescent="0.3">
      <c r="A637" t="str">
        <f>Cleaning!E318</f>
        <v>Data Analyst</v>
      </c>
      <c r="B637" s="2">
        <f>Cleaning!F318*1000</f>
        <v>42000</v>
      </c>
      <c r="C637" s="2">
        <f>Cleaning!G318*1000</f>
        <v>74000</v>
      </c>
      <c r="D637" s="2">
        <f>(Table1[[#This Row],[Salary (Min)]]+Table1[[#This Row],[Salary (Max)]])/2</f>
        <v>58000</v>
      </c>
      <c r="E637" t="s">
        <v>6400</v>
      </c>
      <c r="F637" t="s">
        <v>19</v>
      </c>
      <c r="G637" t="str">
        <f>LEFT(Table1[[#This Row],[Location]],FIND(",",Table1[[#This Row],[Location]])-1)</f>
        <v>New York</v>
      </c>
      <c r="H637" t="s">
        <v>91</v>
      </c>
      <c r="I637" t="s">
        <v>222</v>
      </c>
      <c r="J637" t="s">
        <v>39</v>
      </c>
      <c r="K637" t="b">
        <v>0</v>
      </c>
      <c r="L637">
        <v>1</v>
      </c>
      <c r="M637">
        <v>0</v>
      </c>
      <c r="N637">
        <v>0</v>
      </c>
      <c r="O637">
        <v>1</v>
      </c>
      <c r="P637">
        <v>0</v>
      </c>
      <c r="Q637">
        <v>1</v>
      </c>
    </row>
    <row r="638" spans="1:17" x14ac:dyDescent="0.3">
      <c r="A638" t="str">
        <f>Cleaning!E319</f>
        <v>Data Analyst</v>
      </c>
      <c r="B638" s="2">
        <f>Cleaning!F319*1000</f>
        <v>42000</v>
      </c>
      <c r="C638" s="2">
        <f>Cleaning!G319*1000</f>
        <v>74000</v>
      </c>
      <c r="D638" s="2">
        <f>(Table1[[#This Row],[Salary (Min)]]+Table1[[#This Row],[Salary (Max)]])/2</f>
        <v>58000</v>
      </c>
      <c r="E638" t="s">
        <v>6401</v>
      </c>
      <c r="F638" t="s">
        <v>530</v>
      </c>
      <c r="G638" t="str">
        <f>LEFT(Table1[[#This Row],[Location]],FIND(",",Table1[[#This Row],[Location]])-1)</f>
        <v>Newark</v>
      </c>
      <c r="H638" t="s">
        <v>28</v>
      </c>
      <c r="I638" t="s">
        <v>58</v>
      </c>
      <c r="J638" t="s">
        <v>132</v>
      </c>
      <c r="K638" t="b">
        <v>0</v>
      </c>
      <c r="L638">
        <v>1</v>
      </c>
      <c r="M638">
        <v>0</v>
      </c>
      <c r="N638">
        <v>0</v>
      </c>
      <c r="O638">
        <v>1</v>
      </c>
      <c r="P638">
        <v>1</v>
      </c>
      <c r="Q638">
        <v>1</v>
      </c>
    </row>
    <row r="639" spans="1:17" x14ac:dyDescent="0.3">
      <c r="A639" t="str">
        <f>Cleaning!E320</f>
        <v>Data Analyst</v>
      </c>
      <c r="B639" s="2">
        <f>Cleaning!F320*1000</f>
        <v>42000</v>
      </c>
      <c r="C639" s="2">
        <f>Cleaning!G320*1000</f>
        <v>74000</v>
      </c>
      <c r="D639" s="2">
        <f>(Table1[[#This Row],[Salary (Min)]]+Table1[[#This Row],[Salary (Max)]])/2</f>
        <v>58000</v>
      </c>
      <c r="E639" t="s">
        <v>6402</v>
      </c>
      <c r="F639" t="s">
        <v>19</v>
      </c>
      <c r="G639" t="str">
        <f>LEFT(Table1[[#This Row],[Location]],FIND(",",Table1[[#This Row],[Location]])-1)</f>
        <v>New York</v>
      </c>
      <c r="H639" t="s">
        <v>20</v>
      </c>
      <c r="I639" t="s">
        <v>29</v>
      </c>
      <c r="J639" t="s">
        <v>160</v>
      </c>
      <c r="K639" t="b">
        <v>0</v>
      </c>
      <c r="L639">
        <v>1</v>
      </c>
      <c r="M639">
        <v>1</v>
      </c>
      <c r="N639">
        <v>1</v>
      </c>
      <c r="O639">
        <v>1</v>
      </c>
      <c r="P639">
        <v>2</v>
      </c>
      <c r="Q639">
        <v>1</v>
      </c>
    </row>
    <row r="640" spans="1:17" x14ac:dyDescent="0.3">
      <c r="A640" t="str">
        <f>Cleaning!E321</f>
        <v>Data Analyst</v>
      </c>
      <c r="B640" s="2">
        <f>Cleaning!F321*1000</f>
        <v>42000</v>
      </c>
      <c r="C640" s="2">
        <f>Cleaning!G321*1000</f>
        <v>74000</v>
      </c>
      <c r="D640" s="2">
        <f>(Table1[[#This Row],[Salary (Min)]]+Table1[[#This Row],[Salary (Max)]])/2</f>
        <v>58000</v>
      </c>
      <c r="E640" t="s">
        <v>6403</v>
      </c>
      <c r="F640" t="s">
        <v>19</v>
      </c>
      <c r="G640" t="str">
        <f>LEFT(Table1[[#This Row],[Location]],FIND(",",Table1[[#This Row],[Location]])-1)</f>
        <v>New York</v>
      </c>
      <c r="H640" t="s">
        <v>72</v>
      </c>
      <c r="I640" t="s">
        <v>22</v>
      </c>
      <c r="J640" t="s">
        <v>24</v>
      </c>
      <c r="K640" t="b">
        <v>0</v>
      </c>
      <c r="L640">
        <v>1</v>
      </c>
      <c r="M640">
        <v>0</v>
      </c>
      <c r="N640">
        <v>0</v>
      </c>
      <c r="O640">
        <v>0</v>
      </c>
      <c r="P640">
        <v>0</v>
      </c>
      <c r="Q640">
        <v>1</v>
      </c>
    </row>
    <row r="641" spans="1:17" x14ac:dyDescent="0.3">
      <c r="A641" t="str">
        <f>Cleaning!E322</f>
        <v>Data Analyst</v>
      </c>
      <c r="B641" s="2">
        <f>Cleaning!F322*1000</f>
        <v>42000</v>
      </c>
      <c r="C641" s="2">
        <f>Cleaning!G322*1000</f>
        <v>74000</v>
      </c>
      <c r="D641" s="2">
        <f>(Table1[[#This Row],[Salary (Min)]]+Table1[[#This Row],[Salary (Max)]])/2</f>
        <v>58000</v>
      </c>
      <c r="E641" t="s">
        <v>6348</v>
      </c>
      <c r="F641" t="s">
        <v>19</v>
      </c>
      <c r="G641" t="str">
        <f>LEFT(Table1[[#This Row],[Location]],FIND(",",Table1[[#This Row],[Location]])-1)</f>
        <v>New York</v>
      </c>
      <c r="H641" t="s">
        <v>35</v>
      </c>
      <c r="I641" t="s">
        <v>29</v>
      </c>
      <c r="J641" t="s">
        <v>229</v>
      </c>
      <c r="K641" t="b">
        <v>0</v>
      </c>
      <c r="L641">
        <v>1</v>
      </c>
      <c r="M641">
        <v>0</v>
      </c>
      <c r="N641">
        <v>0</v>
      </c>
      <c r="O641">
        <v>1</v>
      </c>
      <c r="P641">
        <v>0</v>
      </c>
      <c r="Q641">
        <v>0</v>
      </c>
    </row>
    <row r="642" spans="1:17" x14ac:dyDescent="0.3">
      <c r="A642" t="str">
        <f>Cleaning!E323</f>
        <v>Data Analyst</v>
      </c>
      <c r="B642" s="2">
        <f>Cleaning!F323*1000</f>
        <v>42000</v>
      </c>
      <c r="C642" s="2">
        <f>Cleaning!G323*1000</f>
        <v>74000</v>
      </c>
      <c r="D642" s="2">
        <f>(Table1[[#This Row],[Salary (Min)]]+Table1[[#This Row],[Salary (Max)]])/2</f>
        <v>58000</v>
      </c>
      <c r="E642" t="s">
        <v>6210</v>
      </c>
      <c r="F642" t="s">
        <v>19</v>
      </c>
      <c r="G642" t="str">
        <f>LEFT(Table1[[#This Row],[Location]],FIND(",",Table1[[#This Row],[Location]])-1)</f>
        <v>New York</v>
      </c>
      <c r="H642" t="s">
        <v>51</v>
      </c>
      <c r="I642" t="s">
        <v>46</v>
      </c>
      <c r="J642" t="s">
        <v>24</v>
      </c>
      <c r="K642" t="b">
        <v>0</v>
      </c>
      <c r="L642">
        <v>1</v>
      </c>
      <c r="M642">
        <v>0</v>
      </c>
      <c r="N642">
        <v>0</v>
      </c>
      <c r="O642">
        <v>0</v>
      </c>
      <c r="P642">
        <v>1</v>
      </c>
      <c r="Q642">
        <v>0</v>
      </c>
    </row>
    <row r="643" spans="1:17" x14ac:dyDescent="0.3">
      <c r="A643" t="str">
        <f>Cleaning!E324</f>
        <v>Data Analyst</v>
      </c>
      <c r="B643" s="2">
        <f>Cleaning!F324*1000</f>
        <v>42000</v>
      </c>
      <c r="C643" s="2">
        <f>Cleaning!G324*1000</f>
        <v>74000</v>
      </c>
      <c r="D643" s="2">
        <f>(Table1[[#This Row],[Salary (Min)]]+Table1[[#This Row],[Salary (Max)]])/2</f>
        <v>58000</v>
      </c>
      <c r="E643" t="s">
        <v>6404</v>
      </c>
      <c r="F643" t="s">
        <v>1086</v>
      </c>
      <c r="G643" t="str">
        <f>LEFT(Table1[[#This Row],[Location]],FIND(",",Table1[[#This Row],[Location]])-1)</f>
        <v>Mount Vernon</v>
      </c>
      <c r="H643" t="s">
        <v>91</v>
      </c>
      <c r="I643" t="s">
        <v>119</v>
      </c>
      <c r="J643" t="s">
        <v>39</v>
      </c>
      <c r="K643" t="b">
        <v>0</v>
      </c>
      <c r="L643">
        <v>0</v>
      </c>
      <c r="M643">
        <v>0</v>
      </c>
      <c r="N643">
        <v>0</v>
      </c>
      <c r="O643">
        <v>0</v>
      </c>
      <c r="P643">
        <v>0</v>
      </c>
      <c r="Q643">
        <v>1</v>
      </c>
    </row>
    <row r="644" spans="1:17" x14ac:dyDescent="0.3">
      <c r="A644" t="str">
        <f>Cleaning!E325</f>
        <v>Data Analyst</v>
      </c>
      <c r="B644" s="2">
        <f>Cleaning!F325*1000</f>
        <v>42000</v>
      </c>
      <c r="C644" s="2">
        <f>Cleaning!G325*1000</f>
        <v>74000</v>
      </c>
      <c r="D644" s="2">
        <f>(Table1[[#This Row],[Salary (Min)]]+Table1[[#This Row],[Salary (Max)]])/2</f>
        <v>58000</v>
      </c>
      <c r="E644" t="s">
        <v>6405</v>
      </c>
      <c r="F644" t="s">
        <v>103</v>
      </c>
      <c r="G644" t="str">
        <f>LEFT(Table1[[#This Row],[Location]],FIND(",",Table1[[#This Row],[Location]])-1)</f>
        <v>Jersey City</v>
      </c>
      <c r="H644" t="s">
        <v>20</v>
      </c>
      <c r="I644" t="s">
        <v>178</v>
      </c>
      <c r="J644" t="s">
        <v>160</v>
      </c>
      <c r="K644" t="b">
        <v>0</v>
      </c>
      <c r="L644">
        <v>0</v>
      </c>
      <c r="M644">
        <v>0</v>
      </c>
      <c r="N644">
        <v>0</v>
      </c>
      <c r="O644">
        <v>0</v>
      </c>
      <c r="P644">
        <v>0</v>
      </c>
      <c r="Q644">
        <v>0</v>
      </c>
    </row>
    <row r="645" spans="1:17" x14ac:dyDescent="0.3">
      <c r="A645" t="str">
        <f>Cleaning!E326</f>
        <v>Data Analyst</v>
      </c>
      <c r="B645" s="2">
        <f>Cleaning!F326*1000</f>
        <v>42000</v>
      </c>
      <c r="C645" s="2">
        <f>Cleaning!G326*1000</f>
        <v>74000</v>
      </c>
      <c r="D645" s="2">
        <f>(Table1[[#This Row],[Salary (Min)]]+Table1[[#This Row],[Salary (Max)]])/2</f>
        <v>58000</v>
      </c>
      <c r="E645" t="s">
        <v>6259</v>
      </c>
      <c r="F645" t="s">
        <v>19</v>
      </c>
      <c r="G645" t="str">
        <f>LEFT(Table1[[#This Row],[Location]],FIND(",",Table1[[#This Row],[Location]])-1)</f>
        <v>New York</v>
      </c>
      <c r="H645" t="s">
        <v>35</v>
      </c>
      <c r="I645" t="s">
        <v>66</v>
      </c>
      <c r="J645" t="s">
        <v>24</v>
      </c>
      <c r="K645" t="b">
        <v>0</v>
      </c>
      <c r="L645">
        <v>1</v>
      </c>
      <c r="M645">
        <v>0</v>
      </c>
      <c r="N645">
        <v>0</v>
      </c>
      <c r="O645">
        <v>0</v>
      </c>
      <c r="P645">
        <v>0</v>
      </c>
      <c r="Q645">
        <v>0</v>
      </c>
    </row>
    <row r="646" spans="1:17" x14ac:dyDescent="0.3">
      <c r="A646" t="str">
        <f>Cleaning!E327</f>
        <v>Data Analyst</v>
      </c>
      <c r="B646" s="2">
        <f>Cleaning!F327*1000</f>
        <v>42000</v>
      </c>
      <c r="C646" s="2">
        <f>Cleaning!G327*1000</f>
        <v>74000</v>
      </c>
      <c r="D646" s="2">
        <f>(Table1[[#This Row],[Salary (Min)]]+Table1[[#This Row],[Salary (Max)]])/2</f>
        <v>58000</v>
      </c>
      <c r="E646" t="s">
        <v>6240</v>
      </c>
      <c r="F646" t="s">
        <v>19</v>
      </c>
      <c r="G646" t="str">
        <f>LEFT(Table1[[#This Row],[Location]],FIND(",",Table1[[#This Row],[Location]])-1)</f>
        <v>New York</v>
      </c>
      <c r="H646" t="s">
        <v>35</v>
      </c>
      <c r="I646" t="s">
        <v>419</v>
      </c>
      <c r="J646" t="s">
        <v>39</v>
      </c>
      <c r="K646" t="b">
        <v>0</v>
      </c>
      <c r="L646">
        <v>0</v>
      </c>
      <c r="M646">
        <v>0</v>
      </c>
      <c r="N646">
        <v>0</v>
      </c>
      <c r="O646">
        <v>0</v>
      </c>
      <c r="P646">
        <v>0</v>
      </c>
      <c r="Q646">
        <v>0</v>
      </c>
    </row>
    <row r="647" spans="1:17" x14ac:dyDescent="0.3">
      <c r="A647" t="str">
        <f>Cleaning!E328</f>
        <v>Data Analyst</v>
      </c>
      <c r="B647" s="2">
        <f>Cleaning!F328*1000</f>
        <v>42000</v>
      </c>
      <c r="C647" s="2">
        <f>Cleaning!G328*1000</f>
        <v>74000</v>
      </c>
      <c r="D647" s="2">
        <f>(Table1[[#This Row],[Salary (Min)]]+Table1[[#This Row],[Salary (Max)]])/2</f>
        <v>58000</v>
      </c>
      <c r="E647" t="s">
        <v>6406</v>
      </c>
      <c r="F647" t="s">
        <v>19</v>
      </c>
      <c r="G647" t="str">
        <f>LEFT(Table1[[#This Row],[Location]],FIND(",",Table1[[#This Row],[Location]])-1)</f>
        <v>New York</v>
      </c>
      <c r="H647" t="s">
        <v>28</v>
      </c>
      <c r="I647" t="s">
        <v>46</v>
      </c>
      <c r="J647" t="s">
        <v>31</v>
      </c>
      <c r="K647" t="b">
        <v>0</v>
      </c>
      <c r="L647">
        <v>1</v>
      </c>
      <c r="M647">
        <v>1</v>
      </c>
      <c r="N647">
        <v>0</v>
      </c>
      <c r="O647">
        <v>1</v>
      </c>
      <c r="P647">
        <v>0</v>
      </c>
      <c r="Q647">
        <v>1</v>
      </c>
    </row>
    <row r="648" spans="1:17" x14ac:dyDescent="0.3">
      <c r="A648" t="str">
        <f>Cleaning!E329</f>
        <v>Data Analyst</v>
      </c>
      <c r="B648" s="2">
        <f>Cleaning!F329*1000</f>
        <v>42000</v>
      </c>
      <c r="C648" s="2">
        <f>Cleaning!G329*1000</f>
        <v>74000</v>
      </c>
      <c r="D648" s="2">
        <f>(Table1[[#This Row],[Salary (Min)]]+Table1[[#This Row],[Salary (Max)]])/2</f>
        <v>58000</v>
      </c>
      <c r="E648" t="s">
        <v>6407</v>
      </c>
      <c r="F648" t="s">
        <v>19</v>
      </c>
      <c r="G648" t="str">
        <f>LEFT(Table1[[#This Row],[Location]],FIND(",",Table1[[#This Row],[Location]])-1)</f>
        <v>New York</v>
      </c>
      <c r="H648" t="s">
        <v>137</v>
      </c>
      <c r="I648" t="s">
        <v>137</v>
      </c>
      <c r="J648" t="s">
        <v>137</v>
      </c>
      <c r="K648" t="b">
        <v>0</v>
      </c>
      <c r="L648">
        <v>1</v>
      </c>
      <c r="M648">
        <v>1</v>
      </c>
      <c r="N648">
        <v>0</v>
      </c>
      <c r="O648">
        <v>0</v>
      </c>
      <c r="P648">
        <v>0</v>
      </c>
      <c r="Q648">
        <v>1</v>
      </c>
    </row>
    <row r="649" spans="1:17" x14ac:dyDescent="0.3">
      <c r="A649" t="str">
        <f>Cleaning!E330</f>
        <v>Data Analyst</v>
      </c>
      <c r="B649" s="2">
        <f>Cleaning!F330*1000</f>
        <v>42000</v>
      </c>
      <c r="C649" s="2">
        <f>Cleaning!G330*1000</f>
        <v>74000</v>
      </c>
      <c r="D649" s="2">
        <f>(Table1[[#This Row],[Salary (Min)]]+Table1[[#This Row],[Salary (Max)]])/2</f>
        <v>58000</v>
      </c>
      <c r="E649" t="s">
        <v>6327</v>
      </c>
      <c r="F649" t="s">
        <v>19</v>
      </c>
      <c r="G649" t="str">
        <f>LEFT(Table1[[#This Row],[Location]],FIND(",",Table1[[#This Row],[Location]])-1)</f>
        <v>New York</v>
      </c>
      <c r="H649" t="s">
        <v>51</v>
      </c>
      <c r="I649" t="s">
        <v>37</v>
      </c>
      <c r="J649" t="s">
        <v>39</v>
      </c>
      <c r="K649" t="b">
        <v>0</v>
      </c>
      <c r="L649">
        <v>0</v>
      </c>
      <c r="M649">
        <v>0</v>
      </c>
      <c r="N649">
        <v>0</v>
      </c>
      <c r="O649">
        <v>0</v>
      </c>
      <c r="P649">
        <v>0</v>
      </c>
      <c r="Q649">
        <v>1</v>
      </c>
    </row>
    <row r="650" spans="1:17" x14ac:dyDescent="0.3">
      <c r="A650" t="str">
        <f>Cleaning!E331</f>
        <v>Business Analyst</v>
      </c>
      <c r="B650" s="2">
        <f>Cleaning!F331*1000</f>
        <v>42000</v>
      </c>
      <c r="C650" s="2">
        <f>Cleaning!G331*1000</f>
        <v>74000</v>
      </c>
      <c r="D650" s="2">
        <f>(Table1[[#This Row],[Salary (Min)]]+Table1[[#This Row],[Salary (Max)]])/2</f>
        <v>58000</v>
      </c>
      <c r="E650" t="s">
        <v>6401</v>
      </c>
      <c r="F650" t="s">
        <v>19</v>
      </c>
      <c r="G650" t="str">
        <f>LEFT(Table1[[#This Row],[Location]],FIND(",",Table1[[#This Row],[Location]])-1)</f>
        <v>New York</v>
      </c>
      <c r="H650" t="s">
        <v>28</v>
      </c>
      <c r="I650" t="s">
        <v>58</v>
      </c>
      <c r="J650" t="s">
        <v>132</v>
      </c>
      <c r="K650" t="b">
        <v>0</v>
      </c>
      <c r="L650">
        <v>1</v>
      </c>
      <c r="M650">
        <v>1</v>
      </c>
      <c r="N650">
        <v>0</v>
      </c>
      <c r="O650">
        <v>1</v>
      </c>
      <c r="P650">
        <v>0</v>
      </c>
      <c r="Q650">
        <v>0</v>
      </c>
    </row>
    <row r="651" spans="1:17" x14ac:dyDescent="0.3">
      <c r="A651" t="str">
        <f>Cleaning!E332</f>
        <v>Business Analyst</v>
      </c>
      <c r="B651" s="2">
        <f>Cleaning!F332*1000</f>
        <v>42000</v>
      </c>
      <c r="C651" s="2">
        <f>Cleaning!G332*1000</f>
        <v>74000</v>
      </c>
      <c r="D651" s="2">
        <f>(Table1[[#This Row],[Salary (Min)]]+Table1[[#This Row],[Salary (Max)]])/2</f>
        <v>58000</v>
      </c>
      <c r="E651" t="s">
        <v>6408</v>
      </c>
      <c r="F651" t="s">
        <v>19</v>
      </c>
      <c r="G651" t="str">
        <f>LEFT(Table1[[#This Row],[Location]],FIND(",",Table1[[#This Row],[Location]])-1)</f>
        <v>New York</v>
      </c>
      <c r="H651" t="s">
        <v>91</v>
      </c>
      <c r="I651" t="s">
        <v>137</v>
      </c>
      <c r="J651" t="s">
        <v>155</v>
      </c>
      <c r="K651" t="b">
        <v>0</v>
      </c>
      <c r="L651">
        <v>0</v>
      </c>
      <c r="M651">
        <v>0</v>
      </c>
      <c r="N651">
        <v>0</v>
      </c>
      <c r="O651">
        <v>0</v>
      </c>
      <c r="P651">
        <v>0</v>
      </c>
      <c r="Q651">
        <v>0</v>
      </c>
    </row>
    <row r="652" spans="1:17" x14ac:dyDescent="0.3">
      <c r="A652" t="str">
        <f>Cleaning!E333</f>
        <v>Data Analyst</v>
      </c>
      <c r="B652" s="2">
        <f>Cleaning!F333*1000</f>
        <v>42000</v>
      </c>
      <c r="C652" s="2">
        <f>Cleaning!G333*1000</f>
        <v>74000</v>
      </c>
      <c r="D652" s="2">
        <f>(Table1[[#This Row],[Salary (Min)]]+Table1[[#This Row],[Salary (Max)]])/2</f>
        <v>58000</v>
      </c>
      <c r="E652" t="s">
        <v>6409</v>
      </c>
      <c r="F652" t="s">
        <v>19</v>
      </c>
      <c r="G652" t="str">
        <f>LEFT(Table1[[#This Row],[Location]],FIND(",",Table1[[#This Row],[Location]])-1)</f>
        <v>New York</v>
      </c>
      <c r="H652" t="s">
        <v>35</v>
      </c>
      <c r="I652" t="s">
        <v>66</v>
      </c>
      <c r="J652" t="s">
        <v>86</v>
      </c>
      <c r="K652" t="b">
        <v>0</v>
      </c>
      <c r="L652">
        <v>1</v>
      </c>
      <c r="M652">
        <v>1</v>
      </c>
      <c r="N652">
        <v>0</v>
      </c>
      <c r="O652">
        <v>1</v>
      </c>
      <c r="P652">
        <v>0</v>
      </c>
      <c r="Q652">
        <v>0</v>
      </c>
    </row>
    <row r="653" spans="1:17" x14ac:dyDescent="0.3">
      <c r="A653" t="str">
        <f>Cleaning!E334</f>
        <v>Data Analyst</v>
      </c>
      <c r="B653" s="2">
        <f>Cleaning!F334*1000</f>
        <v>42000</v>
      </c>
      <c r="C653" s="2">
        <f>Cleaning!G334*1000</f>
        <v>74000</v>
      </c>
      <c r="D653" s="2">
        <f>(Table1[[#This Row],[Salary (Min)]]+Table1[[#This Row],[Salary (Max)]])/2</f>
        <v>58000</v>
      </c>
      <c r="E653" t="s">
        <v>6247</v>
      </c>
      <c r="F653" t="s">
        <v>19</v>
      </c>
      <c r="G653" t="str">
        <f>LEFT(Table1[[#This Row],[Location]],FIND(",",Table1[[#This Row],[Location]])-1)</f>
        <v>New York</v>
      </c>
      <c r="H653" t="s">
        <v>51</v>
      </c>
      <c r="I653" t="s">
        <v>46</v>
      </c>
      <c r="J653" t="s">
        <v>47</v>
      </c>
      <c r="K653" t="b">
        <v>0</v>
      </c>
      <c r="L653">
        <v>1</v>
      </c>
      <c r="M653">
        <v>0</v>
      </c>
      <c r="N653">
        <v>0</v>
      </c>
      <c r="O653">
        <v>1</v>
      </c>
      <c r="P653">
        <v>0</v>
      </c>
      <c r="Q653">
        <v>1</v>
      </c>
    </row>
    <row r="654" spans="1:17" x14ac:dyDescent="0.3">
      <c r="A654" t="str">
        <f>Cleaning!E335</f>
        <v>Data Analyst</v>
      </c>
      <c r="B654" s="2">
        <f>Cleaning!F335*1000</f>
        <v>42000</v>
      </c>
      <c r="C654" s="2">
        <f>Cleaning!G335*1000</f>
        <v>74000</v>
      </c>
      <c r="D654" s="2">
        <f>(Table1[[#This Row],[Salary (Min)]]+Table1[[#This Row],[Salary (Max)]])/2</f>
        <v>58000</v>
      </c>
      <c r="E654" t="s">
        <v>6247</v>
      </c>
      <c r="F654" t="s">
        <v>19</v>
      </c>
      <c r="G654" t="str">
        <f>LEFT(Table1[[#This Row],[Location]],FIND(",",Table1[[#This Row],[Location]])-1)</f>
        <v>New York</v>
      </c>
      <c r="H654" t="s">
        <v>51</v>
      </c>
      <c r="I654" t="s">
        <v>46</v>
      </c>
      <c r="J654" t="s">
        <v>47</v>
      </c>
      <c r="K654" t="b">
        <v>0</v>
      </c>
      <c r="L654">
        <v>0</v>
      </c>
      <c r="M654">
        <v>0</v>
      </c>
      <c r="N654">
        <v>0</v>
      </c>
      <c r="O654">
        <v>0</v>
      </c>
      <c r="P654">
        <v>0</v>
      </c>
      <c r="Q654">
        <v>0</v>
      </c>
    </row>
    <row r="655" spans="1:17" x14ac:dyDescent="0.3">
      <c r="A655" t="str">
        <f>Cleaning!E336</f>
        <v>Business Analyst</v>
      </c>
      <c r="B655" s="2">
        <f>Cleaning!F336*1000</f>
        <v>42000</v>
      </c>
      <c r="C655" s="2">
        <f>Cleaning!G336*1000</f>
        <v>74000</v>
      </c>
      <c r="D655" s="2">
        <f>(Table1[[#This Row],[Salary (Min)]]+Table1[[#This Row],[Salary (Max)]])/2</f>
        <v>58000</v>
      </c>
      <c r="E655" t="s">
        <v>6410</v>
      </c>
      <c r="F655" t="s">
        <v>103</v>
      </c>
      <c r="G655" t="str">
        <f>LEFT(Table1[[#This Row],[Location]],FIND(",",Table1[[#This Row],[Location]])-1)</f>
        <v>Jersey City</v>
      </c>
      <c r="H655" t="s">
        <v>20</v>
      </c>
      <c r="I655" t="s">
        <v>1120</v>
      </c>
      <c r="J655" t="s">
        <v>39</v>
      </c>
      <c r="K655" t="b">
        <v>0</v>
      </c>
      <c r="L655">
        <v>0</v>
      </c>
      <c r="M655">
        <v>0</v>
      </c>
      <c r="N655">
        <v>0</v>
      </c>
      <c r="O655">
        <v>0</v>
      </c>
      <c r="P655">
        <v>0</v>
      </c>
      <c r="Q655">
        <v>1</v>
      </c>
    </row>
    <row r="656" spans="1:17" x14ac:dyDescent="0.3">
      <c r="A656" t="str">
        <f>Cleaning!E337</f>
        <v>Data Analyst</v>
      </c>
      <c r="B656" s="2">
        <f>Cleaning!F337*1000</f>
        <v>42000</v>
      </c>
      <c r="C656" s="2">
        <f>Cleaning!G337*1000</f>
        <v>74000</v>
      </c>
      <c r="D656" s="2">
        <f>(Table1[[#This Row],[Salary (Min)]]+Table1[[#This Row],[Salary (Max)]])/2</f>
        <v>58000</v>
      </c>
      <c r="E656" t="s">
        <v>6247</v>
      </c>
      <c r="F656" t="s">
        <v>19</v>
      </c>
      <c r="G656" t="str">
        <f>LEFT(Table1[[#This Row],[Location]],FIND(",",Table1[[#This Row],[Location]])-1)</f>
        <v>New York</v>
      </c>
      <c r="H656" t="s">
        <v>51</v>
      </c>
      <c r="I656" t="s">
        <v>46</v>
      </c>
      <c r="J656" t="s">
        <v>47</v>
      </c>
      <c r="K656" t="b">
        <v>0</v>
      </c>
      <c r="L656">
        <v>1</v>
      </c>
      <c r="M656">
        <v>1</v>
      </c>
      <c r="N656">
        <v>0</v>
      </c>
      <c r="O656">
        <v>1</v>
      </c>
      <c r="P656">
        <v>0</v>
      </c>
      <c r="Q656">
        <v>1</v>
      </c>
    </row>
    <row r="657" spans="1:17" x14ac:dyDescent="0.3">
      <c r="A657" t="str">
        <f>Cleaning!E338</f>
        <v>Data Analyst</v>
      </c>
      <c r="B657" s="2">
        <f>Cleaning!F338*1000</f>
        <v>42000</v>
      </c>
      <c r="C657" s="2">
        <f>Cleaning!G338*1000</f>
        <v>74000</v>
      </c>
      <c r="D657" s="2">
        <f>(Table1[[#This Row],[Salary (Min)]]+Table1[[#This Row],[Salary (Max)]])/2</f>
        <v>58000</v>
      </c>
      <c r="E657" t="s">
        <v>6411</v>
      </c>
      <c r="F657" t="s">
        <v>19</v>
      </c>
      <c r="G657" t="str">
        <f>LEFT(Table1[[#This Row],[Location]],FIND(",",Table1[[#This Row],[Location]])-1)</f>
        <v>New York</v>
      </c>
      <c r="H657" t="s">
        <v>118</v>
      </c>
      <c r="I657" t="s">
        <v>1127</v>
      </c>
      <c r="J657" t="s">
        <v>120</v>
      </c>
      <c r="K657" t="b">
        <v>1</v>
      </c>
      <c r="L657">
        <v>1</v>
      </c>
      <c r="M657">
        <v>0</v>
      </c>
      <c r="N657">
        <v>0</v>
      </c>
      <c r="O657">
        <v>1</v>
      </c>
      <c r="P657">
        <v>0</v>
      </c>
      <c r="Q657">
        <v>1</v>
      </c>
    </row>
    <row r="658" spans="1:17" x14ac:dyDescent="0.3">
      <c r="A658" t="str">
        <f>Cleaning!E339</f>
        <v>Business Analyst</v>
      </c>
      <c r="B658" s="2">
        <f>Cleaning!F339*1000</f>
        <v>42000</v>
      </c>
      <c r="C658" s="2">
        <f>Cleaning!G339*1000</f>
        <v>74000</v>
      </c>
      <c r="D658" s="2">
        <f>(Table1[[#This Row],[Salary (Min)]]+Table1[[#This Row],[Salary (Max)]])/2</f>
        <v>58000</v>
      </c>
      <c r="E658" t="s">
        <v>6412</v>
      </c>
      <c r="F658" t="s">
        <v>19</v>
      </c>
      <c r="G658" t="str">
        <f>LEFT(Table1[[#This Row],[Location]],FIND(",",Table1[[#This Row],[Location]])-1)</f>
        <v>New York</v>
      </c>
      <c r="H658" t="s">
        <v>91</v>
      </c>
      <c r="I658" t="s">
        <v>137</v>
      </c>
      <c r="J658" t="s">
        <v>39</v>
      </c>
      <c r="K658" t="b">
        <v>0</v>
      </c>
      <c r="L658">
        <v>0</v>
      </c>
      <c r="M658">
        <v>0</v>
      </c>
      <c r="N658">
        <v>0</v>
      </c>
      <c r="O658">
        <v>0</v>
      </c>
      <c r="P658">
        <v>1</v>
      </c>
      <c r="Q658">
        <v>0</v>
      </c>
    </row>
    <row r="659" spans="1:17" x14ac:dyDescent="0.3">
      <c r="A659" t="str">
        <f>Cleaning!E340</f>
        <v>Data Analyst</v>
      </c>
      <c r="B659" s="2">
        <f>Cleaning!F340*1000</f>
        <v>42000</v>
      </c>
      <c r="C659" s="2">
        <f>Cleaning!G340*1000</f>
        <v>74000</v>
      </c>
      <c r="D659" s="2">
        <f>(Table1[[#This Row],[Salary (Min)]]+Table1[[#This Row],[Salary (Max)]])/2</f>
        <v>58000</v>
      </c>
      <c r="E659" t="s">
        <v>6353</v>
      </c>
      <c r="F659" t="s">
        <v>530</v>
      </c>
      <c r="G659" t="str">
        <f>LEFT(Table1[[#This Row],[Location]],FIND(",",Table1[[#This Row],[Location]])-1)</f>
        <v>Newark</v>
      </c>
      <c r="H659" t="s">
        <v>35</v>
      </c>
      <c r="I659" t="s">
        <v>66</v>
      </c>
      <c r="J659" t="s">
        <v>132</v>
      </c>
      <c r="K659" t="b">
        <v>0</v>
      </c>
      <c r="L659">
        <v>1</v>
      </c>
      <c r="M659">
        <v>0</v>
      </c>
      <c r="N659">
        <v>0</v>
      </c>
      <c r="O659">
        <v>1</v>
      </c>
      <c r="P659">
        <v>1</v>
      </c>
      <c r="Q659">
        <v>1</v>
      </c>
    </row>
    <row r="660" spans="1:17" x14ac:dyDescent="0.3">
      <c r="A660" t="str">
        <f>Cleaning!E341</f>
        <v>Data Analyst</v>
      </c>
      <c r="B660" s="2">
        <f>Cleaning!F341*1000</f>
        <v>42000</v>
      </c>
      <c r="C660" s="2">
        <f>Cleaning!G341*1000</f>
        <v>74000</v>
      </c>
      <c r="D660" s="2">
        <f>(Table1[[#This Row],[Salary (Min)]]+Table1[[#This Row],[Salary (Max)]])/2</f>
        <v>58000</v>
      </c>
      <c r="E660" t="s">
        <v>6350</v>
      </c>
      <c r="F660" t="s">
        <v>507</v>
      </c>
      <c r="G660" t="str">
        <f>LEFT(Table1[[#This Row],[Location]],FIND(",",Table1[[#This Row],[Location]])-1)</f>
        <v>Lake Success</v>
      </c>
      <c r="H660" t="s">
        <v>20</v>
      </c>
      <c r="I660" t="s">
        <v>29</v>
      </c>
      <c r="J660" t="s">
        <v>47</v>
      </c>
      <c r="K660" t="b">
        <v>0</v>
      </c>
      <c r="L660">
        <v>1</v>
      </c>
      <c r="M660">
        <v>1</v>
      </c>
      <c r="N660">
        <v>0</v>
      </c>
      <c r="O660">
        <v>1</v>
      </c>
      <c r="P660">
        <v>0</v>
      </c>
      <c r="Q660">
        <v>0</v>
      </c>
    </row>
    <row r="661" spans="1:17" x14ac:dyDescent="0.3">
      <c r="A661" t="str">
        <f>Cleaning!E630</f>
        <v>Data Analyst</v>
      </c>
      <c r="B661" s="2">
        <f>Cleaning!F630*1000</f>
        <v>42000</v>
      </c>
      <c r="C661" s="2">
        <f>Cleaning!G630*1000</f>
        <v>66000</v>
      </c>
      <c r="D661" s="2">
        <f>(Table1[[#This Row],[Salary (Min)]]+Table1[[#This Row],[Salary (Max)]])/2</f>
        <v>54000</v>
      </c>
      <c r="E661" t="s">
        <v>6586</v>
      </c>
      <c r="F661" t="s">
        <v>354</v>
      </c>
      <c r="G661" t="str">
        <f>LEFT(Table1[[#This Row],[Location]],FIND(",",Table1[[#This Row],[Location]])-1)</f>
        <v>Los Angeles</v>
      </c>
      <c r="H661" t="s">
        <v>91</v>
      </c>
      <c r="I661" t="s">
        <v>282</v>
      </c>
      <c r="J661" t="s">
        <v>39</v>
      </c>
      <c r="K661" t="b">
        <v>0</v>
      </c>
      <c r="L661">
        <v>1</v>
      </c>
      <c r="M661">
        <v>1</v>
      </c>
      <c r="N661">
        <v>0</v>
      </c>
      <c r="O661">
        <v>0</v>
      </c>
      <c r="P661">
        <v>0</v>
      </c>
      <c r="Q661">
        <v>0</v>
      </c>
    </row>
    <row r="662" spans="1:17" x14ac:dyDescent="0.3">
      <c r="A662" t="str">
        <f>Cleaning!E631</f>
        <v>Data Analyst</v>
      </c>
      <c r="B662" s="2">
        <f>Cleaning!F631*1000</f>
        <v>42000</v>
      </c>
      <c r="C662" s="2">
        <f>Cleaning!G631*1000</f>
        <v>66000</v>
      </c>
      <c r="D662" s="2">
        <f>(Table1[[#This Row],[Salary (Min)]]+Table1[[#This Row],[Salary (Max)]])/2</f>
        <v>54000</v>
      </c>
      <c r="E662" t="s">
        <v>6621</v>
      </c>
      <c r="F662" t="s">
        <v>1986</v>
      </c>
      <c r="G662" t="str">
        <f>LEFT(Table1[[#This Row],[Location]],FIND(",",Table1[[#This Row],[Location]])-1)</f>
        <v>Duarte</v>
      </c>
      <c r="H662" t="s">
        <v>137</v>
      </c>
      <c r="I662" t="s">
        <v>137</v>
      </c>
      <c r="J662" t="s">
        <v>39</v>
      </c>
      <c r="K662" t="b">
        <v>0</v>
      </c>
      <c r="L662">
        <v>1</v>
      </c>
      <c r="M662">
        <v>1</v>
      </c>
      <c r="N662">
        <v>0</v>
      </c>
      <c r="O662">
        <v>0</v>
      </c>
      <c r="P662">
        <v>0</v>
      </c>
      <c r="Q662">
        <v>1</v>
      </c>
    </row>
    <row r="663" spans="1:17" x14ac:dyDescent="0.3">
      <c r="A663" t="str">
        <f>Cleaning!E632</f>
        <v>Data Analyst</v>
      </c>
      <c r="B663" s="2">
        <f>Cleaning!F632*1000</f>
        <v>42000</v>
      </c>
      <c r="C663" s="2">
        <f>Cleaning!G632*1000</f>
        <v>66000</v>
      </c>
      <c r="D663" s="2">
        <f>(Table1[[#This Row],[Salary (Min)]]+Table1[[#This Row],[Salary (Max)]])/2</f>
        <v>54000</v>
      </c>
      <c r="E663" t="s">
        <v>6622</v>
      </c>
      <c r="F663" t="s">
        <v>1990</v>
      </c>
      <c r="G663" t="str">
        <f>LEFT(Table1[[#This Row],[Location]],FIND(",",Table1[[#This Row],[Location]])-1)</f>
        <v>Woodland Hills</v>
      </c>
      <c r="H663" t="s">
        <v>35</v>
      </c>
      <c r="I663" t="s">
        <v>222</v>
      </c>
      <c r="J663" t="s">
        <v>24</v>
      </c>
      <c r="K663" t="b">
        <v>0</v>
      </c>
      <c r="L663">
        <v>1</v>
      </c>
      <c r="M663">
        <v>1</v>
      </c>
      <c r="N663">
        <v>0</v>
      </c>
      <c r="O663">
        <v>1</v>
      </c>
      <c r="P663">
        <v>1</v>
      </c>
      <c r="Q663">
        <v>0</v>
      </c>
    </row>
    <row r="664" spans="1:17" x14ac:dyDescent="0.3">
      <c r="A664" t="str">
        <f>Cleaning!E633</f>
        <v>Data Analyst</v>
      </c>
      <c r="B664" s="2">
        <f>Cleaning!F633*1000</f>
        <v>42000</v>
      </c>
      <c r="C664" s="2">
        <f>Cleaning!G633*1000</f>
        <v>66000</v>
      </c>
      <c r="D664" s="2">
        <f>(Table1[[#This Row],[Salary (Min)]]+Table1[[#This Row],[Salary (Max)]])/2</f>
        <v>54000</v>
      </c>
      <c r="E664" t="s">
        <v>6623</v>
      </c>
      <c r="F664" t="s">
        <v>245</v>
      </c>
      <c r="G664" t="str">
        <f>LEFT(Table1[[#This Row],[Location]],FIND(",",Table1[[#This Row],[Location]])-1)</f>
        <v>Burbank</v>
      </c>
      <c r="H664" t="s">
        <v>137</v>
      </c>
      <c r="I664" t="s">
        <v>137</v>
      </c>
      <c r="J664" t="s">
        <v>39</v>
      </c>
      <c r="K664" t="b">
        <v>0</v>
      </c>
      <c r="L664">
        <v>1</v>
      </c>
      <c r="M664">
        <v>1</v>
      </c>
      <c r="N664">
        <v>0</v>
      </c>
      <c r="O664">
        <v>0</v>
      </c>
      <c r="P664">
        <v>1</v>
      </c>
      <c r="Q664">
        <v>1</v>
      </c>
    </row>
    <row r="665" spans="1:17" x14ac:dyDescent="0.3">
      <c r="A665" t="str">
        <f>Cleaning!E634</f>
        <v>Data Analyst</v>
      </c>
      <c r="B665" s="2">
        <f>Cleaning!F634*1000</f>
        <v>42000</v>
      </c>
      <c r="C665" s="2">
        <f>Cleaning!G634*1000</f>
        <v>66000</v>
      </c>
      <c r="D665" s="2">
        <f>(Table1[[#This Row],[Salary (Min)]]+Table1[[#This Row],[Salary (Max)]])/2</f>
        <v>54000</v>
      </c>
      <c r="E665" t="s">
        <v>6624</v>
      </c>
      <c r="F665" t="s">
        <v>354</v>
      </c>
      <c r="G665" t="str">
        <f>LEFT(Table1[[#This Row],[Location]],FIND(",",Table1[[#This Row],[Location]])-1)</f>
        <v>Los Angeles</v>
      </c>
      <c r="H665" t="s">
        <v>20</v>
      </c>
      <c r="I665" t="s">
        <v>46</v>
      </c>
      <c r="J665" t="s">
        <v>120</v>
      </c>
      <c r="K665" t="b">
        <v>0</v>
      </c>
      <c r="L665">
        <v>1</v>
      </c>
      <c r="M665">
        <v>1</v>
      </c>
      <c r="N665">
        <v>0</v>
      </c>
      <c r="O665">
        <v>0</v>
      </c>
      <c r="P665">
        <v>1</v>
      </c>
      <c r="Q665">
        <v>1</v>
      </c>
    </row>
    <row r="666" spans="1:17" x14ac:dyDescent="0.3">
      <c r="A666" t="str">
        <f>Cleaning!E635</f>
        <v>Business Analyst</v>
      </c>
      <c r="B666" s="2">
        <f>Cleaning!F635*1000</f>
        <v>42000</v>
      </c>
      <c r="C666" s="2">
        <f>Cleaning!G635*1000</f>
        <v>66000</v>
      </c>
      <c r="D666" s="2">
        <f>(Table1[[#This Row],[Salary (Min)]]+Table1[[#This Row],[Salary (Max)]])/2</f>
        <v>54000</v>
      </c>
      <c r="E666" t="s">
        <v>6625</v>
      </c>
      <c r="F666" t="s">
        <v>2001</v>
      </c>
      <c r="G666" t="str">
        <f>LEFT(Table1[[#This Row],[Location]],FIND(",",Table1[[#This Row],[Location]])-1)</f>
        <v>Monterey Park</v>
      </c>
      <c r="H666" t="s">
        <v>91</v>
      </c>
      <c r="I666" t="s">
        <v>137</v>
      </c>
      <c r="J666" t="s">
        <v>39</v>
      </c>
      <c r="K666" t="b">
        <v>0</v>
      </c>
      <c r="L666">
        <v>0</v>
      </c>
      <c r="M666">
        <v>0</v>
      </c>
      <c r="N666">
        <v>0</v>
      </c>
      <c r="O666">
        <v>0</v>
      </c>
      <c r="P666">
        <v>0</v>
      </c>
      <c r="Q666">
        <v>0</v>
      </c>
    </row>
    <row r="667" spans="1:17" x14ac:dyDescent="0.3">
      <c r="A667" t="str">
        <f>Cleaning!E636</f>
        <v>Data Analyst</v>
      </c>
      <c r="B667" s="2">
        <f>Cleaning!F636*1000</f>
        <v>42000</v>
      </c>
      <c r="C667" s="2">
        <f>Cleaning!G636*1000</f>
        <v>66000</v>
      </c>
      <c r="D667" s="2">
        <f>(Table1[[#This Row],[Salary (Min)]]+Table1[[#This Row],[Salary (Max)]])/2</f>
        <v>54000</v>
      </c>
      <c r="E667" t="s">
        <v>6626</v>
      </c>
      <c r="F667" t="s">
        <v>245</v>
      </c>
      <c r="G667" t="str">
        <f>LEFT(Table1[[#This Row],[Location]],FIND(",",Table1[[#This Row],[Location]])-1)</f>
        <v>Burbank</v>
      </c>
      <c r="H667" t="s">
        <v>20</v>
      </c>
      <c r="I667" t="s">
        <v>202</v>
      </c>
      <c r="J667" t="s">
        <v>120</v>
      </c>
      <c r="K667" t="b">
        <v>0</v>
      </c>
      <c r="L667">
        <v>0</v>
      </c>
      <c r="M667">
        <v>0</v>
      </c>
      <c r="N667">
        <v>0</v>
      </c>
      <c r="O667">
        <v>0</v>
      </c>
      <c r="P667">
        <v>0</v>
      </c>
      <c r="Q667">
        <v>1</v>
      </c>
    </row>
    <row r="668" spans="1:17" x14ac:dyDescent="0.3">
      <c r="A668" t="str">
        <f>Cleaning!E637</f>
        <v>Data Analyst</v>
      </c>
      <c r="B668" s="2">
        <f>Cleaning!F637*1000</f>
        <v>42000</v>
      </c>
      <c r="C668" s="2">
        <f>Cleaning!G637*1000</f>
        <v>66000</v>
      </c>
      <c r="D668" s="2">
        <f>(Table1[[#This Row],[Salary (Min)]]+Table1[[#This Row],[Salary (Max)]])/2</f>
        <v>54000</v>
      </c>
      <c r="E668" t="s">
        <v>6627</v>
      </c>
      <c r="F668" t="s">
        <v>1651</v>
      </c>
      <c r="G668" t="str">
        <f>LEFT(Table1[[#This Row],[Location]],FIND(",",Table1[[#This Row],[Location]])-1)</f>
        <v>El Segundo</v>
      </c>
      <c r="H668" t="s">
        <v>91</v>
      </c>
      <c r="I668" t="s">
        <v>137</v>
      </c>
      <c r="J668" t="s">
        <v>39</v>
      </c>
      <c r="K668" t="b">
        <v>0</v>
      </c>
      <c r="L668">
        <v>1</v>
      </c>
      <c r="M668">
        <v>0</v>
      </c>
      <c r="N668">
        <v>0</v>
      </c>
      <c r="O668">
        <v>0</v>
      </c>
      <c r="P668">
        <v>0</v>
      </c>
      <c r="Q668">
        <v>0</v>
      </c>
    </row>
    <row r="669" spans="1:17" x14ac:dyDescent="0.3">
      <c r="A669" t="str">
        <f>Cleaning!E638</f>
        <v>Data Analyst</v>
      </c>
      <c r="B669" s="2">
        <f>Cleaning!F638*1000</f>
        <v>42000</v>
      </c>
      <c r="C669" s="2">
        <f>Cleaning!G638*1000</f>
        <v>66000</v>
      </c>
      <c r="D669" s="2">
        <f>(Table1[[#This Row],[Salary (Min)]]+Table1[[#This Row],[Salary (Max)]])/2</f>
        <v>54000</v>
      </c>
      <c r="E669" t="s">
        <v>6628</v>
      </c>
      <c r="F669" t="s">
        <v>1705</v>
      </c>
      <c r="G669" t="str">
        <f>LEFT(Table1[[#This Row],[Location]],FIND(",",Table1[[#This Row],[Location]])-1)</f>
        <v>Glendale</v>
      </c>
      <c r="H669" t="s">
        <v>91</v>
      </c>
      <c r="I669" t="s">
        <v>29</v>
      </c>
      <c r="J669" t="s">
        <v>106</v>
      </c>
      <c r="K669" t="b">
        <v>0</v>
      </c>
      <c r="L669">
        <v>1</v>
      </c>
      <c r="M669">
        <v>1</v>
      </c>
      <c r="N669">
        <v>0</v>
      </c>
      <c r="O669">
        <v>1</v>
      </c>
      <c r="P669">
        <v>0</v>
      </c>
      <c r="Q669">
        <v>0</v>
      </c>
    </row>
    <row r="670" spans="1:17" x14ac:dyDescent="0.3">
      <c r="A670" t="str">
        <f>Cleaning!E639</f>
        <v>Business Analyst</v>
      </c>
      <c r="B670" s="2">
        <f>Cleaning!F639*1000</f>
        <v>42000</v>
      </c>
      <c r="C670" s="2">
        <f>Cleaning!G639*1000</f>
        <v>66000</v>
      </c>
      <c r="D670" s="2">
        <f>(Table1[[#This Row],[Salary (Min)]]+Table1[[#This Row],[Salary (Max)]])/2</f>
        <v>54000</v>
      </c>
      <c r="E670" t="s">
        <v>6629</v>
      </c>
      <c r="F670" t="s">
        <v>217</v>
      </c>
      <c r="G670" t="str">
        <f>LEFT(Table1[[#This Row],[Location]],FIND(",",Table1[[#This Row],[Location]])-1)</f>
        <v>Santa Monica</v>
      </c>
      <c r="H670" t="s">
        <v>118</v>
      </c>
      <c r="I670" t="s">
        <v>222</v>
      </c>
      <c r="J670" t="s">
        <v>160</v>
      </c>
      <c r="K670" t="b">
        <v>0</v>
      </c>
      <c r="L670">
        <v>1</v>
      </c>
      <c r="M670">
        <v>0</v>
      </c>
      <c r="N670">
        <v>0</v>
      </c>
      <c r="O670">
        <v>0</v>
      </c>
      <c r="P670">
        <v>0</v>
      </c>
      <c r="Q670">
        <v>1</v>
      </c>
    </row>
    <row r="671" spans="1:17" x14ac:dyDescent="0.3">
      <c r="A671" t="str">
        <f>Cleaning!E640</f>
        <v>Data Analyst</v>
      </c>
      <c r="B671" s="2">
        <f>Cleaning!F640*1000</f>
        <v>42000</v>
      </c>
      <c r="C671" s="2">
        <f>Cleaning!G640*1000</f>
        <v>66000</v>
      </c>
      <c r="D671" s="2">
        <f>(Table1[[#This Row],[Salary (Min)]]+Table1[[#This Row],[Salary (Max)]])/2</f>
        <v>54000</v>
      </c>
      <c r="E671" t="s">
        <v>6215</v>
      </c>
      <c r="F671" t="s">
        <v>1755</v>
      </c>
      <c r="G671" t="str">
        <f>LEFT(Table1[[#This Row],[Location]],FIND(",",Table1[[#This Row],[Location]])-1)</f>
        <v>Pasadena</v>
      </c>
      <c r="H671" t="s">
        <v>51</v>
      </c>
      <c r="I671" t="s">
        <v>222</v>
      </c>
      <c r="J671" t="s">
        <v>24</v>
      </c>
      <c r="K671" t="b">
        <v>0</v>
      </c>
      <c r="L671">
        <v>1</v>
      </c>
      <c r="M671">
        <v>0</v>
      </c>
      <c r="N671">
        <v>0</v>
      </c>
      <c r="O671">
        <v>0</v>
      </c>
      <c r="P671">
        <v>0</v>
      </c>
      <c r="Q671">
        <v>1</v>
      </c>
    </row>
    <row r="672" spans="1:17" x14ac:dyDescent="0.3">
      <c r="A672" t="str">
        <f>Cleaning!E641</f>
        <v>Data Analyst</v>
      </c>
      <c r="B672" s="2">
        <f>Cleaning!F641*1000</f>
        <v>42000</v>
      </c>
      <c r="C672" s="2">
        <f>Cleaning!G641*1000</f>
        <v>66000</v>
      </c>
      <c r="D672" s="2">
        <f>(Table1[[#This Row],[Salary (Min)]]+Table1[[#This Row],[Salary (Max)]])/2</f>
        <v>54000</v>
      </c>
      <c r="E672" t="s">
        <v>6630</v>
      </c>
      <c r="F672" t="s">
        <v>354</v>
      </c>
      <c r="G672" t="str">
        <f>LEFT(Table1[[#This Row],[Location]],FIND(",",Table1[[#This Row],[Location]])-1)</f>
        <v>Los Angeles</v>
      </c>
      <c r="H672" t="s">
        <v>35</v>
      </c>
      <c r="I672" t="s">
        <v>194</v>
      </c>
      <c r="J672" t="s">
        <v>39</v>
      </c>
      <c r="K672" t="b">
        <v>0</v>
      </c>
      <c r="L672">
        <v>1</v>
      </c>
      <c r="M672">
        <v>1</v>
      </c>
      <c r="N672">
        <v>0</v>
      </c>
      <c r="O672">
        <v>0</v>
      </c>
      <c r="P672">
        <v>1</v>
      </c>
      <c r="Q672">
        <v>1</v>
      </c>
    </row>
    <row r="673" spans="1:17" x14ac:dyDescent="0.3">
      <c r="A673" t="str">
        <f>Cleaning!E642</f>
        <v>Data Analyst</v>
      </c>
      <c r="B673" s="2">
        <f>Cleaning!F642*1000</f>
        <v>42000</v>
      </c>
      <c r="C673" s="2">
        <f>Cleaning!G642*1000</f>
        <v>66000</v>
      </c>
      <c r="D673" s="2">
        <f>(Table1[[#This Row],[Salary (Min)]]+Table1[[#This Row],[Salary (Max)]])/2</f>
        <v>54000</v>
      </c>
      <c r="E673" t="s">
        <v>6631</v>
      </c>
      <c r="F673" t="s">
        <v>1755</v>
      </c>
      <c r="G673" t="str">
        <f>LEFT(Table1[[#This Row],[Location]],FIND(",",Table1[[#This Row],[Location]])-1)</f>
        <v>Pasadena</v>
      </c>
      <c r="H673" t="s">
        <v>118</v>
      </c>
      <c r="I673" t="s">
        <v>419</v>
      </c>
      <c r="J673" t="s">
        <v>155</v>
      </c>
      <c r="K673" t="b">
        <v>0</v>
      </c>
      <c r="L673">
        <v>1</v>
      </c>
      <c r="M673">
        <v>0</v>
      </c>
      <c r="N673">
        <v>0</v>
      </c>
      <c r="O673">
        <v>1</v>
      </c>
      <c r="P673">
        <v>0</v>
      </c>
      <c r="Q673">
        <v>1</v>
      </c>
    </row>
    <row r="674" spans="1:17" x14ac:dyDescent="0.3">
      <c r="A674" t="str">
        <f>Cleaning!E643</f>
        <v>Data Analyst</v>
      </c>
      <c r="B674" s="2">
        <f>Cleaning!F643*1000</f>
        <v>42000</v>
      </c>
      <c r="C674" s="2">
        <f>Cleaning!G643*1000</f>
        <v>66000</v>
      </c>
      <c r="D674" s="2">
        <f>(Table1[[#This Row],[Salary (Min)]]+Table1[[#This Row],[Salary (Max)]])/2</f>
        <v>54000</v>
      </c>
      <c r="E674" t="s">
        <v>6632</v>
      </c>
      <c r="F674" t="s">
        <v>1990</v>
      </c>
      <c r="G674" t="str">
        <f>LEFT(Table1[[#This Row],[Location]],FIND(",",Table1[[#This Row],[Location]])-1)</f>
        <v>Woodland Hills</v>
      </c>
      <c r="H674" t="s">
        <v>28</v>
      </c>
      <c r="I674" t="s">
        <v>1489</v>
      </c>
      <c r="J674" t="s">
        <v>132</v>
      </c>
      <c r="K674" t="b">
        <v>0</v>
      </c>
      <c r="L674">
        <v>1</v>
      </c>
      <c r="M674">
        <v>1</v>
      </c>
      <c r="N674">
        <v>0</v>
      </c>
      <c r="O674">
        <v>0</v>
      </c>
      <c r="P674">
        <v>0</v>
      </c>
      <c r="Q674">
        <v>1</v>
      </c>
    </row>
    <row r="675" spans="1:17" x14ac:dyDescent="0.3">
      <c r="A675" t="str">
        <f>Cleaning!E644</f>
        <v>Data Analyst</v>
      </c>
      <c r="B675" s="2">
        <f>Cleaning!F644*1000</f>
        <v>42000</v>
      </c>
      <c r="C675" s="2">
        <f>Cleaning!G644*1000</f>
        <v>66000</v>
      </c>
      <c r="D675" s="2">
        <f>(Table1[[#This Row],[Salary (Min)]]+Table1[[#This Row],[Salary (Max)]])/2</f>
        <v>54000</v>
      </c>
      <c r="E675" t="s">
        <v>6535</v>
      </c>
      <c r="F675" t="s">
        <v>245</v>
      </c>
      <c r="G675" t="str">
        <f>LEFT(Table1[[#This Row],[Location]],FIND(",",Table1[[#This Row],[Location]])-1)</f>
        <v>Burbank</v>
      </c>
      <c r="H675" t="s">
        <v>20</v>
      </c>
      <c r="I675" t="s">
        <v>222</v>
      </c>
      <c r="J675" t="s">
        <v>47</v>
      </c>
      <c r="K675" t="b">
        <v>0</v>
      </c>
      <c r="L675">
        <v>1</v>
      </c>
      <c r="M675">
        <v>0</v>
      </c>
      <c r="N675">
        <v>0</v>
      </c>
      <c r="O675">
        <v>1</v>
      </c>
      <c r="P675">
        <v>0</v>
      </c>
      <c r="Q675">
        <v>1</v>
      </c>
    </row>
    <row r="676" spans="1:17" x14ac:dyDescent="0.3">
      <c r="A676" t="str">
        <f>Cleaning!E645</f>
        <v>Data Analyst</v>
      </c>
      <c r="B676" s="2">
        <f>Cleaning!F645*1000</f>
        <v>42000</v>
      </c>
      <c r="C676" s="2">
        <f>Cleaning!G645*1000</f>
        <v>66000</v>
      </c>
      <c r="D676" s="2">
        <f>(Table1[[#This Row],[Salary (Min)]]+Table1[[#This Row],[Salary (Max)]])/2</f>
        <v>54000</v>
      </c>
      <c r="E676" t="s">
        <v>6633</v>
      </c>
      <c r="F676" t="s">
        <v>354</v>
      </c>
      <c r="G676" t="str">
        <f>LEFT(Table1[[#This Row],[Location]],FIND(",",Table1[[#This Row],[Location]])-1)</f>
        <v>Los Angeles</v>
      </c>
      <c r="H676" t="s">
        <v>91</v>
      </c>
      <c r="I676" t="s">
        <v>46</v>
      </c>
      <c r="J676" t="s">
        <v>160</v>
      </c>
      <c r="K676" t="b">
        <v>0</v>
      </c>
      <c r="L676">
        <v>0</v>
      </c>
      <c r="M676">
        <v>0</v>
      </c>
      <c r="N676">
        <v>0</v>
      </c>
      <c r="O676">
        <v>0</v>
      </c>
      <c r="P676">
        <v>0</v>
      </c>
      <c r="Q676">
        <v>1</v>
      </c>
    </row>
    <row r="677" spans="1:17" x14ac:dyDescent="0.3">
      <c r="A677" t="str">
        <f>Cleaning!E646</f>
        <v>Data Analyst</v>
      </c>
      <c r="B677" s="2">
        <f>Cleaning!F646*1000</f>
        <v>42000</v>
      </c>
      <c r="C677" s="2">
        <f>Cleaning!G646*1000</f>
        <v>66000</v>
      </c>
      <c r="D677" s="2">
        <f>(Table1[[#This Row],[Salary (Min)]]+Table1[[#This Row],[Salary (Max)]])/2</f>
        <v>54000</v>
      </c>
      <c r="E677" t="s">
        <v>6634</v>
      </c>
      <c r="F677" t="s">
        <v>1681</v>
      </c>
      <c r="G677" t="str">
        <f>LEFT(Table1[[#This Row],[Location]],FIND(",",Table1[[#This Row],[Location]])-1)</f>
        <v>Culver City</v>
      </c>
      <c r="H677" t="s">
        <v>51</v>
      </c>
      <c r="I677" t="s">
        <v>543</v>
      </c>
      <c r="J677" t="s">
        <v>39</v>
      </c>
      <c r="K677" t="b">
        <v>0</v>
      </c>
      <c r="L677">
        <v>1</v>
      </c>
      <c r="M677">
        <v>1</v>
      </c>
      <c r="N677">
        <v>0</v>
      </c>
      <c r="O677">
        <v>0</v>
      </c>
      <c r="P677">
        <v>0</v>
      </c>
      <c r="Q677">
        <v>1</v>
      </c>
    </row>
    <row r="678" spans="1:17" x14ac:dyDescent="0.3">
      <c r="A678" t="str">
        <f>Cleaning!E647</f>
        <v>Data Analyst</v>
      </c>
      <c r="B678" s="2">
        <f>Cleaning!F647*1000</f>
        <v>42000</v>
      </c>
      <c r="C678" s="2">
        <f>Cleaning!G647*1000</f>
        <v>66000</v>
      </c>
      <c r="D678" s="2">
        <f>(Table1[[#This Row],[Salary (Min)]]+Table1[[#This Row],[Salary (Max)]])/2</f>
        <v>54000</v>
      </c>
      <c r="E678" t="s">
        <v>6635</v>
      </c>
      <c r="F678" t="s">
        <v>1681</v>
      </c>
      <c r="G678" t="str">
        <f>LEFT(Table1[[#This Row],[Location]],FIND(",",Table1[[#This Row],[Location]])-1)</f>
        <v>Culver City</v>
      </c>
      <c r="H678" t="s">
        <v>28</v>
      </c>
      <c r="I678" t="s">
        <v>202</v>
      </c>
      <c r="J678" t="s">
        <v>132</v>
      </c>
      <c r="K678" t="b">
        <v>0</v>
      </c>
      <c r="L678">
        <v>1</v>
      </c>
      <c r="M678">
        <v>1</v>
      </c>
      <c r="N678">
        <v>0</v>
      </c>
      <c r="O678">
        <v>1</v>
      </c>
      <c r="P678">
        <v>0</v>
      </c>
      <c r="Q678">
        <v>1</v>
      </c>
    </row>
    <row r="679" spans="1:17" x14ac:dyDescent="0.3">
      <c r="A679" t="str">
        <f>Cleaning!E648</f>
        <v>Data Analyst</v>
      </c>
      <c r="B679" s="2">
        <f>Cleaning!F648*1000</f>
        <v>42000</v>
      </c>
      <c r="C679" s="2">
        <f>Cleaning!G648*1000</f>
        <v>66000</v>
      </c>
      <c r="D679" s="2">
        <f>(Table1[[#This Row],[Salary (Min)]]+Table1[[#This Row],[Salary (Max)]])/2</f>
        <v>54000</v>
      </c>
      <c r="E679" t="s">
        <v>6636</v>
      </c>
      <c r="F679" t="s">
        <v>1771</v>
      </c>
      <c r="G679" t="str">
        <f>LEFT(Table1[[#This Row],[Location]],FIND(",",Table1[[#This Row],[Location]])-1)</f>
        <v>Cerritos</v>
      </c>
      <c r="H679" t="s">
        <v>91</v>
      </c>
      <c r="I679" t="s">
        <v>46</v>
      </c>
      <c r="J679" t="s">
        <v>106</v>
      </c>
      <c r="K679" t="b">
        <v>0</v>
      </c>
      <c r="L679">
        <v>0</v>
      </c>
      <c r="M679">
        <v>0</v>
      </c>
      <c r="N679">
        <v>0</v>
      </c>
      <c r="O679">
        <v>0</v>
      </c>
      <c r="P679">
        <v>0</v>
      </c>
      <c r="Q679">
        <v>0</v>
      </c>
    </row>
    <row r="680" spans="1:17" x14ac:dyDescent="0.3">
      <c r="A680" t="str">
        <f>Cleaning!E649</f>
        <v>Data Analyst</v>
      </c>
      <c r="B680" s="2">
        <f>Cleaning!F649*1000</f>
        <v>42000</v>
      </c>
      <c r="C680" s="2">
        <f>Cleaning!G649*1000</f>
        <v>66000</v>
      </c>
      <c r="D680" s="2">
        <f>(Table1[[#This Row],[Salary (Min)]]+Table1[[#This Row],[Salary (Max)]])/2</f>
        <v>54000</v>
      </c>
      <c r="E680" t="s">
        <v>6623</v>
      </c>
      <c r="F680" t="s">
        <v>245</v>
      </c>
      <c r="G680" t="str">
        <f>LEFT(Table1[[#This Row],[Location]],FIND(",",Table1[[#This Row],[Location]])-1)</f>
        <v>Burbank</v>
      </c>
      <c r="H680" t="s">
        <v>137</v>
      </c>
      <c r="I680" t="s">
        <v>137</v>
      </c>
      <c r="J680" t="s">
        <v>39</v>
      </c>
      <c r="K680" t="b">
        <v>0</v>
      </c>
      <c r="L680">
        <v>0</v>
      </c>
      <c r="M680">
        <v>0</v>
      </c>
      <c r="N680">
        <v>0</v>
      </c>
      <c r="O680">
        <v>0</v>
      </c>
      <c r="P680">
        <v>0</v>
      </c>
      <c r="Q680">
        <v>0</v>
      </c>
    </row>
    <row r="681" spans="1:17" x14ac:dyDescent="0.3">
      <c r="A681" t="str">
        <f>Cleaning!E650</f>
        <v>Data Analyst</v>
      </c>
      <c r="B681" s="2">
        <f>Cleaning!F650*1000</f>
        <v>42000</v>
      </c>
      <c r="C681" s="2">
        <f>Cleaning!G650*1000</f>
        <v>66000</v>
      </c>
      <c r="D681" s="2">
        <f>(Table1[[#This Row],[Salary (Min)]]+Table1[[#This Row],[Salary (Max)]])/2</f>
        <v>54000</v>
      </c>
      <c r="E681" t="s">
        <v>6637</v>
      </c>
      <c r="F681" t="s">
        <v>136</v>
      </c>
      <c r="G681" t="str">
        <f>LEFT(Table1[[#This Row],[Location]],FIND(",",Table1[[#This Row],[Location]])-1)</f>
        <v>Marina del Rey</v>
      </c>
      <c r="H681" t="s">
        <v>20</v>
      </c>
      <c r="I681" t="s">
        <v>2047</v>
      </c>
      <c r="J681" t="s">
        <v>39</v>
      </c>
      <c r="K681" t="b">
        <v>0</v>
      </c>
      <c r="L681">
        <v>1</v>
      </c>
      <c r="M681">
        <v>0</v>
      </c>
      <c r="N681">
        <v>0</v>
      </c>
      <c r="O681">
        <v>1</v>
      </c>
      <c r="P681">
        <v>0</v>
      </c>
      <c r="Q681">
        <v>0</v>
      </c>
    </row>
    <row r="682" spans="1:17" x14ac:dyDescent="0.3">
      <c r="A682" t="str">
        <f>Cleaning!E651</f>
        <v>Data Analyst</v>
      </c>
      <c r="B682" s="2">
        <f>Cleaning!F651*1000</f>
        <v>42000</v>
      </c>
      <c r="C682" s="2">
        <f>Cleaning!G651*1000</f>
        <v>66000</v>
      </c>
      <c r="D682" s="2">
        <f>(Table1[[#This Row],[Salary (Min)]]+Table1[[#This Row],[Salary (Max)]])/2</f>
        <v>54000</v>
      </c>
      <c r="E682" t="s">
        <v>6638</v>
      </c>
      <c r="F682" t="s">
        <v>1838</v>
      </c>
      <c r="G682" t="str">
        <f>LEFT(Table1[[#This Row],[Location]],FIND(",",Table1[[#This Row],[Location]])-1)</f>
        <v>Long Beach</v>
      </c>
      <c r="H682" t="s">
        <v>118</v>
      </c>
      <c r="I682" t="s">
        <v>137</v>
      </c>
      <c r="J682" t="s">
        <v>39</v>
      </c>
      <c r="K682" t="b">
        <v>0</v>
      </c>
      <c r="L682">
        <v>1</v>
      </c>
      <c r="M682">
        <v>0</v>
      </c>
      <c r="N682">
        <v>0</v>
      </c>
      <c r="O682">
        <v>0</v>
      </c>
      <c r="P682">
        <v>0</v>
      </c>
      <c r="Q682">
        <v>1</v>
      </c>
    </row>
    <row r="683" spans="1:17" x14ac:dyDescent="0.3">
      <c r="A683" t="str">
        <f>Cleaning!E652</f>
        <v>Data Analyst</v>
      </c>
      <c r="B683" s="2">
        <f>Cleaning!F652*1000</f>
        <v>42000</v>
      </c>
      <c r="C683" s="2">
        <f>Cleaning!G652*1000</f>
        <v>66000</v>
      </c>
      <c r="D683" s="2">
        <f>(Table1[[#This Row],[Salary (Min)]]+Table1[[#This Row],[Salary (Max)]])/2</f>
        <v>54000</v>
      </c>
      <c r="E683" t="s">
        <v>6617</v>
      </c>
      <c r="F683" t="s">
        <v>1681</v>
      </c>
      <c r="G683" t="str">
        <f>LEFT(Table1[[#This Row],[Location]],FIND(",",Table1[[#This Row],[Location]])-1)</f>
        <v>Culver City</v>
      </c>
      <c r="H683" t="s">
        <v>35</v>
      </c>
      <c r="I683" t="s">
        <v>37</v>
      </c>
      <c r="J683" t="s">
        <v>39</v>
      </c>
      <c r="K683" t="b">
        <v>0</v>
      </c>
      <c r="L683">
        <v>1</v>
      </c>
      <c r="M683">
        <v>1</v>
      </c>
      <c r="N683">
        <v>0</v>
      </c>
      <c r="O683">
        <v>1</v>
      </c>
      <c r="P683">
        <v>1</v>
      </c>
      <c r="Q683">
        <v>1</v>
      </c>
    </row>
    <row r="684" spans="1:17" x14ac:dyDescent="0.3">
      <c r="A684" t="str">
        <f>Cleaning!E653</f>
        <v>Data Analyst</v>
      </c>
      <c r="B684" s="2">
        <f>Cleaning!F653*1000</f>
        <v>42000</v>
      </c>
      <c r="C684" s="2">
        <f>Cleaning!G653*1000</f>
        <v>66000</v>
      </c>
      <c r="D684" s="2">
        <f>(Table1[[#This Row],[Salary (Min)]]+Table1[[#This Row],[Salary (Max)]])/2</f>
        <v>54000</v>
      </c>
      <c r="E684" t="s">
        <v>6639</v>
      </c>
      <c r="F684" t="s">
        <v>1651</v>
      </c>
      <c r="G684" t="str">
        <f>LEFT(Table1[[#This Row],[Location]],FIND(",",Table1[[#This Row],[Location]])-1)</f>
        <v>El Segundo</v>
      </c>
      <c r="H684" t="s">
        <v>137</v>
      </c>
      <c r="I684" t="s">
        <v>137</v>
      </c>
      <c r="J684" t="s">
        <v>137</v>
      </c>
      <c r="K684" t="b">
        <v>0</v>
      </c>
      <c r="L684">
        <v>1</v>
      </c>
      <c r="M684">
        <v>0</v>
      </c>
      <c r="N684">
        <v>0</v>
      </c>
      <c r="O684">
        <v>1</v>
      </c>
      <c r="P684">
        <v>1</v>
      </c>
      <c r="Q684">
        <v>1</v>
      </c>
    </row>
    <row r="685" spans="1:17" x14ac:dyDescent="0.3">
      <c r="A685" t="str">
        <f>Cleaning!E654</f>
        <v>Data Analyst</v>
      </c>
      <c r="B685" s="2">
        <f>Cleaning!F654*1000</f>
        <v>42000</v>
      </c>
      <c r="C685" s="2">
        <f>Cleaning!G654*1000</f>
        <v>66000</v>
      </c>
      <c r="D685" s="2">
        <f>(Table1[[#This Row],[Salary (Min)]]+Table1[[#This Row],[Salary (Max)]])/2</f>
        <v>54000</v>
      </c>
      <c r="E685" t="s">
        <v>6640</v>
      </c>
      <c r="F685" t="s">
        <v>2058</v>
      </c>
      <c r="G685" t="str">
        <f>LEFT(Table1[[#This Row],[Location]],FIND(",",Table1[[#This Row],[Location]])-1)</f>
        <v>Arcadia</v>
      </c>
      <c r="H685" t="s">
        <v>91</v>
      </c>
      <c r="I685" t="s">
        <v>137</v>
      </c>
      <c r="J685" t="s">
        <v>39</v>
      </c>
      <c r="K685" t="b">
        <v>0</v>
      </c>
      <c r="L685">
        <v>0</v>
      </c>
      <c r="M685">
        <v>0</v>
      </c>
      <c r="N685">
        <v>0</v>
      </c>
      <c r="O685">
        <v>0</v>
      </c>
      <c r="P685">
        <v>0</v>
      </c>
      <c r="Q685">
        <v>0</v>
      </c>
    </row>
    <row r="686" spans="1:17" x14ac:dyDescent="0.3">
      <c r="A686" t="str">
        <f>Cleaning!E655</f>
        <v>Data Analyst</v>
      </c>
      <c r="B686" s="2">
        <f>Cleaning!F655*1000</f>
        <v>42000</v>
      </c>
      <c r="C686" s="2">
        <f>Cleaning!G655*1000</f>
        <v>66000</v>
      </c>
      <c r="D686" s="2">
        <f>(Table1[[#This Row],[Salary (Min)]]+Table1[[#This Row],[Salary (Max)]])/2</f>
        <v>54000</v>
      </c>
      <c r="E686" t="s">
        <v>6604</v>
      </c>
      <c r="F686" t="s">
        <v>1828</v>
      </c>
      <c r="G686" t="str">
        <f>LEFT(Table1[[#This Row],[Location]],FIND(",",Table1[[#This Row],[Location]])-1)</f>
        <v>Beverly Hills</v>
      </c>
      <c r="H686" t="s">
        <v>35</v>
      </c>
      <c r="I686" t="s">
        <v>194</v>
      </c>
      <c r="J686" t="s">
        <v>39</v>
      </c>
      <c r="K686" t="b">
        <v>0</v>
      </c>
      <c r="L686">
        <v>0</v>
      </c>
      <c r="M686">
        <v>0</v>
      </c>
      <c r="N686">
        <v>0</v>
      </c>
      <c r="O686">
        <v>0</v>
      </c>
      <c r="P686">
        <v>0</v>
      </c>
      <c r="Q686">
        <v>0</v>
      </c>
    </row>
    <row r="687" spans="1:17" x14ac:dyDescent="0.3">
      <c r="A687" t="str">
        <f>Cleaning!E656</f>
        <v>Data Analyst</v>
      </c>
      <c r="B687" s="2">
        <f>Cleaning!F656*1000</f>
        <v>42000</v>
      </c>
      <c r="C687" s="2">
        <f>Cleaning!G656*1000</f>
        <v>66000</v>
      </c>
      <c r="D687" s="2">
        <f>(Table1[[#This Row],[Salary (Min)]]+Table1[[#This Row],[Salary (Max)]])/2</f>
        <v>54000</v>
      </c>
      <c r="E687" t="s">
        <v>6641</v>
      </c>
      <c r="F687" t="s">
        <v>2065</v>
      </c>
      <c r="G687" t="str">
        <f>LEFT(Table1[[#This Row],[Location]],FIND(",",Table1[[#This Row],[Location]])-1)</f>
        <v>Torrance</v>
      </c>
      <c r="H687" t="s">
        <v>35</v>
      </c>
      <c r="I687" t="s">
        <v>2066</v>
      </c>
      <c r="J687" t="s">
        <v>24</v>
      </c>
      <c r="K687" t="b">
        <v>0</v>
      </c>
      <c r="L687">
        <v>0</v>
      </c>
      <c r="M687">
        <v>0</v>
      </c>
      <c r="N687">
        <v>0</v>
      </c>
      <c r="O687">
        <v>0</v>
      </c>
      <c r="P687">
        <v>0</v>
      </c>
      <c r="Q687">
        <v>1</v>
      </c>
    </row>
    <row r="688" spans="1:17" x14ac:dyDescent="0.3">
      <c r="A688" t="str">
        <f>Cleaning!E657</f>
        <v>Data Analyst</v>
      </c>
      <c r="B688" s="2">
        <f>Cleaning!F657*1000</f>
        <v>42000</v>
      </c>
      <c r="C688" s="2">
        <f>Cleaning!G657*1000</f>
        <v>66000</v>
      </c>
      <c r="D688" s="2">
        <f>(Table1[[#This Row],[Salary (Min)]]+Table1[[#This Row],[Salary (Max)]])/2</f>
        <v>54000</v>
      </c>
      <c r="E688" t="s">
        <v>6642</v>
      </c>
      <c r="F688" t="s">
        <v>354</v>
      </c>
      <c r="G688" t="str">
        <f>LEFT(Table1[[#This Row],[Location]],FIND(",",Table1[[#This Row],[Location]])-1)</f>
        <v>Los Angeles</v>
      </c>
      <c r="H688" t="s">
        <v>91</v>
      </c>
      <c r="I688" t="s">
        <v>37</v>
      </c>
      <c r="J688" t="s">
        <v>160</v>
      </c>
      <c r="K688" t="b">
        <v>0</v>
      </c>
      <c r="L688">
        <v>0</v>
      </c>
      <c r="M688">
        <v>0</v>
      </c>
      <c r="N688">
        <v>0</v>
      </c>
      <c r="O688">
        <v>0</v>
      </c>
      <c r="P688">
        <v>0</v>
      </c>
      <c r="Q688">
        <v>0</v>
      </c>
    </row>
    <row r="689" spans="1:17" x14ac:dyDescent="0.3">
      <c r="A689" t="str">
        <f>Cleaning!E658</f>
        <v>Data Analyst</v>
      </c>
      <c r="B689" s="2">
        <f>Cleaning!F658*1000</f>
        <v>42000</v>
      </c>
      <c r="C689" s="2">
        <f>Cleaning!G658*1000</f>
        <v>66000</v>
      </c>
      <c r="D689" s="2">
        <f>(Table1[[#This Row],[Salary (Min)]]+Table1[[#This Row],[Salary (Max)]])/2</f>
        <v>54000</v>
      </c>
      <c r="E689" t="s">
        <v>6643</v>
      </c>
      <c r="F689" t="s">
        <v>2074</v>
      </c>
      <c r="G689" t="str">
        <f>LEFT(Table1[[#This Row],[Location]],FIND(",",Table1[[#This Row],[Location]])-1)</f>
        <v>Panorama City</v>
      </c>
      <c r="H689" t="s">
        <v>91</v>
      </c>
      <c r="I689" t="s">
        <v>137</v>
      </c>
      <c r="J689" t="s">
        <v>39</v>
      </c>
      <c r="K689" t="b">
        <v>0</v>
      </c>
      <c r="L689">
        <v>1</v>
      </c>
      <c r="M689">
        <v>0</v>
      </c>
      <c r="N689">
        <v>0</v>
      </c>
      <c r="O689">
        <v>0</v>
      </c>
      <c r="P689">
        <v>1</v>
      </c>
      <c r="Q689">
        <v>1</v>
      </c>
    </row>
    <row r="690" spans="1:17" x14ac:dyDescent="0.3">
      <c r="A690" t="str">
        <f>Cleaning!E659</f>
        <v>Data Analyst</v>
      </c>
      <c r="B690" s="2">
        <f>Cleaning!F659*1000</f>
        <v>42000</v>
      </c>
      <c r="C690" s="2">
        <f>Cleaning!G659*1000</f>
        <v>66000</v>
      </c>
      <c r="D690" s="2">
        <f>(Table1[[#This Row],[Salary (Min)]]+Table1[[#This Row],[Salary (Max)]])/2</f>
        <v>54000</v>
      </c>
      <c r="E690" t="s">
        <v>6612</v>
      </c>
      <c r="F690" t="s">
        <v>1838</v>
      </c>
      <c r="G690" t="str">
        <f>LEFT(Table1[[#This Row],[Location]],FIND(",",Table1[[#This Row],[Location]])-1)</f>
        <v>Long Beach</v>
      </c>
      <c r="H690" t="s">
        <v>28</v>
      </c>
      <c r="I690" t="s">
        <v>66</v>
      </c>
      <c r="J690" t="s">
        <v>132</v>
      </c>
      <c r="K690" t="b">
        <v>0</v>
      </c>
      <c r="L690">
        <v>0</v>
      </c>
      <c r="M690">
        <v>0</v>
      </c>
      <c r="N690">
        <v>0</v>
      </c>
      <c r="O690">
        <v>0</v>
      </c>
      <c r="P690">
        <v>0</v>
      </c>
      <c r="Q690">
        <v>0</v>
      </c>
    </row>
    <row r="691" spans="1:17" x14ac:dyDescent="0.3">
      <c r="A691" t="str">
        <f>Cleaning!E718</f>
        <v>Data Analyst</v>
      </c>
      <c r="B691" s="2">
        <f>Cleaning!F718*1000</f>
        <v>42000</v>
      </c>
      <c r="C691" s="2">
        <f>Cleaning!G718*1000</f>
        <v>63000</v>
      </c>
      <c r="D691" s="2">
        <f>(Table1[[#This Row],[Salary (Min)]]+Table1[[#This Row],[Salary (Max)]])/2</f>
        <v>52500</v>
      </c>
      <c r="E691" t="s">
        <v>6680</v>
      </c>
      <c r="F691" t="s">
        <v>1809</v>
      </c>
      <c r="G691" t="str">
        <f>LEFT(Table1[[#This Row],[Location]],FIND(",",Table1[[#This Row],[Location]])-1)</f>
        <v>Anaheim</v>
      </c>
      <c r="H691" t="s">
        <v>137</v>
      </c>
      <c r="I691" t="s">
        <v>137</v>
      </c>
      <c r="J691" t="s">
        <v>137</v>
      </c>
      <c r="K691" t="b">
        <v>0</v>
      </c>
      <c r="L691">
        <v>0</v>
      </c>
      <c r="M691">
        <v>0</v>
      </c>
      <c r="N691">
        <v>0</v>
      </c>
      <c r="O691">
        <v>0</v>
      </c>
      <c r="P691">
        <v>0</v>
      </c>
      <c r="Q691">
        <v>0</v>
      </c>
    </row>
    <row r="692" spans="1:17" x14ac:dyDescent="0.3">
      <c r="A692" t="str">
        <f>Cleaning!E719</f>
        <v>Data Analyst</v>
      </c>
      <c r="B692" s="2">
        <f>Cleaning!F719*1000</f>
        <v>42000</v>
      </c>
      <c r="C692" s="2">
        <f>Cleaning!G719*1000</f>
        <v>63000</v>
      </c>
      <c r="D692" s="2">
        <f>(Table1[[#This Row],[Salary (Min)]]+Table1[[#This Row],[Salary (Max)]])/2</f>
        <v>52500</v>
      </c>
      <c r="E692" t="s">
        <v>6296</v>
      </c>
      <c r="F692" t="s">
        <v>1809</v>
      </c>
      <c r="G692" t="str">
        <f>LEFT(Table1[[#This Row],[Location]],FIND(",",Table1[[#This Row],[Location]])-1)</f>
        <v>Anaheim</v>
      </c>
      <c r="H692" t="s">
        <v>137</v>
      </c>
      <c r="I692" t="s">
        <v>137</v>
      </c>
      <c r="J692" t="s">
        <v>137</v>
      </c>
      <c r="K692" t="b">
        <v>0</v>
      </c>
      <c r="L692">
        <v>0</v>
      </c>
      <c r="M692">
        <v>0</v>
      </c>
      <c r="N692">
        <v>0</v>
      </c>
      <c r="O692">
        <v>0</v>
      </c>
      <c r="P692">
        <v>0</v>
      </c>
      <c r="Q692">
        <v>1</v>
      </c>
    </row>
    <row r="693" spans="1:17" x14ac:dyDescent="0.3">
      <c r="A693" t="str">
        <f>Cleaning!E720</f>
        <v>Data Analyst</v>
      </c>
      <c r="B693" s="2">
        <f>Cleaning!F720*1000</f>
        <v>42000</v>
      </c>
      <c r="C693" s="2">
        <f>Cleaning!G720*1000</f>
        <v>63000</v>
      </c>
      <c r="D693" s="2">
        <f>(Table1[[#This Row],[Salary (Min)]]+Table1[[#This Row],[Salary (Max)]])/2</f>
        <v>52500</v>
      </c>
      <c r="E693" t="s">
        <v>6681</v>
      </c>
      <c r="F693" t="s">
        <v>2238</v>
      </c>
      <c r="G693" t="str">
        <f>LEFT(Table1[[#This Row],[Location]],FIND(",",Table1[[#This Row],[Location]])-1)</f>
        <v>San Fernando</v>
      </c>
      <c r="H693" t="s">
        <v>137</v>
      </c>
      <c r="I693" t="s">
        <v>137</v>
      </c>
      <c r="J693" t="s">
        <v>137</v>
      </c>
      <c r="K693" t="b">
        <v>0</v>
      </c>
      <c r="L693">
        <v>1</v>
      </c>
      <c r="M693">
        <v>1</v>
      </c>
      <c r="N693">
        <v>0</v>
      </c>
      <c r="O693">
        <v>0</v>
      </c>
      <c r="P693">
        <v>0</v>
      </c>
      <c r="Q693">
        <v>1</v>
      </c>
    </row>
    <row r="694" spans="1:17" x14ac:dyDescent="0.3">
      <c r="A694" t="str">
        <f>Cleaning!E721</f>
        <v>Data Analyst</v>
      </c>
      <c r="B694" s="2">
        <f>Cleaning!F721*1000</f>
        <v>42000</v>
      </c>
      <c r="C694" s="2">
        <f>Cleaning!G721*1000</f>
        <v>63000</v>
      </c>
      <c r="D694" s="2">
        <f>(Table1[[#This Row],[Salary (Min)]]+Table1[[#This Row],[Salary (Max)]])/2</f>
        <v>52500</v>
      </c>
      <c r="E694" t="s">
        <v>6682</v>
      </c>
      <c r="F694" t="s">
        <v>1809</v>
      </c>
      <c r="G694" t="str">
        <f>LEFT(Table1[[#This Row],[Location]],FIND(",",Table1[[#This Row],[Location]])-1)</f>
        <v>Anaheim</v>
      </c>
      <c r="H694" t="s">
        <v>137</v>
      </c>
      <c r="I694" t="s">
        <v>137</v>
      </c>
      <c r="J694" t="s">
        <v>137</v>
      </c>
      <c r="K694" t="b">
        <v>0</v>
      </c>
      <c r="L694">
        <v>0</v>
      </c>
      <c r="M694">
        <v>0</v>
      </c>
      <c r="N694">
        <v>0</v>
      </c>
      <c r="O694">
        <v>0</v>
      </c>
      <c r="P694">
        <v>0</v>
      </c>
      <c r="Q694">
        <v>0</v>
      </c>
    </row>
    <row r="695" spans="1:17" x14ac:dyDescent="0.3">
      <c r="A695" t="str">
        <f>Cleaning!E810</f>
        <v>Business Analyst</v>
      </c>
      <c r="B695" s="2">
        <f>Cleaning!F810*1000</f>
        <v>42000</v>
      </c>
      <c r="C695" s="2">
        <f>Cleaning!G810*1000</f>
        <v>76000</v>
      </c>
      <c r="D695" s="2">
        <f>(Table1[[#This Row],[Salary (Min)]]+Table1[[#This Row],[Salary (Max)]])/2</f>
        <v>59000</v>
      </c>
      <c r="E695" t="s">
        <v>6752</v>
      </c>
      <c r="F695" t="s">
        <v>252</v>
      </c>
      <c r="G695" t="str">
        <f>LEFT(Table1[[#This Row],[Location]],FIND(",",Table1[[#This Row],[Location]])-1)</f>
        <v>Chicago</v>
      </c>
      <c r="H695" t="s">
        <v>28</v>
      </c>
      <c r="I695" t="s">
        <v>119</v>
      </c>
      <c r="J695" t="s">
        <v>132</v>
      </c>
      <c r="K695" t="b">
        <v>0</v>
      </c>
      <c r="L695">
        <v>0</v>
      </c>
      <c r="M695">
        <v>0</v>
      </c>
      <c r="N695">
        <v>0</v>
      </c>
      <c r="O695">
        <v>0</v>
      </c>
      <c r="P695">
        <v>0</v>
      </c>
      <c r="Q695">
        <v>1</v>
      </c>
    </row>
    <row r="696" spans="1:17" x14ac:dyDescent="0.3">
      <c r="A696" t="str">
        <f>Cleaning!E811</f>
        <v>Data Analyst</v>
      </c>
      <c r="B696" s="2">
        <f>Cleaning!F811*1000</f>
        <v>42000</v>
      </c>
      <c r="C696" s="2">
        <f>Cleaning!G811*1000</f>
        <v>76000</v>
      </c>
      <c r="D696" s="2">
        <f>(Table1[[#This Row],[Salary (Min)]]+Table1[[#This Row],[Salary (Max)]])/2</f>
        <v>59000</v>
      </c>
      <c r="E696" t="s">
        <v>6205</v>
      </c>
      <c r="F696" t="s">
        <v>402</v>
      </c>
      <c r="G696" t="str">
        <f>LEFT(Table1[[#This Row],[Location]],FIND(",",Table1[[#This Row],[Location]])-1)</f>
        <v>Evanston</v>
      </c>
      <c r="H696" t="s">
        <v>28</v>
      </c>
      <c r="I696" t="s">
        <v>222</v>
      </c>
      <c r="J696" t="s">
        <v>75</v>
      </c>
      <c r="K696" t="b">
        <v>0</v>
      </c>
      <c r="L696">
        <v>1</v>
      </c>
      <c r="M696">
        <v>0</v>
      </c>
      <c r="N696">
        <v>0</v>
      </c>
      <c r="O696">
        <v>0</v>
      </c>
      <c r="P696">
        <v>0</v>
      </c>
      <c r="Q696">
        <v>1</v>
      </c>
    </row>
    <row r="697" spans="1:17" x14ac:dyDescent="0.3">
      <c r="A697" t="str">
        <f>Cleaning!E812</f>
        <v>Data Analyst</v>
      </c>
      <c r="B697" s="2">
        <f>Cleaning!F812*1000</f>
        <v>42000</v>
      </c>
      <c r="C697" s="2">
        <f>Cleaning!G812*1000</f>
        <v>76000</v>
      </c>
      <c r="D697" s="2">
        <f>(Table1[[#This Row],[Salary (Min)]]+Table1[[#This Row],[Salary (Max)]])/2</f>
        <v>59000</v>
      </c>
      <c r="E697" t="s">
        <v>6753</v>
      </c>
      <c r="F697" t="s">
        <v>252</v>
      </c>
      <c r="G697" t="str">
        <f>LEFT(Table1[[#This Row],[Location]],FIND(",",Table1[[#This Row],[Location]])-1)</f>
        <v>Chicago</v>
      </c>
      <c r="H697" t="s">
        <v>51</v>
      </c>
      <c r="I697" t="s">
        <v>22</v>
      </c>
      <c r="J697" t="s">
        <v>120</v>
      </c>
      <c r="K697" t="b">
        <v>0</v>
      </c>
      <c r="L697">
        <v>1</v>
      </c>
      <c r="M697">
        <v>0</v>
      </c>
      <c r="N697">
        <v>0</v>
      </c>
      <c r="O697">
        <v>0</v>
      </c>
      <c r="P697">
        <v>0</v>
      </c>
      <c r="Q697">
        <v>1</v>
      </c>
    </row>
    <row r="698" spans="1:17" x14ac:dyDescent="0.3">
      <c r="A698" t="str">
        <f>Cleaning!E813</f>
        <v>Data Analyst</v>
      </c>
      <c r="B698" s="2">
        <f>Cleaning!F813*1000</f>
        <v>42000</v>
      </c>
      <c r="C698" s="2">
        <f>Cleaning!G813*1000</f>
        <v>76000</v>
      </c>
      <c r="D698" s="2">
        <f>(Table1[[#This Row],[Salary (Min)]]+Table1[[#This Row],[Salary (Max)]])/2</f>
        <v>59000</v>
      </c>
      <c r="E698" t="s">
        <v>6754</v>
      </c>
      <c r="F698" t="s">
        <v>2465</v>
      </c>
      <c r="G698" t="str">
        <f>LEFT(Table1[[#This Row],[Location]],FIND(",",Table1[[#This Row],[Location]])-1)</f>
        <v>Northbrook</v>
      </c>
      <c r="H698" t="s">
        <v>91</v>
      </c>
      <c r="I698" t="s">
        <v>222</v>
      </c>
      <c r="J698" t="s">
        <v>39</v>
      </c>
      <c r="K698" t="b">
        <v>0</v>
      </c>
      <c r="L698">
        <v>0</v>
      </c>
      <c r="M698">
        <v>0</v>
      </c>
      <c r="N698">
        <v>0</v>
      </c>
      <c r="O698">
        <v>0</v>
      </c>
      <c r="P698">
        <v>0</v>
      </c>
      <c r="Q698">
        <v>0</v>
      </c>
    </row>
    <row r="699" spans="1:17" x14ac:dyDescent="0.3">
      <c r="A699" t="str">
        <f>Cleaning!E814</f>
        <v>Data Analyst</v>
      </c>
      <c r="B699" s="2">
        <f>Cleaning!F814*1000</f>
        <v>42000</v>
      </c>
      <c r="C699" s="2">
        <f>Cleaning!G814*1000</f>
        <v>76000</v>
      </c>
      <c r="D699" s="2">
        <f>(Table1[[#This Row],[Salary (Min)]]+Table1[[#This Row],[Salary (Max)]])/2</f>
        <v>59000</v>
      </c>
      <c r="E699" t="s">
        <v>6755</v>
      </c>
      <c r="F699" t="s">
        <v>252</v>
      </c>
      <c r="G699" t="str">
        <f>LEFT(Table1[[#This Row],[Location]],FIND(",",Table1[[#This Row],[Location]])-1)</f>
        <v>Chicago</v>
      </c>
      <c r="H699" t="s">
        <v>91</v>
      </c>
      <c r="I699" t="s">
        <v>137</v>
      </c>
      <c r="J699" t="s">
        <v>39</v>
      </c>
      <c r="K699" t="b">
        <v>0</v>
      </c>
      <c r="L699">
        <v>1</v>
      </c>
      <c r="M699">
        <v>0</v>
      </c>
      <c r="N699">
        <v>0</v>
      </c>
      <c r="O699">
        <v>0</v>
      </c>
      <c r="P699">
        <v>0</v>
      </c>
      <c r="Q699">
        <v>0</v>
      </c>
    </row>
    <row r="700" spans="1:17" x14ac:dyDescent="0.3">
      <c r="A700" t="str">
        <f>Cleaning!E815</f>
        <v>Data Analyst</v>
      </c>
      <c r="B700" s="2">
        <f>Cleaning!F815*1000</f>
        <v>42000</v>
      </c>
      <c r="C700" s="2">
        <f>Cleaning!G815*1000</f>
        <v>76000</v>
      </c>
      <c r="D700" s="2">
        <f>(Table1[[#This Row],[Salary (Min)]]+Table1[[#This Row],[Salary (Max)]])/2</f>
        <v>59000</v>
      </c>
      <c r="E700" t="s">
        <v>6756</v>
      </c>
      <c r="F700" t="s">
        <v>2498</v>
      </c>
      <c r="G700" t="str">
        <f>LEFT(Table1[[#This Row],[Location]],FIND(",",Table1[[#This Row],[Location]])-1)</f>
        <v>Bridgeview</v>
      </c>
      <c r="H700" t="s">
        <v>35</v>
      </c>
      <c r="I700" t="s">
        <v>1523</v>
      </c>
      <c r="J700" t="s">
        <v>24</v>
      </c>
      <c r="K700" t="b">
        <v>0</v>
      </c>
      <c r="L700">
        <v>1</v>
      </c>
      <c r="M700">
        <v>1</v>
      </c>
      <c r="N700">
        <v>0</v>
      </c>
      <c r="O700">
        <v>1</v>
      </c>
      <c r="P700">
        <v>0</v>
      </c>
      <c r="Q700">
        <v>1</v>
      </c>
    </row>
    <row r="701" spans="1:17" x14ac:dyDescent="0.3">
      <c r="A701" t="str">
        <f>Cleaning!E816</f>
        <v>Data Analyst</v>
      </c>
      <c r="B701" s="2">
        <f>Cleaning!F816*1000</f>
        <v>42000</v>
      </c>
      <c r="C701" s="2">
        <f>Cleaning!G816*1000</f>
        <v>76000</v>
      </c>
      <c r="D701" s="2">
        <f>(Table1[[#This Row],[Salary (Min)]]+Table1[[#This Row],[Salary (Max)]])/2</f>
        <v>59000</v>
      </c>
      <c r="E701" t="s">
        <v>6757</v>
      </c>
      <c r="F701" t="s">
        <v>252</v>
      </c>
      <c r="G701" t="str">
        <f>LEFT(Table1[[#This Row],[Location]],FIND(",",Table1[[#This Row],[Location]])-1)</f>
        <v>Chicago</v>
      </c>
      <c r="H701" t="s">
        <v>72</v>
      </c>
      <c r="I701" t="s">
        <v>475</v>
      </c>
      <c r="J701" t="s">
        <v>31</v>
      </c>
      <c r="K701" t="b">
        <v>0</v>
      </c>
      <c r="L701">
        <v>0</v>
      </c>
      <c r="M701">
        <v>0</v>
      </c>
      <c r="N701">
        <v>0</v>
      </c>
      <c r="O701">
        <v>0</v>
      </c>
      <c r="P701">
        <v>0</v>
      </c>
      <c r="Q701">
        <v>0</v>
      </c>
    </row>
    <row r="702" spans="1:17" x14ac:dyDescent="0.3">
      <c r="A702" t="str">
        <f>Cleaning!E817</f>
        <v>Data Analyst</v>
      </c>
      <c r="B702" s="2">
        <f>Cleaning!F817*1000</f>
        <v>42000</v>
      </c>
      <c r="C702" s="2">
        <f>Cleaning!G817*1000</f>
        <v>76000</v>
      </c>
      <c r="D702" s="2">
        <f>(Table1[[#This Row],[Salary (Min)]]+Table1[[#This Row],[Salary (Max)]])/2</f>
        <v>59000</v>
      </c>
      <c r="E702" t="s">
        <v>6758</v>
      </c>
      <c r="F702" t="s">
        <v>2260</v>
      </c>
      <c r="G702" t="str">
        <f>LEFT(Table1[[#This Row],[Location]],FIND(",",Table1[[#This Row],[Location]])-1)</f>
        <v>Downers Grove</v>
      </c>
      <c r="H702" t="s">
        <v>35</v>
      </c>
      <c r="I702" t="s">
        <v>222</v>
      </c>
      <c r="J702" t="s">
        <v>47</v>
      </c>
      <c r="K702" t="b">
        <v>0</v>
      </c>
      <c r="L702">
        <v>1</v>
      </c>
      <c r="M702">
        <v>0</v>
      </c>
      <c r="N702">
        <v>0</v>
      </c>
      <c r="O702">
        <v>1</v>
      </c>
      <c r="P702">
        <v>0</v>
      </c>
      <c r="Q702">
        <v>1</v>
      </c>
    </row>
    <row r="703" spans="1:17" x14ac:dyDescent="0.3">
      <c r="A703" t="str">
        <f>Cleaning!E818</f>
        <v>Data Analyst</v>
      </c>
      <c r="B703" s="2">
        <f>Cleaning!F818*1000</f>
        <v>42000</v>
      </c>
      <c r="C703" s="2">
        <f>Cleaning!G818*1000</f>
        <v>76000</v>
      </c>
      <c r="D703" s="2">
        <f>(Table1[[#This Row],[Salary (Min)]]+Table1[[#This Row],[Salary (Max)]])/2</f>
        <v>59000</v>
      </c>
      <c r="E703" t="s">
        <v>6759</v>
      </c>
      <c r="F703" t="s">
        <v>252</v>
      </c>
      <c r="G703" t="str">
        <f>LEFT(Table1[[#This Row],[Location]],FIND(",",Table1[[#This Row],[Location]])-1)</f>
        <v>Chicago</v>
      </c>
      <c r="H703" t="s">
        <v>137</v>
      </c>
      <c r="I703" t="s">
        <v>137</v>
      </c>
      <c r="J703" t="s">
        <v>137</v>
      </c>
      <c r="K703" t="b">
        <v>0</v>
      </c>
      <c r="L703">
        <v>1</v>
      </c>
      <c r="M703">
        <v>0</v>
      </c>
      <c r="N703">
        <v>0</v>
      </c>
      <c r="O703">
        <v>0</v>
      </c>
      <c r="P703">
        <v>0</v>
      </c>
      <c r="Q703">
        <v>1</v>
      </c>
    </row>
    <row r="704" spans="1:17" x14ac:dyDescent="0.3">
      <c r="A704" t="str">
        <f>Cleaning!E819</f>
        <v>Data Analyst</v>
      </c>
      <c r="B704" s="2">
        <f>Cleaning!F819*1000</f>
        <v>42000</v>
      </c>
      <c r="C704" s="2">
        <f>Cleaning!G819*1000</f>
        <v>76000</v>
      </c>
      <c r="D704" s="2">
        <f>(Table1[[#This Row],[Salary (Min)]]+Table1[[#This Row],[Salary (Max)]])/2</f>
        <v>59000</v>
      </c>
      <c r="E704" t="s">
        <v>6760</v>
      </c>
      <c r="F704" t="s">
        <v>2509</v>
      </c>
      <c r="G704" t="str">
        <f>LEFT(Table1[[#This Row],[Location]],FIND(",",Table1[[#This Row],[Location]])-1)</f>
        <v>Oak Brook</v>
      </c>
      <c r="H704" t="s">
        <v>28</v>
      </c>
      <c r="I704" t="s">
        <v>1523</v>
      </c>
      <c r="J704" t="s">
        <v>86</v>
      </c>
      <c r="K704" t="b">
        <v>0</v>
      </c>
      <c r="L704">
        <v>0</v>
      </c>
      <c r="M704">
        <v>0</v>
      </c>
      <c r="N704">
        <v>0</v>
      </c>
      <c r="O704">
        <v>0</v>
      </c>
      <c r="P704">
        <v>0</v>
      </c>
      <c r="Q704">
        <v>1</v>
      </c>
    </row>
    <row r="705" spans="1:17" x14ac:dyDescent="0.3">
      <c r="A705" t="str">
        <f>Cleaning!E820</f>
        <v>Data Analyst</v>
      </c>
      <c r="B705" s="2">
        <f>Cleaning!F820*1000</f>
        <v>42000</v>
      </c>
      <c r="C705" s="2">
        <f>Cleaning!G820*1000</f>
        <v>76000</v>
      </c>
      <c r="D705" s="2">
        <f>(Table1[[#This Row],[Salary (Min)]]+Table1[[#This Row],[Salary (Max)]])/2</f>
        <v>59000</v>
      </c>
      <c r="E705" t="s">
        <v>6761</v>
      </c>
      <c r="F705" t="s">
        <v>252</v>
      </c>
      <c r="G705" t="str">
        <f>LEFT(Table1[[#This Row],[Location]],FIND(",",Table1[[#This Row],[Location]])-1)</f>
        <v>Chicago</v>
      </c>
      <c r="H705" t="s">
        <v>118</v>
      </c>
      <c r="I705" t="s">
        <v>222</v>
      </c>
      <c r="J705" t="s">
        <v>160</v>
      </c>
      <c r="K705" t="b">
        <v>1</v>
      </c>
      <c r="L705">
        <v>1</v>
      </c>
      <c r="M705">
        <v>0</v>
      </c>
      <c r="N705">
        <v>0</v>
      </c>
      <c r="O705">
        <v>0</v>
      </c>
      <c r="P705">
        <v>0</v>
      </c>
      <c r="Q705">
        <v>1</v>
      </c>
    </row>
    <row r="706" spans="1:17" x14ac:dyDescent="0.3">
      <c r="A706" t="str">
        <f>Cleaning!E821</f>
        <v>Data Analyst</v>
      </c>
      <c r="B706" s="2">
        <f>Cleaning!F821*1000</f>
        <v>42000</v>
      </c>
      <c r="C706" s="2">
        <f>Cleaning!G821*1000</f>
        <v>76000</v>
      </c>
      <c r="D706" s="2">
        <f>(Table1[[#This Row],[Salary (Min)]]+Table1[[#This Row],[Salary (Max)]])/2</f>
        <v>59000</v>
      </c>
      <c r="E706" t="s">
        <v>6703</v>
      </c>
      <c r="F706" t="s">
        <v>252</v>
      </c>
      <c r="G706" t="str">
        <f>LEFT(Table1[[#This Row],[Location]],FIND(",",Table1[[#This Row],[Location]])-1)</f>
        <v>Chicago</v>
      </c>
      <c r="H706" t="s">
        <v>28</v>
      </c>
      <c r="I706" t="s">
        <v>2131</v>
      </c>
      <c r="J706" t="s">
        <v>39</v>
      </c>
      <c r="K706" t="b">
        <v>0</v>
      </c>
      <c r="L706">
        <v>1</v>
      </c>
      <c r="M706">
        <v>1</v>
      </c>
      <c r="N706">
        <v>0</v>
      </c>
      <c r="O706">
        <v>1</v>
      </c>
      <c r="P706">
        <v>0</v>
      </c>
      <c r="Q706">
        <v>1</v>
      </c>
    </row>
    <row r="707" spans="1:17" x14ac:dyDescent="0.3">
      <c r="A707" t="str">
        <f>Cleaning!E822</f>
        <v>Data Analyst</v>
      </c>
      <c r="B707" s="2">
        <f>Cleaning!F822*1000</f>
        <v>42000</v>
      </c>
      <c r="C707" s="2">
        <f>Cleaning!G822*1000</f>
        <v>76000</v>
      </c>
      <c r="D707" s="2">
        <f>(Table1[[#This Row],[Salary (Min)]]+Table1[[#This Row],[Salary (Max)]])/2</f>
        <v>59000</v>
      </c>
      <c r="E707" t="s">
        <v>6747</v>
      </c>
      <c r="F707" t="s">
        <v>252</v>
      </c>
      <c r="G707" t="str">
        <f>LEFT(Table1[[#This Row],[Location]],FIND(",",Table1[[#This Row],[Location]])-1)</f>
        <v>Chicago</v>
      </c>
      <c r="H707" t="s">
        <v>91</v>
      </c>
      <c r="I707" t="s">
        <v>46</v>
      </c>
      <c r="J707" t="s">
        <v>155</v>
      </c>
      <c r="K707" t="b">
        <v>0</v>
      </c>
      <c r="L707">
        <v>1</v>
      </c>
      <c r="M707">
        <v>0</v>
      </c>
      <c r="N707">
        <v>0</v>
      </c>
      <c r="O707">
        <v>1</v>
      </c>
      <c r="P707">
        <v>1</v>
      </c>
      <c r="Q707">
        <v>1</v>
      </c>
    </row>
    <row r="708" spans="1:17" x14ac:dyDescent="0.3">
      <c r="A708" t="str">
        <f>Cleaning!E823</f>
        <v>Data Analyst</v>
      </c>
      <c r="B708" s="2">
        <f>Cleaning!F823*1000</f>
        <v>42000</v>
      </c>
      <c r="C708" s="2">
        <f>Cleaning!G823*1000</f>
        <v>76000</v>
      </c>
      <c r="D708" s="2">
        <f>(Table1[[#This Row],[Salary (Min)]]+Table1[[#This Row],[Salary (Max)]])/2</f>
        <v>59000</v>
      </c>
      <c r="E708" t="s">
        <v>6762</v>
      </c>
      <c r="F708" t="s">
        <v>2465</v>
      </c>
      <c r="G708" t="str">
        <f>LEFT(Table1[[#This Row],[Location]],FIND(",",Table1[[#This Row],[Location]])-1)</f>
        <v>Northbrook</v>
      </c>
      <c r="H708" t="s">
        <v>35</v>
      </c>
      <c r="I708" t="s">
        <v>222</v>
      </c>
      <c r="J708" t="s">
        <v>24</v>
      </c>
      <c r="K708" t="b">
        <v>0</v>
      </c>
      <c r="L708">
        <v>0</v>
      </c>
      <c r="M708">
        <v>0</v>
      </c>
      <c r="N708">
        <v>0</v>
      </c>
      <c r="O708">
        <v>0</v>
      </c>
      <c r="P708">
        <v>0</v>
      </c>
      <c r="Q708">
        <v>1</v>
      </c>
    </row>
    <row r="709" spans="1:17" x14ac:dyDescent="0.3">
      <c r="A709" t="str">
        <f>Cleaning!E824</f>
        <v>Data Analyst</v>
      </c>
      <c r="B709" s="2">
        <f>Cleaning!F824*1000</f>
        <v>42000</v>
      </c>
      <c r="C709" s="2">
        <f>Cleaning!G824*1000</f>
        <v>76000</v>
      </c>
      <c r="D709" s="2">
        <f>(Table1[[#This Row],[Salary (Min)]]+Table1[[#This Row],[Salary (Max)]])/2</f>
        <v>59000</v>
      </c>
      <c r="E709" t="s">
        <v>6763</v>
      </c>
      <c r="F709" t="s">
        <v>497</v>
      </c>
      <c r="G709" t="str">
        <f>LEFT(Table1[[#This Row],[Location]],FIND(",",Table1[[#This Row],[Location]])-1)</f>
        <v>Woodridge</v>
      </c>
      <c r="H709" t="s">
        <v>91</v>
      </c>
      <c r="I709" t="s">
        <v>178</v>
      </c>
      <c r="J709" t="s">
        <v>155</v>
      </c>
      <c r="K709" t="b">
        <v>0</v>
      </c>
      <c r="L709">
        <v>1</v>
      </c>
      <c r="M709">
        <v>0</v>
      </c>
      <c r="N709">
        <v>0</v>
      </c>
      <c r="O709">
        <v>0</v>
      </c>
      <c r="P709">
        <v>0</v>
      </c>
      <c r="Q709">
        <v>0</v>
      </c>
    </row>
    <row r="710" spans="1:17" x14ac:dyDescent="0.3">
      <c r="A710" t="str">
        <f>Cleaning!E825</f>
        <v>Data Analyst</v>
      </c>
      <c r="B710" s="2">
        <f>Cleaning!F825*1000</f>
        <v>42000</v>
      </c>
      <c r="C710" s="2">
        <f>Cleaning!G825*1000</f>
        <v>76000</v>
      </c>
      <c r="D710" s="2">
        <f>(Table1[[#This Row],[Salary (Min)]]+Table1[[#This Row],[Salary (Max)]])/2</f>
        <v>59000</v>
      </c>
      <c r="E710" t="s">
        <v>6764</v>
      </c>
      <c r="F710" t="s">
        <v>252</v>
      </c>
      <c r="G710" t="str">
        <f>LEFT(Table1[[#This Row],[Location]],FIND(",",Table1[[#This Row],[Location]])-1)</f>
        <v>Chicago</v>
      </c>
      <c r="H710" t="s">
        <v>20</v>
      </c>
      <c r="I710" t="s">
        <v>29</v>
      </c>
      <c r="J710" t="s">
        <v>47</v>
      </c>
      <c r="K710" t="b">
        <v>0</v>
      </c>
      <c r="L710">
        <v>1</v>
      </c>
      <c r="M710">
        <v>0</v>
      </c>
      <c r="N710">
        <v>0</v>
      </c>
      <c r="O710">
        <v>0</v>
      </c>
      <c r="P710">
        <v>0</v>
      </c>
      <c r="Q710">
        <v>1</v>
      </c>
    </row>
    <row r="711" spans="1:17" x14ac:dyDescent="0.3">
      <c r="A711" t="str">
        <f>Cleaning!E826</f>
        <v>Data Analyst</v>
      </c>
      <c r="B711" s="2">
        <f>Cleaning!F826*1000</f>
        <v>42000</v>
      </c>
      <c r="C711" s="2">
        <f>Cleaning!G826*1000</f>
        <v>76000</v>
      </c>
      <c r="D711" s="2">
        <f>(Table1[[#This Row],[Salary (Min)]]+Table1[[#This Row],[Salary (Max)]])/2</f>
        <v>59000</v>
      </c>
      <c r="E711" t="s">
        <v>6765</v>
      </c>
      <c r="F711" t="s">
        <v>2509</v>
      </c>
      <c r="G711" t="str">
        <f>LEFT(Table1[[#This Row],[Location]],FIND(",",Table1[[#This Row],[Location]])-1)</f>
        <v>Oak Brook</v>
      </c>
      <c r="H711" t="s">
        <v>51</v>
      </c>
      <c r="I711" t="s">
        <v>2526</v>
      </c>
      <c r="J711" t="s">
        <v>47</v>
      </c>
      <c r="K711" t="b">
        <v>0</v>
      </c>
      <c r="L711">
        <v>0</v>
      </c>
      <c r="M711">
        <v>0</v>
      </c>
      <c r="N711">
        <v>0</v>
      </c>
      <c r="O711">
        <v>0</v>
      </c>
      <c r="P711">
        <v>0</v>
      </c>
      <c r="Q711">
        <v>0</v>
      </c>
    </row>
    <row r="712" spans="1:17" x14ac:dyDescent="0.3">
      <c r="A712" t="str">
        <f>Cleaning!E827</f>
        <v>Data Analyst</v>
      </c>
      <c r="B712" s="2">
        <f>Cleaning!F827*1000</f>
        <v>42000</v>
      </c>
      <c r="C712" s="2">
        <f>Cleaning!G827*1000</f>
        <v>76000</v>
      </c>
      <c r="D712" s="2">
        <f>(Table1[[#This Row],[Salary (Min)]]+Table1[[#This Row],[Salary (Max)]])/2</f>
        <v>59000</v>
      </c>
      <c r="E712" t="s">
        <v>6766</v>
      </c>
      <c r="F712" t="s">
        <v>252</v>
      </c>
      <c r="G712" t="str">
        <f>LEFT(Table1[[#This Row],[Location]],FIND(",",Table1[[#This Row],[Location]])-1)</f>
        <v>Chicago</v>
      </c>
      <c r="H712" t="s">
        <v>137</v>
      </c>
      <c r="I712" t="s">
        <v>563</v>
      </c>
      <c r="J712" t="s">
        <v>39</v>
      </c>
      <c r="K712" t="b">
        <v>0</v>
      </c>
      <c r="L712">
        <v>0</v>
      </c>
      <c r="M712">
        <v>0</v>
      </c>
      <c r="N712">
        <v>0</v>
      </c>
      <c r="O712">
        <v>0</v>
      </c>
      <c r="P712">
        <v>0</v>
      </c>
      <c r="Q712">
        <v>0</v>
      </c>
    </row>
    <row r="713" spans="1:17" x14ac:dyDescent="0.3">
      <c r="A713" t="str">
        <f>Cleaning!E828</f>
        <v>Data Analyst</v>
      </c>
      <c r="B713" s="2">
        <f>Cleaning!F828*1000</f>
        <v>42000</v>
      </c>
      <c r="C713" s="2">
        <f>Cleaning!G828*1000</f>
        <v>76000</v>
      </c>
      <c r="D713" s="2">
        <f>(Table1[[#This Row],[Salary (Min)]]+Table1[[#This Row],[Salary (Max)]])/2</f>
        <v>59000</v>
      </c>
      <c r="E713" t="s">
        <v>6767</v>
      </c>
      <c r="F713" t="s">
        <v>252</v>
      </c>
      <c r="G713" t="str">
        <f>LEFT(Table1[[#This Row],[Location]],FIND(",",Table1[[#This Row],[Location]])-1)</f>
        <v>Chicago</v>
      </c>
      <c r="H713" t="s">
        <v>28</v>
      </c>
      <c r="I713" t="s">
        <v>194</v>
      </c>
      <c r="J713" t="s">
        <v>31</v>
      </c>
      <c r="K713" t="b">
        <v>0</v>
      </c>
      <c r="L713">
        <v>0</v>
      </c>
      <c r="M713">
        <v>0</v>
      </c>
      <c r="N713">
        <v>0</v>
      </c>
      <c r="O713">
        <v>0</v>
      </c>
      <c r="P713">
        <v>0</v>
      </c>
      <c r="Q713">
        <v>1</v>
      </c>
    </row>
    <row r="714" spans="1:17" x14ac:dyDescent="0.3">
      <c r="A714" t="str">
        <f>Cleaning!E829</f>
        <v>Data Analyst</v>
      </c>
      <c r="B714" s="2">
        <f>Cleaning!F829*1000</f>
        <v>42000</v>
      </c>
      <c r="C714" s="2">
        <f>Cleaning!G829*1000</f>
        <v>76000</v>
      </c>
      <c r="D714" s="2">
        <f>(Table1[[#This Row],[Salary (Min)]]+Table1[[#This Row],[Salary (Max)]])/2</f>
        <v>59000</v>
      </c>
      <c r="E714" t="s">
        <v>6768</v>
      </c>
      <c r="F714" t="s">
        <v>252</v>
      </c>
      <c r="G714" t="str">
        <f>LEFT(Table1[[#This Row],[Location]],FIND(",",Table1[[#This Row],[Location]])-1)</f>
        <v>Chicago</v>
      </c>
      <c r="H714" t="s">
        <v>91</v>
      </c>
      <c r="I714" t="s">
        <v>99</v>
      </c>
      <c r="J714" t="s">
        <v>155</v>
      </c>
      <c r="K714" t="b">
        <v>0</v>
      </c>
      <c r="L714">
        <v>1</v>
      </c>
      <c r="M714">
        <v>0</v>
      </c>
      <c r="N714">
        <v>0</v>
      </c>
      <c r="O714">
        <v>0</v>
      </c>
      <c r="P714">
        <v>0</v>
      </c>
      <c r="Q714">
        <v>1</v>
      </c>
    </row>
    <row r="715" spans="1:17" x14ac:dyDescent="0.3">
      <c r="A715" t="str">
        <f>Cleaning!E830</f>
        <v>Data Analyst</v>
      </c>
      <c r="B715" s="2">
        <f>Cleaning!F830*1000</f>
        <v>42000</v>
      </c>
      <c r="C715" s="2">
        <f>Cleaning!G830*1000</f>
        <v>76000</v>
      </c>
      <c r="D715" s="2">
        <f>(Table1[[#This Row],[Salary (Min)]]+Table1[[#This Row],[Salary (Max)]])/2</f>
        <v>59000</v>
      </c>
      <c r="E715" t="s">
        <v>6769</v>
      </c>
      <c r="F715" t="s">
        <v>252</v>
      </c>
      <c r="G715" t="str">
        <f>LEFT(Table1[[#This Row],[Location]],FIND(",",Table1[[#This Row],[Location]])-1)</f>
        <v>Chicago</v>
      </c>
      <c r="H715" t="s">
        <v>20</v>
      </c>
      <c r="I715" t="s">
        <v>2131</v>
      </c>
      <c r="J715" t="s">
        <v>120</v>
      </c>
      <c r="K715" t="b">
        <v>0</v>
      </c>
      <c r="L715">
        <v>0</v>
      </c>
      <c r="M715">
        <v>0</v>
      </c>
      <c r="N715">
        <v>0</v>
      </c>
      <c r="O715">
        <v>0</v>
      </c>
      <c r="P715">
        <v>0</v>
      </c>
      <c r="Q715">
        <v>0</v>
      </c>
    </row>
    <row r="716" spans="1:17" x14ac:dyDescent="0.3">
      <c r="A716" t="str">
        <f>Cleaning!E831</f>
        <v>Data Analyst</v>
      </c>
      <c r="B716" s="2">
        <f>Cleaning!F831*1000</f>
        <v>42000</v>
      </c>
      <c r="C716" s="2">
        <f>Cleaning!G831*1000</f>
        <v>76000</v>
      </c>
      <c r="D716" s="2">
        <f>(Table1[[#This Row],[Salary (Min)]]+Table1[[#This Row],[Salary (Max)]])/2</f>
        <v>59000</v>
      </c>
      <c r="E716" t="s">
        <v>6725</v>
      </c>
      <c r="F716" t="s">
        <v>252</v>
      </c>
      <c r="G716" t="str">
        <f>LEFT(Table1[[#This Row],[Location]],FIND(",",Table1[[#This Row],[Location]])-1)</f>
        <v>Chicago</v>
      </c>
      <c r="H716" t="s">
        <v>91</v>
      </c>
      <c r="I716" t="s">
        <v>137</v>
      </c>
      <c r="J716" t="s">
        <v>39</v>
      </c>
      <c r="K716" t="b">
        <v>0</v>
      </c>
      <c r="L716">
        <v>1</v>
      </c>
      <c r="M716">
        <v>1</v>
      </c>
      <c r="N716">
        <v>0</v>
      </c>
      <c r="O716">
        <v>1</v>
      </c>
      <c r="P716">
        <v>0</v>
      </c>
      <c r="Q716">
        <v>0</v>
      </c>
    </row>
    <row r="717" spans="1:17" x14ac:dyDescent="0.3">
      <c r="A717" t="str">
        <f>Cleaning!E832</f>
        <v>Business Analyst</v>
      </c>
      <c r="B717" s="2">
        <f>Cleaning!F832*1000</f>
        <v>42000</v>
      </c>
      <c r="C717" s="2">
        <f>Cleaning!G832*1000</f>
        <v>76000</v>
      </c>
      <c r="D717" s="2">
        <f>(Table1[[#This Row],[Salary (Min)]]+Table1[[#This Row],[Salary (Max)]])/2</f>
        <v>59000</v>
      </c>
      <c r="E717" t="s">
        <v>6770</v>
      </c>
      <c r="F717" t="s">
        <v>2260</v>
      </c>
      <c r="G717" t="str">
        <f>LEFT(Table1[[#This Row],[Location]],FIND(",",Table1[[#This Row],[Location]])-1)</f>
        <v>Downers Grove</v>
      </c>
      <c r="H717" t="s">
        <v>20</v>
      </c>
      <c r="I717" t="s">
        <v>194</v>
      </c>
      <c r="J717" t="s">
        <v>47</v>
      </c>
      <c r="K717" t="b">
        <v>0</v>
      </c>
      <c r="L717">
        <v>0</v>
      </c>
      <c r="M717">
        <v>0</v>
      </c>
      <c r="N717">
        <v>0</v>
      </c>
      <c r="O717">
        <v>0</v>
      </c>
      <c r="P717">
        <v>0</v>
      </c>
      <c r="Q717">
        <v>1</v>
      </c>
    </row>
    <row r="718" spans="1:17" x14ac:dyDescent="0.3">
      <c r="A718" t="str">
        <f>Cleaning!E833</f>
        <v>Data Analyst</v>
      </c>
      <c r="B718" s="2">
        <f>Cleaning!F833*1000</f>
        <v>42000</v>
      </c>
      <c r="C718" s="2">
        <f>Cleaning!G833*1000</f>
        <v>76000</v>
      </c>
      <c r="D718" s="2">
        <f>(Table1[[#This Row],[Salary (Min)]]+Table1[[#This Row],[Salary (Max)]])/2</f>
        <v>59000</v>
      </c>
      <c r="E718" t="s">
        <v>6365</v>
      </c>
      <c r="F718" t="s">
        <v>252</v>
      </c>
      <c r="G718" t="str">
        <f>LEFT(Table1[[#This Row],[Location]],FIND(",",Table1[[#This Row],[Location]])-1)</f>
        <v>Chicago</v>
      </c>
      <c r="H718" t="s">
        <v>51</v>
      </c>
      <c r="I718" t="s">
        <v>46</v>
      </c>
      <c r="J718" t="s">
        <v>47</v>
      </c>
      <c r="K718" t="b">
        <v>0</v>
      </c>
      <c r="L718">
        <v>0</v>
      </c>
      <c r="M718">
        <v>0</v>
      </c>
      <c r="N718">
        <v>0</v>
      </c>
      <c r="O718">
        <v>0</v>
      </c>
      <c r="P718">
        <v>0</v>
      </c>
      <c r="Q718">
        <v>0</v>
      </c>
    </row>
    <row r="719" spans="1:17" x14ac:dyDescent="0.3">
      <c r="A719" t="str">
        <f>Cleaning!E834</f>
        <v>Data Analyst</v>
      </c>
      <c r="B719" s="2">
        <f>Cleaning!F834*1000</f>
        <v>42000</v>
      </c>
      <c r="C719" s="2">
        <f>Cleaning!G834*1000</f>
        <v>76000</v>
      </c>
      <c r="D719" s="2">
        <f>(Table1[[#This Row],[Salary (Min)]]+Table1[[#This Row],[Salary (Max)]])/2</f>
        <v>59000</v>
      </c>
      <c r="E719" t="s">
        <v>6703</v>
      </c>
      <c r="F719" t="s">
        <v>252</v>
      </c>
      <c r="G719" t="str">
        <f>LEFT(Table1[[#This Row],[Location]],FIND(",",Table1[[#This Row],[Location]])-1)</f>
        <v>Chicago</v>
      </c>
      <c r="H719" t="s">
        <v>28</v>
      </c>
      <c r="I719" t="s">
        <v>2131</v>
      </c>
      <c r="J719" t="s">
        <v>39</v>
      </c>
      <c r="K719" t="b">
        <v>0</v>
      </c>
      <c r="L719">
        <v>0</v>
      </c>
      <c r="M719">
        <v>0</v>
      </c>
      <c r="N719">
        <v>0</v>
      </c>
      <c r="O719">
        <v>0</v>
      </c>
      <c r="P719">
        <v>0</v>
      </c>
      <c r="Q719">
        <v>0</v>
      </c>
    </row>
    <row r="720" spans="1:17" x14ac:dyDescent="0.3">
      <c r="A720" t="str">
        <f>Cleaning!E835</f>
        <v>Data Analyst</v>
      </c>
      <c r="B720" s="2">
        <f>Cleaning!F835*1000</f>
        <v>42000</v>
      </c>
      <c r="C720" s="2">
        <f>Cleaning!G835*1000</f>
        <v>76000</v>
      </c>
      <c r="D720" s="2">
        <f>(Table1[[#This Row],[Salary (Min)]]+Table1[[#This Row],[Salary (Max)]])/2</f>
        <v>59000</v>
      </c>
      <c r="E720" t="s">
        <v>6264</v>
      </c>
      <c r="F720" t="s">
        <v>252</v>
      </c>
      <c r="G720" t="str">
        <f>LEFT(Table1[[#This Row],[Location]],FIND(",",Table1[[#This Row],[Location]])-1)</f>
        <v>Chicago</v>
      </c>
      <c r="H720" t="s">
        <v>118</v>
      </c>
      <c r="I720" t="s">
        <v>46</v>
      </c>
      <c r="J720" t="s">
        <v>47</v>
      </c>
      <c r="K720" t="b">
        <v>0</v>
      </c>
      <c r="L720">
        <v>1</v>
      </c>
      <c r="M720">
        <v>0</v>
      </c>
      <c r="N720">
        <v>0</v>
      </c>
      <c r="O720">
        <v>0</v>
      </c>
      <c r="P720">
        <v>0</v>
      </c>
      <c r="Q720">
        <v>1</v>
      </c>
    </row>
    <row r="721" spans="1:17" x14ac:dyDescent="0.3">
      <c r="A721" t="str">
        <f>Cleaning!E836</f>
        <v>Data Analyst</v>
      </c>
      <c r="B721" s="2">
        <f>Cleaning!F836*1000</f>
        <v>42000</v>
      </c>
      <c r="C721" s="2">
        <f>Cleaning!G836*1000</f>
        <v>76000</v>
      </c>
      <c r="D721" s="2">
        <f>(Table1[[#This Row],[Salary (Min)]]+Table1[[#This Row],[Salary (Max)]])/2</f>
        <v>59000</v>
      </c>
      <c r="E721" t="s">
        <v>6771</v>
      </c>
      <c r="F721" t="s">
        <v>252</v>
      </c>
      <c r="G721" t="str">
        <f>LEFT(Table1[[#This Row],[Location]],FIND(",",Table1[[#This Row],[Location]])-1)</f>
        <v>Chicago</v>
      </c>
      <c r="H721" t="s">
        <v>137</v>
      </c>
      <c r="I721" t="s">
        <v>137</v>
      </c>
      <c r="J721" t="s">
        <v>137</v>
      </c>
      <c r="K721" t="b">
        <v>0</v>
      </c>
      <c r="L721">
        <v>0</v>
      </c>
      <c r="M721">
        <v>0</v>
      </c>
      <c r="N721">
        <v>0</v>
      </c>
      <c r="O721">
        <v>0</v>
      </c>
      <c r="P721">
        <v>0</v>
      </c>
      <c r="Q721">
        <v>0</v>
      </c>
    </row>
    <row r="722" spans="1:17" x14ac:dyDescent="0.3">
      <c r="A722" t="str">
        <f>Cleaning!E837</f>
        <v>Data Analyst</v>
      </c>
      <c r="B722" s="2">
        <f>Cleaning!F837*1000</f>
        <v>42000</v>
      </c>
      <c r="C722" s="2">
        <f>Cleaning!G837*1000</f>
        <v>76000</v>
      </c>
      <c r="D722" s="2">
        <f>(Table1[[#This Row],[Salary (Min)]]+Table1[[#This Row],[Salary (Max)]])/2</f>
        <v>59000</v>
      </c>
      <c r="E722" t="s">
        <v>6772</v>
      </c>
      <c r="F722" t="s">
        <v>252</v>
      </c>
      <c r="G722" t="str">
        <f>LEFT(Table1[[#This Row],[Location]],FIND(",",Table1[[#This Row],[Location]])-1)</f>
        <v>Chicago</v>
      </c>
      <c r="H722" t="s">
        <v>91</v>
      </c>
      <c r="I722" t="s">
        <v>58</v>
      </c>
      <c r="J722" t="s">
        <v>155</v>
      </c>
      <c r="K722" t="b">
        <v>0</v>
      </c>
      <c r="L722">
        <v>1</v>
      </c>
      <c r="M722">
        <v>1</v>
      </c>
      <c r="N722">
        <v>0</v>
      </c>
      <c r="O722">
        <v>1</v>
      </c>
      <c r="P722">
        <v>1</v>
      </c>
      <c r="Q722">
        <v>1</v>
      </c>
    </row>
    <row r="723" spans="1:17" x14ac:dyDescent="0.3">
      <c r="A723" t="str">
        <f>Cleaning!E838</f>
        <v>Data Analyst</v>
      </c>
      <c r="B723" s="2">
        <f>Cleaning!F838*1000</f>
        <v>42000</v>
      </c>
      <c r="C723" s="2">
        <f>Cleaning!G838*1000</f>
        <v>76000</v>
      </c>
      <c r="D723" s="2">
        <f>(Table1[[#This Row],[Salary (Min)]]+Table1[[#This Row],[Salary (Max)]])/2</f>
        <v>59000</v>
      </c>
      <c r="E723" t="s">
        <v>6296</v>
      </c>
      <c r="F723" t="s">
        <v>252</v>
      </c>
      <c r="G723" t="str">
        <f>LEFT(Table1[[#This Row],[Location]],FIND(",",Table1[[#This Row],[Location]])-1)</f>
        <v>Chicago</v>
      </c>
      <c r="H723" t="s">
        <v>137</v>
      </c>
      <c r="I723" t="s">
        <v>137</v>
      </c>
      <c r="J723" t="s">
        <v>137</v>
      </c>
      <c r="K723" t="b">
        <v>0</v>
      </c>
      <c r="L723">
        <v>1</v>
      </c>
      <c r="M723">
        <v>0</v>
      </c>
      <c r="N723">
        <v>0</v>
      </c>
      <c r="O723">
        <v>1</v>
      </c>
      <c r="P723">
        <v>0</v>
      </c>
      <c r="Q723">
        <v>1</v>
      </c>
    </row>
    <row r="724" spans="1:17" x14ac:dyDescent="0.3">
      <c r="A724" t="str">
        <f>Cleaning!E839</f>
        <v>Data Analyst</v>
      </c>
      <c r="B724" s="2">
        <f>Cleaning!F839*1000</f>
        <v>42000</v>
      </c>
      <c r="C724" s="2">
        <f>Cleaning!G839*1000</f>
        <v>76000</v>
      </c>
      <c r="D724" s="2">
        <f>(Table1[[#This Row],[Salary (Min)]]+Table1[[#This Row],[Salary (Max)]])/2</f>
        <v>59000</v>
      </c>
      <c r="E724" t="s">
        <v>6773</v>
      </c>
      <c r="F724" t="s">
        <v>252</v>
      </c>
      <c r="G724" t="str">
        <f>LEFT(Table1[[#This Row],[Location]],FIND(",",Table1[[#This Row],[Location]])-1)</f>
        <v>Chicago</v>
      </c>
      <c r="H724" t="s">
        <v>35</v>
      </c>
      <c r="I724" t="s">
        <v>58</v>
      </c>
      <c r="J724" t="s">
        <v>75</v>
      </c>
      <c r="K724" t="b">
        <v>0</v>
      </c>
      <c r="L724">
        <v>1</v>
      </c>
      <c r="M724">
        <v>0</v>
      </c>
      <c r="N724">
        <v>0</v>
      </c>
      <c r="O724">
        <v>0</v>
      </c>
      <c r="P724">
        <v>0</v>
      </c>
      <c r="Q724">
        <v>0</v>
      </c>
    </row>
    <row r="725" spans="1:17" x14ac:dyDescent="0.3">
      <c r="A725" t="str">
        <f>Cleaning!E1637</f>
        <v>Data Analyst</v>
      </c>
      <c r="B725" s="2">
        <f>Cleaning!F1637*1000</f>
        <v>42000</v>
      </c>
      <c r="C725" s="2">
        <f>Cleaning!G1637*1000</f>
        <v>76000</v>
      </c>
      <c r="D725" s="2">
        <f>(Table1[[#This Row],[Salary (Min)]]+Table1[[#This Row],[Salary (Max)]])/2</f>
        <v>59000</v>
      </c>
      <c r="E725" t="s">
        <v>7286</v>
      </c>
      <c r="F725" t="s">
        <v>1905</v>
      </c>
      <c r="G725" t="str">
        <f>LEFT(Table1[[#This Row],[Location]],FIND(",",Table1[[#This Row],[Location]])-1)</f>
        <v>Austin</v>
      </c>
      <c r="H725" t="s">
        <v>28</v>
      </c>
      <c r="I725" t="s">
        <v>37</v>
      </c>
      <c r="J725" t="s">
        <v>132</v>
      </c>
      <c r="K725" t="b">
        <v>0</v>
      </c>
      <c r="L725">
        <v>1</v>
      </c>
      <c r="M725">
        <v>0</v>
      </c>
      <c r="N725">
        <v>0</v>
      </c>
      <c r="O725">
        <v>0</v>
      </c>
      <c r="P725">
        <v>0</v>
      </c>
      <c r="Q725">
        <v>0</v>
      </c>
    </row>
    <row r="726" spans="1:17" x14ac:dyDescent="0.3">
      <c r="A726" t="str">
        <f>Cleaning!E1638</f>
        <v>Data Analyst</v>
      </c>
      <c r="B726" s="2">
        <f>Cleaning!F1638*1000</f>
        <v>42000</v>
      </c>
      <c r="C726" s="2">
        <f>Cleaning!G1638*1000</f>
        <v>76000</v>
      </c>
      <c r="D726" s="2">
        <f>(Table1[[#This Row],[Salary (Min)]]+Table1[[#This Row],[Salary (Max)]])/2</f>
        <v>59000</v>
      </c>
      <c r="E726" t="s">
        <v>7287</v>
      </c>
      <c r="F726" t="s">
        <v>1905</v>
      </c>
      <c r="G726" t="str">
        <f>LEFT(Table1[[#This Row],[Location]],FIND(",",Table1[[#This Row],[Location]])-1)</f>
        <v>Austin</v>
      </c>
      <c r="H726" t="s">
        <v>51</v>
      </c>
      <c r="I726" t="s">
        <v>37</v>
      </c>
      <c r="J726" t="s">
        <v>39</v>
      </c>
      <c r="K726" t="b">
        <v>0</v>
      </c>
      <c r="L726">
        <v>1</v>
      </c>
      <c r="M726">
        <v>1</v>
      </c>
      <c r="N726">
        <v>0</v>
      </c>
      <c r="O726">
        <v>1</v>
      </c>
      <c r="P726">
        <v>0</v>
      </c>
      <c r="Q726">
        <v>1</v>
      </c>
    </row>
    <row r="727" spans="1:17" x14ac:dyDescent="0.3">
      <c r="A727" t="str">
        <f>Cleaning!E1639</f>
        <v>Business Analyst</v>
      </c>
      <c r="B727" s="2">
        <f>Cleaning!F1639*1000</f>
        <v>42000</v>
      </c>
      <c r="C727" s="2">
        <f>Cleaning!G1639*1000</f>
        <v>76000</v>
      </c>
      <c r="D727" s="2">
        <f>(Table1[[#This Row],[Salary (Min)]]+Table1[[#This Row],[Salary (Max)]])/2</f>
        <v>59000</v>
      </c>
      <c r="E727" t="s">
        <v>7288</v>
      </c>
      <c r="F727" t="s">
        <v>1905</v>
      </c>
      <c r="G727" t="str">
        <f>LEFT(Table1[[#This Row],[Location]],FIND(",",Table1[[#This Row],[Location]])-1)</f>
        <v>Austin</v>
      </c>
      <c r="H727" t="s">
        <v>91</v>
      </c>
      <c r="I727" t="s">
        <v>99</v>
      </c>
      <c r="J727" t="s">
        <v>120</v>
      </c>
      <c r="K727" t="b">
        <v>0</v>
      </c>
      <c r="L727">
        <v>1</v>
      </c>
      <c r="M727">
        <v>0</v>
      </c>
      <c r="N727">
        <v>0</v>
      </c>
      <c r="O727">
        <v>0</v>
      </c>
      <c r="P727">
        <v>0</v>
      </c>
      <c r="Q727">
        <v>1</v>
      </c>
    </row>
    <row r="728" spans="1:17" x14ac:dyDescent="0.3">
      <c r="A728" t="str">
        <f>Cleaning!E1640</f>
        <v>Data Analyst</v>
      </c>
      <c r="B728" s="2">
        <f>Cleaning!F1640*1000</f>
        <v>42000</v>
      </c>
      <c r="C728" s="2">
        <f>Cleaning!G1640*1000</f>
        <v>76000</v>
      </c>
      <c r="D728" s="2">
        <f>(Table1[[#This Row],[Salary (Min)]]+Table1[[#This Row],[Salary (Max)]])/2</f>
        <v>59000</v>
      </c>
      <c r="E728" t="s">
        <v>7289</v>
      </c>
      <c r="F728" t="s">
        <v>1905</v>
      </c>
      <c r="G728" t="str">
        <f>LEFT(Table1[[#This Row],[Location]],FIND(",",Table1[[#This Row],[Location]])-1)</f>
        <v>Austin</v>
      </c>
      <c r="H728" t="s">
        <v>118</v>
      </c>
      <c r="I728" t="s">
        <v>202</v>
      </c>
      <c r="J728" t="s">
        <v>120</v>
      </c>
      <c r="K728" t="b">
        <v>0</v>
      </c>
      <c r="L728">
        <v>1</v>
      </c>
      <c r="M728">
        <v>1</v>
      </c>
      <c r="N728">
        <v>1</v>
      </c>
      <c r="O728">
        <v>1</v>
      </c>
      <c r="P728">
        <v>0</v>
      </c>
      <c r="Q728">
        <v>1</v>
      </c>
    </row>
    <row r="729" spans="1:17" x14ac:dyDescent="0.3">
      <c r="A729" t="str">
        <f>Cleaning!E1641</f>
        <v>Data Analyst</v>
      </c>
      <c r="B729" s="2">
        <f>Cleaning!F1641*1000</f>
        <v>42000</v>
      </c>
      <c r="C729" s="2">
        <f>Cleaning!G1641*1000</f>
        <v>76000</v>
      </c>
      <c r="D729" s="2">
        <f>(Table1[[#This Row],[Salary (Min)]]+Table1[[#This Row],[Salary (Max)]])/2</f>
        <v>59000</v>
      </c>
      <c r="E729" t="s">
        <v>6617</v>
      </c>
      <c r="F729" t="s">
        <v>1905</v>
      </c>
      <c r="G729" t="str">
        <f>LEFT(Table1[[#This Row],[Location]],FIND(",",Table1[[#This Row],[Location]])-1)</f>
        <v>Austin</v>
      </c>
      <c r="H729" t="s">
        <v>35</v>
      </c>
      <c r="I729" t="s">
        <v>37</v>
      </c>
      <c r="J729" t="s">
        <v>39</v>
      </c>
      <c r="K729" t="b">
        <v>0</v>
      </c>
      <c r="L729">
        <v>1</v>
      </c>
      <c r="M729">
        <v>0</v>
      </c>
      <c r="N729">
        <v>0</v>
      </c>
      <c r="O729">
        <v>1</v>
      </c>
      <c r="P729">
        <v>0</v>
      </c>
      <c r="Q729">
        <v>0</v>
      </c>
    </row>
    <row r="730" spans="1:17" x14ac:dyDescent="0.3">
      <c r="A730" t="str">
        <f>Cleaning!E1642</f>
        <v>Data Analyst</v>
      </c>
      <c r="B730" s="2">
        <f>Cleaning!F1642*1000</f>
        <v>42000</v>
      </c>
      <c r="C730" s="2">
        <f>Cleaning!G1642*1000</f>
        <v>76000</v>
      </c>
      <c r="D730" s="2">
        <f>(Table1[[#This Row],[Salary (Min)]]+Table1[[#This Row],[Salary (Max)]])/2</f>
        <v>59000</v>
      </c>
      <c r="E730" t="s">
        <v>7290</v>
      </c>
      <c r="F730" t="s">
        <v>1905</v>
      </c>
      <c r="G730" t="str">
        <f>LEFT(Table1[[#This Row],[Location]],FIND(",",Table1[[#This Row],[Location]])-1)</f>
        <v>Austin</v>
      </c>
      <c r="H730" t="s">
        <v>20</v>
      </c>
      <c r="I730" t="s">
        <v>99</v>
      </c>
      <c r="J730" t="s">
        <v>39</v>
      </c>
      <c r="K730" t="b">
        <v>0</v>
      </c>
      <c r="L730">
        <v>1</v>
      </c>
      <c r="M730">
        <v>0</v>
      </c>
      <c r="N730">
        <v>0</v>
      </c>
      <c r="O730">
        <v>0</v>
      </c>
      <c r="P730">
        <v>0</v>
      </c>
      <c r="Q730">
        <v>0</v>
      </c>
    </row>
    <row r="731" spans="1:17" x14ac:dyDescent="0.3">
      <c r="A731" t="str">
        <f>Cleaning!E1643</f>
        <v>Data Analyst</v>
      </c>
      <c r="B731" s="2">
        <f>Cleaning!F1643*1000</f>
        <v>42000</v>
      </c>
      <c r="C731" s="2">
        <f>Cleaning!G1643*1000</f>
        <v>76000</v>
      </c>
      <c r="D731" s="2">
        <f>(Table1[[#This Row],[Salary (Min)]]+Table1[[#This Row],[Salary (Max)]])/2</f>
        <v>59000</v>
      </c>
      <c r="E731" t="s">
        <v>7291</v>
      </c>
      <c r="F731" t="s">
        <v>1905</v>
      </c>
      <c r="G731" t="str">
        <f>LEFT(Table1[[#This Row],[Location]],FIND(",",Table1[[#This Row],[Location]])-1)</f>
        <v>Austin</v>
      </c>
      <c r="H731" t="s">
        <v>28</v>
      </c>
      <c r="I731" t="s">
        <v>4675</v>
      </c>
      <c r="J731" t="s">
        <v>39</v>
      </c>
      <c r="K731" t="b">
        <v>0</v>
      </c>
      <c r="L731">
        <v>1</v>
      </c>
      <c r="M731">
        <v>0</v>
      </c>
      <c r="N731">
        <v>0</v>
      </c>
      <c r="O731">
        <v>0</v>
      </c>
      <c r="P731">
        <v>0</v>
      </c>
      <c r="Q731">
        <v>0</v>
      </c>
    </row>
    <row r="732" spans="1:17" x14ac:dyDescent="0.3">
      <c r="A732" t="str">
        <f>Cleaning!E1644</f>
        <v>Data Analyst</v>
      </c>
      <c r="B732" s="2">
        <f>Cleaning!F1644*1000</f>
        <v>42000</v>
      </c>
      <c r="C732" s="2">
        <f>Cleaning!G1644*1000</f>
        <v>76000</v>
      </c>
      <c r="D732" s="2">
        <f>(Table1[[#This Row],[Salary (Min)]]+Table1[[#This Row],[Salary (Max)]])/2</f>
        <v>59000</v>
      </c>
      <c r="E732" t="s">
        <v>7292</v>
      </c>
      <c r="F732" t="s">
        <v>1905</v>
      </c>
      <c r="G732" t="str">
        <f>LEFT(Table1[[#This Row],[Location]],FIND(",",Table1[[#This Row],[Location]])-1)</f>
        <v>Austin</v>
      </c>
      <c r="H732" t="s">
        <v>118</v>
      </c>
      <c r="I732" t="s">
        <v>563</v>
      </c>
      <c r="J732" t="s">
        <v>39</v>
      </c>
      <c r="K732" t="b">
        <v>0</v>
      </c>
      <c r="L732">
        <v>0</v>
      </c>
      <c r="M732">
        <v>0</v>
      </c>
      <c r="N732">
        <v>0</v>
      </c>
      <c r="O732">
        <v>0</v>
      </c>
      <c r="P732">
        <v>0</v>
      </c>
      <c r="Q732">
        <v>1</v>
      </c>
    </row>
    <row r="733" spans="1:17" x14ac:dyDescent="0.3">
      <c r="A733" t="str">
        <f>Cleaning!E1645</f>
        <v>Data Analyst</v>
      </c>
      <c r="B733" s="2">
        <f>Cleaning!F1645*1000</f>
        <v>42000</v>
      </c>
      <c r="C733" s="2">
        <f>Cleaning!G1645*1000</f>
        <v>76000</v>
      </c>
      <c r="D733" s="2">
        <f>(Table1[[#This Row],[Salary (Min)]]+Table1[[#This Row],[Salary (Max)]])/2</f>
        <v>59000</v>
      </c>
      <c r="E733" t="s">
        <v>7293</v>
      </c>
      <c r="F733" t="s">
        <v>1905</v>
      </c>
      <c r="G733" t="str">
        <f>LEFT(Table1[[#This Row],[Location]],FIND(",",Table1[[#This Row],[Location]])-1)</f>
        <v>Austin</v>
      </c>
      <c r="H733" t="s">
        <v>20</v>
      </c>
      <c r="I733" t="s">
        <v>37</v>
      </c>
      <c r="J733" t="s">
        <v>39</v>
      </c>
      <c r="K733" t="b">
        <v>0</v>
      </c>
      <c r="L733">
        <v>0</v>
      </c>
      <c r="M733">
        <v>0</v>
      </c>
      <c r="N733">
        <v>1</v>
      </c>
      <c r="O733">
        <v>0</v>
      </c>
      <c r="P733">
        <v>0</v>
      </c>
      <c r="Q733">
        <v>1</v>
      </c>
    </row>
    <row r="734" spans="1:17" x14ac:dyDescent="0.3">
      <c r="A734" t="str">
        <f>Cleaning!E1646</f>
        <v>Data Analyst</v>
      </c>
      <c r="B734" s="2">
        <f>Cleaning!F1646*1000</f>
        <v>42000</v>
      </c>
      <c r="C734" s="2">
        <f>Cleaning!G1646*1000</f>
        <v>76000</v>
      </c>
      <c r="D734" s="2">
        <f>(Table1[[#This Row],[Salary (Min)]]+Table1[[#This Row],[Salary (Max)]])/2</f>
        <v>59000</v>
      </c>
      <c r="E734" t="s">
        <v>7294</v>
      </c>
      <c r="F734" t="s">
        <v>1905</v>
      </c>
      <c r="G734" t="str">
        <f>LEFT(Table1[[#This Row],[Location]],FIND(",",Table1[[#This Row],[Location]])-1)</f>
        <v>Austin</v>
      </c>
      <c r="H734" t="s">
        <v>28</v>
      </c>
      <c r="I734" t="s">
        <v>4675</v>
      </c>
      <c r="J734" t="s">
        <v>39</v>
      </c>
      <c r="K734" t="b">
        <v>0</v>
      </c>
      <c r="L734">
        <v>0</v>
      </c>
      <c r="M734">
        <v>0</v>
      </c>
      <c r="N734">
        <v>0</v>
      </c>
      <c r="O734">
        <v>1</v>
      </c>
      <c r="P734">
        <v>1</v>
      </c>
      <c r="Q734">
        <v>0</v>
      </c>
    </row>
    <row r="735" spans="1:17" x14ac:dyDescent="0.3">
      <c r="A735" t="str">
        <f>Cleaning!E1647</f>
        <v>Data Analyst</v>
      </c>
      <c r="B735" s="2">
        <f>Cleaning!F1647*1000</f>
        <v>42000</v>
      </c>
      <c r="C735" s="2">
        <f>Cleaning!G1647*1000</f>
        <v>76000</v>
      </c>
      <c r="D735" s="2">
        <f>(Table1[[#This Row],[Salary (Min)]]+Table1[[#This Row],[Salary (Max)]])/2</f>
        <v>59000</v>
      </c>
      <c r="E735" t="s">
        <v>7295</v>
      </c>
      <c r="F735" t="s">
        <v>1905</v>
      </c>
      <c r="G735" t="str">
        <f>LEFT(Table1[[#This Row],[Location]],FIND(",",Table1[[#This Row],[Location]])-1)</f>
        <v>Austin</v>
      </c>
      <c r="H735" t="s">
        <v>35</v>
      </c>
      <c r="I735" t="s">
        <v>543</v>
      </c>
      <c r="J735" t="s">
        <v>229</v>
      </c>
      <c r="K735" t="b">
        <v>0</v>
      </c>
      <c r="L735">
        <v>1</v>
      </c>
      <c r="M735">
        <v>0</v>
      </c>
      <c r="N735">
        <v>0</v>
      </c>
      <c r="O735">
        <v>0</v>
      </c>
      <c r="P735">
        <v>0</v>
      </c>
      <c r="Q735">
        <v>1</v>
      </c>
    </row>
    <row r="736" spans="1:17" x14ac:dyDescent="0.3">
      <c r="A736" t="str">
        <f>Cleaning!E1648</f>
        <v>Data Analyst</v>
      </c>
      <c r="B736" s="2">
        <f>Cleaning!F1648*1000</f>
        <v>42000</v>
      </c>
      <c r="C736" s="2">
        <f>Cleaning!G1648*1000</f>
        <v>76000</v>
      </c>
      <c r="D736" s="2">
        <f>(Table1[[#This Row],[Salary (Min)]]+Table1[[#This Row],[Salary (Max)]])/2</f>
        <v>59000</v>
      </c>
      <c r="E736" t="s">
        <v>6605</v>
      </c>
      <c r="F736" t="s">
        <v>1905</v>
      </c>
      <c r="G736" t="str">
        <f>LEFT(Table1[[#This Row],[Location]],FIND(",",Table1[[#This Row],[Location]])-1)</f>
        <v>Austin</v>
      </c>
      <c r="H736" t="s">
        <v>118</v>
      </c>
      <c r="I736" t="s">
        <v>222</v>
      </c>
      <c r="J736" t="s">
        <v>39</v>
      </c>
      <c r="K736" t="b">
        <v>0</v>
      </c>
      <c r="L736">
        <v>1</v>
      </c>
      <c r="M736">
        <v>0</v>
      </c>
      <c r="N736">
        <v>0</v>
      </c>
      <c r="O736">
        <v>0</v>
      </c>
      <c r="P736">
        <v>0</v>
      </c>
      <c r="Q736">
        <v>1</v>
      </c>
    </row>
    <row r="737" spans="1:17" x14ac:dyDescent="0.3">
      <c r="A737" t="str">
        <f>Cleaning!E1649</f>
        <v>Data Analyst</v>
      </c>
      <c r="B737" s="2">
        <f>Cleaning!F1649*1000</f>
        <v>42000</v>
      </c>
      <c r="C737" s="2">
        <f>Cleaning!G1649*1000</f>
        <v>76000</v>
      </c>
      <c r="D737" s="2">
        <f>(Table1[[#This Row],[Salary (Min)]]+Table1[[#This Row],[Salary (Max)]])/2</f>
        <v>59000</v>
      </c>
      <c r="E737" t="s">
        <v>7296</v>
      </c>
      <c r="F737" t="s">
        <v>1905</v>
      </c>
      <c r="G737" t="str">
        <f>LEFT(Table1[[#This Row],[Location]],FIND(",",Table1[[#This Row],[Location]])-1)</f>
        <v>Austin</v>
      </c>
      <c r="H737" t="s">
        <v>118</v>
      </c>
      <c r="I737" t="s">
        <v>58</v>
      </c>
      <c r="J737" t="s">
        <v>160</v>
      </c>
      <c r="K737" t="b">
        <v>0</v>
      </c>
      <c r="L737">
        <v>1</v>
      </c>
      <c r="M737">
        <v>0</v>
      </c>
      <c r="N737">
        <v>0</v>
      </c>
      <c r="O737">
        <v>0</v>
      </c>
      <c r="P737">
        <v>0</v>
      </c>
      <c r="Q737">
        <v>0</v>
      </c>
    </row>
    <row r="738" spans="1:17" x14ac:dyDescent="0.3">
      <c r="A738" t="str">
        <f>Cleaning!E1650</f>
        <v>Data Analyst</v>
      </c>
      <c r="B738" s="2">
        <f>Cleaning!F1650*1000</f>
        <v>42000</v>
      </c>
      <c r="C738" s="2">
        <f>Cleaning!G1650*1000</f>
        <v>76000</v>
      </c>
      <c r="D738" s="2">
        <f>(Table1[[#This Row],[Salary (Min)]]+Table1[[#This Row],[Salary (Max)]])/2</f>
        <v>59000</v>
      </c>
      <c r="E738" t="s">
        <v>7297</v>
      </c>
      <c r="F738" t="s">
        <v>1905</v>
      </c>
      <c r="G738" t="str">
        <f>LEFT(Table1[[#This Row],[Location]],FIND(",",Table1[[#This Row],[Location]])-1)</f>
        <v>Austin</v>
      </c>
      <c r="H738" t="s">
        <v>118</v>
      </c>
      <c r="I738" t="s">
        <v>29</v>
      </c>
      <c r="J738" t="s">
        <v>441</v>
      </c>
      <c r="K738" t="b">
        <v>0</v>
      </c>
      <c r="L738">
        <v>0</v>
      </c>
      <c r="M738">
        <v>0</v>
      </c>
      <c r="N738">
        <v>0</v>
      </c>
      <c r="O738">
        <v>0</v>
      </c>
      <c r="P738">
        <v>0</v>
      </c>
      <c r="Q738">
        <v>1</v>
      </c>
    </row>
    <row r="739" spans="1:17" x14ac:dyDescent="0.3">
      <c r="A739" t="str">
        <f>Cleaning!E1651</f>
        <v>Business Analyst</v>
      </c>
      <c r="B739" s="2">
        <f>Cleaning!F1651*1000</f>
        <v>42000</v>
      </c>
      <c r="C739" s="2">
        <f>Cleaning!G1651*1000</f>
        <v>76000</v>
      </c>
      <c r="D739" s="2">
        <f>(Table1[[#This Row],[Salary (Min)]]+Table1[[#This Row],[Salary (Max)]])/2</f>
        <v>59000</v>
      </c>
      <c r="E739" t="s">
        <v>7298</v>
      </c>
      <c r="F739" t="s">
        <v>1905</v>
      </c>
      <c r="G739" t="str">
        <f>LEFT(Table1[[#This Row],[Location]],FIND(",",Table1[[#This Row],[Location]])-1)</f>
        <v>Austin</v>
      </c>
      <c r="H739" t="s">
        <v>51</v>
      </c>
      <c r="I739" t="s">
        <v>58</v>
      </c>
      <c r="J739" t="s">
        <v>39</v>
      </c>
      <c r="K739" t="b">
        <v>0</v>
      </c>
      <c r="L739">
        <v>1</v>
      </c>
      <c r="M739">
        <v>1</v>
      </c>
      <c r="N739">
        <v>0</v>
      </c>
      <c r="O739">
        <v>0</v>
      </c>
      <c r="P739">
        <v>0</v>
      </c>
      <c r="Q739">
        <v>1</v>
      </c>
    </row>
    <row r="740" spans="1:17" x14ac:dyDescent="0.3">
      <c r="A740" t="str">
        <f>Cleaning!E1652</f>
        <v>Data Analyst</v>
      </c>
      <c r="B740" s="2">
        <f>Cleaning!F1652*1000</f>
        <v>42000</v>
      </c>
      <c r="C740" s="2">
        <f>Cleaning!G1652*1000</f>
        <v>76000</v>
      </c>
      <c r="D740" s="2">
        <f>(Table1[[#This Row],[Salary (Min)]]+Table1[[#This Row],[Salary (Max)]])/2</f>
        <v>59000</v>
      </c>
      <c r="E740" t="s">
        <v>7291</v>
      </c>
      <c r="F740" t="s">
        <v>1905</v>
      </c>
      <c r="G740" t="str">
        <f>LEFT(Table1[[#This Row],[Location]],FIND(",",Table1[[#This Row],[Location]])-1)</f>
        <v>Austin</v>
      </c>
      <c r="H740" t="s">
        <v>28</v>
      </c>
      <c r="I740" t="s">
        <v>4675</v>
      </c>
      <c r="J740" t="s">
        <v>39</v>
      </c>
      <c r="K740" t="b">
        <v>0</v>
      </c>
      <c r="L740">
        <v>0</v>
      </c>
      <c r="M740">
        <v>0</v>
      </c>
      <c r="N740">
        <v>0</v>
      </c>
      <c r="O740">
        <v>1</v>
      </c>
      <c r="P740">
        <v>0</v>
      </c>
      <c r="Q740">
        <v>1</v>
      </c>
    </row>
    <row r="741" spans="1:17" x14ac:dyDescent="0.3">
      <c r="A741" t="str">
        <f>Cleaning!E1653</f>
        <v>Data Analyst</v>
      </c>
      <c r="B741" s="2">
        <f>Cleaning!F1653*1000</f>
        <v>42000</v>
      </c>
      <c r="C741" s="2">
        <f>Cleaning!G1653*1000</f>
        <v>76000</v>
      </c>
      <c r="D741" s="2">
        <f>(Table1[[#This Row],[Salary (Min)]]+Table1[[#This Row],[Salary (Max)]])/2</f>
        <v>59000</v>
      </c>
      <c r="E741" t="s">
        <v>7017</v>
      </c>
      <c r="F741" t="s">
        <v>1905</v>
      </c>
      <c r="G741" t="str">
        <f>LEFT(Table1[[#This Row],[Location]],FIND(",",Table1[[#This Row],[Location]])-1)</f>
        <v>Austin</v>
      </c>
      <c r="H741" t="s">
        <v>51</v>
      </c>
      <c r="I741" t="s">
        <v>46</v>
      </c>
      <c r="J741" t="s">
        <v>47</v>
      </c>
      <c r="K741" t="b">
        <v>0</v>
      </c>
      <c r="L741">
        <v>1</v>
      </c>
      <c r="M741">
        <v>0</v>
      </c>
      <c r="N741">
        <v>0</v>
      </c>
      <c r="O741">
        <v>1</v>
      </c>
      <c r="P741">
        <v>0</v>
      </c>
      <c r="Q741">
        <v>0</v>
      </c>
    </row>
    <row r="742" spans="1:17" x14ac:dyDescent="0.3">
      <c r="A742" t="str">
        <f>Cleaning!E1654</f>
        <v>Data Analyst</v>
      </c>
      <c r="B742" s="2">
        <f>Cleaning!F1654*1000</f>
        <v>42000</v>
      </c>
      <c r="C742" s="2">
        <f>Cleaning!G1654*1000</f>
        <v>76000</v>
      </c>
      <c r="D742" s="2">
        <f>(Table1[[#This Row],[Salary (Min)]]+Table1[[#This Row],[Salary (Max)]])/2</f>
        <v>59000</v>
      </c>
      <c r="E742" t="s">
        <v>7290</v>
      </c>
      <c r="F742" t="s">
        <v>1905</v>
      </c>
      <c r="G742" t="str">
        <f>LEFT(Table1[[#This Row],[Location]],FIND(",",Table1[[#This Row],[Location]])-1)</f>
        <v>Austin</v>
      </c>
      <c r="H742" t="s">
        <v>72</v>
      </c>
      <c r="I742" t="s">
        <v>99</v>
      </c>
      <c r="J742" t="s">
        <v>75</v>
      </c>
      <c r="K742" t="b">
        <v>0</v>
      </c>
      <c r="L742">
        <v>1</v>
      </c>
      <c r="M742">
        <v>0</v>
      </c>
      <c r="N742">
        <v>0</v>
      </c>
      <c r="O742">
        <v>0</v>
      </c>
      <c r="P742">
        <v>0</v>
      </c>
      <c r="Q742">
        <v>0</v>
      </c>
    </row>
    <row r="743" spans="1:17" x14ac:dyDescent="0.3">
      <c r="A743" t="str">
        <f>Cleaning!E1655</f>
        <v>Data Analyst</v>
      </c>
      <c r="B743" s="2">
        <f>Cleaning!F1655*1000</f>
        <v>42000</v>
      </c>
      <c r="C743" s="2">
        <f>Cleaning!G1655*1000</f>
        <v>76000</v>
      </c>
      <c r="D743" s="2">
        <f>(Table1[[#This Row],[Salary (Min)]]+Table1[[#This Row],[Salary (Max)]])/2</f>
        <v>59000</v>
      </c>
      <c r="E743" t="s">
        <v>7288</v>
      </c>
      <c r="F743" t="s">
        <v>1905</v>
      </c>
      <c r="G743" t="str">
        <f>LEFT(Table1[[#This Row],[Location]],FIND(",",Table1[[#This Row],[Location]])-1)</f>
        <v>Austin</v>
      </c>
      <c r="H743" t="s">
        <v>91</v>
      </c>
      <c r="I743" t="s">
        <v>99</v>
      </c>
      <c r="J743" t="s">
        <v>120</v>
      </c>
      <c r="K743" t="b">
        <v>0</v>
      </c>
      <c r="L743">
        <v>1</v>
      </c>
      <c r="M743">
        <v>1</v>
      </c>
      <c r="N743">
        <v>1</v>
      </c>
      <c r="O743">
        <v>1</v>
      </c>
      <c r="P743">
        <v>0</v>
      </c>
      <c r="Q743">
        <v>0</v>
      </c>
    </row>
    <row r="744" spans="1:17" x14ac:dyDescent="0.3">
      <c r="A744" t="str">
        <f>Cleaning!E1656</f>
        <v>Data Analyst</v>
      </c>
      <c r="B744" s="2">
        <f>Cleaning!F1656*1000</f>
        <v>42000</v>
      </c>
      <c r="C744" s="2">
        <f>Cleaning!G1656*1000</f>
        <v>76000</v>
      </c>
      <c r="D744" s="2">
        <f>(Table1[[#This Row],[Salary (Min)]]+Table1[[#This Row],[Salary (Max)]])/2</f>
        <v>59000</v>
      </c>
      <c r="E744" t="s">
        <v>7299</v>
      </c>
      <c r="F744" t="s">
        <v>1905</v>
      </c>
      <c r="G744" t="str">
        <f>LEFT(Table1[[#This Row],[Location]],FIND(",",Table1[[#This Row],[Location]])-1)</f>
        <v>Austin</v>
      </c>
      <c r="H744" t="s">
        <v>118</v>
      </c>
      <c r="I744" t="s">
        <v>202</v>
      </c>
      <c r="J744" t="s">
        <v>120</v>
      </c>
      <c r="K744" t="b">
        <v>1</v>
      </c>
      <c r="L744">
        <v>1</v>
      </c>
      <c r="M744">
        <v>0</v>
      </c>
      <c r="N744">
        <v>0</v>
      </c>
      <c r="O744">
        <v>0</v>
      </c>
      <c r="P744">
        <v>0</v>
      </c>
      <c r="Q744">
        <v>1</v>
      </c>
    </row>
    <row r="745" spans="1:17" x14ac:dyDescent="0.3">
      <c r="A745" t="str">
        <f>Cleaning!E1657</f>
        <v>Data Analyst</v>
      </c>
      <c r="B745" s="2">
        <f>Cleaning!F1657*1000</f>
        <v>42000</v>
      </c>
      <c r="C745" s="2">
        <f>Cleaning!G1657*1000</f>
        <v>76000</v>
      </c>
      <c r="D745" s="2">
        <f>(Table1[[#This Row],[Salary (Min)]]+Table1[[#This Row],[Salary (Max)]])/2</f>
        <v>59000</v>
      </c>
      <c r="E745" t="s">
        <v>7300</v>
      </c>
      <c r="F745" t="s">
        <v>1905</v>
      </c>
      <c r="G745" t="str">
        <f>LEFT(Table1[[#This Row],[Location]],FIND(",",Table1[[#This Row],[Location]])-1)</f>
        <v>Austin</v>
      </c>
      <c r="H745" t="s">
        <v>91</v>
      </c>
      <c r="I745" t="s">
        <v>202</v>
      </c>
      <c r="J745" t="s">
        <v>39</v>
      </c>
      <c r="K745" t="b">
        <v>0</v>
      </c>
      <c r="L745">
        <v>0</v>
      </c>
      <c r="M745">
        <v>0</v>
      </c>
      <c r="N745">
        <v>0</v>
      </c>
      <c r="O745">
        <v>0</v>
      </c>
      <c r="P745">
        <v>0</v>
      </c>
      <c r="Q745">
        <v>1</v>
      </c>
    </row>
    <row r="746" spans="1:17" x14ac:dyDescent="0.3">
      <c r="A746" t="str">
        <f>Cleaning!E1658</f>
        <v>Data Analyst</v>
      </c>
      <c r="B746" s="2">
        <f>Cleaning!F1658*1000</f>
        <v>42000</v>
      </c>
      <c r="C746" s="2">
        <f>Cleaning!G1658*1000</f>
        <v>76000</v>
      </c>
      <c r="D746" s="2">
        <f>(Table1[[#This Row],[Salary (Min)]]+Table1[[#This Row],[Salary (Max)]])/2</f>
        <v>59000</v>
      </c>
      <c r="E746" t="s">
        <v>6264</v>
      </c>
      <c r="F746" t="s">
        <v>1905</v>
      </c>
      <c r="G746" t="str">
        <f>LEFT(Table1[[#This Row],[Location]],FIND(",",Table1[[#This Row],[Location]])-1)</f>
        <v>Austin</v>
      </c>
      <c r="H746" t="s">
        <v>118</v>
      </c>
      <c r="I746" t="s">
        <v>46</v>
      </c>
      <c r="J746" t="s">
        <v>47</v>
      </c>
      <c r="K746" t="b">
        <v>0</v>
      </c>
      <c r="L746">
        <v>0</v>
      </c>
      <c r="M746">
        <v>0</v>
      </c>
      <c r="N746">
        <v>0</v>
      </c>
      <c r="O746">
        <v>0</v>
      </c>
      <c r="P746">
        <v>0</v>
      </c>
      <c r="Q746">
        <v>1</v>
      </c>
    </row>
    <row r="747" spans="1:17" x14ac:dyDescent="0.3">
      <c r="A747" t="str">
        <f>Cleaning!E1659</f>
        <v>Data Analyst</v>
      </c>
      <c r="B747" s="2">
        <f>Cleaning!F1659*1000</f>
        <v>42000</v>
      </c>
      <c r="C747" s="2">
        <f>Cleaning!G1659*1000</f>
        <v>76000</v>
      </c>
      <c r="D747" s="2">
        <f>(Table1[[#This Row],[Salary (Min)]]+Table1[[#This Row],[Salary (Max)]])/2</f>
        <v>59000</v>
      </c>
      <c r="E747" t="s">
        <v>7301</v>
      </c>
      <c r="F747" t="s">
        <v>1905</v>
      </c>
      <c r="G747" t="str">
        <f>LEFT(Table1[[#This Row],[Location]],FIND(",",Table1[[#This Row],[Location]])-1)</f>
        <v>Austin</v>
      </c>
      <c r="H747" t="s">
        <v>118</v>
      </c>
      <c r="I747" t="s">
        <v>178</v>
      </c>
      <c r="J747" t="s">
        <v>160</v>
      </c>
      <c r="K747" t="b">
        <v>0</v>
      </c>
      <c r="L747">
        <v>0</v>
      </c>
      <c r="M747">
        <v>0</v>
      </c>
      <c r="N747">
        <v>0</v>
      </c>
      <c r="O747">
        <v>0</v>
      </c>
      <c r="P747">
        <v>0</v>
      </c>
      <c r="Q747">
        <v>1</v>
      </c>
    </row>
    <row r="748" spans="1:17" x14ac:dyDescent="0.3">
      <c r="A748" t="str">
        <f>Cleaning!E1660</f>
        <v>Data Analyst</v>
      </c>
      <c r="B748" s="2">
        <f>Cleaning!F1660*1000</f>
        <v>42000</v>
      </c>
      <c r="C748" s="2">
        <f>Cleaning!G1660*1000</f>
        <v>76000</v>
      </c>
      <c r="D748" s="2">
        <f>(Table1[[#This Row],[Salary (Min)]]+Table1[[#This Row],[Salary (Max)]])/2</f>
        <v>59000</v>
      </c>
      <c r="E748" t="s">
        <v>7302</v>
      </c>
      <c r="F748" t="s">
        <v>1905</v>
      </c>
      <c r="G748" t="str">
        <f>LEFT(Table1[[#This Row],[Location]],FIND(",",Table1[[#This Row],[Location]])-1)</f>
        <v>Austin</v>
      </c>
      <c r="H748" t="s">
        <v>35</v>
      </c>
      <c r="I748" t="s">
        <v>543</v>
      </c>
      <c r="J748" t="s">
        <v>39</v>
      </c>
      <c r="K748" t="b">
        <v>1</v>
      </c>
      <c r="L748">
        <v>0</v>
      </c>
      <c r="M748">
        <v>0</v>
      </c>
      <c r="N748">
        <v>0</v>
      </c>
      <c r="O748">
        <v>0</v>
      </c>
      <c r="P748">
        <v>0</v>
      </c>
      <c r="Q748">
        <v>1</v>
      </c>
    </row>
    <row r="749" spans="1:17" x14ac:dyDescent="0.3">
      <c r="A749" t="str">
        <f>Cleaning!E1661</f>
        <v>Data Analyst</v>
      </c>
      <c r="B749" s="2">
        <f>Cleaning!F1661*1000</f>
        <v>42000</v>
      </c>
      <c r="C749" s="2">
        <f>Cleaning!G1661*1000</f>
        <v>76000</v>
      </c>
      <c r="D749" s="2">
        <f>(Table1[[#This Row],[Salary (Min)]]+Table1[[#This Row],[Salary (Max)]])/2</f>
        <v>59000</v>
      </c>
      <c r="E749" t="s">
        <v>6264</v>
      </c>
      <c r="F749" t="s">
        <v>1905</v>
      </c>
      <c r="G749" t="str">
        <f>LEFT(Table1[[#This Row],[Location]],FIND(",",Table1[[#This Row],[Location]])-1)</f>
        <v>Austin</v>
      </c>
      <c r="H749" t="s">
        <v>118</v>
      </c>
      <c r="I749" t="s">
        <v>46</v>
      </c>
      <c r="J749" t="s">
        <v>47</v>
      </c>
      <c r="K749" t="b">
        <v>0</v>
      </c>
      <c r="L749">
        <v>1</v>
      </c>
      <c r="M749">
        <v>0</v>
      </c>
      <c r="N749">
        <v>0</v>
      </c>
      <c r="O749">
        <v>0</v>
      </c>
      <c r="P749">
        <v>1</v>
      </c>
      <c r="Q749">
        <v>1</v>
      </c>
    </row>
    <row r="750" spans="1:17" x14ac:dyDescent="0.3">
      <c r="A750" t="str">
        <f>Cleaning!E1662</f>
        <v>Business Analyst</v>
      </c>
      <c r="B750" s="2">
        <f>Cleaning!F1662*1000</f>
        <v>42000</v>
      </c>
      <c r="C750" s="2">
        <f>Cleaning!G1662*1000</f>
        <v>76000</v>
      </c>
      <c r="D750" s="2">
        <f>(Table1[[#This Row],[Salary (Min)]]+Table1[[#This Row],[Salary (Max)]])/2</f>
        <v>59000</v>
      </c>
      <c r="E750" t="s">
        <v>7303</v>
      </c>
      <c r="F750" t="s">
        <v>1905</v>
      </c>
      <c r="G750" t="str">
        <f>LEFT(Table1[[#This Row],[Location]],FIND(",",Table1[[#This Row],[Location]])-1)</f>
        <v>Austin</v>
      </c>
      <c r="H750" t="s">
        <v>91</v>
      </c>
      <c r="I750" t="s">
        <v>29</v>
      </c>
      <c r="J750" t="s">
        <v>155</v>
      </c>
      <c r="K750" t="b">
        <v>0</v>
      </c>
      <c r="L750">
        <v>1</v>
      </c>
      <c r="M750">
        <v>1</v>
      </c>
      <c r="N750">
        <v>1</v>
      </c>
      <c r="O750">
        <v>1</v>
      </c>
      <c r="P750">
        <v>0</v>
      </c>
      <c r="Q750">
        <v>0</v>
      </c>
    </row>
    <row r="751" spans="1:17" x14ac:dyDescent="0.3">
      <c r="A751" t="str">
        <f>Cleaning!E1663</f>
        <v>Data Analyst</v>
      </c>
      <c r="B751" s="2">
        <f>Cleaning!F1663*1000</f>
        <v>42000</v>
      </c>
      <c r="C751" s="2">
        <f>Cleaning!G1663*1000</f>
        <v>76000</v>
      </c>
      <c r="D751" s="2">
        <f>(Table1[[#This Row],[Salary (Min)]]+Table1[[#This Row],[Salary (Max)]])/2</f>
        <v>59000</v>
      </c>
      <c r="E751" t="s">
        <v>6252</v>
      </c>
      <c r="F751" t="s">
        <v>1905</v>
      </c>
      <c r="G751" t="str">
        <f>LEFT(Table1[[#This Row],[Location]],FIND(",",Table1[[#This Row],[Location]])-1)</f>
        <v>Austin</v>
      </c>
      <c r="H751" t="s">
        <v>28</v>
      </c>
      <c r="I751" t="s">
        <v>222</v>
      </c>
      <c r="J751" t="s">
        <v>31</v>
      </c>
      <c r="K751" t="b">
        <v>0</v>
      </c>
      <c r="L751">
        <v>0</v>
      </c>
      <c r="M751">
        <v>1</v>
      </c>
      <c r="N751">
        <v>1</v>
      </c>
      <c r="O751">
        <v>0</v>
      </c>
      <c r="P751">
        <v>0</v>
      </c>
      <c r="Q751">
        <v>1</v>
      </c>
    </row>
    <row r="752" spans="1:17" x14ac:dyDescent="0.3">
      <c r="A752" t="str">
        <f>Cleaning!E152</f>
        <v>Data Analyst</v>
      </c>
      <c r="B752" s="2">
        <f>Cleaning!F152*1000</f>
        <v>43000</v>
      </c>
      <c r="C752" s="2">
        <f>Cleaning!G152*1000</f>
        <v>76000</v>
      </c>
      <c r="D752" s="2">
        <f>(Table1[[#This Row],[Salary (Min)]]+Table1[[#This Row],[Salary (Max)]])/2</f>
        <v>59500</v>
      </c>
      <c r="E752" t="s">
        <v>6156</v>
      </c>
      <c r="F752" t="s">
        <v>19</v>
      </c>
      <c r="G752" t="str">
        <f>LEFT(Table1[[#This Row],[Location]],FIND(",",Table1[[#This Row],[Location]])-1)</f>
        <v>New York</v>
      </c>
      <c r="H752" t="s">
        <v>28</v>
      </c>
      <c r="I752" t="s">
        <v>29</v>
      </c>
      <c r="J752" t="s">
        <v>86</v>
      </c>
      <c r="K752" t="b">
        <v>0</v>
      </c>
      <c r="L752">
        <v>0</v>
      </c>
      <c r="M752">
        <v>1</v>
      </c>
      <c r="N752">
        <v>0</v>
      </c>
      <c r="O752">
        <v>0</v>
      </c>
      <c r="P752">
        <v>0</v>
      </c>
      <c r="Q752">
        <v>1</v>
      </c>
    </row>
    <row r="753" spans="1:17" x14ac:dyDescent="0.3">
      <c r="A753" t="str">
        <f>Cleaning!E153</f>
        <v>Data Analyst</v>
      </c>
      <c r="B753" s="2">
        <f>Cleaning!F153*1000</f>
        <v>43000</v>
      </c>
      <c r="C753" s="2">
        <f>Cleaning!G153*1000</f>
        <v>76000</v>
      </c>
      <c r="D753" s="2">
        <f>(Table1[[#This Row],[Salary (Min)]]+Table1[[#This Row],[Salary (Max)]])/2</f>
        <v>59500</v>
      </c>
      <c r="E753" t="s">
        <v>6287</v>
      </c>
      <c r="F753" t="s">
        <v>19</v>
      </c>
      <c r="G753" t="str">
        <f>LEFT(Table1[[#This Row],[Location]],FIND(",",Table1[[#This Row],[Location]])-1)</f>
        <v>New York</v>
      </c>
      <c r="H753" t="s">
        <v>118</v>
      </c>
      <c r="I753" t="s">
        <v>29</v>
      </c>
      <c r="J753" t="s">
        <v>39</v>
      </c>
      <c r="K753" t="b">
        <v>0</v>
      </c>
      <c r="L753">
        <v>1</v>
      </c>
      <c r="M753">
        <v>1</v>
      </c>
      <c r="N753">
        <v>0</v>
      </c>
      <c r="O753">
        <v>1</v>
      </c>
      <c r="P753">
        <v>1</v>
      </c>
      <c r="Q753">
        <v>1</v>
      </c>
    </row>
    <row r="754" spans="1:17" x14ac:dyDescent="0.3">
      <c r="A754" t="str">
        <f>Cleaning!E154</f>
        <v>Data Analyst</v>
      </c>
      <c r="B754" s="2">
        <f>Cleaning!F154*1000</f>
        <v>43000</v>
      </c>
      <c r="C754" s="2">
        <f>Cleaning!G154*1000</f>
        <v>76000</v>
      </c>
      <c r="D754" s="2">
        <f>(Table1[[#This Row],[Salary (Min)]]+Table1[[#This Row],[Salary (Max)]])/2</f>
        <v>59500</v>
      </c>
      <c r="E754" t="s">
        <v>6288</v>
      </c>
      <c r="F754" t="s">
        <v>19</v>
      </c>
      <c r="G754" t="str">
        <f>LEFT(Table1[[#This Row],[Location]],FIND(",",Table1[[#This Row],[Location]])-1)</f>
        <v>New York</v>
      </c>
      <c r="H754" t="s">
        <v>28</v>
      </c>
      <c r="I754" t="s">
        <v>29</v>
      </c>
      <c r="J754" t="s">
        <v>75</v>
      </c>
      <c r="K754" t="b">
        <v>0</v>
      </c>
      <c r="L754">
        <v>0</v>
      </c>
      <c r="M754">
        <v>0</v>
      </c>
      <c r="N754">
        <v>0</v>
      </c>
      <c r="O754">
        <v>0</v>
      </c>
      <c r="P754">
        <v>0</v>
      </c>
      <c r="Q754">
        <v>1</v>
      </c>
    </row>
    <row r="755" spans="1:17" x14ac:dyDescent="0.3">
      <c r="A755" t="str">
        <f>Cleaning!E155</f>
        <v>Data Analyst</v>
      </c>
      <c r="B755" s="2">
        <f>Cleaning!F155*1000</f>
        <v>43000</v>
      </c>
      <c r="C755" s="2">
        <f>Cleaning!G155*1000</f>
        <v>76000</v>
      </c>
      <c r="D755" s="2">
        <f>(Table1[[#This Row],[Salary (Min)]]+Table1[[#This Row],[Salary (Max)]])/2</f>
        <v>59500</v>
      </c>
      <c r="E755" t="s">
        <v>6289</v>
      </c>
      <c r="F755" t="s">
        <v>19</v>
      </c>
      <c r="G755" t="str">
        <f>LEFT(Table1[[#This Row],[Location]],FIND(",",Table1[[#This Row],[Location]])-1)</f>
        <v>New York</v>
      </c>
      <c r="H755" t="s">
        <v>137</v>
      </c>
      <c r="I755" t="s">
        <v>137</v>
      </c>
      <c r="J755" t="s">
        <v>137</v>
      </c>
      <c r="K755" t="b">
        <v>0</v>
      </c>
      <c r="L755">
        <v>1</v>
      </c>
      <c r="M755">
        <v>1</v>
      </c>
      <c r="N755">
        <v>1</v>
      </c>
      <c r="O755">
        <v>1</v>
      </c>
      <c r="P755">
        <v>0</v>
      </c>
      <c r="Q755">
        <v>1</v>
      </c>
    </row>
    <row r="756" spans="1:17" x14ac:dyDescent="0.3">
      <c r="A756" t="str">
        <f>Cleaning!E156</f>
        <v>Data Analyst</v>
      </c>
      <c r="B756" s="2">
        <f>Cleaning!F156*1000</f>
        <v>43000</v>
      </c>
      <c r="C756" s="2">
        <f>Cleaning!G156*1000</f>
        <v>76000</v>
      </c>
      <c r="D756" s="2">
        <f>(Table1[[#This Row],[Salary (Min)]]+Table1[[#This Row],[Salary (Max)]])/2</f>
        <v>59500</v>
      </c>
      <c r="E756" t="s">
        <v>6290</v>
      </c>
      <c r="F756" t="s">
        <v>19</v>
      </c>
      <c r="G756" t="str">
        <f>LEFT(Table1[[#This Row],[Location]],FIND(",",Table1[[#This Row],[Location]])-1)</f>
        <v>New York</v>
      </c>
      <c r="H756" t="s">
        <v>118</v>
      </c>
      <c r="I756" t="s">
        <v>46</v>
      </c>
      <c r="J756" t="s">
        <v>160</v>
      </c>
      <c r="K756" t="b">
        <v>0</v>
      </c>
      <c r="L756">
        <v>0</v>
      </c>
      <c r="M756">
        <v>1</v>
      </c>
      <c r="N756">
        <v>0</v>
      </c>
      <c r="O756">
        <v>0</v>
      </c>
      <c r="P756">
        <v>0</v>
      </c>
      <c r="Q756">
        <v>1</v>
      </c>
    </row>
    <row r="757" spans="1:17" x14ac:dyDescent="0.3">
      <c r="A757" t="str">
        <f>Cleaning!E157</f>
        <v>Data Analyst</v>
      </c>
      <c r="B757" s="2">
        <f>Cleaning!F157*1000</f>
        <v>43000</v>
      </c>
      <c r="C757" s="2">
        <f>Cleaning!G157*1000</f>
        <v>76000</v>
      </c>
      <c r="D757" s="2">
        <f>(Table1[[#This Row],[Salary (Min)]]+Table1[[#This Row],[Salary (Max)]])/2</f>
        <v>59500</v>
      </c>
      <c r="E757" t="s">
        <v>6291</v>
      </c>
      <c r="F757" t="s">
        <v>19</v>
      </c>
      <c r="G757" t="str">
        <f>LEFT(Table1[[#This Row],[Location]],FIND(",",Table1[[#This Row],[Location]])-1)</f>
        <v>New York</v>
      </c>
      <c r="H757" t="s">
        <v>20</v>
      </c>
      <c r="I757" t="s">
        <v>137</v>
      </c>
      <c r="J757" t="s">
        <v>120</v>
      </c>
      <c r="K757" t="b">
        <v>0</v>
      </c>
      <c r="L757">
        <v>0</v>
      </c>
      <c r="M757">
        <v>0</v>
      </c>
      <c r="N757">
        <v>0</v>
      </c>
      <c r="O757">
        <v>0</v>
      </c>
      <c r="P757">
        <v>0</v>
      </c>
      <c r="Q757">
        <v>1</v>
      </c>
    </row>
    <row r="758" spans="1:17" x14ac:dyDescent="0.3">
      <c r="A758" t="str">
        <f>Cleaning!E158</f>
        <v>Data Analyst</v>
      </c>
      <c r="B758" s="2">
        <f>Cleaning!F158*1000</f>
        <v>43000</v>
      </c>
      <c r="C758" s="2">
        <f>Cleaning!G158*1000</f>
        <v>76000</v>
      </c>
      <c r="D758" s="2">
        <f>(Table1[[#This Row],[Salary (Min)]]+Table1[[#This Row],[Salary (Max)]])/2</f>
        <v>59500</v>
      </c>
      <c r="E758" t="s">
        <v>6292</v>
      </c>
      <c r="F758" t="s">
        <v>19</v>
      </c>
      <c r="G758" t="str">
        <f>LEFT(Table1[[#This Row],[Location]],FIND(",",Table1[[#This Row],[Location]])-1)</f>
        <v>New York</v>
      </c>
      <c r="H758" t="s">
        <v>118</v>
      </c>
      <c r="I758" t="s">
        <v>22</v>
      </c>
      <c r="J758" t="s">
        <v>160</v>
      </c>
      <c r="K758" t="b">
        <v>0</v>
      </c>
      <c r="L758">
        <v>0</v>
      </c>
      <c r="M758">
        <v>0</v>
      </c>
      <c r="N758">
        <v>0</v>
      </c>
      <c r="O758">
        <v>0</v>
      </c>
      <c r="P758">
        <v>0</v>
      </c>
      <c r="Q758">
        <v>0</v>
      </c>
    </row>
    <row r="759" spans="1:17" x14ac:dyDescent="0.3">
      <c r="A759" t="str">
        <f>Cleaning!E159</f>
        <v>Data Analyst</v>
      </c>
      <c r="B759" s="2">
        <f>Cleaning!F159*1000</f>
        <v>43000</v>
      </c>
      <c r="C759" s="2">
        <f>Cleaning!G159*1000</f>
        <v>76000</v>
      </c>
      <c r="D759" s="2">
        <f>(Table1[[#This Row],[Salary (Min)]]+Table1[[#This Row],[Salary (Max)]])/2</f>
        <v>59500</v>
      </c>
      <c r="E759" t="s">
        <v>6293</v>
      </c>
      <c r="F759" t="s">
        <v>19</v>
      </c>
      <c r="G759" t="str">
        <f>LEFT(Table1[[#This Row],[Location]],FIND(",",Table1[[#This Row],[Location]])-1)</f>
        <v>New York</v>
      </c>
      <c r="H759" t="s">
        <v>137</v>
      </c>
      <c r="I759" t="s">
        <v>137</v>
      </c>
      <c r="J759" t="s">
        <v>137</v>
      </c>
      <c r="K759" t="b">
        <v>0</v>
      </c>
      <c r="L759">
        <v>1</v>
      </c>
      <c r="M759">
        <v>1</v>
      </c>
      <c r="N759">
        <v>1</v>
      </c>
      <c r="O759">
        <v>0</v>
      </c>
      <c r="P759">
        <v>0</v>
      </c>
      <c r="Q759">
        <v>1</v>
      </c>
    </row>
    <row r="760" spans="1:17" x14ac:dyDescent="0.3">
      <c r="A760" t="str">
        <f>Cleaning!E160</f>
        <v>Data Analyst</v>
      </c>
      <c r="B760" s="2">
        <f>Cleaning!F160*1000</f>
        <v>43000</v>
      </c>
      <c r="C760" s="2">
        <f>Cleaning!G160*1000</f>
        <v>76000</v>
      </c>
      <c r="D760" s="2">
        <f>(Table1[[#This Row],[Salary (Min)]]+Table1[[#This Row],[Salary (Max)]])/2</f>
        <v>59500</v>
      </c>
      <c r="E760" t="s">
        <v>6288</v>
      </c>
      <c r="F760" t="s">
        <v>19</v>
      </c>
      <c r="G760" t="str">
        <f>LEFT(Table1[[#This Row],[Location]],FIND(",",Table1[[#This Row],[Location]])-1)</f>
        <v>New York</v>
      </c>
      <c r="H760" t="s">
        <v>28</v>
      </c>
      <c r="I760" t="s">
        <v>29</v>
      </c>
      <c r="J760" t="s">
        <v>75</v>
      </c>
      <c r="K760" t="b">
        <v>0</v>
      </c>
      <c r="L760">
        <v>1</v>
      </c>
      <c r="M760">
        <v>0</v>
      </c>
      <c r="N760">
        <v>0</v>
      </c>
      <c r="O760">
        <v>0</v>
      </c>
      <c r="P760">
        <v>0</v>
      </c>
      <c r="Q760">
        <v>1</v>
      </c>
    </row>
    <row r="761" spans="1:17" x14ac:dyDescent="0.3">
      <c r="A761" t="str">
        <f>Cleaning!E161</f>
        <v>Data Analyst</v>
      </c>
      <c r="B761" s="2">
        <f>Cleaning!F161*1000</f>
        <v>43000</v>
      </c>
      <c r="C761" s="2">
        <f>Cleaning!G161*1000</f>
        <v>76000</v>
      </c>
      <c r="D761" s="2">
        <f>(Table1[[#This Row],[Salary (Min)]]+Table1[[#This Row],[Salary (Max)]])/2</f>
        <v>59500</v>
      </c>
      <c r="E761" t="s">
        <v>6270</v>
      </c>
      <c r="F761" t="s">
        <v>19</v>
      </c>
      <c r="G761" t="str">
        <f>LEFT(Table1[[#This Row],[Location]],FIND(",",Table1[[#This Row],[Location]])-1)</f>
        <v>New York</v>
      </c>
      <c r="H761" t="s">
        <v>20</v>
      </c>
      <c r="I761" t="s">
        <v>29</v>
      </c>
      <c r="J761" t="s">
        <v>120</v>
      </c>
      <c r="K761" t="b">
        <v>0</v>
      </c>
      <c r="L761">
        <v>1</v>
      </c>
      <c r="M761">
        <v>0</v>
      </c>
      <c r="N761">
        <v>0</v>
      </c>
      <c r="O761">
        <v>0</v>
      </c>
      <c r="P761">
        <v>0</v>
      </c>
      <c r="Q761">
        <v>1</v>
      </c>
    </row>
    <row r="762" spans="1:17" x14ac:dyDescent="0.3">
      <c r="A762" t="str">
        <f>Cleaning!E162</f>
        <v>Data Analyst</v>
      </c>
      <c r="B762" s="2">
        <f>Cleaning!F162*1000</f>
        <v>43000</v>
      </c>
      <c r="C762" s="2">
        <f>Cleaning!G162*1000</f>
        <v>76000</v>
      </c>
      <c r="D762" s="2">
        <f>(Table1[[#This Row],[Salary (Min)]]+Table1[[#This Row],[Salary (Max)]])/2</f>
        <v>59500</v>
      </c>
      <c r="E762" t="s">
        <v>6294</v>
      </c>
      <c r="F762" t="s">
        <v>530</v>
      </c>
      <c r="G762" t="str">
        <f>LEFT(Table1[[#This Row],[Location]],FIND(",",Table1[[#This Row],[Location]])-1)</f>
        <v>Newark</v>
      </c>
      <c r="H762" t="s">
        <v>118</v>
      </c>
      <c r="I762" t="s">
        <v>419</v>
      </c>
      <c r="J762" t="s">
        <v>160</v>
      </c>
      <c r="K762" t="b">
        <v>0</v>
      </c>
      <c r="L762">
        <v>1</v>
      </c>
      <c r="M762">
        <v>1</v>
      </c>
      <c r="N762">
        <v>0</v>
      </c>
      <c r="O762">
        <v>0</v>
      </c>
      <c r="P762">
        <v>0</v>
      </c>
      <c r="Q762">
        <v>1</v>
      </c>
    </row>
    <row r="763" spans="1:17" x14ac:dyDescent="0.3">
      <c r="A763" t="str">
        <f>Cleaning!E163</f>
        <v>Data Analyst</v>
      </c>
      <c r="B763" s="2">
        <f>Cleaning!F163*1000</f>
        <v>43000</v>
      </c>
      <c r="C763" s="2">
        <f>Cleaning!G163*1000</f>
        <v>76000</v>
      </c>
      <c r="D763" s="2">
        <f>(Table1[[#This Row],[Salary (Min)]]+Table1[[#This Row],[Salary (Max)]])/2</f>
        <v>59500</v>
      </c>
      <c r="E763" t="s">
        <v>6295</v>
      </c>
      <c r="F763" t="s">
        <v>19</v>
      </c>
      <c r="G763" t="str">
        <f>LEFT(Table1[[#This Row],[Location]],FIND(",",Table1[[#This Row],[Location]])-1)</f>
        <v>New York</v>
      </c>
      <c r="H763" t="s">
        <v>20</v>
      </c>
      <c r="I763" t="s">
        <v>80</v>
      </c>
      <c r="J763" t="s">
        <v>39</v>
      </c>
      <c r="K763" t="b">
        <v>0</v>
      </c>
      <c r="L763">
        <v>1</v>
      </c>
      <c r="M763">
        <v>0</v>
      </c>
      <c r="N763">
        <v>0</v>
      </c>
      <c r="O763">
        <v>0</v>
      </c>
      <c r="P763">
        <v>0</v>
      </c>
      <c r="Q763">
        <v>1</v>
      </c>
    </row>
    <row r="764" spans="1:17" x14ac:dyDescent="0.3">
      <c r="A764" t="str">
        <f>Cleaning!E164</f>
        <v>Data Analyst</v>
      </c>
      <c r="B764" s="2">
        <f>Cleaning!F164*1000</f>
        <v>43000</v>
      </c>
      <c r="C764" s="2">
        <f>Cleaning!G164*1000</f>
        <v>76000</v>
      </c>
      <c r="D764" s="2">
        <f>(Table1[[#This Row],[Salary (Min)]]+Table1[[#This Row],[Salary (Max)]])/2</f>
        <v>59500</v>
      </c>
      <c r="E764" t="s">
        <v>6296</v>
      </c>
      <c r="F764" t="s">
        <v>19</v>
      </c>
      <c r="G764" t="str">
        <f>LEFT(Table1[[#This Row],[Location]],FIND(",",Table1[[#This Row],[Location]])-1)</f>
        <v>New York</v>
      </c>
      <c r="H764" t="s">
        <v>137</v>
      </c>
      <c r="I764" t="s">
        <v>137</v>
      </c>
      <c r="J764" t="s">
        <v>137</v>
      </c>
      <c r="K764" t="b">
        <v>0</v>
      </c>
      <c r="L764">
        <v>1</v>
      </c>
      <c r="M764">
        <v>1</v>
      </c>
      <c r="N764">
        <v>0</v>
      </c>
      <c r="O764">
        <v>0</v>
      </c>
      <c r="P764">
        <v>2</v>
      </c>
      <c r="Q764">
        <v>0</v>
      </c>
    </row>
    <row r="765" spans="1:17" x14ac:dyDescent="0.3">
      <c r="A765" t="str">
        <f>Cleaning!E165</f>
        <v>Data Analyst</v>
      </c>
      <c r="B765" s="2">
        <f>Cleaning!F165*1000</f>
        <v>43000</v>
      </c>
      <c r="C765" s="2">
        <f>Cleaning!G165*1000</f>
        <v>76000</v>
      </c>
      <c r="D765" s="2">
        <f>(Table1[[#This Row],[Salary (Min)]]+Table1[[#This Row],[Salary (Max)]])/2</f>
        <v>59500</v>
      </c>
      <c r="E765" t="s">
        <v>6297</v>
      </c>
      <c r="F765" t="s">
        <v>19</v>
      </c>
      <c r="G765" t="str">
        <f>LEFT(Table1[[#This Row],[Location]],FIND(",",Table1[[#This Row],[Location]])-1)</f>
        <v>New York</v>
      </c>
      <c r="H765" t="s">
        <v>118</v>
      </c>
      <c r="I765" t="s">
        <v>178</v>
      </c>
      <c r="J765" t="s">
        <v>39</v>
      </c>
      <c r="K765" t="b">
        <v>0</v>
      </c>
      <c r="L765">
        <v>1</v>
      </c>
      <c r="M765">
        <v>1</v>
      </c>
      <c r="N765">
        <v>0</v>
      </c>
      <c r="O765">
        <v>0</v>
      </c>
      <c r="P765">
        <v>0</v>
      </c>
      <c r="Q765">
        <v>1</v>
      </c>
    </row>
    <row r="766" spans="1:17" x14ac:dyDescent="0.3">
      <c r="A766" t="str">
        <f>Cleaning!E166</f>
        <v>Data Analyst</v>
      </c>
      <c r="B766" s="2">
        <f>Cleaning!F166*1000</f>
        <v>43000</v>
      </c>
      <c r="C766" s="2">
        <f>Cleaning!G166*1000</f>
        <v>76000</v>
      </c>
      <c r="D766" s="2">
        <f>(Table1[[#This Row],[Salary (Min)]]+Table1[[#This Row],[Salary (Max)]])/2</f>
        <v>59500</v>
      </c>
      <c r="E766" t="s">
        <v>6290</v>
      </c>
      <c r="F766" t="s">
        <v>19</v>
      </c>
      <c r="G766" t="str">
        <f>LEFT(Table1[[#This Row],[Location]],FIND(",",Table1[[#This Row],[Location]])-1)</f>
        <v>New York</v>
      </c>
      <c r="H766" t="s">
        <v>118</v>
      </c>
      <c r="I766" t="s">
        <v>46</v>
      </c>
      <c r="J766" t="s">
        <v>160</v>
      </c>
      <c r="K766" t="b">
        <v>0</v>
      </c>
      <c r="L766">
        <v>1</v>
      </c>
      <c r="M766">
        <v>1</v>
      </c>
      <c r="N766">
        <v>0</v>
      </c>
      <c r="O766">
        <v>1</v>
      </c>
      <c r="P766">
        <v>0</v>
      </c>
      <c r="Q766">
        <v>1</v>
      </c>
    </row>
    <row r="767" spans="1:17" x14ac:dyDescent="0.3">
      <c r="A767" t="str">
        <f>Cleaning!E167</f>
        <v>Business Analyst</v>
      </c>
      <c r="B767" s="2">
        <f>Cleaning!F167*1000</f>
        <v>43000</v>
      </c>
      <c r="C767" s="2">
        <f>Cleaning!G167*1000</f>
        <v>76000</v>
      </c>
      <c r="D767" s="2">
        <f>(Table1[[#This Row],[Salary (Min)]]+Table1[[#This Row],[Salary (Max)]])/2</f>
        <v>59500</v>
      </c>
      <c r="E767" t="s">
        <v>6275</v>
      </c>
      <c r="F767" t="s">
        <v>19</v>
      </c>
      <c r="G767" t="str">
        <f>LEFT(Table1[[#This Row],[Location]],FIND(",",Table1[[#This Row],[Location]])-1)</f>
        <v>New York</v>
      </c>
      <c r="H767" t="s">
        <v>35</v>
      </c>
      <c r="I767" t="s">
        <v>543</v>
      </c>
      <c r="J767" t="s">
        <v>160</v>
      </c>
      <c r="K767" t="b">
        <v>0</v>
      </c>
      <c r="L767">
        <v>0</v>
      </c>
      <c r="M767">
        <v>0</v>
      </c>
      <c r="N767">
        <v>0</v>
      </c>
      <c r="O767">
        <v>0</v>
      </c>
      <c r="P767">
        <v>0</v>
      </c>
      <c r="Q767">
        <v>1</v>
      </c>
    </row>
    <row r="768" spans="1:17" x14ac:dyDescent="0.3">
      <c r="A768" t="str">
        <f>Cleaning!E168</f>
        <v>Data Analyst</v>
      </c>
      <c r="B768" s="2">
        <f>Cleaning!F168*1000</f>
        <v>43000</v>
      </c>
      <c r="C768" s="2">
        <f>Cleaning!G168*1000</f>
        <v>76000</v>
      </c>
      <c r="D768" s="2">
        <f>(Table1[[#This Row],[Salary (Min)]]+Table1[[#This Row],[Salary (Max)]])/2</f>
        <v>59500</v>
      </c>
      <c r="E768" t="s">
        <v>6268</v>
      </c>
      <c r="F768" t="s">
        <v>19</v>
      </c>
      <c r="G768" t="str">
        <f>LEFT(Table1[[#This Row],[Location]],FIND(",",Table1[[#This Row],[Location]])-1)</f>
        <v>New York</v>
      </c>
      <c r="H768" t="s">
        <v>91</v>
      </c>
      <c r="I768" t="s">
        <v>37</v>
      </c>
      <c r="J768" t="s">
        <v>39</v>
      </c>
      <c r="K768" t="b">
        <v>0</v>
      </c>
      <c r="L768">
        <v>1</v>
      </c>
      <c r="M768">
        <v>0</v>
      </c>
      <c r="N768">
        <v>0</v>
      </c>
      <c r="O768">
        <v>0</v>
      </c>
      <c r="P768">
        <v>0</v>
      </c>
      <c r="Q768">
        <v>1</v>
      </c>
    </row>
    <row r="769" spans="1:17" x14ac:dyDescent="0.3">
      <c r="A769" t="str">
        <f>Cleaning!E169</f>
        <v>Data Analyst</v>
      </c>
      <c r="B769" s="2">
        <f>Cleaning!F169*1000</f>
        <v>43000</v>
      </c>
      <c r="C769" s="2">
        <f>Cleaning!G169*1000</f>
        <v>76000</v>
      </c>
      <c r="D769" s="2">
        <f>(Table1[[#This Row],[Salary (Min)]]+Table1[[#This Row],[Salary (Max)]])/2</f>
        <v>59500</v>
      </c>
      <c r="E769" t="s">
        <v>6298</v>
      </c>
      <c r="F769" t="s">
        <v>173</v>
      </c>
      <c r="G769" t="str">
        <f>LEFT(Table1[[#This Row],[Location]],FIND(",",Table1[[#This Row],[Location]])-1)</f>
        <v>Brooklyn</v>
      </c>
      <c r="H769" t="s">
        <v>137</v>
      </c>
      <c r="I769" t="s">
        <v>137</v>
      </c>
      <c r="J769" t="s">
        <v>39</v>
      </c>
      <c r="K769" t="b">
        <v>0</v>
      </c>
      <c r="L769">
        <v>0</v>
      </c>
      <c r="M769">
        <v>0</v>
      </c>
      <c r="N769">
        <v>0</v>
      </c>
      <c r="O769">
        <v>0</v>
      </c>
      <c r="P769">
        <v>0</v>
      </c>
      <c r="Q769">
        <v>1</v>
      </c>
    </row>
    <row r="770" spans="1:17" x14ac:dyDescent="0.3">
      <c r="A770" t="str">
        <f>Cleaning!E170</f>
        <v>Data Analyst</v>
      </c>
      <c r="B770" s="2">
        <f>Cleaning!F170*1000</f>
        <v>43000</v>
      </c>
      <c r="C770" s="2">
        <f>Cleaning!G170*1000</f>
        <v>76000</v>
      </c>
      <c r="D770" s="2">
        <f>(Table1[[#This Row],[Salary (Min)]]+Table1[[#This Row],[Salary (Max)]])/2</f>
        <v>59500</v>
      </c>
      <c r="E770" t="s">
        <v>6299</v>
      </c>
      <c r="F770" t="s">
        <v>19</v>
      </c>
      <c r="G770" t="str">
        <f>LEFT(Table1[[#This Row],[Location]],FIND(",",Table1[[#This Row],[Location]])-1)</f>
        <v>New York</v>
      </c>
      <c r="H770" t="s">
        <v>51</v>
      </c>
      <c r="I770" t="s">
        <v>119</v>
      </c>
      <c r="J770" t="s">
        <v>24</v>
      </c>
      <c r="K770" t="b">
        <v>0</v>
      </c>
      <c r="L770">
        <v>0</v>
      </c>
      <c r="M770">
        <v>1</v>
      </c>
      <c r="N770">
        <v>0</v>
      </c>
      <c r="O770">
        <v>0</v>
      </c>
      <c r="P770">
        <v>0</v>
      </c>
      <c r="Q770">
        <v>0</v>
      </c>
    </row>
    <row r="771" spans="1:17" x14ac:dyDescent="0.3">
      <c r="A771" t="str">
        <f>Cleaning!E171</f>
        <v>Data Analyst</v>
      </c>
      <c r="B771" s="2">
        <f>Cleaning!F171*1000</f>
        <v>43000</v>
      </c>
      <c r="C771" s="2">
        <f>Cleaning!G171*1000</f>
        <v>76000</v>
      </c>
      <c r="D771" s="2">
        <f>(Table1[[#This Row],[Salary (Min)]]+Table1[[#This Row],[Salary (Max)]])/2</f>
        <v>59500</v>
      </c>
      <c r="E771" t="s">
        <v>6300</v>
      </c>
      <c r="F771" t="s">
        <v>173</v>
      </c>
      <c r="G771" t="str">
        <f>LEFT(Table1[[#This Row],[Location]],FIND(",",Table1[[#This Row],[Location]])-1)</f>
        <v>Brooklyn</v>
      </c>
      <c r="H771" t="s">
        <v>20</v>
      </c>
      <c r="I771" t="s">
        <v>22</v>
      </c>
      <c r="J771" t="s">
        <v>120</v>
      </c>
      <c r="K771" t="b">
        <v>0</v>
      </c>
      <c r="L771">
        <v>1</v>
      </c>
      <c r="M771">
        <v>0</v>
      </c>
      <c r="N771">
        <v>0</v>
      </c>
      <c r="O771">
        <v>0</v>
      </c>
      <c r="P771">
        <v>0</v>
      </c>
      <c r="Q771">
        <v>1</v>
      </c>
    </row>
    <row r="772" spans="1:17" x14ac:dyDescent="0.3">
      <c r="A772" t="str">
        <f>Cleaning!E172</f>
        <v>Business Analyst</v>
      </c>
      <c r="B772" s="2">
        <f>Cleaning!F172*1000</f>
        <v>43000</v>
      </c>
      <c r="C772" s="2">
        <f>Cleaning!G172*1000</f>
        <v>76000</v>
      </c>
      <c r="D772" s="2">
        <f>(Table1[[#This Row],[Salary (Min)]]+Table1[[#This Row],[Salary (Max)]])/2</f>
        <v>59500</v>
      </c>
      <c r="E772" t="s">
        <v>6301</v>
      </c>
      <c r="F772" t="s">
        <v>264</v>
      </c>
      <c r="G772" t="str">
        <f>LEFT(Table1[[#This Row],[Location]],FIND(",",Table1[[#This Row],[Location]])-1)</f>
        <v>Weehawken</v>
      </c>
      <c r="H772" t="s">
        <v>91</v>
      </c>
      <c r="I772" t="s">
        <v>46</v>
      </c>
      <c r="J772" t="s">
        <v>106</v>
      </c>
      <c r="K772" t="b">
        <v>0</v>
      </c>
      <c r="L772">
        <v>1</v>
      </c>
      <c r="M772">
        <v>1</v>
      </c>
      <c r="N772">
        <v>1</v>
      </c>
      <c r="O772">
        <v>1</v>
      </c>
      <c r="P772">
        <v>0</v>
      </c>
      <c r="Q772">
        <v>1</v>
      </c>
    </row>
    <row r="773" spans="1:17" x14ac:dyDescent="0.3">
      <c r="A773" t="str">
        <f>Cleaning!E173</f>
        <v>Data Analyst</v>
      </c>
      <c r="B773" s="2">
        <f>Cleaning!F173*1000</f>
        <v>43000</v>
      </c>
      <c r="C773" s="2">
        <f>Cleaning!G173*1000</f>
        <v>76000</v>
      </c>
      <c r="D773" s="2">
        <f>(Table1[[#This Row],[Salary (Min)]]+Table1[[#This Row],[Salary (Max)]])/2</f>
        <v>59500</v>
      </c>
      <c r="E773" t="s">
        <v>6210</v>
      </c>
      <c r="F773" t="s">
        <v>19</v>
      </c>
      <c r="G773" t="str">
        <f>LEFT(Table1[[#This Row],[Location]],FIND(",",Table1[[#This Row],[Location]])-1)</f>
        <v>New York</v>
      </c>
      <c r="H773" t="s">
        <v>51</v>
      </c>
      <c r="I773" t="s">
        <v>46</v>
      </c>
      <c r="J773" t="s">
        <v>24</v>
      </c>
      <c r="K773" t="b">
        <v>0</v>
      </c>
      <c r="L773">
        <v>1</v>
      </c>
      <c r="M773">
        <v>0</v>
      </c>
      <c r="N773">
        <v>0</v>
      </c>
      <c r="O773">
        <v>0</v>
      </c>
      <c r="P773">
        <v>0</v>
      </c>
      <c r="Q773">
        <v>1</v>
      </c>
    </row>
    <row r="774" spans="1:17" x14ac:dyDescent="0.3">
      <c r="A774" t="str">
        <f>Cleaning!E174</f>
        <v>Data Analyst</v>
      </c>
      <c r="B774" s="2">
        <f>Cleaning!F174*1000</f>
        <v>43000</v>
      </c>
      <c r="C774" s="2">
        <f>Cleaning!G174*1000</f>
        <v>76000</v>
      </c>
      <c r="D774" s="2">
        <f>(Table1[[#This Row],[Salary (Min)]]+Table1[[#This Row],[Salary (Max)]])/2</f>
        <v>59500</v>
      </c>
      <c r="E774" t="s">
        <v>6239</v>
      </c>
      <c r="F774" t="s">
        <v>19</v>
      </c>
      <c r="G774" t="str">
        <f>LEFT(Table1[[#This Row],[Location]],FIND(",",Table1[[#This Row],[Location]])-1)</f>
        <v>New York</v>
      </c>
      <c r="H774" t="s">
        <v>91</v>
      </c>
      <c r="I774" t="s">
        <v>137</v>
      </c>
      <c r="J774" t="s">
        <v>160</v>
      </c>
      <c r="K774" t="b">
        <v>0</v>
      </c>
      <c r="L774">
        <v>1</v>
      </c>
      <c r="M774">
        <v>1</v>
      </c>
      <c r="N774">
        <v>0</v>
      </c>
      <c r="O774">
        <v>0</v>
      </c>
      <c r="P774">
        <v>0</v>
      </c>
      <c r="Q774">
        <v>1</v>
      </c>
    </row>
    <row r="775" spans="1:17" x14ac:dyDescent="0.3">
      <c r="A775" t="str">
        <f>Cleaning!E175</f>
        <v>Data Analyst</v>
      </c>
      <c r="B775" s="2">
        <f>Cleaning!F175*1000</f>
        <v>43000</v>
      </c>
      <c r="C775" s="2">
        <f>Cleaning!G175*1000</f>
        <v>76000</v>
      </c>
      <c r="D775" s="2">
        <f>(Table1[[#This Row],[Salary (Min)]]+Table1[[#This Row],[Salary (Max)]])/2</f>
        <v>59500</v>
      </c>
      <c r="E775" t="s">
        <v>6302</v>
      </c>
      <c r="F775" t="s">
        <v>19</v>
      </c>
      <c r="G775" t="str">
        <f>LEFT(Table1[[#This Row],[Location]],FIND(",",Table1[[#This Row],[Location]])-1)</f>
        <v>New York</v>
      </c>
      <c r="H775" t="s">
        <v>28</v>
      </c>
      <c r="I775" t="s">
        <v>58</v>
      </c>
      <c r="J775" t="s">
        <v>132</v>
      </c>
      <c r="K775" t="b">
        <v>0</v>
      </c>
      <c r="L775">
        <v>0</v>
      </c>
      <c r="M775">
        <v>0</v>
      </c>
      <c r="N775">
        <v>0</v>
      </c>
      <c r="O775">
        <v>0</v>
      </c>
      <c r="P775">
        <v>0</v>
      </c>
      <c r="Q775">
        <v>1</v>
      </c>
    </row>
    <row r="776" spans="1:17" x14ac:dyDescent="0.3">
      <c r="A776" t="str">
        <f>Cleaning!E176</f>
        <v>Data Analyst</v>
      </c>
      <c r="B776" s="2">
        <f>Cleaning!F176*1000</f>
        <v>43000</v>
      </c>
      <c r="C776" s="2">
        <f>Cleaning!G176*1000</f>
        <v>76000</v>
      </c>
      <c r="D776" s="2">
        <f>(Table1[[#This Row],[Salary (Min)]]+Table1[[#This Row],[Salary (Max)]])/2</f>
        <v>59500</v>
      </c>
      <c r="E776" t="s">
        <v>6303</v>
      </c>
      <c r="F776" t="s">
        <v>19</v>
      </c>
      <c r="G776" t="str">
        <f>LEFT(Table1[[#This Row],[Location]],FIND(",",Table1[[#This Row],[Location]])-1)</f>
        <v>New York</v>
      </c>
      <c r="H776" t="s">
        <v>91</v>
      </c>
      <c r="I776" t="s">
        <v>137</v>
      </c>
      <c r="J776" t="s">
        <v>39</v>
      </c>
      <c r="K776" t="b">
        <v>0</v>
      </c>
      <c r="L776">
        <v>1</v>
      </c>
      <c r="M776">
        <v>1</v>
      </c>
      <c r="N776">
        <v>1</v>
      </c>
      <c r="O776">
        <v>1</v>
      </c>
      <c r="P776">
        <v>0</v>
      </c>
      <c r="Q776">
        <v>1</v>
      </c>
    </row>
    <row r="777" spans="1:17" x14ac:dyDescent="0.3">
      <c r="A777" t="str">
        <f>Cleaning!E177</f>
        <v>Data Analyst</v>
      </c>
      <c r="B777" s="2">
        <f>Cleaning!F177*1000</f>
        <v>43000</v>
      </c>
      <c r="C777" s="2">
        <f>Cleaning!G177*1000</f>
        <v>76000</v>
      </c>
      <c r="D777" s="2">
        <f>(Table1[[#This Row],[Salary (Min)]]+Table1[[#This Row],[Salary (Max)]])/2</f>
        <v>59500</v>
      </c>
      <c r="E777" t="s">
        <v>6304</v>
      </c>
      <c r="F777" t="s">
        <v>659</v>
      </c>
      <c r="G777" t="str">
        <f>LEFT(Table1[[#This Row],[Location]],FIND(",",Table1[[#This Row],[Location]])-1)</f>
        <v>Haworth</v>
      </c>
      <c r="H777" t="s">
        <v>51</v>
      </c>
      <c r="I777" t="s">
        <v>119</v>
      </c>
      <c r="J777" t="s">
        <v>47</v>
      </c>
      <c r="K777" t="b">
        <v>0</v>
      </c>
      <c r="L777">
        <v>1</v>
      </c>
      <c r="M777">
        <v>1</v>
      </c>
      <c r="N777">
        <v>0</v>
      </c>
      <c r="O777">
        <v>1</v>
      </c>
      <c r="P777">
        <v>0</v>
      </c>
      <c r="Q777">
        <v>1</v>
      </c>
    </row>
    <row r="778" spans="1:17" x14ac:dyDescent="0.3">
      <c r="A778" t="str">
        <f>Cleaning!E178</f>
        <v>Data Analyst</v>
      </c>
      <c r="B778" s="2">
        <f>Cleaning!F178*1000</f>
        <v>43000</v>
      </c>
      <c r="C778" s="2">
        <f>Cleaning!G178*1000</f>
        <v>76000</v>
      </c>
      <c r="D778" s="2">
        <f>(Table1[[#This Row],[Salary (Min)]]+Table1[[#This Row],[Salary (Max)]])/2</f>
        <v>59500</v>
      </c>
      <c r="E778" t="s">
        <v>6305</v>
      </c>
      <c r="F778" t="s">
        <v>664</v>
      </c>
      <c r="G778" t="str">
        <f>LEFT(Table1[[#This Row],[Location]],FIND(",",Table1[[#This Row],[Location]])-1)</f>
        <v>Fort Lee</v>
      </c>
      <c r="H778" t="s">
        <v>20</v>
      </c>
      <c r="I778" t="s">
        <v>194</v>
      </c>
      <c r="J778" t="s">
        <v>47</v>
      </c>
      <c r="K778" t="b">
        <v>0</v>
      </c>
      <c r="L778">
        <v>0</v>
      </c>
      <c r="M778">
        <v>0</v>
      </c>
      <c r="N778">
        <v>0</v>
      </c>
      <c r="O778">
        <v>0</v>
      </c>
      <c r="P778">
        <v>0</v>
      </c>
      <c r="Q778">
        <v>1</v>
      </c>
    </row>
    <row r="779" spans="1:17" x14ac:dyDescent="0.3">
      <c r="A779" t="str">
        <f>Cleaning!E179</f>
        <v>Data Analyst</v>
      </c>
      <c r="B779" s="2">
        <f>Cleaning!F179*1000</f>
        <v>43000</v>
      </c>
      <c r="C779" s="2">
        <f>Cleaning!G179*1000</f>
        <v>76000</v>
      </c>
      <c r="D779" s="2">
        <f>(Table1[[#This Row],[Salary (Min)]]+Table1[[#This Row],[Salary (Max)]])/2</f>
        <v>59500</v>
      </c>
      <c r="E779" t="s">
        <v>6306</v>
      </c>
      <c r="F779" t="s">
        <v>19</v>
      </c>
      <c r="G779" t="str">
        <f>LEFT(Table1[[#This Row],[Location]],FIND(",",Table1[[#This Row],[Location]])-1)</f>
        <v>New York</v>
      </c>
      <c r="H779" t="s">
        <v>28</v>
      </c>
      <c r="I779" t="s">
        <v>340</v>
      </c>
      <c r="J779" t="s">
        <v>132</v>
      </c>
      <c r="K779" t="b">
        <v>0</v>
      </c>
      <c r="L779">
        <v>0</v>
      </c>
      <c r="M779">
        <v>0</v>
      </c>
      <c r="N779">
        <v>0</v>
      </c>
      <c r="O779">
        <v>0</v>
      </c>
      <c r="P779">
        <v>0</v>
      </c>
      <c r="Q779">
        <v>1</v>
      </c>
    </row>
    <row r="780" spans="1:17" x14ac:dyDescent="0.3">
      <c r="A780" t="str">
        <f>Cleaning!E180</f>
        <v>Data Analyst</v>
      </c>
      <c r="B780" s="2">
        <f>Cleaning!F180*1000</f>
        <v>43000</v>
      </c>
      <c r="C780" s="2">
        <f>Cleaning!G180*1000</f>
        <v>76000</v>
      </c>
      <c r="D780" s="2">
        <f>(Table1[[#This Row],[Salary (Min)]]+Table1[[#This Row],[Salary (Max)]])/2</f>
        <v>59500</v>
      </c>
      <c r="E780" t="s">
        <v>6307</v>
      </c>
      <c r="F780" t="s">
        <v>19</v>
      </c>
      <c r="G780" t="str">
        <f>LEFT(Table1[[#This Row],[Location]],FIND(",",Table1[[#This Row],[Location]])-1)</f>
        <v>New York</v>
      </c>
      <c r="H780" t="s">
        <v>91</v>
      </c>
      <c r="I780" t="s">
        <v>37</v>
      </c>
      <c r="J780" t="s">
        <v>39</v>
      </c>
      <c r="K780" t="b">
        <v>0</v>
      </c>
      <c r="L780">
        <v>1</v>
      </c>
      <c r="M780">
        <v>1</v>
      </c>
      <c r="N780">
        <v>0</v>
      </c>
      <c r="O780">
        <v>1</v>
      </c>
      <c r="P780">
        <v>0</v>
      </c>
      <c r="Q780">
        <v>0</v>
      </c>
    </row>
    <row r="781" spans="1:17" x14ac:dyDescent="0.3">
      <c r="A781" t="str">
        <f>Cleaning!E181</f>
        <v>Data Analyst</v>
      </c>
      <c r="B781" s="2">
        <f>Cleaning!F181*1000</f>
        <v>43000</v>
      </c>
      <c r="C781" s="2">
        <f>Cleaning!G181*1000</f>
        <v>76000</v>
      </c>
      <c r="D781" s="2">
        <f>(Table1[[#This Row],[Salary (Min)]]+Table1[[#This Row],[Salary (Max)]])/2</f>
        <v>59500</v>
      </c>
      <c r="E781" t="s">
        <v>6308</v>
      </c>
      <c r="F781" t="s">
        <v>19</v>
      </c>
      <c r="G781" t="str">
        <f>LEFT(Table1[[#This Row],[Location]],FIND(",",Table1[[#This Row],[Location]])-1)</f>
        <v>New York</v>
      </c>
      <c r="H781" t="s">
        <v>137</v>
      </c>
      <c r="I781" t="s">
        <v>137</v>
      </c>
      <c r="J781" t="s">
        <v>39</v>
      </c>
      <c r="K781" t="b">
        <v>0</v>
      </c>
      <c r="L781">
        <v>0</v>
      </c>
      <c r="M781">
        <v>0</v>
      </c>
      <c r="N781">
        <v>0</v>
      </c>
      <c r="O781">
        <v>0</v>
      </c>
      <c r="P781">
        <v>0</v>
      </c>
      <c r="Q781">
        <v>1</v>
      </c>
    </row>
    <row r="782" spans="1:17" x14ac:dyDescent="0.3">
      <c r="A782" t="str">
        <f>Cleaning!E182</f>
        <v>Data Analyst</v>
      </c>
      <c r="B782" s="2">
        <f>Cleaning!F182*1000</f>
        <v>43000</v>
      </c>
      <c r="C782" s="2">
        <f>Cleaning!G182*1000</f>
        <v>76000</v>
      </c>
      <c r="D782" s="2">
        <f>(Table1[[#This Row],[Salary (Min)]]+Table1[[#This Row],[Salary (Max)]])/2</f>
        <v>59500</v>
      </c>
      <c r="E782" t="s">
        <v>6204</v>
      </c>
      <c r="F782" t="s">
        <v>19</v>
      </c>
      <c r="G782" t="str">
        <f>LEFT(Table1[[#This Row],[Location]],FIND(",",Table1[[#This Row],[Location]])-1)</f>
        <v>New York</v>
      </c>
      <c r="H782" t="s">
        <v>35</v>
      </c>
      <c r="I782" t="s">
        <v>46</v>
      </c>
      <c r="J782" t="s">
        <v>229</v>
      </c>
      <c r="K782" t="b">
        <v>0</v>
      </c>
      <c r="L782">
        <v>1</v>
      </c>
      <c r="M782">
        <v>0</v>
      </c>
      <c r="N782">
        <v>0</v>
      </c>
      <c r="O782">
        <v>0</v>
      </c>
      <c r="P782">
        <v>0</v>
      </c>
      <c r="Q782">
        <v>0</v>
      </c>
    </row>
    <row r="783" spans="1:17" x14ac:dyDescent="0.3">
      <c r="A783" t="str">
        <f>Cleaning!E459</f>
        <v>Data Analyst</v>
      </c>
      <c r="B783" s="2">
        <f>Cleaning!F459*1000</f>
        <v>43000</v>
      </c>
      <c r="C783" s="2">
        <f>Cleaning!G459*1000</f>
        <v>69000</v>
      </c>
      <c r="D783" s="2">
        <f>(Table1[[#This Row],[Salary (Min)]]+Table1[[#This Row],[Salary (Max)]])/2</f>
        <v>56000</v>
      </c>
      <c r="E783" t="s">
        <v>6492</v>
      </c>
      <c r="F783" t="s">
        <v>1487</v>
      </c>
      <c r="G783" t="str">
        <f>LEFT(Table1[[#This Row],[Location]],FIND(",",Table1[[#This Row],[Location]])-1)</f>
        <v>Hampton</v>
      </c>
      <c r="H783" t="s">
        <v>20</v>
      </c>
      <c r="I783" t="s">
        <v>1489</v>
      </c>
      <c r="J783" t="s">
        <v>47</v>
      </c>
      <c r="K783" t="b">
        <v>0</v>
      </c>
      <c r="L783">
        <v>1</v>
      </c>
      <c r="M783">
        <v>0</v>
      </c>
      <c r="N783">
        <v>0</v>
      </c>
      <c r="O783">
        <v>0</v>
      </c>
      <c r="P783">
        <v>0</v>
      </c>
      <c r="Q783">
        <v>0</v>
      </c>
    </row>
    <row r="784" spans="1:17" x14ac:dyDescent="0.3">
      <c r="A784" t="str">
        <f>Cleaning!E460</f>
        <v>Data Analyst</v>
      </c>
      <c r="B784" s="2">
        <f>Cleaning!F460*1000</f>
        <v>43000</v>
      </c>
      <c r="C784" s="2">
        <f>Cleaning!G460*1000</f>
        <v>69000</v>
      </c>
      <c r="D784" s="2">
        <f>(Table1[[#This Row],[Salary (Min)]]+Table1[[#This Row],[Salary (Max)]])/2</f>
        <v>56000</v>
      </c>
      <c r="E784" t="s">
        <v>6493</v>
      </c>
      <c r="F784" t="s">
        <v>1487</v>
      </c>
      <c r="G784" t="str">
        <f>LEFT(Table1[[#This Row],[Location]],FIND(",",Table1[[#This Row],[Location]])-1)</f>
        <v>Hampton</v>
      </c>
      <c r="H784" t="s">
        <v>35</v>
      </c>
      <c r="I784" t="s">
        <v>563</v>
      </c>
      <c r="J784" t="s">
        <v>24</v>
      </c>
      <c r="K784" t="b">
        <v>0</v>
      </c>
      <c r="L784">
        <v>0</v>
      </c>
      <c r="M784">
        <v>0</v>
      </c>
      <c r="N784">
        <v>0</v>
      </c>
      <c r="O784">
        <v>0</v>
      </c>
      <c r="P784">
        <v>0</v>
      </c>
      <c r="Q784">
        <v>0</v>
      </c>
    </row>
    <row r="785" spans="1:17" x14ac:dyDescent="0.3">
      <c r="A785" t="str">
        <f>Cleaning!E461</f>
        <v>Data Analyst</v>
      </c>
      <c r="B785" s="2">
        <f>Cleaning!F461*1000</f>
        <v>43000</v>
      </c>
      <c r="C785" s="2">
        <f>Cleaning!G461*1000</f>
        <v>69000</v>
      </c>
      <c r="D785" s="2">
        <f>(Table1[[#This Row],[Salary (Min)]]+Table1[[#This Row],[Salary (Max)]])/2</f>
        <v>56000</v>
      </c>
      <c r="E785" t="s">
        <v>6494</v>
      </c>
      <c r="F785" t="s">
        <v>1495</v>
      </c>
      <c r="G785" t="str">
        <f>LEFT(Table1[[#This Row],[Location]],FIND(",",Table1[[#This Row],[Location]])-1)</f>
        <v>Norfolk</v>
      </c>
      <c r="H785" t="s">
        <v>20</v>
      </c>
      <c r="I785" t="s">
        <v>119</v>
      </c>
      <c r="J785" t="s">
        <v>120</v>
      </c>
      <c r="K785" t="b">
        <v>0</v>
      </c>
      <c r="L785">
        <v>0</v>
      </c>
      <c r="M785">
        <v>0</v>
      </c>
      <c r="N785">
        <v>0</v>
      </c>
      <c r="O785">
        <v>1</v>
      </c>
      <c r="P785">
        <v>0</v>
      </c>
      <c r="Q785">
        <v>1</v>
      </c>
    </row>
    <row r="786" spans="1:17" x14ac:dyDescent="0.3">
      <c r="A786" t="str">
        <f>Cleaning!E462</f>
        <v>Data Analyst</v>
      </c>
      <c r="B786" s="2">
        <f>Cleaning!F462*1000</f>
        <v>43000</v>
      </c>
      <c r="C786" s="2">
        <f>Cleaning!G462*1000</f>
        <v>69000</v>
      </c>
      <c r="D786" s="2">
        <f>(Table1[[#This Row],[Salary (Min)]]+Table1[[#This Row],[Salary (Max)]])/2</f>
        <v>56000</v>
      </c>
      <c r="E786" t="s">
        <v>6495</v>
      </c>
      <c r="F786" t="s">
        <v>1487</v>
      </c>
      <c r="G786" t="str">
        <f>LEFT(Table1[[#This Row],[Location]],FIND(",",Table1[[#This Row],[Location]])-1)</f>
        <v>Hampton</v>
      </c>
      <c r="H786" t="s">
        <v>118</v>
      </c>
      <c r="I786" t="s">
        <v>22</v>
      </c>
      <c r="J786" t="s">
        <v>47</v>
      </c>
      <c r="K786" t="b">
        <v>0</v>
      </c>
      <c r="L786">
        <v>0</v>
      </c>
      <c r="M786">
        <v>0</v>
      </c>
      <c r="N786">
        <v>0</v>
      </c>
      <c r="O786">
        <v>0</v>
      </c>
      <c r="P786">
        <v>0</v>
      </c>
      <c r="Q786">
        <v>0</v>
      </c>
    </row>
    <row r="787" spans="1:17" x14ac:dyDescent="0.3">
      <c r="A787" t="str">
        <f>Cleaning!E463</f>
        <v>Data Analyst</v>
      </c>
      <c r="B787" s="2">
        <f>Cleaning!F463*1000</f>
        <v>43000</v>
      </c>
      <c r="C787" s="2">
        <f>Cleaning!G463*1000</f>
        <v>69000</v>
      </c>
      <c r="D787" s="2">
        <f>(Table1[[#This Row],[Salary (Min)]]+Table1[[#This Row],[Salary (Max)]])/2</f>
        <v>56000</v>
      </c>
      <c r="E787" t="s">
        <v>6264</v>
      </c>
      <c r="F787" t="s">
        <v>1487</v>
      </c>
      <c r="G787" t="str">
        <f>LEFT(Table1[[#This Row],[Location]],FIND(",",Table1[[#This Row],[Location]])-1)</f>
        <v>Hampton</v>
      </c>
      <c r="H787" t="s">
        <v>118</v>
      </c>
      <c r="I787" t="s">
        <v>46</v>
      </c>
      <c r="J787" t="s">
        <v>47</v>
      </c>
      <c r="K787" t="b">
        <v>0</v>
      </c>
      <c r="L787">
        <v>0</v>
      </c>
      <c r="M787">
        <v>0</v>
      </c>
      <c r="N787">
        <v>1</v>
      </c>
      <c r="O787">
        <v>0</v>
      </c>
      <c r="P787">
        <v>0</v>
      </c>
      <c r="Q787">
        <v>1</v>
      </c>
    </row>
    <row r="788" spans="1:17" x14ac:dyDescent="0.3">
      <c r="A788" t="str">
        <f>Cleaning!E464</f>
        <v>Data Analyst</v>
      </c>
      <c r="B788" s="2">
        <f>Cleaning!F464*1000</f>
        <v>43000</v>
      </c>
      <c r="C788" s="2">
        <f>Cleaning!G464*1000</f>
        <v>69000</v>
      </c>
      <c r="D788" s="2">
        <f>(Table1[[#This Row],[Salary (Min)]]+Table1[[#This Row],[Salary (Max)]])/2</f>
        <v>56000</v>
      </c>
      <c r="E788" t="s">
        <v>6496</v>
      </c>
      <c r="F788" t="s">
        <v>1504</v>
      </c>
      <c r="G788" t="str">
        <f>LEFT(Table1[[#This Row],[Location]],FIND(",",Table1[[#This Row],[Location]])-1)</f>
        <v>Portsmouth</v>
      </c>
      <c r="H788" t="s">
        <v>20</v>
      </c>
      <c r="I788" t="s">
        <v>580</v>
      </c>
      <c r="J788" t="s">
        <v>160</v>
      </c>
      <c r="K788" t="b">
        <v>0</v>
      </c>
      <c r="L788">
        <v>0</v>
      </c>
      <c r="M788">
        <v>0</v>
      </c>
      <c r="N788">
        <v>0</v>
      </c>
      <c r="O788">
        <v>0</v>
      </c>
      <c r="P788">
        <v>0</v>
      </c>
      <c r="Q788">
        <v>1</v>
      </c>
    </row>
    <row r="789" spans="1:17" x14ac:dyDescent="0.3">
      <c r="A789" t="str">
        <f>Cleaning!E465</f>
        <v>Data Analyst</v>
      </c>
      <c r="B789" s="2">
        <f>Cleaning!F465*1000</f>
        <v>43000</v>
      </c>
      <c r="C789" s="2">
        <f>Cleaning!G465*1000</f>
        <v>69000</v>
      </c>
      <c r="D789" s="2">
        <f>(Table1[[#This Row],[Salary (Min)]]+Table1[[#This Row],[Salary (Max)]])/2</f>
        <v>56000</v>
      </c>
      <c r="E789" t="s">
        <v>6497</v>
      </c>
      <c r="F789" t="s">
        <v>1495</v>
      </c>
      <c r="G789" t="str">
        <f>LEFT(Table1[[#This Row],[Location]],FIND(",",Table1[[#This Row],[Location]])-1)</f>
        <v>Norfolk</v>
      </c>
      <c r="H789" t="s">
        <v>91</v>
      </c>
      <c r="I789" t="s">
        <v>137</v>
      </c>
      <c r="J789" t="s">
        <v>155</v>
      </c>
      <c r="K789" t="b">
        <v>0</v>
      </c>
      <c r="L789">
        <v>0</v>
      </c>
      <c r="M789">
        <v>0</v>
      </c>
      <c r="N789">
        <v>0</v>
      </c>
      <c r="O789">
        <v>0</v>
      </c>
      <c r="P789">
        <v>0</v>
      </c>
      <c r="Q789">
        <v>1</v>
      </c>
    </row>
    <row r="790" spans="1:17" x14ac:dyDescent="0.3">
      <c r="A790" t="str">
        <f>Cleaning!E466</f>
        <v>Data Analyst</v>
      </c>
      <c r="B790" s="2">
        <f>Cleaning!F466*1000</f>
        <v>43000</v>
      </c>
      <c r="C790" s="2">
        <f>Cleaning!G466*1000</f>
        <v>69000</v>
      </c>
      <c r="D790" s="2">
        <f>(Table1[[#This Row],[Salary (Min)]]+Table1[[#This Row],[Salary (Max)]])/2</f>
        <v>56000</v>
      </c>
      <c r="E790" t="s">
        <v>6498</v>
      </c>
      <c r="F790" t="s">
        <v>1495</v>
      </c>
      <c r="G790" t="str">
        <f>LEFT(Table1[[#This Row],[Location]],FIND(",",Table1[[#This Row],[Location]])-1)</f>
        <v>Norfolk</v>
      </c>
      <c r="H790" t="s">
        <v>91</v>
      </c>
      <c r="I790" t="s">
        <v>137</v>
      </c>
      <c r="J790" t="s">
        <v>106</v>
      </c>
      <c r="K790" t="b">
        <v>0</v>
      </c>
      <c r="L790">
        <v>1</v>
      </c>
      <c r="M790">
        <v>0</v>
      </c>
      <c r="N790">
        <v>0</v>
      </c>
      <c r="O790">
        <v>0</v>
      </c>
      <c r="P790">
        <v>0</v>
      </c>
      <c r="Q790">
        <v>1</v>
      </c>
    </row>
    <row r="791" spans="1:17" x14ac:dyDescent="0.3">
      <c r="A791" t="str">
        <f>Cleaning!E467</f>
        <v>Data Analyst</v>
      </c>
      <c r="B791" s="2">
        <f>Cleaning!F467*1000</f>
        <v>43000</v>
      </c>
      <c r="C791" s="2">
        <f>Cleaning!G467*1000</f>
        <v>69000</v>
      </c>
      <c r="D791" s="2">
        <f>(Table1[[#This Row],[Salary (Min)]]+Table1[[#This Row],[Salary (Max)]])/2</f>
        <v>56000</v>
      </c>
      <c r="E791" t="s">
        <v>6499</v>
      </c>
      <c r="F791" t="s">
        <v>1495</v>
      </c>
      <c r="G791" t="str">
        <f>LEFT(Table1[[#This Row],[Location]],FIND(",",Table1[[#This Row],[Location]])-1)</f>
        <v>Norfolk</v>
      </c>
      <c r="H791" t="s">
        <v>118</v>
      </c>
      <c r="I791" t="s">
        <v>22</v>
      </c>
      <c r="J791" t="s">
        <v>441</v>
      </c>
      <c r="K791" t="b">
        <v>0</v>
      </c>
      <c r="L791">
        <v>1</v>
      </c>
      <c r="M791">
        <v>1</v>
      </c>
      <c r="N791">
        <v>0</v>
      </c>
      <c r="O791">
        <v>0</v>
      </c>
      <c r="P791">
        <v>0</v>
      </c>
      <c r="Q791">
        <v>1</v>
      </c>
    </row>
    <row r="792" spans="1:17" x14ac:dyDescent="0.3">
      <c r="A792" t="str">
        <f>Cleaning!E468</f>
        <v>Data Analyst</v>
      </c>
      <c r="B792" s="2">
        <f>Cleaning!F468*1000</f>
        <v>43000</v>
      </c>
      <c r="C792" s="2">
        <f>Cleaning!G468*1000</f>
        <v>69000</v>
      </c>
      <c r="D792" s="2">
        <f>(Table1[[#This Row],[Salary (Min)]]+Table1[[#This Row],[Salary (Max)]])/2</f>
        <v>56000</v>
      </c>
      <c r="E792" t="s">
        <v>6264</v>
      </c>
      <c r="F792" t="s">
        <v>1487</v>
      </c>
      <c r="G792" t="str">
        <f>LEFT(Table1[[#This Row],[Location]],FIND(",",Table1[[#This Row],[Location]])-1)</f>
        <v>Hampton</v>
      </c>
      <c r="H792" t="s">
        <v>118</v>
      </c>
      <c r="I792" t="s">
        <v>46</v>
      </c>
      <c r="J792" t="s">
        <v>47</v>
      </c>
      <c r="K792" t="b">
        <v>0</v>
      </c>
      <c r="L792">
        <v>0</v>
      </c>
      <c r="M792">
        <v>0</v>
      </c>
      <c r="N792">
        <v>0</v>
      </c>
      <c r="O792">
        <v>0</v>
      </c>
      <c r="P792">
        <v>0</v>
      </c>
      <c r="Q792">
        <v>1</v>
      </c>
    </row>
    <row r="793" spans="1:17" x14ac:dyDescent="0.3">
      <c r="A793" t="str">
        <f>Cleaning!E469</f>
        <v>Data Analyst</v>
      </c>
      <c r="B793" s="2">
        <f>Cleaning!F469*1000</f>
        <v>43000</v>
      </c>
      <c r="C793" s="2">
        <f>Cleaning!G469*1000</f>
        <v>69000</v>
      </c>
      <c r="D793" s="2">
        <f>(Table1[[#This Row],[Salary (Min)]]+Table1[[#This Row],[Salary (Max)]])/2</f>
        <v>56000</v>
      </c>
      <c r="E793" t="s">
        <v>6496</v>
      </c>
      <c r="F793" t="s">
        <v>1504</v>
      </c>
      <c r="G793" t="str">
        <f>LEFT(Table1[[#This Row],[Location]],FIND(",",Table1[[#This Row],[Location]])-1)</f>
        <v>Portsmouth</v>
      </c>
      <c r="H793" t="s">
        <v>20</v>
      </c>
      <c r="I793" t="s">
        <v>580</v>
      </c>
      <c r="J793" t="s">
        <v>160</v>
      </c>
      <c r="K793" t="b">
        <v>0</v>
      </c>
      <c r="L793">
        <v>1</v>
      </c>
      <c r="M793">
        <v>1</v>
      </c>
      <c r="N793">
        <v>1</v>
      </c>
      <c r="O793">
        <v>0</v>
      </c>
      <c r="P793">
        <v>0</v>
      </c>
      <c r="Q793">
        <v>0</v>
      </c>
    </row>
    <row r="794" spans="1:17" x14ac:dyDescent="0.3">
      <c r="A794" t="str">
        <f>Cleaning!E470</f>
        <v>Data Analyst</v>
      </c>
      <c r="B794" s="2">
        <f>Cleaning!F470*1000</f>
        <v>43000</v>
      </c>
      <c r="C794" s="2">
        <f>Cleaning!G470*1000</f>
        <v>69000</v>
      </c>
      <c r="D794" s="2">
        <f>(Table1[[#This Row],[Salary (Min)]]+Table1[[#This Row],[Salary (Max)]])/2</f>
        <v>56000</v>
      </c>
      <c r="E794" t="s">
        <v>6500</v>
      </c>
      <c r="F794" t="s">
        <v>1517</v>
      </c>
      <c r="G794" t="str">
        <f>LEFT(Table1[[#This Row],[Location]],FIND(",",Table1[[#This Row],[Location]])-1)</f>
        <v>Chesapeake</v>
      </c>
      <c r="H794" t="s">
        <v>91</v>
      </c>
      <c r="I794" t="s">
        <v>222</v>
      </c>
      <c r="J794" t="s">
        <v>39</v>
      </c>
      <c r="K794" t="b">
        <v>0</v>
      </c>
      <c r="L794">
        <v>1</v>
      </c>
      <c r="M794">
        <v>0</v>
      </c>
      <c r="N794">
        <v>0</v>
      </c>
      <c r="O794">
        <v>0</v>
      </c>
      <c r="P794">
        <v>0</v>
      </c>
      <c r="Q794">
        <v>1</v>
      </c>
    </row>
    <row r="795" spans="1:17" x14ac:dyDescent="0.3">
      <c r="A795" t="str">
        <f>Cleaning!E471</f>
        <v>Data Analyst</v>
      </c>
      <c r="B795" s="2">
        <f>Cleaning!F471*1000</f>
        <v>43000</v>
      </c>
      <c r="C795" s="2">
        <f>Cleaning!G471*1000</f>
        <v>69000</v>
      </c>
      <c r="D795" s="2">
        <f>(Table1[[#This Row],[Salary (Min)]]+Table1[[#This Row],[Salary (Max)]])/2</f>
        <v>56000</v>
      </c>
      <c r="E795" t="s">
        <v>6501</v>
      </c>
      <c r="F795" t="s">
        <v>1522</v>
      </c>
      <c r="G795" t="str">
        <f>LEFT(Table1[[#This Row],[Location]],FIND(",",Table1[[#This Row],[Location]])-1)</f>
        <v>Smithfield</v>
      </c>
      <c r="H795" t="s">
        <v>28</v>
      </c>
      <c r="I795" t="s">
        <v>1523</v>
      </c>
      <c r="J795" t="s">
        <v>132</v>
      </c>
      <c r="K795" t="b">
        <v>0</v>
      </c>
      <c r="L795">
        <v>1</v>
      </c>
      <c r="M795">
        <v>1</v>
      </c>
      <c r="N795">
        <v>0</v>
      </c>
      <c r="O795">
        <v>1</v>
      </c>
      <c r="P795">
        <v>1</v>
      </c>
      <c r="Q795">
        <v>0</v>
      </c>
    </row>
    <row r="796" spans="1:17" x14ac:dyDescent="0.3">
      <c r="A796" t="str">
        <f>Cleaning!E472</f>
        <v>Business Analyst</v>
      </c>
      <c r="B796" s="2">
        <f>Cleaning!F472*1000</f>
        <v>43000</v>
      </c>
      <c r="C796" s="2">
        <f>Cleaning!G472*1000</f>
        <v>69000</v>
      </c>
      <c r="D796" s="2">
        <f>(Table1[[#This Row],[Salary (Min)]]+Table1[[#This Row],[Salary (Max)]])/2</f>
        <v>56000</v>
      </c>
      <c r="E796" t="s">
        <v>6502</v>
      </c>
      <c r="F796" t="s">
        <v>1528</v>
      </c>
      <c r="G796" t="str">
        <f>LEFT(Table1[[#This Row],[Location]],FIND(",",Table1[[#This Row],[Location]])-1)</f>
        <v>Suffolk</v>
      </c>
      <c r="H796" t="s">
        <v>28</v>
      </c>
      <c r="I796" t="s">
        <v>119</v>
      </c>
      <c r="J796" t="s">
        <v>86</v>
      </c>
      <c r="K796" t="b">
        <v>0</v>
      </c>
      <c r="L796">
        <v>0</v>
      </c>
      <c r="M796">
        <v>0</v>
      </c>
      <c r="N796">
        <v>0</v>
      </c>
      <c r="O796">
        <v>0</v>
      </c>
      <c r="P796">
        <v>0</v>
      </c>
      <c r="Q796">
        <v>1</v>
      </c>
    </row>
    <row r="797" spans="1:17" x14ac:dyDescent="0.3">
      <c r="A797" t="str">
        <f>Cleaning!E473</f>
        <v>Data Analyst</v>
      </c>
      <c r="B797" s="2">
        <f>Cleaning!F473*1000</f>
        <v>43000</v>
      </c>
      <c r="C797" s="2">
        <f>Cleaning!G473*1000</f>
        <v>69000</v>
      </c>
      <c r="D797" s="2">
        <f>(Table1[[#This Row],[Salary (Min)]]+Table1[[#This Row],[Salary (Max)]])/2</f>
        <v>56000</v>
      </c>
      <c r="E797" t="s">
        <v>6503</v>
      </c>
      <c r="F797" t="s">
        <v>1495</v>
      </c>
      <c r="G797" t="str">
        <f>LEFT(Table1[[#This Row],[Location]],FIND(",",Table1[[#This Row],[Location]])-1)</f>
        <v>Norfolk</v>
      </c>
      <c r="H797" t="s">
        <v>51</v>
      </c>
      <c r="I797" t="s">
        <v>1534</v>
      </c>
      <c r="J797" t="s">
        <v>39</v>
      </c>
      <c r="K797" t="b">
        <v>0</v>
      </c>
      <c r="L797">
        <v>1</v>
      </c>
      <c r="M797">
        <v>0</v>
      </c>
      <c r="N797">
        <v>0</v>
      </c>
      <c r="O797">
        <v>0</v>
      </c>
      <c r="P797">
        <v>1</v>
      </c>
      <c r="Q797">
        <v>0</v>
      </c>
    </row>
    <row r="798" spans="1:17" x14ac:dyDescent="0.3">
      <c r="A798" t="str">
        <f>Cleaning!E474</f>
        <v>Data Analyst</v>
      </c>
      <c r="B798" s="2">
        <f>Cleaning!F474*1000</f>
        <v>43000</v>
      </c>
      <c r="C798" s="2">
        <f>Cleaning!G474*1000</f>
        <v>69000</v>
      </c>
      <c r="D798" s="2">
        <f>(Table1[[#This Row],[Salary (Min)]]+Table1[[#This Row],[Salary (Max)]])/2</f>
        <v>56000</v>
      </c>
      <c r="E798" t="s">
        <v>6504</v>
      </c>
      <c r="F798" t="s">
        <v>1495</v>
      </c>
      <c r="G798" t="str">
        <f>LEFT(Table1[[#This Row],[Location]],FIND(",",Table1[[#This Row],[Location]])-1)</f>
        <v>Norfolk</v>
      </c>
      <c r="H798" t="s">
        <v>51</v>
      </c>
      <c r="I798" t="s">
        <v>972</v>
      </c>
      <c r="J798" t="s">
        <v>24</v>
      </c>
      <c r="K798" t="b">
        <v>0</v>
      </c>
      <c r="L798">
        <v>1</v>
      </c>
      <c r="M798">
        <v>0</v>
      </c>
      <c r="N798">
        <v>0</v>
      </c>
      <c r="O798">
        <v>1</v>
      </c>
      <c r="P798">
        <v>1</v>
      </c>
      <c r="Q798">
        <v>1</v>
      </c>
    </row>
    <row r="799" spans="1:17" x14ac:dyDescent="0.3">
      <c r="A799" t="str">
        <f>Cleaning!E475</f>
        <v>Data Analyst</v>
      </c>
      <c r="B799" s="2">
        <f>Cleaning!F475*1000</f>
        <v>43000</v>
      </c>
      <c r="C799" s="2">
        <f>Cleaning!G475*1000</f>
        <v>69000</v>
      </c>
      <c r="D799" s="2">
        <f>(Table1[[#This Row],[Salary (Min)]]+Table1[[#This Row],[Salary (Max)]])/2</f>
        <v>56000</v>
      </c>
      <c r="E799" t="s">
        <v>6505</v>
      </c>
      <c r="F799" t="s">
        <v>1487</v>
      </c>
      <c r="G799" t="str">
        <f>LEFT(Table1[[#This Row],[Location]],FIND(",",Table1[[#This Row],[Location]])-1)</f>
        <v>Hampton</v>
      </c>
      <c r="H799" t="s">
        <v>35</v>
      </c>
      <c r="I799" t="s">
        <v>46</v>
      </c>
      <c r="J799" t="s">
        <v>24</v>
      </c>
      <c r="K799" t="b">
        <v>0</v>
      </c>
      <c r="L799">
        <v>1</v>
      </c>
      <c r="M799">
        <v>1</v>
      </c>
      <c r="N799">
        <v>0</v>
      </c>
      <c r="O799">
        <v>1</v>
      </c>
      <c r="P799">
        <v>0</v>
      </c>
      <c r="Q799">
        <v>1</v>
      </c>
    </row>
    <row r="800" spans="1:17" x14ac:dyDescent="0.3">
      <c r="A800" t="str">
        <f>Cleaning!E476</f>
        <v>Data Analyst</v>
      </c>
      <c r="B800" s="2">
        <f>Cleaning!F476*1000</f>
        <v>43000</v>
      </c>
      <c r="C800" s="2">
        <f>Cleaning!G476*1000</f>
        <v>69000</v>
      </c>
      <c r="D800" s="2">
        <f>(Table1[[#This Row],[Salary (Min)]]+Table1[[#This Row],[Salary (Max)]])/2</f>
        <v>56000</v>
      </c>
      <c r="E800" t="s">
        <v>6506</v>
      </c>
      <c r="F800" t="s">
        <v>1495</v>
      </c>
      <c r="G800" t="str">
        <f>LEFT(Table1[[#This Row],[Location]],FIND(",",Table1[[#This Row],[Location]])-1)</f>
        <v>Norfolk</v>
      </c>
      <c r="H800" t="s">
        <v>118</v>
      </c>
      <c r="I800" t="s">
        <v>119</v>
      </c>
      <c r="J800" t="s">
        <v>39</v>
      </c>
      <c r="K800" t="b">
        <v>0</v>
      </c>
      <c r="L800">
        <v>1</v>
      </c>
      <c r="M800">
        <v>0</v>
      </c>
      <c r="N800">
        <v>0</v>
      </c>
      <c r="O800">
        <v>1</v>
      </c>
      <c r="P800">
        <v>0</v>
      </c>
      <c r="Q800">
        <v>0</v>
      </c>
    </row>
    <row r="801" spans="1:17" x14ac:dyDescent="0.3">
      <c r="A801" t="str">
        <f>Cleaning!E477</f>
        <v>Data Analyst</v>
      </c>
      <c r="B801" s="2">
        <f>Cleaning!F477*1000</f>
        <v>43000</v>
      </c>
      <c r="C801" s="2">
        <f>Cleaning!G477*1000</f>
        <v>69000</v>
      </c>
      <c r="D801" s="2">
        <f>(Table1[[#This Row],[Salary (Min)]]+Table1[[#This Row],[Salary (Max)]])/2</f>
        <v>56000</v>
      </c>
      <c r="E801" t="s">
        <v>6264</v>
      </c>
      <c r="F801" t="s">
        <v>1487</v>
      </c>
      <c r="G801" t="str">
        <f>LEFT(Table1[[#This Row],[Location]],FIND(",",Table1[[#This Row],[Location]])-1)</f>
        <v>Hampton</v>
      </c>
      <c r="H801" t="s">
        <v>118</v>
      </c>
      <c r="I801" t="s">
        <v>46</v>
      </c>
      <c r="J801" t="s">
        <v>47</v>
      </c>
      <c r="K801" t="b">
        <v>0</v>
      </c>
      <c r="L801">
        <v>1</v>
      </c>
      <c r="M801">
        <v>1</v>
      </c>
      <c r="N801">
        <v>1</v>
      </c>
      <c r="O801">
        <v>1</v>
      </c>
      <c r="P801">
        <v>0</v>
      </c>
      <c r="Q801">
        <v>0</v>
      </c>
    </row>
    <row r="802" spans="1:17" x14ac:dyDescent="0.3">
      <c r="A802" t="str">
        <f>Cleaning!E478</f>
        <v>Data Analyst</v>
      </c>
      <c r="B802" s="2">
        <f>Cleaning!F478*1000</f>
        <v>43000</v>
      </c>
      <c r="C802" s="2">
        <f>Cleaning!G478*1000</f>
        <v>69000</v>
      </c>
      <c r="D802" s="2">
        <f>(Table1[[#This Row],[Salary (Min)]]+Table1[[#This Row],[Salary (Max)]])/2</f>
        <v>56000</v>
      </c>
      <c r="E802" t="s">
        <v>6507</v>
      </c>
      <c r="F802" t="s">
        <v>1550</v>
      </c>
      <c r="G802" t="str">
        <f>LEFT(Table1[[#This Row],[Location]],FIND(",",Table1[[#This Row],[Location]])-1)</f>
        <v>Newport News</v>
      </c>
      <c r="H802" t="s">
        <v>20</v>
      </c>
      <c r="I802" t="s">
        <v>366</v>
      </c>
      <c r="J802" t="s">
        <v>160</v>
      </c>
      <c r="K802" t="b">
        <v>0</v>
      </c>
      <c r="L802">
        <v>0</v>
      </c>
      <c r="M802">
        <v>0</v>
      </c>
      <c r="N802">
        <v>0</v>
      </c>
      <c r="O802">
        <v>0</v>
      </c>
      <c r="P802">
        <v>0</v>
      </c>
      <c r="Q802">
        <v>1</v>
      </c>
    </row>
    <row r="803" spans="1:17" x14ac:dyDescent="0.3">
      <c r="A803" t="str">
        <f>Cleaning!E479</f>
        <v>Data Analyst</v>
      </c>
      <c r="B803" s="2">
        <f>Cleaning!F479*1000</f>
        <v>43000</v>
      </c>
      <c r="C803" s="2">
        <f>Cleaning!G479*1000</f>
        <v>69000</v>
      </c>
      <c r="D803" s="2">
        <f>(Table1[[#This Row],[Salary (Min)]]+Table1[[#This Row],[Salary (Max)]])/2</f>
        <v>56000</v>
      </c>
      <c r="E803" t="s">
        <v>6505</v>
      </c>
      <c r="F803" t="s">
        <v>1487</v>
      </c>
      <c r="G803" t="str">
        <f>LEFT(Table1[[#This Row],[Location]],FIND(",",Table1[[#This Row],[Location]])-1)</f>
        <v>Hampton</v>
      </c>
      <c r="H803" t="s">
        <v>35</v>
      </c>
      <c r="I803" t="s">
        <v>46</v>
      </c>
      <c r="J803" t="s">
        <v>24</v>
      </c>
      <c r="K803" t="b">
        <v>0</v>
      </c>
      <c r="L803">
        <v>1</v>
      </c>
      <c r="M803">
        <v>0</v>
      </c>
      <c r="N803">
        <v>0</v>
      </c>
      <c r="O803">
        <v>0</v>
      </c>
      <c r="P803">
        <v>0</v>
      </c>
      <c r="Q803">
        <v>0</v>
      </c>
    </row>
    <row r="804" spans="1:17" x14ac:dyDescent="0.3">
      <c r="A804" t="str">
        <f>Cleaning!E480</f>
        <v>Data Analyst</v>
      </c>
      <c r="B804" s="2">
        <f>Cleaning!F480*1000</f>
        <v>43000</v>
      </c>
      <c r="C804" s="2">
        <f>Cleaning!G480*1000</f>
        <v>69000</v>
      </c>
      <c r="D804" s="2">
        <f>(Table1[[#This Row],[Salary (Min)]]+Table1[[#This Row],[Salary (Max)]])/2</f>
        <v>56000</v>
      </c>
      <c r="E804" t="s">
        <v>6496</v>
      </c>
      <c r="F804" t="s">
        <v>1504</v>
      </c>
      <c r="G804" t="str">
        <f>LEFT(Table1[[#This Row],[Location]],FIND(",",Table1[[#This Row],[Location]])-1)</f>
        <v>Portsmouth</v>
      </c>
      <c r="H804" t="s">
        <v>20</v>
      </c>
      <c r="I804" t="s">
        <v>580</v>
      </c>
      <c r="J804" t="s">
        <v>160</v>
      </c>
      <c r="K804" t="b">
        <v>0</v>
      </c>
      <c r="L804">
        <v>1</v>
      </c>
      <c r="M804">
        <v>1</v>
      </c>
      <c r="N804">
        <v>0</v>
      </c>
      <c r="O804">
        <v>0</v>
      </c>
      <c r="P804">
        <v>0</v>
      </c>
      <c r="Q804">
        <v>0</v>
      </c>
    </row>
    <row r="805" spans="1:17" x14ac:dyDescent="0.3">
      <c r="A805" t="str">
        <f>Cleaning!E481</f>
        <v>Business Analyst</v>
      </c>
      <c r="B805" s="2">
        <f>Cleaning!F481*1000</f>
        <v>43000</v>
      </c>
      <c r="C805" s="2">
        <f>Cleaning!G481*1000</f>
        <v>69000</v>
      </c>
      <c r="D805" s="2">
        <f>(Table1[[#This Row],[Salary (Min)]]+Table1[[#This Row],[Salary (Max)]])/2</f>
        <v>56000</v>
      </c>
      <c r="E805" t="s">
        <v>6508</v>
      </c>
      <c r="F805" t="s">
        <v>1550</v>
      </c>
      <c r="G805" t="str">
        <f>LEFT(Table1[[#This Row],[Location]],FIND(",",Table1[[#This Row],[Location]])-1)</f>
        <v>Newport News</v>
      </c>
      <c r="H805" t="s">
        <v>137</v>
      </c>
      <c r="I805" t="s">
        <v>137</v>
      </c>
      <c r="J805" t="s">
        <v>137</v>
      </c>
      <c r="K805" t="b">
        <v>0</v>
      </c>
      <c r="L805">
        <v>0</v>
      </c>
      <c r="M805">
        <v>1</v>
      </c>
      <c r="N805">
        <v>1</v>
      </c>
      <c r="O805">
        <v>0</v>
      </c>
      <c r="P805">
        <v>0</v>
      </c>
      <c r="Q805">
        <v>1</v>
      </c>
    </row>
    <row r="806" spans="1:17" x14ac:dyDescent="0.3">
      <c r="A806" t="str">
        <f>Cleaning!E482</f>
        <v>Data Analyst</v>
      </c>
      <c r="B806" s="2">
        <f>Cleaning!F482*1000</f>
        <v>43000</v>
      </c>
      <c r="C806" s="2">
        <f>Cleaning!G482*1000</f>
        <v>69000</v>
      </c>
      <c r="D806" s="2">
        <f>(Table1[[#This Row],[Salary (Min)]]+Table1[[#This Row],[Salary (Max)]])/2</f>
        <v>56000</v>
      </c>
      <c r="E806" t="s">
        <v>6509</v>
      </c>
      <c r="F806" t="s">
        <v>1487</v>
      </c>
      <c r="G806" t="str">
        <f>LEFT(Table1[[#This Row],[Location]],FIND(",",Table1[[#This Row],[Location]])-1)</f>
        <v>Hampton</v>
      </c>
      <c r="H806" t="s">
        <v>118</v>
      </c>
      <c r="I806" t="s">
        <v>222</v>
      </c>
      <c r="J806" t="s">
        <v>441</v>
      </c>
      <c r="K806" t="b">
        <v>0</v>
      </c>
      <c r="L806">
        <v>0</v>
      </c>
      <c r="M806">
        <v>0</v>
      </c>
      <c r="N806">
        <v>0</v>
      </c>
      <c r="O806">
        <v>1</v>
      </c>
      <c r="P806">
        <v>1</v>
      </c>
      <c r="Q806">
        <v>1</v>
      </c>
    </row>
    <row r="807" spans="1:17" x14ac:dyDescent="0.3">
      <c r="A807" t="str">
        <f>Cleaning!E483</f>
        <v>Data Analyst</v>
      </c>
      <c r="B807" s="2">
        <f>Cleaning!F483*1000</f>
        <v>43000</v>
      </c>
      <c r="C807" s="2">
        <f>Cleaning!G483*1000</f>
        <v>69000</v>
      </c>
      <c r="D807" s="2">
        <f>(Table1[[#This Row],[Salary (Min)]]+Table1[[#This Row],[Salary (Max)]])/2</f>
        <v>56000</v>
      </c>
      <c r="E807" t="s">
        <v>6510</v>
      </c>
      <c r="F807" t="s">
        <v>1487</v>
      </c>
      <c r="G807" t="str">
        <f>LEFT(Table1[[#This Row],[Location]],FIND(",",Table1[[#This Row],[Location]])-1)</f>
        <v>Hampton</v>
      </c>
      <c r="H807" t="s">
        <v>35</v>
      </c>
      <c r="I807" t="s">
        <v>46</v>
      </c>
      <c r="J807" t="s">
        <v>24</v>
      </c>
      <c r="K807" t="b">
        <v>0</v>
      </c>
      <c r="L807">
        <v>1</v>
      </c>
      <c r="M807">
        <v>1</v>
      </c>
      <c r="N807">
        <v>0</v>
      </c>
      <c r="O807">
        <v>0</v>
      </c>
      <c r="P807">
        <v>0</v>
      </c>
      <c r="Q807">
        <v>1</v>
      </c>
    </row>
    <row r="808" spans="1:17" x14ac:dyDescent="0.3">
      <c r="A808" t="str">
        <f>Cleaning!E484</f>
        <v>Data Analyst</v>
      </c>
      <c r="B808" s="2">
        <f>Cleaning!F484*1000</f>
        <v>43000</v>
      </c>
      <c r="C808" s="2">
        <f>Cleaning!G484*1000</f>
        <v>69000</v>
      </c>
      <c r="D808" s="2">
        <f>(Table1[[#This Row],[Salary (Min)]]+Table1[[#This Row],[Salary (Max)]])/2</f>
        <v>56000</v>
      </c>
      <c r="E808" t="s">
        <v>6511</v>
      </c>
      <c r="F808" t="s">
        <v>1495</v>
      </c>
      <c r="G808" t="str">
        <f>LEFT(Table1[[#This Row],[Location]],FIND(",",Table1[[#This Row],[Location]])-1)</f>
        <v>Norfolk</v>
      </c>
      <c r="H808" t="s">
        <v>118</v>
      </c>
      <c r="I808" t="s">
        <v>1569</v>
      </c>
      <c r="J808" t="s">
        <v>160</v>
      </c>
      <c r="K808" t="b">
        <v>0</v>
      </c>
      <c r="L808">
        <v>1</v>
      </c>
      <c r="M808">
        <v>1</v>
      </c>
      <c r="N808">
        <v>0</v>
      </c>
      <c r="O808">
        <v>0</v>
      </c>
      <c r="P808">
        <v>0</v>
      </c>
      <c r="Q808">
        <v>1</v>
      </c>
    </row>
    <row r="809" spans="1:17" x14ac:dyDescent="0.3">
      <c r="A809" t="str">
        <f>Cleaning!E485</f>
        <v>Data Analyst</v>
      </c>
      <c r="B809" s="2">
        <f>Cleaning!F485*1000</f>
        <v>43000</v>
      </c>
      <c r="C809" s="2">
        <f>Cleaning!G485*1000</f>
        <v>69000</v>
      </c>
      <c r="D809" s="2">
        <f>(Table1[[#This Row],[Salary (Min)]]+Table1[[#This Row],[Salary (Max)]])/2</f>
        <v>56000</v>
      </c>
      <c r="E809" t="s">
        <v>6512</v>
      </c>
      <c r="F809" t="s">
        <v>1574</v>
      </c>
      <c r="G809" t="str">
        <f>LEFT(Table1[[#This Row],[Location]],FIND(",",Table1[[#This Row],[Location]])-1)</f>
        <v>Virginia Beach</v>
      </c>
      <c r="H809" t="s">
        <v>91</v>
      </c>
      <c r="I809" t="s">
        <v>119</v>
      </c>
      <c r="J809" t="s">
        <v>441</v>
      </c>
      <c r="K809" t="b">
        <v>0</v>
      </c>
      <c r="L809">
        <v>1</v>
      </c>
      <c r="M809">
        <v>0</v>
      </c>
      <c r="N809">
        <v>0</v>
      </c>
      <c r="O809">
        <v>0</v>
      </c>
      <c r="P809">
        <v>0</v>
      </c>
      <c r="Q809">
        <v>1</v>
      </c>
    </row>
    <row r="810" spans="1:17" x14ac:dyDescent="0.3">
      <c r="A810" t="str">
        <f>Cleaning!E486</f>
        <v>Data Analyst</v>
      </c>
      <c r="B810" s="2">
        <f>Cleaning!F486*1000</f>
        <v>43000</v>
      </c>
      <c r="C810" s="2">
        <f>Cleaning!G486*1000</f>
        <v>69000</v>
      </c>
      <c r="D810" s="2">
        <f>(Table1[[#This Row],[Salary (Min)]]+Table1[[#This Row],[Salary (Max)]])/2</f>
        <v>56000</v>
      </c>
      <c r="E810" t="s">
        <v>6513</v>
      </c>
      <c r="F810" t="s">
        <v>1487</v>
      </c>
      <c r="G810" t="str">
        <f>LEFT(Table1[[#This Row],[Location]],FIND(",",Table1[[#This Row],[Location]])-1)</f>
        <v>Hampton</v>
      </c>
      <c r="H810" t="s">
        <v>20</v>
      </c>
      <c r="I810" t="s">
        <v>119</v>
      </c>
      <c r="J810" t="s">
        <v>160</v>
      </c>
      <c r="K810" t="b">
        <v>0</v>
      </c>
      <c r="L810">
        <v>1</v>
      </c>
      <c r="M810">
        <v>0</v>
      </c>
      <c r="N810">
        <v>0</v>
      </c>
      <c r="O810">
        <v>0</v>
      </c>
      <c r="P810">
        <v>0</v>
      </c>
      <c r="Q810">
        <v>1</v>
      </c>
    </row>
    <row r="811" spans="1:17" x14ac:dyDescent="0.3">
      <c r="A811" t="str">
        <f>Cleaning!E487</f>
        <v>Data Analyst</v>
      </c>
      <c r="B811" s="2">
        <f>Cleaning!F487*1000</f>
        <v>43000</v>
      </c>
      <c r="C811" s="2">
        <f>Cleaning!G487*1000</f>
        <v>69000</v>
      </c>
      <c r="D811" s="2">
        <f>(Table1[[#This Row],[Salary (Min)]]+Table1[[#This Row],[Salary (Max)]])/2</f>
        <v>56000</v>
      </c>
      <c r="E811" t="s">
        <v>6514</v>
      </c>
      <c r="F811" t="s">
        <v>1551</v>
      </c>
      <c r="G811" t="str">
        <f>LEFT(Table1[[#This Row],[Location]],FIND(",",Table1[[#This Row],[Location]])-1)</f>
        <v>Yorktown</v>
      </c>
      <c r="H811" t="s">
        <v>20</v>
      </c>
      <c r="I811" t="s">
        <v>1489</v>
      </c>
      <c r="J811" t="s">
        <v>160</v>
      </c>
      <c r="K811" t="b">
        <v>0</v>
      </c>
      <c r="L811">
        <v>1</v>
      </c>
      <c r="M811">
        <v>0</v>
      </c>
      <c r="N811">
        <v>0</v>
      </c>
      <c r="O811">
        <v>0</v>
      </c>
      <c r="P811">
        <v>0</v>
      </c>
      <c r="Q811">
        <v>1</v>
      </c>
    </row>
    <row r="812" spans="1:17" x14ac:dyDescent="0.3">
      <c r="A812" t="str">
        <f>Cleaning!E488</f>
        <v>Data Analyst</v>
      </c>
      <c r="B812" s="2">
        <f>Cleaning!F488*1000</f>
        <v>43000</v>
      </c>
      <c r="C812" s="2">
        <f>Cleaning!G488*1000</f>
        <v>69000</v>
      </c>
      <c r="D812" s="2">
        <f>(Table1[[#This Row],[Salary (Min)]]+Table1[[#This Row],[Salary (Max)]])/2</f>
        <v>56000</v>
      </c>
      <c r="E812" t="s">
        <v>6496</v>
      </c>
      <c r="F812" t="s">
        <v>1504</v>
      </c>
      <c r="G812" t="str">
        <f>LEFT(Table1[[#This Row],[Location]],FIND(",",Table1[[#This Row],[Location]])-1)</f>
        <v>Portsmouth</v>
      </c>
      <c r="H812" t="s">
        <v>20</v>
      </c>
      <c r="I812" t="s">
        <v>580</v>
      </c>
      <c r="J812" t="s">
        <v>160</v>
      </c>
      <c r="K812" t="b">
        <v>0</v>
      </c>
      <c r="L812">
        <v>0</v>
      </c>
      <c r="M812">
        <v>0</v>
      </c>
      <c r="N812">
        <v>0</v>
      </c>
      <c r="O812">
        <v>0</v>
      </c>
      <c r="P812">
        <v>0</v>
      </c>
      <c r="Q812">
        <v>1</v>
      </c>
    </row>
    <row r="813" spans="1:17" x14ac:dyDescent="0.3">
      <c r="A813" t="str">
        <f>Cleaning!E1028</f>
        <v>Data Analyst</v>
      </c>
      <c r="B813" s="2">
        <f>Cleaning!F1028*1000</f>
        <v>43000</v>
      </c>
      <c r="C813" s="2">
        <f>Cleaning!G1028*1000</f>
        <v>94000</v>
      </c>
      <c r="D813" s="2">
        <f>(Table1[[#This Row],[Salary (Min)]]+Table1[[#This Row],[Salary (Max)]])/2</f>
        <v>68500</v>
      </c>
      <c r="E813" t="s">
        <v>6741</v>
      </c>
      <c r="F813" t="s">
        <v>2919</v>
      </c>
      <c r="G813" t="str">
        <f>LEFT(Table1[[#This Row],[Location]],FIND(",",Table1[[#This Row],[Location]])-1)</f>
        <v>Tempe</v>
      </c>
      <c r="H813" t="s">
        <v>20</v>
      </c>
      <c r="I813" t="s">
        <v>222</v>
      </c>
      <c r="J813" t="s">
        <v>39</v>
      </c>
      <c r="K813" t="b">
        <v>0</v>
      </c>
      <c r="L813">
        <v>1</v>
      </c>
      <c r="M813">
        <v>0</v>
      </c>
      <c r="N813">
        <v>0</v>
      </c>
      <c r="O813">
        <v>0</v>
      </c>
      <c r="P813">
        <v>0</v>
      </c>
      <c r="Q813">
        <v>0</v>
      </c>
    </row>
    <row r="814" spans="1:17" x14ac:dyDescent="0.3">
      <c r="A814" t="str">
        <f>Cleaning!E1029</f>
        <v>Data Analyst</v>
      </c>
      <c r="B814" s="2">
        <f>Cleaning!F1029*1000</f>
        <v>43000</v>
      </c>
      <c r="C814" s="2">
        <f>Cleaning!G1029*1000</f>
        <v>94000</v>
      </c>
      <c r="D814" s="2">
        <f>(Table1[[#This Row],[Salary (Min)]]+Table1[[#This Row],[Salary (Max)]])/2</f>
        <v>68500</v>
      </c>
      <c r="E814" t="s">
        <v>6867</v>
      </c>
      <c r="F814" t="s">
        <v>104</v>
      </c>
      <c r="G814" t="str">
        <f>LEFT(Table1[[#This Row],[Location]],FIND(",",Table1[[#This Row],[Location]])-1)</f>
        <v>Phoenix</v>
      </c>
      <c r="H814" t="s">
        <v>118</v>
      </c>
      <c r="I814" t="s">
        <v>222</v>
      </c>
      <c r="J814" t="s">
        <v>160</v>
      </c>
      <c r="K814" t="b">
        <v>0</v>
      </c>
      <c r="L814">
        <v>0</v>
      </c>
      <c r="M814">
        <v>0</v>
      </c>
      <c r="N814">
        <v>0</v>
      </c>
      <c r="O814">
        <v>0</v>
      </c>
      <c r="P814">
        <v>0</v>
      </c>
      <c r="Q814">
        <v>0</v>
      </c>
    </row>
    <row r="815" spans="1:17" x14ac:dyDescent="0.3">
      <c r="A815" t="str">
        <f>Cleaning!E1030</f>
        <v>Business Analyst</v>
      </c>
      <c r="B815" s="2">
        <f>Cleaning!F1030*1000</f>
        <v>43000</v>
      </c>
      <c r="C815" s="2">
        <f>Cleaning!G1030*1000</f>
        <v>94000</v>
      </c>
      <c r="D815" s="2">
        <f>(Table1[[#This Row],[Salary (Min)]]+Table1[[#This Row],[Salary (Max)]])/2</f>
        <v>68500</v>
      </c>
      <c r="E815" t="s">
        <v>6210</v>
      </c>
      <c r="F815" t="s">
        <v>104</v>
      </c>
      <c r="G815" t="str">
        <f>LEFT(Table1[[#This Row],[Location]],FIND(",",Table1[[#This Row],[Location]])-1)</f>
        <v>Phoenix</v>
      </c>
      <c r="H815" t="s">
        <v>51</v>
      </c>
      <c r="I815" t="s">
        <v>46</v>
      </c>
      <c r="J815" t="s">
        <v>24</v>
      </c>
      <c r="K815" t="b">
        <v>0</v>
      </c>
      <c r="L815">
        <v>1</v>
      </c>
      <c r="M815">
        <v>0</v>
      </c>
      <c r="N815">
        <v>0</v>
      </c>
      <c r="O815">
        <v>0</v>
      </c>
      <c r="P815">
        <v>0</v>
      </c>
      <c r="Q815">
        <v>1</v>
      </c>
    </row>
    <row r="816" spans="1:17" x14ac:dyDescent="0.3">
      <c r="A816" t="str">
        <f>Cleaning!E1031</f>
        <v>Data Analyst</v>
      </c>
      <c r="B816" s="2">
        <f>Cleaning!F1031*1000</f>
        <v>43000</v>
      </c>
      <c r="C816" s="2">
        <f>Cleaning!G1031*1000</f>
        <v>94000</v>
      </c>
      <c r="D816" s="2">
        <f>(Table1[[#This Row],[Salary (Min)]]+Table1[[#This Row],[Salary (Max)]])/2</f>
        <v>68500</v>
      </c>
      <c r="E816" t="s">
        <v>6905</v>
      </c>
      <c r="F816" t="s">
        <v>3085</v>
      </c>
      <c r="G816" t="str">
        <f>LEFT(Table1[[#This Row],[Location]],FIND(",",Table1[[#This Row],[Location]])-1)</f>
        <v>DC Ranch</v>
      </c>
      <c r="H816" t="s">
        <v>20</v>
      </c>
      <c r="I816" t="s">
        <v>119</v>
      </c>
      <c r="J816" t="s">
        <v>39</v>
      </c>
      <c r="K816" t="b">
        <v>0</v>
      </c>
      <c r="L816">
        <v>1</v>
      </c>
      <c r="M816">
        <v>0</v>
      </c>
      <c r="N816">
        <v>0</v>
      </c>
      <c r="O816">
        <v>1</v>
      </c>
      <c r="P816">
        <v>1</v>
      </c>
      <c r="Q816">
        <v>0</v>
      </c>
    </row>
    <row r="817" spans="1:17" x14ac:dyDescent="0.3">
      <c r="A817" t="str">
        <f>Cleaning!E1032</f>
        <v>Business Analyst</v>
      </c>
      <c r="B817" s="2">
        <f>Cleaning!F1032*1000</f>
        <v>43000</v>
      </c>
      <c r="C817" s="2">
        <f>Cleaning!G1032*1000</f>
        <v>94000</v>
      </c>
      <c r="D817" s="2">
        <f>(Table1[[#This Row],[Salary (Min)]]+Table1[[#This Row],[Salary (Max)]])/2</f>
        <v>68500</v>
      </c>
      <c r="E817" t="s">
        <v>6312</v>
      </c>
      <c r="F817" t="s">
        <v>2919</v>
      </c>
      <c r="G817" t="str">
        <f>LEFT(Table1[[#This Row],[Location]],FIND(",",Table1[[#This Row],[Location]])-1)</f>
        <v>Tempe</v>
      </c>
      <c r="H817" t="s">
        <v>137</v>
      </c>
      <c r="I817" t="s">
        <v>137</v>
      </c>
      <c r="J817" t="s">
        <v>137</v>
      </c>
      <c r="K817" t="b">
        <v>0</v>
      </c>
      <c r="L817">
        <v>1</v>
      </c>
      <c r="M817">
        <v>0</v>
      </c>
      <c r="N817">
        <v>0</v>
      </c>
      <c r="O817">
        <v>0</v>
      </c>
      <c r="P817">
        <v>0</v>
      </c>
      <c r="Q817">
        <v>1</v>
      </c>
    </row>
    <row r="818" spans="1:17" x14ac:dyDescent="0.3">
      <c r="A818" t="str">
        <f>Cleaning!E1033</f>
        <v>Data Analyst</v>
      </c>
      <c r="B818" s="2">
        <f>Cleaning!F1033*1000</f>
        <v>43000</v>
      </c>
      <c r="C818" s="2">
        <f>Cleaning!G1033*1000</f>
        <v>94000</v>
      </c>
      <c r="D818" s="2">
        <f>(Table1[[#This Row],[Salary (Min)]]+Table1[[#This Row],[Salary (Max)]])/2</f>
        <v>68500</v>
      </c>
      <c r="E818" t="s">
        <v>6906</v>
      </c>
      <c r="F818" t="s">
        <v>104</v>
      </c>
      <c r="G818" t="str">
        <f>LEFT(Table1[[#This Row],[Location]],FIND(",",Table1[[#This Row],[Location]])-1)</f>
        <v>Phoenix</v>
      </c>
      <c r="H818" t="s">
        <v>35</v>
      </c>
      <c r="I818" t="s">
        <v>222</v>
      </c>
      <c r="J818" t="s">
        <v>24</v>
      </c>
      <c r="K818" t="b">
        <v>0</v>
      </c>
      <c r="L818">
        <v>1</v>
      </c>
      <c r="M818">
        <v>0</v>
      </c>
      <c r="N818">
        <v>0</v>
      </c>
      <c r="O818">
        <v>0</v>
      </c>
      <c r="P818">
        <v>0</v>
      </c>
      <c r="Q818">
        <v>1</v>
      </c>
    </row>
    <row r="819" spans="1:17" x14ac:dyDescent="0.3">
      <c r="A819" t="str">
        <f>Cleaning!E1034</f>
        <v>Data Analyst</v>
      </c>
      <c r="B819" s="2">
        <f>Cleaning!F1034*1000</f>
        <v>43000</v>
      </c>
      <c r="C819" s="2">
        <f>Cleaning!G1034*1000</f>
        <v>94000</v>
      </c>
      <c r="D819" s="2">
        <f>(Table1[[#This Row],[Salary (Min)]]+Table1[[#This Row],[Salary (Max)]])/2</f>
        <v>68500</v>
      </c>
      <c r="E819" t="s">
        <v>6907</v>
      </c>
      <c r="F819" t="s">
        <v>2919</v>
      </c>
      <c r="G819" t="str">
        <f>LEFT(Table1[[#This Row],[Location]],FIND(",",Table1[[#This Row],[Location]])-1)</f>
        <v>Tempe</v>
      </c>
      <c r="H819" t="s">
        <v>91</v>
      </c>
      <c r="I819" t="s">
        <v>178</v>
      </c>
      <c r="J819" t="s">
        <v>39</v>
      </c>
      <c r="K819" t="b">
        <v>0</v>
      </c>
      <c r="L819">
        <v>1</v>
      </c>
      <c r="M819">
        <v>0</v>
      </c>
      <c r="N819">
        <v>0</v>
      </c>
      <c r="O819">
        <v>1</v>
      </c>
      <c r="P819">
        <v>1</v>
      </c>
      <c r="Q819">
        <v>1</v>
      </c>
    </row>
    <row r="820" spans="1:17" x14ac:dyDescent="0.3">
      <c r="A820" t="str">
        <f>Cleaning!E1035</f>
        <v>Data Analyst</v>
      </c>
      <c r="B820" s="2">
        <f>Cleaning!F1035*1000</f>
        <v>43000</v>
      </c>
      <c r="C820" s="2">
        <f>Cleaning!G1035*1000</f>
        <v>94000</v>
      </c>
      <c r="D820" s="2">
        <f>(Table1[[#This Row],[Salary (Min)]]+Table1[[#This Row],[Salary (Max)]])/2</f>
        <v>68500</v>
      </c>
      <c r="E820" t="s">
        <v>6908</v>
      </c>
      <c r="F820" t="s">
        <v>2936</v>
      </c>
      <c r="G820" t="str">
        <f>LEFT(Table1[[#This Row],[Location]],FIND(",",Table1[[#This Row],[Location]])-1)</f>
        <v>Scottsdale</v>
      </c>
      <c r="H820" t="s">
        <v>137</v>
      </c>
      <c r="I820" t="s">
        <v>137</v>
      </c>
      <c r="J820" t="s">
        <v>137</v>
      </c>
      <c r="K820" t="b">
        <v>0</v>
      </c>
      <c r="L820">
        <v>1</v>
      </c>
      <c r="M820">
        <v>1</v>
      </c>
      <c r="N820">
        <v>0</v>
      </c>
      <c r="O820">
        <v>0</v>
      </c>
      <c r="P820">
        <v>0</v>
      </c>
      <c r="Q820">
        <v>1</v>
      </c>
    </row>
    <row r="821" spans="1:17" x14ac:dyDescent="0.3">
      <c r="A821" t="str">
        <f>Cleaning!E1036</f>
        <v>Data Analyst</v>
      </c>
      <c r="B821" s="2">
        <f>Cleaning!F1036*1000</f>
        <v>43000</v>
      </c>
      <c r="C821" s="2">
        <f>Cleaning!G1036*1000</f>
        <v>94000</v>
      </c>
      <c r="D821" s="2">
        <f>(Table1[[#This Row],[Salary (Min)]]+Table1[[#This Row],[Salary (Max)]])/2</f>
        <v>68500</v>
      </c>
      <c r="E821" t="s">
        <v>6889</v>
      </c>
      <c r="F821" t="s">
        <v>3005</v>
      </c>
      <c r="G821" t="str">
        <f>LEFT(Table1[[#This Row],[Location]],FIND(",",Table1[[#This Row],[Location]])-1)</f>
        <v>Chandler</v>
      </c>
      <c r="H821" t="s">
        <v>118</v>
      </c>
      <c r="I821" t="s">
        <v>99</v>
      </c>
      <c r="J821" t="s">
        <v>106</v>
      </c>
      <c r="K821" t="b">
        <v>0</v>
      </c>
      <c r="L821">
        <v>1</v>
      </c>
      <c r="M821">
        <v>1</v>
      </c>
      <c r="N821">
        <v>1</v>
      </c>
      <c r="O821">
        <v>0</v>
      </c>
      <c r="P821">
        <v>0</v>
      </c>
      <c r="Q821">
        <v>1</v>
      </c>
    </row>
    <row r="822" spans="1:17" x14ac:dyDescent="0.3">
      <c r="A822" t="str">
        <f>Cleaning!E1037</f>
        <v>Data Analyst</v>
      </c>
      <c r="B822" s="2">
        <f>Cleaning!F1037*1000</f>
        <v>43000</v>
      </c>
      <c r="C822" s="2">
        <f>Cleaning!G1037*1000</f>
        <v>94000</v>
      </c>
      <c r="D822" s="2">
        <f>(Table1[[#This Row],[Salary (Min)]]+Table1[[#This Row],[Salary (Max)]])/2</f>
        <v>68500</v>
      </c>
      <c r="E822" t="s">
        <v>6909</v>
      </c>
      <c r="F822" t="s">
        <v>2936</v>
      </c>
      <c r="G822" t="str">
        <f>LEFT(Table1[[#This Row],[Location]],FIND(",",Table1[[#This Row],[Location]])-1)</f>
        <v>Scottsdale</v>
      </c>
      <c r="H822" t="s">
        <v>118</v>
      </c>
      <c r="I822" t="s">
        <v>137</v>
      </c>
      <c r="J822" t="s">
        <v>39</v>
      </c>
      <c r="K822" t="b">
        <v>0</v>
      </c>
      <c r="L822">
        <v>1</v>
      </c>
      <c r="M822">
        <v>0</v>
      </c>
      <c r="N822">
        <v>0</v>
      </c>
      <c r="O822">
        <v>0</v>
      </c>
      <c r="P822">
        <v>0</v>
      </c>
      <c r="Q822">
        <v>1</v>
      </c>
    </row>
    <row r="823" spans="1:17" x14ac:dyDescent="0.3">
      <c r="A823" t="str">
        <f>Cleaning!E1038</f>
        <v>Data Analyst</v>
      </c>
      <c r="B823" s="2">
        <f>Cleaning!F1038*1000</f>
        <v>43000</v>
      </c>
      <c r="C823" s="2">
        <f>Cleaning!G1038*1000</f>
        <v>94000</v>
      </c>
      <c r="D823" s="2">
        <f>(Table1[[#This Row],[Salary (Min)]]+Table1[[#This Row],[Salary (Max)]])/2</f>
        <v>68500</v>
      </c>
      <c r="E823" t="s">
        <v>6910</v>
      </c>
      <c r="F823" t="s">
        <v>2919</v>
      </c>
      <c r="G823" t="str">
        <f>LEFT(Table1[[#This Row],[Location]],FIND(",",Table1[[#This Row],[Location]])-1)</f>
        <v>Tempe</v>
      </c>
      <c r="H823" t="s">
        <v>137</v>
      </c>
      <c r="I823" t="s">
        <v>137</v>
      </c>
      <c r="J823" t="s">
        <v>137</v>
      </c>
      <c r="K823" t="b">
        <v>0</v>
      </c>
      <c r="L823">
        <v>1</v>
      </c>
      <c r="M823">
        <v>0</v>
      </c>
      <c r="N823">
        <v>0</v>
      </c>
      <c r="O823">
        <v>1</v>
      </c>
      <c r="P823">
        <v>0</v>
      </c>
      <c r="Q823">
        <v>1</v>
      </c>
    </row>
    <row r="824" spans="1:17" x14ac:dyDescent="0.3">
      <c r="A824" t="str">
        <f>Cleaning!E1039</f>
        <v>Data Analyst</v>
      </c>
      <c r="B824" s="2">
        <f>Cleaning!F1039*1000</f>
        <v>43000</v>
      </c>
      <c r="C824" s="2">
        <f>Cleaning!G1039*1000</f>
        <v>94000</v>
      </c>
      <c r="D824" s="2">
        <f>(Table1[[#This Row],[Salary (Min)]]+Table1[[#This Row],[Salary (Max)]])/2</f>
        <v>68500</v>
      </c>
      <c r="E824" t="s">
        <v>6911</v>
      </c>
      <c r="F824" t="s">
        <v>2936</v>
      </c>
      <c r="G824" t="str">
        <f>LEFT(Table1[[#This Row],[Location]],FIND(",",Table1[[#This Row],[Location]])-1)</f>
        <v>Scottsdale</v>
      </c>
      <c r="H824" t="s">
        <v>20</v>
      </c>
      <c r="I824" t="s">
        <v>366</v>
      </c>
      <c r="J824" t="s">
        <v>106</v>
      </c>
      <c r="K824" t="b">
        <v>0</v>
      </c>
      <c r="L824">
        <v>0</v>
      </c>
      <c r="M824">
        <v>0</v>
      </c>
      <c r="N824">
        <v>0</v>
      </c>
      <c r="O824">
        <v>0</v>
      </c>
      <c r="P824">
        <v>0</v>
      </c>
      <c r="Q824">
        <v>1</v>
      </c>
    </row>
    <row r="825" spans="1:17" x14ac:dyDescent="0.3">
      <c r="A825" t="str">
        <f>Cleaning!E1040</f>
        <v>Data Analyst</v>
      </c>
      <c r="B825" s="2">
        <f>Cleaning!F1040*1000</f>
        <v>43000</v>
      </c>
      <c r="C825" s="2">
        <f>Cleaning!G1040*1000</f>
        <v>94000</v>
      </c>
      <c r="D825" s="2">
        <f>(Table1[[#This Row],[Salary (Min)]]+Table1[[#This Row],[Salary (Max)]])/2</f>
        <v>68500</v>
      </c>
      <c r="E825" t="s">
        <v>6912</v>
      </c>
      <c r="F825" t="s">
        <v>2919</v>
      </c>
      <c r="G825" t="str">
        <f>LEFT(Table1[[#This Row],[Location]],FIND(",",Table1[[#This Row],[Location]])-1)</f>
        <v>Tempe</v>
      </c>
      <c r="H825" t="s">
        <v>35</v>
      </c>
      <c r="I825" t="s">
        <v>475</v>
      </c>
      <c r="J825" t="s">
        <v>39</v>
      </c>
      <c r="K825" t="b">
        <v>0</v>
      </c>
      <c r="L825">
        <v>0</v>
      </c>
      <c r="M825">
        <v>0</v>
      </c>
      <c r="N825">
        <v>0</v>
      </c>
      <c r="O825">
        <v>0</v>
      </c>
      <c r="P825">
        <v>0</v>
      </c>
      <c r="Q825">
        <v>1</v>
      </c>
    </row>
    <row r="826" spans="1:17" x14ac:dyDescent="0.3">
      <c r="A826" t="str">
        <f>Cleaning!E1041</f>
        <v>Data Analyst</v>
      </c>
      <c r="B826" s="2">
        <f>Cleaning!F1041*1000</f>
        <v>43000</v>
      </c>
      <c r="C826" s="2">
        <f>Cleaning!G1041*1000</f>
        <v>94000</v>
      </c>
      <c r="D826" s="2">
        <f>(Table1[[#This Row],[Salary (Min)]]+Table1[[#This Row],[Salary (Max)]])/2</f>
        <v>68500</v>
      </c>
      <c r="E826" t="s">
        <v>6886</v>
      </c>
      <c r="F826" t="s">
        <v>2919</v>
      </c>
      <c r="G826" t="str">
        <f>LEFT(Table1[[#This Row],[Location]],FIND(",",Table1[[#This Row],[Location]])-1)</f>
        <v>Tempe</v>
      </c>
      <c r="H826" t="s">
        <v>28</v>
      </c>
      <c r="I826" t="s">
        <v>3009</v>
      </c>
      <c r="J826" t="s">
        <v>31</v>
      </c>
      <c r="K826" t="b">
        <v>0</v>
      </c>
      <c r="L826">
        <v>1</v>
      </c>
      <c r="M826">
        <v>0</v>
      </c>
      <c r="N826">
        <v>0</v>
      </c>
      <c r="O826">
        <v>1</v>
      </c>
      <c r="P826">
        <v>1</v>
      </c>
      <c r="Q826">
        <v>1</v>
      </c>
    </row>
    <row r="827" spans="1:17" x14ac:dyDescent="0.3">
      <c r="A827" t="str">
        <f>Cleaning!E1042</f>
        <v>Data Analyst</v>
      </c>
      <c r="B827" s="2">
        <f>Cleaning!F1042*1000</f>
        <v>43000</v>
      </c>
      <c r="C827" s="2">
        <f>Cleaning!G1042*1000</f>
        <v>94000</v>
      </c>
      <c r="D827" s="2">
        <f>(Table1[[#This Row],[Salary (Min)]]+Table1[[#This Row],[Salary (Max)]])/2</f>
        <v>68500</v>
      </c>
      <c r="E827" t="s">
        <v>6913</v>
      </c>
      <c r="F827" t="s">
        <v>3005</v>
      </c>
      <c r="G827" t="str">
        <f>LEFT(Table1[[#This Row],[Location]],FIND(",",Table1[[#This Row],[Location]])-1)</f>
        <v>Chandler</v>
      </c>
      <c r="H827" t="s">
        <v>35</v>
      </c>
      <c r="I827" t="s">
        <v>222</v>
      </c>
      <c r="J827" t="s">
        <v>24</v>
      </c>
      <c r="K827" t="b">
        <v>0</v>
      </c>
      <c r="L827">
        <v>0</v>
      </c>
      <c r="M827">
        <v>0</v>
      </c>
      <c r="N827">
        <v>0</v>
      </c>
      <c r="O827">
        <v>0</v>
      </c>
      <c r="P827">
        <v>0</v>
      </c>
      <c r="Q827">
        <v>0</v>
      </c>
    </row>
    <row r="828" spans="1:17" x14ac:dyDescent="0.3">
      <c r="A828" t="str">
        <f>Cleaning!E1043</f>
        <v>Data Analyst</v>
      </c>
      <c r="B828" s="2">
        <f>Cleaning!F1043*1000</f>
        <v>43000</v>
      </c>
      <c r="C828" s="2">
        <f>Cleaning!G1043*1000</f>
        <v>94000</v>
      </c>
      <c r="D828" s="2">
        <f>(Table1[[#This Row],[Salary (Min)]]+Table1[[#This Row],[Salary (Max)]])/2</f>
        <v>68500</v>
      </c>
      <c r="E828" t="s">
        <v>6914</v>
      </c>
      <c r="F828" t="s">
        <v>2936</v>
      </c>
      <c r="G828" t="str">
        <f>LEFT(Table1[[#This Row],[Location]],FIND(",",Table1[[#This Row],[Location]])-1)</f>
        <v>Scottsdale</v>
      </c>
      <c r="H828" t="s">
        <v>137</v>
      </c>
      <c r="I828" t="s">
        <v>137</v>
      </c>
      <c r="J828" t="s">
        <v>137</v>
      </c>
      <c r="K828" t="b">
        <v>0</v>
      </c>
      <c r="L828">
        <v>0</v>
      </c>
      <c r="M828">
        <v>0</v>
      </c>
      <c r="N828">
        <v>0</v>
      </c>
      <c r="O828">
        <v>0</v>
      </c>
      <c r="P828">
        <v>0</v>
      </c>
      <c r="Q828">
        <v>1</v>
      </c>
    </row>
    <row r="829" spans="1:17" x14ac:dyDescent="0.3">
      <c r="A829" t="str">
        <f>Cleaning!E1044</f>
        <v>Data Analyst</v>
      </c>
      <c r="B829" s="2">
        <f>Cleaning!F1044*1000</f>
        <v>43000</v>
      </c>
      <c r="C829" s="2">
        <f>Cleaning!G1044*1000</f>
        <v>94000</v>
      </c>
      <c r="D829" s="2">
        <f>(Table1[[#This Row],[Salary (Min)]]+Table1[[#This Row],[Salary (Max)]])/2</f>
        <v>68500</v>
      </c>
      <c r="E829" t="s">
        <v>6861</v>
      </c>
      <c r="F829" t="s">
        <v>2919</v>
      </c>
      <c r="G829" t="str">
        <f>LEFT(Table1[[#This Row],[Location]],FIND(",",Table1[[#This Row],[Location]])-1)</f>
        <v>Tempe</v>
      </c>
      <c r="H829" t="s">
        <v>28</v>
      </c>
      <c r="I829" t="s">
        <v>194</v>
      </c>
      <c r="J829" t="s">
        <v>132</v>
      </c>
      <c r="K829" t="b">
        <v>0</v>
      </c>
      <c r="L829">
        <v>1</v>
      </c>
      <c r="M829">
        <v>0</v>
      </c>
      <c r="N829">
        <v>0</v>
      </c>
      <c r="O829">
        <v>1</v>
      </c>
      <c r="P829">
        <v>0</v>
      </c>
      <c r="Q829">
        <v>1</v>
      </c>
    </row>
    <row r="830" spans="1:17" x14ac:dyDescent="0.3">
      <c r="A830" t="str">
        <f>Cleaning!E1045</f>
        <v>Data Analyst</v>
      </c>
      <c r="B830" s="2">
        <f>Cleaning!F1045*1000</f>
        <v>43000</v>
      </c>
      <c r="C830" s="2">
        <f>Cleaning!G1045*1000</f>
        <v>94000</v>
      </c>
      <c r="D830" s="2">
        <f>(Table1[[#This Row],[Salary (Min)]]+Table1[[#This Row],[Salary (Max)]])/2</f>
        <v>68500</v>
      </c>
      <c r="E830" t="s">
        <v>6301</v>
      </c>
      <c r="F830" t="s">
        <v>104</v>
      </c>
      <c r="G830" t="str">
        <f>LEFT(Table1[[#This Row],[Location]],FIND(",",Table1[[#This Row],[Location]])-1)</f>
        <v>Phoenix</v>
      </c>
      <c r="H830" t="s">
        <v>91</v>
      </c>
      <c r="I830" t="s">
        <v>46</v>
      </c>
      <c r="J830" t="s">
        <v>106</v>
      </c>
      <c r="K830" t="b">
        <v>0</v>
      </c>
      <c r="L830">
        <v>1</v>
      </c>
      <c r="M830">
        <v>0</v>
      </c>
      <c r="N830">
        <v>0</v>
      </c>
      <c r="O830">
        <v>1</v>
      </c>
      <c r="P830">
        <v>0</v>
      </c>
      <c r="Q830">
        <v>0</v>
      </c>
    </row>
    <row r="831" spans="1:17" x14ac:dyDescent="0.3">
      <c r="A831" t="str">
        <f>Cleaning!E1046</f>
        <v>Data Analyst</v>
      </c>
      <c r="B831" s="2">
        <f>Cleaning!F1046*1000</f>
        <v>43000</v>
      </c>
      <c r="C831" s="2">
        <f>Cleaning!G1046*1000</f>
        <v>94000</v>
      </c>
      <c r="D831" s="2">
        <f>(Table1[[#This Row],[Salary (Min)]]+Table1[[#This Row],[Salary (Max)]])/2</f>
        <v>68500</v>
      </c>
      <c r="E831" t="s">
        <v>6865</v>
      </c>
      <c r="F831" t="s">
        <v>2919</v>
      </c>
      <c r="G831" t="str">
        <f>LEFT(Table1[[#This Row],[Location]],FIND(",",Table1[[#This Row],[Location]])-1)</f>
        <v>Tempe</v>
      </c>
      <c r="H831" t="s">
        <v>35</v>
      </c>
      <c r="I831" t="s">
        <v>222</v>
      </c>
      <c r="J831" t="s">
        <v>24</v>
      </c>
      <c r="K831" t="b">
        <v>0</v>
      </c>
      <c r="L831">
        <v>1</v>
      </c>
      <c r="M831">
        <v>0</v>
      </c>
      <c r="N831">
        <v>0</v>
      </c>
      <c r="O831">
        <v>1</v>
      </c>
      <c r="P831">
        <v>0</v>
      </c>
      <c r="Q831">
        <v>1</v>
      </c>
    </row>
    <row r="832" spans="1:17" x14ac:dyDescent="0.3">
      <c r="A832" t="str">
        <f>Cleaning!E1047</f>
        <v>Business Analyst</v>
      </c>
      <c r="B832" s="2">
        <f>Cleaning!F1047*1000</f>
        <v>43000</v>
      </c>
      <c r="C832" s="2">
        <f>Cleaning!G1047*1000</f>
        <v>94000</v>
      </c>
      <c r="D832" s="2">
        <f>(Table1[[#This Row],[Salary (Min)]]+Table1[[#This Row],[Salary (Max)]])/2</f>
        <v>68500</v>
      </c>
      <c r="E832" t="s">
        <v>6915</v>
      </c>
      <c r="F832" t="s">
        <v>2936</v>
      </c>
      <c r="G832" t="str">
        <f>LEFT(Table1[[#This Row],[Location]],FIND(",",Table1[[#This Row],[Location]])-1)</f>
        <v>Scottsdale</v>
      </c>
      <c r="H832" t="s">
        <v>28</v>
      </c>
      <c r="I832" t="s">
        <v>66</v>
      </c>
      <c r="J832" t="s">
        <v>86</v>
      </c>
      <c r="K832" t="b">
        <v>0</v>
      </c>
      <c r="L832">
        <v>0</v>
      </c>
      <c r="M832">
        <v>0</v>
      </c>
      <c r="N832">
        <v>0</v>
      </c>
      <c r="O832">
        <v>0</v>
      </c>
      <c r="P832">
        <v>0</v>
      </c>
      <c r="Q832">
        <v>1</v>
      </c>
    </row>
    <row r="833" spans="1:17" x14ac:dyDescent="0.3">
      <c r="A833" t="str">
        <f>Cleaning!E1048</f>
        <v>Data Analyst</v>
      </c>
      <c r="B833" s="2">
        <f>Cleaning!F1048*1000</f>
        <v>43000</v>
      </c>
      <c r="C833" s="2">
        <f>Cleaning!G1048*1000</f>
        <v>94000</v>
      </c>
      <c r="D833" s="2">
        <f>(Table1[[#This Row],[Salary (Min)]]+Table1[[#This Row],[Salary (Max)]])/2</f>
        <v>68500</v>
      </c>
      <c r="E833" t="s">
        <v>6916</v>
      </c>
      <c r="F833" t="s">
        <v>2980</v>
      </c>
      <c r="G833" t="str">
        <f>LEFT(Table1[[#This Row],[Location]],FIND(",",Table1[[#This Row],[Location]])-1)</f>
        <v>Glendale</v>
      </c>
      <c r="H833" t="s">
        <v>51</v>
      </c>
      <c r="I833" t="s">
        <v>222</v>
      </c>
      <c r="J833" t="s">
        <v>39</v>
      </c>
      <c r="K833" t="b">
        <v>0</v>
      </c>
      <c r="L833">
        <v>1</v>
      </c>
      <c r="M833">
        <v>0</v>
      </c>
      <c r="N833">
        <v>0</v>
      </c>
      <c r="O833">
        <v>1</v>
      </c>
      <c r="P833">
        <v>0</v>
      </c>
      <c r="Q833">
        <v>0</v>
      </c>
    </row>
    <row r="834" spans="1:17" x14ac:dyDescent="0.3">
      <c r="A834" t="str">
        <f>Cleaning!E1049</f>
        <v>Data Analyst</v>
      </c>
      <c r="B834" s="2">
        <f>Cleaning!F1049*1000</f>
        <v>43000</v>
      </c>
      <c r="C834" s="2">
        <f>Cleaning!G1049*1000</f>
        <v>94000</v>
      </c>
      <c r="D834" s="2">
        <f>(Table1[[#This Row],[Salary (Min)]]+Table1[[#This Row],[Salary (Max)]])/2</f>
        <v>68500</v>
      </c>
      <c r="E834" t="s">
        <v>6917</v>
      </c>
      <c r="F834" t="s">
        <v>2936</v>
      </c>
      <c r="G834" t="str">
        <f>LEFT(Table1[[#This Row],[Location]],FIND(",",Table1[[#This Row],[Location]])-1)</f>
        <v>Scottsdale</v>
      </c>
      <c r="H834" t="s">
        <v>118</v>
      </c>
      <c r="I834" t="s">
        <v>119</v>
      </c>
      <c r="J834" t="s">
        <v>160</v>
      </c>
      <c r="K834" t="b">
        <v>0</v>
      </c>
      <c r="L834">
        <v>1</v>
      </c>
      <c r="M834">
        <v>1</v>
      </c>
      <c r="N834">
        <v>1</v>
      </c>
      <c r="O834">
        <v>0</v>
      </c>
      <c r="P834">
        <v>0</v>
      </c>
      <c r="Q834">
        <v>1</v>
      </c>
    </row>
    <row r="835" spans="1:17" x14ac:dyDescent="0.3">
      <c r="A835" t="str">
        <f>Cleaning!E1050</f>
        <v>Data Analyst</v>
      </c>
      <c r="B835" s="2">
        <f>Cleaning!F1050*1000</f>
        <v>43000</v>
      </c>
      <c r="C835" s="2">
        <f>Cleaning!G1050*1000</f>
        <v>94000</v>
      </c>
      <c r="D835" s="2">
        <f>(Table1[[#This Row],[Salary (Min)]]+Table1[[#This Row],[Salary (Max)]])/2</f>
        <v>68500</v>
      </c>
      <c r="E835" t="s">
        <v>6918</v>
      </c>
      <c r="F835" t="s">
        <v>2980</v>
      </c>
      <c r="G835" t="str">
        <f>LEFT(Table1[[#This Row],[Location]],FIND(",",Table1[[#This Row],[Location]])-1)</f>
        <v>Glendale</v>
      </c>
      <c r="H835" t="s">
        <v>137</v>
      </c>
      <c r="I835" t="s">
        <v>137</v>
      </c>
      <c r="J835" t="s">
        <v>137</v>
      </c>
      <c r="K835" t="b">
        <v>0</v>
      </c>
      <c r="L835">
        <v>1</v>
      </c>
      <c r="M835">
        <v>0</v>
      </c>
      <c r="N835">
        <v>0</v>
      </c>
      <c r="O835">
        <v>0</v>
      </c>
      <c r="P835">
        <v>0</v>
      </c>
      <c r="Q835">
        <v>1</v>
      </c>
    </row>
    <row r="836" spans="1:17" x14ac:dyDescent="0.3">
      <c r="A836" t="str">
        <f>Cleaning!E1051</f>
        <v>Data Analyst</v>
      </c>
      <c r="B836" s="2">
        <f>Cleaning!F1051*1000</f>
        <v>43000</v>
      </c>
      <c r="C836" s="2">
        <f>Cleaning!G1051*1000</f>
        <v>94000</v>
      </c>
      <c r="D836" s="2">
        <f>(Table1[[#This Row],[Salary (Min)]]+Table1[[#This Row],[Salary (Max)]])/2</f>
        <v>68500</v>
      </c>
      <c r="E836" t="s">
        <v>6919</v>
      </c>
      <c r="F836" t="s">
        <v>3005</v>
      </c>
      <c r="G836" t="str">
        <f>LEFT(Table1[[#This Row],[Location]],FIND(",",Table1[[#This Row],[Location]])-1)</f>
        <v>Chandler</v>
      </c>
      <c r="H836" t="s">
        <v>28</v>
      </c>
      <c r="I836" t="s">
        <v>580</v>
      </c>
      <c r="J836" t="s">
        <v>75</v>
      </c>
      <c r="K836" t="b">
        <v>0</v>
      </c>
      <c r="L836">
        <v>1</v>
      </c>
      <c r="M836">
        <v>0</v>
      </c>
      <c r="N836">
        <v>0</v>
      </c>
      <c r="O836">
        <v>0</v>
      </c>
      <c r="P836">
        <v>0</v>
      </c>
      <c r="Q836">
        <v>1</v>
      </c>
    </row>
    <row r="837" spans="1:17" x14ac:dyDescent="0.3">
      <c r="A837" t="str">
        <f>Cleaning!E1052</f>
        <v>Data Analyst</v>
      </c>
      <c r="B837" s="2">
        <f>Cleaning!F1052*1000</f>
        <v>43000</v>
      </c>
      <c r="C837" s="2">
        <f>Cleaning!G1052*1000</f>
        <v>94000</v>
      </c>
      <c r="D837" s="2">
        <f>(Table1[[#This Row],[Salary (Min)]]+Table1[[#This Row],[Salary (Max)]])/2</f>
        <v>68500</v>
      </c>
      <c r="E837" t="s">
        <v>6920</v>
      </c>
      <c r="F837" t="s">
        <v>2980</v>
      </c>
      <c r="G837" t="str">
        <f>LEFT(Table1[[#This Row],[Location]],FIND(",",Table1[[#This Row],[Location]])-1)</f>
        <v>Glendale</v>
      </c>
      <c r="H837" t="s">
        <v>35</v>
      </c>
      <c r="I837" t="s">
        <v>66</v>
      </c>
      <c r="J837" t="s">
        <v>39</v>
      </c>
      <c r="K837" t="b">
        <v>0</v>
      </c>
      <c r="L837">
        <v>1</v>
      </c>
      <c r="M837">
        <v>1</v>
      </c>
      <c r="N837">
        <v>0</v>
      </c>
      <c r="O837">
        <v>0</v>
      </c>
      <c r="P837">
        <v>0</v>
      </c>
      <c r="Q837">
        <v>1</v>
      </c>
    </row>
    <row r="838" spans="1:17" x14ac:dyDescent="0.3">
      <c r="A838" t="str">
        <f>Cleaning!E1053</f>
        <v>Business Analyst</v>
      </c>
      <c r="B838" s="2">
        <f>Cleaning!F1053*1000</f>
        <v>43000</v>
      </c>
      <c r="C838" s="2">
        <f>Cleaning!G1053*1000</f>
        <v>94000</v>
      </c>
      <c r="D838" s="2">
        <f>(Table1[[#This Row],[Salary (Min)]]+Table1[[#This Row],[Salary (Max)]])/2</f>
        <v>68500</v>
      </c>
      <c r="E838" t="s">
        <v>6921</v>
      </c>
      <c r="F838" t="s">
        <v>2919</v>
      </c>
      <c r="G838" t="str">
        <f>LEFT(Table1[[#This Row],[Location]],FIND(",",Table1[[#This Row],[Location]])-1)</f>
        <v>Tempe</v>
      </c>
      <c r="H838" t="s">
        <v>118</v>
      </c>
      <c r="I838" t="s">
        <v>29</v>
      </c>
      <c r="J838" t="s">
        <v>120</v>
      </c>
      <c r="K838" t="b">
        <v>0</v>
      </c>
      <c r="L838">
        <v>1</v>
      </c>
      <c r="M838">
        <v>1</v>
      </c>
      <c r="N838">
        <v>0</v>
      </c>
      <c r="O838">
        <v>1</v>
      </c>
      <c r="P838">
        <v>0</v>
      </c>
      <c r="Q838">
        <v>1</v>
      </c>
    </row>
    <row r="839" spans="1:17" x14ac:dyDescent="0.3">
      <c r="A839" t="str">
        <f>Cleaning!E1054</f>
        <v>Data Analyst</v>
      </c>
      <c r="B839" s="2">
        <f>Cleaning!F1054*1000</f>
        <v>43000</v>
      </c>
      <c r="C839" s="2">
        <f>Cleaning!G1054*1000</f>
        <v>94000</v>
      </c>
      <c r="D839" s="2">
        <f>(Table1[[#This Row],[Salary (Min)]]+Table1[[#This Row],[Salary (Max)]])/2</f>
        <v>68500</v>
      </c>
      <c r="E839" t="s">
        <v>6657</v>
      </c>
      <c r="F839" t="s">
        <v>104</v>
      </c>
      <c r="G839" t="str">
        <f>LEFT(Table1[[#This Row],[Location]],FIND(",",Table1[[#This Row],[Location]])-1)</f>
        <v>Phoenix</v>
      </c>
      <c r="H839" t="s">
        <v>91</v>
      </c>
      <c r="I839" t="s">
        <v>137</v>
      </c>
      <c r="J839" t="s">
        <v>155</v>
      </c>
      <c r="K839" t="b">
        <v>0</v>
      </c>
      <c r="L839">
        <v>1</v>
      </c>
      <c r="M839">
        <v>1</v>
      </c>
      <c r="N839">
        <v>0</v>
      </c>
      <c r="O839">
        <v>1</v>
      </c>
      <c r="P839">
        <v>0</v>
      </c>
      <c r="Q839">
        <v>0</v>
      </c>
    </row>
    <row r="840" spans="1:17" x14ac:dyDescent="0.3">
      <c r="A840" t="str">
        <f>Cleaning!E1055</f>
        <v>Data Analyst</v>
      </c>
      <c r="B840" s="2">
        <f>Cleaning!F1055*1000</f>
        <v>43000</v>
      </c>
      <c r="C840" s="2">
        <f>Cleaning!G1055*1000</f>
        <v>94000</v>
      </c>
      <c r="D840" s="2">
        <f>(Table1[[#This Row],[Salary (Min)]]+Table1[[#This Row],[Salary (Max)]])/2</f>
        <v>68500</v>
      </c>
      <c r="E840" t="s">
        <v>6205</v>
      </c>
      <c r="F840" t="s">
        <v>3005</v>
      </c>
      <c r="G840" t="str">
        <f>LEFT(Table1[[#This Row],[Location]],FIND(",",Table1[[#This Row],[Location]])-1)</f>
        <v>Chandler</v>
      </c>
      <c r="H840" t="s">
        <v>28</v>
      </c>
      <c r="I840" t="s">
        <v>222</v>
      </c>
      <c r="J840" t="s">
        <v>75</v>
      </c>
      <c r="K840" t="b">
        <v>0</v>
      </c>
      <c r="L840">
        <v>0</v>
      </c>
      <c r="M840">
        <v>1</v>
      </c>
      <c r="N840">
        <v>0</v>
      </c>
      <c r="O840">
        <v>1</v>
      </c>
      <c r="P840">
        <v>1</v>
      </c>
      <c r="Q840">
        <v>1</v>
      </c>
    </row>
    <row r="841" spans="1:17" x14ac:dyDescent="0.3">
      <c r="A841" t="str">
        <f>Cleaning!E1056</f>
        <v>Data Analyst</v>
      </c>
      <c r="B841" s="2">
        <f>Cleaning!F1056*1000</f>
        <v>43000</v>
      </c>
      <c r="C841" s="2">
        <f>Cleaning!G1056*1000</f>
        <v>94000</v>
      </c>
      <c r="D841" s="2">
        <f>(Table1[[#This Row],[Salary (Min)]]+Table1[[#This Row],[Salary (Max)]])/2</f>
        <v>68500</v>
      </c>
      <c r="E841" t="s">
        <v>6922</v>
      </c>
      <c r="F841" t="s">
        <v>3005</v>
      </c>
      <c r="G841" t="str">
        <f>LEFT(Table1[[#This Row],[Location]],FIND(",",Table1[[#This Row],[Location]])-1)</f>
        <v>Chandler</v>
      </c>
      <c r="H841" t="s">
        <v>20</v>
      </c>
      <c r="I841" t="s">
        <v>222</v>
      </c>
      <c r="J841" t="s">
        <v>120</v>
      </c>
      <c r="K841" t="b">
        <v>0</v>
      </c>
      <c r="L841">
        <v>0</v>
      </c>
      <c r="M841">
        <v>0</v>
      </c>
      <c r="N841">
        <v>0</v>
      </c>
      <c r="O841">
        <v>0</v>
      </c>
      <c r="P841">
        <v>0</v>
      </c>
      <c r="Q841">
        <v>0</v>
      </c>
    </row>
    <row r="842" spans="1:17" x14ac:dyDescent="0.3">
      <c r="A842" t="str">
        <f>Cleaning!E1720</f>
        <v>Data Analyst</v>
      </c>
      <c r="B842" s="2">
        <f>Cleaning!F1720*1000</f>
        <v>43000</v>
      </c>
      <c r="C842" s="2">
        <f>Cleaning!G1720*1000</f>
        <v>77000</v>
      </c>
      <c r="D842" s="2">
        <f>(Table1[[#This Row],[Salary (Min)]]+Table1[[#This Row],[Salary (Max)]])/2</f>
        <v>60000</v>
      </c>
      <c r="E842" t="s">
        <v>7330</v>
      </c>
      <c r="F842" t="s">
        <v>1905</v>
      </c>
      <c r="G842" t="str">
        <f>LEFT(Table1[[#This Row],[Location]],FIND(",",Table1[[#This Row],[Location]])-1)</f>
        <v>Austin</v>
      </c>
      <c r="H842" t="s">
        <v>20</v>
      </c>
      <c r="I842" t="s">
        <v>4675</v>
      </c>
      <c r="J842" t="s">
        <v>39</v>
      </c>
      <c r="K842" t="b">
        <v>0</v>
      </c>
      <c r="L842">
        <v>0</v>
      </c>
      <c r="M842">
        <v>1</v>
      </c>
      <c r="N842">
        <v>0</v>
      </c>
      <c r="O842">
        <v>0</v>
      </c>
      <c r="P842">
        <v>0</v>
      </c>
      <c r="Q842">
        <v>0</v>
      </c>
    </row>
    <row r="843" spans="1:17" x14ac:dyDescent="0.3">
      <c r="A843" t="str">
        <f>Cleaning!E1721</f>
        <v>Data Analyst</v>
      </c>
      <c r="B843" s="2">
        <f>Cleaning!F1721*1000</f>
        <v>43000</v>
      </c>
      <c r="C843" s="2">
        <f>Cleaning!G1721*1000</f>
        <v>77000</v>
      </c>
      <c r="D843" s="2">
        <f>(Table1[[#This Row],[Salary (Min)]]+Table1[[#This Row],[Salary (Max)]])/2</f>
        <v>60000</v>
      </c>
      <c r="E843" t="s">
        <v>6991</v>
      </c>
      <c r="F843" t="s">
        <v>4839</v>
      </c>
      <c r="G843" t="str">
        <f>LEFT(Table1[[#This Row],[Location]],FIND(",",Table1[[#This Row],[Location]])-1)</f>
        <v>Round Rock</v>
      </c>
      <c r="H843" t="s">
        <v>35</v>
      </c>
      <c r="I843" t="s">
        <v>222</v>
      </c>
      <c r="J843" t="s">
        <v>24</v>
      </c>
      <c r="K843" t="b">
        <v>0</v>
      </c>
      <c r="L843">
        <v>1</v>
      </c>
      <c r="M843">
        <v>1</v>
      </c>
      <c r="N843">
        <v>1</v>
      </c>
      <c r="O843">
        <v>0</v>
      </c>
      <c r="P843">
        <v>0</v>
      </c>
      <c r="Q843">
        <v>1</v>
      </c>
    </row>
    <row r="844" spans="1:17" x14ac:dyDescent="0.3">
      <c r="A844" t="str">
        <f>Cleaning!E1722</f>
        <v>Data Analyst</v>
      </c>
      <c r="B844" s="2">
        <f>Cleaning!F1722*1000</f>
        <v>43000</v>
      </c>
      <c r="C844" s="2">
        <f>Cleaning!G1722*1000</f>
        <v>77000</v>
      </c>
      <c r="D844" s="2">
        <f>(Table1[[#This Row],[Salary (Min)]]+Table1[[#This Row],[Salary (Max)]])/2</f>
        <v>60000</v>
      </c>
      <c r="E844" t="s">
        <v>7339</v>
      </c>
      <c r="F844" t="s">
        <v>1905</v>
      </c>
      <c r="G844" t="str">
        <f>LEFT(Table1[[#This Row],[Location]],FIND(",",Table1[[#This Row],[Location]])-1)</f>
        <v>Austin</v>
      </c>
      <c r="H844" t="s">
        <v>35</v>
      </c>
      <c r="I844" t="s">
        <v>1370</v>
      </c>
      <c r="J844" t="s">
        <v>39</v>
      </c>
      <c r="K844" t="b">
        <v>0</v>
      </c>
      <c r="L844">
        <v>1</v>
      </c>
      <c r="M844">
        <v>1</v>
      </c>
      <c r="N844">
        <v>0</v>
      </c>
      <c r="O844">
        <v>0</v>
      </c>
      <c r="P844">
        <v>0</v>
      </c>
      <c r="Q844">
        <v>0</v>
      </c>
    </row>
    <row r="845" spans="1:17" x14ac:dyDescent="0.3">
      <c r="A845" t="str">
        <f>Cleaning!E1403</f>
        <v>Data Analyst</v>
      </c>
      <c r="B845" s="2">
        <f>Cleaning!F1403*1000</f>
        <v>44000</v>
      </c>
      <c r="C845" s="2">
        <f>Cleaning!G1403*1000</f>
        <v>82000</v>
      </c>
      <c r="D845" s="2">
        <f>(Table1[[#This Row],[Salary (Min)]]+Table1[[#This Row],[Salary (Max)]])/2</f>
        <v>63000</v>
      </c>
      <c r="E845" t="s">
        <v>7151</v>
      </c>
      <c r="F845" t="s">
        <v>4081</v>
      </c>
      <c r="G845" t="str">
        <f>LEFT(Table1[[#This Row],[Location]],FIND(",",Table1[[#This Row],[Location]])-1)</f>
        <v>Tarrant</v>
      </c>
      <c r="H845" t="s">
        <v>91</v>
      </c>
      <c r="I845" t="s">
        <v>1370</v>
      </c>
      <c r="J845" t="s">
        <v>155</v>
      </c>
      <c r="K845" t="b">
        <v>0</v>
      </c>
      <c r="L845">
        <v>0</v>
      </c>
      <c r="M845">
        <v>0</v>
      </c>
      <c r="N845">
        <v>0</v>
      </c>
      <c r="O845">
        <v>0</v>
      </c>
      <c r="P845">
        <v>0</v>
      </c>
      <c r="Q845">
        <v>1</v>
      </c>
    </row>
    <row r="846" spans="1:17" x14ac:dyDescent="0.3">
      <c r="A846" t="str">
        <f>Cleaning!E1404</f>
        <v>Data Analyst</v>
      </c>
      <c r="B846" s="2">
        <f>Cleaning!F1404*1000</f>
        <v>44000</v>
      </c>
      <c r="C846" s="2">
        <f>Cleaning!G1404*1000</f>
        <v>82000</v>
      </c>
      <c r="D846" s="2">
        <f>(Table1[[#This Row],[Salary (Min)]]+Table1[[#This Row],[Salary (Max)]])/2</f>
        <v>63000</v>
      </c>
      <c r="E846" t="s">
        <v>7108</v>
      </c>
      <c r="F846" t="s">
        <v>1379</v>
      </c>
      <c r="G846" t="str">
        <f>LEFT(Table1[[#This Row],[Location]],FIND(",",Table1[[#This Row],[Location]])-1)</f>
        <v>Dallas</v>
      </c>
      <c r="H846" t="s">
        <v>35</v>
      </c>
      <c r="I846" t="s">
        <v>222</v>
      </c>
      <c r="J846" t="s">
        <v>24</v>
      </c>
      <c r="K846" t="b">
        <v>0</v>
      </c>
      <c r="L846">
        <v>0</v>
      </c>
      <c r="M846">
        <v>0</v>
      </c>
      <c r="N846">
        <v>0</v>
      </c>
      <c r="O846">
        <v>1</v>
      </c>
      <c r="P846">
        <v>0</v>
      </c>
      <c r="Q846">
        <v>0</v>
      </c>
    </row>
    <row r="847" spans="1:17" x14ac:dyDescent="0.3">
      <c r="A847" t="str">
        <f>Cleaning!E1405</f>
        <v>Data Analyst</v>
      </c>
      <c r="B847" s="2">
        <f>Cleaning!F1405*1000</f>
        <v>44000</v>
      </c>
      <c r="C847" s="2">
        <f>Cleaning!G1405*1000</f>
        <v>82000</v>
      </c>
      <c r="D847" s="2">
        <f>(Table1[[#This Row],[Salary (Min)]]+Table1[[#This Row],[Salary (Max)]])/2</f>
        <v>63000</v>
      </c>
      <c r="E847" t="s">
        <v>7152</v>
      </c>
      <c r="F847" t="s">
        <v>395</v>
      </c>
      <c r="G847" t="str">
        <f>LEFT(Table1[[#This Row],[Location]],FIND(",",Table1[[#This Row],[Location]])-1)</f>
        <v>Irving</v>
      </c>
      <c r="H847" t="s">
        <v>91</v>
      </c>
      <c r="I847" t="s">
        <v>419</v>
      </c>
      <c r="J847" t="s">
        <v>155</v>
      </c>
      <c r="K847" t="b">
        <v>0</v>
      </c>
      <c r="L847">
        <v>0</v>
      </c>
      <c r="M847">
        <v>0</v>
      </c>
      <c r="N847">
        <v>0</v>
      </c>
      <c r="O847">
        <v>0</v>
      </c>
      <c r="P847">
        <v>0</v>
      </c>
      <c r="Q847">
        <v>0</v>
      </c>
    </row>
    <row r="848" spans="1:17" x14ac:dyDescent="0.3">
      <c r="A848" t="str">
        <f>Cleaning!E1406</f>
        <v>Data Analyst</v>
      </c>
      <c r="B848" s="2">
        <f>Cleaning!F1406*1000</f>
        <v>44000</v>
      </c>
      <c r="C848" s="2">
        <f>Cleaning!G1406*1000</f>
        <v>82000</v>
      </c>
      <c r="D848" s="2">
        <f>(Table1[[#This Row],[Salary (Min)]]+Table1[[#This Row],[Salary (Max)]])/2</f>
        <v>63000</v>
      </c>
      <c r="E848" t="s">
        <v>7153</v>
      </c>
      <c r="F848" t="s">
        <v>1379</v>
      </c>
      <c r="G848" t="str">
        <f>LEFT(Table1[[#This Row],[Location]],FIND(",",Table1[[#This Row],[Location]])-1)</f>
        <v>Dallas</v>
      </c>
      <c r="H848" t="s">
        <v>137</v>
      </c>
      <c r="I848" t="s">
        <v>137</v>
      </c>
      <c r="J848" t="s">
        <v>137</v>
      </c>
      <c r="K848" t="b">
        <v>0</v>
      </c>
      <c r="L848">
        <v>1</v>
      </c>
      <c r="M848">
        <v>0</v>
      </c>
      <c r="N848">
        <v>0</v>
      </c>
      <c r="O848">
        <v>1</v>
      </c>
      <c r="P848">
        <v>1</v>
      </c>
      <c r="Q848">
        <v>0</v>
      </c>
    </row>
    <row r="849" spans="1:17" x14ac:dyDescent="0.3">
      <c r="A849" t="str">
        <f>Cleaning!E1407</f>
        <v>Data Analyst</v>
      </c>
      <c r="B849" s="2">
        <f>Cleaning!F1407*1000</f>
        <v>44000</v>
      </c>
      <c r="C849" s="2">
        <f>Cleaning!G1407*1000</f>
        <v>82000</v>
      </c>
      <c r="D849" s="2">
        <f>(Table1[[#This Row],[Salary (Min)]]+Table1[[#This Row],[Salary (Max)]])/2</f>
        <v>63000</v>
      </c>
      <c r="E849" t="s">
        <v>7154</v>
      </c>
      <c r="F849" t="s">
        <v>3859</v>
      </c>
      <c r="G849" t="str">
        <f>LEFT(Table1[[#This Row],[Location]],FIND(",",Table1[[#This Row],[Location]])-1)</f>
        <v>Arlington</v>
      </c>
      <c r="H849" t="s">
        <v>35</v>
      </c>
      <c r="I849" t="s">
        <v>563</v>
      </c>
      <c r="J849" t="s">
        <v>24</v>
      </c>
      <c r="K849" t="b">
        <v>0</v>
      </c>
      <c r="L849">
        <v>1</v>
      </c>
      <c r="M849">
        <v>1</v>
      </c>
      <c r="N849">
        <v>0</v>
      </c>
      <c r="O849">
        <v>0</v>
      </c>
      <c r="P849">
        <v>0</v>
      </c>
      <c r="Q849">
        <v>0</v>
      </c>
    </row>
    <row r="850" spans="1:17" x14ac:dyDescent="0.3">
      <c r="A850" t="str">
        <f>Cleaning!E1408</f>
        <v>Data Analyst</v>
      </c>
      <c r="B850" s="2">
        <f>Cleaning!F1408*1000</f>
        <v>44000</v>
      </c>
      <c r="C850" s="2">
        <f>Cleaning!G1408*1000</f>
        <v>82000</v>
      </c>
      <c r="D850" s="2">
        <f>(Table1[[#This Row],[Salary (Min)]]+Table1[[#This Row],[Salary (Max)]])/2</f>
        <v>63000</v>
      </c>
      <c r="E850" t="s">
        <v>6331</v>
      </c>
      <c r="F850" t="s">
        <v>1362</v>
      </c>
      <c r="G850" t="str">
        <f>LEFT(Table1[[#This Row],[Location]],FIND(",",Table1[[#This Row],[Location]])-1)</f>
        <v>Plano</v>
      </c>
      <c r="H850" t="s">
        <v>118</v>
      </c>
      <c r="I850" t="s">
        <v>202</v>
      </c>
      <c r="J850" t="s">
        <v>120</v>
      </c>
      <c r="K850" t="b">
        <v>0</v>
      </c>
      <c r="L850">
        <v>0</v>
      </c>
      <c r="M850">
        <v>0</v>
      </c>
      <c r="N850">
        <v>0</v>
      </c>
      <c r="O850">
        <v>0</v>
      </c>
      <c r="P850">
        <v>0</v>
      </c>
      <c r="Q850">
        <v>0</v>
      </c>
    </row>
    <row r="851" spans="1:17" x14ac:dyDescent="0.3">
      <c r="A851" t="str">
        <f>Cleaning!E1409</f>
        <v>Data Analyst</v>
      </c>
      <c r="B851" s="2">
        <f>Cleaning!F1409*1000</f>
        <v>44000</v>
      </c>
      <c r="C851" s="2">
        <f>Cleaning!G1409*1000</f>
        <v>82000</v>
      </c>
      <c r="D851" s="2">
        <f>(Table1[[#This Row],[Salary (Min)]]+Table1[[#This Row],[Salary (Max)]])/2</f>
        <v>63000</v>
      </c>
      <c r="E851" t="s">
        <v>7155</v>
      </c>
      <c r="F851" t="s">
        <v>2834</v>
      </c>
      <c r="G851" t="str">
        <f>LEFT(Table1[[#This Row],[Location]],FIND(",",Table1[[#This Row],[Location]])-1)</f>
        <v>Carrollton</v>
      </c>
      <c r="H851" t="s">
        <v>72</v>
      </c>
      <c r="I851" t="s">
        <v>186</v>
      </c>
      <c r="J851" t="s">
        <v>132</v>
      </c>
      <c r="K851" t="b">
        <v>0</v>
      </c>
      <c r="L851">
        <v>1</v>
      </c>
      <c r="M851">
        <v>1</v>
      </c>
      <c r="N851">
        <v>0</v>
      </c>
      <c r="O851">
        <v>0</v>
      </c>
      <c r="P851">
        <v>0</v>
      </c>
      <c r="Q851">
        <v>0</v>
      </c>
    </row>
    <row r="852" spans="1:17" x14ac:dyDescent="0.3">
      <c r="A852" t="str">
        <f>Cleaning!E1410</f>
        <v>Data Analyst</v>
      </c>
      <c r="B852" s="2">
        <f>Cleaning!F1410*1000</f>
        <v>44000</v>
      </c>
      <c r="C852" s="2">
        <f>Cleaning!G1410*1000</f>
        <v>82000</v>
      </c>
      <c r="D852" s="2">
        <f>(Table1[[#This Row],[Salary (Min)]]+Table1[[#This Row],[Salary (Max)]])/2</f>
        <v>63000</v>
      </c>
      <c r="E852" t="s">
        <v>7111</v>
      </c>
      <c r="F852" t="s">
        <v>1379</v>
      </c>
      <c r="G852" t="str">
        <f>LEFT(Table1[[#This Row],[Location]],FIND(",",Table1[[#This Row],[Location]])-1)</f>
        <v>Dallas</v>
      </c>
      <c r="H852" t="s">
        <v>51</v>
      </c>
      <c r="I852" t="s">
        <v>29</v>
      </c>
      <c r="J852" t="s">
        <v>39</v>
      </c>
      <c r="K852" t="b">
        <v>1</v>
      </c>
      <c r="L852">
        <v>1</v>
      </c>
      <c r="M852">
        <v>1</v>
      </c>
      <c r="N852">
        <v>1</v>
      </c>
      <c r="O852">
        <v>0</v>
      </c>
      <c r="P852">
        <v>0</v>
      </c>
      <c r="Q852">
        <v>1</v>
      </c>
    </row>
    <row r="853" spans="1:17" x14ac:dyDescent="0.3">
      <c r="A853" t="str">
        <f>Cleaning!E1411</f>
        <v>Data Analyst</v>
      </c>
      <c r="B853" s="2">
        <f>Cleaning!F1411*1000</f>
        <v>44000</v>
      </c>
      <c r="C853" s="2">
        <f>Cleaning!G1411*1000</f>
        <v>82000</v>
      </c>
      <c r="D853" s="2">
        <f>(Table1[[#This Row],[Salary (Min)]]+Table1[[#This Row],[Salary (Max)]])/2</f>
        <v>63000</v>
      </c>
      <c r="E853" t="s">
        <v>7156</v>
      </c>
      <c r="F853" t="s">
        <v>1362</v>
      </c>
      <c r="G853" t="str">
        <f>LEFT(Table1[[#This Row],[Location]],FIND(",",Table1[[#This Row],[Location]])-1)</f>
        <v>Plano</v>
      </c>
      <c r="H853" t="s">
        <v>28</v>
      </c>
      <c r="I853" t="s">
        <v>202</v>
      </c>
      <c r="J853" t="s">
        <v>86</v>
      </c>
      <c r="K853" t="b">
        <v>0</v>
      </c>
      <c r="L853">
        <v>1</v>
      </c>
      <c r="M853">
        <v>0</v>
      </c>
      <c r="N853">
        <v>0</v>
      </c>
      <c r="O853">
        <v>0</v>
      </c>
      <c r="P853">
        <v>0</v>
      </c>
      <c r="Q853">
        <v>1</v>
      </c>
    </row>
    <row r="854" spans="1:17" x14ac:dyDescent="0.3">
      <c r="A854" t="str">
        <f>Cleaning!E1412</f>
        <v>Data Analyst</v>
      </c>
      <c r="B854" s="2">
        <f>Cleaning!F1412*1000</f>
        <v>44000</v>
      </c>
      <c r="C854" s="2">
        <f>Cleaning!G1412*1000</f>
        <v>82000</v>
      </c>
      <c r="D854" s="2">
        <f>(Table1[[#This Row],[Salary (Min)]]+Table1[[#This Row],[Salary (Max)]])/2</f>
        <v>63000</v>
      </c>
      <c r="E854" t="s">
        <v>7157</v>
      </c>
      <c r="F854" t="s">
        <v>1379</v>
      </c>
      <c r="G854" t="str">
        <f>LEFT(Table1[[#This Row],[Location]],FIND(",",Table1[[#This Row],[Location]])-1)</f>
        <v>Dallas</v>
      </c>
      <c r="H854" t="s">
        <v>28</v>
      </c>
      <c r="I854" t="s">
        <v>1437</v>
      </c>
      <c r="J854" t="s">
        <v>31</v>
      </c>
      <c r="K854" t="b">
        <v>0</v>
      </c>
      <c r="L854">
        <v>1</v>
      </c>
      <c r="M854">
        <v>0</v>
      </c>
      <c r="N854">
        <v>0</v>
      </c>
      <c r="O854">
        <v>1</v>
      </c>
      <c r="P854">
        <v>0</v>
      </c>
      <c r="Q854">
        <v>1</v>
      </c>
    </row>
    <row r="855" spans="1:17" x14ac:dyDescent="0.3">
      <c r="A855" t="str">
        <f>Cleaning!E1413</f>
        <v>Data Analyst</v>
      </c>
      <c r="B855" s="2">
        <f>Cleaning!F1413*1000</f>
        <v>44000</v>
      </c>
      <c r="C855" s="2">
        <f>Cleaning!G1413*1000</f>
        <v>82000</v>
      </c>
      <c r="D855" s="2">
        <f>(Table1[[#This Row],[Salary (Min)]]+Table1[[#This Row],[Salary (Max)]])/2</f>
        <v>63000</v>
      </c>
      <c r="E855" t="s">
        <v>7158</v>
      </c>
      <c r="F855" t="s">
        <v>4109</v>
      </c>
      <c r="G855" t="str">
        <f>LEFT(Table1[[#This Row],[Location]],FIND(",",Table1[[#This Row],[Location]])-1)</f>
        <v>Southlake</v>
      </c>
      <c r="H855" t="s">
        <v>91</v>
      </c>
      <c r="I855" t="s">
        <v>1737</v>
      </c>
      <c r="J855" t="s">
        <v>24</v>
      </c>
      <c r="K855" t="b">
        <v>0</v>
      </c>
      <c r="L855">
        <v>0</v>
      </c>
      <c r="M855">
        <v>0</v>
      </c>
      <c r="N855">
        <v>0</v>
      </c>
      <c r="O855">
        <v>0</v>
      </c>
      <c r="P855">
        <v>0</v>
      </c>
      <c r="Q855">
        <v>0</v>
      </c>
    </row>
    <row r="856" spans="1:17" x14ac:dyDescent="0.3">
      <c r="A856" t="str">
        <f>Cleaning!E1414</f>
        <v>Business Analyst</v>
      </c>
      <c r="B856" s="2">
        <f>Cleaning!F1414*1000</f>
        <v>44000</v>
      </c>
      <c r="C856" s="2">
        <f>Cleaning!G1414*1000</f>
        <v>82000</v>
      </c>
      <c r="D856" s="2">
        <f>(Table1[[#This Row],[Salary (Min)]]+Table1[[#This Row],[Salary (Max)]])/2</f>
        <v>63000</v>
      </c>
      <c r="E856" t="s">
        <v>7159</v>
      </c>
      <c r="F856" t="s">
        <v>1379</v>
      </c>
      <c r="G856" t="str">
        <f>LEFT(Table1[[#This Row],[Location]],FIND(",",Table1[[#This Row],[Location]])-1)</f>
        <v>Dallas</v>
      </c>
      <c r="H856" t="s">
        <v>35</v>
      </c>
      <c r="I856" t="s">
        <v>186</v>
      </c>
      <c r="J856" t="s">
        <v>229</v>
      </c>
      <c r="K856" t="b">
        <v>0</v>
      </c>
      <c r="L856">
        <v>0</v>
      </c>
      <c r="M856">
        <v>0</v>
      </c>
      <c r="N856">
        <v>0</v>
      </c>
      <c r="O856">
        <v>0</v>
      </c>
      <c r="P856">
        <v>0</v>
      </c>
      <c r="Q856">
        <v>1</v>
      </c>
    </row>
    <row r="857" spans="1:17" x14ac:dyDescent="0.3">
      <c r="A857" t="str">
        <f>Cleaning!E1415</f>
        <v>Data Analyst</v>
      </c>
      <c r="B857" s="2">
        <f>Cleaning!F1415*1000</f>
        <v>44000</v>
      </c>
      <c r="C857" s="2">
        <f>Cleaning!G1415*1000</f>
        <v>82000</v>
      </c>
      <c r="D857" s="2">
        <f>(Table1[[#This Row],[Salary (Min)]]+Table1[[#This Row],[Salary (Max)]])/2</f>
        <v>63000</v>
      </c>
      <c r="E857" t="s">
        <v>7160</v>
      </c>
      <c r="F857" t="s">
        <v>1379</v>
      </c>
      <c r="G857" t="str">
        <f>LEFT(Table1[[#This Row],[Location]],FIND(",",Table1[[#This Row],[Location]])-1)</f>
        <v>Dallas</v>
      </c>
      <c r="H857" t="s">
        <v>20</v>
      </c>
      <c r="I857" t="s">
        <v>1815</v>
      </c>
      <c r="J857" t="s">
        <v>47</v>
      </c>
      <c r="K857" t="b">
        <v>0</v>
      </c>
      <c r="L857">
        <v>0</v>
      </c>
      <c r="M857">
        <v>0</v>
      </c>
      <c r="N857">
        <v>0</v>
      </c>
      <c r="O857">
        <v>0</v>
      </c>
      <c r="P857">
        <v>0</v>
      </c>
      <c r="Q857">
        <v>1</v>
      </c>
    </row>
    <row r="858" spans="1:17" x14ac:dyDescent="0.3">
      <c r="A858" t="str">
        <f>Cleaning!E1416</f>
        <v>Data Analyst</v>
      </c>
      <c r="B858" s="2">
        <f>Cleaning!F1416*1000</f>
        <v>44000</v>
      </c>
      <c r="C858" s="2">
        <f>Cleaning!G1416*1000</f>
        <v>82000</v>
      </c>
      <c r="D858" s="2">
        <f>(Table1[[#This Row],[Salary (Min)]]+Table1[[#This Row],[Salary (Max)]])/2</f>
        <v>63000</v>
      </c>
      <c r="E858" t="s">
        <v>7124</v>
      </c>
      <c r="F858" t="s">
        <v>1379</v>
      </c>
      <c r="G858" t="str">
        <f>LEFT(Table1[[#This Row],[Location]],FIND(",",Table1[[#This Row],[Location]])-1)</f>
        <v>Dallas</v>
      </c>
      <c r="H858" t="s">
        <v>20</v>
      </c>
      <c r="I858" t="s">
        <v>137</v>
      </c>
      <c r="J858" t="s">
        <v>39</v>
      </c>
      <c r="K858" t="b">
        <v>0</v>
      </c>
      <c r="L858">
        <v>1</v>
      </c>
      <c r="M858">
        <v>0</v>
      </c>
      <c r="N858">
        <v>0</v>
      </c>
      <c r="O858">
        <v>0</v>
      </c>
      <c r="P858">
        <v>0</v>
      </c>
      <c r="Q858">
        <v>1</v>
      </c>
    </row>
    <row r="859" spans="1:17" x14ac:dyDescent="0.3">
      <c r="A859" t="str">
        <f>Cleaning!E1417</f>
        <v>Data Analyst</v>
      </c>
      <c r="B859" s="2">
        <f>Cleaning!F1417*1000</f>
        <v>44000</v>
      </c>
      <c r="C859" s="2">
        <f>Cleaning!G1417*1000</f>
        <v>82000</v>
      </c>
      <c r="D859" s="2">
        <f>(Table1[[#This Row],[Salary (Min)]]+Table1[[#This Row],[Salary (Max)]])/2</f>
        <v>63000</v>
      </c>
      <c r="E859" t="s">
        <v>7161</v>
      </c>
      <c r="F859" t="s">
        <v>1379</v>
      </c>
      <c r="G859" t="str">
        <f>LEFT(Table1[[#This Row],[Location]],FIND(",",Table1[[#This Row],[Location]])-1)</f>
        <v>Dallas</v>
      </c>
      <c r="H859" t="s">
        <v>35</v>
      </c>
      <c r="I859" t="s">
        <v>99</v>
      </c>
      <c r="J859" t="s">
        <v>39</v>
      </c>
      <c r="K859" t="b">
        <v>0</v>
      </c>
      <c r="L859">
        <v>1</v>
      </c>
      <c r="M859">
        <v>1</v>
      </c>
      <c r="N859">
        <v>0</v>
      </c>
      <c r="O859">
        <v>0</v>
      </c>
      <c r="P859">
        <v>0</v>
      </c>
      <c r="Q859">
        <v>0</v>
      </c>
    </row>
    <row r="860" spans="1:17" x14ac:dyDescent="0.3">
      <c r="A860" t="str">
        <f>Cleaning!E1418</f>
        <v>Data Analyst</v>
      </c>
      <c r="B860" s="2">
        <f>Cleaning!F1418*1000</f>
        <v>44000</v>
      </c>
      <c r="C860" s="2">
        <f>Cleaning!G1418*1000</f>
        <v>82000</v>
      </c>
      <c r="D860" s="2">
        <f>(Table1[[#This Row],[Salary (Min)]]+Table1[[#This Row],[Salary (Max)]])/2</f>
        <v>63000</v>
      </c>
      <c r="E860" t="s">
        <v>6582</v>
      </c>
      <c r="F860" t="s">
        <v>1362</v>
      </c>
      <c r="G860" t="str">
        <f>LEFT(Table1[[#This Row],[Location]],FIND(",",Table1[[#This Row],[Location]])-1)</f>
        <v>Plano</v>
      </c>
      <c r="H860" t="s">
        <v>137</v>
      </c>
      <c r="I860" t="s">
        <v>137</v>
      </c>
      <c r="J860" t="s">
        <v>137</v>
      </c>
      <c r="K860" t="b">
        <v>0</v>
      </c>
      <c r="L860">
        <v>1</v>
      </c>
      <c r="M860">
        <v>0</v>
      </c>
      <c r="N860">
        <v>0</v>
      </c>
      <c r="O860">
        <v>0</v>
      </c>
      <c r="P860">
        <v>0</v>
      </c>
      <c r="Q860">
        <v>1</v>
      </c>
    </row>
    <row r="861" spans="1:17" x14ac:dyDescent="0.3">
      <c r="A861" t="str">
        <f>Cleaning!E1419</f>
        <v>Data Analyst</v>
      </c>
      <c r="B861" s="2">
        <f>Cleaning!F1419*1000</f>
        <v>44000</v>
      </c>
      <c r="C861" s="2">
        <f>Cleaning!G1419*1000</f>
        <v>82000</v>
      </c>
      <c r="D861" s="2">
        <f>(Table1[[#This Row],[Salary (Min)]]+Table1[[#This Row],[Salary (Max)]])/2</f>
        <v>63000</v>
      </c>
      <c r="E861" t="s">
        <v>6243</v>
      </c>
      <c r="F861" t="s">
        <v>4001</v>
      </c>
      <c r="G861" t="str">
        <f>LEFT(Table1[[#This Row],[Location]],FIND(",",Table1[[#This Row],[Location]])-1)</f>
        <v>Lewisville</v>
      </c>
      <c r="H861" t="s">
        <v>28</v>
      </c>
      <c r="I861" t="s">
        <v>58</v>
      </c>
      <c r="J861" t="s">
        <v>132</v>
      </c>
      <c r="K861" t="b">
        <v>0</v>
      </c>
      <c r="L861">
        <v>1</v>
      </c>
      <c r="M861">
        <v>1</v>
      </c>
      <c r="N861">
        <v>0</v>
      </c>
      <c r="O861">
        <v>0</v>
      </c>
      <c r="P861">
        <v>0</v>
      </c>
      <c r="Q861">
        <v>0</v>
      </c>
    </row>
    <row r="862" spans="1:17" x14ac:dyDescent="0.3">
      <c r="A862" t="str">
        <f>Cleaning!E1420</f>
        <v>Business Analyst</v>
      </c>
      <c r="B862" s="2">
        <f>Cleaning!F1420*1000</f>
        <v>44000</v>
      </c>
      <c r="C862" s="2">
        <f>Cleaning!G1420*1000</f>
        <v>82000</v>
      </c>
      <c r="D862" s="2">
        <f>(Table1[[#This Row],[Salary (Min)]]+Table1[[#This Row],[Salary (Max)]])/2</f>
        <v>63000</v>
      </c>
      <c r="E862" t="s">
        <v>6211</v>
      </c>
      <c r="F862" t="s">
        <v>395</v>
      </c>
      <c r="G862" t="str">
        <f>LEFT(Table1[[#This Row],[Location]],FIND(",",Table1[[#This Row],[Location]])-1)</f>
        <v>Irving</v>
      </c>
      <c r="H862" t="s">
        <v>118</v>
      </c>
      <c r="I862" t="s">
        <v>222</v>
      </c>
      <c r="J862" t="s">
        <v>47</v>
      </c>
      <c r="K862" t="b">
        <v>0</v>
      </c>
      <c r="L862">
        <v>0</v>
      </c>
      <c r="M862">
        <v>0</v>
      </c>
      <c r="N862">
        <v>0</v>
      </c>
      <c r="O862">
        <v>0</v>
      </c>
      <c r="P862">
        <v>0</v>
      </c>
      <c r="Q862">
        <v>1</v>
      </c>
    </row>
    <row r="863" spans="1:17" x14ac:dyDescent="0.3">
      <c r="A863" t="str">
        <f>Cleaning!E1421</f>
        <v>Data Analyst</v>
      </c>
      <c r="B863" s="2">
        <f>Cleaning!F1421*1000</f>
        <v>44000</v>
      </c>
      <c r="C863" s="2">
        <f>Cleaning!G1421*1000</f>
        <v>82000</v>
      </c>
      <c r="D863" s="2">
        <f>(Table1[[#This Row],[Salary (Min)]]+Table1[[#This Row],[Salary (Max)]])/2</f>
        <v>63000</v>
      </c>
      <c r="E863" t="s">
        <v>7162</v>
      </c>
      <c r="F863" t="s">
        <v>1379</v>
      </c>
      <c r="G863" t="str">
        <f>LEFT(Table1[[#This Row],[Location]],FIND(",",Table1[[#This Row],[Location]])-1)</f>
        <v>Dallas</v>
      </c>
      <c r="H863" t="s">
        <v>118</v>
      </c>
      <c r="I863" t="s">
        <v>222</v>
      </c>
      <c r="J863" t="s">
        <v>39</v>
      </c>
      <c r="K863" t="b">
        <v>0</v>
      </c>
      <c r="L863">
        <v>0</v>
      </c>
      <c r="M863">
        <v>0</v>
      </c>
      <c r="N863">
        <v>0</v>
      </c>
      <c r="O863">
        <v>0</v>
      </c>
      <c r="P863">
        <v>0</v>
      </c>
      <c r="Q863">
        <v>1</v>
      </c>
    </row>
    <row r="864" spans="1:17" x14ac:dyDescent="0.3">
      <c r="A864" t="str">
        <f>Cleaning!E1422</f>
        <v>Data Analyst</v>
      </c>
      <c r="B864" s="2">
        <f>Cleaning!F1422*1000</f>
        <v>44000</v>
      </c>
      <c r="C864" s="2">
        <f>Cleaning!G1422*1000</f>
        <v>82000</v>
      </c>
      <c r="D864" s="2">
        <f>(Table1[[#This Row],[Salary (Min)]]+Table1[[#This Row],[Salary (Max)]])/2</f>
        <v>63000</v>
      </c>
      <c r="E864" t="s">
        <v>7163</v>
      </c>
      <c r="F864" t="s">
        <v>4129</v>
      </c>
      <c r="G864" t="str">
        <f>LEFT(Table1[[#This Row],[Location]],FIND(",",Table1[[#This Row],[Location]])-1)</f>
        <v>Coppell</v>
      </c>
      <c r="H864" t="s">
        <v>35</v>
      </c>
      <c r="I864" t="s">
        <v>46</v>
      </c>
      <c r="J864" t="s">
        <v>47</v>
      </c>
      <c r="K864" t="b">
        <v>0</v>
      </c>
      <c r="L864">
        <v>1</v>
      </c>
      <c r="M864">
        <v>0</v>
      </c>
      <c r="N864">
        <v>0</v>
      </c>
      <c r="O864">
        <v>0</v>
      </c>
      <c r="P864">
        <v>0</v>
      </c>
      <c r="Q864">
        <v>1</v>
      </c>
    </row>
    <row r="865" spans="1:17" x14ac:dyDescent="0.3">
      <c r="A865" t="str">
        <f>Cleaning!E1423</f>
        <v>Data Analyst</v>
      </c>
      <c r="B865" s="2">
        <f>Cleaning!F1423*1000</f>
        <v>44000</v>
      </c>
      <c r="C865" s="2">
        <f>Cleaning!G1423*1000</f>
        <v>82000</v>
      </c>
      <c r="D865" s="2">
        <f>(Table1[[#This Row],[Salary (Min)]]+Table1[[#This Row],[Salary (Max)]])/2</f>
        <v>63000</v>
      </c>
      <c r="E865" t="s">
        <v>6657</v>
      </c>
      <c r="F865" t="s">
        <v>1379</v>
      </c>
      <c r="G865" t="str">
        <f>LEFT(Table1[[#This Row],[Location]],FIND(",",Table1[[#This Row],[Location]])-1)</f>
        <v>Dallas</v>
      </c>
      <c r="H865" t="s">
        <v>91</v>
      </c>
      <c r="I865" t="s">
        <v>137</v>
      </c>
      <c r="J865" t="s">
        <v>155</v>
      </c>
      <c r="K865" t="b">
        <v>0</v>
      </c>
      <c r="L865">
        <v>1</v>
      </c>
      <c r="M865">
        <v>0</v>
      </c>
      <c r="N865">
        <v>0</v>
      </c>
      <c r="O865">
        <v>0</v>
      </c>
      <c r="P865">
        <v>0</v>
      </c>
      <c r="Q865">
        <v>0</v>
      </c>
    </row>
    <row r="866" spans="1:17" x14ac:dyDescent="0.3">
      <c r="A866" t="str">
        <f>Cleaning!E1424</f>
        <v>Data Analyst</v>
      </c>
      <c r="B866" s="2">
        <f>Cleaning!F1424*1000</f>
        <v>44000</v>
      </c>
      <c r="C866" s="2">
        <f>Cleaning!G1424*1000</f>
        <v>82000</v>
      </c>
      <c r="D866" s="2">
        <f>(Table1[[#This Row],[Salary (Min)]]+Table1[[#This Row],[Salary (Max)]])/2</f>
        <v>63000</v>
      </c>
      <c r="E866" t="s">
        <v>6513</v>
      </c>
      <c r="F866" t="s">
        <v>1379</v>
      </c>
      <c r="G866" t="str">
        <f>LEFT(Table1[[#This Row],[Location]],FIND(",",Table1[[#This Row],[Location]])-1)</f>
        <v>Dallas</v>
      </c>
      <c r="H866" t="s">
        <v>20</v>
      </c>
      <c r="I866" t="s">
        <v>119</v>
      </c>
      <c r="J866" t="s">
        <v>160</v>
      </c>
      <c r="K866" t="b">
        <v>0</v>
      </c>
      <c r="L866">
        <v>1</v>
      </c>
      <c r="M866">
        <v>0</v>
      </c>
      <c r="N866">
        <v>0</v>
      </c>
      <c r="O866">
        <v>0</v>
      </c>
      <c r="P866">
        <v>0</v>
      </c>
      <c r="Q866">
        <v>0</v>
      </c>
    </row>
    <row r="867" spans="1:17" x14ac:dyDescent="0.3">
      <c r="A867" t="str">
        <f>Cleaning!E1425</f>
        <v>Data Analyst</v>
      </c>
      <c r="B867" s="2">
        <f>Cleaning!F1425*1000</f>
        <v>44000</v>
      </c>
      <c r="C867" s="2">
        <f>Cleaning!G1425*1000</f>
        <v>82000</v>
      </c>
      <c r="D867" s="2">
        <f>(Table1[[#This Row],[Salary (Min)]]+Table1[[#This Row],[Salary (Max)]])/2</f>
        <v>63000</v>
      </c>
      <c r="E867" t="s">
        <v>7164</v>
      </c>
      <c r="F867" t="s">
        <v>1362</v>
      </c>
      <c r="G867" t="str">
        <f>LEFT(Table1[[#This Row],[Location]],FIND(",",Table1[[#This Row],[Location]])-1)</f>
        <v>Plano</v>
      </c>
      <c r="H867" t="s">
        <v>118</v>
      </c>
      <c r="I867" t="s">
        <v>4135</v>
      </c>
      <c r="J867" t="s">
        <v>39</v>
      </c>
      <c r="K867" t="b">
        <v>0</v>
      </c>
      <c r="L867">
        <v>0</v>
      </c>
      <c r="M867">
        <v>0</v>
      </c>
      <c r="N867">
        <v>0</v>
      </c>
      <c r="O867">
        <v>1</v>
      </c>
      <c r="P867">
        <v>0</v>
      </c>
      <c r="Q867">
        <v>1</v>
      </c>
    </row>
    <row r="868" spans="1:17" x14ac:dyDescent="0.3">
      <c r="A868" t="str">
        <f>Cleaning!E1426</f>
        <v>Data Analyst</v>
      </c>
      <c r="B868" s="2">
        <f>Cleaning!F1426*1000</f>
        <v>44000</v>
      </c>
      <c r="C868" s="2">
        <f>Cleaning!G1426*1000</f>
        <v>82000</v>
      </c>
      <c r="D868" s="2">
        <f>(Table1[[#This Row],[Salary (Min)]]+Table1[[#This Row],[Salary (Max)]])/2</f>
        <v>63000</v>
      </c>
      <c r="E868" t="s">
        <v>7165</v>
      </c>
      <c r="F868" t="s">
        <v>3854</v>
      </c>
      <c r="G868" t="str">
        <f>LEFT(Table1[[#This Row],[Location]],FIND(",",Table1[[#This Row],[Location]])-1)</f>
        <v>Allen</v>
      </c>
      <c r="H868" t="s">
        <v>137</v>
      </c>
      <c r="I868" t="s">
        <v>137</v>
      </c>
      <c r="J868" t="s">
        <v>137</v>
      </c>
      <c r="K868" t="b">
        <v>0</v>
      </c>
      <c r="L868">
        <v>1</v>
      </c>
      <c r="M868">
        <v>1</v>
      </c>
      <c r="N868">
        <v>0</v>
      </c>
      <c r="O868">
        <v>0</v>
      </c>
      <c r="P868">
        <v>0</v>
      </c>
      <c r="Q868">
        <v>1</v>
      </c>
    </row>
    <row r="869" spans="1:17" x14ac:dyDescent="0.3">
      <c r="A869" t="str">
        <f>Cleaning!E1427</f>
        <v>Data Analyst</v>
      </c>
      <c r="B869" s="2">
        <f>Cleaning!F1427*1000</f>
        <v>44000</v>
      </c>
      <c r="C869" s="2">
        <f>Cleaning!G1427*1000</f>
        <v>82000</v>
      </c>
      <c r="D869" s="2">
        <f>(Table1[[#This Row],[Salary (Min)]]+Table1[[#This Row],[Salary (Max)]])/2</f>
        <v>63000</v>
      </c>
      <c r="E869" t="s">
        <v>7166</v>
      </c>
      <c r="F869" t="s">
        <v>1362</v>
      </c>
      <c r="G869" t="str">
        <f>LEFT(Table1[[#This Row],[Location]],FIND(",",Table1[[#This Row],[Location]])-1)</f>
        <v>Plano</v>
      </c>
      <c r="H869" t="s">
        <v>118</v>
      </c>
      <c r="I869" t="s">
        <v>137</v>
      </c>
      <c r="J869" t="s">
        <v>39</v>
      </c>
      <c r="K869" t="b">
        <v>0</v>
      </c>
      <c r="L869">
        <v>0</v>
      </c>
      <c r="M869">
        <v>0</v>
      </c>
      <c r="N869">
        <v>0</v>
      </c>
      <c r="O869">
        <v>0</v>
      </c>
      <c r="P869">
        <v>0</v>
      </c>
      <c r="Q869">
        <v>0</v>
      </c>
    </row>
    <row r="870" spans="1:17" x14ac:dyDescent="0.3">
      <c r="A870" t="str">
        <f>Cleaning!E1428</f>
        <v>Data Analyst</v>
      </c>
      <c r="B870" s="2">
        <f>Cleaning!F1428*1000</f>
        <v>44000</v>
      </c>
      <c r="C870" s="2">
        <f>Cleaning!G1428*1000</f>
        <v>82000</v>
      </c>
      <c r="D870" s="2">
        <f>(Table1[[#This Row],[Salary (Min)]]+Table1[[#This Row],[Salary (Max)]])/2</f>
        <v>63000</v>
      </c>
      <c r="E870" t="s">
        <v>6224</v>
      </c>
      <c r="F870" t="s">
        <v>3874</v>
      </c>
      <c r="G870" t="str">
        <f>LEFT(Table1[[#This Row],[Location]],FIND(",",Table1[[#This Row],[Location]])-1)</f>
        <v>Richardson</v>
      </c>
      <c r="H870" t="s">
        <v>91</v>
      </c>
      <c r="I870" t="s">
        <v>366</v>
      </c>
      <c r="J870" t="s">
        <v>155</v>
      </c>
      <c r="K870" t="b">
        <v>0</v>
      </c>
      <c r="L870">
        <v>1</v>
      </c>
      <c r="M870">
        <v>0</v>
      </c>
      <c r="N870">
        <v>0</v>
      </c>
      <c r="O870">
        <v>0</v>
      </c>
      <c r="P870">
        <v>0</v>
      </c>
      <c r="Q870">
        <v>1</v>
      </c>
    </row>
    <row r="871" spans="1:17" x14ac:dyDescent="0.3">
      <c r="A871" t="str">
        <f>Cleaning!E1429</f>
        <v>Data Analyst</v>
      </c>
      <c r="B871" s="2">
        <f>Cleaning!F1429*1000</f>
        <v>44000</v>
      </c>
      <c r="C871" s="2">
        <f>Cleaning!G1429*1000</f>
        <v>82000</v>
      </c>
      <c r="D871" s="2">
        <f>(Table1[[#This Row],[Salary (Min)]]+Table1[[#This Row],[Salary (Max)]])/2</f>
        <v>63000</v>
      </c>
      <c r="E871" t="s">
        <v>7167</v>
      </c>
      <c r="F871" t="s">
        <v>4146</v>
      </c>
      <c r="G871" t="str">
        <f>LEFT(Table1[[#This Row],[Location]],FIND(",",Table1[[#This Row],[Location]])-1)</f>
        <v>Farmers Branch</v>
      </c>
      <c r="H871" t="s">
        <v>35</v>
      </c>
      <c r="I871" t="s">
        <v>186</v>
      </c>
      <c r="J871" t="s">
        <v>39</v>
      </c>
      <c r="K871" t="b">
        <v>0</v>
      </c>
      <c r="L871">
        <v>1</v>
      </c>
      <c r="M871">
        <v>1</v>
      </c>
      <c r="N871">
        <v>1</v>
      </c>
      <c r="O871">
        <v>0</v>
      </c>
      <c r="P871">
        <v>0</v>
      </c>
      <c r="Q871">
        <v>0</v>
      </c>
    </row>
    <row r="872" spans="1:17" x14ac:dyDescent="0.3">
      <c r="A872" t="str">
        <f>Cleaning!E1430</f>
        <v>Data Analyst</v>
      </c>
      <c r="B872" s="2">
        <f>Cleaning!F1430*1000</f>
        <v>44000</v>
      </c>
      <c r="C872" s="2">
        <f>Cleaning!G1430*1000</f>
        <v>82000</v>
      </c>
      <c r="D872" s="2">
        <f>(Table1[[#This Row],[Salary (Min)]]+Table1[[#This Row],[Salary (Max)]])/2</f>
        <v>63000</v>
      </c>
      <c r="E872" t="s">
        <v>7168</v>
      </c>
      <c r="F872" t="s">
        <v>1379</v>
      </c>
      <c r="G872" t="str">
        <f>LEFT(Table1[[#This Row],[Location]],FIND(",",Table1[[#This Row],[Location]])-1)</f>
        <v>Dallas</v>
      </c>
      <c r="H872" t="s">
        <v>91</v>
      </c>
      <c r="I872" t="s">
        <v>119</v>
      </c>
      <c r="J872" t="s">
        <v>47</v>
      </c>
      <c r="K872" t="b">
        <v>0</v>
      </c>
      <c r="L872">
        <v>1</v>
      </c>
      <c r="M872">
        <v>1</v>
      </c>
      <c r="N872">
        <v>1</v>
      </c>
      <c r="O872">
        <v>0</v>
      </c>
      <c r="P872">
        <v>0</v>
      </c>
      <c r="Q872">
        <v>1</v>
      </c>
    </row>
    <row r="873" spans="1:17" x14ac:dyDescent="0.3">
      <c r="A873" t="str">
        <f>Cleaning!E1458</f>
        <v>Data Analyst</v>
      </c>
      <c r="B873" s="2">
        <f>Cleaning!F1458*1000</f>
        <v>44000</v>
      </c>
      <c r="C873" s="2">
        <f>Cleaning!G1458*1000</f>
        <v>78000</v>
      </c>
      <c r="D873" s="2">
        <f>(Table1[[#This Row],[Salary (Min)]]+Table1[[#This Row],[Salary (Max)]])/2</f>
        <v>61000</v>
      </c>
      <c r="E873" t="s">
        <v>7180</v>
      </c>
      <c r="F873" t="s">
        <v>3859</v>
      </c>
      <c r="G873" t="str">
        <f>LEFT(Table1[[#This Row],[Location]],FIND(",",Table1[[#This Row],[Location]])-1)</f>
        <v>Arlington</v>
      </c>
      <c r="H873" t="s">
        <v>28</v>
      </c>
      <c r="I873" t="s">
        <v>2276</v>
      </c>
      <c r="J873" t="s">
        <v>86</v>
      </c>
      <c r="K873" t="b">
        <v>0</v>
      </c>
      <c r="L873">
        <v>1</v>
      </c>
      <c r="M873">
        <v>0</v>
      </c>
      <c r="N873">
        <v>0</v>
      </c>
      <c r="O873">
        <v>0</v>
      </c>
      <c r="P873">
        <v>0</v>
      </c>
      <c r="Q873">
        <v>1</v>
      </c>
    </row>
    <row r="874" spans="1:17" x14ac:dyDescent="0.3">
      <c r="A874" t="str">
        <f>Cleaning!E1459</f>
        <v>Data Analyst</v>
      </c>
      <c r="B874" s="2">
        <f>Cleaning!F1459*1000</f>
        <v>44000</v>
      </c>
      <c r="C874" s="2">
        <f>Cleaning!G1459*1000</f>
        <v>78000</v>
      </c>
      <c r="D874" s="2">
        <f>(Table1[[#This Row],[Salary (Min)]]+Table1[[#This Row],[Salary (Max)]])/2</f>
        <v>61000</v>
      </c>
      <c r="E874" t="s">
        <v>7181</v>
      </c>
      <c r="F874" t="s">
        <v>1362</v>
      </c>
      <c r="G874" t="str">
        <f>LEFT(Table1[[#This Row],[Location]],FIND(",",Table1[[#This Row],[Location]])-1)</f>
        <v>Plano</v>
      </c>
      <c r="H874" t="s">
        <v>28</v>
      </c>
      <c r="I874" t="s">
        <v>2364</v>
      </c>
      <c r="J874" t="s">
        <v>31</v>
      </c>
      <c r="K874" t="b">
        <v>0</v>
      </c>
      <c r="L874">
        <v>1</v>
      </c>
      <c r="M874">
        <v>1</v>
      </c>
      <c r="N874">
        <v>1</v>
      </c>
      <c r="O874">
        <v>0</v>
      </c>
      <c r="P874">
        <v>0</v>
      </c>
      <c r="Q874">
        <v>1</v>
      </c>
    </row>
    <row r="875" spans="1:17" x14ac:dyDescent="0.3">
      <c r="A875" t="str">
        <f>Cleaning!E1460</f>
        <v>Data Analyst</v>
      </c>
      <c r="B875" s="2">
        <f>Cleaning!F1460*1000</f>
        <v>44000</v>
      </c>
      <c r="C875" s="2">
        <f>Cleaning!G1460*1000</f>
        <v>78000</v>
      </c>
      <c r="D875" s="2">
        <f>(Table1[[#This Row],[Salary (Min)]]+Table1[[#This Row],[Salary (Max)]])/2</f>
        <v>61000</v>
      </c>
      <c r="E875" t="s">
        <v>6224</v>
      </c>
      <c r="F875" t="s">
        <v>3874</v>
      </c>
      <c r="G875" t="str">
        <f>LEFT(Table1[[#This Row],[Location]],FIND(",",Table1[[#This Row],[Location]])-1)</f>
        <v>Richardson</v>
      </c>
      <c r="H875" t="s">
        <v>91</v>
      </c>
      <c r="I875" t="s">
        <v>366</v>
      </c>
      <c r="J875" t="s">
        <v>155</v>
      </c>
      <c r="K875" t="b">
        <v>0</v>
      </c>
      <c r="L875">
        <v>0</v>
      </c>
      <c r="M875">
        <v>0</v>
      </c>
      <c r="N875">
        <v>0</v>
      </c>
      <c r="O875">
        <v>0</v>
      </c>
      <c r="P875">
        <v>0</v>
      </c>
      <c r="Q875">
        <v>0</v>
      </c>
    </row>
    <row r="876" spans="1:17" x14ac:dyDescent="0.3">
      <c r="A876" t="str">
        <f>Cleaning!E1461</f>
        <v>Data Analyst</v>
      </c>
      <c r="B876" s="2">
        <f>Cleaning!F1461*1000</f>
        <v>44000</v>
      </c>
      <c r="C876" s="2">
        <f>Cleaning!G1461*1000</f>
        <v>78000</v>
      </c>
      <c r="D876" s="2">
        <f>(Table1[[#This Row],[Salary (Min)]]+Table1[[#This Row],[Salary (Max)]])/2</f>
        <v>61000</v>
      </c>
      <c r="E876" t="s">
        <v>6582</v>
      </c>
      <c r="F876" t="s">
        <v>1362</v>
      </c>
      <c r="G876" t="str">
        <f>LEFT(Table1[[#This Row],[Location]],FIND(",",Table1[[#This Row],[Location]])-1)</f>
        <v>Plano</v>
      </c>
      <c r="H876" t="s">
        <v>137</v>
      </c>
      <c r="I876" t="s">
        <v>137</v>
      </c>
      <c r="J876" t="s">
        <v>137</v>
      </c>
      <c r="K876" t="b">
        <v>0</v>
      </c>
      <c r="L876">
        <v>1</v>
      </c>
      <c r="M876">
        <v>1</v>
      </c>
      <c r="N876">
        <v>1</v>
      </c>
      <c r="O876">
        <v>0</v>
      </c>
      <c r="P876">
        <v>0</v>
      </c>
      <c r="Q876">
        <v>0</v>
      </c>
    </row>
    <row r="877" spans="1:17" x14ac:dyDescent="0.3">
      <c r="A877" t="str">
        <f>Cleaning!E1462</f>
        <v>Data Analyst</v>
      </c>
      <c r="B877" s="2">
        <f>Cleaning!F1462*1000</f>
        <v>44000</v>
      </c>
      <c r="C877" s="2">
        <f>Cleaning!G1462*1000</f>
        <v>78000</v>
      </c>
      <c r="D877" s="2">
        <f>(Table1[[#This Row],[Salary (Min)]]+Table1[[#This Row],[Salary (Max)]])/2</f>
        <v>61000</v>
      </c>
      <c r="E877" t="s">
        <v>7182</v>
      </c>
      <c r="F877" t="s">
        <v>1362</v>
      </c>
      <c r="G877" t="str">
        <f>LEFT(Table1[[#This Row],[Location]],FIND(",",Table1[[#This Row],[Location]])-1)</f>
        <v>Plano</v>
      </c>
      <c r="H877" t="s">
        <v>91</v>
      </c>
      <c r="I877" t="s">
        <v>222</v>
      </c>
      <c r="J877" t="s">
        <v>160</v>
      </c>
      <c r="K877" t="b">
        <v>0</v>
      </c>
      <c r="L877">
        <v>1</v>
      </c>
      <c r="M877">
        <v>0</v>
      </c>
      <c r="N877">
        <v>0</v>
      </c>
      <c r="O877">
        <v>1</v>
      </c>
      <c r="P877">
        <v>0</v>
      </c>
      <c r="Q877">
        <v>1</v>
      </c>
    </row>
    <row r="878" spans="1:17" x14ac:dyDescent="0.3">
      <c r="A878" t="str">
        <f>Cleaning!E1463</f>
        <v>Business Analyst</v>
      </c>
      <c r="B878" s="2">
        <f>Cleaning!F1463*1000</f>
        <v>44000</v>
      </c>
      <c r="C878" s="2">
        <f>Cleaning!G1463*1000</f>
        <v>78000</v>
      </c>
      <c r="D878" s="2">
        <f>(Table1[[#This Row],[Salary (Min)]]+Table1[[#This Row],[Salary (Max)]])/2</f>
        <v>61000</v>
      </c>
      <c r="E878" t="s">
        <v>7183</v>
      </c>
      <c r="F878" t="s">
        <v>1379</v>
      </c>
      <c r="G878" t="str">
        <f>LEFT(Table1[[#This Row],[Location]],FIND(",",Table1[[#This Row],[Location]])-1)</f>
        <v>Dallas</v>
      </c>
      <c r="H878" t="s">
        <v>137</v>
      </c>
      <c r="I878" t="s">
        <v>137</v>
      </c>
      <c r="J878" t="s">
        <v>137</v>
      </c>
      <c r="K878" t="b">
        <v>0</v>
      </c>
      <c r="L878">
        <v>1</v>
      </c>
      <c r="M878">
        <v>1</v>
      </c>
      <c r="N878">
        <v>0</v>
      </c>
      <c r="O878">
        <v>0</v>
      </c>
      <c r="P878">
        <v>0</v>
      </c>
      <c r="Q878">
        <v>1</v>
      </c>
    </row>
    <row r="879" spans="1:17" x14ac:dyDescent="0.3">
      <c r="A879" t="str">
        <f>Cleaning!E1464</f>
        <v>Data Analyst</v>
      </c>
      <c r="B879" s="2">
        <f>Cleaning!F1464*1000</f>
        <v>44000</v>
      </c>
      <c r="C879" s="2">
        <f>Cleaning!G1464*1000</f>
        <v>78000</v>
      </c>
      <c r="D879" s="2">
        <f>(Table1[[#This Row],[Salary (Min)]]+Table1[[#This Row],[Salary (Max)]])/2</f>
        <v>61000</v>
      </c>
      <c r="E879" t="s">
        <v>6234</v>
      </c>
      <c r="F879" t="s">
        <v>1362</v>
      </c>
      <c r="G879" t="str">
        <f>LEFT(Table1[[#This Row],[Location]],FIND(",",Table1[[#This Row],[Location]])-1)</f>
        <v>Plano</v>
      </c>
      <c r="H879" t="s">
        <v>35</v>
      </c>
      <c r="I879" t="s">
        <v>222</v>
      </c>
      <c r="J879" t="s">
        <v>31</v>
      </c>
      <c r="K879" t="b">
        <v>1</v>
      </c>
      <c r="L879">
        <v>0</v>
      </c>
      <c r="M879">
        <v>0</v>
      </c>
      <c r="N879">
        <v>0</v>
      </c>
      <c r="O879">
        <v>0</v>
      </c>
      <c r="P879">
        <v>0</v>
      </c>
      <c r="Q879">
        <v>1</v>
      </c>
    </row>
    <row r="880" spans="1:17" x14ac:dyDescent="0.3">
      <c r="A880" t="str">
        <f>Cleaning!E1465</f>
        <v>Data Analyst</v>
      </c>
      <c r="B880" s="2">
        <f>Cleaning!F1465*1000</f>
        <v>44000</v>
      </c>
      <c r="C880" s="2">
        <f>Cleaning!G1465*1000</f>
        <v>78000</v>
      </c>
      <c r="D880" s="2">
        <f>(Table1[[#This Row],[Salary (Min)]]+Table1[[#This Row],[Salary (Max)]])/2</f>
        <v>61000</v>
      </c>
      <c r="E880" t="s">
        <v>6205</v>
      </c>
      <c r="F880" t="s">
        <v>1362</v>
      </c>
      <c r="G880" t="str">
        <f>LEFT(Table1[[#This Row],[Location]],FIND(",",Table1[[#This Row],[Location]])-1)</f>
        <v>Plano</v>
      </c>
      <c r="H880" t="s">
        <v>28</v>
      </c>
      <c r="I880" t="s">
        <v>222</v>
      </c>
      <c r="J880" t="s">
        <v>75</v>
      </c>
      <c r="K880" t="b">
        <v>0</v>
      </c>
      <c r="L880">
        <v>0</v>
      </c>
      <c r="M880">
        <v>0</v>
      </c>
      <c r="N880">
        <v>0</v>
      </c>
      <c r="O880">
        <v>0</v>
      </c>
      <c r="P880">
        <v>0</v>
      </c>
      <c r="Q880">
        <v>0</v>
      </c>
    </row>
    <row r="881" spans="1:17" x14ac:dyDescent="0.3">
      <c r="A881" t="str">
        <f>Cleaning!E1466</f>
        <v>Data Analyst</v>
      </c>
      <c r="B881" s="2">
        <f>Cleaning!F1466*1000</f>
        <v>44000</v>
      </c>
      <c r="C881" s="2">
        <f>Cleaning!G1466*1000</f>
        <v>78000</v>
      </c>
      <c r="D881" s="2">
        <f>(Table1[[#This Row],[Salary (Min)]]+Table1[[#This Row],[Salary (Max)]])/2</f>
        <v>61000</v>
      </c>
      <c r="E881" t="s">
        <v>7184</v>
      </c>
      <c r="F881" t="s">
        <v>395</v>
      </c>
      <c r="G881" t="str">
        <f>LEFT(Table1[[#This Row],[Location]],FIND(",",Table1[[#This Row],[Location]])-1)</f>
        <v>Irving</v>
      </c>
      <c r="H881" t="s">
        <v>91</v>
      </c>
      <c r="I881" t="s">
        <v>178</v>
      </c>
      <c r="J881" t="s">
        <v>106</v>
      </c>
      <c r="K881" t="b">
        <v>0</v>
      </c>
      <c r="L881">
        <v>1</v>
      </c>
      <c r="M881">
        <v>0</v>
      </c>
      <c r="N881">
        <v>0</v>
      </c>
      <c r="O881">
        <v>0</v>
      </c>
      <c r="P881">
        <v>0</v>
      </c>
      <c r="Q881">
        <v>0</v>
      </c>
    </row>
    <row r="882" spans="1:17" x14ac:dyDescent="0.3">
      <c r="A882" t="str">
        <f>Cleaning!E1467</f>
        <v>Data Analyst</v>
      </c>
      <c r="B882" s="2">
        <f>Cleaning!F1467*1000</f>
        <v>44000</v>
      </c>
      <c r="C882" s="2">
        <f>Cleaning!G1467*1000</f>
        <v>78000</v>
      </c>
      <c r="D882" s="2">
        <f>(Table1[[#This Row],[Salary (Min)]]+Table1[[#This Row],[Salary (Max)]])/2</f>
        <v>61000</v>
      </c>
      <c r="E882" t="s">
        <v>7185</v>
      </c>
      <c r="F882" t="s">
        <v>1379</v>
      </c>
      <c r="G882" t="str">
        <f>LEFT(Table1[[#This Row],[Location]],FIND(",",Table1[[#This Row],[Location]])-1)</f>
        <v>Dallas</v>
      </c>
      <c r="H882" t="s">
        <v>137</v>
      </c>
      <c r="I882" t="s">
        <v>137</v>
      </c>
      <c r="J882" t="s">
        <v>137</v>
      </c>
      <c r="K882" t="b">
        <v>0</v>
      </c>
      <c r="L882">
        <v>0</v>
      </c>
      <c r="M882">
        <v>0</v>
      </c>
      <c r="N882">
        <v>0</v>
      </c>
      <c r="O882">
        <v>0</v>
      </c>
      <c r="P882">
        <v>0</v>
      </c>
      <c r="Q882">
        <v>0</v>
      </c>
    </row>
    <row r="883" spans="1:17" x14ac:dyDescent="0.3">
      <c r="A883" t="str">
        <f>Cleaning!E1468</f>
        <v>Data Analyst</v>
      </c>
      <c r="B883" s="2">
        <f>Cleaning!F1468*1000</f>
        <v>44000</v>
      </c>
      <c r="C883" s="2">
        <f>Cleaning!G1468*1000</f>
        <v>78000</v>
      </c>
      <c r="D883" s="2">
        <f>(Table1[[#This Row],[Salary (Min)]]+Table1[[#This Row],[Salary (Max)]])/2</f>
        <v>61000</v>
      </c>
      <c r="E883" t="s">
        <v>7186</v>
      </c>
      <c r="F883" t="s">
        <v>395</v>
      </c>
      <c r="G883" t="str">
        <f>LEFT(Table1[[#This Row],[Location]],FIND(",",Table1[[#This Row],[Location]])-1)</f>
        <v>Irving</v>
      </c>
      <c r="H883" t="s">
        <v>28</v>
      </c>
      <c r="I883" t="s">
        <v>186</v>
      </c>
      <c r="J883" t="s">
        <v>39</v>
      </c>
      <c r="K883" t="b">
        <v>0</v>
      </c>
      <c r="L883">
        <v>0</v>
      </c>
      <c r="M883">
        <v>0</v>
      </c>
      <c r="N883">
        <v>0</v>
      </c>
      <c r="O883">
        <v>0</v>
      </c>
      <c r="P883">
        <v>0</v>
      </c>
      <c r="Q883">
        <v>1</v>
      </c>
    </row>
    <row r="884" spans="1:17" x14ac:dyDescent="0.3">
      <c r="A884" t="str">
        <f>Cleaning!E1469</f>
        <v>Data Analyst</v>
      </c>
      <c r="B884" s="2">
        <f>Cleaning!F1469*1000</f>
        <v>44000</v>
      </c>
      <c r="C884" s="2">
        <f>Cleaning!G1469*1000</f>
        <v>78000</v>
      </c>
      <c r="D884" s="2">
        <f>(Table1[[#This Row],[Salary (Min)]]+Table1[[#This Row],[Salary (Max)]])/2</f>
        <v>61000</v>
      </c>
      <c r="E884" t="s">
        <v>6331</v>
      </c>
      <c r="F884" t="s">
        <v>3854</v>
      </c>
      <c r="G884" t="str">
        <f>LEFT(Table1[[#This Row],[Location]],FIND(",",Table1[[#This Row],[Location]])-1)</f>
        <v>Allen</v>
      </c>
      <c r="H884" t="s">
        <v>118</v>
      </c>
      <c r="I884" t="s">
        <v>202</v>
      </c>
      <c r="J884" t="s">
        <v>120</v>
      </c>
      <c r="K884" t="b">
        <v>0</v>
      </c>
      <c r="L884">
        <v>0</v>
      </c>
      <c r="M884">
        <v>0</v>
      </c>
      <c r="N884">
        <v>0</v>
      </c>
      <c r="O884">
        <v>0</v>
      </c>
      <c r="P884">
        <v>0</v>
      </c>
      <c r="Q884">
        <v>0</v>
      </c>
    </row>
    <row r="885" spans="1:17" x14ac:dyDescent="0.3">
      <c r="A885" t="str">
        <f>Cleaning!E242</f>
        <v>Data Analyst</v>
      </c>
      <c r="B885" s="2">
        <f>Cleaning!F242*1000</f>
        <v>45000</v>
      </c>
      <c r="C885" s="2">
        <f>Cleaning!G242*1000</f>
        <v>88000</v>
      </c>
      <c r="D885" s="2">
        <f>(Table1[[#This Row],[Salary (Min)]]+Table1[[#This Row],[Salary (Max)]])/2</f>
        <v>66500</v>
      </c>
      <c r="E885" t="s">
        <v>6255</v>
      </c>
      <c r="F885" t="s">
        <v>103</v>
      </c>
      <c r="G885" t="str">
        <f>LEFT(Table1[[#This Row],[Location]],FIND(",",Table1[[#This Row],[Location]])-1)</f>
        <v>Jersey City</v>
      </c>
      <c r="H885" t="s">
        <v>28</v>
      </c>
      <c r="I885" t="s">
        <v>178</v>
      </c>
      <c r="J885" t="s">
        <v>132</v>
      </c>
      <c r="K885" t="b">
        <v>0</v>
      </c>
      <c r="L885">
        <v>0</v>
      </c>
      <c r="M885">
        <v>0</v>
      </c>
      <c r="N885">
        <v>0</v>
      </c>
      <c r="O885">
        <v>0</v>
      </c>
      <c r="P885">
        <v>0</v>
      </c>
      <c r="Q885">
        <v>0</v>
      </c>
    </row>
    <row r="886" spans="1:17" x14ac:dyDescent="0.3">
      <c r="A886" t="str">
        <f>Cleaning!E243</f>
        <v>Data Analyst</v>
      </c>
      <c r="B886" s="2">
        <f>Cleaning!F243*1000</f>
        <v>45000</v>
      </c>
      <c r="C886" s="2">
        <f>Cleaning!G243*1000</f>
        <v>88000</v>
      </c>
      <c r="D886" s="2">
        <f>(Table1[[#This Row],[Salary (Min)]]+Table1[[#This Row],[Salary (Max)]])/2</f>
        <v>66500</v>
      </c>
      <c r="E886" t="s">
        <v>6350</v>
      </c>
      <c r="F886" t="s">
        <v>507</v>
      </c>
      <c r="G886" t="str">
        <f>LEFT(Table1[[#This Row],[Location]],FIND(",",Table1[[#This Row],[Location]])-1)</f>
        <v>Lake Success</v>
      </c>
      <c r="H886" t="s">
        <v>20</v>
      </c>
      <c r="I886" t="s">
        <v>29</v>
      </c>
      <c r="J886" t="s">
        <v>47</v>
      </c>
      <c r="K886" t="b">
        <v>0</v>
      </c>
      <c r="L886">
        <v>1</v>
      </c>
      <c r="M886">
        <v>0</v>
      </c>
      <c r="N886">
        <v>0</v>
      </c>
      <c r="O886">
        <v>0</v>
      </c>
      <c r="P886">
        <v>0</v>
      </c>
      <c r="Q886">
        <v>1</v>
      </c>
    </row>
    <row r="887" spans="1:17" x14ac:dyDescent="0.3">
      <c r="A887" t="str">
        <f>Cleaning!E244</f>
        <v>Data Analyst</v>
      </c>
      <c r="B887" s="2">
        <f>Cleaning!F244*1000</f>
        <v>45000</v>
      </c>
      <c r="C887" s="2">
        <f>Cleaning!G244*1000</f>
        <v>88000</v>
      </c>
      <c r="D887" s="2">
        <f>(Table1[[#This Row],[Salary (Min)]]+Table1[[#This Row],[Salary (Max)]])/2</f>
        <v>66500</v>
      </c>
      <c r="E887" t="s">
        <v>6329</v>
      </c>
      <c r="F887" t="s">
        <v>19</v>
      </c>
      <c r="G887" t="str">
        <f>LEFT(Table1[[#This Row],[Location]],FIND(",",Table1[[#This Row],[Location]])-1)</f>
        <v>New York</v>
      </c>
      <c r="H887" t="s">
        <v>91</v>
      </c>
      <c r="I887" t="s">
        <v>137</v>
      </c>
      <c r="J887" t="s">
        <v>39</v>
      </c>
      <c r="K887" t="b">
        <v>0</v>
      </c>
      <c r="L887">
        <v>0</v>
      </c>
      <c r="M887">
        <v>0</v>
      </c>
      <c r="N887">
        <v>0</v>
      </c>
      <c r="O887">
        <v>0</v>
      </c>
      <c r="P887">
        <v>0</v>
      </c>
      <c r="Q887">
        <v>1</v>
      </c>
    </row>
    <row r="888" spans="1:17" x14ac:dyDescent="0.3">
      <c r="A888" t="str">
        <f>Cleaning!E245</f>
        <v>Data Analyst</v>
      </c>
      <c r="B888" s="2">
        <f>Cleaning!F245*1000</f>
        <v>45000</v>
      </c>
      <c r="C888" s="2">
        <f>Cleaning!G245*1000</f>
        <v>88000</v>
      </c>
      <c r="D888" s="2">
        <f>(Table1[[#This Row],[Salary (Min)]]+Table1[[#This Row],[Salary (Max)]])/2</f>
        <v>66500</v>
      </c>
      <c r="E888" t="s">
        <v>6351</v>
      </c>
      <c r="F888" t="s">
        <v>19</v>
      </c>
      <c r="G888" t="str">
        <f>LEFT(Table1[[#This Row],[Location]],FIND(",",Table1[[#This Row],[Location]])-1)</f>
        <v>New York</v>
      </c>
      <c r="H888" t="s">
        <v>35</v>
      </c>
      <c r="I888" t="s">
        <v>58</v>
      </c>
      <c r="J888" t="s">
        <v>31</v>
      </c>
      <c r="K888" t="b">
        <v>0</v>
      </c>
      <c r="L888">
        <v>1</v>
      </c>
      <c r="M888">
        <v>0</v>
      </c>
      <c r="N888">
        <v>0</v>
      </c>
      <c r="O888">
        <v>0</v>
      </c>
      <c r="P888">
        <v>0</v>
      </c>
      <c r="Q888">
        <v>1</v>
      </c>
    </row>
    <row r="889" spans="1:17" x14ac:dyDescent="0.3">
      <c r="A889" t="str">
        <f>Cleaning!E246</f>
        <v>Business Analyst</v>
      </c>
      <c r="B889" s="2">
        <f>Cleaning!F246*1000</f>
        <v>45000</v>
      </c>
      <c r="C889" s="2">
        <f>Cleaning!G246*1000</f>
        <v>88000</v>
      </c>
      <c r="D889" s="2">
        <f>(Table1[[#This Row],[Salary (Min)]]+Table1[[#This Row],[Salary (Max)]])/2</f>
        <v>66500</v>
      </c>
      <c r="E889" t="s">
        <v>6352</v>
      </c>
      <c r="F889" t="s">
        <v>19</v>
      </c>
      <c r="G889" t="str">
        <f>LEFT(Table1[[#This Row],[Location]],FIND(",",Table1[[#This Row],[Location]])-1)</f>
        <v>New York</v>
      </c>
      <c r="H889" t="s">
        <v>72</v>
      </c>
      <c r="I889" t="s">
        <v>29</v>
      </c>
      <c r="J889" t="s">
        <v>39</v>
      </c>
      <c r="K889" t="b">
        <v>0</v>
      </c>
      <c r="L889">
        <v>1</v>
      </c>
      <c r="M889">
        <v>1</v>
      </c>
      <c r="N889">
        <v>0</v>
      </c>
      <c r="O889">
        <v>0</v>
      </c>
      <c r="P889">
        <v>0</v>
      </c>
      <c r="Q889">
        <v>0</v>
      </c>
    </row>
    <row r="890" spans="1:17" x14ac:dyDescent="0.3">
      <c r="A890" t="str">
        <f>Cleaning!E247</f>
        <v>Data Analyst</v>
      </c>
      <c r="B890" s="2">
        <f>Cleaning!F247*1000</f>
        <v>45000</v>
      </c>
      <c r="C890" s="2">
        <f>Cleaning!G247*1000</f>
        <v>88000</v>
      </c>
      <c r="D890" s="2">
        <f>(Table1[[#This Row],[Salary (Min)]]+Table1[[#This Row],[Salary (Max)]])/2</f>
        <v>66500</v>
      </c>
      <c r="E890" t="s">
        <v>6348</v>
      </c>
      <c r="F890" t="s">
        <v>19</v>
      </c>
      <c r="G890" t="str">
        <f>LEFT(Table1[[#This Row],[Location]],FIND(",",Table1[[#This Row],[Location]])-1)</f>
        <v>New York</v>
      </c>
      <c r="H890" t="s">
        <v>35</v>
      </c>
      <c r="I890" t="s">
        <v>29</v>
      </c>
      <c r="J890" t="s">
        <v>229</v>
      </c>
      <c r="K890" t="b">
        <v>0</v>
      </c>
      <c r="L890">
        <v>1</v>
      </c>
      <c r="M890">
        <v>0</v>
      </c>
      <c r="N890">
        <v>0</v>
      </c>
      <c r="O890">
        <v>1</v>
      </c>
      <c r="P890">
        <v>1</v>
      </c>
      <c r="Q890">
        <v>1</v>
      </c>
    </row>
    <row r="891" spans="1:17" x14ac:dyDescent="0.3">
      <c r="A891" t="str">
        <f>Cleaning!E248</f>
        <v>Data Analyst</v>
      </c>
      <c r="B891" s="2">
        <f>Cleaning!F248*1000</f>
        <v>45000</v>
      </c>
      <c r="C891" s="2">
        <f>Cleaning!G248*1000</f>
        <v>88000</v>
      </c>
      <c r="D891" s="2">
        <f>(Table1[[#This Row],[Salary (Min)]]+Table1[[#This Row],[Salary (Max)]])/2</f>
        <v>66500</v>
      </c>
      <c r="E891" t="s">
        <v>6353</v>
      </c>
      <c r="F891" t="s">
        <v>530</v>
      </c>
      <c r="G891" t="str">
        <f>LEFT(Table1[[#This Row],[Location]],FIND(",",Table1[[#This Row],[Location]])-1)</f>
        <v>Newark</v>
      </c>
      <c r="H891" t="s">
        <v>35</v>
      </c>
      <c r="I891" t="s">
        <v>66</v>
      </c>
      <c r="J891" t="s">
        <v>132</v>
      </c>
      <c r="K891" t="b">
        <v>0</v>
      </c>
      <c r="L891">
        <v>1</v>
      </c>
      <c r="M891">
        <v>0</v>
      </c>
      <c r="N891">
        <v>0</v>
      </c>
      <c r="O891">
        <v>1</v>
      </c>
      <c r="P891">
        <v>0</v>
      </c>
      <c r="Q891">
        <v>1</v>
      </c>
    </row>
    <row r="892" spans="1:17" x14ac:dyDescent="0.3">
      <c r="A892" t="str">
        <f>Cleaning!E249</f>
        <v>Data Analyst</v>
      </c>
      <c r="B892" s="2">
        <f>Cleaning!F249*1000</f>
        <v>45000</v>
      </c>
      <c r="C892" s="2">
        <f>Cleaning!G249*1000</f>
        <v>88000</v>
      </c>
      <c r="D892" s="2">
        <f>(Table1[[#This Row],[Salary (Min)]]+Table1[[#This Row],[Salary (Max)]])/2</f>
        <v>66500</v>
      </c>
      <c r="E892" t="s">
        <v>6293</v>
      </c>
      <c r="F892" t="s">
        <v>507</v>
      </c>
      <c r="G892" t="str">
        <f>LEFT(Table1[[#This Row],[Location]],FIND(",",Table1[[#This Row],[Location]])-1)</f>
        <v>Lake Success</v>
      </c>
      <c r="H892" t="s">
        <v>137</v>
      </c>
      <c r="I892" t="s">
        <v>137</v>
      </c>
      <c r="J892" t="s">
        <v>137</v>
      </c>
      <c r="K892" t="b">
        <v>0</v>
      </c>
      <c r="L892">
        <v>0</v>
      </c>
      <c r="M892">
        <v>0</v>
      </c>
      <c r="N892">
        <v>0</v>
      </c>
      <c r="O892">
        <v>0</v>
      </c>
      <c r="P892">
        <v>0</v>
      </c>
      <c r="Q892">
        <v>0</v>
      </c>
    </row>
    <row r="893" spans="1:17" x14ac:dyDescent="0.3">
      <c r="A893" t="str">
        <f>Cleaning!E250</f>
        <v>Data Analyst</v>
      </c>
      <c r="B893" s="2">
        <f>Cleaning!F250*1000</f>
        <v>45000</v>
      </c>
      <c r="C893" s="2">
        <f>Cleaning!G250*1000</f>
        <v>88000</v>
      </c>
      <c r="D893" s="2">
        <f>(Table1[[#This Row],[Salary (Min)]]+Table1[[#This Row],[Salary (Max)]])/2</f>
        <v>66500</v>
      </c>
      <c r="E893" t="s">
        <v>6280</v>
      </c>
      <c r="F893" t="s">
        <v>19</v>
      </c>
      <c r="G893" t="str">
        <f>LEFT(Table1[[#This Row],[Location]],FIND(",",Table1[[#This Row],[Location]])-1)</f>
        <v>New York</v>
      </c>
      <c r="H893" t="s">
        <v>28</v>
      </c>
      <c r="I893" t="s">
        <v>563</v>
      </c>
      <c r="J893" t="s">
        <v>31</v>
      </c>
      <c r="K893" t="b">
        <v>0</v>
      </c>
      <c r="L893">
        <v>1</v>
      </c>
      <c r="M893">
        <v>0</v>
      </c>
      <c r="N893">
        <v>0</v>
      </c>
      <c r="O893">
        <v>0</v>
      </c>
      <c r="P893">
        <v>0</v>
      </c>
      <c r="Q893">
        <v>0</v>
      </c>
    </row>
    <row r="894" spans="1:17" x14ac:dyDescent="0.3">
      <c r="A894" t="str">
        <f>Cleaning!E251</f>
        <v>Data Analyst</v>
      </c>
      <c r="B894" s="2">
        <f>Cleaning!F251*1000</f>
        <v>45000</v>
      </c>
      <c r="C894" s="2">
        <f>Cleaning!G251*1000</f>
        <v>88000</v>
      </c>
      <c r="D894" s="2">
        <f>(Table1[[#This Row],[Salary (Min)]]+Table1[[#This Row],[Salary (Max)]])/2</f>
        <v>66500</v>
      </c>
      <c r="E894" t="s">
        <v>6354</v>
      </c>
      <c r="F894" t="s">
        <v>19</v>
      </c>
      <c r="G894" t="str">
        <f>LEFT(Table1[[#This Row],[Location]],FIND(",",Table1[[#This Row],[Location]])-1)</f>
        <v>New York</v>
      </c>
      <c r="H894" t="s">
        <v>28</v>
      </c>
      <c r="I894" t="s">
        <v>246</v>
      </c>
      <c r="J894" t="s">
        <v>132</v>
      </c>
      <c r="K894" t="b">
        <v>0</v>
      </c>
      <c r="L894">
        <v>1</v>
      </c>
      <c r="M894">
        <v>0</v>
      </c>
      <c r="N894">
        <v>0</v>
      </c>
      <c r="O894">
        <v>0</v>
      </c>
      <c r="P894">
        <v>1</v>
      </c>
      <c r="Q894">
        <v>1</v>
      </c>
    </row>
    <row r="895" spans="1:17" x14ac:dyDescent="0.3">
      <c r="A895" t="str">
        <f>Cleaning!E252</f>
        <v>Data Analyst</v>
      </c>
      <c r="B895" s="2">
        <f>Cleaning!F252*1000</f>
        <v>45000</v>
      </c>
      <c r="C895" s="2">
        <f>Cleaning!G252*1000</f>
        <v>88000</v>
      </c>
      <c r="D895" s="2">
        <f>(Table1[[#This Row],[Salary (Min)]]+Table1[[#This Row],[Salary (Max)]])/2</f>
        <v>66500</v>
      </c>
      <c r="E895" t="s">
        <v>6210</v>
      </c>
      <c r="F895" t="s">
        <v>19</v>
      </c>
      <c r="G895" t="str">
        <f>LEFT(Table1[[#This Row],[Location]],FIND(",",Table1[[#This Row],[Location]])-1)</f>
        <v>New York</v>
      </c>
      <c r="H895" t="s">
        <v>51</v>
      </c>
      <c r="I895" t="s">
        <v>46</v>
      </c>
      <c r="J895" t="s">
        <v>24</v>
      </c>
      <c r="K895" t="b">
        <v>0</v>
      </c>
      <c r="L895">
        <v>1</v>
      </c>
      <c r="M895">
        <v>1</v>
      </c>
      <c r="N895">
        <v>0</v>
      </c>
      <c r="O895">
        <v>1</v>
      </c>
      <c r="P895">
        <v>0</v>
      </c>
      <c r="Q895">
        <v>0</v>
      </c>
    </row>
    <row r="896" spans="1:17" x14ac:dyDescent="0.3">
      <c r="A896" t="str">
        <f>Cleaning!E1057</f>
        <v>Data Analyst</v>
      </c>
      <c r="B896" s="2">
        <f>Cleaning!F1057*1000</f>
        <v>45000</v>
      </c>
      <c r="C896" s="2">
        <f>Cleaning!G1057*1000</f>
        <v>78000</v>
      </c>
      <c r="D896" s="2">
        <f>(Table1[[#This Row],[Salary (Min)]]+Table1[[#This Row],[Salary (Max)]])/2</f>
        <v>61500</v>
      </c>
      <c r="E896" t="s">
        <v>6923</v>
      </c>
      <c r="F896" t="s">
        <v>3053</v>
      </c>
      <c r="G896" t="str">
        <f>LEFT(Table1[[#This Row],[Location]],FIND(",",Table1[[#This Row],[Location]])-1)</f>
        <v>Mesa</v>
      </c>
      <c r="H896" t="s">
        <v>118</v>
      </c>
      <c r="I896" t="s">
        <v>222</v>
      </c>
      <c r="J896" t="s">
        <v>39</v>
      </c>
      <c r="K896" t="b">
        <v>0</v>
      </c>
      <c r="L896">
        <v>1</v>
      </c>
      <c r="M896">
        <v>0</v>
      </c>
      <c r="N896">
        <v>0</v>
      </c>
      <c r="O896">
        <v>0</v>
      </c>
      <c r="P896">
        <v>0</v>
      </c>
      <c r="Q896">
        <v>1</v>
      </c>
    </row>
    <row r="897" spans="1:17" x14ac:dyDescent="0.3">
      <c r="A897" t="str">
        <f>Cleaning!E1058</f>
        <v>Data Analyst</v>
      </c>
      <c r="B897" s="2">
        <f>Cleaning!F1058*1000</f>
        <v>45000</v>
      </c>
      <c r="C897" s="2">
        <f>Cleaning!G1058*1000</f>
        <v>78000</v>
      </c>
      <c r="D897" s="2">
        <f>(Table1[[#This Row],[Salary (Min)]]+Table1[[#This Row],[Salary (Max)]])/2</f>
        <v>61500</v>
      </c>
      <c r="E897" t="s">
        <v>6924</v>
      </c>
      <c r="F897" t="s">
        <v>2919</v>
      </c>
      <c r="G897" t="str">
        <f>LEFT(Table1[[#This Row],[Location]],FIND(",",Table1[[#This Row],[Location]])-1)</f>
        <v>Tempe</v>
      </c>
      <c r="H897" t="s">
        <v>20</v>
      </c>
      <c r="I897" t="s">
        <v>222</v>
      </c>
      <c r="J897" t="s">
        <v>120</v>
      </c>
      <c r="K897" t="b">
        <v>0</v>
      </c>
      <c r="L897">
        <v>1</v>
      </c>
      <c r="M897">
        <v>0</v>
      </c>
      <c r="N897">
        <v>0</v>
      </c>
      <c r="O897">
        <v>1</v>
      </c>
      <c r="P897">
        <v>1</v>
      </c>
      <c r="Q897">
        <v>0</v>
      </c>
    </row>
    <row r="898" spans="1:17" x14ac:dyDescent="0.3">
      <c r="A898" t="str">
        <f>Cleaning!E1059</f>
        <v>Data Analyst</v>
      </c>
      <c r="B898" s="2">
        <f>Cleaning!F1059*1000</f>
        <v>45000</v>
      </c>
      <c r="C898" s="2">
        <f>Cleaning!G1059*1000</f>
        <v>78000</v>
      </c>
      <c r="D898" s="2">
        <f>(Table1[[#This Row],[Salary (Min)]]+Table1[[#This Row],[Salary (Max)]])/2</f>
        <v>61500</v>
      </c>
      <c r="E898" t="s">
        <v>6925</v>
      </c>
      <c r="F898" t="s">
        <v>3085</v>
      </c>
      <c r="G898" t="str">
        <f>LEFT(Table1[[#This Row],[Location]],FIND(",",Table1[[#This Row],[Location]])-1)</f>
        <v>DC Ranch</v>
      </c>
      <c r="H898" t="s">
        <v>118</v>
      </c>
      <c r="I898" t="s">
        <v>202</v>
      </c>
      <c r="J898" t="s">
        <v>106</v>
      </c>
      <c r="K898" t="b">
        <v>0</v>
      </c>
      <c r="L898">
        <v>0</v>
      </c>
      <c r="M898">
        <v>0</v>
      </c>
      <c r="N898">
        <v>0</v>
      </c>
      <c r="O898">
        <v>0</v>
      </c>
      <c r="P898">
        <v>0</v>
      </c>
      <c r="Q898">
        <v>0</v>
      </c>
    </row>
    <row r="899" spans="1:17" x14ac:dyDescent="0.3">
      <c r="A899" t="str">
        <f>Cleaning!E1060</f>
        <v>Data Analyst</v>
      </c>
      <c r="B899" s="2">
        <f>Cleaning!F1060*1000</f>
        <v>45000</v>
      </c>
      <c r="C899" s="2">
        <f>Cleaning!G1060*1000</f>
        <v>78000</v>
      </c>
      <c r="D899" s="2">
        <f>(Table1[[#This Row],[Salary (Min)]]+Table1[[#This Row],[Salary (Max)]])/2</f>
        <v>61500</v>
      </c>
      <c r="E899" t="s">
        <v>6886</v>
      </c>
      <c r="F899" t="s">
        <v>2919</v>
      </c>
      <c r="G899" t="str">
        <f>LEFT(Table1[[#This Row],[Location]],FIND(",",Table1[[#This Row],[Location]])-1)</f>
        <v>Tempe</v>
      </c>
      <c r="H899" t="s">
        <v>28</v>
      </c>
      <c r="I899" t="s">
        <v>3009</v>
      </c>
      <c r="J899" t="s">
        <v>31</v>
      </c>
      <c r="K899" t="b">
        <v>0</v>
      </c>
      <c r="L899">
        <v>1</v>
      </c>
      <c r="M899">
        <v>0</v>
      </c>
      <c r="N899">
        <v>0</v>
      </c>
      <c r="O899">
        <v>0</v>
      </c>
      <c r="P899">
        <v>1</v>
      </c>
      <c r="Q899">
        <v>0</v>
      </c>
    </row>
    <row r="900" spans="1:17" x14ac:dyDescent="0.3">
      <c r="A900" t="str">
        <f>Cleaning!E1061</f>
        <v>Data Analyst</v>
      </c>
      <c r="B900" s="2">
        <f>Cleaning!F1061*1000</f>
        <v>45000</v>
      </c>
      <c r="C900" s="2">
        <f>Cleaning!G1061*1000</f>
        <v>78000</v>
      </c>
      <c r="D900" s="2">
        <f>(Table1[[#This Row],[Salary (Min)]]+Table1[[#This Row],[Salary (Max)]])/2</f>
        <v>61500</v>
      </c>
      <c r="E900" t="s">
        <v>6926</v>
      </c>
      <c r="F900" t="s">
        <v>2919</v>
      </c>
      <c r="G900" t="str">
        <f>LEFT(Table1[[#This Row],[Location]],FIND(",",Table1[[#This Row],[Location]])-1)</f>
        <v>Tempe</v>
      </c>
      <c r="H900" t="s">
        <v>118</v>
      </c>
      <c r="I900" t="s">
        <v>137</v>
      </c>
      <c r="J900" t="s">
        <v>39</v>
      </c>
      <c r="K900" t="b">
        <v>0</v>
      </c>
      <c r="L900">
        <v>1</v>
      </c>
      <c r="M900">
        <v>0</v>
      </c>
      <c r="N900">
        <v>0</v>
      </c>
      <c r="O900">
        <v>0</v>
      </c>
      <c r="P900">
        <v>0</v>
      </c>
      <c r="Q900">
        <v>1</v>
      </c>
    </row>
    <row r="901" spans="1:17" x14ac:dyDescent="0.3">
      <c r="A901" t="str">
        <f>Cleaning!E1062</f>
        <v>Data Analyst</v>
      </c>
      <c r="B901" s="2">
        <f>Cleaning!F1062*1000</f>
        <v>45000</v>
      </c>
      <c r="C901" s="2">
        <f>Cleaning!G1062*1000</f>
        <v>78000</v>
      </c>
      <c r="D901" s="2">
        <f>(Table1[[#This Row],[Salary (Min)]]+Table1[[#This Row],[Salary (Max)]])/2</f>
        <v>61500</v>
      </c>
      <c r="E901" t="s">
        <v>6927</v>
      </c>
      <c r="F901" t="s">
        <v>104</v>
      </c>
      <c r="G901" t="str">
        <f>LEFT(Table1[[#This Row],[Location]],FIND(",",Table1[[#This Row],[Location]])-1)</f>
        <v>Phoenix</v>
      </c>
      <c r="H901" t="s">
        <v>35</v>
      </c>
      <c r="I901" t="s">
        <v>66</v>
      </c>
      <c r="J901" t="s">
        <v>39</v>
      </c>
      <c r="K901" t="b">
        <v>0</v>
      </c>
      <c r="L901">
        <v>1</v>
      </c>
      <c r="M901">
        <v>0</v>
      </c>
      <c r="N901">
        <v>0</v>
      </c>
      <c r="O901">
        <v>0</v>
      </c>
      <c r="P901">
        <v>0</v>
      </c>
      <c r="Q901">
        <v>1</v>
      </c>
    </row>
    <row r="902" spans="1:17" x14ac:dyDescent="0.3">
      <c r="A902" t="str">
        <f>Cleaning!E1063</f>
        <v>Data Analyst</v>
      </c>
      <c r="B902" s="2">
        <f>Cleaning!F1063*1000</f>
        <v>45000</v>
      </c>
      <c r="C902" s="2">
        <f>Cleaning!G1063*1000</f>
        <v>78000</v>
      </c>
      <c r="D902" s="2">
        <f>(Table1[[#This Row],[Salary (Min)]]+Table1[[#This Row],[Salary (Max)]])/2</f>
        <v>61500</v>
      </c>
      <c r="E902" t="s">
        <v>6365</v>
      </c>
      <c r="F902" t="s">
        <v>2936</v>
      </c>
      <c r="G902" t="str">
        <f>LEFT(Table1[[#This Row],[Location]],FIND(",",Table1[[#This Row],[Location]])-1)</f>
        <v>Scottsdale</v>
      </c>
      <c r="H902" t="s">
        <v>51</v>
      </c>
      <c r="I902" t="s">
        <v>46</v>
      </c>
      <c r="J902" t="s">
        <v>47</v>
      </c>
      <c r="K902" t="b">
        <v>0</v>
      </c>
      <c r="L902">
        <v>1</v>
      </c>
      <c r="M902">
        <v>0</v>
      </c>
      <c r="N902">
        <v>0</v>
      </c>
      <c r="O902">
        <v>0</v>
      </c>
      <c r="P902">
        <v>1</v>
      </c>
      <c r="Q902">
        <v>0</v>
      </c>
    </row>
    <row r="903" spans="1:17" x14ac:dyDescent="0.3">
      <c r="A903" t="str">
        <f>Cleaning!E1064</f>
        <v>Data Analyst</v>
      </c>
      <c r="B903" s="2">
        <f>Cleaning!F1064*1000</f>
        <v>45000</v>
      </c>
      <c r="C903" s="2">
        <f>Cleaning!G1064*1000</f>
        <v>78000</v>
      </c>
      <c r="D903" s="2">
        <f>(Table1[[#This Row],[Salary (Min)]]+Table1[[#This Row],[Salary (Max)]])/2</f>
        <v>61500</v>
      </c>
      <c r="E903" t="s">
        <v>6861</v>
      </c>
      <c r="F903" t="s">
        <v>2919</v>
      </c>
      <c r="G903" t="str">
        <f>LEFT(Table1[[#This Row],[Location]],FIND(",",Table1[[#This Row],[Location]])-1)</f>
        <v>Tempe</v>
      </c>
      <c r="H903" t="s">
        <v>28</v>
      </c>
      <c r="I903" t="s">
        <v>194</v>
      </c>
      <c r="J903" t="s">
        <v>132</v>
      </c>
      <c r="K903" t="b">
        <v>0</v>
      </c>
      <c r="L903">
        <v>0</v>
      </c>
      <c r="M903">
        <v>0</v>
      </c>
      <c r="N903">
        <v>0</v>
      </c>
      <c r="O903">
        <v>0</v>
      </c>
      <c r="P903">
        <v>0</v>
      </c>
      <c r="Q903">
        <v>0</v>
      </c>
    </row>
    <row r="904" spans="1:17" x14ac:dyDescent="0.3">
      <c r="A904" t="str">
        <f>Cleaning!E1065</f>
        <v>Data Analyst</v>
      </c>
      <c r="B904" s="2">
        <f>Cleaning!F1065*1000</f>
        <v>45000</v>
      </c>
      <c r="C904" s="2">
        <f>Cleaning!G1065*1000</f>
        <v>78000</v>
      </c>
      <c r="D904" s="2">
        <f>(Table1[[#This Row],[Salary (Min)]]+Table1[[#This Row],[Salary (Max)]])/2</f>
        <v>61500</v>
      </c>
      <c r="E904" t="s">
        <v>6928</v>
      </c>
      <c r="F904" t="s">
        <v>2919</v>
      </c>
      <c r="G904" t="str">
        <f>LEFT(Table1[[#This Row],[Location]],FIND(",",Table1[[#This Row],[Location]])-1)</f>
        <v>Tempe</v>
      </c>
      <c r="H904" t="s">
        <v>137</v>
      </c>
      <c r="I904" t="s">
        <v>137</v>
      </c>
      <c r="J904" t="s">
        <v>39</v>
      </c>
      <c r="K904" t="b">
        <v>0</v>
      </c>
      <c r="L904">
        <v>0</v>
      </c>
      <c r="M904">
        <v>0</v>
      </c>
      <c r="N904">
        <v>0</v>
      </c>
      <c r="O904">
        <v>0</v>
      </c>
      <c r="P904">
        <v>1</v>
      </c>
      <c r="Q904">
        <v>1</v>
      </c>
    </row>
    <row r="905" spans="1:17" x14ac:dyDescent="0.3">
      <c r="A905" t="str">
        <f>Cleaning!E1066</f>
        <v>Data Analyst</v>
      </c>
      <c r="B905" s="2">
        <f>Cleaning!F1066*1000</f>
        <v>45000</v>
      </c>
      <c r="C905" s="2">
        <f>Cleaning!G1066*1000</f>
        <v>78000</v>
      </c>
      <c r="D905" s="2">
        <f>(Table1[[#This Row],[Salary (Min)]]+Table1[[#This Row],[Salary (Max)]])/2</f>
        <v>61500</v>
      </c>
      <c r="E905" t="s">
        <v>6929</v>
      </c>
      <c r="F905" t="s">
        <v>2919</v>
      </c>
      <c r="G905" t="str">
        <f>LEFT(Table1[[#This Row],[Location]],FIND(",",Table1[[#This Row],[Location]])-1)</f>
        <v>Tempe</v>
      </c>
      <c r="H905" t="s">
        <v>35</v>
      </c>
      <c r="I905" t="s">
        <v>119</v>
      </c>
      <c r="J905" t="s">
        <v>229</v>
      </c>
      <c r="K905" t="b">
        <v>0</v>
      </c>
      <c r="L905">
        <v>1</v>
      </c>
      <c r="M905">
        <v>0</v>
      </c>
      <c r="N905">
        <v>0</v>
      </c>
      <c r="O905">
        <v>0</v>
      </c>
      <c r="P905">
        <v>0</v>
      </c>
      <c r="Q905">
        <v>1</v>
      </c>
    </row>
    <row r="906" spans="1:17" x14ac:dyDescent="0.3">
      <c r="A906" t="str">
        <f>Cleaning!E1067</f>
        <v>Data Analyst</v>
      </c>
      <c r="B906" s="2">
        <f>Cleaning!F1067*1000</f>
        <v>45000</v>
      </c>
      <c r="C906" s="2">
        <f>Cleaning!G1067*1000</f>
        <v>78000</v>
      </c>
      <c r="D906" s="2">
        <f>(Table1[[#This Row],[Salary (Min)]]+Table1[[#This Row],[Salary (Max)]])/2</f>
        <v>61500</v>
      </c>
      <c r="E906" t="s">
        <v>6930</v>
      </c>
      <c r="F906" t="s">
        <v>2936</v>
      </c>
      <c r="G906" t="str">
        <f>LEFT(Table1[[#This Row],[Location]],FIND(",",Table1[[#This Row],[Location]])-1)</f>
        <v>Scottsdale</v>
      </c>
      <c r="H906" t="s">
        <v>28</v>
      </c>
      <c r="I906" t="s">
        <v>29</v>
      </c>
      <c r="J906" t="s">
        <v>132</v>
      </c>
      <c r="K906" t="b">
        <v>0</v>
      </c>
      <c r="L906">
        <v>0</v>
      </c>
      <c r="M906">
        <v>0</v>
      </c>
      <c r="N906">
        <v>0</v>
      </c>
      <c r="O906">
        <v>0</v>
      </c>
      <c r="P906">
        <v>0</v>
      </c>
      <c r="Q906">
        <v>1</v>
      </c>
    </row>
    <row r="907" spans="1:17" x14ac:dyDescent="0.3">
      <c r="A907" t="str">
        <f>Cleaning!E32</f>
        <v>Data Analyst</v>
      </c>
      <c r="B907" s="2">
        <f>Cleaning!F32*1000</f>
        <v>46000</v>
      </c>
      <c r="C907" s="2">
        <f>Cleaning!G32*1000</f>
        <v>87000</v>
      </c>
      <c r="D907" s="2">
        <f>(Table1[[#This Row],[Salary (Min)]]+Table1[[#This Row],[Salary (Max)]])/2</f>
        <v>66500</v>
      </c>
      <c r="E907" t="s">
        <v>6177</v>
      </c>
      <c r="F907" t="s">
        <v>173</v>
      </c>
      <c r="G907" t="str">
        <f>LEFT(Table1[[#This Row],[Location]],FIND(",",Table1[[#This Row],[Location]])-1)</f>
        <v>Brooklyn</v>
      </c>
      <c r="H907" t="s">
        <v>118</v>
      </c>
      <c r="I907" t="s">
        <v>119</v>
      </c>
      <c r="J907" t="s">
        <v>120</v>
      </c>
      <c r="K907" t="b">
        <v>1</v>
      </c>
      <c r="L907">
        <v>1</v>
      </c>
      <c r="M907">
        <v>0</v>
      </c>
      <c r="N907">
        <v>0</v>
      </c>
      <c r="O907">
        <v>1</v>
      </c>
      <c r="P907">
        <v>1</v>
      </c>
      <c r="Q907">
        <v>1</v>
      </c>
    </row>
    <row r="908" spans="1:17" x14ac:dyDescent="0.3">
      <c r="A908" t="str">
        <f>Cleaning!E33</f>
        <v>Data Analyst</v>
      </c>
      <c r="B908" s="2">
        <f>Cleaning!F33*1000</f>
        <v>46000</v>
      </c>
      <c r="C908" s="2">
        <f>Cleaning!G33*1000</f>
        <v>87000</v>
      </c>
      <c r="D908" s="2">
        <f>(Table1[[#This Row],[Salary (Min)]]+Table1[[#This Row],[Salary (Max)]])/2</f>
        <v>66500</v>
      </c>
      <c r="E908" t="s">
        <v>6178</v>
      </c>
      <c r="F908" t="s">
        <v>103</v>
      </c>
      <c r="G908" t="str">
        <f>LEFT(Table1[[#This Row],[Location]],FIND(",",Table1[[#This Row],[Location]])-1)</f>
        <v>Jersey City</v>
      </c>
      <c r="H908" t="s">
        <v>91</v>
      </c>
      <c r="I908" t="s">
        <v>178</v>
      </c>
      <c r="J908" t="s">
        <v>106</v>
      </c>
      <c r="K908" t="b">
        <v>0</v>
      </c>
      <c r="L908">
        <v>0</v>
      </c>
      <c r="M908">
        <v>0</v>
      </c>
      <c r="N908">
        <v>0</v>
      </c>
      <c r="O908">
        <v>0</v>
      </c>
      <c r="P908">
        <v>0</v>
      </c>
      <c r="Q908">
        <v>0</v>
      </c>
    </row>
    <row r="909" spans="1:17" x14ac:dyDescent="0.3">
      <c r="A909" t="str">
        <f>Cleaning!E34</f>
        <v>Data Analyst</v>
      </c>
      <c r="B909" s="2">
        <f>Cleaning!F34*1000</f>
        <v>46000</v>
      </c>
      <c r="C909" s="2">
        <f>Cleaning!G34*1000</f>
        <v>87000</v>
      </c>
      <c r="D909" s="2">
        <f>(Table1[[#This Row],[Salary (Min)]]+Table1[[#This Row],[Salary (Max)]])/2</f>
        <v>66500</v>
      </c>
      <c r="E909" t="s">
        <v>6179</v>
      </c>
      <c r="F909" t="s">
        <v>19</v>
      </c>
      <c r="G909" t="str">
        <f>LEFT(Table1[[#This Row],[Location]],FIND(",",Table1[[#This Row],[Location]])-1)</f>
        <v>New York</v>
      </c>
      <c r="H909" t="s">
        <v>91</v>
      </c>
      <c r="I909" t="s">
        <v>137</v>
      </c>
      <c r="J909" t="s">
        <v>155</v>
      </c>
      <c r="K909" t="b">
        <v>0</v>
      </c>
      <c r="L909">
        <v>0</v>
      </c>
      <c r="M909">
        <v>0</v>
      </c>
      <c r="N909">
        <v>0</v>
      </c>
      <c r="O909">
        <v>0</v>
      </c>
      <c r="P909">
        <v>0</v>
      </c>
      <c r="Q909">
        <v>0</v>
      </c>
    </row>
    <row r="910" spans="1:17" x14ac:dyDescent="0.3">
      <c r="A910" t="str">
        <f>Cleaning!E35</f>
        <v>Data Analyst</v>
      </c>
      <c r="B910" s="2">
        <f>Cleaning!F35*1000</f>
        <v>46000</v>
      </c>
      <c r="C910" s="2">
        <f>Cleaning!G35*1000</f>
        <v>87000</v>
      </c>
      <c r="D910" s="2">
        <f>(Table1[[#This Row],[Salary (Min)]]+Table1[[#This Row],[Salary (Max)]])/2</f>
        <v>66500</v>
      </c>
      <c r="E910" t="s">
        <v>6180</v>
      </c>
      <c r="F910" t="s">
        <v>19</v>
      </c>
      <c r="G910" t="str">
        <f>LEFT(Table1[[#This Row],[Location]],FIND(",",Table1[[#This Row],[Location]])-1)</f>
        <v>New York</v>
      </c>
      <c r="H910" t="s">
        <v>35</v>
      </c>
      <c r="I910" t="s">
        <v>186</v>
      </c>
      <c r="J910" t="s">
        <v>39</v>
      </c>
      <c r="K910" t="b">
        <v>0</v>
      </c>
      <c r="L910">
        <v>0</v>
      </c>
      <c r="M910">
        <v>0</v>
      </c>
      <c r="N910">
        <v>0</v>
      </c>
      <c r="O910">
        <v>0</v>
      </c>
      <c r="P910">
        <v>0</v>
      </c>
      <c r="Q910">
        <v>1</v>
      </c>
    </row>
    <row r="911" spans="1:17" x14ac:dyDescent="0.3">
      <c r="A911" t="str">
        <f>Cleaning!E36</f>
        <v>Data Analyst</v>
      </c>
      <c r="B911" s="2">
        <f>Cleaning!F36*1000</f>
        <v>46000</v>
      </c>
      <c r="C911" s="2">
        <f>Cleaning!G36*1000</f>
        <v>87000</v>
      </c>
      <c r="D911" s="2">
        <f>(Table1[[#This Row],[Salary (Min)]]+Table1[[#This Row],[Salary (Max)]])/2</f>
        <v>66500</v>
      </c>
      <c r="E911" t="s">
        <v>6181</v>
      </c>
      <c r="F911" t="s">
        <v>19</v>
      </c>
      <c r="G911" t="str">
        <f>LEFT(Table1[[#This Row],[Location]],FIND(",",Table1[[#This Row],[Location]])-1)</f>
        <v>New York</v>
      </c>
      <c r="H911" t="s">
        <v>137</v>
      </c>
      <c r="I911" t="s">
        <v>137</v>
      </c>
      <c r="J911" t="s">
        <v>137</v>
      </c>
      <c r="K911" t="b">
        <v>0</v>
      </c>
      <c r="L911">
        <v>0</v>
      </c>
      <c r="M911">
        <v>0</v>
      </c>
      <c r="N911">
        <v>0</v>
      </c>
      <c r="O911">
        <v>0</v>
      </c>
      <c r="P911">
        <v>0</v>
      </c>
      <c r="Q911">
        <v>0</v>
      </c>
    </row>
    <row r="912" spans="1:17" x14ac:dyDescent="0.3">
      <c r="A912" t="str">
        <f>Cleaning!E37</f>
        <v>Data Analyst</v>
      </c>
      <c r="B912" s="2">
        <f>Cleaning!F37*1000</f>
        <v>46000</v>
      </c>
      <c r="C912" s="2">
        <f>Cleaning!G37*1000</f>
        <v>87000</v>
      </c>
      <c r="D912" s="2">
        <f>(Table1[[#This Row],[Salary (Min)]]+Table1[[#This Row],[Salary (Max)]])/2</f>
        <v>66500</v>
      </c>
      <c r="E912" t="s">
        <v>6182</v>
      </c>
      <c r="F912" t="s">
        <v>19</v>
      </c>
      <c r="G912" t="str">
        <f>LEFT(Table1[[#This Row],[Location]],FIND(",",Table1[[#This Row],[Location]])-1)</f>
        <v>New York</v>
      </c>
      <c r="H912" t="s">
        <v>28</v>
      </c>
      <c r="I912" t="s">
        <v>194</v>
      </c>
      <c r="J912" t="s">
        <v>132</v>
      </c>
      <c r="K912" t="b">
        <v>0</v>
      </c>
      <c r="L912">
        <v>0</v>
      </c>
      <c r="M912">
        <v>0</v>
      </c>
      <c r="N912">
        <v>0</v>
      </c>
      <c r="O912">
        <v>0</v>
      </c>
      <c r="P912">
        <v>0</v>
      </c>
      <c r="Q912">
        <v>1</v>
      </c>
    </row>
    <row r="913" spans="1:17" x14ac:dyDescent="0.3">
      <c r="A913" t="str">
        <f>Cleaning!E38</f>
        <v>Business Analyst</v>
      </c>
      <c r="B913" s="2">
        <f>Cleaning!F38*1000</f>
        <v>46000</v>
      </c>
      <c r="C913" s="2">
        <f>Cleaning!G38*1000</f>
        <v>87000</v>
      </c>
      <c r="D913" s="2">
        <f>(Table1[[#This Row],[Salary (Min)]]+Table1[[#This Row],[Salary (Max)]])/2</f>
        <v>66500</v>
      </c>
      <c r="E913" t="s">
        <v>6183</v>
      </c>
      <c r="F913" t="s">
        <v>19</v>
      </c>
      <c r="G913" t="str">
        <f>LEFT(Table1[[#This Row],[Location]],FIND(",",Table1[[#This Row],[Location]])-1)</f>
        <v>New York</v>
      </c>
      <c r="H913" t="s">
        <v>118</v>
      </c>
      <c r="I913" t="s">
        <v>137</v>
      </c>
      <c r="J913" t="s">
        <v>106</v>
      </c>
      <c r="K913" t="b">
        <v>0</v>
      </c>
      <c r="L913">
        <v>0</v>
      </c>
      <c r="M913">
        <v>0</v>
      </c>
      <c r="N913">
        <v>0</v>
      </c>
      <c r="O913">
        <v>0</v>
      </c>
      <c r="P913">
        <v>0</v>
      </c>
      <c r="Q913">
        <v>0</v>
      </c>
    </row>
    <row r="914" spans="1:17" x14ac:dyDescent="0.3">
      <c r="A914" t="str">
        <f>Cleaning!E39</f>
        <v>Data Analyst</v>
      </c>
      <c r="B914" s="2">
        <f>Cleaning!F39*1000</f>
        <v>46000</v>
      </c>
      <c r="C914" s="2">
        <f>Cleaning!G39*1000</f>
        <v>87000</v>
      </c>
      <c r="D914" s="2">
        <f>(Table1[[#This Row],[Salary (Min)]]+Table1[[#This Row],[Salary (Max)]])/2</f>
        <v>66500</v>
      </c>
      <c r="E914" t="s">
        <v>6184</v>
      </c>
      <c r="F914" t="s">
        <v>19</v>
      </c>
      <c r="G914" t="str">
        <f>LEFT(Table1[[#This Row],[Location]],FIND(",",Table1[[#This Row],[Location]])-1)</f>
        <v>New York</v>
      </c>
      <c r="H914" t="s">
        <v>91</v>
      </c>
      <c r="I914" t="s">
        <v>202</v>
      </c>
      <c r="J914" t="s">
        <v>155</v>
      </c>
      <c r="K914" t="b">
        <v>0</v>
      </c>
      <c r="L914">
        <v>0</v>
      </c>
      <c r="M914">
        <v>0</v>
      </c>
      <c r="N914">
        <v>0</v>
      </c>
      <c r="O914">
        <v>0</v>
      </c>
      <c r="P914">
        <v>0</v>
      </c>
      <c r="Q914">
        <v>0</v>
      </c>
    </row>
    <row r="915" spans="1:17" x14ac:dyDescent="0.3">
      <c r="A915" t="str">
        <f>Cleaning!E40</f>
        <v>Data Analyst</v>
      </c>
      <c r="B915" s="2">
        <f>Cleaning!F40*1000</f>
        <v>46000</v>
      </c>
      <c r="C915" s="2">
        <f>Cleaning!G40*1000</f>
        <v>87000</v>
      </c>
      <c r="D915" s="2">
        <f>(Table1[[#This Row],[Salary (Min)]]+Table1[[#This Row],[Salary (Max)]])/2</f>
        <v>66500</v>
      </c>
      <c r="E915" t="s">
        <v>6156</v>
      </c>
      <c r="F915" t="s">
        <v>19</v>
      </c>
      <c r="G915" t="str">
        <f>LEFT(Table1[[#This Row],[Location]],FIND(",",Table1[[#This Row],[Location]])-1)</f>
        <v>New York</v>
      </c>
      <c r="H915" t="s">
        <v>28</v>
      </c>
      <c r="I915" t="s">
        <v>29</v>
      </c>
      <c r="J915" t="s">
        <v>86</v>
      </c>
      <c r="K915" t="b">
        <v>0</v>
      </c>
      <c r="L915">
        <v>0</v>
      </c>
      <c r="M915">
        <v>0</v>
      </c>
      <c r="N915">
        <v>0</v>
      </c>
      <c r="O915">
        <v>0</v>
      </c>
      <c r="P915">
        <v>0</v>
      </c>
      <c r="Q915">
        <v>0</v>
      </c>
    </row>
    <row r="916" spans="1:17" x14ac:dyDescent="0.3">
      <c r="A916" t="str">
        <f>Cleaning!E41</f>
        <v>Data Analyst</v>
      </c>
      <c r="B916" s="2">
        <f>Cleaning!F41*1000</f>
        <v>46000</v>
      </c>
      <c r="C916" s="2">
        <f>Cleaning!G41*1000</f>
        <v>87000</v>
      </c>
      <c r="D916" s="2">
        <f>(Table1[[#This Row],[Salary (Min)]]+Table1[[#This Row],[Salary (Max)]])/2</f>
        <v>66500</v>
      </c>
      <c r="E916" t="s">
        <v>6185</v>
      </c>
      <c r="F916" t="s">
        <v>19</v>
      </c>
      <c r="G916" t="str">
        <f>LEFT(Table1[[#This Row],[Location]],FIND(",",Table1[[#This Row],[Location]])-1)</f>
        <v>New York</v>
      </c>
      <c r="H916" t="s">
        <v>118</v>
      </c>
      <c r="I916" t="s">
        <v>22</v>
      </c>
      <c r="J916" t="s">
        <v>160</v>
      </c>
      <c r="K916" t="b">
        <v>0</v>
      </c>
      <c r="L916">
        <v>1</v>
      </c>
      <c r="M916">
        <v>0</v>
      </c>
      <c r="N916">
        <v>0</v>
      </c>
      <c r="O916">
        <v>0</v>
      </c>
      <c r="P916">
        <v>0</v>
      </c>
      <c r="Q916">
        <v>1</v>
      </c>
    </row>
    <row r="917" spans="1:17" x14ac:dyDescent="0.3">
      <c r="A917" t="str">
        <f>Cleaning!E42</f>
        <v>Business Analyst</v>
      </c>
      <c r="B917" s="2">
        <f>Cleaning!F42*1000</f>
        <v>46000</v>
      </c>
      <c r="C917" s="2">
        <f>Cleaning!G42*1000</f>
        <v>87000</v>
      </c>
      <c r="D917" s="2">
        <f>(Table1[[#This Row],[Salary (Min)]]+Table1[[#This Row],[Salary (Max)]])/2</f>
        <v>66500</v>
      </c>
      <c r="E917" t="s">
        <v>6186</v>
      </c>
      <c r="F917" t="s">
        <v>19</v>
      </c>
      <c r="G917" t="str">
        <f>LEFT(Table1[[#This Row],[Location]],FIND(",",Table1[[#This Row],[Location]])-1)</f>
        <v>New York</v>
      </c>
      <c r="H917" t="s">
        <v>91</v>
      </c>
      <c r="I917" t="s">
        <v>137</v>
      </c>
      <c r="J917" t="s">
        <v>39</v>
      </c>
      <c r="K917" t="b">
        <v>0</v>
      </c>
      <c r="L917">
        <v>1</v>
      </c>
      <c r="M917">
        <v>0</v>
      </c>
      <c r="N917">
        <v>0</v>
      </c>
      <c r="O917">
        <v>0</v>
      </c>
      <c r="P917">
        <v>0</v>
      </c>
      <c r="Q917">
        <v>1</v>
      </c>
    </row>
    <row r="918" spans="1:17" x14ac:dyDescent="0.3">
      <c r="A918" t="str">
        <f>Cleaning!E43</f>
        <v>Data Analyst</v>
      </c>
      <c r="B918" s="2">
        <f>Cleaning!F43*1000</f>
        <v>46000</v>
      </c>
      <c r="C918" s="2">
        <f>Cleaning!G43*1000</f>
        <v>87000</v>
      </c>
      <c r="D918" s="2">
        <f>(Table1[[#This Row],[Salary (Min)]]+Table1[[#This Row],[Salary (Max)]])/2</f>
        <v>66500</v>
      </c>
      <c r="E918" t="s">
        <v>6187</v>
      </c>
      <c r="F918" t="s">
        <v>19</v>
      </c>
      <c r="G918" t="str">
        <f>LEFT(Table1[[#This Row],[Location]],FIND(",",Table1[[#This Row],[Location]])-1)</f>
        <v>New York</v>
      </c>
      <c r="H918" t="s">
        <v>35</v>
      </c>
      <c r="I918" t="s">
        <v>137</v>
      </c>
      <c r="J918" t="s">
        <v>39</v>
      </c>
      <c r="K918" t="b">
        <v>0</v>
      </c>
      <c r="L918">
        <v>1</v>
      </c>
      <c r="M918">
        <v>0</v>
      </c>
      <c r="N918">
        <v>0</v>
      </c>
      <c r="O918">
        <v>1</v>
      </c>
      <c r="P918">
        <v>1</v>
      </c>
      <c r="Q918">
        <v>0</v>
      </c>
    </row>
    <row r="919" spans="1:17" x14ac:dyDescent="0.3">
      <c r="A919" t="str">
        <f>Cleaning!E44</f>
        <v>Data Analyst</v>
      </c>
      <c r="B919" s="2">
        <f>Cleaning!F44*1000</f>
        <v>46000</v>
      </c>
      <c r="C919" s="2">
        <f>Cleaning!G44*1000</f>
        <v>87000</v>
      </c>
      <c r="D919" s="2">
        <f>(Table1[[#This Row],[Salary (Min)]]+Table1[[#This Row],[Salary (Max)]])/2</f>
        <v>66500</v>
      </c>
      <c r="E919" t="s">
        <v>6188</v>
      </c>
      <c r="F919" t="s">
        <v>19</v>
      </c>
      <c r="G919" t="str">
        <f>LEFT(Table1[[#This Row],[Location]],FIND(",",Table1[[#This Row],[Location]])-1)</f>
        <v>New York</v>
      </c>
      <c r="H919" t="s">
        <v>118</v>
      </c>
      <c r="I919" t="s">
        <v>137</v>
      </c>
      <c r="J919" t="s">
        <v>39</v>
      </c>
      <c r="K919" t="b">
        <v>0</v>
      </c>
      <c r="L919">
        <v>0</v>
      </c>
      <c r="M919">
        <v>0</v>
      </c>
      <c r="N919">
        <v>0</v>
      </c>
      <c r="O919">
        <v>0</v>
      </c>
      <c r="P919">
        <v>0</v>
      </c>
      <c r="Q919">
        <v>0</v>
      </c>
    </row>
    <row r="920" spans="1:17" x14ac:dyDescent="0.3">
      <c r="A920" t="str">
        <f>Cleaning!E45</f>
        <v>Data Analyst</v>
      </c>
      <c r="B920" s="2">
        <f>Cleaning!F45*1000</f>
        <v>46000</v>
      </c>
      <c r="C920" s="2">
        <f>Cleaning!G45*1000</f>
        <v>87000</v>
      </c>
      <c r="D920" s="2">
        <f>(Table1[[#This Row],[Salary (Min)]]+Table1[[#This Row],[Salary (Max)]])/2</f>
        <v>66500</v>
      </c>
      <c r="E920" t="s">
        <v>6189</v>
      </c>
      <c r="F920" t="s">
        <v>19</v>
      </c>
      <c r="G920" t="str">
        <f>LEFT(Table1[[#This Row],[Location]],FIND(",",Table1[[#This Row],[Location]])-1)</f>
        <v>New York</v>
      </c>
      <c r="H920" t="s">
        <v>91</v>
      </c>
      <c r="I920" t="s">
        <v>222</v>
      </c>
      <c r="J920" t="s">
        <v>106</v>
      </c>
      <c r="K920" t="b">
        <v>0</v>
      </c>
      <c r="L920">
        <v>0</v>
      </c>
      <c r="M920">
        <v>0</v>
      </c>
      <c r="N920">
        <v>0</v>
      </c>
      <c r="O920">
        <v>0</v>
      </c>
      <c r="P920">
        <v>0</v>
      </c>
      <c r="Q920">
        <v>0</v>
      </c>
    </row>
    <row r="921" spans="1:17" x14ac:dyDescent="0.3">
      <c r="A921" t="str">
        <f>Cleaning!E46</f>
        <v>Data Analyst</v>
      </c>
      <c r="B921" s="2">
        <f>Cleaning!F46*1000</f>
        <v>46000</v>
      </c>
      <c r="C921" s="2">
        <f>Cleaning!G46*1000</f>
        <v>87000</v>
      </c>
      <c r="D921" s="2">
        <f>(Table1[[#This Row],[Salary (Min)]]+Table1[[#This Row],[Salary (Max)]])/2</f>
        <v>66500</v>
      </c>
      <c r="E921" t="s">
        <v>6190</v>
      </c>
      <c r="F921" t="s">
        <v>19</v>
      </c>
      <c r="G921" t="str">
        <f>LEFT(Table1[[#This Row],[Location]],FIND(",",Table1[[#This Row],[Location]])-1)</f>
        <v>New York</v>
      </c>
      <c r="H921" t="s">
        <v>20</v>
      </c>
      <c r="I921" t="s">
        <v>37</v>
      </c>
      <c r="J921" t="s">
        <v>39</v>
      </c>
      <c r="K921" t="b">
        <v>0</v>
      </c>
      <c r="L921">
        <v>0</v>
      </c>
      <c r="M921">
        <v>0</v>
      </c>
      <c r="N921">
        <v>0</v>
      </c>
      <c r="O921">
        <v>0</v>
      </c>
      <c r="P921">
        <v>0</v>
      </c>
      <c r="Q921">
        <v>0</v>
      </c>
    </row>
    <row r="922" spans="1:17" x14ac:dyDescent="0.3">
      <c r="A922" t="str">
        <f>Cleaning!E47</f>
        <v>Data Analyst</v>
      </c>
      <c r="B922" s="2">
        <f>Cleaning!F47*1000</f>
        <v>46000</v>
      </c>
      <c r="C922" s="2">
        <f>Cleaning!G47*1000</f>
        <v>87000</v>
      </c>
      <c r="D922" s="2">
        <f>(Table1[[#This Row],[Salary (Min)]]+Table1[[#This Row],[Salary (Max)]])/2</f>
        <v>66500</v>
      </c>
      <c r="E922" t="s">
        <v>6191</v>
      </c>
      <c r="F922" t="s">
        <v>19</v>
      </c>
      <c r="G922" t="str">
        <f>LEFT(Table1[[#This Row],[Location]],FIND(",",Table1[[#This Row],[Location]])-1)</f>
        <v>New York</v>
      </c>
      <c r="H922" t="s">
        <v>35</v>
      </c>
      <c r="I922" t="s">
        <v>222</v>
      </c>
      <c r="J922" t="s">
        <v>229</v>
      </c>
      <c r="K922" t="b">
        <v>0</v>
      </c>
      <c r="L922">
        <v>0</v>
      </c>
      <c r="M922">
        <v>1</v>
      </c>
      <c r="N922">
        <v>0</v>
      </c>
      <c r="O922">
        <v>0</v>
      </c>
      <c r="P922">
        <v>0</v>
      </c>
      <c r="Q922">
        <v>0</v>
      </c>
    </row>
    <row r="923" spans="1:17" x14ac:dyDescent="0.3">
      <c r="A923" t="str">
        <f>Cleaning!E48</f>
        <v>Data Analyst</v>
      </c>
      <c r="B923" s="2">
        <f>Cleaning!F48*1000</f>
        <v>46000</v>
      </c>
      <c r="C923" s="2">
        <f>Cleaning!G48*1000</f>
        <v>87000</v>
      </c>
      <c r="D923" s="2">
        <f>(Table1[[#This Row],[Salary (Min)]]+Table1[[#This Row],[Salary (Max)]])/2</f>
        <v>66500</v>
      </c>
      <c r="E923" t="s">
        <v>6171</v>
      </c>
      <c r="F923" t="s">
        <v>19</v>
      </c>
      <c r="G923" t="str">
        <f>LEFT(Table1[[#This Row],[Location]],FIND(",",Table1[[#This Row],[Location]])-1)</f>
        <v>New York</v>
      </c>
      <c r="H923" t="s">
        <v>91</v>
      </c>
      <c r="I923" t="s">
        <v>99</v>
      </c>
      <c r="J923" t="s">
        <v>155</v>
      </c>
      <c r="K923" t="b">
        <v>0</v>
      </c>
      <c r="L923">
        <v>0</v>
      </c>
      <c r="M923">
        <v>0</v>
      </c>
      <c r="N923">
        <v>0</v>
      </c>
      <c r="O923">
        <v>0</v>
      </c>
      <c r="P923">
        <v>0</v>
      </c>
      <c r="Q923">
        <v>0</v>
      </c>
    </row>
    <row r="924" spans="1:17" x14ac:dyDescent="0.3">
      <c r="A924" t="str">
        <f>Cleaning!E49</f>
        <v>Data Analyst</v>
      </c>
      <c r="B924" s="2">
        <f>Cleaning!F49*1000</f>
        <v>46000</v>
      </c>
      <c r="C924" s="2">
        <f>Cleaning!G49*1000</f>
        <v>87000</v>
      </c>
      <c r="D924" s="2">
        <f>(Table1[[#This Row],[Salary (Min)]]+Table1[[#This Row],[Salary (Max)]])/2</f>
        <v>66500</v>
      </c>
      <c r="E924" t="s">
        <v>6192</v>
      </c>
      <c r="F924" t="s">
        <v>19</v>
      </c>
      <c r="G924" t="str">
        <f>LEFT(Table1[[#This Row],[Location]],FIND(",",Table1[[#This Row],[Location]])-1)</f>
        <v>New York</v>
      </c>
      <c r="H924" t="s">
        <v>51</v>
      </c>
      <c r="I924" t="s">
        <v>99</v>
      </c>
      <c r="J924" t="s">
        <v>24</v>
      </c>
      <c r="K924" t="b">
        <v>1</v>
      </c>
      <c r="L924">
        <v>0</v>
      </c>
      <c r="M924">
        <v>0</v>
      </c>
      <c r="N924">
        <v>0</v>
      </c>
      <c r="O924">
        <v>0</v>
      </c>
      <c r="P924">
        <v>0</v>
      </c>
      <c r="Q924">
        <v>1</v>
      </c>
    </row>
    <row r="925" spans="1:17" x14ac:dyDescent="0.3">
      <c r="A925" t="str">
        <f>Cleaning!E50</f>
        <v>Data Analyst</v>
      </c>
      <c r="B925" s="2">
        <f>Cleaning!F50*1000</f>
        <v>46000</v>
      </c>
      <c r="C925" s="2">
        <f>Cleaning!G50*1000</f>
        <v>87000</v>
      </c>
      <c r="D925" s="2">
        <f>(Table1[[#This Row],[Salary (Min)]]+Table1[[#This Row],[Salary (Max)]])/2</f>
        <v>66500</v>
      </c>
      <c r="E925" t="s">
        <v>6193</v>
      </c>
      <c r="F925" t="s">
        <v>19</v>
      </c>
      <c r="G925" t="str">
        <f>LEFT(Table1[[#This Row],[Location]],FIND(",",Table1[[#This Row],[Location]])-1)</f>
        <v>New York</v>
      </c>
      <c r="H925" t="s">
        <v>91</v>
      </c>
      <c r="I925" t="s">
        <v>105</v>
      </c>
      <c r="J925" t="s">
        <v>39</v>
      </c>
      <c r="K925" t="b">
        <v>0</v>
      </c>
      <c r="L925">
        <v>1</v>
      </c>
      <c r="M925">
        <v>1</v>
      </c>
      <c r="N925">
        <v>0</v>
      </c>
      <c r="O925">
        <v>0</v>
      </c>
      <c r="P925">
        <v>0</v>
      </c>
      <c r="Q925">
        <v>0</v>
      </c>
    </row>
    <row r="926" spans="1:17" x14ac:dyDescent="0.3">
      <c r="A926" t="str">
        <f>Cleaning!E51</f>
        <v>Data Analyst</v>
      </c>
      <c r="B926" s="2">
        <f>Cleaning!F51*1000</f>
        <v>46000</v>
      </c>
      <c r="C926" s="2">
        <f>Cleaning!G51*1000</f>
        <v>87000</v>
      </c>
      <c r="D926" s="2">
        <f>(Table1[[#This Row],[Salary (Min)]]+Table1[[#This Row],[Salary (Max)]])/2</f>
        <v>66500</v>
      </c>
      <c r="E926" t="s">
        <v>6194</v>
      </c>
      <c r="F926" t="s">
        <v>19</v>
      </c>
      <c r="G926" t="str">
        <f>LEFT(Table1[[#This Row],[Location]],FIND(",",Table1[[#This Row],[Location]])-1)</f>
        <v>New York</v>
      </c>
      <c r="H926" t="s">
        <v>35</v>
      </c>
      <c r="I926" t="s">
        <v>46</v>
      </c>
      <c r="J926" t="s">
        <v>229</v>
      </c>
      <c r="K926" t="b">
        <v>0</v>
      </c>
      <c r="L926">
        <v>1</v>
      </c>
      <c r="M926">
        <v>0</v>
      </c>
      <c r="N926">
        <v>0</v>
      </c>
      <c r="O926">
        <v>0</v>
      </c>
      <c r="P926">
        <v>0</v>
      </c>
      <c r="Q926">
        <v>1</v>
      </c>
    </row>
    <row r="927" spans="1:17" x14ac:dyDescent="0.3">
      <c r="A927" t="str">
        <f>Cleaning!E52</f>
        <v>Data Analyst</v>
      </c>
      <c r="B927" s="2">
        <f>Cleaning!F52*1000</f>
        <v>46000</v>
      </c>
      <c r="C927" s="2">
        <f>Cleaning!G52*1000</f>
        <v>87000</v>
      </c>
      <c r="D927" s="2">
        <f>(Table1[[#This Row],[Salary (Min)]]+Table1[[#This Row],[Salary (Max)]])/2</f>
        <v>66500</v>
      </c>
      <c r="E927" t="s">
        <v>6195</v>
      </c>
      <c r="F927" t="s">
        <v>19</v>
      </c>
      <c r="G927" t="str">
        <f>LEFT(Table1[[#This Row],[Location]],FIND(",",Table1[[#This Row],[Location]])-1)</f>
        <v>New York</v>
      </c>
      <c r="H927" t="s">
        <v>28</v>
      </c>
      <c r="I927" t="s">
        <v>246</v>
      </c>
      <c r="J927" t="s">
        <v>132</v>
      </c>
      <c r="K927" t="b">
        <v>0</v>
      </c>
      <c r="L927">
        <v>1</v>
      </c>
      <c r="M927">
        <v>0</v>
      </c>
      <c r="N927">
        <v>0</v>
      </c>
      <c r="O927">
        <v>1</v>
      </c>
      <c r="P927">
        <v>0</v>
      </c>
      <c r="Q927">
        <v>0</v>
      </c>
    </row>
    <row r="928" spans="1:17" x14ac:dyDescent="0.3">
      <c r="A928" t="str">
        <f>Cleaning!E53</f>
        <v>Business Analyst</v>
      </c>
      <c r="B928" s="2">
        <f>Cleaning!F53*1000</f>
        <v>46000</v>
      </c>
      <c r="C928" s="2">
        <f>Cleaning!G53*1000</f>
        <v>87000</v>
      </c>
      <c r="D928" s="2">
        <f>(Table1[[#This Row],[Salary (Min)]]+Table1[[#This Row],[Salary (Max)]])/2</f>
        <v>66500</v>
      </c>
      <c r="E928" t="s">
        <v>6196</v>
      </c>
      <c r="F928" t="s">
        <v>19</v>
      </c>
      <c r="G928" t="str">
        <f>LEFT(Table1[[#This Row],[Location]],FIND(",",Table1[[#This Row],[Location]])-1)</f>
        <v>New York</v>
      </c>
      <c r="H928" t="s">
        <v>35</v>
      </c>
      <c r="I928" t="s">
        <v>137</v>
      </c>
      <c r="J928" t="s">
        <v>47</v>
      </c>
      <c r="K928" t="b">
        <v>0</v>
      </c>
      <c r="L928">
        <v>1</v>
      </c>
      <c r="M928">
        <v>1</v>
      </c>
      <c r="N928">
        <v>0</v>
      </c>
      <c r="O928">
        <v>1</v>
      </c>
      <c r="P928">
        <v>0</v>
      </c>
      <c r="Q928">
        <v>1</v>
      </c>
    </row>
    <row r="929" spans="1:17" x14ac:dyDescent="0.3">
      <c r="A929" t="str">
        <f>Cleaning!E54</f>
        <v>Business Analyst</v>
      </c>
      <c r="B929" s="2">
        <f>Cleaning!F54*1000</f>
        <v>46000</v>
      </c>
      <c r="C929" s="2">
        <f>Cleaning!G54*1000</f>
        <v>87000</v>
      </c>
      <c r="D929" s="2">
        <f>(Table1[[#This Row],[Salary (Min)]]+Table1[[#This Row],[Salary (Max)]])/2</f>
        <v>66500</v>
      </c>
      <c r="E929" t="s">
        <v>6197</v>
      </c>
      <c r="F929" t="s">
        <v>103</v>
      </c>
      <c r="G929" t="str">
        <f>LEFT(Table1[[#This Row],[Location]],FIND(",",Table1[[#This Row],[Location]])-1)</f>
        <v>Jersey City</v>
      </c>
      <c r="H929" t="s">
        <v>35</v>
      </c>
      <c r="I929" t="s">
        <v>46</v>
      </c>
      <c r="J929" t="s">
        <v>24</v>
      </c>
      <c r="K929" t="b">
        <v>0</v>
      </c>
      <c r="L929">
        <v>1</v>
      </c>
      <c r="M929">
        <v>0</v>
      </c>
      <c r="N929">
        <v>0</v>
      </c>
      <c r="O929">
        <v>0</v>
      </c>
      <c r="P929">
        <v>0</v>
      </c>
      <c r="Q929">
        <v>1</v>
      </c>
    </row>
    <row r="930" spans="1:17" x14ac:dyDescent="0.3">
      <c r="A930" t="str">
        <f>Cleaning!E55</f>
        <v>Data Analyst</v>
      </c>
      <c r="B930" s="2">
        <f>Cleaning!F55*1000</f>
        <v>46000</v>
      </c>
      <c r="C930" s="2">
        <f>Cleaning!G55*1000</f>
        <v>87000</v>
      </c>
      <c r="D930" s="2">
        <f>(Table1[[#This Row],[Salary (Min)]]+Table1[[#This Row],[Salary (Max)]])/2</f>
        <v>66500</v>
      </c>
      <c r="E930" t="s">
        <v>6198</v>
      </c>
      <c r="F930" t="s">
        <v>19</v>
      </c>
      <c r="G930" t="str">
        <f>LEFT(Table1[[#This Row],[Location]],FIND(",",Table1[[#This Row],[Location]])-1)</f>
        <v>New York</v>
      </c>
      <c r="H930" t="s">
        <v>118</v>
      </c>
      <c r="I930" t="s">
        <v>105</v>
      </c>
      <c r="J930" t="s">
        <v>39</v>
      </c>
      <c r="K930" t="b">
        <v>0</v>
      </c>
      <c r="L930">
        <v>0</v>
      </c>
      <c r="M930">
        <v>0</v>
      </c>
      <c r="N930">
        <v>0</v>
      </c>
      <c r="O930">
        <v>0</v>
      </c>
      <c r="P930">
        <v>0</v>
      </c>
      <c r="Q930">
        <v>0</v>
      </c>
    </row>
    <row r="931" spans="1:17" x14ac:dyDescent="0.3">
      <c r="A931" t="str">
        <f>Cleaning!E56</f>
        <v>Data Analyst</v>
      </c>
      <c r="B931" s="2">
        <f>Cleaning!F56*1000</f>
        <v>46000</v>
      </c>
      <c r="C931" s="2">
        <f>Cleaning!G56*1000</f>
        <v>87000</v>
      </c>
      <c r="D931" s="2">
        <f>(Table1[[#This Row],[Salary (Min)]]+Table1[[#This Row],[Salary (Max)]])/2</f>
        <v>66500</v>
      </c>
      <c r="E931" t="s">
        <v>6199</v>
      </c>
      <c r="F931" t="s">
        <v>264</v>
      </c>
      <c r="G931" t="str">
        <f>LEFT(Table1[[#This Row],[Location]],FIND(",",Table1[[#This Row],[Location]])-1)</f>
        <v>Weehawken</v>
      </c>
      <c r="H931" t="s">
        <v>20</v>
      </c>
      <c r="I931" t="s">
        <v>222</v>
      </c>
      <c r="J931" t="s">
        <v>47</v>
      </c>
      <c r="K931" t="b">
        <v>0</v>
      </c>
      <c r="L931">
        <v>1</v>
      </c>
      <c r="M931">
        <v>0</v>
      </c>
      <c r="N931">
        <v>0</v>
      </c>
      <c r="O931">
        <v>1</v>
      </c>
      <c r="P931">
        <v>1</v>
      </c>
      <c r="Q931">
        <v>1</v>
      </c>
    </row>
    <row r="932" spans="1:17" x14ac:dyDescent="0.3">
      <c r="A932" t="str">
        <f>Cleaning!E57</f>
        <v>Data Analyst</v>
      </c>
      <c r="B932" s="2">
        <f>Cleaning!F57*1000</f>
        <v>46000</v>
      </c>
      <c r="C932" s="2">
        <f>Cleaning!G57*1000</f>
        <v>87000</v>
      </c>
      <c r="D932" s="2">
        <f>(Table1[[#This Row],[Salary (Min)]]+Table1[[#This Row],[Salary (Max)]])/2</f>
        <v>66500</v>
      </c>
      <c r="E932" t="s">
        <v>6200</v>
      </c>
      <c r="F932" t="s">
        <v>19</v>
      </c>
      <c r="G932" t="str">
        <f>LEFT(Table1[[#This Row],[Location]],FIND(",",Table1[[#This Row],[Location]])-1)</f>
        <v>New York</v>
      </c>
      <c r="H932" t="s">
        <v>137</v>
      </c>
      <c r="I932" t="s">
        <v>137</v>
      </c>
      <c r="J932" t="s">
        <v>137</v>
      </c>
      <c r="K932" t="b">
        <v>0</v>
      </c>
      <c r="L932">
        <v>1</v>
      </c>
      <c r="M932">
        <v>0</v>
      </c>
      <c r="N932">
        <v>0</v>
      </c>
      <c r="O932">
        <v>1</v>
      </c>
      <c r="P932">
        <v>0</v>
      </c>
      <c r="Q932">
        <v>1</v>
      </c>
    </row>
    <row r="933" spans="1:17" x14ac:dyDescent="0.3">
      <c r="A933" t="str">
        <f>Cleaning!E58</f>
        <v>Data Analyst</v>
      </c>
      <c r="B933" s="2">
        <f>Cleaning!F58*1000</f>
        <v>46000</v>
      </c>
      <c r="C933" s="2">
        <f>Cleaning!G58*1000</f>
        <v>87000</v>
      </c>
      <c r="D933" s="2">
        <f>(Table1[[#This Row],[Salary (Min)]]+Table1[[#This Row],[Salary (Max)]])/2</f>
        <v>66500</v>
      </c>
      <c r="E933" t="s">
        <v>6195</v>
      </c>
      <c r="F933" t="s">
        <v>19</v>
      </c>
      <c r="G933" t="str">
        <f>LEFT(Table1[[#This Row],[Location]],FIND(",",Table1[[#This Row],[Location]])-1)</f>
        <v>New York</v>
      </c>
      <c r="H933" t="s">
        <v>28</v>
      </c>
      <c r="I933" t="s">
        <v>246</v>
      </c>
      <c r="J933" t="s">
        <v>132</v>
      </c>
      <c r="K933" t="b">
        <v>0</v>
      </c>
      <c r="L933">
        <v>1</v>
      </c>
      <c r="M933">
        <v>1</v>
      </c>
      <c r="N933">
        <v>0</v>
      </c>
      <c r="O933">
        <v>1</v>
      </c>
      <c r="P933">
        <v>1</v>
      </c>
      <c r="Q933">
        <v>0</v>
      </c>
    </row>
    <row r="934" spans="1:17" x14ac:dyDescent="0.3">
      <c r="A934" t="str">
        <f>Cleaning!E59</f>
        <v>Data Analyst</v>
      </c>
      <c r="B934" s="2">
        <f>Cleaning!F59*1000</f>
        <v>46000</v>
      </c>
      <c r="C934" s="2">
        <f>Cleaning!G59*1000</f>
        <v>87000</v>
      </c>
      <c r="D934" s="2">
        <f>(Table1[[#This Row],[Salary (Min)]]+Table1[[#This Row],[Salary (Max)]])/2</f>
        <v>66500</v>
      </c>
      <c r="E934" t="s">
        <v>6201</v>
      </c>
      <c r="F934" t="s">
        <v>19</v>
      </c>
      <c r="G934" t="str">
        <f>LEFT(Table1[[#This Row],[Location]],FIND(",",Table1[[#This Row],[Location]])-1)</f>
        <v>New York</v>
      </c>
      <c r="H934" t="s">
        <v>35</v>
      </c>
      <c r="I934" t="s">
        <v>274</v>
      </c>
      <c r="J934" t="s">
        <v>229</v>
      </c>
      <c r="K934" t="b">
        <v>0</v>
      </c>
      <c r="L934">
        <v>1</v>
      </c>
      <c r="M934">
        <v>0</v>
      </c>
      <c r="N934">
        <v>0</v>
      </c>
      <c r="O934">
        <v>0</v>
      </c>
      <c r="P934">
        <v>0</v>
      </c>
      <c r="Q934">
        <v>0</v>
      </c>
    </row>
    <row r="935" spans="1:17" x14ac:dyDescent="0.3">
      <c r="A935" t="str">
        <f>Cleaning!E60</f>
        <v>Data Analyst</v>
      </c>
      <c r="B935" s="2">
        <f>Cleaning!F60*1000</f>
        <v>46000</v>
      </c>
      <c r="C935" s="2">
        <f>Cleaning!G60*1000</f>
        <v>87000</v>
      </c>
      <c r="D935" s="2">
        <f>(Table1[[#This Row],[Salary (Min)]]+Table1[[#This Row],[Salary (Max)]])/2</f>
        <v>66500</v>
      </c>
      <c r="E935" t="s">
        <v>6202</v>
      </c>
      <c r="F935" t="s">
        <v>19</v>
      </c>
      <c r="G935" t="str">
        <f>LEFT(Table1[[#This Row],[Location]],FIND(",",Table1[[#This Row],[Location]])-1)</f>
        <v>New York</v>
      </c>
      <c r="H935" t="s">
        <v>28</v>
      </c>
      <c r="I935" t="s">
        <v>202</v>
      </c>
      <c r="J935" t="s">
        <v>39</v>
      </c>
      <c r="K935" t="b">
        <v>0</v>
      </c>
      <c r="L935">
        <v>0</v>
      </c>
      <c r="M935">
        <v>0</v>
      </c>
      <c r="N935">
        <v>0</v>
      </c>
      <c r="O935">
        <v>0</v>
      </c>
      <c r="P935">
        <v>0</v>
      </c>
      <c r="Q935">
        <v>0</v>
      </c>
    </row>
    <row r="936" spans="1:17" x14ac:dyDescent="0.3">
      <c r="A936" t="str">
        <f>Cleaning!E61</f>
        <v>Data Analyst</v>
      </c>
      <c r="B936" s="2">
        <f>Cleaning!F61*1000</f>
        <v>46000</v>
      </c>
      <c r="C936" s="2">
        <f>Cleaning!G61*1000</f>
        <v>87000</v>
      </c>
      <c r="D936" s="2">
        <f>(Table1[[#This Row],[Salary (Min)]]+Table1[[#This Row],[Salary (Max)]])/2</f>
        <v>66500</v>
      </c>
      <c r="E936" t="s">
        <v>6203</v>
      </c>
      <c r="F936" t="s">
        <v>19</v>
      </c>
      <c r="G936" t="str">
        <f>LEFT(Table1[[#This Row],[Location]],FIND(",",Table1[[#This Row],[Location]])-1)</f>
        <v>New York</v>
      </c>
      <c r="H936" t="s">
        <v>118</v>
      </c>
      <c r="I936" t="s">
        <v>282</v>
      </c>
      <c r="J936" t="s">
        <v>120</v>
      </c>
      <c r="K936" t="b">
        <v>0</v>
      </c>
      <c r="L936">
        <v>1</v>
      </c>
      <c r="M936">
        <v>1</v>
      </c>
      <c r="N936">
        <v>0</v>
      </c>
      <c r="O936">
        <v>1</v>
      </c>
      <c r="P936">
        <v>0</v>
      </c>
      <c r="Q936">
        <v>1</v>
      </c>
    </row>
    <row r="937" spans="1:17" x14ac:dyDescent="0.3">
      <c r="A937" t="str">
        <f>Cleaning!E1000</f>
        <v>Data Analyst</v>
      </c>
      <c r="B937" s="2">
        <f>Cleaning!F1000*1000</f>
        <v>46000</v>
      </c>
      <c r="C937" s="2">
        <f>Cleaning!G1000*1000</f>
        <v>102000</v>
      </c>
      <c r="D937" s="2">
        <f>(Table1[[#This Row],[Salary (Min)]]+Table1[[#This Row],[Salary (Max)]])/2</f>
        <v>74000</v>
      </c>
      <c r="E937" t="s">
        <v>6881</v>
      </c>
      <c r="F937" t="s">
        <v>104</v>
      </c>
      <c r="G937" t="str">
        <f>LEFT(Table1[[#This Row],[Location]],FIND(",",Table1[[#This Row],[Location]])-1)</f>
        <v>Phoenix</v>
      </c>
      <c r="H937" t="s">
        <v>91</v>
      </c>
      <c r="I937" t="s">
        <v>137</v>
      </c>
      <c r="J937" t="s">
        <v>39</v>
      </c>
      <c r="K937" t="b">
        <v>0</v>
      </c>
      <c r="L937">
        <v>1</v>
      </c>
      <c r="M937">
        <v>0</v>
      </c>
      <c r="N937">
        <v>0</v>
      </c>
      <c r="O937">
        <v>0</v>
      </c>
      <c r="P937">
        <v>0</v>
      </c>
      <c r="Q937">
        <v>0</v>
      </c>
    </row>
    <row r="938" spans="1:17" x14ac:dyDescent="0.3">
      <c r="A938" t="str">
        <f>Cleaning!E1001</f>
        <v>Data Analyst</v>
      </c>
      <c r="B938" s="2">
        <f>Cleaning!F1001*1000</f>
        <v>46000</v>
      </c>
      <c r="C938" s="2">
        <f>Cleaning!G1001*1000</f>
        <v>102000</v>
      </c>
      <c r="D938" s="2">
        <f>(Table1[[#This Row],[Salary (Min)]]+Table1[[#This Row],[Salary (Max)]])/2</f>
        <v>74000</v>
      </c>
      <c r="E938" t="s">
        <v>6882</v>
      </c>
      <c r="F938" t="s">
        <v>2919</v>
      </c>
      <c r="G938" t="str">
        <f>LEFT(Table1[[#This Row],[Location]],FIND(",",Table1[[#This Row],[Location]])-1)</f>
        <v>Tempe</v>
      </c>
      <c r="H938" t="s">
        <v>51</v>
      </c>
      <c r="I938" t="s">
        <v>137</v>
      </c>
      <c r="J938" t="s">
        <v>39</v>
      </c>
      <c r="K938" t="b">
        <v>0</v>
      </c>
      <c r="L938">
        <v>0</v>
      </c>
      <c r="M938">
        <v>0</v>
      </c>
      <c r="N938">
        <v>0</v>
      </c>
      <c r="O938">
        <v>0</v>
      </c>
      <c r="P938">
        <v>0</v>
      </c>
      <c r="Q938">
        <v>0</v>
      </c>
    </row>
    <row r="939" spans="1:17" x14ac:dyDescent="0.3">
      <c r="A939" t="str">
        <f>Cleaning!E1002</f>
        <v>Data Analyst</v>
      </c>
      <c r="B939" s="2">
        <f>Cleaning!F1002*1000</f>
        <v>46000</v>
      </c>
      <c r="C939" s="2">
        <f>Cleaning!G1002*1000</f>
        <v>102000</v>
      </c>
      <c r="D939" s="2">
        <f>(Table1[[#This Row],[Salary (Min)]]+Table1[[#This Row],[Salary (Max)]])/2</f>
        <v>74000</v>
      </c>
      <c r="E939" t="s">
        <v>6883</v>
      </c>
      <c r="F939" t="s">
        <v>2919</v>
      </c>
      <c r="G939" t="str">
        <f>LEFT(Table1[[#This Row],[Location]],FIND(",",Table1[[#This Row],[Location]])-1)</f>
        <v>Tempe</v>
      </c>
      <c r="H939" t="s">
        <v>72</v>
      </c>
      <c r="I939" t="s">
        <v>563</v>
      </c>
      <c r="J939" t="s">
        <v>75</v>
      </c>
      <c r="K939" t="b">
        <v>0</v>
      </c>
      <c r="L939">
        <v>0</v>
      </c>
      <c r="M939">
        <v>0</v>
      </c>
      <c r="N939">
        <v>0</v>
      </c>
      <c r="O939">
        <v>0</v>
      </c>
      <c r="P939">
        <v>0</v>
      </c>
      <c r="Q939">
        <v>1</v>
      </c>
    </row>
    <row r="940" spans="1:17" x14ac:dyDescent="0.3">
      <c r="A940" t="str">
        <f>Cleaning!E1003</f>
        <v>Data Analyst</v>
      </c>
      <c r="B940" s="2">
        <f>Cleaning!F1003*1000</f>
        <v>46000</v>
      </c>
      <c r="C940" s="2">
        <f>Cleaning!G1003*1000</f>
        <v>102000</v>
      </c>
      <c r="D940" s="2">
        <f>(Table1[[#This Row],[Salary (Min)]]+Table1[[#This Row],[Salary (Max)]])/2</f>
        <v>74000</v>
      </c>
      <c r="E940" t="s">
        <v>6884</v>
      </c>
      <c r="F940" t="s">
        <v>104</v>
      </c>
      <c r="G940" t="str">
        <f>LEFT(Table1[[#This Row],[Location]],FIND(",",Table1[[#This Row],[Location]])-1)</f>
        <v>Phoenix</v>
      </c>
      <c r="H940" t="s">
        <v>35</v>
      </c>
      <c r="I940" t="s">
        <v>46</v>
      </c>
      <c r="J940" t="s">
        <v>24</v>
      </c>
      <c r="K940" t="b">
        <v>0</v>
      </c>
      <c r="L940">
        <v>1</v>
      </c>
      <c r="M940">
        <v>1</v>
      </c>
      <c r="N940">
        <v>0</v>
      </c>
      <c r="O940">
        <v>1</v>
      </c>
      <c r="P940">
        <v>0</v>
      </c>
      <c r="Q940">
        <v>1</v>
      </c>
    </row>
    <row r="941" spans="1:17" x14ac:dyDescent="0.3">
      <c r="A941" t="str">
        <f>Cleaning!E1004</f>
        <v>Data Analyst</v>
      </c>
      <c r="B941" s="2">
        <f>Cleaning!F1004*1000</f>
        <v>46000</v>
      </c>
      <c r="C941" s="2">
        <f>Cleaning!G1004*1000</f>
        <v>102000</v>
      </c>
      <c r="D941" s="2">
        <f>(Table1[[#This Row],[Salary (Min)]]+Table1[[#This Row],[Salary (Max)]])/2</f>
        <v>74000</v>
      </c>
      <c r="E941" t="s">
        <v>6693</v>
      </c>
      <c r="F941" t="s">
        <v>104</v>
      </c>
      <c r="G941" t="str">
        <f>LEFT(Table1[[#This Row],[Location]],FIND(",",Table1[[#This Row],[Location]])-1)</f>
        <v>Phoenix</v>
      </c>
      <c r="H941" t="s">
        <v>118</v>
      </c>
      <c r="I941" t="s">
        <v>222</v>
      </c>
      <c r="J941" t="s">
        <v>24</v>
      </c>
      <c r="K941" t="b">
        <v>0</v>
      </c>
      <c r="L941">
        <v>0</v>
      </c>
      <c r="M941">
        <v>0</v>
      </c>
      <c r="N941">
        <v>0</v>
      </c>
      <c r="O941">
        <v>0</v>
      </c>
      <c r="P941">
        <v>0</v>
      </c>
      <c r="Q941">
        <v>1</v>
      </c>
    </row>
    <row r="942" spans="1:17" x14ac:dyDescent="0.3">
      <c r="A942" t="str">
        <f>Cleaning!E1005</f>
        <v>Data Analyst</v>
      </c>
      <c r="B942" s="2">
        <f>Cleaning!F1005*1000</f>
        <v>46000</v>
      </c>
      <c r="C942" s="2">
        <f>Cleaning!G1005*1000</f>
        <v>102000</v>
      </c>
      <c r="D942" s="2">
        <f>(Table1[[#This Row],[Salary (Min)]]+Table1[[#This Row],[Salary (Max)]])/2</f>
        <v>74000</v>
      </c>
      <c r="E942" t="s">
        <v>6885</v>
      </c>
      <c r="F942" t="s">
        <v>2919</v>
      </c>
      <c r="G942" t="str">
        <f>LEFT(Table1[[#This Row],[Location]],FIND(",",Table1[[#This Row],[Location]])-1)</f>
        <v>Tempe</v>
      </c>
      <c r="H942" t="s">
        <v>51</v>
      </c>
      <c r="I942" t="s">
        <v>46</v>
      </c>
      <c r="J942" t="s">
        <v>47</v>
      </c>
      <c r="K942" t="b">
        <v>0</v>
      </c>
      <c r="L942">
        <v>1</v>
      </c>
      <c r="M942">
        <v>0</v>
      </c>
      <c r="N942">
        <v>0</v>
      </c>
      <c r="O942">
        <v>0</v>
      </c>
      <c r="P942">
        <v>1</v>
      </c>
      <c r="Q942">
        <v>1</v>
      </c>
    </row>
    <row r="943" spans="1:17" x14ac:dyDescent="0.3">
      <c r="A943" t="str">
        <f>Cleaning!E1006</f>
        <v>Data Analyst</v>
      </c>
      <c r="B943" s="2">
        <f>Cleaning!F1006*1000</f>
        <v>46000</v>
      </c>
      <c r="C943" s="2">
        <f>Cleaning!G1006*1000</f>
        <v>102000</v>
      </c>
      <c r="D943" s="2">
        <f>(Table1[[#This Row],[Salary (Min)]]+Table1[[#This Row],[Salary (Max)]])/2</f>
        <v>74000</v>
      </c>
      <c r="E943" t="s">
        <v>6886</v>
      </c>
      <c r="F943" t="s">
        <v>2919</v>
      </c>
      <c r="G943" t="str">
        <f>LEFT(Table1[[#This Row],[Location]],FIND(",",Table1[[#This Row],[Location]])-1)</f>
        <v>Tempe</v>
      </c>
      <c r="H943" t="s">
        <v>28</v>
      </c>
      <c r="I943" t="s">
        <v>3009</v>
      </c>
      <c r="J943" t="s">
        <v>31</v>
      </c>
      <c r="K943" t="b">
        <v>0</v>
      </c>
      <c r="L943">
        <v>0</v>
      </c>
      <c r="M943">
        <v>0</v>
      </c>
      <c r="N943">
        <v>0</v>
      </c>
      <c r="O943">
        <v>0</v>
      </c>
      <c r="P943">
        <v>0</v>
      </c>
      <c r="Q943">
        <v>1</v>
      </c>
    </row>
    <row r="944" spans="1:17" x14ac:dyDescent="0.3">
      <c r="A944" t="str">
        <f>Cleaning!E1007</f>
        <v>Business Analyst</v>
      </c>
      <c r="B944" s="2">
        <f>Cleaning!F1007*1000</f>
        <v>46000</v>
      </c>
      <c r="C944" s="2">
        <f>Cleaning!G1007*1000</f>
        <v>102000</v>
      </c>
      <c r="D944" s="2">
        <f>(Table1[[#This Row],[Salary (Min)]]+Table1[[#This Row],[Salary (Max)]])/2</f>
        <v>74000</v>
      </c>
      <c r="E944" t="s">
        <v>6887</v>
      </c>
      <c r="F944" t="s">
        <v>104</v>
      </c>
      <c r="G944" t="str">
        <f>LEFT(Table1[[#This Row],[Location]],FIND(",",Table1[[#This Row],[Location]])-1)</f>
        <v>Phoenix</v>
      </c>
      <c r="H944" t="s">
        <v>35</v>
      </c>
      <c r="I944" t="s">
        <v>1523</v>
      </c>
      <c r="J944" t="s">
        <v>31</v>
      </c>
      <c r="K944" t="b">
        <v>0</v>
      </c>
      <c r="L944">
        <v>0</v>
      </c>
      <c r="M944">
        <v>0</v>
      </c>
      <c r="N944">
        <v>0</v>
      </c>
      <c r="O944">
        <v>0</v>
      </c>
      <c r="P944">
        <v>0</v>
      </c>
      <c r="Q944">
        <v>1</v>
      </c>
    </row>
    <row r="945" spans="1:17" x14ac:dyDescent="0.3">
      <c r="A945" t="str">
        <f>Cleaning!E1008</f>
        <v>Data Analyst</v>
      </c>
      <c r="B945" s="2">
        <f>Cleaning!F1008*1000</f>
        <v>46000</v>
      </c>
      <c r="C945" s="2">
        <f>Cleaning!G1008*1000</f>
        <v>102000</v>
      </c>
      <c r="D945" s="2">
        <f>(Table1[[#This Row],[Salary (Min)]]+Table1[[#This Row],[Salary (Max)]])/2</f>
        <v>74000</v>
      </c>
      <c r="E945" t="s">
        <v>6888</v>
      </c>
      <c r="F945" t="s">
        <v>104</v>
      </c>
      <c r="G945" t="str">
        <f>LEFT(Table1[[#This Row],[Location]],FIND(",",Table1[[#This Row],[Location]])-1)</f>
        <v>Phoenix</v>
      </c>
      <c r="H945" t="s">
        <v>91</v>
      </c>
      <c r="I945" t="s">
        <v>222</v>
      </c>
      <c r="J945" t="s">
        <v>39</v>
      </c>
      <c r="K945" t="b">
        <v>0</v>
      </c>
      <c r="L945">
        <v>1</v>
      </c>
      <c r="M945">
        <v>0</v>
      </c>
      <c r="N945">
        <v>0</v>
      </c>
      <c r="O945">
        <v>0</v>
      </c>
      <c r="P945">
        <v>0</v>
      </c>
      <c r="Q945">
        <v>0</v>
      </c>
    </row>
    <row r="946" spans="1:17" x14ac:dyDescent="0.3">
      <c r="A946" t="str">
        <f>Cleaning!E1009</f>
        <v>Data Analyst</v>
      </c>
      <c r="B946" s="2">
        <f>Cleaning!F1009*1000</f>
        <v>46000</v>
      </c>
      <c r="C946" s="2">
        <f>Cleaning!G1009*1000</f>
        <v>102000</v>
      </c>
      <c r="D946" s="2">
        <f>(Table1[[#This Row],[Salary (Min)]]+Table1[[#This Row],[Salary (Max)]])/2</f>
        <v>74000</v>
      </c>
      <c r="E946" t="s">
        <v>6889</v>
      </c>
      <c r="F946" t="s">
        <v>3005</v>
      </c>
      <c r="G946" t="str">
        <f>LEFT(Table1[[#This Row],[Location]],FIND(",",Table1[[#This Row],[Location]])-1)</f>
        <v>Chandler</v>
      </c>
      <c r="H946" t="s">
        <v>118</v>
      </c>
      <c r="I946" t="s">
        <v>99</v>
      </c>
      <c r="J946" t="s">
        <v>106</v>
      </c>
      <c r="K946" t="b">
        <v>0</v>
      </c>
      <c r="L946">
        <v>1</v>
      </c>
      <c r="M946">
        <v>1</v>
      </c>
      <c r="N946">
        <v>1</v>
      </c>
      <c r="O946">
        <v>1</v>
      </c>
      <c r="P946">
        <v>0</v>
      </c>
      <c r="Q946">
        <v>0</v>
      </c>
    </row>
    <row r="947" spans="1:17" x14ac:dyDescent="0.3">
      <c r="A947" t="str">
        <f>Cleaning!E1010</f>
        <v>Data Analyst</v>
      </c>
      <c r="B947" s="2">
        <f>Cleaning!F1010*1000</f>
        <v>46000</v>
      </c>
      <c r="C947" s="2">
        <f>Cleaning!G1010*1000</f>
        <v>102000</v>
      </c>
      <c r="D947" s="2">
        <f>(Table1[[#This Row],[Salary (Min)]]+Table1[[#This Row],[Salary (Max)]])/2</f>
        <v>74000</v>
      </c>
      <c r="E947" t="s">
        <v>6890</v>
      </c>
      <c r="F947" t="s">
        <v>104</v>
      </c>
      <c r="G947" t="str">
        <f>LEFT(Table1[[#This Row],[Location]],FIND(",",Table1[[#This Row],[Location]])-1)</f>
        <v>Phoenix</v>
      </c>
      <c r="H947" t="s">
        <v>28</v>
      </c>
      <c r="I947" t="s">
        <v>2066</v>
      </c>
      <c r="J947" t="s">
        <v>86</v>
      </c>
      <c r="K947" t="b">
        <v>0</v>
      </c>
      <c r="L947">
        <v>0</v>
      </c>
      <c r="M947">
        <v>0</v>
      </c>
      <c r="N947">
        <v>0</v>
      </c>
      <c r="O947">
        <v>0</v>
      </c>
      <c r="P947">
        <v>0</v>
      </c>
      <c r="Q947">
        <v>1</v>
      </c>
    </row>
    <row r="948" spans="1:17" x14ac:dyDescent="0.3">
      <c r="A948" t="str">
        <f>Cleaning!E1011</f>
        <v>Data Analyst</v>
      </c>
      <c r="B948" s="2">
        <f>Cleaning!F1011*1000</f>
        <v>46000</v>
      </c>
      <c r="C948" s="2">
        <f>Cleaning!G1011*1000</f>
        <v>102000</v>
      </c>
      <c r="D948" s="2">
        <f>(Table1[[#This Row],[Salary (Min)]]+Table1[[#This Row],[Salary (Max)]])/2</f>
        <v>74000</v>
      </c>
      <c r="E948" t="s">
        <v>6891</v>
      </c>
      <c r="F948" t="s">
        <v>104</v>
      </c>
      <c r="G948" t="str">
        <f>LEFT(Table1[[#This Row],[Location]],FIND(",",Table1[[#This Row],[Location]])-1)</f>
        <v>Phoenix</v>
      </c>
      <c r="H948" t="s">
        <v>137</v>
      </c>
      <c r="I948" t="s">
        <v>137</v>
      </c>
      <c r="J948" t="s">
        <v>39</v>
      </c>
      <c r="K948" t="b">
        <v>0</v>
      </c>
      <c r="L948">
        <v>1</v>
      </c>
      <c r="M948">
        <v>0</v>
      </c>
      <c r="N948">
        <v>0</v>
      </c>
      <c r="O948">
        <v>0</v>
      </c>
      <c r="P948">
        <v>0</v>
      </c>
      <c r="Q948">
        <v>1</v>
      </c>
    </row>
    <row r="949" spans="1:17" x14ac:dyDescent="0.3">
      <c r="A949" t="str">
        <f>Cleaning!E1012</f>
        <v>Business Analyst</v>
      </c>
      <c r="B949" s="2">
        <f>Cleaning!F1012*1000</f>
        <v>46000</v>
      </c>
      <c r="C949" s="2">
        <f>Cleaning!G1012*1000</f>
        <v>102000</v>
      </c>
      <c r="D949" s="2">
        <f>(Table1[[#This Row],[Salary (Min)]]+Table1[[#This Row],[Salary (Max)]])/2</f>
        <v>74000</v>
      </c>
      <c r="E949" t="s">
        <v>6892</v>
      </c>
      <c r="F949" t="s">
        <v>104</v>
      </c>
      <c r="G949" t="str">
        <f>LEFT(Table1[[#This Row],[Location]],FIND(",",Table1[[#This Row],[Location]])-1)</f>
        <v>Phoenix</v>
      </c>
      <c r="H949" t="s">
        <v>28</v>
      </c>
      <c r="I949" t="s">
        <v>3031</v>
      </c>
      <c r="J949" t="s">
        <v>132</v>
      </c>
      <c r="K949" t="b">
        <v>0</v>
      </c>
      <c r="L949">
        <v>0</v>
      </c>
      <c r="M949">
        <v>0</v>
      </c>
      <c r="N949">
        <v>0</v>
      </c>
      <c r="O949">
        <v>1</v>
      </c>
      <c r="P949">
        <v>1</v>
      </c>
      <c r="Q949">
        <v>1</v>
      </c>
    </row>
    <row r="950" spans="1:17" x14ac:dyDescent="0.3">
      <c r="A950" t="str">
        <f>Cleaning!E1013</f>
        <v>Data Analyst</v>
      </c>
      <c r="B950" s="2">
        <f>Cleaning!F1013*1000</f>
        <v>46000</v>
      </c>
      <c r="C950" s="2">
        <f>Cleaning!G1013*1000</f>
        <v>102000</v>
      </c>
      <c r="D950" s="2">
        <f>(Table1[[#This Row],[Salary (Min)]]+Table1[[#This Row],[Salary (Max)]])/2</f>
        <v>74000</v>
      </c>
      <c r="E950" t="s">
        <v>6861</v>
      </c>
      <c r="F950" t="s">
        <v>2919</v>
      </c>
      <c r="G950" t="str">
        <f>LEFT(Table1[[#This Row],[Location]],FIND(",",Table1[[#This Row],[Location]])-1)</f>
        <v>Tempe</v>
      </c>
      <c r="H950" t="s">
        <v>28</v>
      </c>
      <c r="I950" t="s">
        <v>194</v>
      </c>
      <c r="J950" t="s">
        <v>132</v>
      </c>
      <c r="K950" t="b">
        <v>0</v>
      </c>
      <c r="L950">
        <v>1</v>
      </c>
      <c r="M950">
        <v>0</v>
      </c>
      <c r="N950">
        <v>0</v>
      </c>
      <c r="O950">
        <v>0</v>
      </c>
      <c r="P950">
        <v>0</v>
      </c>
      <c r="Q950">
        <v>1</v>
      </c>
    </row>
    <row r="951" spans="1:17" x14ac:dyDescent="0.3">
      <c r="A951" t="str">
        <f>Cleaning!E1014</f>
        <v>Data Analyst</v>
      </c>
      <c r="B951" s="2">
        <f>Cleaning!F1014*1000</f>
        <v>46000</v>
      </c>
      <c r="C951" s="2">
        <f>Cleaning!G1014*1000</f>
        <v>102000</v>
      </c>
      <c r="D951" s="2">
        <f>(Table1[[#This Row],[Salary (Min)]]+Table1[[#This Row],[Salary (Max)]])/2</f>
        <v>74000</v>
      </c>
      <c r="E951" t="s">
        <v>6893</v>
      </c>
      <c r="F951" t="s">
        <v>2936</v>
      </c>
      <c r="G951" t="str">
        <f>LEFT(Table1[[#This Row],[Location]],FIND(",",Table1[[#This Row],[Location]])-1)</f>
        <v>Scottsdale</v>
      </c>
      <c r="H951" t="s">
        <v>35</v>
      </c>
      <c r="I951" t="s">
        <v>29</v>
      </c>
      <c r="J951" t="s">
        <v>39</v>
      </c>
      <c r="K951" t="b">
        <v>0</v>
      </c>
      <c r="L951">
        <v>0</v>
      </c>
      <c r="M951">
        <v>0</v>
      </c>
      <c r="N951">
        <v>0</v>
      </c>
      <c r="O951">
        <v>0</v>
      </c>
      <c r="P951">
        <v>0</v>
      </c>
      <c r="Q951">
        <v>0</v>
      </c>
    </row>
    <row r="952" spans="1:17" x14ac:dyDescent="0.3">
      <c r="A952" t="str">
        <f>Cleaning!E1015</f>
        <v>Business Analyst</v>
      </c>
      <c r="B952" s="2">
        <f>Cleaning!F1015*1000</f>
        <v>46000</v>
      </c>
      <c r="C952" s="2">
        <f>Cleaning!G1015*1000</f>
        <v>102000</v>
      </c>
      <c r="D952" s="2">
        <f>(Table1[[#This Row],[Salary (Min)]]+Table1[[#This Row],[Salary (Max)]])/2</f>
        <v>74000</v>
      </c>
      <c r="E952" t="s">
        <v>6458</v>
      </c>
      <c r="F952" t="s">
        <v>2919</v>
      </c>
      <c r="G952" t="str">
        <f>LEFT(Table1[[#This Row],[Location]],FIND(",",Table1[[#This Row],[Location]])-1)</f>
        <v>Tempe</v>
      </c>
      <c r="H952" t="s">
        <v>118</v>
      </c>
      <c r="I952" t="s">
        <v>222</v>
      </c>
      <c r="J952" t="s">
        <v>39</v>
      </c>
      <c r="K952" t="b">
        <v>0</v>
      </c>
      <c r="L952">
        <v>1</v>
      </c>
      <c r="M952">
        <v>0</v>
      </c>
      <c r="N952">
        <v>0</v>
      </c>
      <c r="O952">
        <v>0</v>
      </c>
      <c r="P952">
        <v>0</v>
      </c>
      <c r="Q952">
        <v>1</v>
      </c>
    </row>
    <row r="953" spans="1:17" x14ac:dyDescent="0.3">
      <c r="A953" t="str">
        <f>Cleaning!E1016</f>
        <v>Data Analyst</v>
      </c>
      <c r="B953" s="2">
        <f>Cleaning!F1016*1000</f>
        <v>46000</v>
      </c>
      <c r="C953" s="2">
        <f>Cleaning!G1016*1000</f>
        <v>102000</v>
      </c>
      <c r="D953" s="2">
        <f>(Table1[[#This Row],[Salary (Min)]]+Table1[[#This Row],[Salary (Max)]])/2</f>
        <v>74000</v>
      </c>
      <c r="E953" t="s">
        <v>6894</v>
      </c>
      <c r="F953" t="s">
        <v>104</v>
      </c>
      <c r="G953" t="str">
        <f>LEFT(Table1[[#This Row],[Location]],FIND(",",Table1[[#This Row],[Location]])-1)</f>
        <v>Phoenix</v>
      </c>
      <c r="H953" t="s">
        <v>91</v>
      </c>
      <c r="I953" t="s">
        <v>119</v>
      </c>
      <c r="J953" t="s">
        <v>106</v>
      </c>
      <c r="K953" t="b">
        <v>0</v>
      </c>
      <c r="L953">
        <v>0</v>
      </c>
      <c r="M953">
        <v>0</v>
      </c>
      <c r="N953">
        <v>0</v>
      </c>
      <c r="O953">
        <v>0</v>
      </c>
      <c r="P953">
        <v>0</v>
      </c>
      <c r="Q953">
        <v>0</v>
      </c>
    </row>
    <row r="954" spans="1:17" x14ac:dyDescent="0.3">
      <c r="A954" t="str">
        <f>Cleaning!E1017</f>
        <v>Data Analyst</v>
      </c>
      <c r="B954" s="2">
        <f>Cleaning!F1017*1000</f>
        <v>46000</v>
      </c>
      <c r="C954" s="2">
        <f>Cleaning!G1017*1000</f>
        <v>102000</v>
      </c>
      <c r="D954" s="2">
        <f>(Table1[[#This Row],[Salary (Min)]]+Table1[[#This Row],[Salary (Max)]])/2</f>
        <v>74000</v>
      </c>
      <c r="E954" t="s">
        <v>6895</v>
      </c>
      <c r="F954" t="s">
        <v>104</v>
      </c>
      <c r="G954" t="str">
        <f>LEFT(Table1[[#This Row],[Location]],FIND(",",Table1[[#This Row],[Location]])-1)</f>
        <v>Phoenix</v>
      </c>
      <c r="H954" t="s">
        <v>20</v>
      </c>
      <c r="I954" t="s">
        <v>46</v>
      </c>
      <c r="J954" t="s">
        <v>160</v>
      </c>
      <c r="K954" t="b">
        <v>0</v>
      </c>
      <c r="L954">
        <v>0</v>
      </c>
      <c r="M954">
        <v>0</v>
      </c>
      <c r="N954">
        <v>0</v>
      </c>
      <c r="O954">
        <v>0</v>
      </c>
      <c r="P954">
        <v>0</v>
      </c>
      <c r="Q954">
        <v>1</v>
      </c>
    </row>
    <row r="955" spans="1:17" x14ac:dyDescent="0.3">
      <c r="A955" t="str">
        <f>Cleaning!E1018</f>
        <v>Data Analyst</v>
      </c>
      <c r="B955" s="2">
        <f>Cleaning!F1018*1000</f>
        <v>46000</v>
      </c>
      <c r="C955" s="2">
        <f>Cleaning!G1018*1000</f>
        <v>102000</v>
      </c>
      <c r="D955" s="2">
        <f>(Table1[[#This Row],[Salary (Min)]]+Table1[[#This Row],[Salary (Max)]])/2</f>
        <v>74000</v>
      </c>
      <c r="E955" t="s">
        <v>6896</v>
      </c>
      <c r="F955" t="s">
        <v>104</v>
      </c>
      <c r="G955" t="str">
        <f>LEFT(Table1[[#This Row],[Location]],FIND(",",Table1[[#This Row],[Location]])-1)</f>
        <v>Phoenix</v>
      </c>
      <c r="H955" t="s">
        <v>137</v>
      </c>
      <c r="I955" t="s">
        <v>137</v>
      </c>
      <c r="J955" t="s">
        <v>137</v>
      </c>
      <c r="K955" t="b">
        <v>0</v>
      </c>
      <c r="L955">
        <v>0</v>
      </c>
      <c r="M955">
        <v>0</v>
      </c>
      <c r="N955">
        <v>0</v>
      </c>
      <c r="O955">
        <v>0</v>
      </c>
      <c r="P955">
        <v>0</v>
      </c>
      <c r="Q955">
        <v>0</v>
      </c>
    </row>
    <row r="956" spans="1:17" x14ac:dyDescent="0.3">
      <c r="A956" t="str">
        <f>Cleaning!E1019</f>
        <v>Data Analyst</v>
      </c>
      <c r="B956" s="2">
        <f>Cleaning!F1019*1000</f>
        <v>46000</v>
      </c>
      <c r="C956" s="2">
        <f>Cleaning!G1019*1000</f>
        <v>102000</v>
      </c>
      <c r="D956" s="2">
        <f>(Table1[[#This Row],[Salary (Min)]]+Table1[[#This Row],[Salary (Max)]])/2</f>
        <v>74000</v>
      </c>
      <c r="E956" t="s">
        <v>6897</v>
      </c>
      <c r="F956" t="s">
        <v>2919</v>
      </c>
      <c r="G956" t="str">
        <f>LEFT(Table1[[#This Row],[Location]],FIND(",",Table1[[#This Row],[Location]])-1)</f>
        <v>Tempe</v>
      </c>
      <c r="H956" t="s">
        <v>20</v>
      </c>
      <c r="I956" t="s">
        <v>46</v>
      </c>
      <c r="J956" t="s">
        <v>160</v>
      </c>
      <c r="K956" t="b">
        <v>0</v>
      </c>
      <c r="L956">
        <v>1</v>
      </c>
      <c r="M956">
        <v>0</v>
      </c>
      <c r="N956">
        <v>0</v>
      </c>
      <c r="O956">
        <v>0</v>
      </c>
      <c r="P956">
        <v>0</v>
      </c>
      <c r="Q956">
        <v>0</v>
      </c>
    </row>
    <row r="957" spans="1:17" x14ac:dyDescent="0.3">
      <c r="A957" t="str">
        <f>Cleaning!E1020</f>
        <v>Data Analyst</v>
      </c>
      <c r="B957" s="2">
        <f>Cleaning!F1020*1000</f>
        <v>46000</v>
      </c>
      <c r="C957" s="2">
        <f>Cleaning!G1020*1000</f>
        <v>102000</v>
      </c>
      <c r="D957" s="2">
        <f>(Table1[[#This Row],[Salary (Min)]]+Table1[[#This Row],[Salary (Max)]])/2</f>
        <v>74000</v>
      </c>
      <c r="E957" t="s">
        <v>6898</v>
      </c>
      <c r="F957" t="s">
        <v>3053</v>
      </c>
      <c r="G957" t="str">
        <f>LEFT(Table1[[#This Row],[Location]],FIND(",",Table1[[#This Row],[Location]])-1)</f>
        <v>Mesa</v>
      </c>
      <c r="H957" t="s">
        <v>91</v>
      </c>
      <c r="I957" t="s">
        <v>178</v>
      </c>
      <c r="J957" t="s">
        <v>155</v>
      </c>
      <c r="K957" t="b">
        <v>0</v>
      </c>
      <c r="L957">
        <v>1</v>
      </c>
      <c r="M957">
        <v>0</v>
      </c>
      <c r="N957">
        <v>0</v>
      </c>
      <c r="O957">
        <v>0</v>
      </c>
      <c r="P957">
        <v>1</v>
      </c>
      <c r="Q957">
        <v>1</v>
      </c>
    </row>
    <row r="958" spans="1:17" x14ac:dyDescent="0.3">
      <c r="A958" t="str">
        <f>Cleaning!E1021</f>
        <v>Data Analyst</v>
      </c>
      <c r="B958" s="2">
        <f>Cleaning!F1021*1000</f>
        <v>46000</v>
      </c>
      <c r="C958" s="2">
        <f>Cleaning!G1021*1000</f>
        <v>102000</v>
      </c>
      <c r="D958" s="2">
        <f>(Table1[[#This Row],[Salary (Min)]]+Table1[[#This Row],[Salary (Max)]])/2</f>
        <v>74000</v>
      </c>
      <c r="E958" t="s">
        <v>6899</v>
      </c>
      <c r="F958" t="s">
        <v>2936</v>
      </c>
      <c r="G958" t="str">
        <f>LEFT(Table1[[#This Row],[Location]],FIND(",",Table1[[#This Row],[Location]])-1)</f>
        <v>Scottsdale</v>
      </c>
      <c r="H958" t="s">
        <v>28</v>
      </c>
      <c r="I958" t="s">
        <v>58</v>
      </c>
      <c r="J958" t="s">
        <v>39</v>
      </c>
      <c r="K958" t="b">
        <v>0</v>
      </c>
      <c r="L958">
        <v>0</v>
      </c>
      <c r="M958">
        <v>0</v>
      </c>
      <c r="N958">
        <v>0</v>
      </c>
      <c r="O958">
        <v>1</v>
      </c>
      <c r="P958">
        <v>0</v>
      </c>
      <c r="Q958">
        <v>0</v>
      </c>
    </row>
    <row r="959" spans="1:17" x14ac:dyDescent="0.3">
      <c r="A959" t="str">
        <f>Cleaning!E1022</f>
        <v>Data Analyst</v>
      </c>
      <c r="B959" s="2">
        <f>Cleaning!F1022*1000</f>
        <v>46000</v>
      </c>
      <c r="C959" s="2">
        <f>Cleaning!G1022*1000</f>
        <v>102000</v>
      </c>
      <c r="D959" s="2">
        <f>(Table1[[#This Row],[Salary (Min)]]+Table1[[#This Row],[Salary (Max)]])/2</f>
        <v>74000</v>
      </c>
      <c r="E959" t="s">
        <v>6900</v>
      </c>
      <c r="F959" t="s">
        <v>2919</v>
      </c>
      <c r="G959" t="str">
        <f>LEFT(Table1[[#This Row],[Location]],FIND(",",Table1[[#This Row],[Location]])-1)</f>
        <v>Tempe</v>
      </c>
      <c r="H959" t="s">
        <v>20</v>
      </c>
      <c r="I959" t="s">
        <v>489</v>
      </c>
      <c r="J959" t="s">
        <v>47</v>
      </c>
      <c r="K959" t="b">
        <v>0</v>
      </c>
      <c r="L959">
        <v>1</v>
      </c>
      <c r="M959">
        <v>0</v>
      </c>
      <c r="N959">
        <v>0</v>
      </c>
      <c r="O959">
        <v>0</v>
      </c>
      <c r="P959">
        <v>0</v>
      </c>
      <c r="Q959">
        <v>1</v>
      </c>
    </row>
    <row r="960" spans="1:17" x14ac:dyDescent="0.3">
      <c r="A960" t="str">
        <f>Cleaning!E1023</f>
        <v>Data Analyst</v>
      </c>
      <c r="B960" s="2">
        <f>Cleaning!F1023*1000</f>
        <v>46000</v>
      </c>
      <c r="C960" s="2">
        <f>Cleaning!G1023*1000</f>
        <v>102000</v>
      </c>
      <c r="D960" s="2">
        <f>(Table1[[#This Row],[Salary (Min)]]+Table1[[#This Row],[Salary (Max)]])/2</f>
        <v>74000</v>
      </c>
      <c r="E960" t="s">
        <v>6901</v>
      </c>
      <c r="F960" t="s">
        <v>104</v>
      </c>
      <c r="G960" t="str">
        <f>LEFT(Table1[[#This Row],[Location]],FIND(",",Table1[[#This Row],[Location]])-1)</f>
        <v>Phoenix</v>
      </c>
      <c r="H960" t="s">
        <v>28</v>
      </c>
      <c r="I960" t="s">
        <v>29</v>
      </c>
      <c r="J960" t="s">
        <v>39</v>
      </c>
      <c r="K960" t="b">
        <v>0</v>
      </c>
      <c r="L960">
        <v>1</v>
      </c>
      <c r="M960">
        <v>0</v>
      </c>
      <c r="N960">
        <v>0</v>
      </c>
      <c r="O960">
        <v>0</v>
      </c>
      <c r="P960">
        <v>0</v>
      </c>
      <c r="Q960">
        <v>1</v>
      </c>
    </row>
    <row r="961" spans="1:17" x14ac:dyDescent="0.3">
      <c r="A961" t="str">
        <f>Cleaning!E1024</f>
        <v>Data Analyst</v>
      </c>
      <c r="B961" s="2">
        <f>Cleaning!F1024*1000</f>
        <v>46000</v>
      </c>
      <c r="C961" s="2">
        <f>Cleaning!G1024*1000</f>
        <v>102000</v>
      </c>
      <c r="D961" s="2">
        <f>(Table1[[#This Row],[Salary (Min)]]+Table1[[#This Row],[Salary (Max)]])/2</f>
        <v>74000</v>
      </c>
      <c r="E961" t="s">
        <v>6729</v>
      </c>
      <c r="F961" t="s">
        <v>3005</v>
      </c>
      <c r="G961" t="str">
        <f>LEFT(Table1[[#This Row],[Location]],FIND(",",Table1[[#This Row],[Location]])-1)</f>
        <v>Chandler</v>
      </c>
      <c r="H961" t="s">
        <v>118</v>
      </c>
      <c r="I961" t="s">
        <v>1737</v>
      </c>
      <c r="J961" t="s">
        <v>39</v>
      </c>
      <c r="K961" t="b">
        <v>0</v>
      </c>
      <c r="L961">
        <v>1</v>
      </c>
      <c r="M961">
        <v>1</v>
      </c>
      <c r="N961">
        <v>0</v>
      </c>
      <c r="O961">
        <v>0</v>
      </c>
      <c r="P961">
        <v>0</v>
      </c>
      <c r="Q961">
        <v>0</v>
      </c>
    </row>
    <row r="962" spans="1:17" x14ac:dyDescent="0.3">
      <c r="A962" t="str">
        <f>Cleaning!E1025</f>
        <v>Data Analyst</v>
      </c>
      <c r="B962" s="2">
        <f>Cleaning!F1025*1000</f>
        <v>46000</v>
      </c>
      <c r="C962" s="2">
        <f>Cleaning!G1025*1000</f>
        <v>102000</v>
      </c>
      <c r="D962" s="2">
        <f>(Table1[[#This Row],[Salary (Min)]]+Table1[[#This Row],[Salary (Max)]])/2</f>
        <v>74000</v>
      </c>
      <c r="E962" t="s">
        <v>6902</v>
      </c>
      <c r="F962" t="s">
        <v>104</v>
      </c>
      <c r="G962" t="str">
        <f>LEFT(Table1[[#This Row],[Location]],FIND(",",Table1[[#This Row],[Location]])-1)</f>
        <v>Phoenix</v>
      </c>
      <c r="H962" t="s">
        <v>28</v>
      </c>
      <c r="I962" t="s">
        <v>137</v>
      </c>
      <c r="J962" t="s">
        <v>39</v>
      </c>
      <c r="K962" t="b">
        <v>0</v>
      </c>
      <c r="L962">
        <v>0</v>
      </c>
      <c r="M962">
        <v>0</v>
      </c>
      <c r="N962">
        <v>0</v>
      </c>
      <c r="O962">
        <v>1</v>
      </c>
      <c r="P962">
        <v>0</v>
      </c>
      <c r="Q962">
        <v>1</v>
      </c>
    </row>
    <row r="963" spans="1:17" x14ac:dyDescent="0.3">
      <c r="A963" t="str">
        <f>Cleaning!E1026</f>
        <v>Data Analyst</v>
      </c>
      <c r="B963" s="2">
        <f>Cleaning!F1026*1000</f>
        <v>46000</v>
      </c>
      <c r="C963" s="2">
        <f>Cleaning!G1026*1000</f>
        <v>102000</v>
      </c>
      <c r="D963" s="2">
        <f>(Table1[[#This Row],[Salary (Min)]]+Table1[[#This Row],[Salary (Max)]])/2</f>
        <v>74000</v>
      </c>
      <c r="E963" t="s">
        <v>6903</v>
      </c>
      <c r="F963" t="s">
        <v>104</v>
      </c>
      <c r="G963" t="str">
        <f>LEFT(Table1[[#This Row],[Location]],FIND(",",Table1[[#This Row],[Location]])-1)</f>
        <v>Phoenix</v>
      </c>
      <c r="H963" t="s">
        <v>20</v>
      </c>
      <c r="I963" t="s">
        <v>46</v>
      </c>
      <c r="J963" t="s">
        <v>39</v>
      </c>
      <c r="K963" t="b">
        <v>0</v>
      </c>
      <c r="L963">
        <v>0</v>
      </c>
      <c r="M963">
        <v>0</v>
      </c>
      <c r="N963">
        <v>0</v>
      </c>
      <c r="O963">
        <v>0</v>
      </c>
      <c r="P963">
        <v>1</v>
      </c>
      <c r="Q963">
        <v>0</v>
      </c>
    </row>
    <row r="964" spans="1:17" x14ac:dyDescent="0.3">
      <c r="A964" t="str">
        <f>Cleaning!E1027</f>
        <v>Data Analyst</v>
      </c>
      <c r="B964" s="2">
        <f>Cleaning!F1027*1000</f>
        <v>46000</v>
      </c>
      <c r="C964" s="2">
        <f>Cleaning!G1027*1000</f>
        <v>102000</v>
      </c>
      <c r="D964" s="2">
        <f>(Table1[[#This Row],[Salary (Min)]]+Table1[[#This Row],[Salary (Max)]])/2</f>
        <v>74000</v>
      </c>
      <c r="E964" t="s">
        <v>6904</v>
      </c>
      <c r="F964" t="s">
        <v>104</v>
      </c>
      <c r="G964" t="str">
        <f>LEFT(Table1[[#This Row],[Location]],FIND(",",Table1[[#This Row],[Location]])-1)</f>
        <v>Phoenix</v>
      </c>
      <c r="H964" t="s">
        <v>28</v>
      </c>
      <c r="I964" t="s">
        <v>46</v>
      </c>
      <c r="J964" t="s">
        <v>75</v>
      </c>
      <c r="K964" t="b">
        <v>0</v>
      </c>
      <c r="L964">
        <v>1</v>
      </c>
      <c r="M964">
        <v>0</v>
      </c>
      <c r="N964">
        <v>0</v>
      </c>
      <c r="O964">
        <v>0</v>
      </c>
      <c r="P964">
        <v>0</v>
      </c>
      <c r="Q964">
        <v>1</v>
      </c>
    </row>
    <row r="965" spans="1:17" x14ac:dyDescent="0.3">
      <c r="A965" t="str">
        <f>Cleaning!E1790</f>
        <v>Data Analyst</v>
      </c>
      <c r="B965" s="2">
        <f>Cleaning!F1790*1000</f>
        <v>46000</v>
      </c>
      <c r="C965" s="2">
        <f>Cleaning!G1790*1000</f>
        <v>86000</v>
      </c>
      <c r="D965" s="2">
        <f>(Table1[[#This Row],[Salary (Min)]]+Table1[[#This Row],[Salary (Max)]])/2</f>
        <v>66000</v>
      </c>
      <c r="E965" t="s">
        <v>7381</v>
      </c>
      <c r="F965" t="s">
        <v>151</v>
      </c>
      <c r="G965" t="str">
        <f>LEFT(Table1[[#This Row],[Location]],FIND(",",Table1[[#This Row],[Location]])-1)</f>
        <v>Columbus</v>
      </c>
      <c r="H965" t="s">
        <v>137</v>
      </c>
      <c r="I965" t="s">
        <v>137</v>
      </c>
      <c r="J965" t="s">
        <v>39</v>
      </c>
      <c r="K965" t="b">
        <v>0</v>
      </c>
      <c r="L965">
        <v>0</v>
      </c>
      <c r="M965">
        <v>0</v>
      </c>
      <c r="N965">
        <v>0</v>
      </c>
      <c r="O965">
        <v>0</v>
      </c>
      <c r="P965">
        <v>0</v>
      </c>
      <c r="Q965">
        <v>1</v>
      </c>
    </row>
    <row r="966" spans="1:17" x14ac:dyDescent="0.3">
      <c r="A966" t="str">
        <f>Cleaning!E1791</f>
        <v>Data Analyst</v>
      </c>
      <c r="B966" s="2">
        <f>Cleaning!F1791*1000</f>
        <v>46000</v>
      </c>
      <c r="C966" s="2">
        <f>Cleaning!G1791*1000</f>
        <v>86000</v>
      </c>
      <c r="D966" s="2">
        <f>(Table1[[#This Row],[Salary (Min)]]+Table1[[#This Row],[Salary (Max)]])/2</f>
        <v>66000</v>
      </c>
      <c r="E966" t="s">
        <v>7027</v>
      </c>
      <c r="F966" t="s">
        <v>151</v>
      </c>
      <c r="G966" t="str">
        <f>LEFT(Table1[[#This Row],[Location]],FIND(",",Table1[[#This Row],[Location]])-1)</f>
        <v>Columbus</v>
      </c>
      <c r="H966" t="s">
        <v>137</v>
      </c>
      <c r="I966" t="s">
        <v>137</v>
      </c>
      <c r="J966" t="s">
        <v>137</v>
      </c>
      <c r="K966" t="b">
        <v>0</v>
      </c>
      <c r="L966">
        <v>1</v>
      </c>
      <c r="M966">
        <v>0</v>
      </c>
      <c r="N966">
        <v>0</v>
      </c>
      <c r="O966">
        <v>0</v>
      </c>
      <c r="P966">
        <v>0</v>
      </c>
      <c r="Q966">
        <v>0</v>
      </c>
    </row>
    <row r="967" spans="1:17" x14ac:dyDescent="0.3">
      <c r="A967" t="str">
        <f>Cleaning!E1792</f>
        <v>Data Analyst</v>
      </c>
      <c r="B967" s="2">
        <f>Cleaning!F1792*1000</f>
        <v>46000</v>
      </c>
      <c r="C967" s="2">
        <f>Cleaning!G1792*1000</f>
        <v>86000</v>
      </c>
      <c r="D967" s="2">
        <f>(Table1[[#This Row],[Salary (Min)]]+Table1[[#This Row],[Salary (Max)]])/2</f>
        <v>66000</v>
      </c>
      <c r="E967" t="s">
        <v>7375</v>
      </c>
      <c r="F967" t="s">
        <v>151</v>
      </c>
      <c r="G967" t="str">
        <f>LEFT(Table1[[#This Row],[Location]],FIND(",",Table1[[#This Row],[Location]])-1)</f>
        <v>Columbus</v>
      </c>
      <c r="H967" t="s">
        <v>118</v>
      </c>
      <c r="I967" t="s">
        <v>137</v>
      </c>
      <c r="J967" t="s">
        <v>441</v>
      </c>
      <c r="K967" t="b">
        <v>0</v>
      </c>
      <c r="L967">
        <v>0</v>
      </c>
      <c r="M967">
        <v>0</v>
      </c>
      <c r="N967">
        <v>0</v>
      </c>
      <c r="O967">
        <v>0</v>
      </c>
      <c r="P967">
        <v>0</v>
      </c>
      <c r="Q967">
        <v>1</v>
      </c>
    </row>
    <row r="968" spans="1:17" x14ac:dyDescent="0.3">
      <c r="A968" t="str">
        <f>Cleaning!E1793</f>
        <v>Data Analyst</v>
      </c>
      <c r="B968" s="2">
        <f>Cleaning!F1793*1000</f>
        <v>46000</v>
      </c>
      <c r="C968" s="2">
        <f>Cleaning!G1793*1000</f>
        <v>86000</v>
      </c>
      <c r="D968" s="2">
        <f>(Table1[[#This Row],[Salary (Min)]]+Table1[[#This Row],[Salary (Max)]])/2</f>
        <v>66000</v>
      </c>
      <c r="E968" t="s">
        <v>7373</v>
      </c>
      <c r="F968" t="s">
        <v>151</v>
      </c>
      <c r="G968" t="str">
        <f>LEFT(Table1[[#This Row],[Location]],FIND(",",Table1[[#This Row],[Location]])-1)</f>
        <v>Columbus</v>
      </c>
      <c r="H968" t="s">
        <v>35</v>
      </c>
      <c r="I968" t="s">
        <v>29</v>
      </c>
      <c r="J968" t="s">
        <v>39</v>
      </c>
      <c r="K968" t="b">
        <v>0</v>
      </c>
      <c r="L968">
        <v>1</v>
      </c>
      <c r="M968">
        <v>1</v>
      </c>
      <c r="N968">
        <v>1</v>
      </c>
      <c r="O968">
        <v>1</v>
      </c>
      <c r="P968">
        <v>1</v>
      </c>
      <c r="Q968">
        <v>1</v>
      </c>
    </row>
    <row r="969" spans="1:17" x14ac:dyDescent="0.3">
      <c r="A969" t="str">
        <f>Cleaning!E1794</f>
        <v>Data Analyst</v>
      </c>
      <c r="B969" s="2">
        <f>Cleaning!F1794*1000</f>
        <v>46000</v>
      </c>
      <c r="C969" s="2">
        <f>Cleaning!G1794*1000</f>
        <v>86000</v>
      </c>
      <c r="D969" s="2">
        <f>(Table1[[#This Row],[Salary (Min)]]+Table1[[#This Row],[Salary (Max)]])/2</f>
        <v>66000</v>
      </c>
      <c r="E969" t="s">
        <v>7382</v>
      </c>
      <c r="F969" t="s">
        <v>151</v>
      </c>
      <c r="G969" t="str">
        <f>LEFT(Table1[[#This Row],[Location]],FIND(",",Table1[[#This Row],[Location]])-1)</f>
        <v>Columbus</v>
      </c>
      <c r="H969" t="s">
        <v>28</v>
      </c>
      <c r="I969" t="s">
        <v>29</v>
      </c>
      <c r="J969" t="s">
        <v>75</v>
      </c>
      <c r="K969" t="b">
        <v>0</v>
      </c>
      <c r="L969">
        <v>1</v>
      </c>
      <c r="M969">
        <v>1</v>
      </c>
      <c r="N969">
        <v>0</v>
      </c>
      <c r="O969">
        <v>1</v>
      </c>
      <c r="P969">
        <v>1</v>
      </c>
      <c r="Q969">
        <v>0</v>
      </c>
    </row>
    <row r="970" spans="1:17" x14ac:dyDescent="0.3">
      <c r="A970" t="str">
        <f>Cleaning!E1795</f>
        <v>Data Analyst</v>
      </c>
      <c r="B970" s="2">
        <f>Cleaning!F1795*1000</f>
        <v>46000</v>
      </c>
      <c r="C970" s="2">
        <f>Cleaning!G1795*1000</f>
        <v>86000</v>
      </c>
      <c r="D970" s="2">
        <f>(Table1[[#This Row],[Salary (Min)]]+Table1[[#This Row],[Salary (Max)]])/2</f>
        <v>66000</v>
      </c>
      <c r="E970" t="s">
        <v>7383</v>
      </c>
      <c r="F970" t="s">
        <v>151</v>
      </c>
      <c r="G970" t="str">
        <f>LEFT(Table1[[#This Row],[Location]],FIND(",",Table1[[#This Row],[Location]])-1)</f>
        <v>Columbus</v>
      </c>
      <c r="H970" t="s">
        <v>28</v>
      </c>
      <c r="I970" t="s">
        <v>58</v>
      </c>
      <c r="J970" t="s">
        <v>132</v>
      </c>
      <c r="K970" t="b">
        <v>0</v>
      </c>
      <c r="L970">
        <v>1</v>
      </c>
      <c r="M970">
        <v>0</v>
      </c>
      <c r="N970">
        <v>0</v>
      </c>
      <c r="O970">
        <v>0</v>
      </c>
      <c r="P970">
        <v>0</v>
      </c>
      <c r="Q970">
        <v>1</v>
      </c>
    </row>
    <row r="971" spans="1:17" x14ac:dyDescent="0.3">
      <c r="A971" t="str">
        <f>Cleaning!E1796</f>
        <v>Data Analyst</v>
      </c>
      <c r="B971" s="2">
        <f>Cleaning!F1796*1000</f>
        <v>46000</v>
      </c>
      <c r="C971" s="2">
        <f>Cleaning!G1796*1000</f>
        <v>86000</v>
      </c>
      <c r="D971" s="2">
        <f>(Table1[[#This Row],[Salary (Min)]]+Table1[[#This Row],[Salary (Max)]])/2</f>
        <v>66000</v>
      </c>
      <c r="E971" t="s">
        <v>7384</v>
      </c>
      <c r="F971" t="s">
        <v>4984</v>
      </c>
      <c r="G971" t="str">
        <f>LEFT(Table1[[#This Row],[Location]],FIND(",",Table1[[#This Row],[Location]])-1)</f>
        <v>Westerville</v>
      </c>
      <c r="H971" t="s">
        <v>20</v>
      </c>
      <c r="I971" t="s">
        <v>222</v>
      </c>
      <c r="J971" t="s">
        <v>47</v>
      </c>
      <c r="K971" t="b">
        <v>0</v>
      </c>
      <c r="L971">
        <v>1</v>
      </c>
      <c r="M971">
        <v>1</v>
      </c>
      <c r="N971">
        <v>0</v>
      </c>
      <c r="O971">
        <v>0</v>
      </c>
      <c r="P971">
        <v>0</v>
      </c>
      <c r="Q971">
        <v>1</v>
      </c>
    </row>
    <row r="972" spans="1:17" x14ac:dyDescent="0.3">
      <c r="A972" t="str">
        <f>Cleaning!E2026</f>
        <v>Business Analyst</v>
      </c>
      <c r="B972" s="2">
        <f>Cleaning!F2026*1000</f>
        <v>46000</v>
      </c>
      <c r="C972" s="2">
        <f>Cleaning!G2026*1000</f>
        <v>86000</v>
      </c>
      <c r="D972" s="2">
        <f>(Table1[[#This Row],[Salary (Min)]]+Table1[[#This Row],[Salary (Max)]])/2</f>
        <v>66000</v>
      </c>
      <c r="E972" t="s">
        <v>7528</v>
      </c>
      <c r="F972" t="s">
        <v>154</v>
      </c>
      <c r="G972" t="str">
        <f>LEFT(Table1[[#This Row],[Location]],FIND(",",Table1[[#This Row],[Location]])-1)</f>
        <v>San Francisco</v>
      </c>
      <c r="H972" t="s">
        <v>91</v>
      </c>
      <c r="I972" t="s">
        <v>222</v>
      </c>
      <c r="J972" t="s">
        <v>39</v>
      </c>
      <c r="K972" t="b">
        <v>0</v>
      </c>
      <c r="L972">
        <v>1</v>
      </c>
      <c r="M972">
        <v>1</v>
      </c>
      <c r="N972">
        <v>0</v>
      </c>
      <c r="O972">
        <v>0</v>
      </c>
      <c r="P972">
        <v>1</v>
      </c>
      <c r="Q972">
        <v>1</v>
      </c>
    </row>
    <row r="973" spans="1:17" x14ac:dyDescent="0.3">
      <c r="A973" t="str">
        <f>Cleaning!E2027</f>
        <v>Business Analyst</v>
      </c>
      <c r="B973" s="2">
        <f>Cleaning!F2027*1000</f>
        <v>46000</v>
      </c>
      <c r="C973" s="2">
        <f>Cleaning!G2027*1000</f>
        <v>86000</v>
      </c>
      <c r="D973" s="2">
        <f>(Table1[[#This Row],[Salary (Min)]]+Table1[[#This Row],[Salary (Max)]])/2</f>
        <v>66000</v>
      </c>
      <c r="E973" t="s">
        <v>6538</v>
      </c>
      <c r="F973" t="s">
        <v>154</v>
      </c>
      <c r="G973" t="str">
        <f>LEFT(Table1[[#This Row],[Location]],FIND(",",Table1[[#This Row],[Location]])-1)</f>
        <v>San Francisco</v>
      </c>
      <c r="H973" t="s">
        <v>20</v>
      </c>
      <c r="I973" t="s">
        <v>222</v>
      </c>
      <c r="J973" t="s">
        <v>120</v>
      </c>
      <c r="K973" t="b">
        <v>0</v>
      </c>
      <c r="L973">
        <v>1</v>
      </c>
      <c r="M973">
        <v>0</v>
      </c>
      <c r="N973">
        <v>0</v>
      </c>
      <c r="O973">
        <v>0</v>
      </c>
      <c r="P973">
        <v>1</v>
      </c>
      <c r="Q973">
        <v>0</v>
      </c>
    </row>
    <row r="974" spans="1:17" x14ac:dyDescent="0.3">
      <c r="A974" t="str">
        <f>Cleaning!E2028</f>
        <v>Data Analyst</v>
      </c>
      <c r="B974" s="2">
        <f>Cleaning!F2028*1000</f>
        <v>46000</v>
      </c>
      <c r="C974" s="2">
        <f>Cleaning!G2028*1000</f>
        <v>86000</v>
      </c>
      <c r="D974" s="2">
        <f>(Table1[[#This Row],[Salary (Min)]]+Table1[[#This Row],[Salary (Max)]])/2</f>
        <v>66000</v>
      </c>
      <c r="E974" t="s">
        <v>7483</v>
      </c>
      <c r="F974" t="s">
        <v>154</v>
      </c>
      <c r="G974" t="str">
        <f>LEFT(Table1[[#This Row],[Location]],FIND(",",Table1[[#This Row],[Location]])-1)</f>
        <v>San Francisco</v>
      </c>
      <c r="H974" t="s">
        <v>20</v>
      </c>
      <c r="I974" t="s">
        <v>194</v>
      </c>
      <c r="J974" t="s">
        <v>39</v>
      </c>
      <c r="K974" t="b">
        <v>1</v>
      </c>
      <c r="L974">
        <v>1</v>
      </c>
      <c r="M974">
        <v>0</v>
      </c>
      <c r="N974">
        <v>0</v>
      </c>
      <c r="O974">
        <v>0</v>
      </c>
      <c r="P974">
        <v>1</v>
      </c>
      <c r="Q974">
        <v>1</v>
      </c>
    </row>
    <row r="975" spans="1:17" x14ac:dyDescent="0.3">
      <c r="A975" t="str">
        <f>Cleaning!E2029</f>
        <v>Data Analyst</v>
      </c>
      <c r="B975" s="2">
        <f>Cleaning!F2029*1000</f>
        <v>46000</v>
      </c>
      <c r="C975" s="2">
        <f>Cleaning!G2029*1000</f>
        <v>86000</v>
      </c>
      <c r="D975" s="2">
        <f>(Table1[[#This Row],[Salary (Min)]]+Table1[[#This Row],[Salary (Max)]])/2</f>
        <v>66000</v>
      </c>
      <c r="E975" t="s">
        <v>7529</v>
      </c>
      <c r="F975" t="s">
        <v>154</v>
      </c>
      <c r="G975" t="str">
        <f>LEFT(Table1[[#This Row],[Location]],FIND(",",Table1[[#This Row],[Location]])-1)</f>
        <v>San Francisco</v>
      </c>
      <c r="H975" t="s">
        <v>137</v>
      </c>
      <c r="I975" t="s">
        <v>137</v>
      </c>
      <c r="J975" t="s">
        <v>137</v>
      </c>
      <c r="K975" t="b">
        <v>0</v>
      </c>
      <c r="L975">
        <v>0</v>
      </c>
      <c r="M975">
        <v>0</v>
      </c>
      <c r="N975">
        <v>0</v>
      </c>
      <c r="O975">
        <v>1</v>
      </c>
      <c r="P975">
        <v>0</v>
      </c>
      <c r="Q975">
        <v>1</v>
      </c>
    </row>
    <row r="976" spans="1:17" x14ac:dyDescent="0.3">
      <c r="A976" t="str">
        <f>Cleaning!E2030</f>
        <v>Data Analyst</v>
      </c>
      <c r="B976" s="2">
        <f>Cleaning!F2030*1000</f>
        <v>46000</v>
      </c>
      <c r="C976" s="2">
        <f>Cleaning!G2030*1000</f>
        <v>86000</v>
      </c>
      <c r="D976" s="2">
        <f>(Table1[[#This Row],[Salary (Min)]]+Table1[[#This Row],[Salary (Max)]])/2</f>
        <v>66000</v>
      </c>
      <c r="E976" t="s">
        <v>6331</v>
      </c>
      <c r="F976" t="s">
        <v>1909</v>
      </c>
      <c r="G976" t="str">
        <f>LEFT(Table1[[#This Row],[Location]],FIND(",",Table1[[#This Row],[Location]])-1)</f>
        <v>Oakland</v>
      </c>
      <c r="H976" t="s">
        <v>118</v>
      </c>
      <c r="I976" t="s">
        <v>202</v>
      </c>
      <c r="J976" t="s">
        <v>120</v>
      </c>
      <c r="K976" t="b">
        <v>0</v>
      </c>
      <c r="L976">
        <v>1</v>
      </c>
      <c r="M976">
        <v>1</v>
      </c>
      <c r="N976">
        <v>0</v>
      </c>
      <c r="O976">
        <v>1</v>
      </c>
      <c r="P976">
        <v>0</v>
      </c>
      <c r="Q976">
        <v>1</v>
      </c>
    </row>
    <row r="977" spans="1:17" x14ac:dyDescent="0.3">
      <c r="A977" t="str">
        <f>Cleaning!E2031</f>
        <v>Data Analyst</v>
      </c>
      <c r="B977" s="2">
        <f>Cleaning!F2031*1000</f>
        <v>46000</v>
      </c>
      <c r="C977" s="2">
        <f>Cleaning!G2031*1000</f>
        <v>86000</v>
      </c>
      <c r="D977" s="2">
        <f>(Table1[[#This Row],[Salary (Min)]]+Table1[[#This Row],[Salary (Max)]])/2</f>
        <v>66000</v>
      </c>
      <c r="E977" t="s">
        <v>7530</v>
      </c>
      <c r="F977" t="s">
        <v>405</v>
      </c>
      <c r="G977" t="str">
        <f>LEFT(Table1[[#This Row],[Location]],FIND(",",Table1[[#This Row],[Location]])-1)</f>
        <v>San Mateo</v>
      </c>
      <c r="H977" t="s">
        <v>20</v>
      </c>
      <c r="I977" t="s">
        <v>29</v>
      </c>
      <c r="J977" t="s">
        <v>39</v>
      </c>
      <c r="K977" t="b">
        <v>0</v>
      </c>
      <c r="L977">
        <v>0</v>
      </c>
      <c r="M977">
        <v>1</v>
      </c>
      <c r="N977">
        <v>0</v>
      </c>
      <c r="O977">
        <v>0</v>
      </c>
      <c r="P977">
        <v>1</v>
      </c>
      <c r="Q977">
        <v>0</v>
      </c>
    </row>
    <row r="978" spans="1:17" x14ac:dyDescent="0.3">
      <c r="A978" t="str">
        <f>Cleaning!E2032</f>
        <v>Data Analyst</v>
      </c>
      <c r="B978" s="2">
        <f>Cleaning!F2032*1000</f>
        <v>46000</v>
      </c>
      <c r="C978" s="2">
        <f>Cleaning!G2032*1000</f>
        <v>86000</v>
      </c>
      <c r="D978" s="2">
        <f>(Table1[[#This Row],[Salary (Min)]]+Table1[[#This Row],[Salary (Max)]])/2</f>
        <v>66000</v>
      </c>
      <c r="E978" t="s">
        <v>7531</v>
      </c>
      <c r="F978" t="s">
        <v>154</v>
      </c>
      <c r="G978" t="str">
        <f>LEFT(Table1[[#This Row],[Location]],FIND(",",Table1[[#This Row],[Location]])-1)</f>
        <v>San Francisco</v>
      </c>
      <c r="H978" t="s">
        <v>20</v>
      </c>
      <c r="I978" t="s">
        <v>137</v>
      </c>
      <c r="J978" t="s">
        <v>39</v>
      </c>
      <c r="K978" t="b">
        <v>0</v>
      </c>
      <c r="L978">
        <v>0</v>
      </c>
      <c r="M978">
        <v>0</v>
      </c>
      <c r="N978">
        <v>0</v>
      </c>
      <c r="O978">
        <v>0</v>
      </c>
      <c r="P978">
        <v>0</v>
      </c>
      <c r="Q978">
        <v>0</v>
      </c>
    </row>
    <row r="979" spans="1:17" x14ac:dyDescent="0.3">
      <c r="A979" t="str">
        <f>Cleaning!E2033</f>
        <v>Business Analyst</v>
      </c>
      <c r="B979" s="2">
        <f>Cleaning!F2033*1000</f>
        <v>46000</v>
      </c>
      <c r="C979" s="2">
        <f>Cleaning!G2033*1000</f>
        <v>86000</v>
      </c>
      <c r="D979" s="2">
        <f>(Table1[[#This Row],[Salary (Min)]]+Table1[[#This Row],[Salary (Max)]])/2</f>
        <v>66000</v>
      </c>
      <c r="E979" t="s">
        <v>7201</v>
      </c>
      <c r="F979" t="s">
        <v>154</v>
      </c>
      <c r="G979" t="str">
        <f>LEFT(Table1[[#This Row],[Location]],FIND(",",Table1[[#This Row],[Location]])-1)</f>
        <v>San Francisco</v>
      </c>
      <c r="H979" t="s">
        <v>51</v>
      </c>
      <c r="I979" t="s">
        <v>46</v>
      </c>
      <c r="J979" t="s">
        <v>47</v>
      </c>
      <c r="K979" t="b">
        <v>0</v>
      </c>
      <c r="L979">
        <v>0</v>
      </c>
      <c r="M979">
        <v>0</v>
      </c>
      <c r="N979">
        <v>0</v>
      </c>
      <c r="O979">
        <v>0</v>
      </c>
      <c r="P979">
        <v>0</v>
      </c>
      <c r="Q979">
        <v>0</v>
      </c>
    </row>
    <row r="980" spans="1:17" x14ac:dyDescent="0.3">
      <c r="A980" t="str">
        <f>Cleaning!E2034</f>
        <v>Data Analyst</v>
      </c>
      <c r="B980" s="2">
        <f>Cleaning!F2034*1000</f>
        <v>46000</v>
      </c>
      <c r="C980" s="2">
        <f>Cleaning!G2034*1000</f>
        <v>86000</v>
      </c>
      <c r="D980" s="2">
        <f>(Table1[[#This Row],[Salary (Min)]]+Table1[[#This Row],[Salary (Max)]])/2</f>
        <v>66000</v>
      </c>
      <c r="E980" t="s">
        <v>7492</v>
      </c>
      <c r="F980" t="s">
        <v>5344</v>
      </c>
      <c r="G980" t="str">
        <f>LEFT(Table1[[#This Row],[Location]],FIND(",",Table1[[#This Row],[Location]])-1)</f>
        <v>Foster City</v>
      </c>
      <c r="H980" t="s">
        <v>51</v>
      </c>
      <c r="I980" t="s">
        <v>202</v>
      </c>
      <c r="J980" t="s">
        <v>24</v>
      </c>
      <c r="K980" t="b">
        <v>0</v>
      </c>
      <c r="L980">
        <v>1</v>
      </c>
      <c r="M980">
        <v>1</v>
      </c>
      <c r="N980">
        <v>0</v>
      </c>
      <c r="O980">
        <v>1</v>
      </c>
      <c r="P980">
        <v>0</v>
      </c>
      <c r="Q980">
        <v>1</v>
      </c>
    </row>
    <row r="981" spans="1:17" x14ac:dyDescent="0.3">
      <c r="A981" t="str">
        <f>Cleaning!E2035</f>
        <v>Business Analyst</v>
      </c>
      <c r="B981" s="2">
        <f>Cleaning!F2035*1000</f>
        <v>46000</v>
      </c>
      <c r="C981" s="2">
        <f>Cleaning!G2035*1000</f>
        <v>86000</v>
      </c>
      <c r="D981" s="2">
        <f>(Table1[[#This Row],[Salary (Min)]]+Table1[[#This Row],[Salary (Max)]])/2</f>
        <v>66000</v>
      </c>
      <c r="E981" t="s">
        <v>6602</v>
      </c>
      <c r="F981" t="s">
        <v>154</v>
      </c>
      <c r="G981" t="str">
        <f>LEFT(Table1[[#This Row],[Location]],FIND(",",Table1[[#This Row],[Location]])-1)</f>
        <v>San Francisco</v>
      </c>
      <c r="H981" t="s">
        <v>72</v>
      </c>
      <c r="I981" t="s">
        <v>119</v>
      </c>
      <c r="J981" t="s">
        <v>39</v>
      </c>
      <c r="K981" t="b">
        <v>0</v>
      </c>
      <c r="L981">
        <v>1</v>
      </c>
      <c r="M981">
        <v>0</v>
      </c>
      <c r="N981">
        <v>0</v>
      </c>
      <c r="O981">
        <v>0</v>
      </c>
      <c r="P981">
        <v>0</v>
      </c>
      <c r="Q981">
        <v>1</v>
      </c>
    </row>
    <row r="982" spans="1:17" x14ac:dyDescent="0.3">
      <c r="A982" t="str">
        <f>Cleaning!E2036</f>
        <v>Data Analyst</v>
      </c>
      <c r="B982" s="2">
        <f>Cleaning!F2036*1000</f>
        <v>46000</v>
      </c>
      <c r="C982" s="2">
        <f>Cleaning!G2036*1000</f>
        <v>86000</v>
      </c>
      <c r="D982" s="2">
        <f>(Table1[[#This Row],[Salary (Min)]]+Table1[[#This Row],[Salary (Max)]])/2</f>
        <v>66000</v>
      </c>
      <c r="E982" t="s">
        <v>7532</v>
      </c>
      <c r="F982" t="s">
        <v>5344</v>
      </c>
      <c r="G982" t="str">
        <f>LEFT(Table1[[#This Row],[Location]],FIND(",",Table1[[#This Row],[Location]])-1)</f>
        <v>Foster City</v>
      </c>
      <c r="H982" t="s">
        <v>20</v>
      </c>
      <c r="I982" t="s">
        <v>46</v>
      </c>
      <c r="J982" t="s">
        <v>39</v>
      </c>
      <c r="K982" t="b">
        <v>0</v>
      </c>
      <c r="L982">
        <v>1</v>
      </c>
      <c r="M982">
        <v>1</v>
      </c>
      <c r="N982">
        <v>1</v>
      </c>
      <c r="O982">
        <v>1</v>
      </c>
      <c r="P982">
        <v>0</v>
      </c>
      <c r="Q982">
        <v>1</v>
      </c>
    </row>
    <row r="983" spans="1:17" x14ac:dyDescent="0.3">
      <c r="A983" t="str">
        <f>Cleaning!E2037</f>
        <v>Business Analyst</v>
      </c>
      <c r="B983" s="2">
        <f>Cleaning!F2037*1000</f>
        <v>46000</v>
      </c>
      <c r="C983" s="2">
        <f>Cleaning!G2037*1000</f>
        <v>86000</v>
      </c>
      <c r="D983" s="2">
        <f>(Table1[[#This Row],[Salary (Min)]]+Table1[[#This Row],[Salary (Max)]])/2</f>
        <v>66000</v>
      </c>
      <c r="E983" t="s">
        <v>6210</v>
      </c>
      <c r="F983" t="s">
        <v>154</v>
      </c>
      <c r="G983" t="str">
        <f>LEFT(Table1[[#This Row],[Location]],FIND(",",Table1[[#This Row],[Location]])-1)</f>
        <v>San Francisco</v>
      </c>
      <c r="H983" t="s">
        <v>51</v>
      </c>
      <c r="I983" t="s">
        <v>46</v>
      </c>
      <c r="J983" t="s">
        <v>24</v>
      </c>
      <c r="K983" t="b">
        <v>0</v>
      </c>
      <c r="L983">
        <v>1</v>
      </c>
      <c r="M983">
        <v>1</v>
      </c>
      <c r="N983">
        <v>0</v>
      </c>
      <c r="O983">
        <v>1</v>
      </c>
      <c r="P983">
        <v>0</v>
      </c>
      <c r="Q983">
        <v>0</v>
      </c>
    </row>
    <row r="984" spans="1:17" x14ac:dyDescent="0.3">
      <c r="A984" t="str">
        <f>Cleaning!E2038</f>
        <v>Business Analyst</v>
      </c>
      <c r="B984" s="2">
        <f>Cleaning!F2038*1000</f>
        <v>46000</v>
      </c>
      <c r="C984" s="2">
        <f>Cleaning!G2038*1000</f>
        <v>86000</v>
      </c>
      <c r="D984" s="2">
        <f>(Table1[[#This Row],[Salary (Min)]]+Table1[[#This Row],[Salary (Max)]])/2</f>
        <v>66000</v>
      </c>
      <c r="E984" t="s">
        <v>6210</v>
      </c>
      <c r="F984" t="s">
        <v>154</v>
      </c>
      <c r="G984" t="str">
        <f>LEFT(Table1[[#This Row],[Location]],FIND(",",Table1[[#This Row],[Location]])-1)</f>
        <v>San Francisco</v>
      </c>
      <c r="H984" t="s">
        <v>51</v>
      </c>
      <c r="I984" t="s">
        <v>46</v>
      </c>
      <c r="J984" t="s">
        <v>24</v>
      </c>
      <c r="K984" t="b">
        <v>0</v>
      </c>
      <c r="L984">
        <v>1</v>
      </c>
      <c r="M984">
        <v>0</v>
      </c>
      <c r="N984">
        <v>0</v>
      </c>
      <c r="O984">
        <v>0</v>
      </c>
      <c r="P984">
        <v>0</v>
      </c>
      <c r="Q984">
        <v>0</v>
      </c>
    </row>
    <row r="985" spans="1:17" x14ac:dyDescent="0.3">
      <c r="A985" t="str">
        <f>Cleaning!E2039</f>
        <v>Data Analyst</v>
      </c>
      <c r="B985" s="2">
        <f>Cleaning!F2039*1000</f>
        <v>46000</v>
      </c>
      <c r="C985" s="2">
        <f>Cleaning!G2039*1000</f>
        <v>86000</v>
      </c>
      <c r="D985" s="2">
        <f>(Table1[[#This Row],[Salary (Min)]]+Table1[[#This Row],[Salary (Max)]])/2</f>
        <v>66000</v>
      </c>
      <c r="E985" t="s">
        <v>7480</v>
      </c>
      <c r="F985" t="s">
        <v>405</v>
      </c>
      <c r="G985" t="str">
        <f>LEFT(Table1[[#This Row],[Location]],FIND(",",Table1[[#This Row],[Location]])-1)</f>
        <v>San Mateo</v>
      </c>
      <c r="H985" t="s">
        <v>51</v>
      </c>
      <c r="I985" t="s">
        <v>99</v>
      </c>
      <c r="J985" t="s">
        <v>24</v>
      </c>
      <c r="K985" t="b">
        <v>0</v>
      </c>
      <c r="L985">
        <v>0</v>
      </c>
      <c r="M985">
        <v>0</v>
      </c>
      <c r="N985">
        <v>0</v>
      </c>
      <c r="O985">
        <v>0</v>
      </c>
      <c r="P985">
        <v>0</v>
      </c>
      <c r="Q985">
        <v>1</v>
      </c>
    </row>
    <row r="986" spans="1:17" x14ac:dyDescent="0.3">
      <c r="A986" t="str">
        <f>Cleaning!E2040</f>
        <v>Business Analyst</v>
      </c>
      <c r="B986" s="2">
        <f>Cleaning!F2040*1000</f>
        <v>46000</v>
      </c>
      <c r="C986" s="2">
        <f>Cleaning!G2040*1000</f>
        <v>86000</v>
      </c>
      <c r="D986" s="2">
        <f>(Table1[[#This Row],[Salary (Min)]]+Table1[[#This Row],[Salary (Max)]])/2</f>
        <v>66000</v>
      </c>
      <c r="E986" t="s">
        <v>7533</v>
      </c>
      <c r="F986" t="s">
        <v>5451</v>
      </c>
      <c r="G986" t="str">
        <f>LEFT(Table1[[#This Row],[Location]],FIND(",",Table1[[#This Row],[Location]])-1)</f>
        <v>San Ramon</v>
      </c>
      <c r="H986" t="s">
        <v>118</v>
      </c>
      <c r="I986" t="s">
        <v>46</v>
      </c>
      <c r="J986" t="s">
        <v>441</v>
      </c>
      <c r="K986" t="b">
        <v>0</v>
      </c>
      <c r="L986">
        <v>1</v>
      </c>
      <c r="M986">
        <v>1</v>
      </c>
      <c r="N986">
        <v>0</v>
      </c>
      <c r="O986">
        <v>1</v>
      </c>
      <c r="P986">
        <v>0</v>
      </c>
      <c r="Q986">
        <v>0</v>
      </c>
    </row>
    <row r="987" spans="1:17" x14ac:dyDescent="0.3">
      <c r="A987" t="str">
        <f>Cleaning!E2041</f>
        <v>Data Analyst</v>
      </c>
      <c r="B987" s="2">
        <f>Cleaning!F2041*1000</f>
        <v>46000</v>
      </c>
      <c r="C987" s="2">
        <f>Cleaning!G2041*1000</f>
        <v>86000</v>
      </c>
      <c r="D987" s="2">
        <f>(Table1[[#This Row],[Salary (Min)]]+Table1[[#This Row],[Salary (Max)]])/2</f>
        <v>66000</v>
      </c>
      <c r="E987" t="s">
        <v>7440</v>
      </c>
      <c r="F987" t="s">
        <v>154</v>
      </c>
      <c r="G987" t="str">
        <f>LEFT(Table1[[#This Row],[Location]],FIND(",",Table1[[#This Row],[Location]])-1)</f>
        <v>San Francisco</v>
      </c>
      <c r="H987" t="s">
        <v>51</v>
      </c>
      <c r="I987" t="s">
        <v>37</v>
      </c>
      <c r="J987" t="s">
        <v>39</v>
      </c>
      <c r="K987" t="b">
        <v>0</v>
      </c>
      <c r="L987">
        <v>0</v>
      </c>
      <c r="M987">
        <v>0</v>
      </c>
      <c r="N987">
        <v>0</v>
      </c>
      <c r="O987">
        <v>0</v>
      </c>
      <c r="P987">
        <v>0</v>
      </c>
      <c r="Q987">
        <v>1</v>
      </c>
    </row>
    <row r="988" spans="1:17" x14ac:dyDescent="0.3">
      <c r="A988" t="str">
        <f>Cleaning!E2042</f>
        <v>Business Analyst</v>
      </c>
      <c r="B988" s="2">
        <f>Cleaning!F2042*1000</f>
        <v>46000</v>
      </c>
      <c r="C988" s="2">
        <f>Cleaning!G2042*1000</f>
        <v>86000</v>
      </c>
      <c r="D988" s="2">
        <f>(Table1[[#This Row],[Salary (Min)]]+Table1[[#This Row],[Salary (Max)]])/2</f>
        <v>66000</v>
      </c>
      <c r="E988" t="s">
        <v>7534</v>
      </c>
      <c r="F988" t="s">
        <v>154</v>
      </c>
      <c r="G988" t="str">
        <f>LEFT(Table1[[#This Row],[Location]],FIND(",",Table1[[#This Row],[Location]])-1)</f>
        <v>San Francisco</v>
      </c>
      <c r="H988" t="s">
        <v>20</v>
      </c>
      <c r="I988" t="s">
        <v>66</v>
      </c>
      <c r="J988" t="s">
        <v>31</v>
      </c>
      <c r="K988" t="b">
        <v>0</v>
      </c>
      <c r="L988">
        <v>1</v>
      </c>
      <c r="M988">
        <v>0</v>
      </c>
      <c r="N988">
        <v>0</v>
      </c>
      <c r="O988">
        <v>0</v>
      </c>
      <c r="P988">
        <v>0</v>
      </c>
      <c r="Q988">
        <v>1</v>
      </c>
    </row>
    <row r="989" spans="1:17" x14ac:dyDescent="0.3">
      <c r="A989" t="str">
        <f>Cleaning!E2043</f>
        <v>Data Analyst</v>
      </c>
      <c r="B989" s="2">
        <f>Cleaning!F2043*1000</f>
        <v>46000</v>
      </c>
      <c r="C989" s="2">
        <f>Cleaning!G2043*1000</f>
        <v>86000</v>
      </c>
      <c r="D989" s="2">
        <f>(Table1[[#This Row],[Salary (Min)]]+Table1[[#This Row],[Salary (Max)]])/2</f>
        <v>66000</v>
      </c>
      <c r="E989" t="s">
        <v>7463</v>
      </c>
      <c r="F989" t="s">
        <v>154</v>
      </c>
      <c r="G989" t="str">
        <f>LEFT(Table1[[#This Row],[Location]],FIND(",",Table1[[#This Row],[Location]])-1)</f>
        <v>San Francisco</v>
      </c>
      <c r="H989" t="s">
        <v>20</v>
      </c>
      <c r="I989" t="s">
        <v>37</v>
      </c>
      <c r="J989" t="s">
        <v>39</v>
      </c>
      <c r="K989" t="b">
        <v>1</v>
      </c>
      <c r="L989">
        <v>0</v>
      </c>
      <c r="M989">
        <v>0</v>
      </c>
      <c r="N989">
        <v>0</v>
      </c>
      <c r="O989">
        <v>0</v>
      </c>
      <c r="P989">
        <v>0</v>
      </c>
      <c r="Q989">
        <v>1</v>
      </c>
    </row>
    <row r="990" spans="1:17" x14ac:dyDescent="0.3">
      <c r="A990" t="str">
        <f>Cleaning!E2044</f>
        <v>Data Analyst</v>
      </c>
      <c r="B990" s="2">
        <f>Cleaning!F2044*1000</f>
        <v>46000</v>
      </c>
      <c r="C990" s="2">
        <f>Cleaning!G2044*1000</f>
        <v>86000</v>
      </c>
      <c r="D990" s="2">
        <f>(Table1[[#This Row],[Salary (Min)]]+Table1[[#This Row],[Salary (Max)]])/2</f>
        <v>66000</v>
      </c>
      <c r="E990" t="s">
        <v>6264</v>
      </c>
      <c r="F990" t="s">
        <v>154</v>
      </c>
      <c r="G990" t="str">
        <f>LEFT(Table1[[#This Row],[Location]],FIND(",",Table1[[#This Row],[Location]])-1)</f>
        <v>San Francisco</v>
      </c>
      <c r="H990" t="s">
        <v>118</v>
      </c>
      <c r="I990" t="s">
        <v>46</v>
      </c>
      <c r="J990" t="s">
        <v>47</v>
      </c>
      <c r="K990" t="b">
        <v>0</v>
      </c>
      <c r="L990">
        <v>1</v>
      </c>
      <c r="M990">
        <v>0</v>
      </c>
      <c r="N990">
        <v>0</v>
      </c>
      <c r="O990">
        <v>1</v>
      </c>
      <c r="P990">
        <v>0</v>
      </c>
      <c r="Q990">
        <v>0</v>
      </c>
    </row>
    <row r="991" spans="1:17" x14ac:dyDescent="0.3">
      <c r="A991" t="str">
        <f>Cleaning!E2045</f>
        <v>Data Analyst</v>
      </c>
      <c r="B991" s="2">
        <f>Cleaning!F2045*1000</f>
        <v>46000</v>
      </c>
      <c r="C991" s="2">
        <f>Cleaning!G2045*1000</f>
        <v>86000</v>
      </c>
      <c r="D991" s="2">
        <f>(Table1[[#This Row],[Salary (Min)]]+Table1[[#This Row],[Salary (Max)]])/2</f>
        <v>66000</v>
      </c>
      <c r="E991" t="s">
        <v>7535</v>
      </c>
      <c r="F991" t="s">
        <v>154</v>
      </c>
      <c r="G991" t="str">
        <f>LEFT(Table1[[#This Row],[Location]],FIND(",",Table1[[#This Row],[Location]])-1)</f>
        <v>San Francisco</v>
      </c>
      <c r="H991" t="s">
        <v>72</v>
      </c>
      <c r="I991" t="s">
        <v>46</v>
      </c>
      <c r="J991" t="s">
        <v>24</v>
      </c>
      <c r="K991" t="b">
        <v>0</v>
      </c>
      <c r="L991">
        <v>1</v>
      </c>
      <c r="M991">
        <v>0</v>
      </c>
      <c r="N991">
        <v>0</v>
      </c>
      <c r="O991">
        <v>1</v>
      </c>
      <c r="P991">
        <v>0</v>
      </c>
      <c r="Q991">
        <v>1</v>
      </c>
    </row>
    <row r="992" spans="1:17" x14ac:dyDescent="0.3">
      <c r="A992" t="str">
        <f>Cleaning!E2046</f>
        <v>Data Analyst</v>
      </c>
      <c r="B992" s="2">
        <f>Cleaning!F2046*1000</f>
        <v>46000</v>
      </c>
      <c r="C992" s="2">
        <f>Cleaning!G2046*1000</f>
        <v>86000</v>
      </c>
      <c r="D992" s="2">
        <f>(Table1[[#This Row],[Salary (Min)]]+Table1[[#This Row],[Salary (Max)]])/2</f>
        <v>66000</v>
      </c>
      <c r="E992" t="s">
        <v>7536</v>
      </c>
      <c r="F992" t="s">
        <v>154</v>
      </c>
      <c r="G992" t="str">
        <f>LEFT(Table1[[#This Row],[Location]],FIND(",",Table1[[#This Row],[Location]])-1)</f>
        <v>San Francisco</v>
      </c>
      <c r="H992" t="s">
        <v>118</v>
      </c>
      <c r="I992" t="s">
        <v>46</v>
      </c>
      <c r="J992" t="s">
        <v>39</v>
      </c>
      <c r="K992" t="b">
        <v>0</v>
      </c>
      <c r="L992">
        <v>1</v>
      </c>
      <c r="M992">
        <v>0</v>
      </c>
      <c r="N992">
        <v>0</v>
      </c>
      <c r="O992">
        <v>0</v>
      </c>
      <c r="P992">
        <v>0</v>
      </c>
      <c r="Q992">
        <v>1</v>
      </c>
    </row>
    <row r="993" spans="1:17" x14ac:dyDescent="0.3">
      <c r="A993" t="str">
        <f>Cleaning!E2047</f>
        <v>Data Analyst</v>
      </c>
      <c r="B993" s="2">
        <f>Cleaning!F2047*1000</f>
        <v>46000</v>
      </c>
      <c r="C993" s="2">
        <f>Cleaning!G2047*1000</f>
        <v>86000</v>
      </c>
      <c r="D993" s="2">
        <f>(Table1[[#This Row],[Salary (Min)]]+Table1[[#This Row],[Salary (Max)]])/2</f>
        <v>66000</v>
      </c>
      <c r="E993" t="s">
        <v>7537</v>
      </c>
      <c r="F993" t="s">
        <v>154</v>
      </c>
      <c r="G993" t="str">
        <f>LEFT(Table1[[#This Row],[Location]],FIND(",",Table1[[#This Row],[Location]])-1)</f>
        <v>San Francisco</v>
      </c>
      <c r="H993" t="s">
        <v>91</v>
      </c>
      <c r="I993" t="s">
        <v>46</v>
      </c>
      <c r="J993" t="s">
        <v>160</v>
      </c>
      <c r="K993" t="b">
        <v>0</v>
      </c>
      <c r="L993">
        <v>0</v>
      </c>
      <c r="M993">
        <v>0</v>
      </c>
      <c r="N993">
        <v>0</v>
      </c>
      <c r="O993">
        <v>1</v>
      </c>
      <c r="P993">
        <v>0</v>
      </c>
      <c r="Q993">
        <v>1</v>
      </c>
    </row>
    <row r="994" spans="1:17" x14ac:dyDescent="0.3">
      <c r="A994" t="str">
        <f>Cleaning!E2048</f>
        <v>Business Analyst</v>
      </c>
      <c r="B994" s="2">
        <f>Cleaning!F2048*1000</f>
        <v>46000</v>
      </c>
      <c r="C994" s="2">
        <f>Cleaning!G2048*1000</f>
        <v>86000</v>
      </c>
      <c r="D994" s="2">
        <f>(Table1[[#This Row],[Salary (Min)]]+Table1[[#This Row],[Salary (Max)]])/2</f>
        <v>66000</v>
      </c>
      <c r="E994" t="s">
        <v>7528</v>
      </c>
      <c r="F994" t="s">
        <v>154</v>
      </c>
      <c r="G994" t="str">
        <f>LEFT(Table1[[#This Row],[Location]],FIND(",",Table1[[#This Row],[Location]])-1)</f>
        <v>San Francisco</v>
      </c>
      <c r="H994" t="s">
        <v>91</v>
      </c>
      <c r="I994" t="s">
        <v>222</v>
      </c>
      <c r="J994" t="s">
        <v>39</v>
      </c>
      <c r="K994" t="b">
        <v>0</v>
      </c>
      <c r="L994">
        <v>0</v>
      </c>
      <c r="M994">
        <v>0</v>
      </c>
      <c r="N994">
        <v>0</v>
      </c>
      <c r="O994">
        <v>0</v>
      </c>
      <c r="P994">
        <v>0</v>
      </c>
      <c r="Q994">
        <v>0</v>
      </c>
    </row>
    <row r="995" spans="1:17" x14ac:dyDescent="0.3">
      <c r="A995" t="str">
        <f>Cleaning!E456</f>
        <v>Data Analyst</v>
      </c>
      <c r="B995" s="2">
        <f>Cleaning!F456*1000</f>
        <v>47000</v>
      </c>
      <c r="C995" s="2">
        <f>Cleaning!G456*1000</f>
        <v>81000</v>
      </c>
      <c r="D995" s="2">
        <f>(Table1[[#This Row],[Salary (Min)]]+Table1[[#This Row],[Salary (Max)]])/2</f>
        <v>64000</v>
      </c>
      <c r="E995" t="s">
        <v>6252</v>
      </c>
      <c r="F995" t="s">
        <v>1471</v>
      </c>
      <c r="G995" t="str">
        <f>LEFT(Table1[[#This Row],[Location]],FIND(",",Table1[[#This Row],[Location]])-1)</f>
        <v>Reedley</v>
      </c>
      <c r="H995" t="s">
        <v>28</v>
      </c>
      <c r="I995" t="s">
        <v>222</v>
      </c>
      <c r="J995" t="s">
        <v>31</v>
      </c>
      <c r="K995" t="b">
        <v>0</v>
      </c>
      <c r="L995">
        <v>0</v>
      </c>
      <c r="M995">
        <v>1</v>
      </c>
      <c r="N995">
        <v>0</v>
      </c>
      <c r="O995">
        <v>0</v>
      </c>
      <c r="P995">
        <v>0</v>
      </c>
      <c r="Q995">
        <v>0</v>
      </c>
    </row>
    <row r="996" spans="1:17" x14ac:dyDescent="0.3">
      <c r="A996" t="str">
        <f>Cleaning!E457</f>
        <v>Data Analyst</v>
      </c>
      <c r="B996" s="2">
        <f>Cleaning!F457*1000</f>
        <v>47000</v>
      </c>
      <c r="C996" s="2">
        <f>Cleaning!G457*1000</f>
        <v>81000</v>
      </c>
      <c r="D996" s="2">
        <f>(Table1[[#This Row],[Salary (Min)]]+Table1[[#This Row],[Salary (Max)]])/2</f>
        <v>64000</v>
      </c>
      <c r="E996" t="s">
        <v>6490</v>
      </c>
      <c r="F996" t="s">
        <v>1475</v>
      </c>
      <c r="G996" t="str">
        <f>LEFT(Table1[[#This Row],[Location]],FIND(",",Table1[[#This Row],[Location]])-1)</f>
        <v>Visalia</v>
      </c>
      <c r="H996" t="s">
        <v>91</v>
      </c>
      <c r="I996" t="s">
        <v>1477</v>
      </c>
      <c r="J996" t="s">
        <v>106</v>
      </c>
      <c r="K996" t="b">
        <v>0</v>
      </c>
      <c r="L996">
        <v>0</v>
      </c>
      <c r="M996">
        <v>0</v>
      </c>
      <c r="N996">
        <v>0</v>
      </c>
      <c r="O996">
        <v>0</v>
      </c>
      <c r="P996">
        <v>0</v>
      </c>
      <c r="Q996">
        <v>1</v>
      </c>
    </row>
    <row r="997" spans="1:17" x14ac:dyDescent="0.3">
      <c r="A997" t="str">
        <f>Cleaning!E458</f>
        <v>Data Analyst</v>
      </c>
      <c r="B997" s="2">
        <f>Cleaning!F458*1000</f>
        <v>47000</v>
      </c>
      <c r="C997" s="2">
        <f>Cleaning!G458*1000</f>
        <v>81000</v>
      </c>
      <c r="D997" s="2">
        <f>(Table1[[#This Row],[Salary (Min)]]+Table1[[#This Row],[Salary (Max)]])/2</f>
        <v>64000</v>
      </c>
      <c r="E997" t="s">
        <v>6491</v>
      </c>
      <c r="F997" t="s">
        <v>1481</v>
      </c>
      <c r="G997" t="str">
        <f>LEFT(Table1[[#This Row],[Location]],FIND(",",Table1[[#This Row],[Location]])-1)</f>
        <v>Hanford</v>
      </c>
      <c r="H997" t="s">
        <v>35</v>
      </c>
      <c r="I997" t="s">
        <v>22</v>
      </c>
      <c r="J997" t="s">
        <v>47</v>
      </c>
      <c r="K997" t="b">
        <v>0</v>
      </c>
      <c r="L997">
        <v>1</v>
      </c>
      <c r="M997">
        <v>0</v>
      </c>
      <c r="N997">
        <v>0</v>
      </c>
      <c r="O997">
        <v>0</v>
      </c>
      <c r="P997">
        <v>0</v>
      </c>
      <c r="Q997">
        <v>0</v>
      </c>
    </row>
    <row r="998" spans="1:17" x14ac:dyDescent="0.3">
      <c r="A998" t="str">
        <f>Cleaning!E915</f>
        <v>Data Analyst</v>
      </c>
      <c r="B998" s="2">
        <f>Cleaning!F915*1000</f>
        <v>47000</v>
      </c>
      <c r="C998" s="2">
        <f>Cleaning!G915*1000</f>
        <v>76000</v>
      </c>
      <c r="D998" s="2">
        <f>(Table1[[#This Row],[Salary (Min)]]+Table1[[#This Row],[Salary (Max)]])/2</f>
        <v>61500</v>
      </c>
      <c r="E998" t="s">
        <v>6826</v>
      </c>
      <c r="F998" t="s">
        <v>1820</v>
      </c>
      <c r="G998" t="str">
        <f>LEFT(Table1[[#This Row],[Location]],FIND(",",Table1[[#This Row],[Location]])-1)</f>
        <v>Houston</v>
      </c>
      <c r="H998" t="s">
        <v>118</v>
      </c>
      <c r="I998" t="s">
        <v>46</v>
      </c>
      <c r="J998" t="s">
        <v>155</v>
      </c>
      <c r="K998" t="b">
        <v>0</v>
      </c>
      <c r="L998">
        <v>1</v>
      </c>
      <c r="M998">
        <v>0</v>
      </c>
      <c r="N998">
        <v>0</v>
      </c>
      <c r="O998">
        <v>0</v>
      </c>
      <c r="P998">
        <v>0</v>
      </c>
      <c r="Q998">
        <v>1</v>
      </c>
    </row>
    <row r="999" spans="1:17" x14ac:dyDescent="0.3">
      <c r="A999" t="str">
        <f>Cleaning!E916</f>
        <v>Data Analyst</v>
      </c>
      <c r="B999" s="2">
        <f>Cleaning!F916*1000</f>
        <v>47000</v>
      </c>
      <c r="C999" s="2">
        <f>Cleaning!G916*1000</f>
        <v>76000</v>
      </c>
      <c r="D999" s="2">
        <f>(Table1[[#This Row],[Salary (Min)]]+Table1[[#This Row],[Salary (Max)]])/2</f>
        <v>61500</v>
      </c>
      <c r="E999" t="s">
        <v>6264</v>
      </c>
      <c r="F999" t="s">
        <v>1820</v>
      </c>
      <c r="G999" t="str">
        <f>LEFT(Table1[[#This Row],[Location]],FIND(",",Table1[[#This Row],[Location]])-1)</f>
        <v>Houston</v>
      </c>
      <c r="H999" t="s">
        <v>118</v>
      </c>
      <c r="I999" t="s">
        <v>46</v>
      </c>
      <c r="J999" t="s">
        <v>47</v>
      </c>
      <c r="K999" t="b">
        <v>0</v>
      </c>
      <c r="L999">
        <v>0</v>
      </c>
      <c r="M999">
        <v>0</v>
      </c>
      <c r="N999">
        <v>0</v>
      </c>
      <c r="O999">
        <v>0</v>
      </c>
      <c r="P999">
        <v>0</v>
      </c>
      <c r="Q999">
        <v>1</v>
      </c>
    </row>
    <row r="1000" spans="1:17" x14ac:dyDescent="0.3">
      <c r="A1000" t="str">
        <f>Cleaning!E917</f>
        <v>Data Analyst</v>
      </c>
      <c r="B1000" s="2">
        <f>Cleaning!F917*1000</f>
        <v>47000</v>
      </c>
      <c r="C1000" s="2">
        <f>Cleaning!G917*1000</f>
        <v>76000</v>
      </c>
      <c r="D1000" s="2">
        <f>(Table1[[#This Row],[Salary (Min)]]+Table1[[#This Row],[Salary (Max)]])/2</f>
        <v>61500</v>
      </c>
      <c r="E1000" t="s">
        <v>6827</v>
      </c>
      <c r="F1000" t="s">
        <v>1820</v>
      </c>
      <c r="G1000" t="str">
        <f>LEFT(Table1[[#This Row],[Location]],FIND(",",Table1[[#This Row],[Location]])-1)</f>
        <v>Houston</v>
      </c>
      <c r="H1000" t="s">
        <v>91</v>
      </c>
      <c r="I1000" t="s">
        <v>46</v>
      </c>
      <c r="J1000" t="s">
        <v>39</v>
      </c>
      <c r="K1000" t="b">
        <v>0</v>
      </c>
      <c r="L1000">
        <v>0</v>
      </c>
      <c r="M1000">
        <v>0</v>
      </c>
      <c r="N1000">
        <v>0</v>
      </c>
      <c r="O1000">
        <v>0</v>
      </c>
      <c r="P1000">
        <v>0</v>
      </c>
      <c r="Q1000">
        <v>1</v>
      </c>
    </row>
    <row r="1001" spans="1:17" x14ac:dyDescent="0.3">
      <c r="A1001" t="str">
        <f>Cleaning!E918</f>
        <v>Data Analyst</v>
      </c>
      <c r="B1001" s="2">
        <f>Cleaning!F918*1000</f>
        <v>47000</v>
      </c>
      <c r="C1001" s="2">
        <f>Cleaning!G918*1000</f>
        <v>76000</v>
      </c>
      <c r="D1001" s="2">
        <f>(Table1[[#This Row],[Salary (Min)]]+Table1[[#This Row],[Salary (Max)]])/2</f>
        <v>61500</v>
      </c>
      <c r="E1001" t="s">
        <v>6828</v>
      </c>
      <c r="F1001" t="s">
        <v>1820</v>
      </c>
      <c r="G1001" t="str">
        <f>LEFT(Table1[[#This Row],[Location]],FIND(",",Table1[[#This Row],[Location]])-1)</f>
        <v>Houston</v>
      </c>
      <c r="H1001" t="s">
        <v>20</v>
      </c>
      <c r="I1001" t="s">
        <v>29</v>
      </c>
      <c r="J1001" t="s">
        <v>47</v>
      </c>
      <c r="K1001" t="b">
        <v>0</v>
      </c>
      <c r="L1001">
        <v>1</v>
      </c>
      <c r="M1001">
        <v>0</v>
      </c>
      <c r="N1001">
        <v>0</v>
      </c>
      <c r="O1001">
        <v>0</v>
      </c>
      <c r="P1001">
        <v>0</v>
      </c>
      <c r="Q1001">
        <v>0</v>
      </c>
    </row>
    <row r="1002" spans="1:17" x14ac:dyDescent="0.3">
      <c r="A1002" t="str">
        <f>Cleaning!E919</f>
        <v>Data Analyst</v>
      </c>
      <c r="B1002" s="2">
        <f>Cleaning!F919*1000</f>
        <v>47000</v>
      </c>
      <c r="C1002" s="2">
        <f>Cleaning!G919*1000</f>
        <v>76000</v>
      </c>
      <c r="D1002" s="2">
        <f>(Table1[[#This Row],[Salary (Min)]]+Table1[[#This Row],[Salary (Max)]])/2</f>
        <v>61500</v>
      </c>
      <c r="E1002" t="s">
        <v>6825</v>
      </c>
      <c r="F1002" t="s">
        <v>1820</v>
      </c>
      <c r="G1002" t="str">
        <f>LEFT(Table1[[#This Row],[Location]],FIND(",",Table1[[#This Row],[Location]])-1)</f>
        <v>Houston</v>
      </c>
      <c r="H1002" t="s">
        <v>20</v>
      </c>
      <c r="I1002" t="s">
        <v>46</v>
      </c>
      <c r="J1002" t="s">
        <v>106</v>
      </c>
      <c r="K1002" t="b">
        <v>0</v>
      </c>
      <c r="L1002">
        <v>1</v>
      </c>
      <c r="M1002">
        <v>0</v>
      </c>
      <c r="N1002">
        <v>0</v>
      </c>
      <c r="O1002">
        <v>0</v>
      </c>
      <c r="P1002">
        <v>0</v>
      </c>
      <c r="Q1002">
        <v>1</v>
      </c>
    </row>
    <row r="1003" spans="1:17" x14ac:dyDescent="0.3">
      <c r="A1003" t="str">
        <f>Cleaning!E920</f>
        <v>Data Analyst</v>
      </c>
      <c r="B1003" s="2">
        <f>Cleaning!F920*1000</f>
        <v>47000</v>
      </c>
      <c r="C1003" s="2">
        <f>Cleaning!G920*1000</f>
        <v>76000</v>
      </c>
      <c r="D1003" s="2">
        <f>(Table1[[#This Row],[Salary (Min)]]+Table1[[#This Row],[Salary (Max)]])/2</f>
        <v>61500</v>
      </c>
      <c r="E1003" t="s">
        <v>6829</v>
      </c>
      <c r="F1003" t="s">
        <v>1820</v>
      </c>
      <c r="G1003" t="str">
        <f>LEFT(Table1[[#This Row],[Location]],FIND(",",Table1[[#This Row],[Location]])-1)</f>
        <v>Houston</v>
      </c>
      <c r="H1003" t="s">
        <v>91</v>
      </c>
      <c r="I1003" t="s">
        <v>137</v>
      </c>
      <c r="J1003" t="s">
        <v>441</v>
      </c>
      <c r="K1003" t="b">
        <v>0</v>
      </c>
      <c r="L1003">
        <v>0</v>
      </c>
      <c r="M1003">
        <v>0</v>
      </c>
      <c r="N1003">
        <v>0</v>
      </c>
      <c r="O1003">
        <v>0</v>
      </c>
      <c r="P1003">
        <v>0</v>
      </c>
      <c r="Q1003">
        <v>1</v>
      </c>
    </row>
    <row r="1004" spans="1:17" x14ac:dyDescent="0.3">
      <c r="A1004" t="str">
        <f>Cleaning!E921</f>
        <v>Data Analyst</v>
      </c>
      <c r="B1004" s="2">
        <f>Cleaning!F921*1000</f>
        <v>47000</v>
      </c>
      <c r="C1004" s="2">
        <f>Cleaning!G921*1000</f>
        <v>76000</v>
      </c>
      <c r="D1004" s="2">
        <f>(Table1[[#This Row],[Salary (Min)]]+Table1[[#This Row],[Salary (Max)]])/2</f>
        <v>61500</v>
      </c>
      <c r="E1004" t="s">
        <v>6830</v>
      </c>
      <c r="F1004" t="s">
        <v>1820</v>
      </c>
      <c r="G1004" t="str">
        <f>LEFT(Table1[[#This Row],[Location]],FIND(",",Table1[[#This Row],[Location]])-1)</f>
        <v>Houston</v>
      </c>
      <c r="H1004" t="s">
        <v>118</v>
      </c>
      <c r="I1004" t="s">
        <v>202</v>
      </c>
      <c r="J1004" t="s">
        <v>120</v>
      </c>
      <c r="K1004" t="b">
        <v>0</v>
      </c>
      <c r="L1004">
        <v>1</v>
      </c>
      <c r="M1004">
        <v>0</v>
      </c>
      <c r="N1004">
        <v>0</v>
      </c>
      <c r="O1004">
        <v>1</v>
      </c>
      <c r="P1004">
        <v>1</v>
      </c>
      <c r="Q1004">
        <v>0</v>
      </c>
    </row>
    <row r="1005" spans="1:17" x14ac:dyDescent="0.3">
      <c r="A1005" t="str">
        <f>Cleaning!E922</f>
        <v>Data Analyst</v>
      </c>
      <c r="B1005" s="2">
        <f>Cleaning!F922*1000</f>
        <v>47000</v>
      </c>
      <c r="C1005" s="2">
        <f>Cleaning!G922*1000</f>
        <v>76000</v>
      </c>
      <c r="D1005" s="2">
        <f>(Table1[[#This Row],[Salary (Min)]]+Table1[[#This Row],[Salary (Max)]])/2</f>
        <v>61500</v>
      </c>
      <c r="E1005" t="s">
        <v>6831</v>
      </c>
      <c r="F1005" t="s">
        <v>1820</v>
      </c>
      <c r="G1005" t="str">
        <f>LEFT(Table1[[#This Row],[Location]],FIND(",",Table1[[#This Row],[Location]])-1)</f>
        <v>Houston</v>
      </c>
      <c r="H1005" t="s">
        <v>118</v>
      </c>
      <c r="I1005" t="s">
        <v>137</v>
      </c>
      <c r="J1005" t="s">
        <v>39</v>
      </c>
      <c r="K1005" t="b">
        <v>0</v>
      </c>
      <c r="L1005">
        <v>0</v>
      </c>
      <c r="M1005">
        <v>0</v>
      </c>
      <c r="N1005">
        <v>0</v>
      </c>
      <c r="O1005">
        <v>0</v>
      </c>
      <c r="P1005">
        <v>0</v>
      </c>
      <c r="Q1005">
        <v>0</v>
      </c>
    </row>
    <row r="1006" spans="1:17" x14ac:dyDescent="0.3">
      <c r="A1006" t="str">
        <f>Cleaning!E923</f>
        <v>Data Analyst</v>
      </c>
      <c r="B1006" s="2">
        <f>Cleaning!F923*1000</f>
        <v>47000</v>
      </c>
      <c r="C1006" s="2">
        <f>Cleaning!G923*1000</f>
        <v>76000</v>
      </c>
      <c r="D1006" s="2">
        <f>(Table1[[#This Row],[Salary (Min)]]+Table1[[#This Row],[Salary (Max)]])/2</f>
        <v>61500</v>
      </c>
      <c r="E1006" t="s">
        <v>6255</v>
      </c>
      <c r="F1006" t="s">
        <v>1820</v>
      </c>
      <c r="G1006" t="str">
        <f>LEFT(Table1[[#This Row],[Location]],FIND(",",Table1[[#This Row],[Location]])-1)</f>
        <v>Houston</v>
      </c>
      <c r="H1006" t="s">
        <v>28</v>
      </c>
      <c r="I1006" t="s">
        <v>178</v>
      </c>
      <c r="J1006" t="s">
        <v>132</v>
      </c>
      <c r="K1006" t="b">
        <v>0</v>
      </c>
      <c r="L1006">
        <v>1</v>
      </c>
      <c r="M1006">
        <v>1</v>
      </c>
      <c r="N1006">
        <v>0</v>
      </c>
      <c r="O1006">
        <v>0</v>
      </c>
      <c r="P1006">
        <v>1</v>
      </c>
      <c r="Q1006">
        <v>0</v>
      </c>
    </row>
    <row r="1007" spans="1:17" x14ac:dyDescent="0.3">
      <c r="A1007" t="str">
        <f>Cleaning!E924</f>
        <v>Data Analyst</v>
      </c>
      <c r="B1007" s="2">
        <f>Cleaning!F924*1000</f>
        <v>47000</v>
      </c>
      <c r="C1007" s="2">
        <f>Cleaning!G924*1000</f>
        <v>76000</v>
      </c>
      <c r="D1007" s="2">
        <f>(Table1[[#This Row],[Salary (Min)]]+Table1[[#This Row],[Salary (Max)]])/2</f>
        <v>61500</v>
      </c>
      <c r="E1007" t="s">
        <v>6832</v>
      </c>
      <c r="F1007" t="s">
        <v>1820</v>
      </c>
      <c r="G1007" t="str">
        <f>LEFT(Table1[[#This Row],[Location]],FIND(",",Table1[[#This Row],[Location]])-1)</f>
        <v>Houston</v>
      </c>
      <c r="H1007" t="s">
        <v>72</v>
      </c>
      <c r="I1007" t="s">
        <v>119</v>
      </c>
      <c r="J1007" t="s">
        <v>75</v>
      </c>
      <c r="K1007" t="b">
        <v>0</v>
      </c>
      <c r="L1007">
        <v>1</v>
      </c>
      <c r="M1007">
        <v>1</v>
      </c>
      <c r="N1007">
        <v>0</v>
      </c>
      <c r="O1007">
        <v>0</v>
      </c>
      <c r="P1007">
        <v>1</v>
      </c>
      <c r="Q1007">
        <v>0</v>
      </c>
    </row>
    <row r="1008" spans="1:17" x14ac:dyDescent="0.3">
      <c r="A1008" t="str">
        <f>Cleaning!E925</f>
        <v>Data Analyst</v>
      </c>
      <c r="B1008" s="2">
        <f>Cleaning!F925*1000</f>
        <v>47000</v>
      </c>
      <c r="C1008" s="2">
        <f>Cleaning!G925*1000</f>
        <v>76000</v>
      </c>
      <c r="D1008" s="2">
        <f>(Table1[[#This Row],[Salary (Min)]]+Table1[[#This Row],[Salary (Max)]])/2</f>
        <v>61500</v>
      </c>
      <c r="E1008" t="s">
        <v>6169</v>
      </c>
      <c r="F1008" t="s">
        <v>1820</v>
      </c>
      <c r="G1008" t="str">
        <f>LEFT(Table1[[#This Row],[Location]],FIND(",",Table1[[#This Row],[Location]])-1)</f>
        <v>Houston</v>
      </c>
      <c r="H1008" t="s">
        <v>20</v>
      </c>
      <c r="I1008" t="s">
        <v>146</v>
      </c>
      <c r="J1008" t="s">
        <v>106</v>
      </c>
      <c r="K1008" t="b">
        <v>0</v>
      </c>
      <c r="L1008">
        <v>1</v>
      </c>
      <c r="M1008">
        <v>1</v>
      </c>
      <c r="N1008">
        <v>0</v>
      </c>
      <c r="O1008">
        <v>1</v>
      </c>
      <c r="P1008">
        <v>0</v>
      </c>
      <c r="Q1008">
        <v>0</v>
      </c>
    </row>
    <row r="1009" spans="1:17" x14ac:dyDescent="0.3">
      <c r="A1009" t="str">
        <f>Cleaning!E926</f>
        <v>Data Analyst</v>
      </c>
      <c r="B1009" s="2">
        <f>Cleaning!F926*1000</f>
        <v>47000</v>
      </c>
      <c r="C1009" s="2">
        <f>Cleaning!G926*1000</f>
        <v>76000</v>
      </c>
      <c r="D1009" s="2">
        <f>(Table1[[#This Row],[Salary (Min)]]+Table1[[#This Row],[Salary (Max)]])/2</f>
        <v>61500</v>
      </c>
      <c r="E1009" t="s">
        <v>6833</v>
      </c>
      <c r="F1009" t="s">
        <v>1820</v>
      </c>
      <c r="G1009" t="str">
        <f>LEFT(Table1[[#This Row],[Location]],FIND(",",Table1[[#This Row],[Location]])-1)</f>
        <v>Houston</v>
      </c>
      <c r="H1009" t="s">
        <v>28</v>
      </c>
      <c r="I1009" t="s">
        <v>119</v>
      </c>
      <c r="J1009" t="s">
        <v>24</v>
      </c>
      <c r="K1009" t="b">
        <v>0</v>
      </c>
      <c r="L1009">
        <v>0</v>
      </c>
      <c r="M1009">
        <v>0</v>
      </c>
      <c r="N1009">
        <v>0</v>
      </c>
      <c r="O1009">
        <v>0</v>
      </c>
      <c r="P1009">
        <v>1</v>
      </c>
      <c r="Q1009">
        <v>0</v>
      </c>
    </row>
    <row r="1010" spans="1:17" x14ac:dyDescent="0.3">
      <c r="A1010" t="str">
        <f>Cleaning!E927</f>
        <v>Data Analyst</v>
      </c>
      <c r="B1010" s="2">
        <f>Cleaning!F927*1000</f>
        <v>47000</v>
      </c>
      <c r="C1010" s="2">
        <f>Cleaning!G927*1000</f>
        <v>76000</v>
      </c>
      <c r="D1010" s="2">
        <f>(Table1[[#This Row],[Salary (Min)]]+Table1[[#This Row],[Salary (Max)]])/2</f>
        <v>61500</v>
      </c>
      <c r="E1010" t="s">
        <v>6834</v>
      </c>
      <c r="F1010" t="s">
        <v>1820</v>
      </c>
      <c r="G1010" t="str">
        <f>LEFT(Table1[[#This Row],[Location]],FIND(",",Table1[[#This Row],[Location]])-1)</f>
        <v>Houston</v>
      </c>
      <c r="H1010" t="s">
        <v>91</v>
      </c>
      <c r="I1010" t="s">
        <v>137</v>
      </c>
      <c r="J1010" t="s">
        <v>39</v>
      </c>
      <c r="K1010" t="b">
        <v>0</v>
      </c>
      <c r="L1010">
        <v>0</v>
      </c>
      <c r="M1010">
        <v>0</v>
      </c>
      <c r="N1010">
        <v>0</v>
      </c>
      <c r="O1010">
        <v>0</v>
      </c>
      <c r="P1010">
        <v>0</v>
      </c>
      <c r="Q1010">
        <v>0</v>
      </c>
    </row>
    <row r="1011" spans="1:17" x14ac:dyDescent="0.3">
      <c r="A1011" t="str">
        <f>Cleaning!E928</f>
        <v>Data Analyst</v>
      </c>
      <c r="B1011" s="2">
        <f>Cleaning!F928*1000</f>
        <v>47000</v>
      </c>
      <c r="C1011" s="2">
        <f>Cleaning!G928*1000</f>
        <v>76000</v>
      </c>
      <c r="D1011" s="2">
        <f>(Table1[[#This Row],[Salary (Min)]]+Table1[[#This Row],[Salary (Max)]])/2</f>
        <v>61500</v>
      </c>
      <c r="E1011" t="s">
        <v>6835</v>
      </c>
      <c r="F1011" t="s">
        <v>1820</v>
      </c>
      <c r="G1011" t="str">
        <f>LEFT(Table1[[#This Row],[Location]],FIND(",",Table1[[#This Row],[Location]])-1)</f>
        <v>Houston</v>
      </c>
      <c r="H1011" t="s">
        <v>35</v>
      </c>
      <c r="I1011" t="s">
        <v>137</v>
      </c>
      <c r="J1011" t="s">
        <v>39</v>
      </c>
      <c r="K1011" t="b">
        <v>0</v>
      </c>
      <c r="L1011">
        <v>1</v>
      </c>
      <c r="M1011">
        <v>0</v>
      </c>
      <c r="N1011">
        <v>0</v>
      </c>
      <c r="O1011">
        <v>0</v>
      </c>
      <c r="P1011">
        <v>0</v>
      </c>
      <c r="Q1011">
        <v>1</v>
      </c>
    </row>
    <row r="1012" spans="1:17" x14ac:dyDescent="0.3">
      <c r="A1012" t="str">
        <f>Cleaning!E929</f>
        <v>Data Analyst</v>
      </c>
      <c r="B1012" s="2">
        <f>Cleaning!F929*1000</f>
        <v>47000</v>
      </c>
      <c r="C1012" s="2">
        <f>Cleaning!G929*1000</f>
        <v>76000</v>
      </c>
      <c r="D1012" s="2">
        <f>(Table1[[#This Row],[Salary (Min)]]+Table1[[#This Row],[Salary (Max)]])/2</f>
        <v>61500</v>
      </c>
      <c r="E1012" t="s">
        <v>6252</v>
      </c>
      <c r="F1012" t="s">
        <v>1820</v>
      </c>
      <c r="G1012" t="str">
        <f>LEFT(Table1[[#This Row],[Location]],FIND(",",Table1[[#This Row],[Location]])-1)</f>
        <v>Houston</v>
      </c>
      <c r="H1012" t="s">
        <v>28</v>
      </c>
      <c r="I1012" t="s">
        <v>222</v>
      </c>
      <c r="J1012" t="s">
        <v>31</v>
      </c>
      <c r="K1012" t="b">
        <v>0</v>
      </c>
      <c r="L1012">
        <v>0</v>
      </c>
      <c r="M1012">
        <v>0</v>
      </c>
      <c r="N1012">
        <v>0</v>
      </c>
      <c r="O1012">
        <v>0</v>
      </c>
      <c r="P1012">
        <v>0</v>
      </c>
      <c r="Q1012">
        <v>1</v>
      </c>
    </row>
    <row r="1013" spans="1:17" x14ac:dyDescent="0.3">
      <c r="A1013" t="str">
        <f>Cleaning!E930</f>
        <v>Data Analyst</v>
      </c>
      <c r="B1013" s="2">
        <f>Cleaning!F930*1000</f>
        <v>47000</v>
      </c>
      <c r="C1013" s="2">
        <f>Cleaning!G930*1000</f>
        <v>76000</v>
      </c>
      <c r="D1013" s="2">
        <f>(Table1[[#This Row],[Salary (Min)]]+Table1[[#This Row],[Salary (Max)]])/2</f>
        <v>61500</v>
      </c>
      <c r="E1013" t="s">
        <v>6816</v>
      </c>
      <c r="F1013" t="s">
        <v>1820</v>
      </c>
      <c r="G1013" t="str">
        <f>LEFT(Table1[[#This Row],[Location]],FIND(",",Table1[[#This Row],[Location]])-1)</f>
        <v>Houston</v>
      </c>
      <c r="H1013" t="s">
        <v>20</v>
      </c>
      <c r="I1013" t="s">
        <v>119</v>
      </c>
      <c r="J1013" t="s">
        <v>155</v>
      </c>
      <c r="K1013" t="b">
        <v>0</v>
      </c>
      <c r="L1013">
        <v>1</v>
      </c>
      <c r="M1013">
        <v>0</v>
      </c>
      <c r="N1013">
        <v>0</v>
      </c>
      <c r="O1013">
        <v>0</v>
      </c>
      <c r="P1013">
        <v>0</v>
      </c>
      <c r="Q1013">
        <v>1</v>
      </c>
    </row>
    <row r="1014" spans="1:17" x14ac:dyDescent="0.3">
      <c r="A1014" t="str">
        <f>Cleaning!E931</f>
        <v>Data Analyst</v>
      </c>
      <c r="B1014" s="2">
        <f>Cleaning!F931*1000</f>
        <v>47000</v>
      </c>
      <c r="C1014" s="2">
        <f>Cleaning!G931*1000</f>
        <v>76000</v>
      </c>
      <c r="D1014" s="2">
        <f>(Table1[[#This Row],[Salary (Min)]]+Table1[[#This Row],[Salary (Max)]])/2</f>
        <v>61500</v>
      </c>
      <c r="E1014" t="s">
        <v>6836</v>
      </c>
      <c r="F1014" t="s">
        <v>1820</v>
      </c>
      <c r="G1014" t="str">
        <f>LEFT(Table1[[#This Row],[Location]],FIND(",",Table1[[#This Row],[Location]])-1)</f>
        <v>Houston</v>
      </c>
      <c r="H1014" t="s">
        <v>91</v>
      </c>
      <c r="I1014" t="s">
        <v>119</v>
      </c>
      <c r="J1014" t="s">
        <v>106</v>
      </c>
      <c r="K1014" t="b">
        <v>0</v>
      </c>
      <c r="L1014">
        <v>1</v>
      </c>
      <c r="M1014">
        <v>0</v>
      </c>
      <c r="N1014">
        <v>0</v>
      </c>
      <c r="O1014">
        <v>1</v>
      </c>
      <c r="P1014">
        <v>0</v>
      </c>
      <c r="Q1014">
        <v>1</v>
      </c>
    </row>
    <row r="1015" spans="1:17" x14ac:dyDescent="0.3">
      <c r="A1015" t="str">
        <f>Cleaning!E932</f>
        <v>Data Analyst</v>
      </c>
      <c r="B1015" s="2">
        <f>Cleaning!F932*1000</f>
        <v>47000</v>
      </c>
      <c r="C1015" s="2">
        <f>Cleaning!G932*1000</f>
        <v>76000</v>
      </c>
      <c r="D1015" s="2">
        <f>(Table1[[#This Row],[Salary (Min)]]+Table1[[#This Row],[Salary (Max)]])/2</f>
        <v>61500</v>
      </c>
      <c r="E1015" t="s">
        <v>6837</v>
      </c>
      <c r="F1015" t="s">
        <v>1820</v>
      </c>
      <c r="G1015" t="str">
        <f>LEFT(Table1[[#This Row],[Location]],FIND(",",Table1[[#This Row],[Location]])-1)</f>
        <v>Houston</v>
      </c>
      <c r="H1015" t="s">
        <v>51</v>
      </c>
      <c r="I1015" t="s">
        <v>2817</v>
      </c>
      <c r="J1015" t="s">
        <v>155</v>
      </c>
      <c r="K1015" t="b">
        <v>0</v>
      </c>
      <c r="L1015">
        <v>0</v>
      </c>
      <c r="M1015">
        <v>0</v>
      </c>
      <c r="N1015">
        <v>0</v>
      </c>
      <c r="O1015">
        <v>0</v>
      </c>
      <c r="P1015">
        <v>0</v>
      </c>
      <c r="Q1015">
        <v>1</v>
      </c>
    </row>
    <row r="1016" spans="1:17" x14ac:dyDescent="0.3">
      <c r="A1016" t="str">
        <f>Cleaning!E933</f>
        <v>Data Analyst</v>
      </c>
      <c r="B1016" s="2">
        <f>Cleaning!F933*1000</f>
        <v>47000</v>
      </c>
      <c r="C1016" s="2">
        <f>Cleaning!G933*1000</f>
        <v>76000</v>
      </c>
      <c r="D1016" s="2">
        <f>(Table1[[#This Row],[Salary (Min)]]+Table1[[#This Row],[Salary (Max)]])/2</f>
        <v>61500</v>
      </c>
      <c r="E1016" t="s">
        <v>6809</v>
      </c>
      <c r="F1016" t="s">
        <v>1820</v>
      </c>
      <c r="G1016" t="str">
        <f>LEFT(Table1[[#This Row],[Location]],FIND(",",Table1[[#This Row],[Location]])-1)</f>
        <v>Houston</v>
      </c>
      <c r="H1016" t="s">
        <v>72</v>
      </c>
      <c r="I1016" t="s">
        <v>29</v>
      </c>
      <c r="J1016" t="s">
        <v>24</v>
      </c>
      <c r="K1016" t="b">
        <v>0</v>
      </c>
      <c r="L1016">
        <v>0</v>
      </c>
      <c r="M1016">
        <v>0</v>
      </c>
      <c r="N1016">
        <v>0</v>
      </c>
      <c r="O1016">
        <v>0</v>
      </c>
      <c r="P1016">
        <v>0</v>
      </c>
      <c r="Q1016">
        <v>1</v>
      </c>
    </row>
    <row r="1017" spans="1:17" x14ac:dyDescent="0.3">
      <c r="A1017" t="str">
        <f>Cleaning!E934</f>
        <v>Data Analyst</v>
      </c>
      <c r="B1017" s="2">
        <f>Cleaning!F934*1000</f>
        <v>47000</v>
      </c>
      <c r="C1017" s="2">
        <f>Cleaning!G934*1000</f>
        <v>76000</v>
      </c>
      <c r="D1017" s="2">
        <f>(Table1[[#This Row],[Salary (Min)]]+Table1[[#This Row],[Salary (Max)]])/2</f>
        <v>61500</v>
      </c>
      <c r="E1017" t="s">
        <v>6838</v>
      </c>
      <c r="F1017" t="s">
        <v>1820</v>
      </c>
      <c r="G1017" t="str">
        <f>LEFT(Table1[[#This Row],[Location]],FIND(",",Table1[[#This Row],[Location]])-1)</f>
        <v>Houston</v>
      </c>
      <c r="H1017" t="s">
        <v>91</v>
      </c>
      <c r="I1017" t="s">
        <v>46</v>
      </c>
      <c r="J1017" t="s">
        <v>155</v>
      </c>
      <c r="K1017" t="b">
        <v>0</v>
      </c>
      <c r="L1017">
        <v>0</v>
      </c>
      <c r="M1017">
        <v>0</v>
      </c>
      <c r="N1017">
        <v>0</v>
      </c>
      <c r="O1017">
        <v>0</v>
      </c>
      <c r="P1017">
        <v>0</v>
      </c>
      <c r="Q1017">
        <v>0</v>
      </c>
    </row>
    <row r="1018" spans="1:17" x14ac:dyDescent="0.3">
      <c r="A1018" t="str">
        <f>Cleaning!E935</f>
        <v>Data Analyst</v>
      </c>
      <c r="B1018" s="2">
        <f>Cleaning!F935*1000</f>
        <v>47000</v>
      </c>
      <c r="C1018" s="2">
        <f>Cleaning!G935*1000</f>
        <v>76000</v>
      </c>
      <c r="D1018" s="2">
        <f>(Table1[[#This Row],[Salary (Min)]]+Table1[[#This Row],[Salary (Max)]])/2</f>
        <v>61500</v>
      </c>
      <c r="E1018" t="s">
        <v>6839</v>
      </c>
      <c r="F1018" t="s">
        <v>1820</v>
      </c>
      <c r="G1018" t="str">
        <f>LEFT(Table1[[#This Row],[Location]],FIND(",",Table1[[#This Row],[Location]])-1)</f>
        <v>Houston</v>
      </c>
      <c r="H1018" t="s">
        <v>20</v>
      </c>
      <c r="I1018" t="s">
        <v>336</v>
      </c>
      <c r="J1018" t="s">
        <v>39</v>
      </c>
      <c r="K1018" t="b">
        <v>0</v>
      </c>
      <c r="L1018">
        <v>0</v>
      </c>
      <c r="M1018">
        <v>0</v>
      </c>
      <c r="N1018">
        <v>0</v>
      </c>
      <c r="O1018">
        <v>0</v>
      </c>
      <c r="P1018">
        <v>0</v>
      </c>
      <c r="Q1018">
        <v>0</v>
      </c>
    </row>
    <row r="1019" spans="1:17" x14ac:dyDescent="0.3">
      <c r="A1019" t="str">
        <f>Cleaning!E936</f>
        <v>Data Analyst</v>
      </c>
      <c r="B1019" s="2">
        <f>Cleaning!F936*1000</f>
        <v>47000</v>
      </c>
      <c r="C1019" s="2">
        <f>Cleaning!G936*1000</f>
        <v>76000</v>
      </c>
      <c r="D1019" s="2">
        <f>(Table1[[#This Row],[Salary (Min)]]+Table1[[#This Row],[Salary (Max)]])/2</f>
        <v>61500</v>
      </c>
      <c r="E1019" t="s">
        <v>6840</v>
      </c>
      <c r="F1019" t="s">
        <v>1820</v>
      </c>
      <c r="G1019" t="str">
        <f>LEFT(Table1[[#This Row],[Location]],FIND(",",Table1[[#This Row],[Location]])-1)</f>
        <v>Houston</v>
      </c>
      <c r="H1019" t="s">
        <v>72</v>
      </c>
      <c r="I1019" t="s">
        <v>66</v>
      </c>
      <c r="J1019" t="s">
        <v>132</v>
      </c>
      <c r="K1019" t="b">
        <v>0</v>
      </c>
      <c r="L1019">
        <v>1</v>
      </c>
      <c r="M1019">
        <v>0</v>
      </c>
      <c r="N1019">
        <v>0</v>
      </c>
      <c r="O1019">
        <v>0</v>
      </c>
      <c r="P1019">
        <v>0</v>
      </c>
      <c r="Q1019">
        <v>1</v>
      </c>
    </row>
    <row r="1020" spans="1:17" x14ac:dyDescent="0.3">
      <c r="A1020" t="str">
        <f>Cleaning!E937</f>
        <v>Data Analyst</v>
      </c>
      <c r="B1020" s="2">
        <f>Cleaning!F937*1000</f>
        <v>47000</v>
      </c>
      <c r="C1020" s="2">
        <f>Cleaning!G937*1000</f>
        <v>76000</v>
      </c>
      <c r="D1020" s="2">
        <f>(Table1[[#This Row],[Salary (Min)]]+Table1[[#This Row],[Salary (Max)]])/2</f>
        <v>61500</v>
      </c>
      <c r="E1020" t="s">
        <v>6841</v>
      </c>
      <c r="F1020" t="s">
        <v>1820</v>
      </c>
      <c r="G1020" t="str">
        <f>LEFT(Table1[[#This Row],[Location]],FIND(",",Table1[[#This Row],[Location]])-1)</f>
        <v>Houston</v>
      </c>
      <c r="H1020" t="s">
        <v>20</v>
      </c>
      <c r="I1020" t="s">
        <v>222</v>
      </c>
      <c r="J1020" t="s">
        <v>47</v>
      </c>
      <c r="K1020" t="b">
        <v>0</v>
      </c>
      <c r="L1020">
        <v>1</v>
      </c>
      <c r="M1020">
        <v>0</v>
      </c>
      <c r="N1020">
        <v>0</v>
      </c>
      <c r="O1020">
        <v>0</v>
      </c>
      <c r="P1020">
        <v>0</v>
      </c>
      <c r="Q1020">
        <v>1</v>
      </c>
    </row>
    <row r="1021" spans="1:17" x14ac:dyDescent="0.3">
      <c r="A1021" t="str">
        <f>Cleaning!E938</f>
        <v>Data Analyst</v>
      </c>
      <c r="B1021" s="2">
        <f>Cleaning!F938*1000</f>
        <v>47000</v>
      </c>
      <c r="C1021" s="2">
        <f>Cleaning!G938*1000</f>
        <v>76000</v>
      </c>
      <c r="D1021" s="2">
        <f>(Table1[[#This Row],[Salary (Min)]]+Table1[[#This Row],[Salary (Max)]])/2</f>
        <v>61500</v>
      </c>
      <c r="E1021" t="s">
        <v>6842</v>
      </c>
      <c r="F1021" t="s">
        <v>1395</v>
      </c>
      <c r="G1021" t="str">
        <f>LEFT(Table1[[#This Row],[Location]],FIND(",",Table1[[#This Row],[Location]])-1)</f>
        <v>Sugar Land</v>
      </c>
      <c r="H1021" t="s">
        <v>137</v>
      </c>
      <c r="I1021" t="s">
        <v>137</v>
      </c>
      <c r="J1021" t="s">
        <v>39</v>
      </c>
      <c r="K1021" t="b">
        <v>0</v>
      </c>
      <c r="L1021">
        <v>0</v>
      </c>
      <c r="M1021">
        <v>0</v>
      </c>
      <c r="N1021">
        <v>0</v>
      </c>
      <c r="O1021">
        <v>0</v>
      </c>
      <c r="P1021">
        <v>0</v>
      </c>
      <c r="Q1021">
        <v>0</v>
      </c>
    </row>
    <row r="1022" spans="1:17" x14ac:dyDescent="0.3">
      <c r="A1022" t="str">
        <f>Cleaning!E939</f>
        <v>Data Analyst</v>
      </c>
      <c r="B1022" s="2">
        <f>Cleaning!F939*1000</f>
        <v>47000</v>
      </c>
      <c r="C1022" s="2">
        <f>Cleaning!G939*1000</f>
        <v>76000</v>
      </c>
      <c r="D1022" s="2">
        <f>(Table1[[#This Row],[Salary (Min)]]+Table1[[#This Row],[Salary (Max)]])/2</f>
        <v>61500</v>
      </c>
      <c r="E1022" t="s">
        <v>6731</v>
      </c>
      <c r="F1022" t="s">
        <v>2836</v>
      </c>
      <c r="G1022" t="str">
        <f>LEFT(Table1[[#This Row],[Location]],FIND(",",Table1[[#This Row],[Location]])-1)</f>
        <v>Pasadena</v>
      </c>
      <c r="H1022" t="s">
        <v>35</v>
      </c>
      <c r="I1022" t="s">
        <v>222</v>
      </c>
      <c r="J1022" t="s">
        <v>24</v>
      </c>
      <c r="K1022" t="b">
        <v>0</v>
      </c>
      <c r="L1022">
        <v>1</v>
      </c>
      <c r="M1022">
        <v>1</v>
      </c>
      <c r="N1022">
        <v>0</v>
      </c>
      <c r="O1022">
        <v>1</v>
      </c>
      <c r="P1022">
        <v>1</v>
      </c>
      <c r="Q1022">
        <v>1</v>
      </c>
    </row>
    <row r="1023" spans="1:17" x14ac:dyDescent="0.3">
      <c r="A1023" t="str">
        <f>Cleaning!E940</f>
        <v>Data Analyst</v>
      </c>
      <c r="B1023" s="2">
        <f>Cleaning!F940*1000</f>
        <v>47000</v>
      </c>
      <c r="C1023" s="2">
        <f>Cleaning!G940*1000</f>
        <v>76000</v>
      </c>
      <c r="D1023" s="2">
        <f>(Table1[[#This Row],[Salary (Min)]]+Table1[[#This Row],[Salary (Max)]])/2</f>
        <v>61500</v>
      </c>
      <c r="E1023" t="s">
        <v>6798</v>
      </c>
      <c r="F1023" t="s">
        <v>1820</v>
      </c>
      <c r="G1023" t="str">
        <f>LEFT(Table1[[#This Row],[Location]],FIND(",",Table1[[#This Row],[Location]])-1)</f>
        <v>Houston</v>
      </c>
      <c r="H1023" t="s">
        <v>28</v>
      </c>
      <c r="I1023" t="s">
        <v>66</v>
      </c>
      <c r="J1023" t="s">
        <v>132</v>
      </c>
      <c r="K1023" t="b">
        <v>0</v>
      </c>
      <c r="L1023">
        <v>0</v>
      </c>
      <c r="M1023">
        <v>0</v>
      </c>
      <c r="N1023">
        <v>0</v>
      </c>
      <c r="O1023">
        <v>0</v>
      </c>
      <c r="P1023">
        <v>0</v>
      </c>
      <c r="Q1023">
        <v>1</v>
      </c>
    </row>
    <row r="1024" spans="1:17" x14ac:dyDescent="0.3">
      <c r="A1024" t="str">
        <f>Cleaning!E941</f>
        <v>Data Analyst</v>
      </c>
      <c r="B1024" s="2">
        <f>Cleaning!F941*1000</f>
        <v>47000</v>
      </c>
      <c r="C1024" s="2">
        <f>Cleaning!G941*1000</f>
        <v>76000</v>
      </c>
      <c r="D1024" s="2">
        <f>(Table1[[#This Row],[Salary (Min)]]+Table1[[#This Row],[Salary (Max)]])/2</f>
        <v>61500</v>
      </c>
      <c r="E1024" t="s">
        <v>6804</v>
      </c>
      <c r="F1024" t="s">
        <v>1820</v>
      </c>
      <c r="G1024" t="str">
        <f>LEFT(Table1[[#This Row],[Location]],FIND(",",Table1[[#This Row],[Location]])-1)</f>
        <v>Houston</v>
      </c>
      <c r="H1024" t="s">
        <v>20</v>
      </c>
      <c r="I1024" t="s">
        <v>58</v>
      </c>
      <c r="J1024" t="s">
        <v>160</v>
      </c>
      <c r="K1024" t="b">
        <v>0</v>
      </c>
      <c r="L1024">
        <v>0</v>
      </c>
      <c r="M1024">
        <v>0</v>
      </c>
      <c r="N1024">
        <v>0</v>
      </c>
      <c r="O1024">
        <v>0</v>
      </c>
      <c r="P1024">
        <v>0</v>
      </c>
      <c r="Q1024">
        <v>1</v>
      </c>
    </row>
    <row r="1025" spans="1:17" x14ac:dyDescent="0.3">
      <c r="A1025" t="str">
        <f>Cleaning!E942</f>
        <v>Data Analyst</v>
      </c>
      <c r="B1025" s="2">
        <f>Cleaning!F942*1000</f>
        <v>47000</v>
      </c>
      <c r="C1025" s="2">
        <f>Cleaning!G942*1000</f>
        <v>76000</v>
      </c>
      <c r="D1025" s="2">
        <f>(Table1[[#This Row],[Salary (Min)]]+Table1[[#This Row],[Salary (Max)]])/2</f>
        <v>61500</v>
      </c>
      <c r="E1025" t="s">
        <v>6843</v>
      </c>
      <c r="F1025" t="s">
        <v>2732</v>
      </c>
      <c r="G1025" t="str">
        <f>LEFT(Table1[[#This Row],[Location]],FIND(",",Table1[[#This Row],[Location]])-1)</f>
        <v>Pearland</v>
      </c>
      <c r="H1025" t="s">
        <v>35</v>
      </c>
      <c r="I1025" t="s">
        <v>29</v>
      </c>
      <c r="J1025" t="s">
        <v>24</v>
      </c>
      <c r="K1025" t="b">
        <v>0</v>
      </c>
      <c r="L1025">
        <v>0</v>
      </c>
      <c r="M1025">
        <v>0</v>
      </c>
      <c r="N1025">
        <v>0</v>
      </c>
      <c r="O1025">
        <v>0</v>
      </c>
      <c r="P1025">
        <v>0</v>
      </c>
      <c r="Q1025">
        <v>1</v>
      </c>
    </row>
    <row r="1026" spans="1:17" x14ac:dyDescent="0.3">
      <c r="A1026" t="str">
        <f>Cleaning!E2049</f>
        <v>Data Analyst</v>
      </c>
      <c r="B1026" s="2">
        <f>Cleaning!F2049*1000</f>
        <v>47000</v>
      </c>
      <c r="C1026" s="2">
        <f>Cleaning!G2049*1000</f>
        <v>74000</v>
      </c>
      <c r="D1026" s="2">
        <f>(Table1[[#This Row],[Salary (Min)]]+Table1[[#This Row],[Salary (Max)]])/2</f>
        <v>60500</v>
      </c>
      <c r="E1026" t="s">
        <v>6443</v>
      </c>
      <c r="F1026" t="s">
        <v>1909</v>
      </c>
      <c r="G1026" t="str">
        <f>LEFT(Table1[[#This Row],[Location]],FIND(",",Table1[[#This Row],[Location]])-1)</f>
        <v>Oakland</v>
      </c>
      <c r="H1026" t="s">
        <v>51</v>
      </c>
      <c r="I1026" t="s">
        <v>222</v>
      </c>
      <c r="J1026" t="s">
        <v>39</v>
      </c>
      <c r="K1026" t="b">
        <v>0</v>
      </c>
      <c r="L1026">
        <v>1</v>
      </c>
      <c r="M1026">
        <v>0</v>
      </c>
      <c r="N1026">
        <v>0</v>
      </c>
      <c r="O1026">
        <v>0</v>
      </c>
      <c r="P1026">
        <v>0</v>
      </c>
      <c r="Q1026">
        <v>1</v>
      </c>
    </row>
    <row r="1027" spans="1:17" x14ac:dyDescent="0.3">
      <c r="A1027" t="str">
        <f>Cleaning!E2050</f>
        <v>Business Analyst</v>
      </c>
      <c r="B1027" s="2">
        <f>Cleaning!F2050*1000</f>
        <v>47000</v>
      </c>
      <c r="C1027" s="2">
        <f>Cleaning!G2050*1000</f>
        <v>74000</v>
      </c>
      <c r="D1027" s="2">
        <f>(Table1[[#This Row],[Salary (Min)]]+Table1[[#This Row],[Salary (Max)]])/2</f>
        <v>60500</v>
      </c>
      <c r="E1027" t="s">
        <v>7538</v>
      </c>
      <c r="F1027" t="s">
        <v>405</v>
      </c>
      <c r="G1027" t="str">
        <f>LEFT(Table1[[#This Row],[Location]],FIND(",",Table1[[#This Row],[Location]])-1)</f>
        <v>San Mateo</v>
      </c>
      <c r="H1027" t="s">
        <v>72</v>
      </c>
      <c r="I1027" t="s">
        <v>58</v>
      </c>
      <c r="J1027" t="s">
        <v>86</v>
      </c>
      <c r="K1027" t="b">
        <v>0</v>
      </c>
      <c r="L1027">
        <v>1</v>
      </c>
      <c r="M1027">
        <v>0</v>
      </c>
      <c r="N1027">
        <v>0</v>
      </c>
      <c r="O1027">
        <v>0</v>
      </c>
      <c r="P1027">
        <v>1</v>
      </c>
      <c r="Q1027">
        <v>0</v>
      </c>
    </row>
    <row r="1028" spans="1:17" x14ac:dyDescent="0.3">
      <c r="A1028" t="str">
        <f>Cleaning!E2051</f>
        <v>Data Analyst</v>
      </c>
      <c r="B1028" s="2">
        <f>Cleaning!F2051*1000</f>
        <v>47000</v>
      </c>
      <c r="C1028" s="2">
        <f>Cleaning!G2051*1000</f>
        <v>74000</v>
      </c>
      <c r="D1028" s="2">
        <f>(Table1[[#This Row],[Salary (Min)]]+Table1[[#This Row],[Salary (Max)]])/2</f>
        <v>60500</v>
      </c>
      <c r="E1028" t="s">
        <v>7539</v>
      </c>
      <c r="F1028" t="s">
        <v>1909</v>
      </c>
      <c r="G1028" t="str">
        <f>LEFT(Table1[[#This Row],[Location]],FIND(",",Table1[[#This Row],[Location]])-1)</f>
        <v>Oakland</v>
      </c>
      <c r="H1028" t="s">
        <v>28</v>
      </c>
      <c r="I1028" t="s">
        <v>29</v>
      </c>
      <c r="J1028" t="s">
        <v>86</v>
      </c>
      <c r="K1028" t="b">
        <v>0</v>
      </c>
      <c r="L1028">
        <v>1</v>
      </c>
      <c r="M1028">
        <v>0</v>
      </c>
      <c r="N1028">
        <v>0</v>
      </c>
      <c r="O1028">
        <v>1</v>
      </c>
      <c r="P1028">
        <v>0</v>
      </c>
      <c r="Q1028">
        <v>0</v>
      </c>
    </row>
    <row r="1029" spans="1:17" x14ac:dyDescent="0.3">
      <c r="A1029" t="str">
        <f>Cleaning!E2052</f>
        <v>Data Analyst</v>
      </c>
      <c r="B1029" s="2">
        <f>Cleaning!F2052*1000</f>
        <v>47000</v>
      </c>
      <c r="C1029" s="2">
        <f>Cleaning!G2052*1000</f>
        <v>74000</v>
      </c>
      <c r="D1029" s="2">
        <f>(Table1[[#This Row],[Salary (Min)]]+Table1[[#This Row],[Salary (Max)]])/2</f>
        <v>60500</v>
      </c>
      <c r="E1029" t="s">
        <v>7483</v>
      </c>
      <c r="F1029" t="s">
        <v>154</v>
      </c>
      <c r="G1029" t="str">
        <f>LEFT(Table1[[#This Row],[Location]],FIND(",",Table1[[#This Row],[Location]])-1)</f>
        <v>San Francisco</v>
      </c>
      <c r="H1029" t="s">
        <v>20</v>
      </c>
      <c r="I1029" t="s">
        <v>194</v>
      </c>
      <c r="J1029" t="s">
        <v>39</v>
      </c>
      <c r="K1029" t="b">
        <v>1</v>
      </c>
      <c r="L1029">
        <v>0</v>
      </c>
      <c r="M1029">
        <v>0</v>
      </c>
      <c r="N1029">
        <v>0</v>
      </c>
      <c r="O1029">
        <v>0</v>
      </c>
      <c r="P1029">
        <v>0</v>
      </c>
      <c r="Q1029">
        <v>0</v>
      </c>
    </row>
    <row r="1030" spans="1:17" x14ac:dyDescent="0.3">
      <c r="A1030" t="str">
        <f>Cleaning!E2053</f>
        <v>Data Analyst</v>
      </c>
      <c r="B1030" s="2">
        <f>Cleaning!F2053*1000</f>
        <v>47000</v>
      </c>
      <c r="C1030" s="2">
        <f>Cleaning!G2053*1000</f>
        <v>74000</v>
      </c>
      <c r="D1030" s="2">
        <f>(Table1[[#This Row],[Salary (Min)]]+Table1[[#This Row],[Salary (Max)]])/2</f>
        <v>60500</v>
      </c>
      <c r="E1030" t="s">
        <v>7526</v>
      </c>
      <c r="F1030" t="s">
        <v>154</v>
      </c>
      <c r="G1030" t="str">
        <f>LEFT(Table1[[#This Row],[Location]],FIND(",",Table1[[#This Row],[Location]])-1)</f>
        <v>San Francisco</v>
      </c>
      <c r="H1030" t="s">
        <v>118</v>
      </c>
      <c r="I1030" t="s">
        <v>1127</v>
      </c>
      <c r="J1030" t="s">
        <v>39</v>
      </c>
      <c r="K1030" t="b">
        <v>0</v>
      </c>
      <c r="L1030">
        <v>1</v>
      </c>
      <c r="M1030">
        <v>0</v>
      </c>
      <c r="N1030">
        <v>0</v>
      </c>
      <c r="O1030">
        <v>0</v>
      </c>
      <c r="P1030">
        <v>0</v>
      </c>
      <c r="Q1030">
        <v>1</v>
      </c>
    </row>
    <row r="1031" spans="1:17" x14ac:dyDescent="0.3">
      <c r="A1031" t="str">
        <f>Cleaning!E2054</f>
        <v>Data Analyst</v>
      </c>
      <c r="B1031" s="2">
        <f>Cleaning!F2054*1000</f>
        <v>47000</v>
      </c>
      <c r="C1031" s="2">
        <f>Cleaning!G2054*1000</f>
        <v>74000</v>
      </c>
      <c r="D1031" s="2">
        <f>(Table1[[#This Row],[Salary (Min)]]+Table1[[#This Row],[Salary (Max)]])/2</f>
        <v>60500</v>
      </c>
      <c r="E1031" t="s">
        <v>7540</v>
      </c>
      <c r="F1031" t="s">
        <v>5435</v>
      </c>
      <c r="G1031" t="str">
        <f>LEFT(Table1[[#This Row],[Location]],FIND(",",Table1[[#This Row],[Location]])-1)</f>
        <v>South San Francisco</v>
      </c>
      <c r="H1031" t="s">
        <v>35</v>
      </c>
      <c r="I1031" t="s">
        <v>46</v>
      </c>
      <c r="J1031" t="s">
        <v>24</v>
      </c>
      <c r="K1031" t="b">
        <v>0</v>
      </c>
      <c r="L1031">
        <v>0</v>
      </c>
      <c r="M1031">
        <v>0</v>
      </c>
      <c r="N1031">
        <v>0</v>
      </c>
      <c r="O1031">
        <v>0</v>
      </c>
      <c r="P1031">
        <v>0</v>
      </c>
      <c r="Q1031">
        <v>1</v>
      </c>
    </row>
    <row r="1032" spans="1:17" x14ac:dyDescent="0.3">
      <c r="A1032" t="str">
        <f>Cleaning!E2055</f>
        <v>Data Analyst</v>
      </c>
      <c r="B1032" s="2">
        <f>Cleaning!F2055*1000</f>
        <v>47000</v>
      </c>
      <c r="C1032" s="2">
        <f>Cleaning!G2055*1000</f>
        <v>74000</v>
      </c>
      <c r="D1032" s="2">
        <f>(Table1[[#This Row],[Salary (Min)]]+Table1[[#This Row],[Salary (Max)]])/2</f>
        <v>60500</v>
      </c>
      <c r="E1032" t="s">
        <v>7532</v>
      </c>
      <c r="F1032" t="s">
        <v>5344</v>
      </c>
      <c r="G1032" t="str">
        <f>LEFT(Table1[[#This Row],[Location]],FIND(",",Table1[[#This Row],[Location]])-1)</f>
        <v>Foster City</v>
      </c>
      <c r="H1032" t="s">
        <v>20</v>
      </c>
      <c r="I1032" t="s">
        <v>46</v>
      </c>
      <c r="J1032" t="s">
        <v>39</v>
      </c>
      <c r="K1032" t="b">
        <v>0</v>
      </c>
      <c r="L1032">
        <v>1</v>
      </c>
      <c r="M1032">
        <v>0</v>
      </c>
      <c r="N1032">
        <v>0</v>
      </c>
      <c r="O1032">
        <v>0</v>
      </c>
      <c r="P1032">
        <v>0</v>
      </c>
      <c r="Q1032">
        <v>1</v>
      </c>
    </row>
    <row r="1033" spans="1:17" x14ac:dyDescent="0.3">
      <c r="A1033" t="str">
        <f>Cleaning!E2056</f>
        <v>Data Analyst</v>
      </c>
      <c r="B1033" s="2">
        <f>Cleaning!F2056*1000</f>
        <v>47000</v>
      </c>
      <c r="C1033" s="2">
        <f>Cleaning!G2056*1000</f>
        <v>74000</v>
      </c>
      <c r="D1033" s="2">
        <f>(Table1[[#This Row],[Salary (Min)]]+Table1[[#This Row],[Salary (Max)]])/2</f>
        <v>60500</v>
      </c>
      <c r="E1033" t="s">
        <v>7486</v>
      </c>
      <c r="F1033" t="s">
        <v>5655</v>
      </c>
      <c r="G1033" t="str">
        <f>LEFT(Table1[[#This Row],[Location]],FIND(",",Table1[[#This Row],[Location]])-1)</f>
        <v>Alameda</v>
      </c>
      <c r="H1033" t="s">
        <v>35</v>
      </c>
      <c r="I1033" t="s">
        <v>222</v>
      </c>
      <c r="J1033" t="s">
        <v>24</v>
      </c>
      <c r="K1033" t="b">
        <v>0</v>
      </c>
      <c r="L1033">
        <v>0</v>
      </c>
      <c r="M1033">
        <v>0</v>
      </c>
      <c r="N1033">
        <v>0</v>
      </c>
      <c r="O1033">
        <v>0</v>
      </c>
      <c r="P1033">
        <v>0</v>
      </c>
      <c r="Q1033">
        <v>1</v>
      </c>
    </row>
    <row r="1034" spans="1:17" x14ac:dyDescent="0.3">
      <c r="A1034" t="str">
        <f>Cleaning!E2057</f>
        <v>Data Analyst</v>
      </c>
      <c r="B1034" s="2">
        <f>Cleaning!F2057*1000</f>
        <v>47000</v>
      </c>
      <c r="C1034" s="2">
        <f>Cleaning!G2057*1000</f>
        <v>74000</v>
      </c>
      <c r="D1034" s="2">
        <f>(Table1[[#This Row],[Salary (Min)]]+Table1[[#This Row],[Salary (Max)]])/2</f>
        <v>60500</v>
      </c>
      <c r="E1034" t="s">
        <v>7472</v>
      </c>
      <c r="F1034" t="s">
        <v>1909</v>
      </c>
      <c r="G1034" t="str">
        <f>LEFT(Table1[[#This Row],[Location]],FIND(",",Table1[[#This Row],[Location]])-1)</f>
        <v>Oakland</v>
      </c>
      <c r="H1034" t="s">
        <v>20</v>
      </c>
      <c r="I1034" t="s">
        <v>119</v>
      </c>
      <c r="J1034" t="s">
        <v>47</v>
      </c>
      <c r="K1034" t="b">
        <v>0</v>
      </c>
      <c r="L1034">
        <v>0</v>
      </c>
      <c r="M1034">
        <v>0</v>
      </c>
      <c r="N1034">
        <v>0</v>
      </c>
      <c r="O1034">
        <v>0</v>
      </c>
      <c r="P1034">
        <v>0</v>
      </c>
      <c r="Q1034">
        <v>1</v>
      </c>
    </row>
    <row r="1035" spans="1:17" x14ac:dyDescent="0.3">
      <c r="A1035" t="str">
        <f>Cleaning!E2058</f>
        <v>Business Analyst</v>
      </c>
      <c r="B1035" s="2">
        <f>Cleaning!F2058*1000</f>
        <v>47000</v>
      </c>
      <c r="C1035" s="2">
        <f>Cleaning!G2058*1000</f>
        <v>74000</v>
      </c>
      <c r="D1035" s="2">
        <f>(Table1[[#This Row],[Salary (Min)]]+Table1[[#This Row],[Salary (Max)]])/2</f>
        <v>60500</v>
      </c>
      <c r="E1035" t="s">
        <v>6857</v>
      </c>
      <c r="F1035" t="s">
        <v>1923</v>
      </c>
      <c r="G1035" t="str">
        <f>LEFT(Table1[[#This Row],[Location]],FIND(",",Table1[[#This Row],[Location]])-1)</f>
        <v>Walnut Creek</v>
      </c>
      <c r="H1035" t="s">
        <v>118</v>
      </c>
      <c r="I1035" t="s">
        <v>119</v>
      </c>
      <c r="J1035" t="s">
        <v>441</v>
      </c>
      <c r="K1035" t="b">
        <v>0</v>
      </c>
      <c r="L1035">
        <v>1</v>
      </c>
      <c r="M1035">
        <v>1</v>
      </c>
      <c r="N1035">
        <v>0</v>
      </c>
      <c r="O1035">
        <v>1</v>
      </c>
      <c r="P1035">
        <v>0</v>
      </c>
      <c r="Q1035">
        <v>1</v>
      </c>
    </row>
    <row r="1036" spans="1:17" x14ac:dyDescent="0.3">
      <c r="A1036" t="str">
        <f>Cleaning!E2059</f>
        <v>Business Analyst</v>
      </c>
      <c r="B1036" s="2">
        <f>Cleaning!F2059*1000</f>
        <v>47000</v>
      </c>
      <c r="C1036" s="2">
        <f>Cleaning!G2059*1000</f>
        <v>74000</v>
      </c>
      <c r="D1036" s="2">
        <f>(Table1[[#This Row],[Salary (Min)]]+Table1[[#This Row],[Salary (Max)]])/2</f>
        <v>60500</v>
      </c>
      <c r="E1036" t="s">
        <v>7385</v>
      </c>
      <c r="F1036" t="s">
        <v>154</v>
      </c>
      <c r="G1036" t="str">
        <f>LEFT(Table1[[#This Row],[Location]],FIND(",",Table1[[#This Row],[Location]])-1)</f>
        <v>San Francisco</v>
      </c>
      <c r="H1036" t="s">
        <v>28</v>
      </c>
      <c r="I1036" t="s">
        <v>194</v>
      </c>
      <c r="J1036" t="s">
        <v>132</v>
      </c>
      <c r="K1036" t="b">
        <v>0</v>
      </c>
      <c r="L1036">
        <v>0</v>
      </c>
      <c r="M1036">
        <v>0</v>
      </c>
      <c r="N1036">
        <v>0</v>
      </c>
      <c r="O1036">
        <v>0</v>
      </c>
      <c r="P1036">
        <v>0</v>
      </c>
      <c r="Q1036">
        <v>0</v>
      </c>
    </row>
    <row r="1037" spans="1:17" x14ac:dyDescent="0.3">
      <c r="A1037" t="str">
        <f>Cleaning!E2060</f>
        <v>Data Analyst</v>
      </c>
      <c r="B1037" s="2">
        <f>Cleaning!F2060*1000</f>
        <v>47000</v>
      </c>
      <c r="C1037" s="2">
        <f>Cleaning!G2060*1000</f>
        <v>74000</v>
      </c>
      <c r="D1037" s="2">
        <f>(Table1[[#This Row],[Salary (Min)]]+Table1[[#This Row],[Salary (Max)]])/2</f>
        <v>60500</v>
      </c>
      <c r="E1037" t="s">
        <v>6537</v>
      </c>
      <c r="F1037" t="s">
        <v>1685</v>
      </c>
      <c r="G1037" t="str">
        <f>LEFT(Table1[[#This Row],[Location]],FIND(",",Table1[[#This Row],[Location]])-1)</f>
        <v>Burlingame</v>
      </c>
      <c r="H1037" t="s">
        <v>20</v>
      </c>
      <c r="I1037" t="s">
        <v>336</v>
      </c>
      <c r="J1037" t="s">
        <v>160</v>
      </c>
      <c r="K1037" t="b">
        <v>0</v>
      </c>
      <c r="L1037">
        <v>1</v>
      </c>
      <c r="M1037">
        <v>0</v>
      </c>
      <c r="N1037">
        <v>0</v>
      </c>
      <c r="O1037">
        <v>0</v>
      </c>
      <c r="P1037">
        <v>0</v>
      </c>
      <c r="Q1037">
        <v>1</v>
      </c>
    </row>
    <row r="1038" spans="1:17" x14ac:dyDescent="0.3">
      <c r="A1038" t="str">
        <f>Cleaning!E2061</f>
        <v>Business Analyst</v>
      </c>
      <c r="B1038" s="2">
        <f>Cleaning!F2061*1000</f>
        <v>47000</v>
      </c>
      <c r="C1038" s="2">
        <f>Cleaning!G2061*1000</f>
        <v>74000</v>
      </c>
      <c r="D1038" s="2">
        <f>(Table1[[#This Row],[Salary (Min)]]+Table1[[#This Row],[Salary (Max)]])/2</f>
        <v>60500</v>
      </c>
      <c r="E1038" t="s">
        <v>7541</v>
      </c>
      <c r="F1038" t="s">
        <v>5435</v>
      </c>
      <c r="G1038" t="str">
        <f>LEFT(Table1[[#This Row],[Location]],FIND(",",Table1[[#This Row],[Location]])-1)</f>
        <v>South San Francisco</v>
      </c>
      <c r="H1038" t="s">
        <v>51</v>
      </c>
      <c r="I1038" t="s">
        <v>475</v>
      </c>
      <c r="J1038" t="s">
        <v>39</v>
      </c>
      <c r="K1038" t="b">
        <v>0</v>
      </c>
      <c r="L1038">
        <v>1</v>
      </c>
      <c r="M1038">
        <v>0</v>
      </c>
      <c r="N1038">
        <v>0</v>
      </c>
      <c r="O1038">
        <v>0</v>
      </c>
      <c r="P1038">
        <v>0</v>
      </c>
      <c r="Q1038">
        <v>1</v>
      </c>
    </row>
    <row r="1039" spans="1:17" x14ac:dyDescent="0.3">
      <c r="A1039" t="str">
        <f>Cleaning!E2062</f>
        <v>Data Analyst</v>
      </c>
      <c r="B1039" s="2">
        <f>Cleaning!F2062*1000</f>
        <v>47000</v>
      </c>
      <c r="C1039" s="2">
        <f>Cleaning!G2062*1000</f>
        <v>74000</v>
      </c>
      <c r="D1039" s="2">
        <f>(Table1[[#This Row],[Salary (Min)]]+Table1[[#This Row],[Salary (Max)]])/2</f>
        <v>60500</v>
      </c>
      <c r="E1039" t="s">
        <v>7542</v>
      </c>
      <c r="F1039" t="s">
        <v>5435</v>
      </c>
      <c r="G1039" t="str">
        <f>LEFT(Table1[[#This Row],[Location]],FIND(",",Table1[[#This Row],[Location]])-1)</f>
        <v>South San Francisco</v>
      </c>
      <c r="H1039" t="s">
        <v>118</v>
      </c>
      <c r="I1039" t="s">
        <v>80</v>
      </c>
      <c r="J1039" t="s">
        <v>39</v>
      </c>
      <c r="K1039" t="b">
        <v>0</v>
      </c>
      <c r="L1039">
        <v>0</v>
      </c>
      <c r="M1039">
        <v>0</v>
      </c>
      <c r="N1039">
        <v>0</v>
      </c>
      <c r="O1039">
        <v>0</v>
      </c>
      <c r="P1039">
        <v>0</v>
      </c>
      <c r="Q1039">
        <v>0</v>
      </c>
    </row>
    <row r="1040" spans="1:17" x14ac:dyDescent="0.3">
      <c r="A1040" t="str">
        <f>Cleaning!E2063</f>
        <v>Business Analyst</v>
      </c>
      <c r="B1040" s="2">
        <f>Cleaning!F2063*1000</f>
        <v>47000</v>
      </c>
      <c r="C1040" s="2">
        <f>Cleaning!G2063*1000</f>
        <v>74000</v>
      </c>
      <c r="D1040" s="2">
        <f>(Table1[[#This Row],[Salary (Min)]]+Table1[[#This Row],[Salary (Max)]])/2</f>
        <v>60500</v>
      </c>
      <c r="E1040" t="s">
        <v>7543</v>
      </c>
      <c r="F1040" t="s">
        <v>154</v>
      </c>
      <c r="G1040" t="str">
        <f>LEFT(Table1[[#This Row],[Location]],FIND(",",Table1[[#This Row],[Location]])-1)</f>
        <v>San Francisco</v>
      </c>
      <c r="H1040" t="s">
        <v>72</v>
      </c>
      <c r="I1040" t="s">
        <v>137</v>
      </c>
      <c r="J1040" t="s">
        <v>39</v>
      </c>
      <c r="K1040" t="b">
        <v>0</v>
      </c>
      <c r="L1040">
        <v>0</v>
      </c>
      <c r="M1040">
        <v>0</v>
      </c>
      <c r="N1040">
        <v>0</v>
      </c>
      <c r="O1040">
        <v>0</v>
      </c>
      <c r="P1040">
        <v>0</v>
      </c>
      <c r="Q1040">
        <v>1</v>
      </c>
    </row>
    <row r="1041" spans="1:17" x14ac:dyDescent="0.3">
      <c r="A1041" t="str">
        <f>Cleaning!E2064</f>
        <v>Data Analyst</v>
      </c>
      <c r="B1041" s="2">
        <f>Cleaning!F2064*1000</f>
        <v>47000</v>
      </c>
      <c r="C1041" s="2">
        <f>Cleaning!G2064*1000</f>
        <v>74000</v>
      </c>
      <c r="D1041" s="2">
        <f>(Table1[[#This Row],[Salary (Min)]]+Table1[[#This Row],[Salary (Max)]])/2</f>
        <v>60500</v>
      </c>
      <c r="E1041" t="s">
        <v>7544</v>
      </c>
      <c r="F1041" t="s">
        <v>5451</v>
      </c>
      <c r="G1041" t="str">
        <f>LEFT(Table1[[#This Row],[Location]],FIND(",",Table1[[#This Row],[Location]])-1)</f>
        <v>San Ramon</v>
      </c>
      <c r="H1041" t="s">
        <v>35</v>
      </c>
      <c r="I1041" t="s">
        <v>222</v>
      </c>
      <c r="J1041" t="s">
        <v>24</v>
      </c>
      <c r="K1041" t="b">
        <v>0</v>
      </c>
      <c r="L1041">
        <v>0</v>
      </c>
      <c r="M1041">
        <v>0</v>
      </c>
      <c r="N1041">
        <v>0</v>
      </c>
      <c r="O1041">
        <v>0</v>
      </c>
      <c r="P1041">
        <v>0</v>
      </c>
      <c r="Q1041">
        <v>1</v>
      </c>
    </row>
    <row r="1042" spans="1:17" x14ac:dyDescent="0.3">
      <c r="A1042" t="str">
        <f>Cleaning!E2065</f>
        <v>Data Analyst</v>
      </c>
      <c r="B1042" s="2">
        <f>Cleaning!F2065*1000</f>
        <v>47000</v>
      </c>
      <c r="C1042" s="2">
        <f>Cleaning!G2065*1000</f>
        <v>74000</v>
      </c>
      <c r="D1042" s="2">
        <f>(Table1[[#This Row],[Salary (Min)]]+Table1[[#This Row],[Salary (Max)]])/2</f>
        <v>60500</v>
      </c>
      <c r="E1042" t="s">
        <v>6741</v>
      </c>
      <c r="F1042" t="s">
        <v>154</v>
      </c>
      <c r="G1042" t="str">
        <f>LEFT(Table1[[#This Row],[Location]],FIND(",",Table1[[#This Row],[Location]])-1)</f>
        <v>San Francisco</v>
      </c>
      <c r="H1042" t="s">
        <v>20</v>
      </c>
      <c r="I1042" t="s">
        <v>222</v>
      </c>
      <c r="J1042" t="s">
        <v>39</v>
      </c>
      <c r="K1042" t="b">
        <v>0</v>
      </c>
      <c r="L1042">
        <v>1</v>
      </c>
      <c r="M1042">
        <v>1</v>
      </c>
      <c r="N1042">
        <v>0</v>
      </c>
      <c r="O1042">
        <v>0</v>
      </c>
      <c r="P1042">
        <v>0</v>
      </c>
      <c r="Q1042">
        <v>1</v>
      </c>
    </row>
    <row r="1043" spans="1:17" x14ac:dyDescent="0.3">
      <c r="A1043" t="str">
        <f>Cleaning!E2066</f>
        <v>Data Analyst</v>
      </c>
      <c r="B1043" s="2">
        <f>Cleaning!F2066*1000</f>
        <v>47000</v>
      </c>
      <c r="C1043" s="2">
        <f>Cleaning!G2066*1000</f>
        <v>74000</v>
      </c>
      <c r="D1043" s="2">
        <f>(Table1[[#This Row],[Salary (Min)]]+Table1[[#This Row],[Salary (Max)]])/2</f>
        <v>60500</v>
      </c>
      <c r="E1043" t="s">
        <v>7545</v>
      </c>
      <c r="F1043" t="s">
        <v>154</v>
      </c>
      <c r="G1043" t="str">
        <f>LEFT(Table1[[#This Row],[Location]],FIND(",",Table1[[#This Row],[Location]])-1)</f>
        <v>San Francisco</v>
      </c>
      <c r="H1043" t="s">
        <v>72</v>
      </c>
      <c r="I1043" t="s">
        <v>336</v>
      </c>
      <c r="J1043" t="s">
        <v>39</v>
      </c>
      <c r="K1043" t="b">
        <v>0</v>
      </c>
      <c r="L1043">
        <v>1</v>
      </c>
      <c r="M1043">
        <v>1</v>
      </c>
      <c r="N1043">
        <v>0</v>
      </c>
      <c r="O1043">
        <v>1</v>
      </c>
      <c r="P1043">
        <v>0</v>
      </c>
      <c r="Q1043">
        <v>1</v>
      </c>
    </row>
    <row r="1044" spans="1:17" x14ac:dyDescent="0.3">
      <c r="A1044" t="str">
        <f>Cleaning!E2067</f>
        <v>Business Analyst</v>
      </c>
      <c r="B1044" s="2">
        <f>Cleaning!F2067*1000</f>
        <v>47000</v>
      </c>
      <c r="C1044" s="2">
        <f>Cleaning!G2067*1000</f>
        <v>74000</v>
      </c>
      <c r="D1044" s="2">
        <f>(Table1[[#This Row],[Salary (Min)]]+Table1[[#This Row],[Salary (Max)]])/2</f>
        <v>60500</v>
      </c>
      <c r="E1044" t="s">
        <v>7546</v>
      </c>
      <c r="F1044" t="s">
        <v>5344</v>
      </c>
      <c r="G1044" t="str">
        <f>LEFT(Table1[[#This Row],[Location]],FIND(",",Table1[[#This Row],[Location]])-1)</f>
        <v>Foster City</v>
      </c>
      <c r="H1044" t="s">
        <v>118</v>
      </c>
      <c r="I1044" t="s">
        <v>80</v>
      </c>
      <c r="J1044" t="s">
        <v>39</v>
      </c>
      <c r="K1044" t="b">
        <v>0</v>
      </c>
      <c r="L1044">
        <v>1</v>
      </c>
      <c r="M1044">
        <v>0</v>
      </c>
      <c r="N1044">
        <v>0</v>
      </c>
      <c r="O1044">
        <v>1</v>
      </c>
      <c r="P1044">
        <v>0</v>
      </c>
      <c r="Q1044">
        <v>1</v>
      </c>
    </row>
    <row r="1045" spans="1:17" x14ac:dyDescent="0.3">
      <c r="A1045" t="str">
        <f>Cleaning!E2068</f>
        <v>Data Analyst</v>
      </c>
      <c r="B1045" s="2">
        <f>Cleaning!F2068*1000</f>
        <v>47000</v>
      </c>
      <c r="C1045" s="2">
        <f>Cleaning!G2068*1000</f>
        <v>74000</v>
      </c>
      <c r="D1045" s="2">
        <f>(Table1[[#This Row],[Salary (Min)]]+Table1[[#This Row],[Salary (Max)]])/2</f>
        <v>60500</v>
      </c>
      <c r="E1045" t="s">
        <v>7547</v>
      </c>
      <c r="F1045" t="s">
        <v>1923</v>
      </c>
      <c r="G1045" t="str">
        <f>LEFT(Table1[[#This Row],[Location]],FIND(",",Table1[[#This Row],[Location]])-1)</f>
        <v>Walnut Creek</v>
      </c>
      <c r="H1045" t="s">
        <v>35</v>
      </c>
      <c r="I1045" t="s">
        <v>1306</v>
      </c>
      <c r="J1045" t="s">
        <v>31</v>
      </c>
      <c r="K1045" t="b">
        <v>0</v>
      </c>
      <c r="L1045">
        <v>0</v>
      </c>
      <c r="M1045">
        <v>0</v>
      </c>
      <c r="N1045">
        <v>0</v>
      </c>
      <c r="O1045">
        <v>0</v>
      </c>
      <c r="P1045">
        <v>0</v>
      </c>
      <c r="Q1045">
        <v>0</v>
      </c>
    </row>
    <row r="1046" spans="1:17" x14ac:dyDescent="0.3">
      <c r="A1046" t="str">
        <f>Cleaning!E2069</f>
        <v>Data Analyst</v>
      </c>
      <c r="B1046" s="2">
        <f>Cleaning!F2069*1000</f>
        <v>47000</v>
      </c>
      <c r="C1046" s="2">
        <f>Cleaning!G2069*1000</f>
        <v>74000</v>
      </c>
      <c r="D1046" s="2">
        <f>(Table1[[#This Row],[Salary (Min)]]+Table1[[#This Row],[Salary (Max)]])/2</f>
        <v>60500</v>
      </c>
      <c r="E1046" t="s">
        <v>7529</v>
      </c>
      <c r="F1046" t="s">
        <v>154</v>
      </c>
      <c r="G1046" t="str">
        <f>LEFT(Table1[[#This Row],[Location]],FIND(",",Table1[[#This Row],[Location]])-1)</f>
        <v>San Francisco</v>
      </c>
      <c r="H1046" t="s">
        <v>137</v>
      </c>
      <c r="I1046" t="s">
        <v>137</v>
      </c>
      <c r="J1046" t="s">
        <v>137</v>
      </c>
      <c r="K1046" t="b">
        <v>0</v>
      </c>
      <c r="L1046">
        <v>0</v>
      </c>
      <c r="M1046">
        <v>1</v>
      </c>
      <c r="N1046">
        <v>0</v>
      </c>
      <c r="O1046">
        <v>0</v>
      </c>
      <c r="P1046">
        <v>0</v>
      </c>
      <c r="Q1046">
        <v>1</v>
      </c>
    </row>
    <row r="1047" spans="1:17" x14ac:dyDescent="0.3">
      <c r="A1047" t="str">
        <f>Cleaning!E2070</f>
        <v>Business Analyst</v>
      </c>
      <c r="B1047" s="2">
        <f>Cleaning!F2070*1000</f>
        <v>47000</v>
      </c>
      <c r="C1047" s="2">
        <f>Cleaning!G2070*1000</f>
        <v>74000</v>
      </c>
      <c r="D1047" s="2">
        <f>(Table1[[#This Row],[Salary (Min)]]+Table1[[#This Row],[Salary (Max)]])/2</f>
        <v>60500</v>
      </c>
      <c r="E1047" t="s">
        <v>7486</v>
      </c>
      <c r="F1047" t="s">
        <v>5435</v>
      </c>
      <c r="G1047" t="str">
        <f>LEFT(Table1[[#This Row],[Location]],FIND(",",Table1[[#This Row],[Location]])-1)</f>
        <v>South San Francisco</v>
      </c>
      <c r="H1047" t="s">
        <v>35</v>
      </c>
      <c r="I1047" t="s">
        <v>222</v>
      </c>
      <c r="J1047" t="s">
        <v>24</v>
      </c>
      <c r="K1047" t="b">
        <v>0</v>
      </c>
      <c r="L1047">
        <v>0</v>
      </c>
      <c r="M1047">
        <v>0</v>
      </c>
      <c r="N1047">
        <v>0</v>
      </c>
      <c r="O1047">
        <v>0</v>
      </c>
      <c r="P1047">
        <v>0</v>
      </c>
      <c r="Q1047">
        <v>1</v>
      </c>
    </row>
    <row r="1048" spans="1:17" x14ac:dyDescent="0.3">
      <c r="A1048" t="str">
        <f>Cleaning!E2071</f>
        <v>Data Analyst</v>
      </c>
      <c r="B1048" s="2">
        <f>Cleaning!F2071*1000</f>
        <v>47000</v>
      </c>
      <c r="C1048" s="2">
        <f>Cleaning!G2071*1000</f>
        <v>74000</v>
      </c>
      <c r="D1048" s="2">
        <f>(Table1[[#This Row],[Salary (Min)]]+Table1[[#This Row],[Salary (Max)]])/2</f>
        <v>60500</v>
      </c>
      <c r="E1048" t="s">
        <v>7544</v>
      </c>
      <c r="F1048" t="s">
        <v>5251</v>
      </c>
      <c r="G1048" t="str">
        <f>LEFT(Table1[[#This Row],[Location]],FIND(",",Table1[[#This Row],[Location]])-1)</f>
        <v>San Rafael</v>
      </c>
      <c r="H1048" t="s">
        <v>35</v>
      </c>
      <c r="I1048" t="s">
        <v>222</v>
      </c>
      <c r="J1048" t="s">
        <v>24</v>
      </c>
      <c r="K1048" t="b">
        <v>0</v>
      </c>
      <c r="L1048">
        <v>1</v>
      </c>
      <c r="M1048">
        <v>0</v>
      </c>
      <c r="N1048">
        <v>0</v>
      </c>
      <c r="O1048">
        <v>0</v>
      </c>
      <c r="P1048">
        <v>0</v>
      </c>
      <c r="Q1048">
        <v>0</v>
      </c>
    </row>
    <row r="1049" spans="1:17" x14ac:dyDescent="0.3">
      <c r="A1049" t="str">
        <f>Cleaning!E2072</f>
        <v>Data Analyst</v>
      </c>
      <c r="B1049" s="2">
        <f>Cleaning!F2072*1000</f>
        <v>47000</v>
      </c>
      <c r="C1049" s="2">
        <f>Cleaning!G2072*1000</f>
        <v>74000</v>
      </c>
      <c r="D1049" s="2">
        <f>(Table1[[#This Row],[Salary (Min)]]+Table1[[#This Row],[Salary (Max)]])/2</f>
        <v>60500</v>
      </c>
      <c r="E1049" t="s">
        <v>6331</v>
      </c>
      <c r="F1049" t="s">
        <v>992</v>
      </c>
      <c r="G1049" t="str">
        <f>LEFT(Table1[[#This Row],[Location]],FIND(",",Table1[[#This Row],[Location]])-1)</f>
        <v>Redwood City</v>
      </c>
      <c r="H1049" t="s">
        <v>118</v>
      </c>
      <c r="I1049" t="s">
        <v>202</v>
      </c>
      <c r="J1049" t="s">
        <v>120</v>
      </c>
      <c r="K1049" t="b">
        <v>0</v>
      </c>
      <c r="L1049">
        <v>0</v>
      </c>
      <c r="M1049">
        <v>0</v>
      </c>
      <c r="N1049">
        <v>0</v>
      </c>
      <c r="O1049">
        <v>0</v>
      </c>
      <c r="P1049">
        <v>0</v>
      </c>
      <c r="Q1049">
        <v>0</v>
      </c>
    </row>
    <row r="1050" spans="1:17" x14ac:dyDescent="0.3">
      <c r="A1050" t="str">
        <f>Cleaning!E2073</f>
        <v>Business Analyst</v>
      </c>
      <c r="B1050" s="2">
        <f>Cleaning!F2073*1000</f>
        <v>47000</v>
      </c>
      <c r="C1050" s="2">
        <f>Cleaning!G2073*1000</f>
        <v>74000</v>
      </c>
      <c r="D1050" s="2">
        <f>(Table1[[#This Row],[Salary (Min)]]+Table1[[#This Row],[Salary (Max)]])/2</f>
        <v>60500</v>
      </c>
      <c r="E1050" t="s">
        <v>7548</v>
      </c>
      <c r="F1050" t="s">
        <v>405</v>
      </c>
      <c r="G1050" t="str">
        <f>LEFT(Table1[[#This Row],[Location]],FIND(",",Table1[[#This Row],[Location]])-1)</f>
        <v>San Mateo</v>
      </c>
      <c r="H1050" t="s">
        <v>91</v>
      </c>
      <c r="I1050" t="s">
        <v>137</v>
      </c>
      <c r="J1050" t="s">
        <v>39</v>
      </c>
      <c r="K1050" t="b">
        <v>0</v>
      </c>
      <c r="L1050">
        <v>0</v>
      </c>
      <c r="M1050">
        <v>0</v>
      </c>
      <c r="N1050">
        <v>0</v>
      </c>
      <c r="O1050">
        <v>0</v>
      </c>
      <c r="P1050">
        <v>0</v>
      </c>
      <c r="Q1050">
        <v>1</v>
      </c>
    </row>
    <row r="1051" spans="1:17" x14ac:dyDescent="0.3">
      <c r="A1051" t="str">
        <f>Cleaning!E2074</f>
        <v>Data Analyst</v>
      </c>
      <c r="B1051" s="2">
        <f>Cleaning!F2074*1000</f>
        <v>47000</v>
      </c>
      <c r="C1051" s="2">
        <f>Cleaning!G2074*1000</f>
        <v>74000</v>
      </c>
      <c r="D1051" s="2">
        <f>(Table1[[#This Row],[Salary (Min)]]+Table1[[#This Row],[Salary (Max)]])/2</f>
        <v>60500</v>
      </c>
      <c r="E1051" t="s">
        <v>7549</v>
      </c>
      <c r="F1051" t="s">
        <v>154</v>
      </c>
      <c r="G1051" t="str">
        <f>LEFT(Table1[[#This Row],[Location]],FIND(",",Table1[[#This Row],[Location]])-1)</f>
        <v>San Francisco</v>
      </c>
      <c r="H1051" t="s">
        <v>91</v>
      </c>
      <c r="I1051" t="s">
        <v>119</v>
      </c>
      <c r="J1051" t="s">
        <v>106</v>
      </c>
      <c r="K1051" t="b">
        <v>0</v>
      </c>
      <c r="L1051">
        <v>0</v>
      </c>
      <c r="M1051">
        <v>0</v>
      </c>
      <c r="N1051">
        <v>0</v>
      </c>
      <c r="O1051">
        <v>0</v>
      </c>
      <c r="P1051">
        <v>0</v>
      </c>
      <c r="Q1051">
        <v>1</v>
      </c>
    </row>
    <row r="1052" spans="1:17" x14ac:dyDescent="0.3">
      <c r="A1052" t="str">
        <f>Cleaning!E401</f>
        <v>Business Analyst</v>
      </c>
      <c r="B1052" s="2">
        <f>Cleaning!F401*1000</f>
        <v>48000</v>
      </c>
      <c r="C1052" s="2">
        <f>Cleaning!G401*1000</f>
        <v>96000</v>
      </c>
      <c r="D1052" s="2">
        <f>(Table1[[#This Row],[Salary (Min)]]+Table1[[#This Row],[Salary (Max)]])/2</f>
        <v>72000</v>
      </c>
      <c r="E1052" t="s">
        <v>6448</v>
      </c>
      <c r="F1052" t="s">
        <v>19</v>
      </c>
      <c r="G1052" t="str">
        <f>LEFT(Table1[[#This Row],[Location]],FIND(",",Table1[[#This Row],[Location]])-1)</f>
        <v>New York</v>
      </c>
      <c r="H1052" t="s">
        <v>20</v>
      </c>
      <c r="I1052" t="s">
        <v>1306</v>
      </c>
      <c r="J1052" t="s">
        <v>441</v>
      </c>
      <c r="K1052" t="b">
        <v>0</v>
      </c>
      <c r="L1052">
        <v>0</v>
      </c>
      <c r="M1052">
        <v>0</v>
      </c>
      <c r="N1052">
        <v>0</v>
      </c>
      <c r="O1052">
        <v>0</v>
      </c>
      <c r="P1052">
        <v>0</v>
      </c>
      <c r="Q1052">
        <v>0</v>
      </c>
    </row>
    <row r="1053" spans="1:17" x14ac:dyDescent="0.3">
      <c r="A1053" t="str">
        <f>Cleaning!E402</f>
        <v>Data Analyst</v>
      </c>
      <c r="B1053" s="2">
        <f>Cleaning!F402*1000</f>
        <v>48000</v>
      </c>
      <c r="C1053" s="2">
        <f>Cleaning!G402*1000</f>
        <v>96000</v>
      </c>
      <c r="D1053" s="2">
        <f>(Table1[[#This Row],[Salary (Min)]]+Table1[[#This Row],[Salary (Max)]])/2</f>
        <v>72000</v>
      </c>
      <c r="E1053" t="s">
        <v>6255</v>
      </c>
      <c r="F1053" t="s">
        <v>103</v>
      </c>
      <c r="G1053" t="str">
        <f>LEFT(Table1[[#This Row],[Location]],FIND(",",Table1[[#This Row],[Location]])-1)</f>
        <v>Jersey City</v>
      </c>
      <c r="H1053" t="s">
        <v>28</v>
      </c>
      <c r="I1053" t="s">
        <v>178</v>
      </c>
      <c r="J1053" t="s">
        <v>132</v>
      </c>
      <c r="K1053" t="b">
        <v>0</v>
      </c>
      <c r="L1053">
        <v>1</v>
      </c>
      <c r="M1053">
        <v>1</v>
      </c>
      <c r="N1053">
        <v>0</v>
      </c>
      <c r="O1053">
        <v>1</v>
      </c>
      <c r="P1053">
        <v>0</v>
      </c>
      <c r="Q1053">
        <v>1</v>
      </c>
    </row>
    <row r="1054" spans="1:17" x14ac:dyDescent="0.3">
      <c r="A1054" t="str">
        <f>Cleaning!E403</f>
        <v>Data Analyst</v>
      </c>
      <c r="B1054" s="2">
        <f>Cleaning!F403*1000</f>
        <v>48000</v>
      </c>
      <c r="C1054" s="2">
        <f>Cleaning!G403*1000</f>
        <v>96000</v>
      </c>
      <c r="D1054" s="2">
        <f>(Table1[[#This Row],[Salary (Min)]]+Table1[[#This Row],[Salary (Max)]])/2</f>
        <v>72000</v>
      </c>
      <c r="E1054" t="s">
        <v>6449</v>
      </c>
      <c r="F1054" t="s">
        <v>1313</v>
      </c>
      <c r="G1054" t="str">
        <f>LEFT(Table1[[#This Row],[Location]],FIND(",",Table1[[#This Row],[Location]])-1)</f>
        <v>Staten Island</v>
      </c>
      <c r="H1054" t="s">
        <v>51</v>
      </c>
      <c r="I1054" t="s">
        <v>29</v>
      </c>
      <c r="J1054" t="s">
        <v>39</v>
      </c>
      <c r="K1054" t="b">
        <v>0</v>
      </c>
      <c r="L1054">
        <v>0</v>
      </c>
      <c r="M1054">
        <v>0</v>
      </c>
      <c r="N1054">
        <v>0</v>
      </c>
      <c r="O1054">
        <v>0</v>
      </c>
      <c r="P1054">
        <v>0</v>
      </c>
      <c r="Q1054">
        <v>1</v>
      </c>
    </row>
    <row r="1055" spans="1:17" x14ac:dyDescent="0.3">
      <c r="A1055" t="str">
        <f>Cleaning!E404</f>
        <v>Data Analyst</v>
      </c>
      <c r="B1055" s="2">
        <f>Cleaning!F404*1000</f>
        <v>48000</v>
      </c>
      <c r="C1055" s="2">
        <f>Cleaning!G404*1000</f>
        <v>96000</v>
      </c>
      <c r="D1055" s="2">
        <f>(Table1[[#This Row],[Salary (Min)]]+Table1[[#This Row],[Salary (Max)]])/2</f>
        <v>72000</v>
      </c>
      <c r="E1055" t="s">
        <v>6442</v>
      </c>
      <c r="F1055" t="s">
        <v>19</v>
      </c>
      <c r="G1055" t="str">
        <f>LEFT(Table1[[#This Row],[Location]],FIND(",",Table1[[#This Row],[Location]])-1)</f>
        <v>New York</v>
      </c>
      <c r="H1055" t="s">
        <v>137</v>
      </c>
      <c r="I1055" t="s">
        <v>222</v>
      </c>
      <c r="J1055" t="s">
        <v>39</v>
      </c>
      <c r="K1055" t="b">
        <v>0</v>
      </c>
      <c r="L1055">
        <v>1</v>
      </c>
      <c r="M1055">
        <v>0</v>
      </c>
      <c r="N1055">
        <v>0</v>
      </c>
      <c r="O1055">
        <v>0</v>
      </c>
      <c r="P1055">
        <v>0</v>
      </c>
      <c r="Q1055">
        <v>1</v>
      </c>
    </row>
    <row r="1056" spans="1:17" x14ac:dyDescent="0.3">
      <c r="A1056" t="str">
        <f>Cleaning!E405</f>
        <v>Data Analyst</v>
      </c>
      <c r="B1056" s="2">
        <f>Cleaning!F405*1000</f>
        <v>48000</v>
      </c>
      <c r="C1056" s="2">
        <f>Cleaning!G405*1000</f>
        <v>96000</v>
      </c>
      <c r="D1056" s="2">
        <f>(Table1[[#This Row],[Salary (Min)]]+Table1[[#This Row],[Salary (Max)]])/2</f>
        <v>72000</v>
      </c>
      <c r="E1056" t="s">
        <v>6450</v>
      </c>
      <c r="F1056" t="s">
        <v>19</v>
      </c>
      <c r="G1056" t="str">
        <f>LEFT(Table1[[#This Row],[Location]],FIND(",",Table1[[#This Row],[Location]])-1)</f>
        <v>New York</v>
      </c>
      <c r="H1056" t="s">
        <v>137</v>
      </c>
      <c r="I1056" t="s">
        <v>137</v>
      </c>
      <c r="J1056" t="s">
        <v>39</v>
      </c>
      <c r="K1056" t="b">
        <v>0</v>
      </c>
      <c r="L1056">
        <v>0</v>
      </c>
      <c r="M1056">
        <v>0</v>
      </c>
      <c r="N1056">
        <v>0</v>
      </c>
      <c r="O1056">
        <v>0</v>
      </c>
      <c r="P1056">
        <v>0</v>
      </c>
      <c r="Q1056">
        <v>1</v>
      </c>
    </row>
    <row r="1057" spans="1:17" x14ac:dyDescent="0.3">
      <c r="A1057" t="str">
        <f>Cleaning!E406</f>
        <v>Data Analyst</v>
      </c>
      <c r="B1057" s="2">
        <f>Cleaning!F406*1000</f>
        <v>48000</v>
      </c>
      <c r="C1057" s="2">
        <f>Cleaning!G406*1000</f>
        <v>96000</v>
      </c>
      <c r="D1057" s="2">
        <f>(Table1[[#This Row],[Salary (Min)]]+Table1[[#This Row],[Salary (Max)]])/2</f>
        <v>72000</v>
      </c>
      <c r="E1057" t="s">
        <v>6451</v>
      </c>
      <c r="F1057" t="s">
        <v>19</v>
      </c>
      <c r="G1057" t="str">
        <f>LEFT(Table1[[#This Row],[Location]],FIND(",",Table1[[#This Row],[Location]])-1)</f>
        <v>New York</v>
      </c>
      <c r="H1057" t="s">
        <v>137</v>
      </c>
      <c r="I1057" t="s">
        <v>137</v>
      </c>
      <c r="J1057" t="s">
        <v>137</v>
      </c>
      <c r="K1057" t="b">
        <v>0</v>
      </c>
      <c r="L1057">
        <v>0</v>
      </c>
      <c r="M1057">
        <v>0</v>
      </c>
      <c r="N1057">
        <v>0</v>
      </c>
      <c r="O1057">
        <v>1</v>
      </c>
      <c r="P1057">
        <v>0</v>
      </c>
      <c r="Q1057">
        <v>1</v>
      </c>
    </row>
    <row r="1058" spans="1:17" x14ac:dyDescent="0.3">
      <c r="A1058" t="str">
        <f>Cleaning!E407</f>
        <v>Business Analyst</v>
      </c>
      <c r="B1058" s="2">
        <f>Cleaning!F407*1000</f>
        <v>48000</v>
      </c>
      <c r="C1058" s="2">
        <f>Cleaning!G407*1000</f>
        <v>96000</v>
      </c>
      <c r="D1058" s="2">
        <f>(Table1[[#This Row],[Salary (Min)]]+Table1[[#This Row],[Salary (Max)]])/2</f>
        <v>72000</v>
      </c>
      <c r="E1058" t="s">
        <v>6224</v>
      </c>
      <c r="F1058" t="s">
        <v>1323</v>
      </c>
      <c r="G1058" t="str">
        <f>LEFT(Table1[[#This Row],[Location]],FIND(",",Table1[[#This Row],[Location]])-1)</f>
        <v>Harrison</v>
      </c>
      <c r="H1058" t="s">
        <v>91</v>
      </c>
      <c r="I1058" t="s">
        <v>366</v>
      </c>
      <c r="J1058" t="s">
        <v>155</v>
      </c>
      <c r="K1058" t="b">
        <v>0</v>
      </c>
      <c r="L1058">
        <v>0</v>
      </c>
      <c r="M1058">
        <v>0</v>
      </c>
      <c r="N1058">
        <v>0</v>
      </c>
      <c r="O1058">
        <v>0</v>
      </c>
      <c r="P1058">
        <v>0</v>
      </c>
      <c r="Q1058">
        <v>1</v>
      </c>
    </row>
    <row r="1059" spans="1:17" x14ac:dyDescent="0.3">
      <c r="A1059" t="str">
        <f>Cleaning!E408</f>
        <v>Data Analyst</v>
      </c>
      <c r="B1059" s="2">
        <f>Cleaning!F408*1000</f>
        <v>48000</v>
      </c>
      <c r="C1059" s="2">
        <f>Cleaning!G408*1000</f>
        <v>96000</v>
      </c>
      <c r="D1059" s="2">
        <f>(Table1[[#This Row],[Salary (Min)]]+Table1[[#This Row],[Salary (Max)]])/2</f>
        <v>72000</v>
      </c>
      <c r="E1059" t="s">
        <v>6452</v>
      </c>
      <c r="F1059" t="s">
        <v>474</v>
      </c>
      <c r="G1059" t="str">
        <f>LEFT(Table1[[#This Row],[Location]],FIND(",",Table1[[#This Row],[Location]])-1)</f>
        <v>Florham Park</v>
      </c>
      <c r="H1059" t="s">
        <v>28</v>
      </c>
      <c r="I1059" t="s">
        <v>58</v>
      </c>
      <c r="J1059" t="s">
        <v>132</v>
      </c>
      <c r="K1059" t="b">
        <v>0</v>
      </c>
      <c r="L1059">
        <v>0</v>
      </c>
      <c r="M1059">
        <v>0</v>
      </c>
      <c r="N1059">
        <v>0</v>
      </c>
      <c r="O1059">
        <v>0</v>
      </c>
      <c r="P1059">
        <v>0</v>
      </c>
      <c r="Q1059">
        <v>1</v>
      </c>
    </row>
    <row r="1060" spans="1:17" x14ac:dyDescent="0.3">
      <c r="A1060" t="str">
        <f>Cleaning!E409</f>
        <v>Data Analyst</v>
      </c>
      <c r="B1060" s="2">
        <f>Cleaning!F409*1000</f>
        <v>48000</v>
      </c>
      <c r="C1060" s="2">
        <f>Cleaning!G409*1000</f>
        <v>96000</v>
      </c>
      <c r="D1060" s="2">
        <f>(Table1[[#This Row],[Salary (Min)]]+Table1[[#This Row],[Salary (Max)]])/2</f>
        <v>72000</v>
      </c>
      <c r="E1060" t="s">
        <v>6453</v>
      </c>
      <c r="F1060" t="s">
        <v>103</v>
      </c>
      <c r="G1060" t="str">
        <f>LEFT(Table1[[#This Row],[Location]],FIND(",",Table1[[#This Row],[Location]])-1)</f>
        <v>Jersey City</v>
      </c>
      <c r="H1060" t="s">
        <v>118</v>
      </c>
      <c r="I1060" t="s">
        <v>222</v>
      </c>
      <c r="J1060" t="s">
        <v>160</v>
      </c>
      <c r="K1060" t="b">
        <v>0</v>
      </c>
      <c r="L1060">
        <v>0</v>
      </c>
      <c r="M1060">
        <v>0</v>
      </c>
      <c r="N1060">
        <v>0</v>
      </c>
      <c r="O1060">
        <v>0</v>
      </c>
      <c r="P1060">
        <v>0</v>
      </c>
      <c r="Q1060">
        <v>1</v>
      </c>
    </row>
    <row r="1061" spans="1:17" x14ac:dyDescent="0.3">
      <c r="A1061" t="str">
        <f>Cleaning!E410</f>
        <v>Data Analyst</v>
      </c>
      <c r="B1061" s="2">
        <f>Cleaning!F410*1000</f>
        <v>48000</v>
      </c>
      <c r="C1061" s="2">
        <f>Cleaning!G410*1000</f>
        <v>96000</v>
      </c>
      <c r="D1061" s="2">
        <f>(Table1[[#This Row],[Salary (Min)]]+Table1[[#This Row],[Salary (Max)]])/2</f>
        <v>72000</v>
      </c>
      <c r="E1061" t="s">
        <v>6454</v>
      </c>
      <c r="F1061" t="s">
        <v>173</v>
      </c>
      <c r="G1061" t="str">
        <f>LEFT(Table1[[#This Row],[Location]],FIND(",",Table1[[#This Row],[Location]])-1)</f>
        <v>Brooklyn</v>
      </c>
      <c r="H1061" t="s">
        <v>137</v>
      </c>
      <c r="I1061" t="s">
        <v>137</v>
      </c>
      <c r="J1061" t="s">
        <v>137</v>
      </c>
      <c r="K1061" t="b">
        <v>0</v>
      </c>
      <c r="L1061">
        <v>1</v>
      </c>
      <c r="M1061">
        <v>0</v>
      </c>
      <c r="N1061">
        <v>0</v>
      </c>
      <c r="O1061">
        <v>0</v>
      </c>
      <c r="P1061">
        <v>0</v>
      </c>
      <c r="Q1061">
        <v>0</v>
      </c>
    </row>
    <row r="1062" spans="1:17" x14ac:dyDescent="0.3">
      <c r="A1062" t="str">
        <f>Cleaning!E411</f>
        <v>Data Analyst</v>
      </c>
      <c r="B1062" s="2">
        <f>Cleaning!F411*1000</f>
        <v>48000</v>
      </c>
      <c r="C1062" s="2">
        <f>Cleaning!G411*1000</f>
        <v>96000</v>
      </c>
      <c r="D1062" s="2">
        <f>(Table1[[#This Row],[Salary (Min)]]+Table1[[#This Row],[Salary (Max)]])/2</f>
        <v>72000</v>
      </c>
      <c r="E1062" t="s">
        <v>6264</v>
      </c>
      <c r="F1062" t="s">
        <v>19</v>
      </c>
      <c r="G1062" t="str">
        <f>LEFT(Table1[[#This Row],[Location]],FIND(",",Table1[[#This Row],[Location]])-1)</f>
        <v>New York</v>
      </c>
      <c r="H1062" t="s">
        <v>118</v>
      </c>
      <c r="I1062" t="s">
        <v>46</v>
      </c>
      <c r="J1062" t="s">
        <v>47</v>
      </c>
      <c r="K1062" t="b">
        <v>0</v>
      </c>
      <c r="L1062">
        <v>0</v>
      </c>
      <c r="M1062">
        <v>0</v>
      </c>
      <c r="N1062">
        <v>0</v>
      </c>
      <c r="O1062">
        <v>1</v>
      </c>
      <c r="P1062">
        <v>0</v>
      </c>
      <c r="Q1062">
        <v>1</v>
      </c>
    </row>
    <row r="1063" spans="1:17" x14ac:dyDescent="0.3">
      <c r="A1063" t="str">
        <f>Cleaning!E412</f>
        <v>Data Analyst</v>
      </c>
      <c r="B1063" s="2">
        <f>Cleaning!F412*1000</f>
        <v>48000</v>
      </c>
      <c r="C1063" s="2">
        <f>Cleaning!G412*1000</f>
        <v>96000</v>
      </c>
      <c r="D1063" s="2">
        <f>(Table1[[#This Row],[Salary (Min)]]+Table1[[#This Row],[Salary (Max)]])/2</f>
        <v>72000</v>
      </c>
      <c r="E1063" t="s">
        <v>6358</v>
      </c>
      <c r="F1063" t="s">
        <v>19</v>
      </c>
      <c r="G1063" t="str">
        <f>LEFT(Table1[[#This Row],[Location]],FIND(",",Table1[[#This Row],[Location]])-1)</f>
        <v>New York</v>
      </c>
      <c r="H1063" t="s">
        <v>28</v>
      </c>
      <c r="I1063" t="s">
        <v>58</v>
      </c>
      <c r="J1063" t="s">
        <v>132</v>
      </c>
      <c r="K1063" t="b">
        <v>0</v>
      </c>
      <c r="L1063">
        <v>0</v>
      </c>
      <c r="M1063">
        <v>0</v>
      </c>
      <c r="N1063">
        <v>0</v>
      </c>
      <c r="O1063">
        <v>0</v>
      </c>
      <c r="P1063">
        <v>0</v>
      </c>
      <c r="Q1063">
        <v>0</v>
      </c>
    </row>
    <row r="1064" spans="1:17" x14ac:dyDescent="0.3">
      <c r="A1064" t="str">
        <f>Cleaning!E413</f>
        <v>Data Analyst</v>
      </c>
      <c r="B1064" s="2">
        <f>Cleaning!F413*1000</f>
        <v>48000</v>
      </c>
      <c r="C1064" s="2">
        <f>Cleaning!G413*1000</f>
        <v>96000</v>
      </c>
      <c r="D1064" s="2">
        <f>(Table1[[#This Row],[Salary (Min)]]+Table1[[#This Row],[Salary (Max)]])/2</f>
        <v>72000</v>
      </c>
      <c r="E1064" t="s">
        <v>6455</v>
      </c>
      <c r="F1064" t="s">
        <v>1042</v>
      </c>
      <c r="G1064" t="str">
        <f>LEFT(Table1[[#This Row],[Location]],FIND(",",Table1[[#This Row],[Location]])-1)</f>
        <v>Iselin</v>
      </c>
      <c r="H1064" t="s">
        <v>35</v>
      </c>
      <c r="I1064" t="s">
        <v>186</v>
      </c>
      <c r="J1064" t="s">
        <v>132</v>
      </c>
      <c r="K1064" t="b">
        <v>0</v>
      </c>
      <c r="L1064">
        <v>1</v>
      </c>
      <c r="M1064">
        <v>0</v>
      </c>
      <c r="N1064">
        <v>0</v>
      </c>
      <c r="O1064">
        <v>1</v>
      </c>
      <c r="P1064">
        <v>0</v>
      </c>
      <c r="Q1064">
        <v>1</v>
      </c>
    </row>
    <row r="1065" spans="1:17" x14ac:dyDescent="0.3">
      <c r="A1065" t="str">
        <f>Cleaning!E414</f>
        <v>Data Analyst</v>
      </c>
      <c r="B1065" s="2">
        <f>Cleaning!F414*1000</f>
        <v>48000</v>
      </c>
      <c r="C1065" s="2">
        <f>Cleaning!G414*1000</f>
        <v>96000</v>
      </c>
      <c r="D1065" s="2">
        <f>(Table1[[#This Row],[Salary (Min)]]+Table1[[#This Row],[Salary (Max)]])/2</f>
        <v>72000</v>
      </c>
      <c r="E1065" t="s">
        <v>6456</v>
      </c>
      <c r="F1065" t="s">
        <v>1343</v>
      </c>
      <c r="G1065" t="str">
        <f>LEFT(Table1[[#This Row],[Location]],FIND(",",Table1[[#This Row],[Location]])-1)</f>
        <v>Montvale</v>
      </c>
      <c r="H1065" t="s">
        <v>35</v>
      </c>
      <c r="I1065" t="s">
        <v>46</v>
      </c>
      <c r="J1065" t="s">
        <v>75</v>
      </c>
      <c r="K1065" t="b">
        <v>0</v>
      </c>
      <c r="L1065">
        <v>1</v>
      </c>
      <c r="M1065">
        <v>1</v>
      </c>
      <c r="N1065">
        <v>0</v>
      </c>
      <c r="O1065">
        <v>1</v>
      </c>
      <c r="P1065">
        <v>0</v>
      </c>
      <c r="Q1065">
        <v>1</v>
      </c>
    </row>
    <row r="1066" spans="1:17" x14ac:dyDescent="0.3">
      <c r="A1066" t="str">
        <f>Cleaning!E415</f>
        <v>Data Analyst</v>
      </c>
      <c r="B1066" s="2">
        <f>Cleaning!F415*1000</f>
        <v>48000</v>
      </c>
      <c r="C1066" s="2">
        <f>Cleaning!G415*1000</f>
        <v>96000</v>
      </c>
      <c r="D1066" s="2">
        <f>(Table1[[#This Row],[Salary (Min)]]+Table1[[#This Row],[Salary (Max)]])/2</f>
        <v>72000</v>
      </c>
      <c r="E1066" t="s">
        <v>6457</v>
      </c>
      <c r="F1066" t="s">
        <v>1251</v>
      </c>
      <c r="G1066" t="str">
        <f>LEFT(Table1[[#This Row],[Location]],FIND(",",Table1[[#This Row],[Location]])-1)</f>
        <v>Whippany</v>
      </c>
      <c r="H1066" t="s">
        <v>137</v>
      </c>
      <c r="I1066" t="s">
        <v>137</v>
      </c>
      <c r="J1066" t="s">
        <v>137</v>
      </c>
      <c r="K1066" t="b">
        <v>0</v>
      </c>
      <c r="L1066">
        <v>0</v>
      </c>
      <c r="M1066">
        <v>0</v>
      </c>
      <c r="N1066">
        <v>0</v>
      </c>
      <c r="O1066">
        <v>0</v>
      </c>
      <c r="P1066">
        <v>0</v>
      </c>
      <c r="Q1066">
        <v>0</v>
      </c>
    </row>
    <row r="1067" spans="1:17" x14ac:dyDescent="0.3">
      <c r="A1067" t="str">
        <f>Cleaning!E416</f>
        <v>Data Analyst</v>
      </c>
      <c r="B1067" s="2">
        <f>Cleaning!F416*1000</f>
        <v>48000</v>
      </c>
      <c r="C1067" s="2">
        <f>Cleaning!G416*1000</f>
        <v>96000</v>
      </c>
      <c r="D1067" s="2">
        <f>(Table1[[#This Row],[Salary (Min)]]+Table1[[#This Row],[Salary (Max)]])/2</f>
        <v>72000</v>
      </c>
      <c r="E1067" t="s">
        <v>6458</v>
      </c>
      <c r="F1067" t="s">
        <v>1350</v>
      </c>
      <c r="G1067" t="str">
        <f>LEFT(Table1[[#This Row],[Location]],FIND(",",Table1[[#This Row],[Location]])-1)</f>
        <v>Woodcliff Lake</v>
      </c>
      <c r="H1067" t="s">
        <v>118</v>
      </c>
      <c r="I1067" t="s">
        <v>222</v>
      </c>
      <c r="J1067" t="s">
        <v>39</v>
      </c>
      <c r="K1067" t="b">
        <v>0</v>
      </c>
      <c r="L1067">
        <v>1</v>
      </c>
      <c r="M1067">
        <v>0</v>
      </c>
      <c r="N1067">
        <v>0</v>
      </c>
      <c r="O1067">
        <v>0</v>
      </c>
      <c r="P1067">
        <v>0</v>
      </c>
      <c r="Q1067">
        <v>1</v>
      </c>
    </row>
    <row r="1068" spans="1:17" x14ac:dyDescent="0.3">
      <c r="A1068" t="str">
        <f>Cleaning!E417</f>
        <v>Data Analyst</v>
      </c>
      <c r="B1068" s="2">
        <f>Cleaning!F417*1000</f>
        <v>48000</v>
      </c>
      <c r="C1068" s="2">
        <f>Cleaning!G417*1000</f>
        <v>96000</v>
      </c>
      <c r="D1068" s="2">
        <f>(Table1[[#This Row],[Salary (Min)]]+Table1[[#This Row],[Salary (Max)]])/2</f>
        <v>72000</v>
      </c>
      <c r="E1068" t="s">
        <v>6227</v>
      </c>
      <c r="F1068" t="s">
        <v>19</v>
      </c>
      <c r="G1068" t="str">
        <f>LEFT(Table1[[#This Row],[Location]],FIND(",",Table1[[#This Row],[Location]])-1)</f>
        <v>New York</v>
      </c>
      <c r="H1068" t="s">
        <v>118</v>
      </c>
      <c r="I1068" t="s">
        <v>119</v>
      </c>
      <c r="J1068" t="s">
        <v>160</v>
      </c>
      <c r="K1068" t="b">
        <v>0</v>
      </c>
      <c r="L1068">
        <v>1</v>
      </c>
      <c r="M1068">
        <v>0</v>
      </c>
      <c r="N1068">
        <v>0</v>
      </c>
      <c r="O1068">
        <v>0</v>
      </c>
      <c r="P1068">
        <v>1</v>
      </c>
      <c r="Q1068">
        <v>1</v>
      </c>
    </row>
    <row r="1069" spans="1:17" x14ac:dyDescent="0.3">
      <c r="A1069" t="str">
        <f>Cleaning!E418</f>
        <v>Data Analyst</v>
      </c>
      <c r="B1069" s="2">
        <f>Cleaning!F418*1000</f>
        <v>48000</v>
      </c>
      <c r="C1069" s="2">
        <f>Cleaning!G418*1000</f>
        <v>96000</v>
      </c>
      <c r="D1069" s="2">
        <f>(Table1[[#This Row],[Salary (Min)]]+Table1[[#This Row],[Salary (Max)]])/2</f>
        <v>72000</v>
      </c>
      <c r="E1069" t="s">
        <v>6365</v>
      </c>
      <c r="F1069" t="s">
        <v>173</v>
      </c>
      <c r="G1069" t="str">
        <f>LEFT(Table1[[#This Row],[Location]],FIND(",",Table1[[#This Row],[Location]])-1)</f>
        <v>Brooklyn</v>
      </c>
      <c r="H1069" t="s">
        <v>51</v>
      </c>
      <c r="I1069" t="s">
        <v>46</v>
      </c>
      <c r="J1069" t="s">
        <v>47</v>
      </c>
      <c r="K1069" t="b">
        <v>0</v>
      </c>
      <c r="L1069">
        <v>1</v>
      </c>
      <c r="M1069">
        <v>0</v>
      </c>
      <c r="N1069">
        <v>0</v>
      </c>
      <c r="O1069">
        <v>0</v>
      </c>
      <c r="P1069">
        <v>0</v>
      </c>
      <c r="Q1069">
        <v>0</v>
      </c>
    </row>
    <row r="1070" spans="1:17" x14ac:dyDescent="0.3">
      <c r="A1070" t="str">
        <f>Cleaning!E419</f>
        <v>Data Analyst</v>
      </c>
      <c r="B1070" s="2">
        <f>Cleaning!F419*1000</f>
        <v>48000</v>
      </c>
      <c r="C1070" s="2">
        <f>Cleaning!G419*1000</f>
        <v>96000</v>
      </c>
      <c r="D1070" s="2">
        <f>(Table1[[#This Row],[Salary (Min)]]+Table1[[#This Row],[Salary (Max)]])/2</f>
        <v>72000</v>
      </c>
      <c r="E1070" t="s">
        <v>6459</v>
      </c>
      <c r="F1070" t="s">
        <v>95</v>
      </c>
      <c r="G1070" t="str">
        <f>LEFT(Table1[[#This Row],[Location]],FIND(",",Table1[[#This Row],[Location]])-1)</f>
        <v>Bronx</v>
      </c>
      <c r="H1070" t="s">
        <v>35</v>
      </c>
      <c r="I1070" t="s">
        <v>29</v>
      </c>
      <c r="J1070" t="s">
        <v>39</v>
      </c>
      <c r="K1070" t="b">
        <v>0</v>
      </c>
      <c r="L1070">
        <v>1</v>
      </c>
      <c r="M1070">
        <v>0</v>
      </c>
      <c r="N1070">
        <v>1</v>
      </c>
      <c r="O1070">
        <v>1</v>
      </c>
      <c r="P1070">
        <v>0</v>
      </c>
      <c r="Q1070">
        <v>1</v>
      </c>
    </row>
    <row r="1071" spans="1:17" x14ac:dyDescent="0.3">
      <c r="A1071" t="str">
        <f>Cleaning!E420</f>
        <v>Data Analyst</v>
      </c>
      <c r="B1071" s="2">
        <f>Cleaning!F420*1000</f>
        <v>48000</v>
      </c>
      <c r="C1071" s="2">
        <f>Cleaning!G420*1000</f>
        <v>96000</v>
      </c>
      <c r="D1071" s="2">
        <f>(Table1[[#This Row],[Salary (Min)]]+Table1[[#This Row],[Salary (Max)]])/2</f>
        <v>72000</v>
      </c>
      <c r="E1071" t="s">
        <v>6414</v>
      </c>
      <c r="F1071" t="s">
        <v>1240</v>
      </c>
      <c r="G1071" t="str">
        <f>LEFT(Table1[[#This Row],[Location]],FIND(",",Table1[[#This Row],[Location]])-1)</f>
        <v>Parsippany</v>
      </c>
      <c r="H1071" t="s">
        <v>91</v>
      </c>
      <c r="I1071" t="s">
        <v>119</v>
      </c>
      <c r="J1071" t="s">
        <v>39</v>
      </c>
      <c r="K1071" t="b">
        <v>0</v>
      </c>
      <c r="L1071">
        <v>1</v>
      </c>
      <c r="M1071">
        <v>0</v>
      </c>
      <c r="N1071">
        <v>0</v>
      </c>
      <c r="O1071">
        <v>0</v>
      </c>
      <c r="P1071">
        <v>0</v>
      </c>
      <c r="Q1071">
        <v>1</v>
      </c>
    </row>
    <row r="1072" spans="1:17" x14ac:dyDescent="0.3">
      <c r="A1072" t="str">
        <f>Cleaning!E421</f>
        <v>Data Analyst</v>
      </c>
      <c r="B1072" s="2">
        <f>Cleaning!F421*1000</f>
        <v>48000</v>
      </c>
      <c r="C1072" s="2">
        <f>Cleaning!G421*1000</f>
        <v>96000</v>
      </c>
      <c r="D1072" s="2">
        <f>(Table1[[#This Row],[Salary (Min)]]+Table1[[#This Row],[Salary (Max)]])/2</f>
        <v>72000</v>
      </c>
      <c r="E1072" t="s">
        <v>6460</v>
      </c>
      <c r="F1072" t="s">
        <v>1059</v>
      </c>
      <c r="G1072" t="str">
        <f>LEFT(Table1[[#This Row],[Location]],FIND(",",Table1[[#This Row],[Location]])-1)</f>
        <v>Franklin Lakes</v>
      </c>
      <c r="H1072" t="s">
        <v>91</v>
      </c>
      <c r="I1072" t="s">
        <v>137</v>
      </c>
      <c r="J1072" t="s">
        <v>39</v>
      </c>
      <c r="K1072" t="b">
        <v>0</v>
      </c>
      <c r="L1072">
        <v>1</v>
      </c>
      <c r="M1072">
        <v>0</v>
      </c>
      <c r="N1072">
        <v>0</v>
      </c>
      <c r="O1072">
        <v>1</v>
      </c>
      <c r="P1072">
        <v>1</v>
      </c>
      <c r="Q1072">
        <v>1</v>
      </c>
    </row>
    <row r="1073" spans="1:17" x14ac:dyDescent="0.3">
      <c r="A1073" t="str">
        <f>Cleaning!E422</f>
        <v>Data Analyst</v>
      </c>
      <c r="B1073" s="2">
        <f>Cleaning!F422*1000</f>
        <v>48000</v>
      </c>
      <c r="C1073" s="2">
        <f>Cleaning!G422*1000</f>
        <v>96000</v>
      </c>
      <c r="D1073" s="2">
        <f>(Table1[[#This Row],[Salary (Min)]]+Table1[[#This Row],[Salary (Max)]])/2</f>
        <v>72000</v>
      </c>
      <c r="E1073" t="s">
        <v>6425</v>
      </c>
      <c r="F1073" t="s">
        <v>19</v>
      </c>
      <c r="G1073" t="str">
        <f>LEFT(Table1[[#This Row],[Location]],FIND(",",Table1[[#This Row],[Location]])-1)</f>
        <v>New York</v>
      </c>
      <c r="H1073" t="s">
        <v>35</v>
      </c>
      <c r="I1073" t="s">
        <v>475</v>
      </c>
      <c r="J1073" t="s">
        <v>39</v>
      </c>
      <c r="K1073" t="b">
        <v>0</v>
      </c>
      <c r="L1073">
        <v>0</v>
      </c>
      <c r="M1073">
        <v>0</v>
      </c>
      <c r="N1073">
        <v>0</v>
      </c>
      <c r="O1073">
        <v>0</v>
      </c>
      <c r="P1073">
        <v>0</v>
      </c>
      <c r="Q1073">
        <v>0</v>
      </c>
    </row>
    <row r="1074" spans="1:17" x14ac:dyDescent="0.3">
      <c r="A1074" t="str">
        <f>Cleaning!E1431</f>
        <v>Data Analyst</v>
      </c>
      <c r="B1074" s="2">
        <f>Cleaning!F1431*1000</f>
        <v>48000</v>
      </c>
      <c r="C1074" s="2">
        <f>Cleaning!G1431*1000</f>
        <v>88000</v>
      </c>
      <c r="D1074" s="2">
        <f>(Table1[[#This Row],[Salary (Min)]]+Table1[[#This Row],[Salary (Max)]])/2</f>
        <v>68000</v>
      </c>
      <c r="E1074" t="s">
        <v>7169</v>
      </c>
      <c r="F1074" t="s">
        <v>1379</v>
      </c>
      <c r="G1074" t="str">
        <f>LEFT(Table1[[#This Row],[Location]],FIND(",",Table1[[#This Row],[Location]])-1)</f>
        <v>Dallas</v>
      </c>
      <c r="H1074" t="s">
        <v>72</v>
      </c>
      <c r="I1074" t="s">
        <v>2590</v>
      </c>
      <c r="J1074" t="s">
        <v>75</v>
      </c>
      <c r="K1074" t="b">
        <v>0</v>
      </c>
      <c r="L1074">
        <v>1</v>
      </c>
      <c r="M1074">
        <v>0</v>
      </c>
      <c r="N1074">
        <v>0</v>
      </c>
      <c r="O1074">
        <v>0</v>
      </c>
      <c r="P1074">
        <v>0</v>
      </c>
      <c r="Q1074">
        <v>1</v>
      </c>
    </row>
    <row r="1075" spans="1:17" x14ac:dyDescent="0.3">
      <c r="A1075" t="str">
        <f>Cleaning!E1432</f>
        <v>Business Analyst</v>
      </c>
      <c r="B1075" s="2">
        <f>Cleaning!F1432*1000</f>
        <v>48000</v>
      </c>
      <c r="C1075" s="2">
        <f>Cleaning!G1432*1000</f>
        <v>88000</v>
      </c>
      <c r="D1075" s="2">
        <f>(Table1[[#This Row],[Salary (Min)]]+Table1[[#This Row],[Salary (Max)]])/2</f>
        <v>68000</v>
      </c>
      <c r="E1075" t="s">
        <v>6205</v>
      </c>
      <c r="F1075" t="s">
        <v>1362</v>
      </c>
      <c r="G1075" t="str">
        <f>LEFT(Table1[[#This Row],[Location]],FIND(",",Table1[[#This Row],[Location]])-1)</f>
        <v>Plano</v>
      </c>
      <c r="H1075" t="s">
        <v>28</v>
      </c>
      <c r="I1075" t="s">
        <v>222</v>
      </c>
      <c r="J1075" t="s">
        <v>75</v>
      </c>
      <c r="K1075" t="b">
        <v>0</v>
      </c>
      <c r="L1075">
        <v>1</v>
      </c>
      <c r="M1075">
        <v>0</v>
      </c>
      <c r="N1075">
        <v>0</v>
      </c>
      <c r="O1075">
        <v>1</v>
      </c>
      <c r="P1075">
        <v>0</v>
      </c>
      <c r="Q1075">
        <v>1</v>
      </c>
    </row>
    <row r="1076" spans="1:17" x14ac:dyDescent="0.3">
      <c r="A1076" t="str">
        <f>Cleaning!E1433</f>
        <v>Data Analyst</v>
      </c>
      <c r="B1076" s="2">
        <f>Cleaning!F1433*1000</f>
        <v>48000</v>
      </c>
      <c r="C1076" s="2">
        <f>Cleaning!G1433*1000</f>
        <v>88000</v>
      </c>
      <c r="D1076" s="2">
        <f>(Table1[[#This Row],[Salary (Min)]]+Table1[[#This Row],[Salary (Max)]])/2</f>
        <v>68000</v>
      </c>
      <c r="E1076" t="s">
        <v>7170</v>
      </c>
      <c r="F1076" t="s">
        <v>395</v>
      </c>
      <c r="G1076" t="str">
        <f>LEFT(Table1[[#This Row],[Location]],FIND(",",Table1[[#This Row],[Location]])-1)</f>
        <v>Irving</v>
      </c>
      <c r="H1076" t="s">
        <v>91</v>
      </c>
      <c r="I1076" t="s">
        <v>46</v>
      </c>
      <c r="J1076" t="s">
        <v>39</v>
      </c>
      <c r="K1076" t="b">
        <v>0</v>
      </c>
      <c r="L1076">
        <v>0</v>
      </c>
      <c r="M1076">
        <v>0</v>
      </c>
      <c r="N1076">
        <v>0</v>
      </c>
      <c r="O1076">
        <v>0</v>
      </c>
      <c r="P1076">
        <v>0</v>
      </c>
      <c r="Q1076">
        <v>0</v>
      </c>
    </row>
    <row r="1077" spans="1:17" x14ac:dyDescent="0.3">
      <c r="A1077" t="str">
        <f>Cleaning!E1434</f>
        <v>Data Analyst</v>
      </c>
      <c r="B1077" s="2">
        <f>Cleaning!F1434*1000</f>
        <v>48000</v>
      </c>
      <c r="C1077" s="2">
        <f>Cleaning!G1434*1000</f>
        <v>88000</v>
      </c>
      <c r="D1077" s="2">
        <f>(Table1[[#This Row],[Salary (Min)]]+Table1[[#This Row],[Salary (Max)]])/2</f>
        <v>68000</v>
      </c>
      <c r="E1077" t="s">
        <v>6205</v>
      </c>
      <c r="F1077" t="s">
        <v>1362</v>
      </c>
      <c r="G1077" t="str">
        <f>LEFT(Table1[[#This Row],[Location]],FIND(",",Table1[[#This Row],[Location]])-1)</f>
        <v>Plano</v>
      </c>
      <c r="H1077" t="s">
        <v>28</v>
      </c>
      <c r="I1077" t="s">
        <v>222</v>
      </c>
      <c r="J1077" t="s">
        <v>75</v>
      </c>
      <c r="K1077" t="b">
        <v>0</v>
      </c>
      <c r="L1077">
        <v>1</v>
      </c>
      <c r="M1077">
        <v>0</v>
      </c>
      <c r="N1077">
        <v>0</v>
      </c>
      <c r="O1077">
        <v>1</v>
      </c>
      <c r="P1077">
        <v>2</v>
      </c>
      <c r="Q1077">
        <v>0</v>
      </c>
    </row>
    <row r="1078" spans="1:17" x14ac:dyDescent="0.3">
      <c r="A1078" t="str">
        <f>Cleaning!E1435</f>
        <v>Data Analyst</v>
      </c>
      <c r="B1078" s="2">
        <f>Cleaning!F1435*1000</f>
        <v>48000</v>
      </c>
      <c r="C1078" s="2">
        <f>Cleaning!G1435*1000</f>
        <v>88000</v>
      </c>
      <c r="D1078" s="2">
        <f>(Table1[[#This Row],[Salary (Min)]]+Table1[[#This Row],[Salary (Max)]])/2</f>
        <v>68000</v>
      </c>
      <c r="E1078" t="s">
        <v>7171</v>
      </c>
      <c r="F1078" t="s">
        <v>1362</v>
      </c>
      <c r="G1078" t="str">
        <f>LEFT(Table1[[#This Row],[Location]],FIND(",",Table1[[#This Row],[Location]])-1)</f>
        <v>Plano</v>
      </c>
      <c r="H1078" t="s">
        <v>35</v>
      </c>
      <c r="I1078" t="s">
        <v>29</v>
      </c>
      <c r="J1078" t="s">
        <v>39</v>
      </c>
      <c r="K1078" t="b">
        <v>0</v>
      </c>
      <c r="L1078">
        <v>1</v>
      </c>
      <c r="M1078">
        <v>1</v>
      </c>
      <c r="N1078">
        <v>0</v>
      </c>
      <c r="O1078">
        <v>0</v>
      </c>
      <c r="P1078">
        <v>1</v>
      </c>
      <c r="Q1078">
        <v>0</v>
      </c>
    </row>
    <row r="1079" spans="1:17" x14ac:dyDescent="0.3">
      <c r="A1079" t="str">
        <f>Cleaning!E1436</f>
        <v>Data Analyst</v>
      </c>
      <c r="B1079" s="2">
        <f>Cleaning!F1436*1000</f>
        <v>48000</v>
      </c>
      <c r="C1079" s="2">
        <f>Cleaning!G1436*1000</f>
        <v>88000</v>
      </c>
      <c r="D1079" s="2">
        <f>(Table1[[#This Row],[Salary (Min)]]+Table1[[#This Row],[Salary (Max)]])/2</f>
        <v>68000</v>
      </c>
      <c r="E1079" t="s">
        <v>6214</v>
      </c>
      <c r="F1079" t="s">
        <v>395</v>
      </c>
      <c r="G1079" t="str">
        <f>LEFT(Table1[[#This Row],[Location]],FIND(",",Table1[[#This Row],[Location]])-1)</f>
        <v>Irving</v>
      </c>
      <c r="H1079" t="s">
        <v>28</v>
      </c>
      <c r="I1079" t="s">
        <v>58</v>
      </c>
      <c r="J1079" t="s">
        <v>132</v>
      </c>
      <c r="K1079" t="b">
        <v>0</v>
      </c>
      <c r="L1079">
        <v>1</v>
      </c>
      <c r="M1079">
        <v>0</v>
      </c>
      <c r="N1079">
        <v>0</v>
      </c>
      <c r="O1079">
        <v>0</v>
      </c>
      <c r="P1079">
        <v>0</v>
      </c>
      <c r="Q1079">
        <v>1</v>
      </c>
    </row>
    <row r="1080" spans="1:17" x14ac:dyDescent="0.3">
      <c r="A1080" t="str">
        <f>Cleaning!E1437</f>
        <v>Data Analyst</v>
      </c>
      <c r="B1080" s="2">
        <f>Cleaning!F1437*1000</f>
        <v>48000</v>
      </c>
      <c r="C1080" s="2">
        <f>Cleaning!G1437*1000</f>
        <v>88000</v>
      </c>
      <c r="D1080" s="2">
        <f>(Table1[[#This Row],[Salary (Min)]]+Table1[[#This Row],[Salary (Max)]])/2</f>
        <v>68000</v>
      </c>
      <c r="E1080" t="s">
        <v>6189</v>
      </c>
      <c r="F1080" t="s">
        <v>395</v>
      </c>
      <c r="G1080" t="str">
        <f>LEFT(Table1[[#This Row],[Location]],FIND(",",Table1[[#This Row],[Location]])-1)</f>
        <v>Irving</v>
      </c>
      <c r="H1080" t="s">
        <v>91</v>
      </c>
      <c r="I1080" t="s">
        <v>222</v>
      </c>
      <c r="J1080" t="s">
        <v>106</v>
      </c>
      <c r="K1080" t="b">
        <v>0</v>
      </c>
      <c r="L1080">
        <v>1</v>
      </c>
      <c r="M1080">
        <v>1</v>
      </c>
      <c r="N1080">
        <v>0</v>
      </c>
      <c r="O1080">
        <v>1</v>
      </c>
      <c r="P1080">
        <v>1</v>
      </c>
      <c r="Q1080">
        <v>0</v>
      </c>
    </row>
    <row r="1081" spans="1:17" x14ac:dyDescent="0.3">
      <c r="A1081" t="str">
        <f>Cleaning!E1438</f>
        <v>Data Analyst</v>
      </c>
      <c r="B1081" s="2">
        <f>Cleaning!F1438*1000</f>
        <v>48000</v>
      </c>
      <c r="C1081" s="2">
        <f>Cleaning!G1438*1000</f>
        <v>88000</v>
      </c>
      <c r="D1081" s="2">
        <f>(Table1[[#This Row],[Salary (Min)]]+Table1[[#This Row],[Salary (Max)]])/2</f>
        <v>68000</v>
      </c>
      <c r="E1081" t="s">
        <v>7172</v>
      </c>
      <c r="F1081" t="s">
        <v>1379</v>
      </c>
      <c r="G1081" t="str">
        <f>LEFT(Table1[[#This Row],[Location]],FIND(",",Table1[[#This Row],[Location]])-1)</f>
        <v>Dallas</v>
      </c>
      <c r="H1081" t="s">
        <v>137</v>
      </c>
      <c r="I1081" t="s">
        <v>137</v>
      </c>
      <c r="J1081" t="s">
        <v>39</v>
      </c>
      <c r="K1081" t="b">
        <v>0</v>
      </c>
      <c r="L1081">
        <v>0</v>
      </c>
      <c r="M1081">
        <v>0</v>
      </c>
      <c r="N1081">
        <v>0</v>
      </c>
      <c r="O1081">
        <v>0</v>
      </c>
      <c r="P1081">
        <v>0</v>
      </c>
      <c r="Q1081">
        <v>1</v>
      </c>
    </row>
    <row r="1082" spans="1:17" x14ac:dyDescent="0.3">
      <c r="A1082" t="str">
        <f>Cleaning!E1439</f>
        <v>Business Analyst</v>
      </c>
      <c r="B1082" s="2">
        <f>Cleaning!F1439*1000</f>
        <v>48000</v>
      </c>
      <c r="C1082" s="2">
        <f>Cleaning!G1439*1000</f>
        <v>88000</v>
      </c>
      <c r="D1082" s="2">
        <f>(Table1[[#This Row],[Salary (Min)]]+Table1[[#This Row],[Salary (Max)]])/2</f>
        <v>68000</v>
      </c>
      <c r="E1082" t="s">
        <v>7154</v>
      </c>
      <c r="F1082" t="s">
        <v>3859</v>
      </c>
      <c r="G1082" t="str">
        <f>LEFT(Table1[[#This Row],[Location]],FIND(",",Table1[[#This Row],[Location]])-1)</f>
        <v>Arlington</v>
      </c>
      <c r="H1082" t="s">
        <v>35</v>
      </c>
      <c r="I1082" t="s">
        <v>563</v>
      </c>
      <c r="J1082" t="s">
        <v>24</v>
      </c>
      <c r="K1082" t="b">
        <v>0</v>
      </c>
      <c r="L1082">
        <v>1</v>
      </c>
      <c r="M1082">
        <v>0</v>
      </c>
      <c r="N1082">
        <v>0</v>
      </c>
      <c r="O1082">
        <v>0</v>
      </c>
      <c r="P1082">
        <v>0</v>
      </c>
      <c r="Q1082">
        <v>1</v>
      </c>
    </row>
    <row r="1083" spans="1:17" x14ac:dyDescent="0.3">
      <c r="A1083" t="str">
        <f>Cleaning!E1440</f>
        <v>Data Analyst</v>
      </c>
      <c r="B1083" s="2">
        <f>Cleaning!F1440*1000</f>
        <v>48000</v>
      </c>
      <c r="C1083" s="2">
        <f>Cleaning!G1440*1000</f>
        <v>88000</v>
      </c>
      <c r="D1083" s="2">
        <f>(Table1[[#This Row],[Salary (Min)]]+Table1[[#This Row],[Salary (Max)]])/2</f>
        <v>68000</v>
      </c>
      <c r="E1083" t="s">
        <v>7173</v>
      </c>
      <c r="F1083" t="s">
        <v>1379</v>
      </c>
      <c r="G1083" t="str">
        <f>LEFT(Table1[[#This Row],[Location]],FIND(",",Table1[[#This Row],[Location]])-1)</f>
        <v>Dallas</v>
      </c>
      <c r="H1083" t="s">
        <v>91</v>
      </c>
      <c r="I1083" t="s">
        <v>137</v>
      </c>
      <c r="J1083" t="s">
        <v>155</v>
      </c>
      <c r="K1083" t="b">
        <v>0</v>
      </c>
      <c r="L1083">
        <v>0</v>
      </c>
      <c r="M1083">
        <v>0</v>
      </c>
      <c r="N1083">
        <v>0</v>
      </c>
      <c r="O1083">
        <v>0</v>
      </c>
      <c r="P1083">
        <v>0</v>
      </c>
      <c r="Q1083">
        <v>1</v>
      </c>
    </row>
    <row r="1084" spans="1:17" x14ac:dyDescent="0.3">
      <c r="A1084" t="str">
        <f>Cleaning!E1441</f>
        <v>Data Analyst</v>
      </c>
      <c r="B1084" s="2">
        <f>Cleaning!F1441*1000</f>
        <v>48000</v>
      </c>
      <c r="C1084" s="2">
        <f>Cleaning!G1441*1000</f>
        <v>88000</v>
      </c>
      <c r="D1084" s="2">
        <f>(Table1[[#This Row],[Salary (Min)]]+Table1[[#This Row],[Salary (Max)]])/2</f>
        <v>68000</v>
      </c>
      <c r="E1084" t="s">
        <v>7152</v>
      </c>
      <c r="F1084" t="s">
        <v>395</v>
      </c>
      <c r="G1084" t="str">
        <f>LEFT(Table1[[#This Row],[Location]],FIND(",",Table1[[#This Row],[Location]])-1)</f>
        <v>Irving</v>
      </c>
      <c r="H1084" t="s">
        <v>91</v>
      </c>
      <c r="I1084" t="s">
        <v>419</v>
      </c>
      <c r="J1084" t="s">
        <v>155</v>
      </c>
      <c r="K1084" t="b">
        <v>0</v>
      </c>
      <c r="L1084">
        <v>1</v>
      </c>
      <c r="M1084">
        <v>0</v>
      </c>
      <c r="N1084">
        <v>0</v>
      </c>
      <c r="O1084">
        <v>0</v>
      </c>
      <c r="P1084">
        <v>0</v>
      </c>
      <c r="Q1084">
        <v>1</v>
      </c>
    </row>
    <row r="1085" spans="1:17" x14ac:dyDescent="0.3">
      <c r="A1085" t="str">
        <f>Cleaning!E1442</f>
        <v>Data Analyst</v>
      </c>
      <c r="B1085" s="2">
        <f>Cleaning!F1442*1000</f>
        <v>48000</v>
      </c>
      <c r="C1085" s="2">
        <f>Cleaning!G1442*1000</f>
        <v>88000</v>
      </c>
      <c r="D1085" s="2">
        <f>(Table1[[#This Row],[Salary (Min)]]+Table1[[#This Row],[Salary (Max)]])/2</f>
        <v>68000</v>
      </c>
      <c r="E1085" t="s">
        <v>7174</v>
      </c>
      <c r="F1085" t="s">
        <v>1379</v>
      </c>
      <c r="G1085" t="str">
        <f>LEFT(Table1[[#This Row],[Location]],FIND(",",Table1[[#This Row],[Location]])-1)</f>
        <v>Dallas</v>
      </c>
      <c r="H1085" t="s">
        <v>91</v>
      </c>
      <c r="I1085" t="s">
        <v>46</v>
      </c>
      <c r="J1085" t="s">
        <v>106</v>
      </c>
      <c r="K1085" t="b">
        <v>0</v>
      </c>
      <c r="L1085">
        <v>1</v>
      </c>
      <c r="M1085">
        <v>1</v>
      </c>
      <c r="N1085">
        <v>0</v>
      </c>
      <c r="O1085">
        <v>0</v>
      </c>
      <c r="P1085">
        <v>2</v>
      </c>
      <c r="Q1085">
        <v>0</v>
      </c>
    </row>
    <row r="1086" spans="1:17" x14ac:dyDescent="0.3">
      <c r="A1086" t="str">
        <f>Cleaning!E1443</f>
        <v>Data Analyst</v>
      </c>
      <c r="B1086" s="2">
        <f>Cleaning!F1443*1000</f>
        <v>48000</v>
      </c>
      <c r="C1086" s="2">
        <f>Cleaning!G1443*1000</f>
        <v>88000</v>
      </c>
      <c r="D1086" s="2">
        <f>(Table1[[#This Row],[Salary (Min)]]+Table1[[#This Row],[Salary (Max)]])/2</f>
        <v>68000</v>
      </c>
      <c r="E1086" t="s">
        <v>6211</v>
      </c>
      <c r="F1086" t="s">
        <v>395</v>
      </c>
      <c r="G1086" t="str">
        <f>LEFT(Table1[[#This Row],[Location]],FIND(",",Table1[[#This Row],[Location]])-1)</f>
        <v>Irving</v>
      </c>
      <c r="H1086" t="s">
        <v>118</v>
      </c>
      <c r="I1086" t="s">
        <v>222</v>
      </c>
      <c r="J1086" t="s">
        <v>47</v>
      </c>
      <c r="K1086" t="b">
        <v>0</v>
      </c>
      <c r="L1086">
        <v>1</v>
      </c>
      <c r="M1086">
        <v>1</v>
      </c>
      <c r="N1086">
        <v>0</v>
      </c>
      <c r="O1086">
        <v>0</v>
      </c>
      <c r="P1086">
        <v>0</v>
      </c>
      <c r="Q1086">
        <v>1</v>
      </c>
    </row>
    <row r="1087" spans="1:17" x14ac:dyDescent="0.3">
      <c r="A1087" t="str">
        <f>Cleaning!E1444</f>
        <v>Data Analyst</v>
      </c>
      <c r="B1087" s="2">
        <f>Cleaning!F1444*1000</f>
        <v>48000</v>
      </c>
      <c r="C1087" s="2">
        <f>Cleaning!G1444*1000</f>
        <v>88000</v>
      </c>
      <c r="D1087" s="2">
        <f>(Table1[[#This Row],[Salary (Min)]]+Table1[[#This Row],[Salary (Max)]])/2</f>
        <v>68000</v>
      </c>
      <c r="E1087" t="s">
        <v>7175</v>
      </c>
      <c r="F1087" t="s">
        <v>395</v>
      </c>
      <c r="G1087" t="str">
        <f>LEFT(Table1[[#This Row],[Location]],FIND(",",Table1[[#This Row],[Location]])-1)</f>
        <v>Irving</v>
      </c>
      <c r="H1087" t="s">
        <v>91</v>
      </c>
      <c r="I1087" t="s">
        <v>46</v>
      </c>
      <c r="J1087" t="s">
        <v>155</v>
      </c>
      <c r="K1087" t="b">
        <v>0</v>
      </c>
      <c r="L1087">
        <v>1</v>
      </c>
      <c r="M1087">
        <v>1</v>
      </c>
      <c r="N1087">
        <v>0</v>
      </c>
      <c r="O1087">
        <v>1</v>
      </c>
      <c r="P1087">
        <v>0</v>
      </c>
      <c r="Q1087">
        <v>1</v>
      </c>
    </row>
    <row r="1088" spans="1:17" x14ac:dyDescent="0.3">
      <c r="A1088" t="str">
        <f>Cleaning!E1445</f>
        <v>Data Analyst</v>
      </c>
      <c r="B1088" s="2">
        <f>Cleaning!F1445*1000</f>
        <v>48000</v>
      </c>
      <c r="C1088" s="2">
        <f>Cleaning!G1445*1000</f>
        <v>88000</v>
      </c>
      <c r="D1088" s="2">
        <f>(Table1[[#This Row],[Salary (Min)]]+Table1[[#This Row],[Salary (Max)]])/2</f>
        <v>68000</v>
      </c>
      <c r="E1088" t="s">
        <v>7176</v>
      </c>
      <c r="F1088" t="s">
        <v>1379</v>
      </c>
      <c r="G1088" t="str">
        <f>LEFT(Table1[[#This Row],[Location]],FIND(",",Table1[[#This Row],[Location]])-1)</f>
        <v>Dallas</v>
      </c>
      <c r="H1088" t="s">
        <v>28</v>
      </c>
      <c r="I1088" t="s">
        <v>1374</v>
      </c>
      <c r="J1088" t="s">
        <v>31</v>
      </c>
      <c r="K1088" t="b">
        <v>0</v>
      </c>
      <c r="L1088">
        <v>1</v>
      </c>
      <c r="M1088">
        <v>0</v>
      </c>
      <c r="N1088">
        <v>0</v>
      </c>
      <c r="O1088">
        <v>0</v>
      </c>
      <c r="P1088">
        <v>0</v>
      </c>
      <c r="Q1088">
        <v>1</v>
      </c>
    </row>
    <row r="1089" spans="1:17" x14ac:dyDescent="0.3">
      <c r="A1089" t="str">
        <f>Cleaning!E1446</f>
        <v>Data Analyst</v>
      </c>
      <c r="B1089" s="2">
        <f>Cleaning!F1446*1000</f>
        <v>48000</v>
      </c>
      <c r="C1089" s="2">
        <f>Cleaning!G1446*1000</f>
        <v>88000</v>
      </c>
      <c r="D1089" s="2">
        <f>(Table1[[#This Row],[Salary (Min)]]+Table1[[#This Row],[Salary (Max)]])/2</f>
        <v>68000</v>
      </c>
      <c r="E1089" t="s">
        <v>6762</v>
      </c>
      <c r="F1089" t="s">
        <v>3874</v>
      </c>
      <c r="G1089" t="str">
        <f>LEFT(Table1[[#This Row],[Location]],FIND(",",Table1[[#This Row],[Location]])-1)</f>
        <v>Richardson</v>
      </c>
      <c r="H1089" t="s">
        <v>35</v>
      </c>
      <c r="I1089" t="s">
        <v>222</v>
      </c>
      <c r="J1089" t="s">
        <v>24</v>
      </c>
      <c r="K1089" t="b">
        <v>0</v>
      </c>
      <c r="L1089">
        <v>1</v>
      </c>
      <c r="M1089">
        <v>0</v>
      </c>
      <c r="N1089">
        <v>0</v>
      </c>
      <c r="O1089">
        <v>0</v>
      </c>
      <c r="P1089">
        <v>1</v>
      </c>
      <c r="Q1089">
        <v>0</v>
      </c>
    </row>
    <row r="1090" spans="1:17" x14ac:dyDescent="0.3">
      <c r="A1090" t="str">
        <f>Cleaning!E1447</f>
        <v>Data Analyst</v>
      </c>
      <c r="B1090" s="2">
        <f>Cleaning!F1447*1000</f>
        <v>48000</v>
      </c>
      <c r="C1090" s="2">
        <f>Cleaning!G1447*1000</f>
        <v>88000</v>
      </c>
      <c r="D1090" s="2">
        <f>(Table1[[#This Row],[Salary (Min)]]+Table1[[#This Row],[Salary (Max)]])/2</f>
        <v>68000</v>
      </c>
      <c r="E1090" t="s">
        <v>6482</v>
      </c>
      <c r="F1090" t="s">
        <v>3854</v>
      </c>
      <c r="G1090" t="str">
        <f>LEFT(Table1[[#This Row],[Location]],FIND(",",Table1[[#This Row],[Location]])-1)</f>
        <v>Allen</v>
      </c>
      <c r="H1090" t="s">
        <v>118</v>
      </c>
      <c r="I1090" t="s">
        <v>46</v>
      </c>
      <c r="J1090" t="s">
        <v>160</v>
      </c>
      <c r="K1090" t="b">
        <v>0</v>
      </c>
      <c r="L1090">
        <v>1</v>
      </c>
      <c r="M1090">
        <v>1</v>
      </c>
      <c r="N1090">
        <v>1</v>
      </c>
      <c r="O1090">
        <v>1</v>
      </c>
      <c r="P1090">
        <v>1</v>
      </c>
      <c r="Q1090">
        <v>1</v>
      </c>
    </row>
    <row r="1091" spans="1:17" x14ac:dyDescent="0.3">
      <c r="A1091" t="str">
        <f>Cleaning!E1448</f>
        <v>Data Analyst</v>
      </c>
      <c r="B1091" s="2">
        <f>Cleaning!F1448*1000</f>
        <v>48000</v>
      </c>
      <c r="C1091" s="2">
        <f>Cleaning!G1448*1000</f>
        <v>88000</v>
      </c>
      <c r="D1091" s="2">
        <f>(Table1[[#This Row],[Salary (Min)]]+Table1[[#This Row],[Salary (Max)]])/2</f>
        <v>68000</v>
      </c>
      <c r="E1091" t="s">
        <v>7134</v>
      </c>
      <c r="F1091" t="s">
        <v>3859</v>
      </c>
      <c r="G1091" t="str">
        <f>LEFT(Table1[[#This Row],[Location]],FIND(",",Table1[[#This Row],[Location]])-1)</f>
        <v>Arlington</v>
      </c>
      <c r="H1091" t="s">
        <v>20</v>
      </c>
      <c r="I1091" t="s">
        <v>4023</v>
      </c>
      <c r="J1091" t="s">
        <v>24</v>
      </c>
      <c r="K1091" t="b">
        <v>0</v>
      </c>
      <c r="L1091">
        <v>1</v>
      </c>
      <c r="M1091">
        <v>0</v>
      </c>
      <c r="N1091">
        <v>0</v>
      </c>
      <c r="O1091">
        <v>0</v>
      </c>
      <c r="P1091">
        <v>1</v>
      </c>
      <c r="Q1091">
        <v>1</v>
      </c>
    </row>
    <row r="1092" spans="1:17" x14ac:dyDescent="0.3">
      <c r="A1092" t="str">
        <f>Cleaning!E1449</f>
        <v>Data Analyst</v>
      </c>
      <c r="B1092" s="2">
        <f>Cleaning!F1449*1000</f>
        <v>48000</v>
      </c>
      <c r="C1092" s="2">
        <f>Cleaning!G1449*1000</f>
        <v>88000</v>
      </c>
      <c r="D1092" s="2">
        <f>(Table1[[#This Row],[Salary (Min)]]+Table1[[#This Row],[Salary (Max)]])/2</f>
        <v>68000</v>
      </c>
      <c r="E1092" t="s">
        <v>6224</v>
      </c>
      <c r="F1092" t="s">
        <v>3874</v>
      </c>
      <c r="G1092" t="str">
        <f>LEFT(Table1[[#This Row],[Location]],FIND(",",Table1[[#This Row],[Location]])-1)</f>
        <v>Richardson</v>
      </c>
      <c r="H1092" t="s">
        <v>91</v>
      </c>
      <c r="I1092" t="s">
        <v>366</v>
      </c>
      <c r="J1092" t="s">
        <v>155</v>
      </c>
      <c r="K1092" t="b">
        <v>0</v>
      </c>
      <c r="L1092">
        <v>1</v>
      </c>
      <c r="M1092">
        <v>1</v>
      </c>
      <c r="N1092">
        <v>1</v>
      </c>
      <c r="O1092">
        <v>1</v>
      </c>
      <c r="P1092">
        <v>0</v>
      </c>
      <c r="Q1092">
        <v>1</v>
      </c>
    </row>
    <row r="1093" spans="1:17" x14ac:dyDescent="0.3">
      <c r="A1093" t="str">
        <f>Cleaning!E1450</f>
        <v>Data Analyst</v>
      </c>
      <c r="B1093" s="2">
        <f>Cleaning!F1450*1000</f>
        <v>48000</v>
      </c>
      <c r="C1093" s="2">
        <f>Cleaning!G1450*1000</f>
        <v>88000</v>
      </c>
      <c r="D1093" s="2">
        <f>(Table1[[#This Row],[Salary (Min)]]+Table1[[#This Row],[Salary (Max)]])/2</f>
        <v>68000</v>
      </c>
      <c r="E1093" t="s">
        <v>7136</v>
      </c>
      <c r="F1093" t="s">
        <v>395</v>
      </c>
      <c r="G1093" t="str">
        <f>LEFT(Table1[[#This Row],[Location]],FIND(",",Table1[[#This Row],[Location]])-1)</f>
        <v>Irving</v>
      </c>
      <c r="H1093" t="s">
        <v>72</v>
      </c>
      <c r="I1093" t="s">
        <v>99</v>
      </c>
      <c r="J1093" t="s">
        <v>229</v>
      </c>
      <c r="K1093" t="b">
        <v>0</v>
      </c>
      <c r="L1093">
        <v>1</v>
      </c>
      <c r="M1093">
        <v>1</v>
      </c>
      <c r="N1093">
        <v>0</v>
      </c>
      <c r="O1093">
        <v>1</v>
      </c>
      <c r="P1093">
        <v>1</v>
      </c>
      <c r="Q1093">
        <v>0</v>
      </c>
    </row>
    <row r="1094" spans="1:17" x14ac:dyDescent="0.3">
      <c r="A1094" t="str">
        <f>Cleaning!E1451</f>
        <v>Data Analyst</v>
      </c>
      <c r="B1094" s="2">
        <f>Cleaning!F1451*1000</f>
        <v>48000</v>
      </c>
      <c r="C1094" s="2">
        <f>Cleaning!G1451*1000</f>
        <v>88000</v>
      </c>
      <c r="D1094" s="2">
        <f>(Table1[[#This Row],[Salary (Min)]]+Table1[[#This Row],[Salary (Max)]])/2</f>
        <v>68000</v>
      </c>
      <c r="E1094" t="s">
        <v>6210</v>
      </c>
      <c r="F1094" t="s">
        <v>1362</v>
      </c>
      <c r="G1094" t="str">
        <f>LEFT(Table1[[#This Row],[Location]],FIND(",",Table1[[#This Row],[Location]])-1)</f>
        <v>Plano</v>
      </c>
      <c r="H1094" t="s">
        <v>51</v>
      </c>
      <c r="I1094" t="s">
        <v>46</v>
      </c>
      <c r="J1094" t="s">
        <v>24</v>
      </c>
      <c r="K1094" t="b">
        <v>0</v>
      </c>
      <c r="L1094">
        <v>0</v>
      </c>
      <c r="M1094">
        <v>0</v>
      </c>
      <c r="N1094">
        <v>0</v>
      </c>
      <c r="O1094">
        <v>0</v>
      </c>
      <c r="P1094">
        <v>0</v>
      </c>
      <c r="Q1094">
        <v>0</v>
      </c>
    </row>
    <row r="1095" spans="1:17" x14ac:dyDescent="0.3">
      <c r="A1095" t="str">
        <f>Cleaning!E1452</f>
        <v>Data Analyst</v>
      </c>
      <c r="B1095" s="2">
        <f>Cleaning!F1452*1000</f>
        <v>48000</v>
      </c>
      <c r="C1095" s="2">
        <f>Cleaning!G1452*1000</f>
        <v>88000</v>
      </c>
      <c r="D1095" s="2">
        <f>(Table1[[#This Row],[Salary (Min)]]+Table1[[#This Row],[Salary (Max)]])/2</f>
        <v>68000</v>
      </c>
      <c r="E1095" t="s">
        <v>6762</v>
      </c>
      <c r="F1095" t="s">
        <v>3874</v>
      </c>
      <c r="G1095" t="str">
        <f>LEFT(Table1[[#This Row],[Location]],FIND(",",Table1[[#This Row],[Location]])-1)</f>
        <v>Richardson</v>
      </c>
      <c r="H1095" t="s">
        <v>35</v>
      </c>
      <c r="I1095" t="s">
        <v>222</v>
      </c>
      <c r="J1095" t="s">
        <v>24</v>
      </c>
      <c r="K1095" t="b">
        <v>0</v>
      </c>
      <c r="L1095">
        <v>0</v>
      </c>
      <c r="M1095">
        <v>0</v>
      </c>
      <c r="N1095">
        <v>0</v>
      </c>
      <c r="O1095">
        <v>0</v>
      </c>
      <c r="P1095">
        <v>0</v>
      </c>
      <c r="Q1095">
        <v>1</v>
      </c>
    </row>
    <row r="1096" spans="1:17" x14ac:dyDescent="0.3">
      <c r="A1096" t="str">
        <f>Cleaning!E1453</f>
        <v>Data Analyst</v>
      </c>
      <c r="B1096" s="2">
        <f>Cleaning!F1453*1000</f>
        <v>48000</v>
      </c>
      <c r="C1096" s="2">
        <f>Cleaning!G1453*1000</f>
        <v>88000</v>
      </c>
      <c r="D1096" s="2">
        <f>(Table1[[#This Row],[Salary (Min)]]+Table1[[#This Row],[Salary (Max)]])/2</f>
        <v>68000</v>
      </c>
      <c r="E1096" t="s">
        <v>7177</v>
      </c>
      <c r="F1096" t="s">
        <v>1362</v>
      </c>
      <c r="G1096" t="str">
        <f>LEFT(Table1[[#This Row],[Location]],FIND(",",Table1[[#This Row],[Location]])-1)</f>
        <v>Plano</v>
      </c>
      <c r="H1096" t="s">
        <v>20</v>
      </c>
      <c r="I1096" t="s">
        <v>29</v>
      </c>
      <c r="J1096" t="s">
        <v>120</v>
      </c>
      <c r="K1096" t="b">
        <v>0</v>
      </c>
      <c r="L1096">
        <v>1</v>
      </c>
      <c r="M1096">
        <v>0</v>
      </c>
      <c r="N1096">
        <v>0</v>
      </c>
      <c r="O1096">
        <v>0</v>
      </c>
      <c r="P1096">
        <v>0</v>
      </c>
      <c r="Q1096">
        <v>0</v>
      </c>
    </row>
    <row r="1097" spans="1:17" x14ac:dyDescent="0.3">
      <c r="A1097" t="str">
        <f>Cleaning!E1454</f>
        <v>Data Analyst</v>
      </c>
      <c r="B1097" s="2">
        <f>Cleaning!F1454*1000</f>
        <v>48000</v>
      </c>
      <c r="C1097" s="2">
        <f>Cleaning!G1454*1000</f>
        <v>88000</v>
      </c>
      <c r="D1097" s="2">
        <f>(Table1[[#This Row],[Salary (Min)]]+Table1[[#This Row],[Salary (Max)]])/2</f>
        <v>68000</v>
      </c>
      <c r="E1097" t="s">
        <v>6445</v>
      </c>
      <c r="F1097" t="s">
        <v>3874</v>
      </c>
      <c r="G1097" t="str">
        <f>LEFT(Table1[[#This Row],[Location]],FIND(",",Table1[[#This Row],[Location]])-1)</f>
        <v>Richardson</v>
      </c>
      <c r="H1097" t="s">
        <v>91</v>
      </c>
      <c r="I1097" t="s">
        <v>99</v>
      </c>
      <c r="J1097" t="s">
        <v>106</v>
      </c>
      <c r="K1097" t="b">
        <v>0</v>
      </c>
      <c r="L1097">
        <v>1</v>
      </c>
      <c r="M1097">
        <v>0</v>
      </c>
      <c r="N1097">
        <v>0</v>
      </c>
      <c r="O1097">
        <v>0</v>
      </c>
      <c r="P1097">
        <v>1</v>
      </c>
      <c r="Q1097">
        <v>1</v>
      </c>
    </row>
    <row r="1098" spans="1:17" x14ac:dyDescent="0.3">
      <c r="A1098" t="str">
        <f>Cleaning!E1455</f>
        <v>Data Analyst</v>
      </c>
      <c r="B1098" s="2">
        <f>Cleaning!F1455*1000</f>
        <v>48000</v>
      </c>
      <c r="C1098" s="2">
        <f>Cleaning!G1455*1000</f>
        <v>88000</v>
      </c>
      <c r="D1098" s="2">
        <f>(Table1[[#This Row],[Salary (Min)]]+Table1[[#This Row],[Salary (Max)]])/2</f>
        <v>68000</v>
      </c>
      <c r="E1098" t="s">
        <v>6224</v>
      </c>
      <c r="F1098" t="s">
        <v>3874</v>
      </c>
      <c r="G1098" t="str">
        <f>LEFT(Table1[[#This Row],[Location]],FIND(",",Table1[[#This Row],[Location]])-1)</f>
        <v>Richardson</v>
      </c>
      <c r="H1098" t="s">
        <v>91</v>
      </c>
      <c r="I1098" t="s">
        <v>366</v>
      </c>
      <c r="J1098" t="s">
        <v>155</v>
      </c>
      <c r="K1098" t="b">
        <v>0</v>
      </c>
      <c r="L1098">
        <v>0</v>
      </c>
      <c r="M1098">
        <v>1</v>
      </c>
      <c r="N1098">
        <v>0</v>
      </c>
      <c r="O1098">
        <v>0</v>
      </c>
      <c r="P1098">
        <v>0</v>
      </c>
      <c r="Q1098">
        <v>1</v>
      </c>
    </row>
    <row r="1099" spans="1:17" x14ac:dyDescent="0.3">
      <c r="A1099" t="str">
        <f>Cleaning!E1456</f>
        <v>Data Analyst</v>
      </c>
      <c r="B1099" s="2">
        <f>Cleaning!F1456*1000</f>
        <v>48000</v>
      </c>
      <c r="C1099" s="2">
        <f>Cleaning!G1456*1000</f>
        <v>88000</v>
      </c>
      <c r="D1099" s="2">
        <f>(Table1[[#This Row],[Salary (Min)]]+Table1[[#This Row],[Salary (Max)]])/2</f>
        <v>68000</v>
      </c>
      <c r="E1099" t="s">
        <v>7178</v>
      </c>
      <c r="F1099" t="s">
        <v>1379</v>
      </c>
      <c r="G1099" t="str">
        <f>LEFT(Table1[[#This Row],[Location]],FIND(",",Table1[[#This Row],[Location]])-1)</f>
        <v>Dallas</v>
      </c>
      <c r="H1099" t="s">
        <v>51</v>
      </c>
      <c r="I1099" t="s">
        <v>282</v>
      </c>
      <c r="J1099" t="s">
        <v>39</v>
      </c>
      <c r="K1099" t="b">
        <v>0</v>
      </c>
      <c r="L1099">
        <v>1</v>
      </c>
      <c r="M1099">
        <v>0</v>
      </c>
      <c r="N1099">
        <v>0</v>
      </c>
      <c r="O1099">
        <v>1</v>
      </c>
      <c r="P1099">
        <v>0</v>
      </c>
      <c r="Q1099">
        <v>1</v>
      </c>
    </row>
    <row r="1100" spans="1:17" x14ac:dyDescent="0.3">
      <c r="A1100" t="str">
        <f>Cleaning!E1457</f>
        <v>Data Analyst</v>
      </c>
      <c r="B1100" s="2">
        <f>Cleaning!F1457*1000</f>
        <v>48000</v>
      </c>
      <c r="C1100" s="2">
        <f>Cleaning!G1457*1000</f>
        <v>88000</v>
      </c>
      <c r="D1100" s="2">
        <f>(Table1[[#This Row],[Salary (Min)]]+Table1[[#This Row],[Salary (Max)]])/2</f>
        <v>68000</v>
      </c>
      <c r="E1100" t="s">
        <v>7179</v>
      </c>
      <c r="F1100" t="s">
        <v>395</v>
      </c>
      <c r="G1100" t="str">
        <f>LEFT(Table1[[#This Row],[Location]],FIND(",",Table1[[#This Row],[Location]])-1)</f>
        <v>Irving</v>
      </c>
      <c r="H1100" t="s">
        <v>35</v>
      </c>
      <c r="I1100" t="s">
        <v>222</v>
      </c>
      <c r="J1100" t="s">
        <v>31</v>
      </c>
      <c r="K1100" t="b">
        <v>0</v>
      </c>
      <c r="L1100">
        <v>0</v>
      </c>
      <c r="M1100">
        <v>0</v>
      </c>
      <c r="N1100">
        <v>0</v>
      </c>
      <c r="O1100">
        <v>0</v>
      </c>
      <c r="P1100">
        <v>0</v>
      </c>
      <c r="Q1100">
        <v>0</v>
      </c>
    </row>
    <row r="1101" spans="1:17" x14ac:dyDescent="0.3">
      <c r="A1101" t="str">
        <f>Cleaning!E489</f>
        <v>Data Analyst</v>
      </c>
      <c r="B1101" s="2">
        <f>Cleaning!F489*1000</f>
        <v>49000</v>
      </c>
      <c r="C1101" s="2">
        <f>Cleaning!G489*1000</f>
        <v>112000</v>
      </c>
      <c r="D1101" s="2">
        <f>(Table1[[#This Row],[Salary (Min)]]+Table1[[#This Row],[Salary (Max)]])/2</f>
        <v>80500</v>
      </c>
      <c r="E1101" t="s">
        <v>6505</v>
      </c>
      <c r="F1101" t="s">
        <v>1487</v>
      </c>
      <c r="G1101" t="str">
        <f>LEFT(Table1[[#This Row],[Location]],FIND(",",Table1[[#This Row],[Location]])-1)</f>
        <v>Hampton</v>
      </c>
      <c r="H1101" t="s">
        <v>35</v>
      </c>
      <c r="I1101" t="s">
        <v>46</v>
      </c>
      <c r="J1101" t="s">
        <v>24</v>
      </c>
      <c r="K1101" t="b">
        <v>0</v>
      </c>
      <c r="L1101">
        <v>0</v>
      </c>
      <c r="M1101">
        <v>0</v>
      </c>
      <c r="N1101">
        <v>0</v>
      </c>
      <c r="O1101">
        <v>0</v>
      </c>
      <c r="P1101">
        <v>0</v>
      </c>
      <c r="Q1101">
        <v>1</v>
      </c>
    </row>
    <row r="1102" spans="1:17" x14ac:dyDescent="0.3">
      <c r="A1102" t="str">
        <f>Cleaning!E490</f>
        <v>Business Analyst</v>
      </c>
      <c r="B1102" s="2">
        <f>Cleaning!F490*1000</f>
        <v>49000</v>
      </c>
      <c r="C1102" s="2">
        <f>Cleaning!G490*1000</f>
        <v>112000</v>
      </c>
      <c r="D1102" s="2">
        <f>(Table1[[#This Row],[Salary (Min)]]+Table1[[#This Row],[Salary (Max)]])/2</f>
        <v>80500</v>
      </c>
      <c r="E1102" t="s">
        <v>6515</v>
      </c>
      <c r="F1102" t="s">
        <v>1517</v>
      </c>
      <c r="G1102" t="str">
        <f>LEFT(Table1[[#This Row],[Location]],FIND(",",Table1[[#This Row],[Location]])-1)</f>
        <v>Chesapeake</v>
      </c>
      <c r="H1102" t="s">
        <v>28</v>
      </c>
      <c r="I1102" t="s">
        <v>282</v>
      </c>
      <c r="J1102" t="s">
        <v>39</v>
      </c>
      <c r="K1102" t="b">
        <v>0</v>
      </c>
      <c r="L1102">
        <v>1</v>
      </c>
      <c r="M1102">
        <v>0</v>
      </c>
      <c r="N1102">
        <v>0</v>
      </c>
      <c r="O1102">
        <v>0</v>
      </c>
      <c r="P1102">
        <v>0</v>
      </c>
      <c r="Q1102">
        <v>1</v>
      </c>
    </row>
    <row r="1103" spans="1:17" x14ac:dyDescent="0.3">
      <c r="A1103" t="str">
        <f>Cleaning!E491</f>
        <v>Data Analyst</v>
      </c>
      <c r="B1103" s="2">
        <f>Cleaning!F491*1000</f>
        <v>49000</v>
      </c>
      <c r="C1103" s="2">
        <f>Cleaning!G491*1000</f>
        <v>112000</v>
      </c>
      <c r="D1103" s="2">
        <f>(Table1[[#This Row],[Salary (Min)]]+Table1[[#This Row],[Salary (Max)]])/2</f>
        <v>80500</v>
      </c>
      <c r="E1103" t="s">
        <v>6513</v>
      </c>
      <c r="F1103" t="s">
        <v>1487</v>
      </c>
      <c r="G1103" t="str">
        <f>LEFT(Table1[[#This Row],[Location]],FIND(",",Table1[[#This Row],[Location]])-1)</f>
        <v>Hampton</v>
      </c>
      <c r="H1103" t="s">
        <v>20</v>
      </c>
      <c r="I1103" t="s">
        <v>119</v>
      </c>
      <c r="J1103" t="s">
        <v>160</v>
      </c>
      <c r="K1103" t="b">
        <v>0</v>
      </c>
      <c r="L1103">
        <v>1</v>
      </c>
      <c r="M1103">
        <v>0</v>
      </c>
      <c r="N1103">
        <v>0</v>
      </c>
      <c r="O1103">
        <v>0</v>
      </c>
      <c r="P1103">
        <v>0</v>
      </c>
      <c r="Q1103">
        <v>1</v>
      </c>
    </row>
    <row r="1104" spans="1:17" x14ac:dyDescent="0.3">
      <c r="A1104" t="str">
        <f>Cleaning!E492</f>
        <v>Data Analyst</v>
      </c>
      <c r="B1104" s="2">
        <f>Cleaning!F492*1000</f>
        <v>49000</v>
      </c>
      <c r="C1104" s="2">
        <f>Cleaning!G492*1000</f>
        <v>112000</v>
      </c>
      <c r="D1104" s="2">
        <f>(Table1[[#This Row],[Salary (Min)]]+Table1[[#This Row],[Salary (Max)]])/2</f>
        <v>80500</v>
      </c>
      <c r="E1104" t="s">
        <v>6498</v>
      </c>
      <c r="F1104" t="s">
        <v>1495</v>
      </c>
      <c r="G1104" t="str">
        <f>LEFT(Table1[[#This Row],[Location]],FIND(",",Table1[[#This Row],[Location]])-1)</f>
        <v>Norfolk</v>
      </c>
      <c r="H1104" t="s">
        <v>91</v>
      </c>
      <c r="I1104" t="s">
        <v>137</v>
      </c>
      <c r="J1104" t="s">
        <v>106</v>
      </c>
      <c r="K1104" t="b">
        <v>0</v>
      </c>
      <c r="L1104">
        <v>1</v>
      </c>
      <c r="M1104">
        <v>1</v>
      </c>
      <c r="N1104">
        <v>0</v>
      </c>
      <c r="O1104">
        <v>0</v>
      </c>
      <c r="P1104">
        <v>0</v>
      </c>
      <c r="Q1104">
        <v>1</v>
      </c>
    </row>
    <row r="1105" spans="1:17" x14ac:dyDescent="0.3">
      <c r="A1105" t="str">
        <f>Cleaning!E493</f>
        <v>Data Analyst</v>
      </c>
      <c r="B1105" s="2">
        <f>Cleaning!F493*1000</f>
        <v>49000</v>
      </c>
      <c r="C1105" s="2">
        <f>Cleaning!G493*1000</f>
        <v>112000</v>
      </c>
      <c r="D1105" s="2">
        <f>(Table1[[#This Row],[Salary (Min)]]+Table1[[#This Row],[Salary (Max)]])/2</f>
        <v>80500</v>
      </c>
      <c r="E1105" t="s">
        <v>6506</v>
      </c>
      <c r="F1105" t="s">
        <v>1495</v>
      </c>
      <c r="G1105" t="str">
        <f>LEFT(Table1[[#This Row],[Location]],FIND(",",Table1[[#This Row],[Location]])-1)</f>
        <v>Norfolk</v>
      </c>
      <c r="H1105" t="s">
        <v>118</v>
      </c>
      <c r="I1105" t="s">
        <v>119</v>
      </c>
      <c r="J1105" t="s">
        <v>39</v>
      </c>
      <c r="K1105" t="b">
        <v>0</v>
      </c>
      <c r="L1105">
        <v>1</v>
      </c>
      <c r="M1105">
        <v>0</v>
      </c>
      <c r="N1105">
        <v>0</v>
      </c>
      <c r="O1105">
        <v>1</v>
      </c>
      <c r="P1105">
        <v>0</v>
      </c>
      <c r="Q1105">
        <v>1</v>
      </c>
    </row>
    <row r="1106" spans="1:17" x14ac:dyDescent="0.3">
      <c r="A1106" t="str">
        <f>Cleaning!E494</f>
        <v>Data Analyst</v>
      </c>
      <c r="B1106" s="2">
        <f>Cleaning!F494*1000</f>
        <v>49000</v>
      </c>
      <c r="C1106" s="2">
        <f>Cleaning!G494*1000</f>
        <v>112000</v>
      </c>
      <c r="D1106" s="2">
        <f>(Table1[[#This Row],[Salary (Min)]]+Table1[[#This Row],[Salary (Max)]])/2</f>
        <v>80500</v>
      </c>
      <c r="E1106" t="s">
        <v>6511</v>
      </c>
      <c r="F1106" t="s">
        <v>1495</v>
      </c>
      <c r="G1106" t="str">
        <f>LEFT(Table1[[#This Row],[Location]],FIND(",",Table1[[#This Row],[Location]])-1)</f>
        <v>Norfolk</v>
      </c>
      <c r="H1106" t="s">
        <v>118</v>
      </c>
      <c r="I1106" t="s">
        <v>1569</v>
      </c>
      <c r="J1106" t="s">
        <v>160</v>
      </c>
      <c r="K1106" t="b">
        <v>0</v>
      </c>
      <c r="L1106">
        <v>1</v>
      </c>
      <c r="M1106">
        <v>0</v>
      </c>
      <c r="N1106">
        <v>0</v>
      </c>
      <c r="O1106">
        <v>1</v>
      </c>
      <c r="P1106">
        <v>0</v>
      </c>
      <c r="Q1106">
        <v>1</v>
      </c>
    </row>
    <row r="1107" spans="1:17" x14ac:dyDescent="0.3">
      <c r="A1107" t="str">
        <f>Cleaning!E495</f>
        <v>Data Analyst</v>
      </c>
      <c r="B1107" s="2">
        <f>Cleaning!F495*1000</f>
        <v>49000</v>
      </c>
      <c r="C1107" s="2">
        <f>Cleaning!G495*1000</f>
        <v>112000</v>
      </c>
      <c r="D1107" s="2">
        <f>(Table1[[#This Row],[Salary (Min)]]+Table1[[#This Row],[Salary (Max)]])/2</f>
        <v>80500</v>
      </c>
      <c r="E1107" t="s">
        <v>6516</v>
      </c>
      <c r="F1107" t="s">
        <v>1495</v>
      </c>
      <c r="G1107" t="str">
        <f>LEFT(Table1[[#This Row],[Location]],FIND(",",Table1[[#This Row],[Location]])-1)</f>
        <v>Norfolk</v>
      </c>
      <c r="H1107" t="s">
        <v>72</v>
      </c>
      <c r="I1107" t="s">
        <v>119</v>
      </c>
      <c r="J1107" t="s">
        <v>39</v>
      </c>
      <c r="K1107" t="b">
        <v>0</v>
      </c>
      <c r="L1107">
        <v>0</v>
      </c>
      <c r="M1107">
        <v>0</v>
      </c>
      <c r="N1107">
        <v>0</v>
      </c>
      <c r="O1107">
        <v>0</v>
      </c>
      <c r="P1107">
        <v>0</v>
      </c>
      <c r="Q1107">
        <v>1</v>
      </c>
    </row>
    <row r="1108" spans="1:17" x14ac:dyDescent="0.3">
      <c r="A1108" t="str">
        <f>Cleaning!E496</f>
        <v>Data Analyst</v>
      </c>
      <c r="B1108" s="2">
        <f>Cleaning!F496*1000</f>
        <v>49000</v>
      </c>
      <c r="C1108" s="2">
        <f>Cleaning!G496*1000</f>
        <v>112000</v>
      </c>
      <c r="D1108" s="2">
        <f>(Table1[[#This Row],[Salary (Min)]]+Table1[[#This Row],[Salary (Max)]])/2</f>
        <v>80500</v>
      </c>
      <c r="E1108" t="s">
        <v>6517</v>
      </c>
      <c r="F1108" t="s">
        <v>1600</v>
      </c>
      <c r="G1108" t="str">
        <f>LEFT(Table1[[#This Row],[Location]],FIND(",",Table1[[#This Row],[Location]])-1)</f>
        <v>Fort Eustis</v>
      </c>
      <c r="H1108" t="s">
        <v>118</v>
      </c>
      <c r="I1108" t="s">
        <v>119</v>
      </c>
      <c r="J1108" t="s">
        <v>160</v>
      </c>
      <c r="K1108" t="b">
        <v>0</v>
      </c>
      <c r="L1108">
        <v>0</v>
      </c>
      <c r="M1108">
        <v>0</v>
      </c>
      <c r="N1108">
        <v>0</v>
      </c>
      <c r="O1108">
        <v>0</v>
      </c>
      <c r="P1108">
        <v>0</v>
      </c>
      <c r="Q1108">
        <v>1</v>
      </c>
    </row>
    <row r="1109" spans="1:17" x14ac:dyDescent="0.3">
      <c r="A1109" t="str">
        <f>Cleaning!E497</f>
        <v>Data Analyst</v>
      </c>
      <c r="B1109" s="2">
        <f>Cleaning!F497*1000</f>
        <v>49000</v>
      </c>
      <c r="C1109" s="2">
        <f>Cleaning!G497*1000</f>
        <v>112000</v>
      </c>
      <c r="D1109" s="2">
        <f>(Table1[[#This Row],[Salary (Min)]]+Table1[[#This Row],[Salary (Max)]])/2</f>
        <v>80500</v>
      </c>
      <c r="E1109" t="s">
        <v>6518</v>
      </c>
      <c r="F1109" t="s">
        <v>1504</v>
      </c>
      <c r="G1109" t="str">
        <f>LEFT(Table1[[#This Row],[Location]],FIND(",",Table1[[#This Row],[Location]])-1)</f>
        <v>Portsmouth</v>
      </c>
      <c r="H1109" t="s">
        <v>137</v>
      </c>
      <c r="I1109" t="s">
        <v>137</v>
      </c>
      <c r="J1109" t="s">
        <v>137</v>
      </c>
      <c r="K1109" t="b">
        <v>0</v>
      </c>
      <c r="L1109">
        <v>1</v>
      </c>
      <c r="M1109">
        <v>0</v>
      </c>
      <c r="N1109">
        <v>1</v>
      </c>
      <c r="O1109">
        <v>0</v>
      </c>
      <c r="P1109">
        <v>0</v>
      </c>
      <c r="Q1109">
        <v>0</v>
      </c>
    </row>
    <row r="1110" spans="1:17" x14ac:dyDescent="0.3">
      <c r="A1110" t="str">
        <f>Cleaning!E498</f>
        <v>Data Analyst</v>
      </c>
      <c r="B1110" s="2">
        <f>Cleaning!F498*1000</f>
        <v>49000</v>
      </c>
      <c r="C1110" s="2">
        <f>Cleaning!G498*1000</f>
        <v>112000</v>
      </c>
      <c r="D1110" s="2">
        <f>(Table1[[#This Row],[Salary (Min)]]+Table1[[#This Row],[Salary (Max)]])/2</f>
        <v>80500</v>
      </c>
      <c r="E1110" t="s">
        <v>6516</v>
      </c>
      <c r="F1110" t="s">
        <v>1495</v>
      </c>
      <c r="G1110" t="str">
        <f>LEFT(Table1[[#This Row],[Location]],FIND(",",Table1[[#This Row],[Location]])-1)</f>
        <v>Norfolk</v>
      </c>
      <c r="H1110" t="s">
        <v>72</v>
      </c>
      <c r="I1110" t="s">
        <v>119</v>
      </c>
      <c r="J1110" t="s">
        <v>39</v>
      </c>
      <c r="K1110" t="b">
        <v>0</v>
      </c>
      <c r="L1110">
        <v>1</v>
      </c>
      <c r="M1110">
        <v>0</v>
      </c>
      <c r="N1110">
        <v>0</v>
      </c>
      <c r="O1110">
        <v>0</v>
      </c>
      <c r="P1110">
        <v>0</v>
      </c>
      <c r="Q1110">
        <v>1</v>
      </c>
    </row>
    <row r="1111" spans="1:17" x14ac:dyDescent="0.3">
      <c r="A1111" t="str">
        <f>Cleaning!E499</f>
        <v>Data Analyst</v>
      </c>
      <c r="B1111" s="2">
        <f>Cleaning!F499*1000</f>
        <v>49000</v>
      </c>
      <c r="C1111" s="2">
        <f>Cleaning!G499*1000</f>
        <v>112000</v>
      </c>
      <c r="D1111" s="2">
        <f>(Table1[[#This Row],[Salary (Min)]]+Table1[[#This Row],[Salary (Max)]])/2</f>
        <v>80500</v>
      </c>
      <c r="E1111" t="s">
        <v>6504</v>
      </c>
      <c r="F1111" t="s">
        <v>1495</v>
      </c>
      <c r="G1111" t="str">
        <f>LEFT(Table1[[#This Row],[Location]],FIND(",",Table1[[#This Row],[Location]])-1)</f>
        <v>Norfolk</v>
      </c>
      <c r="H1111" t="s">
        <v>51</v>
      </c>
      <c r="I1111" t="s">
        <v>972</v>
      </c>
      <c r="J1111" t="s">
        <v>24</v>
      </c>
      <c r="K1111" t="b">
        <v>0</v>
      </c>
      <c r="L1111">
        <v>1</v>
      </c>
      <c r="M1111">
        <v>0</v>
      </c>
      <c r="N1111">
        <v>0</v>
      </c>
      <c r="O1111">
        <v>0</v>
      </c>
      <c r="P1111">
        <v>1</v>
      </c>
      <c r="Q1111">
        <v>1</v>
      </c>
    </row>
    <row r="1112" spans="1:17" x14ac:dyDescent="0.3">
      <c r="A1112" t="str">
        <f>Cleaning!E500</f>
        <v>Data Analyst</v>
      </c>
      <c r="B1112" s="2">
        <f>Cleaning!F500*1000</f>
        <v>49000</v>
      </c>
      <c r="C1112" s="2">
        <f>Cleaning!G500*1000</f>
        <v>112000</v>
      </c>
      <c r="D1112" s="2">
        <f>(Table1[[#This Row],[Salary (Min)]]+Table1[[#This Row],[Salary (Max)]])/2</f>
        <v>80500</v>
      </c>
      <c r="E1112" t="s">
        <v>6519</v>
      </c>
      <c r="F1112" t="s">
        <v>1495</v>
      </c>
      <c r="G1112" t="str">
        <f>LEFT(Table1[[#This Row],[Location]],FIND(",",Table1[[#This Row],[Location]])-1)</f>
        <v>Norfolk</v>
      </c>
      <c r="H1112" t="s">
        <v>28</v>
      </c>
      <c r="I1112" t="s">
        <v>1489</v>
      </c>
      <c r="J1112" t="s">
        <v>31</v>
      </c>
      <c r="K1112" t="b">
        <v>0</v>
      </c>
      <c r="L1112">
        <v>1</v>
      </c>
      <c r="M1112">
        <v>1</v>
      </c>
      <c r="N1112">
        <v>1</v>
      </c>
      <c r="O1112">
        <v>1</v>
      </c>
      <c r="P1112">
        <v>0</v>
      </c>
      <c r="Q1112">
        <v>0</v>
      </c>
    </row>
    <row r="1113" spans="1:17" x14ac:dyDescent="0.3">
      <c r="A1113" t="str">
        <f>Cleaning!E501</f>
        <v>Data Analyst</v>
      </c>
      <c r="B1113" s="2">
        <f>Cleaning!F501*1000</f>
        <v>49000</v>
      </c>
      <c r="C1113" s="2">
        <f>Cleaning!G501*1000</f>
        <v>112000</v>
      </c>
      <c r="D1113" s="2">
        <f>(Table1[[#This Row],[Salary (Min)]]+Table1[[#This Row],[Salary (Max)]])/2</f>
        <v>80500</v>
      </c>
      <c r="E1113" t="s">
        <v>6518</v>
      </c>
      <c r="F1113" t="s">
        <v>1504</v>
      </c>
      <c r="G1113" t="str">
        <f>LEFT(Table1[[#This Row],[Location]],FIND(",",Table1[[#This Row],[Location]])-1)</f>
        <v>Portsmouth</v>
      </c>
      <c r="H1113" t="s">
        <v>137</v>
      </c>
      <c r="I1113" t="s">
        <v>137</v>
      </c>
      <c r="J1113" t="s">
        <v>137</v>
      </c>
      <c r="K1113" t="b">
        <v>0</v>
      </c>
      <c r="L1113">
        <v>1</v>
      </c>
      <c r="M1113">
        <v>0</v>
      </c>
      <c r="N1113">
        <v>0</v>
      </c>
      <c r="O1113">
        <v>0</v>
      </c>
      <c r="P1113">
        <v>0</v>
      </c>
      <c r="Q1113">
        <v>0</v>
      </c>
    </row>
    <row r="1114" spans="1:17" x14ac:dyDescent="0.3">
      <c r="A1114" t="str">
        <f>Cleaning!E502</f>
        <v>Business Analyst</v>
      </c>
      <c r="B1114" s="2">
        <f>Cleaning!F502*1000</f>
        <v>49000</v>
      </c>
      <c r="C1114" s="2">
        <f>Cleaning!G502*1000</f>
        <v>112000</v>
      </c>
      <c r="D1114" s="2">
        <f>(Table1[[#This Row],[Salary (Min)]]+Table1[[#This Row],[Salary (Max)]])/2</f>
        <v>80500</v>
      </c>
      <c r="E1114" t="s">
        <v>6520</v>
      </c>
      <c r="F1114" t="s">
        <v>1495</v>
      </c>
      <c r="G1114" t="str">
        <f>LEFT(Table1[[#This Row],[Location]],FIND(",",Table1[[#This Row],[Location]])-1)</f>
        <v>Norfolk</v>
      </c>
      <c r="H1114" t="s">
        <v>20</v>
      </c>
      <c r="I1114" t="s">
        <v>46</v>
      </c>
      <c r="J1114" t="s">
        <v>39</v>
      </c>
      <c r="K1114" t="b">
        <v>0</v>
      </c>
      <c r="L1114">
        <v>1</v>
      </c>
      <c r="M1114">
        <v>1</v>
      </c>
      <c r="N1114">
        <v>0</v>
      </c>
      <c r="O1114">
        <v>0</v>
      </c>
      <c r="P1114">
        <v>0</v>
      </c>
      <c r="Q1114">
        <v>0</v>
      </c>
    </row>
    <row r="1115" spans="1:17" x14ac:dyDescent="0.3">
      <c r="A1115" t="str">
        <f>Cleaning!E503</f>
        <v>Business Analyst</v>
      </c>
      <c r="B1115" s="2">
        <f>Cleaning!F503*1000</f>
        <v>49000</v>
      </c>
      <c r="C1115" s="2">
        <f>Cleaning!G503*1000</f>
        <v>112000</v>
      </c>
      <c r="D1115" s="2">
        <f>(Table1[[#This Row],[Salary (Min)]]+Table1[[#This Row],[Salary (Max)]])/2</f>
        <v>80500</v>
      </c>
      <c r="E1115" t="s">
        <v>6521</v>
      </c>
      <c r="F1115" t="s">
        <v>1517</v>
      </c>
      <c r="G1115" t="str">
        <f>LEFT(Table1[[#This Row],[Location]],FIND(",",Table1[[#This Row],[Location]])-1)</f>
        <v>Chesapeake</v>
      </c>
      <c r="H1115" t="s">
        <v>35</v>
      </c>
      <c r="I1115" t="s">
        <v>110</v>
      </c>
      <c r="J1115" t="s">
        <v>24</v>
      </c>
      <c r="K1115" t="b">
        <v>0</v>
      </c>
      <c r="L1115">
        <v>0</v>
      </c>
      <c r="M1115">
        <v>0</v>
      </c>
      <c r="N1115">
        <v>0</v>
      </c>
      <c r="O1115">
        <v>0</v>
      </c>
      <c r="P1115">
        <v>0</v>
      </c>
      <c r="Q1115">
        <v>0</v>
      </c>
    </row>
    <row r="1116" spans="1:17" x14ac:dyDescent="0.3">
      <c r="A1116" t="str">
        <f>Cleaning!E504</f>
        <v>Data Analyst</v>
      </c>
      <c r="B1116" s="2">
        <f>Cleaning!F504*1000</f>
        <v>49000</v>
      </c>
      <c r="C1116" s="2">
        <f>Cleaning!G504*1000</f>
        <v>112000</v>
      </c>
      <c r="D1116" s="2">
        <f>(Table1[[#This Row],[Salary (Min)]]+Table1[[#This Row],[Salary (Max)]])/2</f>
        <v>80500</v>
      </c>
      <c r="E1116" t="s">
        <v>6518</v>
      </c>
      <c r="F1116" t="s">
        <v>1504</v>
      </c>
      <c r="G1116" t="str">
        <f>LEFT(Table1[[#This Row],[Location]],FIND(",",Table1[[#This Row],[Location]])-1)</f>
        <v>Portsmouth</v>
      </c>
      <c r="H1116" t="s">
        <v>137</v>
      </c>
      <c r="I1116" t="s">
        <v>137</v>
      </c>
      <c r="J1116" t="s">
        <v>137</v>
      </c>
      <c r="K1116" t="b">
        <v>0</v>
      </c>
      <c r="L1116">
        <v>1</v>
      </c>
      <c r="M1116">
        <v>1</v>
      </c>
      <c r="N1116">
        <v>0</v>
      </c>
      <c r="O1116">
        <v>1</v>
      </c>
      <c r="P1116">
        <v>1</v>
      </c>
      <c r="Q1116">
        <v>0</v>
      </c>
    </row>
    <row r="1117" spans="1:17" x14ac:dyDescent="0.3">
      <c r="A1117" t="str">
        <f>Cleaning!E505</f>
        <v>Data Analyst</v>
      </c>
      <c r="B1117" s="2">
        <f>Cleaning!F505*1000</f>
        <v>49000</v>
      </c>
      <c r="C1117" s="2">
        <f>Cleaning!G505*1000</f>
        <v>112000</v>
      </c>
      <c r="D1117" s="2">
        <f>(Table1[[#This Row],[Salary (Min)]]+Table1[[#This Row],[Salary (Max)]])/2</f>
        <v>80500</v>
      </c>
      <c r="E1117" t="s">
        <v>6522</v>
      </c>
      <c r="F1117" t="s">
        <v>1495</v>
      </c>
      <c r="G1117" t="str">
        <f>LEFT(Table1[[#This Row],[Location]],FIND(",",Table1[[#This Row],[Location]])-1)</f>
        <v>Norfolk</v>
      </c>
      <c r="H1117" t="s">
        <v>20</v>
      </c>
      <c r="I1117" t="s">
        <v>46</v>
      </c>
      <c r="J1117" t="s">
        <v>120</v>
      </c>
      <c r="K1117" t="b">
        <v>0</v>
      </c>
      <c r="L1117">
        <v>1</v>
      </c>
      <c r="M1117">
        <v>1</v>
      </c>
      <c r="N1117">
        <v>0</v>
      </c>
      <c r="O1117">
        <v>1</v>
      </c>
      <c r="P1117">
        <v>1</v>
      </c>
      <c r="Q1117">
        <v>0</v>
      </c>
    </row>
    <row r="1118" spans="1:17" x14ac:dyDescent="0.3">
      <c r="A1118" t="str">
        <f>Cleaning!E506</f>
        <v>Data Analyst</v>
      </c>
      <c r="B1118" s="2">
        <f>Cleaning!F506*1000</f>
        <v>49000</v>
      </c>
      <c r="C1118" s="2">
        <f>Cleaning!G506*1000</f>
        <v>112000</v>
      </c>
      <c r="D1118" s="2">
        <f>(Table1[[#This Row],[Salary (Min)]]+Table1[[#This Row],[Salary (Max)]])/2</f>
        <v>80500</v>
      </c>
      <c r="E1118" t="s">
        <v>6523</v>
      </c>
      <c r="F1118" t="s">
        <v>1495</v>
      </c>
      <c r="G1118" t="str">
        <f>LEFT(Table1[[#This Row],[Location]],FIND(",",Table1[[#This Row],[Location]])-1)</f>
        <v>Norfolk</v>
      </c>
      <c r="H1118" t="s">
        <v>20</v>
      </c>
      <c r="I1118" t="s">
        <v>46</v>
      </c>
      <c r="J1118" t="s">
        <v>120</v>
      </c>
      <c r="K1118" t="b">
        <v>0</v>
      </c>
      <c r="L1118">
        <v>1</v>
      </c>
      <c r="M1118">
        <v>0</v>
      </c>
      <c r="N1118">
        <v>0</v>
      </c>
      <c r="O1118">
        <v>0</v>
      </c>
      <c r="P1118">
        <v>0</v>
      </c>
      <c r="Q1118">
        <v>1</v>
      </c>
    </row>
    <row r="1119" spans="1:17" x14ac:dyDescent="0.3">
      <c r="A1119" t="str">
        <f>Cleaning!E2185</f>
        <v>Data Analyst</v>
      </c>
      <c r="B1119" s="2">
        <f>Cleaning!F2185*1000</f>
        <v>49000</v>
      </c>
      <c r="C1119" s="2">
        <f>Cleaning!G2185*1000</f>
        <v>91000</v>
      </c>
      <c r="D1119" s="2">
        <f>(Table1[[#This Row],[Salary (Min)]]+Table1[[#This Row],[Salary (Max)]])/2</f>
        <v>70000</v>
      </c>
      <c r="E1119" t="s">
        <v>7614</v>
      </c>
      <c r="F1119" t="s">
        <v>4660</v>
      </c>
      <c r="G1119" t="str">
        <f>LEFT(Table1[[#This Row],[Location]],FIND(",",Table1[[#This Row],[Location]])-1)</f>
        <v>Denver</v>
      </c>
      <c r="H1119" t="s">
        <v>51</v>
      </c>
      <c r="I1119" t="s">
        <v>37</v>
      </c>
      <c r="J1119" t="s">
        <v>39</v>
      </c>
      <c r="K1119" t="b">
        <v>1</v>
      </c>
      <c r="L1119">
        <v>1</v>
      </c>
      <c r="M1119">
        <v>0</v>
      </c>
      <c r="N1119">
        <v>0</v>
      </c>
      <c r="O1119">
        <v>0</v>
      </c>
      <c r="P1119">
        <v>0</v>
      </c>
      <c r="Q1119">
        <v>0</v>
      </c>
    </row>
    <row r="1120" spans="1:17" x14ac:dyDescent="0.3">
      <c r="A1120" t="str">
        <f>Cleaning!E2186</f>
        <v>Data Analyst</v>
      </c>
      <c r="B1120" s="2">
        <f>Cleaning!F2186*1000</f>
        <v>49000</v>
      </c>
      <c r="C1120" s="2">
        <f>Cleaning!G2186*1000</f>
        <v>91000</v>
      </c>
      <c r="D1120" s="2">
        <f>(Table1[[#This Row],[Salary (Min)]]+Table1[[#This Row],[Salary (Max)]])/2</f>
        <v>70000</v>
      </c>
      <c r="E1120" t="s">
        <v>7615</v>
      </c>
      <c r="F1120" t="s">
        <v>1708</v>
      </c>
      <c r="G1120" t="str">
        <f>LEFT(Table1[[#This Row],[Location]],FIND(",",Table1[[#This Row],[Location]])-1)</f>
        <v>Centennial</v>
      </c>
      <c r="H1120" t="s">
        <v>51</v>
      </c>
      <c r="I1120" t="s">
        <v>202</v>
      </c>
      <c r="J1120" t="s">
        <v>120</v>
      </c>
      <c r="K1120" t="b">
        <v>0</v>
      </c>
      <c r="L1120">
        <v>1</v>
      </c>
      <c r="M1120">
        <v>0</v>
      </c>
      <c r="N1120">
        <v>0</v>
      </c>
      <c r="O1120">
        <v>1</v>
      </c>
      <c r="P1120">
        <v>1</v>
      </c>
      <c r="Q1120">
        <v>1</v>
      </c>
    </row>
    <row r="1121" spans="1:17" x14ac:dyDescent="0.3">
      <c r="A1121" t="str">
        <f>Cleaning!E2187</f>
        <v>Data Analyst</v>
      </c>
      <c r="B1121" s="2">
        <f>Cleaning!F2187*1000</f>
        <v>49000</v>
      </c>
      <c r="C1121" s="2">
        <f>Cleaning!G2187*1000</f>
        <v>91000</v>
      </c>
      <c r="D1121" s="2">
        <f>(Table1[[#This Row],[Salary (Min)]]+Table1[[#This Row],[Salary (Max)]])/2</f>
        <v>70000</v>
      </c>
      <c r="E1121" t="s">
        <v>7616</v>
      </c>
      <c r="F1121" t="s">
        <v>4660</v>
      </c>
      <c r="G1121" t="str">
        <f>LEFT(Table1[[#This Row],[Location]],FIND(",",Table1[[#This Row],[Location]])-1)</f>
        <v>Denver</v>
      </c>
      <c r="H1121" t="s">
        <v>28</v>
      </c>
      <c r="I1121" t="s">
        <v>4675</v>
      </c>
      <c r="J1121" t="s">
        <v>39</v>
      </c>
      <c r="K1121" t="b">
        <v>0</v>
      </c>
      <c r="L1121">
        <v>1</v>
      </c>
      <c r="M1121">
        <v>0</v>
      </c>
      <c r="N1121">
        <v>0</v>
      </c>
      <c r="O1121">
        <v>0</v>
      </c>
      <c r="P1121">
        <v>0</v>
      </c>
      <c r="Q1121">
        <v>0</v>
      </c>
    </row>
    <row r="1122" spans="1:17" x14ac:dyDescent="0.3">
      <c r="A1122" t="str">
        <f>Cleaning!E2188</f>
        <v>Data Analyst</v>
      </c>
      <c r="B1122" s="2">
        <f>Cleaning!F2188*1000</f>
        <v>49000</v>
      </c>
      <c r="C1122" s="2">
        <f>Cleaning!G2188*1000</f>
        <v>91000</v>
      </c>
      <c r="D1122" s="2">
        <f>(Table1[[#This Row],[Salary (Min)]]+Table1[[#This Row],[Salary (Max)]])/2</f>
        <v>70000</v>
      </c>
      <c r="E1122" t="s">
        <v>6945</v>
      </c>
      <c r="F1122" t="s">
        <v>5938</v>
      </c>
      <c r="G1122" t="str">
        <f>LEFT(Table1[[#This Row],[Location]],FIND(",",Table1[[#This Row],[Location]])-1)</f>
        <v>Greenwood Village</v>
      </c>
      <c r="H1122" t="s">
        <v>28</v>
      </c>
      <c r="I1122" t="s">
        <v>46</v>
      </c>
      <c r="J1122" t="s">
        <v>229</v>
      </c>
      <c r="K1122" t="b">
        <v>0</v>
      </c>
      <c r="L1122">
        <v>0</v>
      </c>
      <c r="M1122">
        <v>0</v>
      </c>
      <c r="N1122">
        <v>0</v>
      </c>
      <c r="O1122">
        <v>0</v>
      </c>
      <c r="P1122">
        <v>0</v>
      </c>
      <c r="Q1122">
        <v>0</v>
      </c>
    </row>
    <row r="1123" spans="1:17" x14ac:dyDescent="0.3">
      <c r="A1123" t="str">
        <f>Cleaning!E2189</f>
        <v>Data Analyst</v>
      </c>
      <c r="B1123" s="2">
        <f>Cleaning!F2189*1000</f>
        <v>49000</v>
      </c>
      <c r="C1123" s="2">
        <f>Cleaning!G2189*1000</f>
        <v>91000</v>
      </c>
      <c r="D1123" s="2">
        <f>(Table1[[#This Row],[Salary (Min)]]+Table1[[#This Row],[Salary (Max)]])/2</f>
        <v>70000</v>
      </c>
      <c r="E1123" t="s">
        <v>7617</v>
      </c>
      <c r="F1123" t="s">
        <v>5988</v>
      </c>
      <c r="G1123" t="str">
        <f>LEFT(Table1[[#This Row],[Location]],FIND(",",Table1[[#This Row],[Location]])-1)</f>
        <v>Lone Tree</v>
      </c>
      <c r="H1123" t="s">
        <v>28</v>
      </c>
      <c r="I1123" t="s">
        <v>58</v>
      </c>
      <c r="J1123" t="s">
        <v>86</v>
      </c>
      <c r="K1123" t="b">
        <v>0</v>
      </c>
      <c r="L1123">
        <v>0</v>
      </c>
      <c r="M1123">
        <v>0</v>
      </c>
      <c r="N1123">
        <v>0</v>
      </c>
      <c r="O1123">
        <v>0</v>
      </c>
      <c r="P1123">
        <v>0</v>
      </c>
      <c r="Q1123">
        <v>1</v>
      </c>
    </row>
    <row r="1124" spans="1:17" x14ac:dyDescent="0.3">
      <c r="A1124" t="str">
        <f>Cleaning!E2190</f>
        <v>Data Analyst</v>
      </c>
      <c r="B1124" s="2">
        <f>Cleaning!F2190*1000</f>
        <v>49000</v>
      </c>
      <c r="C1124" s="2">
        <f>Cleaning!G2190*1000</f>
        <v>91000</v>
      </c>
      <c r="D1124" s="2">
        <f>(Table1[[#This Row],[Salary (Min)]]+Table1[[#This Row],[Salary (Max)]])/2</f>
        <v>70000</v>
      </c>
      <c r="E1124" t="s">
        <v>7618</v>
      </c>
      <c r="F1124" t="s">
        <v>5991</v>
      </c>
      <c r="G1124" t="str">
        <f>LEFT(Table1[[#This Row],[Location]],FIND(",",Table1[[#This Row],[Location]])-1)</f>
        <v>Louisville</v>
      </c>
      <c r="H1124" t="s">
        <v>118</v>
      </c>
      <c r="I1124" t="s">
        <v>2590</v>
      </c>
      <c r="J1124" t="s">
        <v>120</v>
      </c>
      <c r="K1124" t="b">
        <v>0</v>
      </c>
      <c r="L1124">
        <v>1</v>
      </c>
      <c r="M1124">
        <v>0</v>
      </c>
      <c r="N1124">
        <v>0</v>
      </c>
      <c r="O1124">
        <v>0</v>
      </c>
      <c r="P1124">
        <v>0</v>
      </c>
      <c r="Q1124">
        <v>1</v>
      </c>
    </row>
    <row r="1125" spans="1:17" x14ac:dyDescent="0.3">
      <c r="A1125" t="str">
        <f>Cleaning!E2191</f>
        <v>Data Analyst</v>
      </c>
      <c r="B1125" s="2">
        <f>Cleaning!F2191*1000</f>
        <v>49000</v>
      </c>
      <c r="C1125" s="2">
        <f>Cleaning!G2191*1000</f>
        <v>91000</v>
      </c>
      <c r="D1125" s="2">
        <f>(Table1[[#This Row],[Salary (Min)]]+Table1[[#This Row],[Salary (Max)]])/2</f>
        <v>70000</v>
      </c>
      <c r="E1125" t="s">
        <v>7356</v>
      </c>
      <c r="F1125" t="s">
        <v>5956</v>
      </c>
      <c r="G1125" t="str">
        <f>LEFT(Table1[[#This Row],[Location]],FIND(",",Table1[[#This Row],[Location]])-1)</f>
        <v>Englewood</v>
      </c>
      <c r="H1125" t="s">
        <v>28</v>
      </c>
      <c r="I1125" t="s">
        <v>1489</v>
      </c>
      <c r="J1125" t="s">
        <v>132</v>
      </c>
      <c r="K1125" t="b">
        <v>0</v>
      </c>
      <c r="L1125">
        <v>0</v>
      </c>
      <c r="M1125">
        <v>1</v>
      </c>
      <c r="N1125">
        <v>0</v>
      </c>
      <c r="O1125">
        <v>0</v>
      </c>
      <c r="P1125">
        <v>0</v>
      </c>
      <c r="Q1125">
        <v>1</v>
      </c>
    </row>
    <row r="1126" spans="1:17" x14ac:dyDescent="0.3">
      <c r="A1126" t="str">
        <f>Cleaning!E2192</f>
        <v>Data Analyst</v>
      </c>
      <c r="B1126" s="2">
        <f>Cleaning!F2192*1000</f>
        <v>49000</v>
      </c>
      <c r="C1126" s="2">
        <f>Cleaning!G2192*1000</f>
        <v>91000</v>
      </c>
      <c r="D1126" s="2">
        <f>(Table1[[#This Row],[Salary (Min)]]+Table1[[#This Row],[Salary (Max)]])/2</f>
        <v>70000</v>
      </c>
      <c r="E1126" t="s">
        <v>7619</v>
      </c>
      <c r="F1126" t="s">
        <v>4660</v>
      </c>
      <c r="G1126" t="str">
        <f>LEFT(Table1[[#This Row],[Location]],FIND(",",Table1[[#This Row],[Location]])-1)</f>
        <v>Denver</v>
      </c>
      <c r="H1126" t="s">
        <v>28</v>
      </c>
      <c r="I1126" t="s">
        <v>1815</v>
      </c>
      <c r="J1126" t="s">
        <v>86</v>
      </c>
      <c r="K1126" t="b">
        <v>0</v>
      </c>
      <c r="L1126">
        <v>0</v>
      </c>
      <c r="M1126">
        <v>0</v>
      </c>
      <c r="N1126">
        <v>0</v>
      </c>
      <c r="O1126">
        <v>0</v>
      </c>
      <c r="P1126">
        <v>0</v>
      </c>
      <c r="Q1126">
        <v>1</v>
      </c>
    </row>
    <row r="1127" spans="1:17" x14ac:dyDescent="0.3">
      <c r="A1127" t="str">
        <f>Cleaning!E2193</f>
        <v>Data Analyst</v>
      </c>
      <c r="B1127" s="2">
        <f>Cleaning!F2193*1000</f>
        <v>49000</v>
      </c>
      <c r="C1127" s="2">
        <f>Cleaning!G2193*1000</f>
        <v>91000</v>
      </c>
      <c r="D1127" s="2">
        <f>(Table1[[#This Row],[Salary (Min)]]+Table1[[#This Row],[Salary (Max)]])/2</f>
        <v>70000</v>
      </c>
      <c r="E1127" t="s">
        <v>7620</v>
      </c>
      <c r="F1127" t="s">
        <v>4660</v>
      </c>
      <c r="G1127" t="str">
        <f>LEFT(Table1[[#This Row],[Location]],FIND(",",Table1[[#This Row],[Location]])-1)</f>
        <v>Denver</v>
      </c>
      <c r="H1127" t="s">
        <v>118</v>
      </c>
      <c r="I1127" t="s">
        <v>46</v>
      </c>
      <c r="J1127" t="s">
        <v>441</v>
      </c>
      <c r="K1127" t="b">
        <v>0</v>
      </c>
      <c r="L1127">
        <v>1</v>
      </c>
      <c r="M1127">
        <v>1</v>
      </c>
      <c r="N1127">
        <v>0</v>
      </c>
      <c r="O1127">
        <v>1</v>
      </c>
      <c r="P1127">
        <v>0</v>
      </c>
      <c r="Q1127">
        <v>1</v>
      </c>
    </row>
    <row r="1128" spans="1:17" x14ac:dyDescent="0.3">
      <c r="A1128" t="str">
        <f>Cleaning!E2194</f>
        <v>Data Analyst</v>
      </c>
      <c r="B1128" s="2">
        <f>Cleaning!F2194*1000</f>
        <v>49000</v>
      </c>
      <c r="C1128" s="2">
        <f>Cleaning!G2194*1000</f>
        <v>91000</v>
      </c>
      <c r="D1128" s="2">
        <f>(Table1[[#This Row],[Salary (Min)]]+Table1[[#This Row],[Salary (Max)]])/2</f>
        <v>70000</v>
      </c>
      <c r="E1128" t="s">
        <v>7621</v>
      </c>
      <c r="F1128" t="s">
        <v>6001</v>
      </c>
      <c r="G1128" t="str">
        <f>LEFT(Table1[[#This Row],[Location]],FIND(",",Table1[[#This Row],[Location]])-1)</f>
        <v>Aurora</v>
      </c>
      <c r="H1128" t="s">
        <v>137</v>
      </c>
      <c r="I1128" t="s">
        <v>137</v>
      </c>
      <c r="J1128" t="s">
        <v>137</v>
      </c>
      <c r="K1128" t="b">
        <v>0</v>
      </c>
      <c r="L1128">
        <v>0</v>
      </c>
      <c r="M1128">
        <v>0</v>
      </c>
      <c r="N1128">
        <v>0</v>
      </c>
      <c r="O1128">
        <v>0</v>
      </c>
      <c r="P1128">
        <v>0</v>
      </c>
      <c r="Q1128">
        <v>1</v>
      </c>
    </row>
    <row r="1129" spans="1:17" x14ac:dyDescent="0.3">
      <c r="A1129" t="str">
        <f>Cleaning!E2195</f>
        <v>Data Analyst</v>
      </c>
      <c r="B1129" s="2">
        <f>Cleaning!F2195*1000</f>
        <v>49000</v>
      </c>
      <c r="C1129" s="2">
        <f>Cleaning!G2195*1000</f>
        <v>91000</v>
      </c>
      <c r="D1129" s="2">
        <f>(Table1[[#This Row],[Salary (Min)]]+Table1[[#This Row],[Salary (Max)]])/2</f>
        <v>70000</v>
      </c>
      <c r="E1129" t="s">
        <v>6205</v>
      </c>
      <c r="F1129" t="s">
        <v>4660</v>
      </c>
      <c r="G1129" t="str">
        <f>LEFT(Table1[[#This Row],[Location]],FIND(",",Table1[[#This Row],[Location]])-1)</f>
        <v>Denver</v>
      </c>
      <c r="H1129" t="s">
        <v>28</v>
      </c>
      <c r="I1129" t="s">
        <v>222</v>
      </c>
      <c r="J1129" t="s">
        <v>75</v>
      </c>
      <c r="K1129" t="b">
        <v>0</v>
      </c>
      <c r="L1129">
        <v>1</v>
      </c>
      <c r="M1129">
        <v>0</v>
      </c>
      <c r="N1129">
        <v>0</v>
      </c>
      <c r="O1129">
        <v>0</v>
      </c>
      <c r="P1129">
        <v>0</v>
      </c>
      <c r="Q1129">
        <v>0</v>
      </c>
    </row>
    <row r="1130" spans="1:17" x14ac:dyDescent="0.3">
      <c r="A1130" t="str">
        <f>Cleaning!E2196</f>
        <v>Data Analyst</v>
      </c>
      <c r="B1130" s="2">
        <f>Cleaning!F2196*1000</f>
        <v>49000</v>
      </c>
      <c r="C1130" s="2">
        <f>Cleaning!G2196*1000</f>
        <v>91000</v>
      </c>
      <c r="D1130" s="2">
        <f>(Table1[[#This Row],[Salary (Min)]]+Table1[[#This Row],[Salary (Max)]])/2</f>
        <v>70000</v>
      </c>
      <c r="E1130" t="s">
        <v>7622</v>
      </c>
      <c r="F1130" t="s">
        <v>4660</v>
      </c>
      <c r="G1130" t="str">
        <f>LEFT(Table1[[#This Row],[Location]],FIND(",",Table1[[#This Row],[Location]])-1)</f>
        <v>Denver</v>
      </c>
      <c r="H1130" t="s">
        <v>35</v>
      </c>
      <c r="I1130" t="s">
        <v>336</v>
      </c>
      <c r="J1130" t="s">
        <v>39</v>
      </c>
      <c r="K1130" t="b">
        <v>0</v>
      </c>
      <c r="L1130">
        <v>1</v>
      </c>
      <c r="M1130">
        <v>0</v>
      </c>
      <c r="N1130">
        <v>0</v>
      </c>
      <c r="O1130">
        <v>1</v>
      </c>
      <c r="P1130">
        <v>0</v>
      </c>
      <c r="Q1130">
        <v>1</v>
      </c>
    </row>
    <row r="1131" spans="1:17" x14ac:dyDescent="0.3">
      <c r="A1131" t="str">
        <f>Cleaning!E2197</f>
        <v>Data Analyst</v>
      </c>
      <c r="B1131" s="2">
        <f>Cleaning!F2197*1000</f>
        <v>49000</v>
      </c>
      <c r="C1131" s="2">
        <f>Cleaning!G2197*1000</f>
        <v>91000</v>
      </c>
      <c r="D1131" s="2">
        <f>(Table1[[#This Row],[Salary (Min)]]+Table1[[#This Row],[Salary (Max)]])/2</f>
        <v>70000</v>
      </c>
      <c r="E1131" t="s">
        <v>7623</v>
      </c>
      <c r="F1131" t="s">
        <v>5938</v>
      </c>
      <c r="G1131" t="str">
        <f>LEFT(Table1[[#This Row],[Location]],FIND(",",Table1[[#This Row],[Location]])-1)</f>
        <v>Greenwood Village</v>
      </c>
      <c r="H1131" t="s">
        <v>51</v>
      </c>
      <c r="I1131" t="s">
        <v>1737</v>
      </c>
      <c r="J1131" t="s">
        <v>229</v>
      </c>
      <c r="K1131" t="b">
        <v>0</v>
      </c>
      <c r="L1131">
        <v>0</v>
      </c>
      <c r="M1131">
        <v>0</v>
      </c>
      <c r="N1131">
        <v>0</v>
      </c>
      <c r="O1131">
        <v>0</v>
      </c>
      <c r="P1131">
        <v>0</v>
      </c>
      <c r="Q1131">
        <v>1</v>
      </c>
    </row>
    <row r="1132" spans="1:17" x14ac:dyDescent="0.3">
      <c r="A1132" t="str">
        <f>Cleaning!E2198</f>
        <v>Data Analyst</v>
      </c>
      <c r="B1132" s="2">
        <f>Cleaning!F2198*1000</f>
        <v>49000</v>
      </c>
      <c r="C1132" s="2">
        <f>Cleaning!G2198*1000</f>
        <v>91000</v>
      </c>
      <c r="D1132" s="2">
        <f>(Table1[[#This Row],[Salary (Min)]]+Table1[[#This Row],[Salary (Max)]])/2</f>
        <v>70000</v>
      </c>
      <c r="E1132" t="s">
        <v>7624</v>
      </c>
      <c r="F1132" t="s">
        <v>5967</v>
      </c>
      <c r="G1132" t="str">
        <f>LEFT(Table1[[#This Row],[Location]],FIND(",",Table1[[#This Row],[Location]])-1)</f>
        <v>Lakewood</v>
      </c>
      <c r="H1132" t="s">
        <v>35</v>
      </c>
      <c r="I1132" t="s">
        <v>2747</v>
      </c>
      <c r="J1132" t="s">
        <v>229</v>
      </c>
      <c r="K1132" t="b">
        <v>0</v>
      </c>
      <c r="L1132">
        <v>1</v>
      </c>
      <c r="M1132">
        <v>0</v>
      </c>
      <c r="N1132">
        <v>0</v>
      </c>
      <c r="O1132">
        <v>0</v>
      </c>
      <c r="P1132">
        <v>0</v>
      </c>
      <c r="Q1132">
        <v>1</v>
      </c>
    </row>
    <row r="1133" spans="1:17" x14ac:dyDescent="0.3">
      <c r="A1133" t="str">
        <f>Cleaning!E2199</f>
        <v>Data Analyst</v>
      </c>
      <c r="B1133" s="2">
        <f>Cleaning!F2199*1000</f>
        <v>49000</v>
      </c>
      <c r="C1133" s="2">
        <f>Cleaning!G2199*1000</f>
        <v>91000</v>
      </c>
      <c r="D1133" s="2">
        <f>(Table1[[#This Row],[Salary (Min)]]+Table1[[#This Row],[Salary (Max)]])/2</f>
        <v>70000</v>
      </c>
      <c r="E1133" t="s">
        <v>7625</v>
      </c>
      <c r="F1133" t="s">
        <v>1708</v>
      </c>
      <c r="G1133" t="str">
        <f>LEFT(Table1[[#This Row],[Location]],FIND(",",Table1[[#This Row],[Location]])-1)</f>
        <v>Centennial</v>
      </c>
      <c r="H1133" t="s">
        <v>20</v>
      </c>
      <c r="I1133" t="s">
        <v>222</v>
      </c>
      <c r="J1133" t="s">
        <v>39</v>
      </c>
      <c r="K1133" t="b">
        <v>0</v>
      </c>
      <c r="L1133">
        <v>1</v>
      </c>
      <c r="M1133">
        <v>0</v>
      </c>
      <c r="N1133">
        <v>0</v>
      </c>
      <c r="O1133">
        <v>0</v>
      </c>
      <c r="P1133">
        <v>0</v>
      </c>
      <c r="Q1133">
        <v>0</v>
      </c>
    </row>
    <row r="1134" spans="1:17" x14ac:dyDescent="0.3">
      <c r="A1134" t="str">
        <f>Cleaning!E2200</f>
        <v>Data Analyst</v>
      </c>
      <c r="B1134" s="2">
        <f>Cleaning!F2200*1000</f>
        <v>49000</v>
      </c>
      <c r="C1134" s="2">
        <f>Cleaning!G2200*1000</f>
        <v>91000</v>
      </c>
      <c r="D1134" s="2">
        <f>(Table1[[#This Row],[Salary (Min)]]+Table1[[#This Row],[Salary (Max)]])/2</f>
        <v>70000</v>
      </c>
      <c r="E1134" t="s">
        <v>7626</v>
      </c>
      <c r="F1134" t="s">
        <v>4660</v>
      </c>
      <c r="G1134" t="str">
        <f>LEFT(Table1[[#This Row],[Location]],FIND(",",Table1[[#This Row],[Location]])-1)</f>
        <v>Denver</v>
      </c>
      <c r="H1134" t="s">
        <v>91</v>
      </c>
      <c r="I1134" t="s">
        <v>29</v>
      </c>
      <c r="J1134" t="s">
        <v>39</v>
      </c>
      <c r="K1134" t="b">
        <v>0</v>
      </c>
      <c r="L1134">
        <v>1</v>
      </c>
      <c r="M1134">
        <v>0</v>
      </c>
      <c r="N1134">
        <v>1</v>
      </c>
      <c r="O1134">
        <v>0</v>
      </c>
      <c r="P1134">
        <v>0</v>
      </c>
      <c r="Q1134">
        <v>1</v>
      </c>
    </row>
    <row r="1135" spans="1:17" x14ac:dyDescent="0.3">
      <c r="A1135" t="str">
        <f>Cleaning!E2201</f>
        <v>Business Analyst</v>
      </c>
      <c r="B1135" s="2">
        <f>Cleaning!F2201*1000</f>
        <v>49000</v>
      </c>
      <c r="C1135" s="2">
        <f>Cleaning!G2201*1000</f>
        <v>91000</v>
      </c>
      <c r="D1135" s="2">
        <f>(Table1[[#This Row],[Salary (Min)]]+Table1[[#This Row],[Salary (Max)]])/2</f>
        <v>70000</v>
      </c>
      <c r="E1135" t="s">
        <v>7627</v>
      </c>
      <c r="F1135" t="s">
        <v>4660</v>
      </c>
      <c r="G1135" t="str">
        <f>LEFT(Table1[[#This Row],[Location]],FIND(",",Table1[[#This Row],[Location]])-1)</f>
        <v>Denver</v>
      </c>
      <c r="H1135" t="s">
        <v>118</v>
      </c>
      <c r="I1135" t="s">
        <v>178</v>
      </c>
      <c r="J1135" t="s">
        <v>120</v>
      </c>
      <c r="K1135" t="b">
        <v>0</v>
      </c>
      <c r="L1135">
        <v>1</v>
      </c>
      <c r="M1135">
        <v>0</v>
      </c>
      <c r="N1135">
        <v>0</v>
      </c>
      <c r="O1135">
        <v>0</v>
      </c>
      <c r="P1135">
        <v>0</v>
      </c>
      <c r="Q1135">
        <v>1</v>
      </c>
    </row>
    <row r="1136" spans="1:17" x14ac:dyDescent="0.3">
      <c r="A1136" t="str">
        <f>Cleaning!E2202</f>
        <v>Data Analyst</v>
      </c>
      <c r="B1136" s="2">
        <f>Cleaning!F2202*1000</f>
        <v>49000</v>
      </c>
      <c r="C1136" s="2">
        <f>Cleaning!G2202*1000</f>
        <v>91000</v>
      </c>
      <c r="D1136" s="2">
        <f>(Table1[[#This Row],[Salary (Min)]]+Table1[[#This Row],[Salary (Max)]])/2</f>
        <v>70000</v>
      </c>
      <c r="E1136" t="s">
        <v>7628</v>
      </c>
      <c r="F1136" t="s">
        <v>1708</v>
      </c>
      <c r="G1136" t="str">
        <f>LEFT(Table1[[#This Row],[Location]],FIND(",",Table1[[#This Row],[Location]])-1)</f>
        <v>Centennial</v>
      </c>
      <c r="H1136" t="s">
        <v>137</v>
      </c>
      <c r="I1136" t="s">
        <v>137</v>
      </c>
      <c r="J1136" t="s">
        <v>137</v>
      </c>
      <c r="K1136" t="b">
        <v>0</v>
      </c>
      <c r="L1136">
        <v>1</v>
      </c>
      <c r="M1136">
        <v>0</v>
      </c>
      <c r="N1136">
        <v>0</v>
      </c>
      <c r="O1136">
        <v>0</v>
      </c>
      <c r="P1136">
        <v>0</v>
      </c>
      <c r="Q1136">
        <v>1</v>
      </c>
    </row>
    <row r="1137" spans="1:17" x14ac:dyDescent="0.3">
      <c r="A1137" t="str">
        <f>Cleaning!E2203</f>
        <v>Data Analyst</v>
      </c>
      <c r="B1137" s="2">
        <f>Cleaning!F2203*1000</f>
        <v>49000</v>
      </c>
      <c r="C1137" s="2">
        <f>Cleaning!G2203*1000</f>
        <v>91000</v>
      </c>
      <c r="D1137" s="2">
        <f>(Table1[[#This Row],[Salary (Min)]]+Table1[[#This Row],[Salary (Max)]])/2</f>
        <v>70000</v>
      </c>
      <c r="E1137" t="s">
        <v>7629</v>
      </c>
      <c r="F1137" t="s">
        <v>4660</v>
      </c>
      <c r="G1137" t="str">
        <f>LEFT(Table1[[#This Row],[Location]],FIND(",",Table1[[#This Row],[Location]])-1)</f>
        <v>Denver</v>
      </c>
      <c r="H1137" t="s">
        <v>91</v>
      </c>
      <c r="I1137" t="s">
        <v>119</v>
      </c>
      <c r="J1137" t="s">
        <v>155</v>
      </c>
      <c r="K1137" t="b">
        <v>0</v>
      </c>
      <c r="L1137">
        <v>1</v>
      </c>
      <c r="M1137">
        <v>0</v>
      </c>
      <c r="N1137">
        <v>0</v>
      </c>
      <c r="O1137">
        <v>0</v>
      </c>
      <c r="P1137">
        <v>1</v>
      </c>
      <c r="Q1137">
        <v>1</v>
      </c>
    </row>
    <row r="1138" spans="1:17" x14ac:dyDescent="0.3">
      <c r="A1138" t="str">
        <f>Cleaning!E2204</f>
        <v>Data Analyst</v>
      </c>
      <c r="B1138" s="2">
        <f>Cleaning!F2204*1000</f>
        <v>49000</v>
      </c>
      <c r="C1138" s="2">
        <f>Cleaning!G2204*1000</f>
        <v>91000</v>
      </c>
      <c r="D1138" s="2">
        <f>(Table1[[#This Row],[Salary (Min)]]+Table1[[#This Row],[Salary (Max)]])/2</f>
        <v>70000</v>
      </c>
      <c r="E1138" t="s">
        <v>7630</v>
      </c>
      <c r="F1138" t="s">
        <v>4660</v>
      </c>
      <c r="G1138" t="str">
        <f>LEFT(Table1[[#This Row],[Location]],FIND(",",Table1[[#This Row],[Location]])-1)</f>
        <v>Denver</v>
      </c>
      <c r="H1138" t="s">
        <v>137</v>
      </c>
      <c r="I1138" t="s">
        <v>137</v>
      </c>
      <c r="J1138" t="s">
        <v>137</v>
      </c>
      <c r="K1138" t="b">
        <v>0</v>
      </c>
      <c r="L1138">
        <v>1</v>
      </c>
      <c r="M1138">
        <v>1</v>
      </c>
      <c r="N1138">
        <v>0</v>
      </c>
      <c r="O1138">
        <v>0</v>
      </c>
      <c r="P1138">
        <v>0</v>
      </c>
      <c r="Q1138">
        <v>0</v>
      </c>
    </row>
    <row r="1139" spans="1:17" x14ac:dyDescent="0.3">
      <c r="A1139" t="str">
        <f>Cleaning!E2205</f>
        <v>Data Analyst</v>
      </c>
      <c r="B1139" s="2">
        <f>Cleaning!F2205*1000</f>
        <v>49000</v>
      </c>
      <c r="C1139" s="2">
        <f>Cleaning!G2205*1000</f>
        <v>91000</v>
      </c>
      <c r="D1139" s="2">
        <f>(Table1[[#This Row],[Salary (Min)]]+Table1[[#This Row],[Salary (Max)]])/2</f>
        <v>70000</v>
      </c>
      <c r="E1139" t="s">
        <v>6482</v>
      </c>
      <c r="F1139" t="s">
        <v>6029</v>
      </c>
      <c r="G1139" t="str">
        <f>LEFT(Table1[[#This Row],[Location]],FIND(",",Table1[[#This Row],[Location]])-1)</f>
        <v>Broomfield</v>
      </c>
      <c r="H1139" t="s">
        <v>118</v>
      </c>
      <c r="I1139" t="s">
        <v>46</v>
      </c>
      <c r="J1139" t="s">
        <v>160</v>
      </c>
      <c r="K1139" t="b">
        <v>0</v>
      </c>
      <c r="L1139">
        <v>0</v>
      </c>
      <c r="M1139">
        <v>0</v>
      </c>
      <c r="N1139">
        <v>0</v>
      </c>
      <c r="O1139">
        <v>0</v>
      </c>
      <c r="P1139">
        <v>0</v>
      </c>
      <c r="Q1139">
        <v>1</v>
      </c>
    </row>
    <row r="1140" spans="1:17" x14ac:dyDescent="0.3">
      <c r="A1140" t="str">
        <f>Cleaning!E2206</f>
        <v>Data Analyst</v>
      </c>
      <c r="B1140" s="2">
        <f>Cleaning!F2206*1000</f>
        <v>49000</v>
      </c>
      <c r="C1140" s="2">
        <f>Cleaning!G2206*1000</f>
        <v>91000</v>
      </c>
      <c r="D1140" s="2">
        <f>(Table1[[#This Row],[Salary (Min)]]+Table1[[#This Row],[Salary (Max)]])/2</f>
        <v>70000</v>
      </c>
      <c r="E1140" t="s">
        <v>7616</v>
      </c>
      <c r="F1140" t="s">
        <v>5967</v>
      </c>
      <c r="G1140" t="str">
        <f>LEFT(Table1[[#This Row],[Location]],FIND(",",Table1[[#This Row],[Location]])-1)</f>
        <v>Lakewood</v>
      </c>
      <c r="H1140" t="s">
        <v>28</v>
      </c>
      <c r="I1140" t="s">
        <v>4675</v>
      </c>
      <c r="J1140" t="s">
        <v>39</v>
      </c>
      <c r="K1140" t="b">
        <v>0</v>
      </c>
      <c r="L1140">
        <v>1</v>
      </c>
      <c r="M1140">
        <v>1</v>
      </c>
      <c r="N1140">
        <v>0</v>
      </c>
      <c r="O1140">
        <v>0</v>
      </c>
      <c r="P1140">
        <v>0</v>
      </c>
      <c r="Q1140">
        <v>0</v>
      </c>
    </row>
    <row r="1141" spans="1:17" x14ac:dyDescent="0.3">
      <c r="A1141" t="str">
        <f>Cleaning!E2207</f>
        <v>Data Analyst</v>
      </c>
      <c r="B1141" s="2">
        <f>Cleaning!F2207*1000</f>
        <v>49000</v>
      </c>
      <c r="C1141" s="2">
        <f>Cleaning!G2207*1000</f>
        <v>91000</v>
      </c>
      <c r="D1141" s="2">
        <f>(Table1[[#This Row],[Salary (Min)]]+Table1[[#This Row],[Salary (Max)]])/2</f>
        <v>70000</v>
      </c>
      <c r="E1141" t="s">
        <v>6458</v>
      </c>
      <c r="F1141" t="s">
        <v>4660</v>
      </c>
      <c r="G1141" t="str">
        <f>LEFT(Table1[[#This Row],[Location]],FIND(",",Table1[[#This Row],[Location]])-1)</f>
        <v>Denver</v>
      </c>
      <c r="H1141" t="s">
        <v>118</v>
      </c>
      <c r="I1141" t="s">
        <v>222</v>
      </c>
      <c r="J1141" t="s">
        <v>39</v>
      </c>
      <c r="K1141" t="b">
        <v>0</v>
      </c>
      <c r="L1141">
        <v>1</v>
      </c>
      <c r="M1141">
        <v>0</v>
      </c>
      <c r="N1141">
        <v>0</v>
      </c>
      <c r="O1141">
        <v>0</v>
      </c>
      <c r="P1141">
        <v>0</v>
      </c>
      <c r="Q1141">
        <v>1</v>
      </c>
    </row>
    <row r="1142" spans="1:17" x14ac:dyDescent="0.3">
      <c r="A1142" t="str">
        <f>Cleaning!E2208</f>
        <v>Data Analyst</v>
      </c>
      <c r="B1142" s="2">
        <f>Cleaning!F2208*1000</f>
        <v>49000</v>
      </c>
      <c r="C1142" s="2">
        <f>Cleaning!G2208*1000</f>
        <v>91000</v>
      </c>
      <c r="D1142" s="2">
        <f>(Table1[[#This Row],[Salary (Min)]]+Table1[[#This Row],[Salary (Max)]])/2</f>
        <v>70000</v>
      </c>
      <c r="E1142" t="s">
        <v>7631</v>
      </c>
      <c r="F1142" t="s">
        <v>3788</v>
      </c>
      <c r="G1142" t="str">
        <f>LEFT(Table1[[#This Row],[Location]],FIND(",",Table1[[#This Row],[Location]])-1)</f>
        <v>Boulder</v>
      </c>
      <c r="H1142" t="s">
        <v>91</v>
      </c>
      <c r="I1142" t="s">
        <v>222</v>
      </c>
      <c r="J1142" t="s">
        <v>155</v>
      </c>
      <c r="K1142" t="b">
        <v>0</v>
      </c>
      <c r="L1142">
        <v>1</v>
      </c>
      <c r="M1142">
        <v>0</v>
      </c>
      <c r="N1142">
        <v>0</v>
      </c>
      <c r="O1142">
        <v>0</v>
      </c>
      <c r="P1142">
        <v>1</v>
      </c>
      <c r="Q1142">
        <v>1</v>
      </c>
    </row>
    <row r="1143" spans="1:17" x14ac:dyDescent="0.3">
      <c r="A1143" t="str">
        <f>Cleaning!E2209</f>
        <v>Data Analyst</v>
      </c>
      <c r="B1143" s="2">
        <f>Cleaning!F2209*1000</f>
        <v>49000</v>
      </c>
      <c r="C1143" s="2">
        <f>Cleaning!G2209*1000</f>
        <v>91000</v>
      </c>
      <c r="D1143" s="2">
        <f>(Table1[[#This Row],[Salary (Min)]]+Table1[[#This Row],[Salary (Max)]])/2</f>
        <v>70000</v>
      </c>
      <c r="E1143" t="s">
        <v>7620</v>
      </c>
      <c r="F1143" t="s">
        <v>4660</v>
      </c>
      <c r="G1143" t="str">
        <f>LEFT(Table1[[#This Row],[Location]],FIND(",",Table1[[#This Row],[Location]])-1)</f>
        <v>Denver</v>
      </c>
      <c r="H1143" t="s">
        <v>118</v>
      </c>
      <c r="I1143" t="s">
        <v>46</v>
      </c>
      <c r="J1143" t="s">
        <v>441</v>
      </c>
      <c r="K1143" t="b">
        <v>0</v>
      </c>
      <c r="L1143">
        <v>1</v>
      </c>
      <c r="M1143">
        <v>0</v>
      </c>
      <c r="N1143">
        <v>0</v>
      </c>
      <c r="O1143">
        <v>0</v>
      </c>
      <c r="P1143">
        <v>0</v>
      </c>
      <c r="Q1143">
        <v>0</v>
      </c>
    </row>
    <row r="1144" spans="1:17" x14ac:dyDescent="0.3">
      <c r="A1144" t="str">
        <f>Cleaning!E2210</f>
        <v>Data Analyst</v>
      </c>
      <c r="B1144" s="2">
        <f>Cleaning!F2210*1000</f>
        <v>49000</v>
      </c>
      <c r="C1144" s="2">
        <f>Cleaning!G2210*1000</f>
        <v>91000</v>
      </c>
      <c r="D1144" s="2">
        <f>(Table1[[#This Row],[Salary (Min)]]+Table1[[#This Row],[Salary (Max)]])/2</f>
        <v>70000</v>
      </c>
      <c r="E1144" t="s">
        <v>6889</v>
      </c>
      <c r="F1144" t="s">
        <v>5956</v>
      </c>
      <c r="G1144" t="str">
        <f>LEFT(Table1[[#This Row],[Location]],FIND(",",Table1[[#This Row],[Location]])-1)</f>
        <v>Englewood</v>
      </c>
      <c r="H1144" t="s">
        <v>118</v>
      </c>
      <c r="I1144" t="s">
        <v>99</v>
      </c>
      <c r="J1144" t="s">
        <v>106</v>
      </c>
      <c r="K1144" t="b">
        <v>0</v>
      </c>
      <c r="L1144">
        <v>0</v>
      </c>
      <c r="M1144">
        <v>0</v>
      </c>
      <c r="N1144">
        <v>0</v>
      </c>
      <c r="O1144">
        <v>0</v>
      </c>
      <c r="P1144">
        <v>0</v>
      </c>
      <c r="Q1144">
        <v>0</v>
      </c>
    </row>
    <row r="1145" spans="1:17" x14ac:dyDescent="0.3">
      <c r="A1145" t="str">
        <f>Cleaning!E2211</f>
        <v>Data Analyst</v>
      </c>
      <c r="B1145" s="2">
        <f>Cleaning!F2211*1000</f>
        <v>49000</v>
      </c>
      <c r="C1145" s="2">
        <f>Cleaning!G2211*1000</f>
        <v>91000</v>
      </c>
      <c r="D1145" s="2">
        <f>(Table1[[#This Row],[Salary (Min)]]+Table1[[#This Row],[Salary (Max)]])/2</f>
        <v>70000</v>
      </c>
      <c r="E1145" t="s">
        <v>7632</v>
      </c>
      <c r="F1145" t="s">
        <v>5956</v>
      </c>
      <c r="G1145" t="str">
        <f>LEFT(Table1[[#This Row],[Location]],FIND(",",Table1[[#This Row],[Location]])-1)</f>
        <v>Englewood</v>
      </c>
      <c r="H1145" t="s">
        <v>91</v>
      </c>
      <c r="I1145" t="s">
        <v>137</v>
      </c>
      <c r="J1145" t="s">
        <v>106</v>
      </c>
      <c r="K1145" t="b">
        <v>0</v>
      </c>
      <c r="L1145">
        <v>0</v>
      </c>
      <c r="M1145">
        <v>0</v>
      </c>
      <c r="N1145">
        <v>0</v>
      </c>
      <c r="O1145">
        <v>0</v>
      </c>
      <c r="P1145">
        <v>0</v>
      </c>
      <c r="Q1145">
        <v>1</v>
      </c>
    </row>
    <row r="1146" spans="1:17" x14ac:dyDescent="0.3">
      <c r="A1146" t="str">
        <f>Cleaning!E2212</f>
        <v>Data Analyst</v>
      </c>
      <c r="B1146" s="2">
        <f>Cleaning!F2212*1000</f>
        <v>49000</v>
      </c>
      <c r="C1146" s="2">
        <f>Cleaning!G2212*1000</f>
        <v>91000</v>
      </c>
      <c r="D1146" s="2">
        <f>(Table1[[#This Row],[Salary (Min)]]+Table1[[#This Row],[Salary (Max)]])/2</f>
        <v>70000</v>
      </c>
      <c r="E1146" t="s">
        <v>7633</v>
      </c>
      <c r="F1146" t="s">
        <v>4660</v>
      </c>
      <c r="G1146" t="str">
        <f>LEFT(Table1[[#This Row],[Location]],FIND(",",Table1[[#This Row],[Location]])-1)</f>
        <v>Denver</v>
      </c>
      <c r="H1146" t="s">
        <v>51</v>
      </c>
      <c r="I1146" t="s">
        <v>4675</v>
      </c>
      <c r="J1146" t="s">
        <v>39</v>
      </c>
      <c r="K1146" t="b">
        <v>0</v>
      </c>
      <c r="L1146">
        <v>0</v>
      </c>
      <c r="M1146">
        <v>0</v>
      </c>
      <c r="N1146">
        <v>0</v>
      </c>
      <c r="O1146">
        <v>0</v>
      </c>
      <c r="P1146">
        <v>0</v>
      </c>
      <c r="Q1146">
        <v>0</v>
      </c>
    </row>
    <row r="1147" spans="1:17" x14ac:dyDescent="0.3">
      <c r="A1147" t="str">
        <f>Cleaning!E1184</f>
        <v>Data Analyst</v>
      </c>
      <c r="B1147" s="2">
        <f>Cleaning!F1184*1000</f>
        <v>50000</v>
      </c>
      <c r="C1147" s="2">
        <f>Cleaning!G1184*1000</f>
        <v>93000</v>
      </c>
      <c r="D1147" s="2">
        <f>(Table1[[#This Row],[Salary (Min)]]+Table1[[#This Row],[Salary (Max)]])/2</f>
        <v>71500</v>
      </c>
      <c r="E1147" t="s">
        <v>7007</v>
      </c>
      <c r="F1147" t="s">
        <v>1001</v>
      </c>
      <c r="G1147" t="str">
        <f>LEFT(Table1[[#This Row],[Location]],FIND(",",Table1[[#This Row],[Location]])-1)</f>
        <v>King of Prussia</v>
      </c>
      <c r="H1147" t="s">
        <v>91</v>
      </c>
      <c r="I1147" t="s">
        <v>222</v>
      </c>
      <c r="J1147" t="s">
        <v>160</v>
      </c>
      <c r="K1147" t="b">
        <v>0</v>
      </c>
      <c r="L1147">
        <v>1</v>
      </c>
      <c r="M1147">
        <v>1</v>
      </c>
      <c r="N1147">
        <v>0</v>
      </c>
      <c r="O1147">
        <v>0</v>
      </c>
      <c r="P1147">
        <v>0</v>
      </c>
      <c r="Q1147">
        <v>0</v>
      </c>
    </row>
    <row r="1148" spans="1:17" x14ac:dyDescent="0.3">
      <c r="A1148" t="str">
        <f>Cleaning!E1185</f>
        <v>Data Analyst</v>
      </c>
      <c r="B1148" s="2">
        <f>Cleaning!F1185*1000</f>
        <v>50000</v>
      </c>
      <c r="C1148" s="2">
        <f>Cleaning!G1185*1000</f>
        <v>93000</v>
      </c>
      <c r="D1148" s="2">
        <f>(Table1[[#This Row],[Salary (Min)]]+Table1[[#This Row],[Salary (Max)]])/2</f>
        <v>71500</v>
      </c>
      <c r="E1148" t="s">
        <v>6972</v>
      </c>
      <c r="F1148" t="s">
        <v>3354</v>
      </c>
      <c r="G1148" t="str">
        <f>LEFT(Table1[[#This Row],[Location]],FIND(",",Table1[[#This Row],[Location]])-1)</f>
        <v>Allegheny West</v>
      </c>
      <c r="H1148" t="s">
        <v>118</v>
      </c>
      <c r="I1148" t="s">
        <v>119</v>
      </c>
      <c r="J1148" t="s">
        <v>441</v>
      </c>
      <c r="K1148" t="b">
        <v>0</v>
      </c>
      <c r="L1148">
        <v>1</v>
      </c>
      <c r="M1148">
        <v>0</v>
      </c>
      <c r="N1148">
        <v>0</v>
      </c>
      <c r="O1148">
        <v>1</v>
      </c>
      <c r="P1148">
        <v>0</v>
      </c>
      <c r="Q1148">
        <v>1</v>
      </c>
    </row>
    <row r="1149" spans="1:17" x14ac:dyDescent="0.3">
      <c r="A1149" t="str">
        <f>Cleaning!E1186</f>
        <v>Data Analyst</v>
      </c>
      <c r="B1149" s="2">
        <f>Cleaning!F1186*1000</f>
        <v>50000</v>
      </c>
      <c r="C1149" s="2">
        <f>Cleaning!G1186*1000</f>
        <v>93000</v>
      </c>
      <c r="D1149" s="2">
        <f>(Table1[[#This Row],[Salary (Min)]]+Table1[[#This Row],[Salary (Max)]])/2</f>
        <v>71500</v>
      </c>
      <c r="E1149" t="s">
        <v>7008</v>
      </c>
      <c r="F1149" t="s">
        <v>2452</v>
      </c>
      <c r="G1149" t="str">
        <f>LEFT(Table1[[#This Row],[Location]],FIND(",",Table1[[#This Row],[Location]])-1)</f>
        <v>Philadelphia</v>
      </c>
      <c r="H1149" t="s">
        <v>20</v>
      </c>
      <c r="I1149" t="s">
        <v>475</v>
      </c>
      <c r="J1149" t="s">
        <v>39</v>
      </c>
      <c r="K1149" t="b">
        <v>0</v>
      </c>
      <c r="L1149">
        <v>1</v>
      </c>
      <c r="M1149">
        <v>0</v>
      </c>
      <c r="N1149">
        <v>0</v>
      </c>
      <c r="O1149">
        <v>0</v>
      </c>
      <c r="P1149">
        <v>0</v>
      </c>
      <c r="Q1149">
        <v>1</v>
      </c>
    </row>
    <row r="1150" spans="1:17" x14ac:dyDescent="0.3">
      <c r="A1150" t="str">
        <f>Cleaning!E1187</f>
        <v>Business Analyst</v>
      </c>
      <c r="B1150" s="2">
        <f>Cleaning!F1187*1000</f>
        <v>50000</v>
      </c>
      <c r="C1150" s="2">
        <f>Cleaning!G1187*1000</f>
        <v>93000</v>
      </c>
      <c r="D1150" s="2">
        <f>(Table1[[#This Row],[Salary (Min)]]+Table1[[#This Row],[Salary (Max)]])/2</f>
        <v>71500</v>
      </c>
      <c r="E1150" t="s">
        <v>7009</v>
      </c>
      <c r="F1150" t="s">
        <v>3231</v>
      </c>
      <c r="G1150" t="str">
        <f>LEFT(Table1[[#This Row],[Location]],FIND(",",Table1[[#This Row],[Location]])-1)</f>
        <v>Horsham</v>
      </c>
      <c r="H1150" t="s">
        <v>91</v>
      </c>
      <c r="I1150" t="s">
        <v>46</v>
      </c>
      <c r="J1150" t="s">
        <v>106</v>
      </c>
      <c r="K1150" t="b">
        <v>0</v>
      </c>
      <c r="L1150">
        <v>0</v>
      </c>
      <c r="M1150">
        <v>0</v>
      </c>
      <c r="N1150">
        <v>0</v>
      </c>
      <c r="O1150">
        <v>0</v>
      </c>
      <c r="P1150">
        <v>0</v>
      </c>
      <c r="Q1150">
        <v>0</v>
      </c>
    </row>
    <row r="1151" spans="1:17" x14ac:dyDescent="0.3">
      <c r="A1151" t="str">
        <f>Cleaning!E1188</f>
        <v>Data Analyst</v>
      </c>
      <c r="B1151" s="2">
        <f>Cleaning!F1188*1000</f>
        <v>50000</v>
      </c>
      <c r="C1151" s="2">
        <f>Cleaning!G1188*1000</f>
        <v>93000</v>
      </c>
      <c r="D1151" s="2">
        <f>(Table1[[#This Row],[Salary (Min)]]+Table1[[#This Row],[Salary (Max)]])/2</f>
        <v>71500</v>
      </c>
      <c r="E1151" t="s">
        <v>7010</v>
      </c>
      <c r="F1151" t="s">
        <v>3477</v>
      </c>
      <c r="G1151" t="str">
        <f>LEFT(Table1[[#This Row],[Location]],FIND(",",Table1[[#This Row],[Location]])-1)</f>
        <v>West Point</v>
      </c>
      <c r="H1151" t="s">
        <v>137</v>
      </c>
      <c r="I1151" t="s">
        <v>137</v>
      </c>
      <c r="J1151" t="s">
        <v>137</v>
      </c>
      <c r="K1151" t="b">
        <v>0</v>
      </c>
      <c r="L1151">
        <v>1</v>
      </c>
      <c r="M1151">
        <v>1</v>
      </c>
      <c r="N1151">
        <v>0</v>
      </c>
      <c r="O1151">
        <v>0</v>
      </c>
      <c r="P1151">
        <v>0</v>
      </c>
      <c r="Q1151">
        <v>0</v>
      </c>
    </row>
    <row r="1152" spans="1:17" x14ac:dyDescent="0.3">
      <c r="A1152" t="str">
        <f>Cleaning!E1189</f>
        <v>Business Analyst</v>
      </c>
      <c r="B1152" s="2">
        <f>Cleaning!F1189*1000</f>
        <v>50000</v>
      </c>
      <c r="C1152" s="2">
        <f>Cleaning!G1189*1000</f>
        <v>93000</v>
      </c>
      <c r="D1152" s="2">
        <f>(Table1[[#This Row],[Salary (Min)]]+Table1[[#This Row],[Salary (Max)]])/2</f>
        <v>71500</v>
      </c>
      <c r="E1152" t="s">
        <v>6991</v>
      </c>
      <c r="F1152" t="s">
        <v>3216</v>
      </c>
      <c r="G1152" t="str">
        <f>LEFT(Table1[[#This Row],[Location]],FIND(",",Table1[[#This Row],[Location]])-1)</f>
        <v>Wilmington</v>
      </c>
      <c r="H1152" t="s">
        <v>35</v>
      </c>
      <c r="I1152" t="s">
        <v>222</v>
      </c>
      <c r="J1152" t="s">
        <v>24</v>
      </c>
      <c r="K1152" t="b">
        <v>0</v>
      </c>
      <c r="L1152">
        <v>1</v>
      </c>
      <c r="M1152">
        <v>0</v>
      </c>
      <c r="N1152">
        <v>0</v>
      </c>
      <c r="O1152">
        <v>0</v>
      </c>
      <c r="P1152">
        <v>0</v>
      </c>
      <c r="Q1152">
        <v>1</v>
      </c>
    </row>
    <row r="1153" spans="1:17" x14ac:dyDescent="0.3">
      <c r="A1153" t="str">
        <f>Cleaning!E1190</f>
        <v>Data Analyst</v>
      </c>
      <c r="B1153" s="2">
        <f>Cleaning!F1190*1000</f>
        <v>50000</v>
      </c>
      <c r="C1153" s="2">
        <f>Cleaning!G1190*1000</f>
        <v>93000</v>
      </c>
      <c r="D1153" s="2">
        <f>(Table1[[#This Row],[Salary (Min)]]+Table1[[#This Row],[Salary (Max)]])/2</f>
        <v>71500</v>
      </c>
      <c r="E1153" t="s">
        <v>7011</v>
      </c>
      <c r="F1153" t="s">
        <v>3477</v>
      </c>
      <c r="G1153" t="str">
        <f>LEFT(Table1[[#This Row],[Location]],FIND(",",Table1[[#This Row],[Location]])-1)</f>
        <v>West Point</v>
      </c>
      <c r="H1153" t="s">
        <v>137</v>
      </c>
      <c r="I1153" t="s">
        <v>137</v>
      </c>
      <c r="J1153" t="s">
        <v>137</v>
      </c>
      <c r="K1153" t="b">
        <v>0</v>
      </c>
      <c r="L1153">
        <v>1</v>
      </c>
      <c r="M1153">
        <v>0</v>
      </c>
      <c r="N1153">
        <v>0</v>
      </c>
      <c r="O1153">
        <v>0</v>
      </c>
      <c r="P1153">
        <v>0</v>
      </c>
      <c r="Q1153">
        <v>0</v>
      </c>
    </row>
    <row r="1154" spans="1:17" x14ac:dyDescent="0.3">
      <c r="A1154" t="str">
        <f>Cleaning!E1191</f>
        <v>Data Analyst</v>
      </c>
      <c r="B1154" s="2">
        <f>Cleaning!F1191*1000</f>
        <v>50000</v>
      </c>
      <c r="C1154" s="2">
        <f>Cleaning!G1191*1000</f>
        <v>93000</v>
      </c>
      <c r="D1154" s="2">
        <f>(Table1[[#This Row],[Salary (Min)]]+Table1[[#This Row],[Salary (Max)]])/2</f>
        <v>71500</v>
      </c>
      <c r="E1154" t="s">
        <v>6264</v>
      </c>
      <c r="F1154" t="s">
        <v>3216</v>
      </c>
      <c r="G1154" t="str">
        <f>LEFT(Table1[[#This Row],[Location]],FIND(",",Table1[[#This Row],[Location]])-1)</f>
        <v>Wilmington</v>
      </c>
      <c r="H1154" t="s">
        <v>118</v>
      </c>
      <c r="I1154" t="s">
        <v>46</v>
      </c>
      <c r="J1154" t="s">
        <v>47</v>
      </c>
      <c r="K1154" t="b">
        <v>0</v>
      </c>
      <c r="L1154">
        <v>1</v>
      </c>
      <c r="M1154">
        <v>0</v>
      </c>
      <c r="N1154">
        <v>0</v>
      </c>
      <c r="O1154">
        <v>0</v>
      </c>
      <c r="P1154">
        <v>0</v>
      </c>
      <c r="Q1154">
        <v>1</v>
      </c>
    </row>
    <row r="1155" spans="1:17" x14ac:dyDescent="0.3">
      <c r="A1155" t="str">
        <f>Cleaning!E1192</f>
        <v>Business Analyst</v>
      </c>
      <c r="B1155" s="2">
        <f>Cleaning!F1192*1000</f>
        <v>50000</v>
      </c>
      <c r="C1155" s="2">
        <f>Cleaning!G1192*1000</f>
        <v>93000</v>
      </c>
      <c r="D1155" s="2">
        <f>(Table1[[#This Row],[Salary (Min)]]+Table1[[#This Row],[Salary (Max)]])/2</f>
        <v>71500</v>
      </c>
      <c r="E1155" t="s">
        <v>7012</v>
      </c>
      <c r="F1155" t="s">
        <v>1741</v>
      </c>
      <c r="G1155" t="str">
        <f>LEFT(Table1[[#This Row],[Location]],FIND(",",Table1[[#This Row],[Location]])-1)</f>
        <v>Berwyn</v>
      </c>
      <c r="H1155" t="s">
        <v>28</v>
      </c>
      <c r="I1155" t="s">
        <v>1374</v>
      </c>
      <c r="J1155" t="s">
        <v>132</v>
      </c>
      <c r="K1155" t="b">
        <v>0</v>
      </c>
      <c r="L1155">
        <v>1</v>
      </c>
      <c r="M1155">
        <v>0</v>
      </c>
      <c r="N1155">
        <v>0</v>
      </c>
      <c r="O1155">
        <v>0</v>
      </c>
      <c r="P1155">
        <v>0</v>
      </c>
      <c r="Q1155">
        <v>1</v>
      </c>
    </row>
    <row r="1156" spans="1:17" x14ac:dyDescent="0.3">
      <c r="A1156" t="str">
        <f>Cleaning!E1193</f>
        <v>Business Analyst</v>
      </c>
      <c r="B1156" s="2">
        <f>Cleaning!F1193*1000</f>
        <v>50000</v>
      </c>
      <c r="C1156" s="2">
        <f>Cleaning!G1193*1000</f>
        <v>93000</v>
      </c>
      <c r="D1156" s="2">
        <f>(Table1[[#This Row],[Salary (Min)]]+Table1[[#This Row],[Salary (Max)]])/2</f>
        <v>71500</v>
      </c>
      <c r="E1156" t="s">
        <v>6984</v>
      </c>
      <c r="F1156" t="s">
        <v>3482</v>
      </c>
      <c r="G1156" t="str">
        <f>LEFT(Table1[[#This Row],[Location]],FIND(",",Table1[[#This Row],[Location]])-1)</f>
        <v>Marlton</v>
      </c>
      <c r="H1156" t="s">
        <v>35</v>
      </c>
      <c r="I1156" t="s">
        <v>58</v>
      </c>
      <c r="J1156" t="s">
        <v>75</v>
      </c>
      <c r="K1156" t="b">
        <v>0</v>
      </c>
      <c r="L1156">
        <v>1</v>
      </c>
      <c r="M1156">
        <v>0</v>
      </c>
      <c r="N1156">
        <v>0</v>
      </c>
      <c r="O1156">
        <v>0</v>
      </c>
      <c r="P1156">
        <v>0</v>
      </c>
      <c r="Q1156">
        <v>1</v>
      </c>
    </row>
    <row r="1157" spans="1:17" x14ac:dyDescent="0.3">
      <c r="A1157" t="str">
        <f>Cleaning!E1194</f>
        <v>Data Analyst</v>
      </c>
      <c r="B1157" s="2">
        <f>Cleaning!F1194*1000</f>
        <v>50000</v>
      </c>
      <c r="C1157" s="2">
        <f>Cleaning!G1194*1000</f>
        <v>93000</v>
      </c>
      <c r="D1157" s="2">
        <f>(Table1[[#This Row],[Salary (Min)]]+Table1[[#This Row],[Salary (Max)]])/2</f>
        <v>71500</v>
      </c>
      <c r="E1157" t="s">
        <v>6952</v>
      </c>
      <c r="F1157" t="s">
        <v>2452</v>
      </c>
      <c r="G1157" t="str">
        <f>LEFT(Table1[[#This Row],[Location]],FIND(",",Table1[[#This Row],[Location]])-1)</f>
        <v>Philadelphia</v>
      </c>
      <c r="H1157" t="s">
        <v>72</v>
      </c>
      <c r="I1157" t="s">
        <v>66</v>
      </c>
      <c r="J1157" t="s">
        <v>86</v>
      </c>
      <c r="K1157" t="b">
        <v>0</v>
      </c>
      <c r="L1157">
        <v>1</v>
      </c>
      <c r="M1157">
        <v>0</v>
      </c>
      <c r="N1157">
        <v>0</v>
      </c>
      <c r="O1157">
        <v>1</v>
      </c>
      <c r="P1157">
        <v>0</v>
      </c>
      <c r="Q1157">
        <v>0</v>
      </c>
    </row>
    <row r="1158" spans="1:17" x14ac:dyDescent="0.3">
      <c r="A1158" t="str">
        <f>Cleaning!E1195</f>
        <v>Data Analyst</v>
      </c>
      <c r="B1158" s="2">
        <f>Cleaning!F1195*1000</f>
        <v>50000</v>
      </c>
      <c r="C1158" s="2">
        <f>Cleaning!G1195*1000</f>
        <v>93000</v>
      </c>
      <c r="D1158" s="2">
        <f>(Table1[[#This Row],[Salary (Min)]]+Table1[[#This Row],[Salary (Max)]])/2</f>
        <v>71500</v>
      </c>
      <c r="E1158" t="s">
        <v>7006</v>
      </c>
      <c r="F1158" t="s">
        <v>2452</v>
      </c>
      <c r="G1158" t="str">
        <f>LEFT(Table1[[#This Row],[Location]],FIND(",",Table1[[#This Row],[Location]])-1)</f>
        <v>Philadelphia</v>
      </c>
      <c r="H1158" t="s">
        <v>91</v>
      </c>
      <c r="I1158" t="s">
        <v>99</v>
      </c>
      <c r="J1158" t="s">
        <v>106</v>
      </c>
      <c r="K1158" t="b">
        <v>0</v>
      </c>
      <c r="L1158">
        <v>0</v>
      </c>
      <c r="M1158">
        <v>0</v>
      </c>
      <c r="N1158">
        <v>0</v>
      </c>
      <c r="O1158">
        <v>0</v>
      </c>
      <c r="P1158">
        <v>1</v>
      </c>
      <c r="Q1158">
        <v>1</v>
      </c>
    </row>
    <row r="1159" spans="1:17" x14ac:dyDescent="0.3">
      <c r="A1159" t="str">
        <f>Cleaning!E1196</f>
        <v>Business Analyst</v>
      </c>
      <c r="B1159" s="2">
        <f>Cleaning!F1196*1000</f>
        <v>50000</v>
      </c>
      <c r="C1159" s="2">
        <f>Cleaning!G1196*1000</f>
        <v>93000</v>
      </c>
      <c r="D1159" s="2">
        <f>(Table1[[#This Row],[Salary (Min)]]+Table1[[#This Row],[Salary (Max)]])/2</f>
        <v>71500</v>
      </c>
      <c r="E1159" t="s">
        <v>6965</v>
      </c>
      <c r="F1159" t="s">
        <v>3231</v>
      </c>
      <c r="G1159" t="str">
        <f>LEFT(Table1[[#This Row],[Location]],FIND(",",Table1[[#This Row],[Location]])-1)</f>
        <v>Horsham</v>
      </c>
      <c r="H1159" t="s">
        <v>20</v>
      </c>
      <c r="I1159" t="s">
        <v>222</v>
      </c>
      <c r="J1159" t="s">
        <v>39</v>
      </c>
      <c r="K1159" t="b">
        <v>0</v>
      </c>
      <c r="L1159">
        <v>1</v>
      </c>
      <c r="M1159">
        <v>1</v>
      </c>
      <c r="N1159">
        <v>0</v>
      </c>
      <c r="O1159">
        <v>0</v>
      </c>
      <c r="P1159">
        <v>2</v>
      </c>
      <c r="Q1159">
        <v>0</v>
      </c>
    </row>
    <row r="1160" spans="1:17" x14ac:dyDescent="0.3">
      <c r="A1160" t="str">
        <f>Cleaning!E1197</f>
        <v>Data Analyst</v>
      </c>
      <c r="B1160" s="2">
        <f>Cleaning!F1197*1000</f>
        <v>50000</v>
      </c>
      <c r="C1160" s="2">
        <f>Cleaning!G1197*1000</f>
        <v>93000</v>
      </c>
      <c r="D1160" s="2">
        <f>(Table1[[#This Row],[Salary (Min)]]+Table1[[#This Row],[Salary (Max)]])/2</f>
        <v>71500</v>
      </c>
      <c r="E1160" t="s">
        <v>7013</v>
      </c>
      <c r="F1160" t="s">
        <v>3542</v>
      </c>
      <c r="G1160" t="str">
        <f>LEFT(Table1[[#This Row],[Location]],FIND(",",Table1[[#This Row],[Location]])-1)</f>
        <v>Moorestown</v>
      </c>
      <c r="H1160" t="s">
        <v>35</v>
      </c>
      <c r="I1160" t="s">
        <v>366</v>
      </c>
      <c r="J1160" t="s">
        <v>441</v>
      </c>
      <c r="K1160" t="b">
        <v>0</v>
      </c>
      <c r="L1160">
        <v>1</v>
      </c>
      <c r="M1160">
        <v>1</v>
      </c>
      <c r="N1160">
        <v>0</v>
      </c>
      <c r="O1160">
        <v>0</v>
      </c>
      <c r="P1160">
        <v>0</v>
      </c>
      <c r="Q1160">
        <v>1</v>
      </c>
    </row>
    <row r="1161" spans="1:17" x14ac:dyDescent="0.3">
      <c r="A1161" t="str">
        <f>Cleaning!E1198</f>
        <v>Data Analyst</v>
      </c>
      <c r="B1161" s="2">
        <f>Cleaning!F1198*1000</f>
        <v>50000</v>
      </c>
      <c r="C1161" s="2">
        <f>Cleaning!G1198*1000</f>
        <v>93000</v>
      </c>
      <c r="D1161" s="2">
        <f>(Table1[[#This Row],[Salary (Min)]]+Table1[[#This Row],[Salary (Max)]])/2</f>
        <v>71500</v>
      </c>
      <c r="E1161" t="s">
        <v>6452</v>
      </c>
      <c r="F1161" t="s">
        <v>3216</v>
      </c>
      <c r="G1161" t="str">
        <f>LEFT(Table1[[#This Row],[Location]],FIND(",",Table1[[#This Row],[Location]])-1)</f>
        <v>Wilmington</v>
      </c>
      <c r="H1161" t="s">
        <v>28</v>
      </c>
      <c r="I1161" t="s">
        <v>58</v>
      </c>
      <c r="J1161" t="s">
        <v>132</v>
      </c>
      <c r="K1161" t="b">
        <v>0</v>
      </c>
      <c r="L1161">
        <v>0</v>
      </c>
      <c r="M1161">
        <v>0</v>
      </c>
      <c r="N1161">
        <v>0</v>
      </c>
      <c r="O1161">
        <v>0</v>
      </c>
      <c r="P1161">
        <v>0</v>
      </c>
      <c r="Q1161">
        <v>1</v>
      </c>
    </row>
    <row r="1162" spans="1:17" x14ac:dyDescent="0.3">
      <c r="A1162" t="str">
        <f>Cleaning!E1199</f>
        <v>Business Analyst</v>
      </c>
      <c r="B1162" s="2">
        <f>Cleaning!F1199*1000</f>
        <v>50000</v>
      </c>
      <c r="C1162" s="2">
        <f>Cleaning!G1199*1000</f>
        <v>93000</v>
      </c>
      <c r="D1162" s="2">
        <f>(Table1[[#This Row],[Salary (Min)]]+Table1[[#This Row],[Salary (Max)]])/2</f>
        <v>71500</v>
      </c>
      <c r="E1162" t="s">
        <v>6975</v>
      </c>
      <c r="F1162" t="s">
        <v>3231</v>
      </c>
      <c r="G1162" t="str">
        <f>LEFT(Table1[[#This Row],[Location]],FIND(",",Table1[[#This Row],[Location]])-1)</f>
        <v>Horsham</v>
      </c>
      <c r="H1162" t="s">
        <v>118</v>
      </c>
      <c r="I1162" t="s">
        <v>178</v>
      </c>
      <c r="J1162" t="s">
        <v>160</v>
      </c>
      <c r="K1162" t="b">
        <v>0</v>
      </c>
      <c r="L1162">
        <v>1</v>
      </c>
      <c r="M1162">
        <v>0</v>
      </c>
      <c r="N1162">
        <v>0</v>
      </c>
      <c r="O1162">
        <v>0</v>
      </c>
      <c r="P1162">
        <v>1</v>
      </c>
      <c r="Q1162">
        <v>1</v>
      </c>
    </row>
    <row r="1163" spans="1:17" x14ac:dyDescent="0.3">
      <c r="A1163" t="str">
        <f>Cleaning!E1200</f>
        <v>Data Analyst</v>
      </c>
      <c r="B1163" s="2">
        <f>Cleaning!F1200*1000</f>
        <v>50000</v>
      </c>
      <c r="C1163" s="2">
        <f>Cleaning!G1200*1000</f>
        <v>93000</v>
      </c>
      <c r="D1163" s="2">
        <f>(Table1[[#This Row],[Salary (Min)]]+Table1[[#This Row],[Salary (Max)]])/2</f>
        <v>71500</v>
      </c>
      <c r="E1163" t="s">
        <v>7014</v>
      </c>
      <c r="F1163" t="s">
        <v>2452</v>
      </c>
      <c r="G1163" t="str">
        <f>LEFT(Table1[[#This Row],[Location]],FIND(",",Table1[[#This Row],[Location]])-1)</f>
        <v>Philadelphia</v>
      </c>
      <c r="H1163" t="s">
        <v>35</v>
      </c>
      <c r="I1163" t="s">
        <v>29</v>
      </c>
      <c r="J1163" t="s">
        <v>24</v>
      </c>
      <c r="K1163" t="b">
        <v>0</v>
      </c>
      <c r="L1163">
        <v>1</v>
      </c>
      <c r="M1163">
        <v>0</v>
      </c>
      <c r="N1163">
        <v>0</v>
      </c>
      <c r="O1163">
        <v>1</v>
      </c>
      <c r="P1163">
        <v>1</v>
      </c>
      <c r="Q1163">
        <v>1</v>
      </c>
    </row>
    <row r="1164" spans="1:17" x14ac:dyDescent="0.3">
      <c r="A1164" t="str">
        <f>Cleaning!E1201</f>
        <v>Data Analyst</v>
      </c>
      <c r="B1164" s="2">
        <f>Cleaning!F1201*1000</f>
        <v>50000</v>
      </c>
      <c r="C1164" s="2">
        <f>Cleaning!G1201*1000</f>
        <v>93000</v>
      </c>
      <c r="D1164" s="2">
        <f>(Table1[[#This Row],[Salary (Min)]]+Table1[[#This Row],[Salary (Max)]])/2</f>
        <v>71500</v>
      </c>
      <c r="E1164" t="s">
        <v>6205</v>
      </c>
      <c r="F1164" t="s">
        <v>3216</v>
      </c>
      <c r="G1164" t="str">
        <f>LEFT(Table1[[#This Row],[Location]],FIND(",",Table1[[#This Row],[Location]])-1)</f>
        <v>Wilmington</v>
      </c>
      <c r="H1164" t="s">
        <v>28</v>
      </c>
      <c r="I1164" t="s">
        <v>222</v>
      </c>
      <c r="J1164" t="s">
        <v>75</v>
      </c>
      <c r="K1164" t="b">
        <v>0</v>
      </c>
      <c r="L1164">
        <v>1</v>
      </c>
      <c r="M1164">
        <v>1</v>
      </c>
      <c r="N1164">
        <v>0</v>
      </c>
      <c r="O1164">
        <v>1</v>
      </c>
      <c r="P1164">
        <v>0</v>
      </c>
      <c r="Q1164">
        <v>1</v>
      </c>
    </row>
    <row r="1165" spans="1:17" x14ac:dyDescent="0.3">
      <c r="A1165" t="str">
        <f>Cleaning!E1202</f>
        <v>Data Analyst</v>
      </c>
      <c r="B1165" s="2">
        <f>Cleaning!F1202*1000</f>
        <v>50000</v>
      </c>
      <c r="C1165" s="2">
        <f>Cleaning!G1202*1000</f>
        <v>93000</v>
      </c>
      <c r="D1165" s="2">
        <f>(Table1[[#This Row],[Salary (Min)]]+Table1[[#This Row],[Salary (Max)]])/2</f>
        <v>71500</v>
      </c>
      <c r="E1165" t="s">
        <v>6582</v>
      </c>
      <c r="F1165" t="s">
        <v>3216</v>
      </c>
      <c r="G1165" t="str">
        <f>LEFT(Table1[[#This Row],[Location]],FIND(",",Table1[[#This Row],[Location]])-1)</f>
        <v>Wilmington</v>
      </c>
      <c r="H1165" t="s">
        <v>137</v>
      </c>
      <c r="I1165" t="s">
        <v>137</v>
      </c>
      <c r="J1165" t="s">
        <v>137</v>
      </c>
      <c r="K1165" t="b">
        <v>0</v>
      </c>
      <c r="L1165">
        <v>1</v>
      </c>
      <c r="M1165">
        <v>1</v>
      </c>
      <c r="N1165">
        <v>0</v>
      </c>
      <c r="O1165">
        <v>0</v>
      </c>
      <c r="P1165">
        <v>0</v>
      </c>
      <c r="Q1165">
        <v>0</v>
      </c>
    </row>
    <row r="1166" spans="1:17" x14ac:dyDescent="0.3">
      <c r="A1166" t="str">
        <f>Cleaning!E1742</f>
        <v>Data Analyst</v>
      </c>
      <c r="B1166" s="2">
        <f>Cleaning!F1742*1000</f>
        <v>50000</v>
      </c>
      <c r="C1166" s="2">
        <f>Cleaning!G1742*1000</f>
        <v>86000</v>
      </c>
      <c r="D1166" s="2">
        <f>(Table1[[#This Row],[Salary (Min)]]+Table1[[#This Row],[Salary (Max)]])/2</f>
        <v>68000</v>
      </c>
      <c r="E1166" t="s">
        <v>7349</v>
      </c>
      <c r="F1166" t="s">
        <v>4082</v>
      </c>
      <c r="G1166" t="str">
        <f>LEFT(Table1[[#This Row],[Location]],FIND(",",Table1[[#This Row],[Location]])-1)</f>
        <v>Fort Worth</v>
      </c>
      <c r="H1166" t="s">
        <v>28</v>
      </c>
      <c r="I1166" t="s">
        <v>1489</v>
      </c>
      <c r="J1166" t="s">
        <v>132</v>
      </c>
      <c r="K1166" t="b">
        <v>0</v>
      </c>
      <c r="L1166">
        <v>1</v>
      </c>
      <c r="M1166">
        <v>0</v>
      </c>
      <c r="N1166">
        <v>0</v>
      </c>
      <c r="O1166">
        <v>0</v>
      </c>
      <c r="P1166">
        <v>0</v>
      </c>
      <c r="Q1166">
        <v>0</v>
      </c>
    </row>
    <row r="1167" spans="1:17" x14ac:dyDescent="0.3">
      <c r="A1167" t="str">
        <f>Cleaning!E1743</f>
        <v>Data Analyst</v>
      </c>
      <c r="B1167" s="2">
        <f>Cleaning!F1743*1000</f>
        <v>50000</v>
      </c>
      <c r="C1167" s="2">
        <f>Cleaning!G1743*1000</f>
        <v>86000</v>
      </c>
      <c r="D1167" s="2">
        <f>(Table1[[#This Row],[Salary (Min)]]+Table1[[#This Row],[Salary (Max)]])/2</f>
        <v>68000</v>
      </c>
      <c r="E1167" t="s">
        <v>7350</v>
      </c>
      <c r="F1167" t="s">
        <v>4082</v>
      </c>
      <c r="G1167" t="str">
        <f>LEFT(Table1[[#This Row],[Location]],FIND(",",Table1[[#This Row],[Location]])-1)</f>
        <v>Fort Worth</v>
      </c>
      <c r="H1167" t="s">
        <v>91</v>
      </c>
      <c r="I1167" t="s">
        <v>137</v>
      </c>
      <c r="J1167" t="s">
        <v>106</v>
      </c>
      <c r="K1167" t="b">
        <v>0</v>
      </c>
      <c r="L1167">
        <v>0</v>
      </c>
      <c r="M1167">
        <v>0</v>
      </c>
      <c r="N1167">
        <v>0</v>
      </c>
      <c r="O1167">
        <v>0</v>
      </c>
      <c r="P1167">
        <v>0</v>
      </c>
      <c r="Q1167">
        <v>0</v>
      </c>
    </row>
    <row r="1168" spans="1:17" x14ac:dyDescent="0.3">
      <c r="A1168" t="str">
        <f>Cleaning!E1744</f>
        <v>Data Analyst</v>
      </c>
      <c r="B1168" s="2">
        <f>Cleaning!F1744*1000</f>
        <v>50000</v>
      </c>
      <c r="C1168" s="2">
        <f>Cleaning!G1744*1000</f>
        <v>86000</v>
      </c>
      <c r="D1168" s="2">
        <f>(Table1[[#This Row],[Salary (Min)]]+Table1[[#This Row],[Salary (Max)]])/2</f>
        <v>68000</v>
      </c>
      <c r="E1168" t="s">
        <v>7351</v>
      </c>
      <c r="F1168" t="s">
        <v>4082</v>
      </c>
      <c r="G1168" t="str">
        <f>LEFT(Table1[[#This Row],[Location]],FIND(",",Table1[[#This Row],[Location]])-1)</f>
        <v>Fort Worth</v>
      </c>
      <c r="H1168" t="s">
        <v>118</v>
      </c>
      <c r="I1168" t="s">
        <v>222</v>
      </c>
      <c r="J1168" t="s">
        <v>47</v>
      </c>
      <c r="K1168" t="b">
        <v>0</v>
      </c>
      <c r="L1168">
        <v>0</v>
      </c>
      <c r="M1168">
        <v>1</v>
      </c>
      <c r="N1168">
        <v>0</v>
      </c>
      <c r="O1168">
        <v>0</v>
      </c>
      <c r="P1168">
        <v>1</v>
      </c>
      <c r="Q1168">
        <v>0</v>
      </c>
    </row>
    <row r="1169" spans="1:17" x14ac:dyDescent="0.3">
      <c r="A1169" t="str">
        <f>Cleaning!E1745</f>
        <v>Data Analyst</v>
      </c>
      <c r="B1169" s="2">
        <f>Cleaning!F1745*1000</f>
        <v>50000</v>
      </c>
      <c r="C1169" s="2">
        <f>Cleaning!G1745*1000</f>
        <v>86000</v>
      </c>
      <c r="D1169" s="2">
        <f>(Table1[[#This Row],[Salary (Min)]]+Table1[[#This Row],[Salary (Max)]])/2</f>
        <v>68000</v>
      </c>
      <c r="E1169" t="s">
        <v>7352</v>
      </c>
      <c r="F1169" t="s">
        <v>4082</v>
      </c>
      <c r="G1169" t="str">
        <f>LEFT(Table1[[#This Row],[Location]],FIND(",",Table1[[#This Row],[Location]])-1)</f>
        <v>Fort Worth</v>
      </c>
      <c r="H1169" t="s">
        <v>91</v>
      </c>
      <c r="I1169" t="s">
        <v>46</v>
      </c>
      <c r="J1169" t="s">
        <v>39</v>
      </c>
      <c r="K1169" t="b">
        <v>0</v>
      </c>
      <c r="L1169">
        <v>1</v>
      </c>
      <c r="M1169">
        <v>1</v>
      </c>
      <c r="N1169">
        <v>0</v>
      </c>
      <c r="O1169">
        <v>1</v>
      </c>
      <c r="P1169">
        <v>0</v>
      </c>
      <c r="Q1169">
        <v>1</v>
      </c>
    </row>
    <row r="1170" spans="1:17" x14ac:dyDescent="0.3">
      <c r="A1170" t="str">
        <f>Cleaning!E1746</f>
        <v>Data Analyst</v>
      </c>
      <c r="B1170" s="2">
        <f>Cleaning!F1746*1000</f>
        <v>50000</v>
      </c>
      <c r="C1170" s="2">
        <f>Cleaning!G1746*1000</f>
        <v>86000</v>
      </c>
      <c r="D1170" s="2">
        <f>(Table1[[#This Row],[Salary (Min)]]+Table1[[#This Row],[Salary (Max)]])/2</f>
        <v>68000</v>
      </c>
      <c r="E1170" t="s">
        <v>7353</v>
      </c>
      <c r="F1170" t="s">
        <v>4082</v>
      </c>
      <c r="G1170" t="str">
        <f>LEFT(Table1[[#This Row],[Location]],FIND(",",Table1[[#This Row],[Location]])-1)</f>
        <v>Fort Worth</v>
      </c>
      <c r="H1170" t="s">
        <v>72</v>
      </c>
      <c r="I1170" t="s">
        <v>1489</v>
      </c>
      <c r="J1170" t="s">
        <v>31</v>
      </c>
      <c r="K1170" t="b">
        <v>0</v>
      </c>
      <c r="L1170">
        <v>1</v>
      </c>
      <c r="M1170">
        <v>0</v>
      </c>
      <c r="N1170">
        <v>0</v>
      </c>
      <c r="O1170">
        <v>1</v>
      </c>
      <c r="P1170">
        <v>1</v>
      </c>
      <c r="Q1170">
        <v>1</v>
      </c>
    </row>
    <row r="1171" spans="1:17" x14ac:dyDescent="0.3">
      <c r="A1171" t="str">
        <f>Cleaning!E1747</f>
        <v>Data Analyst</v>
      </c>
      <c r="B1171" s="2">
        <f>Cleaning!F1747*1000</f>
        <v>50000</v>
      </c>
      <c r="C1171" s="2">
        <f>Cleaning!G1747*1000</f>
        <v>86000</v>
      </c>
      <c r="D1171" s="2">
        <f>(Table1[[#This Row],[Salary (Min)]]+Table1[[#This Row],[Salary (Max)]])/2</f>
        <v>68000</v>
      </c>
      <c r="E1171" t="s">
        <v>7354</v>
      </c>
      <c r="F1171" t="s">
        <v>4082</v>
      </c>
      <c r="G1171" t="str">
        <f>LEFT(Table1[[#This Row],[Location]],FIND(",",Table1[[#This Row],[Location]])-1)</f>
        <v>Fort Worth</v>
      </c>
      <c r="H1171" t="s">
        <v>118</v>
      </c>
      <c r="I1171" t="s">
        <v>46</v>
      </c>
      <c r="J1171" t="s">
        <v>106</v>
      </c>
      <c r="K1171" t="b">
        <v>0</v>
      </c>
      <c r="L1171">
        <v>0</v>
      </c>
      <c r="M1171">
        <v>0</v>
      </c>
      <c r="N1171">
        <v>0</v>
      </c>
      <c r="O1171">
        <v>0</v>
      </c>
      <c r="P1171">
        <v>0</v>
      </c>
      <c r="Q1171">
        <v>0</v>
      </c>
    </row>
    <row r="1172" spans="1:17" x14ac:dyDescent="0.3">
      <c r="A1172" t="str">
        <f>Cleaning!E1748</f>
        <v>Data Analyst</v>
      </c>
      <c r="B1172" s="2">
        <f>Cleaning!F1748*1000</f>
        <v>50000</v>
      </c>
      <c r="C1172" s="2">
        <f>Cleaning!G1748*1000</f>
        <v>86000</v>
      </c>
      <c r="D1172" s="2">
        <f>(Table1[[#This Row],[Salary (Min)]]+Table1[[#This Row],[Salary (Max)]])/2</f>
        <v>68000</v>
      </c>
      <c r="E1172" t="s">
        <v>7097</v>
      </c>
      <c r="F1172" t="s">
        <v>395</v>
      </c>
      <c r="G1172" t="str">
        <f>LEFT(Table1[[#This Row],[Location]],FIND(",",Table1[[#This Row],[Location]])-1)</f>
        <v>Irving</v>
      </c>
      <c r="H1172" t="s">
        <v>35</v>
      </c>
      <c r="I1172" t="s">
        <v>46</v>
      </c>
      <c r="J1172" t="s">
        <v>24</v>
      </c>
      <c r="K1172" t="b">
        <v>0</v>
      </c>
      <c r="L1172">
        <v>0</v>
      </c>
      <c r="M1172">
        <v>0</v>
      </c>
      <c r="N1172">
        <v>0</v>
      </c>
      <c r="O1172">
        <v>0</v>
      </c>
      <c r="P1172">
        <v>0</v>
      </c>
      <c r="Q1172">
        <v>1</v>
      </c>
    </row>
    <row r="1173" spans="1:17" x14ac:dyDescent="0.3">
      <c r="A1173" t="str">
        <f>Cleaning!E1749</f>
        <v>Data Analyst</v>
      </c>
      <c r="B1173" s="2">
        <f>Cleaning!F1749*1000</f>
        <v>50000</v>
      </c>
      <c r="C1173" s="2">
        <f>Cleaning!G1749*1000</f>
        <v>86000</v>
      </c>
      <c r="D1173" s="2">
        <f>(Table1[[#This Row],[Salary (Min)]]+Table1[[#This Row],[Salary (Max)]])/2</f>
        <v>68000</v>
      </c>
      <c r="E1173" t="s">
        <v>7355</v>
      </c>
      <c r="F1173" t="s">
        <v>4082</v>
      </c>
      <c r="G1173" t="str">
        <f>LEFT(Table1[[#This Row],[Location]],FIND(",",Table1[[#This Row],[Location]])-1)</f>
        <v>Fort Worth</v>
      </c>
      <c r="H1173" t="s">
        <v>118</v>
      </c>
      <c r="I1173" t="s">
        <v>222</v>
      </c>
      <c r="J1173" t="s">
        <v>39</v>
      </c>
      <c r="K1173" t="b">
        <v>0</v>
      </c>
      <c r="L1173">
        <v>0</v>
      </c>
      <c r="M1173">
        <v>0</v>
      </c>
      <c r="N1173">
        <v>0</v>
      </c>
      <c r="O1173">
        <v>0</v>
      </c>
      <c r="P1173">
        <v>0</v>
      </c>
      <c r="Q1173">
        <v>1</v>
      </c>
    </row>
    <row r="1174" spans="1:17" x14ac:dyDescent="0.3">
      <c r="A1174" t="str">
        <f>Cleaning!E1750</f>
        <v>Data Analyst</v>
      </c>
      <c r="B1174" s="2">
        <f>Cleaning!F1750*1000</f>
        <v>50000</v>
      </c>
      <c r="C1174" s="2">
        <f>Cleaning!G1750*1000</f>
        <v>86000</v>
      </c>
      <c r="D1174" s="2">
        <f>(Table1[[#This Row],[Salary (Min)]]+Table1[[#This Row],[Salary (Max)]])/2</f>
        <v>68000</v>
      </c>
      <c r="E1174" t="s">
        <v>7356</v>
      </c>
      <c r="F1174" t="s">
        <v>4082</v>
      </c>
      <c r="G1174" t="str">
        <f>LEFT(Table1[[#This Row],[Location]],FIND(",",Table1[[#This Row],[Location]])-1)</f>
        <v>Fort Worth</v>
      </c>
      <c r="H1174" t="s">
        <v>28</v>
      </c>
      <c r="I1174" t="s">
        <v>1489</v>
      </c>
      <c r="J1174" t="s">
        <v>132</v>
      </c>
      <c r="K1174" t="b">
        <v>0</v>
      </c>
      <c r="L1174">
        <v>1</v>
      </c>
      <c r="M1174">
        <v>0</v>
      </c>
      <c r="N1174">
        <v>0</v>
      </c>
      <c r="O1174">
        <v>1</v>
      </c>
      <c r="P1174">
        <v>1</v>
      </c>
      <c r="Q1174">
        <v>1</v>
      </c>
    </row>
    <row r="1175" spans="1:17" x14ac:dyDescent="0.3">
      <c r="A1175" t="str">
        <f>Cleaning!E1751</f>
        <v>Data Analyst</v>
      </c>
      <c r="B1175" s="2">
        <f>Cleaning!F1751*1000</f>
        <v>50000</v>
      </c>
      <c r="C1175" s="2">
        <f>Cleaning!G1751*1000</f>
        <v>86000</v>
      </c>
      <c r="D1175" s="2">
        <f>(Table1[[#This Row],[Salary (Min)]]+Table1[[#This Row],[Salary (Max)]])/2</f>
        <v>68000</v>
      </c>
      <c r="E1175" t="s">
        <v>7357</v>
      </c>
      <c r="F1175" t="s">
        <v>4082</v>
      </c>
      <c r="G1175" t="str">
        <f>LEFT(Table1[[#This Row],[Location]],FIND(",",Table1[[#This Row],[Location]])-1)</f>
        <v>Fort Worth</v>
      </c>
      <c r="H1175" t="s">
        <v>72</v>
      </c>
      <c r="I1175" t="s">
        <v>186</v>
      </c>
      <c r="J1175" t="s">
        <v>86</v>
      </c>
      <c r="K1175" t="b">
        <v>0</v>
      </c>
      <c r="L1175">
        <v>1</v>
      </c>
      <c r="M1175">
        <v>0</v>
      </c>
      <c r="N1175">
        <v>0</v>
      </c>
      <c r="O1175">
        <v>1</v>
      </c>
      <c r="P1175">
        <v>1</v>
      </c>
      <c r="Q1175">
        <v>1</v>
      </c>
    </row>
    <row r="1176" spans="1:17" x14ac:dyDescent="0.3">
      <c r="A1176" t="str">
        <f>Cleaning!E1752</f>
        <v>Data Analyst</v>
      </c>
      <c r="B1176" s="2">
        <f>Cleaning!F1752*1000</f>
        <v>50000</v>
      </c>
      <c r="C1176" s="2">
        <f>Cleaning!G1752*1000</f>
        <v>86000</v>
      </c>
      <c r="D1176" s="2">
        <f>(Table1[[#This Row],[Salary (Min)]]+Table1[[#This Row],[Salary (Max)]])/2</f>
        <v>68000</v>
      </c>
      <c r="E1176" t="s">
        <v>7358</v>
      </c>
      <c r="F1176" t="s">
        <v>4938</v>
      </c>
      <c r="G1176" t="str">
        <f>LEFT(Table1[[#This Row],[Location]],FIND(",",Table1[[#This Row],[Location]])-1)</f>
        <v>Roanoke</v>
      </c>
      <c r="H1176" t="s">
        <v>118</v>
      </c>
      <c r="I1176" t="s">
        <v>972</v>
      </c>
      <c r="J1176" t="s">
        <v>39</v>
      </c>
      <c r="K1176" t="b">
        <v>0</v>
      </c>
      <c r="L1176">
        <v>0</v>
      </c>
      <c r="M1176">
        <v>0</v>
      </c>
      <c r="N1176">
        <v>0</v>
      </c>
      <c r="O1176">
        <v>1</v>
      </c>
      <c r="P1176">
        <v>0</v>
      </c>
      <c r="Q1176">
        <v>1</v>
      </c>
    </row>
    <row r="1177" spans="1:17" x14ac:dyDescent="0.3">
      <c r="A1177" t="str">
        <f>Cleaning!E1797</f>
        <v>Data Analyst</v>
      </c>
      <c r="B1177" s="2">
        <f>Cleaning!F1797*1000</f>
        <v>50000</v>
      </c>
      <c r="C1177" s="2">
        <f>Cleaning!G1797*1000</f>
        <v>86000</v>
      </c>
      <c r="D1177" s="2">
        <f>(Table1[[#This Row],[Salary (Min)]]+Table1[[#This Row],[Salary (Max)]])/2</f>
        <v>68000</v>
      </c>
      <c r="E1177" t="s">
        <v>7385</v>
      </c>
      <c r="F1177" t="s">
        <v>193</v>
      </c>
      <c r="G1177" t="str">
        <f>LEFT(Table1[[#This Row],[Location]],FIND(",",Table1[[#This Row],[Location]])-1)</f>
        <v>Charlotte</v>
      </c>
      <c r="H1177" t="s">
        <v>28</v>
      </c>
      <c r="I1177" t="s">
        <v>194</v>
      </c>
      <c r="J1177" t="s">
        <v>132</v>
      </c>
      <c r="K1177" t="b">
        <v>0</v>
      </c>
      <c r="L1177">
        <v>0</v>
      </c>
      <c r="M1177">
        <v>0</v>
      </c>
      <c r="N1177">
        <v>0</v>
      </c>
      <c r="O1177">
        <v>0</v>
      </c>
      <c r="P1177">
        <v>0</v>
      </c>
      <c r="Q1177">
        <v>1</v>
      </c>
    </row>
    <row r="1178" spans="1:17" x14ac:dyDescent="0.3">
      <c r="A1178" t="str">
        <f>Cleaning!E1798</f>
        <v>Data Analyst</v>
      </c>
      <c r="B1178" s="2">
        <f>Cleaning!F1798*1000</f>
        <v>50000</v>
      </c>
      <c r="C1178" s="2">
        <f>Cleaning!G1798*1000</f>
        <v>86000</v>
      </c>
      <c r="D1178" s="2">
        <f>(Table1[[#This Row],[Salary (Min)]]+Table1[[#This Row],[Salary (Max)]])/2</f>
        <v>68000</v>
      </c>
      <c r="E1178" t="s">
        <v>7386</v>
      </c>
      <c r="F1178" t="s">
        <v>193</v>
      </c>
      <c r="G1178" t="str">
        <f>LEFT(Table1[[#This Row],[Location]],FIND(",",Table1[[#This Row],[Location]])-1)</f>
        <v>Charlotte</v>
      </c>
      <c r="H1178" t="s">
        <v>35</v>
      </c>
      <c r="I1178" t="s">
        <v>66</v>
      </c>
      <c r="J1178" t="s">
        <v>39</v>
      </c>
      <c r="K1178" t="b">
        <v>0</v>
      </c>
      <c r="L1178">
        <v>0</v>
      </c>
      <c r="M1178">
        <v>1</v>
      </c>
      <c r="N1178">
        <v>0</v>
      </c>
      <c r="O1178">
        <v>0</v>
      </c>
      <c r="P1178">
        <v>0</v>
      </c>
      <c r="Q1178">
        <v>0</v>
      </c>
    </row>
    <row r="1179" spans="1:17" x14ac:dyDescent="0.3">
      <c r="A1179" t="str">
        <f>Cleaning!E1799</f>
        <v>Business Analyst</v>
      </c>
      <c r="B1179" s="2">
        <f>Cleaning!F1799*1000</f>
        <v>50000</v>
      </c>
      <c r="C1179" s="2">
        <f>Cleaning!G1799*1000</f>
        <v>86000</v>
      </c>
      <c r="D1179" s="2">
        <f>(Table1[[#This Row],[Salary (Min)]]+Table1[[#This Row],[Salary (Max)]])/2</f>
        <v>68000</v>
      </c>
      <c r="E1179" t="s">
        <v>7387</v>
      </c>
      <c r="F1179" t="s">
        <v>193</v>
      </c>
      <c r="G1179" t="str">
        <f>LEFT(Table1[[#This Row],[Location]],FIND(",",Table1[[#This Row],[Location]])-1)</f>
        <v>Charlotte</v>
      </c>
      <c r="H1179" t="s">
        <v>118</v>
      </c>
      <c r="I1179" t="s">
        <v>137</v>
      </c>
      <c r="J1179" t="s">
        <v>39</v>
      </c>
      <c r="K1179" t="b">
        <v>0</v>
      </c>
      <c r="L1179">
        <v>1</v>
      </c>
      <c r="M1179">
        <v>0</v>
      </c>
      <c r="N1179">
        <v>0</v>
      </c>
      <c r="O1179">
        <v>0</v>
      </c>
      <c r="P1179">
        <v>0</v>
      </c>
      <c r="Q1179">
        <v>1</v>
      </c>
    </row>
    <row r="1180" spans="1:17" x14ac:dyDescent="0.3">
      <c r="A1180" t="str">
        <f>Cleaning!E1800</f>
        <v>Data Analyst</v>
      </c>
      <c r="B1180" s="2">
        <f>Cleaning!F1800*1000</f>
        <v>50000</v>
      </c>
      <c r="C1180" s="2">
        <f>Cleaning!G1800*1000</f>
        <v>86000</v>
      </c>
      <c r="D1180" s="2">
        <f>(Table1[[#This Row],[Salary (Min)]]+Table1[[#This Row],[Salary (Max)]])/2</f>
        <v>68000</v>
      </c>
      <c r="E1180" t="s">
        <v>7388</v>
      </c>
      <c r="F1180" t="s">
        <v>193</v>
      </c>
      <c r="G1180" t="str">
        <f>LEFT(Table1[[#This Row],[Location]],FIND(",",Table1[[#This Row],[Location]])-1)</f>
        <v>Charlotte</v>
      </c>
      <c r="H1180" t="s">
        <v>28</v>
      </c>
      <c r="I1180" t="s">
        <v>119</v>
      </c>
      <c r="J1180" t="s">
        <v>132</v>
      </c>
      <c r="K1180" t="b">
        <v>0</v>
      </c>
      <c r="L1180">
        <v>1</v>
      </c>
      <c r="M1180">
        <v>1</v>
      </c>
      <c r="N1180">
        <v>0</v>
      </c>
      <c r="O1180">
        <v>0</v>
      </c>
      <c r="P1180">
        <v>0</v>
      </c>
      <c r="Q1180">
        <v>1</v>
      </c>
    </row>
    <row r="1181" spans="1:17" x14ac:dyDescent="0.3">
      <c r="A1181" t="str">
        <f>Cleaning!E1801</f>
        <v>Data Analyst</v>
      </c>
      <c r="B1181" s="2">
        <f>Cleaning!F1801*1000</f>
        <v>50000</v>
      </c>
      <c r="C1181" s="2">
        <f>Cleaning!G1801*1000</f>
        <v>86000</v>
      </c>
      <c r="D1181" s="2">
        <f>(Table1[[#This Row],[Salary (Min)]]+Table1[[#This Row],[Salary (Max)]])/2</f>
        <v>68000</v>
      </c>
      <c r="E1181" t="s">
        <v>7389</v>
      </c>
      <c r="F1181" t="s">
        <v>193</v>
      </c>
      <c r="G1181" t="str">
        <f>LEFT(Table1[[#This Row],[Location]],FIND(",",Table1[[#This Row],[Location]])-1)</f>
        <v>Charlotte</v>
      </c>
      <c r="H1181" t="s">
        <v>28</v>
      </c>
      <c r="I1181" t="s">
        <v>202</v>
      </c>
      <c r="J1181" t="s">
        <v>132</v>
      </c>
      <c r="K1181" t="b">
        <v>0</v>
      </c>
      <c r="L1181">
        <v>0</v>
      </c>
      <c r="M1181">
        <v>0</v>
      </c>
      <c r="N1181">
        <v>0</v>
      </c>
      <c r="O1181">
        <v>0</v>
      </c>
      <c r="P1181">
        <v>0</v>
      </c>
      <c r="Q1181">
        <v>1</v>
      </c>
    </row>
    <row r="1182" spans="1:17" x14ac:dyDescent="0.3">
      <c r="A1182" t="str">
        <f>Cleaning!E1802</f>
        <v>Data Analyst</v>
      </c>
      <c r="B1182" s="2">
        <f>Cleaning!F1802*1000</f>
        <v>50000</v>
      </c>
      <c r="C1182" s="2">
        <f>Cleaning!G1802*1000</f>
        <v>86000</v>
      </c>
      <c r="D1182" s="2">
        <f>(Table1[[#This Row],[Salary (Min)]]+Table1[[#This Row],[Salary (Max)]])/2</f>
        <v>68000</v>
      </c>
      <c r="E1182" t="s">
        <v>7390</v>
      </c>
      <c r="F1182" t="s">
        <v>5063</v>
      </c>
      <c r="G1182" t="str">
        <f>LEFT(Table1[[#This Row],[Location]],FIND(",",Table1[[#This Row],[Location]])-1)</f>
        <v>Mooresville</v>
      </c>
      <c r="H1182" t="s">
        <v>91</v>
      </c>
      <c r="I1182" t="s">
        <v>74</v>
      </c>
      <c r="J1182" t="s">
        <v>39</v>
      </c>
      <c r="K1182" t="b">
        <v>0</v>
      </c>
      <c r="L1182">
        <v>1</v>
      </c>
      <c r="M1182">
        <v>1</v>
      </c>
      <c r="N1182">
        <v>0</v>
      </c>
      <c r="O1182">
        <v>1</v>
      </c>
      <c r="P1182">
        <v>0</v>
      </c>
      <c r="Q1182">
        <v>0</v>
      </c>
    </row>
    <row r="1183" spans="1:17" x14ac:dyDescent="0.3">
      <c r="A1183" t="str">
        <f>Cleaning!E1803</f>
        <v>Data Analyst</v>
      </c>
      <c r="B1183" s="2">
        <f>Cleaning!F1803*1000</f>
        <v>50000</v>
      </c>
      <c r="C1183" s="2">
        <f>Cleaning!G1803*1000</f>
        <v>86000</v>
      </c>
      <c r="D1183" s="2">
        <f>(Table1[[#This Row],[Salary (Min)]]+Table1[[#This Row],[Salary (Max)]])/2</f>
        <v>68000</v>
      </c>
      <c r="E1183" t="s">
        <v>7391</v>
      </c>
      <c r="F1183" t="s">
        <v>193</v>
      </c>
      <c r="G1183" t="str">
        <f>LEFT(Table1[[#This Row],[Location]],FIND(",",Table1[[#This Row],[Location]])-1)</f>
        <v>Charlotte</v>
      </c>
      <c r="H1183" t="s">
        <v>118</v>
      </c>
      <c r="I1183" t="s">
        <v>178</v>
      </c>
      <c r="J1183" t="s">
        <v>160</v>
      </c>
      <c r="K1183" t="b">
        <v>0</v>
      </c>
      <c r="L1183">
        <v>1</v>
      </c>
      <c r="M1183">
        <v>0</v>
      </c>
      <c r="N1183">
        <v>0</v>
      </c>
      <c r="O1183">
        <v>1</v>
      </c>
      <c r="P1183">
        <v>0</v>
      </c>
      <c r="Q1183">
        <v>1</v>
      </c>
    </row>
    <row r="1184" spans="1:17" x14ac:dyDescent="0.3">
      <c r="A1184" t="str">
        <f>Cleaning!E1804</f>
        <v>Data Analyst</v>
      </c>
      <c r="B1184" s="2">
        <f>Cleaning!F1804*1000</f>
        <v>50000</v>
      </c>
      <c r="C1184" s="2">
        <f>Cleaning!G1804*1000</f>
        <v>86000</v>
      </c>
      <c r="D1184" s="2">
        <f>(Table1[[#This Row],[Salary (Min)]]+Table1[[#This Row],[Salary (Max)]])/2</f>
        <v>68000</v>
      </c>
      <c r="E1184" t="s">
        <v>6205</v>
      </c>
      <c r="F1184" t="s">
        <v>193</v>
      </c>
      <c r="G1184" t="str">
        <f>LEFT(Table1[[#This Row],[Location]],FIND(",",Table1[[#This Row],[Location]])-1)</f>
        <v>Charlotte</v>
      </c>
      <c r="H1184" t="s">
        <v>28</v>
      </c>
      <c r="I1184" t="s">
        <v>222</v>
      </c>
      <c r="J1184" t="s">
        <v>75</v>
      </c>
      <c r="K1184" t="b">
        <v>0</v>
      </c>
      <c r="L1184">
        <v>0</v>
      </c>
      <c r="M1184">
        <v>1</v>
      </c>
      <c r="N1184">
        <v>1</v>
      </c>
      <c r="O1184">
        <v>0</v>
      </c>
      <c r="P1184">
        <v>0</v>
      </c>
      <c r="Q1184">
        <v>1</v>
      </c>
    </row>
    <row r="1185" spans="1:17" x14ac:dyDescent="0.3">
      <c r="A1185" t="str">
        <f>Cleaning!E1805</f>
        <v>Data Analyst</v>
      </c>
      <c r="B1185" s="2">
        <f>Cleaning!F1805*1000</f>
        <v>50000</v>
      </c>
      <c r="C1185" s="2">
        <f>Cleaning!G1805*1000</f>
        <v>86000</v>
      </c>
      <c r="D1185" s="2">
        <f>(Table1[[#This Row],[Salary (Min)]]+Table1[[#This Row],[Salary (Max)]])/2</f>
        <v>68000</v>
      </c>
      <c r="E1185" t="s">
        <v>6945</v>
      </c>
      <c r="F1185" t="s">
        <v>193</v>
      </c>
      <c r="G1185" t="str">
        <f>LEFT(Table1[[#This Row],[Location]],FIND(",",Table1[[#This Row],[Location]])-1)</f>
        <v>Charlotte</v>
      </c>
      <c r="H1185" t="s">
        <v>28</v>
      </c>
      <c r="I1185" t="s">
        <v>46</v>
      </c>
      <c r="J1185" t="s">
        <v>229</v>
      </c>
      <c r="K1185" t="b">
        <v>0</v>
      </c>
      <c r="L1185">
        <v>1</v>
      </c>
      <c r="M1185">
        <v>0</v>
      </c>
      <c r="N1185">
        <v>0</v>
      </c>
      <c r="O1185">
        <v>0</v>
      </c>
      <c r="P1185">
        <v>0</v>
      </c>
      <c r="Q1185">
        <v>0</v>
      </c>
    </row>
    <row r="1186" spans="1:17" x14ac:dyDescent="0.3">
      <c r="A1186" t="str">
        <f>Cleaning!E1806</f>
        <v>Data Analyst</v>
      </c>
      <c r="B1186" s="2">
        <f>Cleaning!F1806*1000</f>
        <v>50000</v>
      </c>
      <c r="C1186" s="2">
        <f>Cleaning!G1806*1000</f>
        <v>86000</v>
      </c>
      <c r="D1186" s="2">
        <f>(Table1[[#This Row],[Salary (Min)]]+Table1[[#This Row],[Salary (Max)]])/2</f>
        <v>68000</v>
      </c>
      <c r="E1186" t="s">
        <v>7392</v>
      </c>
      <c r="F1186" t="s">
        <v>193</v>
      </c>
      <c r="G1186" t="str">
        <f>LEFT(Table1[[#This Row],[Location]],FIND(",",Table1[[#This Row],[Location]])-1)</f>
        <v>Charlotte</v>
      </c>
      <c r="H1186" t="s">
        <v>35</v>
      </c>
      <c r="I1186" t="s">
        <v>222</v>
      </c>
      <c r="J1186" t="s">
        <v>31</v>
      </c>
      <c r="K1186" t="b">
        <v>0</v>
      </c>
      <c r="L1186">
        <v>0</v>
      </c>
      <c r="M1186">
        <v>0</v>
      </c>
      <c r="N1186">
        <v>0</v>
      </c>
      <c r="O1186">
        <v>0</v>
      </c>
      <c r="P1186">
        <v>0</v>
      </c>
      <c r="Q1186">
        <v>0</v>
      </c>
    </row>
    <row r="1187" spans="1:17" x14ac:dyDescent="0.3">
      <c r="A1187" t="str">
        <f>Cleaning!E1807</f>
        <v>Data Analyst</v>
      </c>
      <c r="B1187" s="2">
        <f>Cleaning!F1807*1000</f>
        <v>50000</v>
      </c>
      <c r="C1187" s="2">
        <f>Cleaning!G1807*1000</f>
        <v>86000</v>
      </c>
      <c r="D1187" s="2">
        <f>(Table1[[#This Row],[Salary (Min)]]+Table1[[#This Row],[Salary (Max)]])/2</f>
        <v>68000</v>
      </c>
      <c r="E1187" t="s">
        <v>7215</v>
      </c>
      <c r="F1187" t="s">
        <v>193</v>
      </c>
      <c r="G1187" t="str">
        <f>LEFT(Table1[[#This Row],[Location]],FIND(",",Table1[[#This Row],[Location]])-1)</f>
        <v>Charlotte</v>
      </c>
      <c r="H1187" t="s">
        <v>72</v>
      </c>
      <c r="I1187" t="s">
        <v>222</v>
      </c>
      <c r="J1187" t="s">
        <v>229</v>
      </c>
      <c r="K1187" t="b">
        <v>0</v>
      </c>
      <c r="L1187">
        <v>0</v>
      </c>
      <c r="M1187">
        <v>0</v>
      </c>
      <c r="N1187">
        <v>0</v>
      </c>
      <c r="O1187">
        <v>0</v>
      </c>
      <c r="P1187">
        <v>0</v>
      </c>
      <c r="Q1187">
        <v>1</v>
      </c>
    </row>
    <row r="1188" spans="1:17" x14ac:dyDescent="0.3">
      <c r="A1188" t="str">
        <f>Cleaning!E1808</f>
        <v>Data Analyst</v>
      </c>
      <c r="B1188" s="2">
        <f>Cleaning!F1808*1000</f>
        <v>50000</v>
      </c>
      <c r="C1188" s="2">
        <f>Cleaning!G1808*1000</f>
        <v>86000</v>
      </c>
      <c r="D1188" s="2">
        <f>(Table1[[#This Row],[Salary (Min)]]+Table1[[#This Row],[Salary (Max)]])/2</f>
        <v>68000</v>
      </c>
      <c r="E1188" t="s">
        <v>6218</v>
      </c>
      <c r="F1188" t="s">
        <v>193</v>
      </c>
      <c r="G1188" t="str">
        <f>LEFT(Table1[[#This Row],[Location]],FIND(",",Table1[[#This Row],[Location]])-1)</f>
        <v>Charlotte</v>
      </c>
      <c r="H1188" t="s">
        <v>35</v>
      </c>
      <c r="I1188" t="s">
        <v>222</v>
      </c>
      <c r="J1188" t="s">
        <v>39</v>
      </c>
      <c r="K1188" t="b">
        <v>0</v>
      </c>
      <c r="L1188">
        <v>0</v>
      </c>
      <c r="M1188">
        <v>0</v>
      </c>
      <c r="N1188">
        <v>0</v>
      </c>
      <c r="O1188">
        <v>0</v>
      </c>
      <c r="P1188">
        <v>0</v>
      </c>
      <c r="Q1188">
        <v>1</v>
      </c>
    </row>
    <row r="1189" spans="1:17" x14ac:dyDescent="0.3">
      <c r="A1189" t="str">
        <f>Cleaning!E1809</f>
        <v>Data Analyst</v>
      </c>
      <c r="B1189" s="2">
        <f>Cleaning!F1809*1000</f>
        <v>50000</v>
      </c>
      <c r="C1189" s="2">
        <f>Cleaning!G1809*1000</f>
        <v>86000</v>
      </c>
      <c r="D1189" s="2">
        <f>(Table1[[#This Row],[Salary (Min)]]+Table1[[#This Row],[Salary (Max)]])/2</f>
        <v>68000</v>
      </c>
      <c r="E1189" t="s">
        <v>7393</v>
      </c>
      <c r="F1189" t="s">
        <v>193</v>
      </c>
      <c r="G1189" t="str">
        <f>LEFT(Table1[[#This Row],[Location]],FIND(",",Table1[[#This Row],[Location]])-1)</f>
        <v>Charlotte</v>
      </c>
      <c r="H1189" t="s">
        <v>20</v>
      </c>
      <c r="I1189" t="s">
        <v>46</v>
      </c>
      <c r="J1189" t="s">
        <v>47</v>
      </c>
      <c r="K1189" t="b">
        <v>0</v>
      </c>
      <c r="L1189">
        <v>0</v>
      </c>
      <c r="M1189">
        <v>0</v>
      </c>
      <c r="N1189">
        <v>0</v>
      </c>
      <c r="O1189">
        <v>0</v>
      </c>
      <c r="P1189">
        <v>0</v>
      </c>
      <c r="Q1189">
        <v>0</v>
      </c>
    </row>
    <row r="1190" spans="1:17" x14ac:dyDescent="0.3">
      <c r="A1190" t="str">
        <f>Cleaning!E1810</f>
        <v>Data Analyst</v>
      </c>
      <c r="B1190" s="2">
        <f>Cleaning!F1810*1000</f>
        <v>50000</v>
      </c>
      <c r="C1190" s="2">
        <f>Cleaning!G1810*1000</f>
        <v>86000</v>
      </c>
      <c r="D1190" s="2">
        <f>(Table1[[#This Row],[Salary (Min)]]+Table1[[#This Row],[Salary (Max)]])/2</f>
        <v>68000</v>
      </c>
      <c r="E1190" t="s">
        <v>6218</v>
      </c>
      <c r="F1190" t="s">
        <v>193</v>
      </c>
      <c r="G1190" t="str">
        <f>LEFT(Table1[[#This Row],[Location]],FIND(",",Table1[[#This Row],[Location]])-1)</f>
        <v>Charlotte</v>
      </c>
      <c r="H1190" t="s">
        <v>35</v>
      </c>
      <c r="I1190" t="s">
        <v>222</v>
      </c>
      <c r="J1190" t="s">
        <v>39</v>
      </c>
      <c r="K1190" t="b">
        <v>0</v>
      </c>
      <c r="L1190">
        <v>0</v>
      </c>
      <c r="M1190">
        <v>0</v>
      </c>
      <c r="N1190">
        <v>0</v>
      </c>
      <c r="O1190">
        <v>0</v>
      </c>
      <c r="P1190">
        <v>0</v>
      </c>
      <c r="Q1190">
        <v>1</v>
      </c>
    </row>
    <row r="1191" spans="1:17" x14ac:dyDescent="0.3">
      <c r="A1191" t="str">
        <f>Cleaning!E1811</f>
        <v>Data Analyst</v>
      </c>
      <c r="B1191" s="2">
        <f>Cleaning!F1811*1000</f>
        <v>50000</v>
      </c>
      <c r="C1191" s="2">
        <f>Cleaning!G1811*1000</f>
        <v>86000</v>
      </c>
      <c r="D1191" s="2">
        <f>(Table1[[#This Row],[Salary (Min)]]+Table1[[#This Row],[Salary (Max)]])/2</f>
        <v>68000</v>
      </c>
      <c r="E1191" t="s">
        <v>7108</v>
      </c>
      <c r="F1191" t="s">
        <v>193</v>
      </c>
      <c r="G1191" t="str">
        <f>LEFT(Table1[[#This Row],[Location]],FIND(",",Table1[[#This Row],[Location]])-1)</f>
        <v>Charlotte</v>
      </c>
      <c r="H1191" t="s">
        <v>35</v>
      </c>
      <c r="I1191" t="s">
        <v>222</v>
      </c>
      <c r="J1191" t="s">
        <v>24</v>
      </c>
      <c r="K1191" t="b">
        <v>0</v>
      </c>
      <c r="L1191">
        <v>1</v>
      </c>
      <c r="M1191">
        <v>0</v>
      </c>
      <c r="N1191">
        <v>0</v>
      </c>
      <c r="O1191">
        <v>0</v>
      </c>
      <c r="P1191">
        <v>0</v>
      </c>
      <c r="Q1191">
        <v>1</v>
      </c>
    </row>
    <row r="1192" spans="1:17" x14ac:dyDescent="0.3">
      <c r="A1192" t="str">
        <f>Cleaning!E1812</f>
        <v>Data Analyst</v>
      </c>
      <c r="B1192" s="2">
        <f>Cleaning!F1812*1000</f>
        <v>50000</v>
      </c>
      <c r="C1192" s="2">
        <f>Cleaning!G1812*1000</f>
        <v>86000</v>
      </c>
      <c r="D1192" s="2">
        <f>(Table1[[#This Row],[Salary (Min)]]+Table1[[#This Row],[Salary (Max)]])/2</f>
        <v>68000</v>
      </c>
      <c r="E1192" t="s">
        <v>6913</v>
      </c>
      <c r="F1192" t="s">
        <v>193</v>
      </c>
      <c r="G1192" t="str">
        <f>LEFT(Table1[[#This Row],[Location]],FIND(",",Table1[[#This Row],[Location]])-1)</f>
        <v>Charlotte</v>
      </c>
      <c r="H1192" t="s">
        <v>35</v>
      </c>
      <c r="I1192" t="s">
        <v>222</v>
      </c>
      <c r="J1192" t="s">
        <v>24</v>
      </c>
      <c r="K1192" t="b">
        <v>0</v>
      </c>
      <c r="L1192">
        <v>0</v>
      </c>
      <c r="M1192">
        <v>0</v>
      </c>
      <c r="N1192">
        <v>0</v>
      </c>
      <c r="O1192">
        <v>0</v>
      </c>
      <c r="P1192">
        <v>0</v>
      </c>
      <c r="Q1192">
        <v>0</v>
      </c>
    </row>
    <row r="1193" spans="1:17" x14ac:dyDescent="0.3">
      <c r="A1193" t="str">
        <f>Cleaning!E1813</f>
        <v>Data Analyst</v>
      </c>
      <c r="B1193" s="2">
        <f>Cleaning!F1813*1000</f>
        <v>50000</v>
      </c>
      <c r="C1193" s="2">
        <f>Cleaning!G1813*1000</f>
        <v>86000</v>
      </c>
      <c r="D1193" s="2">
        <f>(Table1[[#This Row],[Salary (Min)]]+Table1[[#This Row],[Salary (Max)]])/2</f>
        <v>68000</v>
      </c>
      <c r="E1193" t="s">
        <v>7394</v>
      </c>
      <c r="F1193" t="s">
        <v>193</v>
      </c>
      <c r="G1193" t="str">
        <f>LEFT(Table1[[#This Row],[Location]],FIND(",",Table1[[#This Row],[Location]])-1)</f>
        <v>Charlotte</v>
      </c>
      <c r="H1193" t="s">
        <v>118</v>
      </c>
      <c r="I1193" t="s">
        <v>178</v>
      </c>
      <c r="J1193" t="s">
        <v>120</v>
      </c>
      <c r="K1193" t="b">
        <v>0</v>
      </c>
      <c r="L1193">
        <v>1</v>
      </c>
      <c r="M1193">
        <v>1</v>
      </c>
      <c r="N1193">
        <v>0</v>
      </c>
      <c r="O1193">
        <v>1</v>
      </c>
      <c r="P1193">
        <v>1</v>
      </c>
      <c r="Q1193">
        <v>1</v>
      </c>
    </row>
    <row r="1194" spans="1:17" x14ac:dyDescent="0.3">
      <c r="A1194" t="str">
        <f>Cleaning!E1814</f>
        <v>Data Analyst</v>
      </c>
      <c r="B1194" s="2">
        <f>Cleaning!F1814*1000</f>
        <v>50000</v>
      </c>
      <c r="C1194" s="2">
        <f>Cleaning!G1814*1000</f>
        <v>86000</v>
      </c>
      <c r="D1194" s="2">
        <f>(Table1[[#This Row],[Salary (Min)]]+Table1[[#This Row],[Salary (Max)]])/2</f>
        <v>68000</v>
      </c>
      <c r="E1194" t="s">
        <v>7395</v>
      </c>
      <c r="F1194" t="s">
        <v>193</v>
      </c>
      <c r="G1194" t="str">
        <f>LEFT(Table1[[#This Row],[Location]],FIND(",",Table1[[#This Row],[Location]])-1)</f>
        <v>Charlotte</v>
      </c>
      <c r="H1194" t="s">
        <v>28</v>
      </c>
      <c r="I1194" t="s">
        <v>46</v>
      </c>
      <c r="J1194" t="s">
        <v>132</v>
      </c>
      <c r="K1194" t="b">
        <v>0</v>
      </c>
      <c r="L1194">
        <v>0</v>
      </c>
      <c r="M1194">
        <v>0</v>
      </c>
      <c r="N1194">
        <v>0</v>
      </c>
      <c r="O1194">
        <v>1</v>
      </c>
      <c r="P1194">
        <v>0</v>
      </c>
      <c r="Q1194">
        <v>1</v>
      </c>
    </row>
    <row r="1195" spans="1:17" x14ac:dyDescent="0.3">
      <c r="A1195" t="str">
        <f>Cleaning!E1815</f>
        <v>Business Analyst</v>
      </c>
      <c r="B1195" s="2">
        <f>Cleaning!F1815*1000</f>
        <v>50000</v>
      </c>
      <c r="C1195" s="2">
        <f>Cleaning!G1815*1000</f>
        <v>86000</v>
      </c>
      <c r="D1195" s="2">
        <f>(Table1[[#This Row],[Salary (Min)]]+Table1[[#This Row],[Salary (Max)]])/2</f>
        <v>68000</v>
      </c>
      <c r="E1195" t="s">
        <v>6252</v>
      </c>
      <c r="F1195" t="s">
        <v>193</v>
      </c>
      <c r="G1195" t="str">
        <f>LEFT(Table1[[#This Row],[Location]],FIND(",",Table1[[#This Row],[Location]])-1)</f>
        <v>Charlotte</v>
      </c>
      <c r="H1195" t="s">
        <v>28</v>
      </c>
      <c r="I1195" t="s">
        <v>222</v>
      </c>
      <c r="J1195" t="s">
        <v>31</v>
      </c>
      <c r="K1195" t="b">
        <v>0</v>
      </c>
      <c r="L1195">
        <v>1</v>
      </c>
      <c r="M1195">
        <v>1</v>
      </c>
      <c r="N1195">
        <v>0</v>
      </c>
      <c r="O1195">
        <v>1</v>
      </c>
      <c r="P1195">
        <v>0</v>
      </c>
      <c r="Q1195">
        <v>0</v>
      </c>
    </row>
    <row r="1196" spans="1:17" x14ac:dyDescent="0.3">
      <c r="A1196" t="str">
        <f>Cleaning!E1816</f>
        <v>Data Analyst</v>
      </c>
      <c r="B1196" s="2">
        <f>Cleaning!F1816*1000</f>
        <v>50000</v>
      </c>
      <c r="C1196" s="2">
        <f>Cleaning!G1816*1000</f>
        <v>86000</v>
      </c>
      <c r="D1196" s="2">
        <f>(Table1[[#This Row],[Salary (Min)]]+Table1[[#This Row],[Salary (Max)]])/2</f>
        <v>68000</v>
      </c>
      <c r="E1196" t="s">
        <v>6205</v>
      </c>
      <c r="F1196" t="s">
        <v>193</v>
      </c>
      <c r="G1196" t="str">
        <f>LEFT(Table1[[#This Row],[Location]],FIND(",",Table1[[#This Row],[Location]])-1)</f>
        <v>Charlotte</v>
      </c>
      <c r="H1196" t="s">
        <v>28</v>
      </c>
      <c r="I1196" t="s">
        <v>222</v>
      </c>
      <c r="J1196" t="s">
        <v>75</v>
      </c>
      <c r="K1196" t="b">
        <v>0</v>
      </c>
      <c r="L1196">
        <v>1</v>
      </c>
      <c r="M1196">
        <v>0</v>
      </c>
      <c r="N1196">
        <v>0</v>
      </c>
      <c r="O1196">
        <v>0</v>
      </c>
      <c r="P1196">
        <v>1</v>
      </c>
      <c r="Q1196">
        <v>0</v>
      </c>
    </row>
    <row r="1197" spans="1:17" x14ac:dyDescent="0.3">
      <c r="A1197" t="str">
        <f>Cleaning!E1817</f>
        <v>Business Analyst</v>
      </c>
      <c r="B1197" s="2">
        <f>Cleaning!F1817*1000</f>
        <v>50000</v>
      </c>
      <c r="C1197" s="2">
        <f>Cleaning!G1817*1000</f>
        <v>86000</v>
      </c>
      <c r="D1197" s="2">
        <f>(Table1[[#This Row],[Salary (Min)]]+Table1[[#This Row],[Salary (Max)]])/2</f>
        <v>68000</v>
      </c>
      <c r="E1197" t="s">
        <v>7392</v>
      </c>
      <c r="F1197" t="s">
        <v>193</v>
      </c>
      <c r="G1197" t="str">
        <f>LEFT(Table1[[#This Row],[Location]],FIND(",",Table1[[#This Row],[Location]])-1)</f>
        <v>Charlotte</v>
      </c>
      <c r="H1197" t="s">
        <v>35</v>
      </c>
      <c r="I1197" t="s">
        <v>222</v>
      </c>
      <c r="J1197" t="s">
        <v>31</v>
      </c>
      <c r="K1197" t="b">
        <v>0</v>
      </c>
      <c r="L1197">
        <v>0</v>
      </c>
      <c r="M1197">
        <v>0</v>
      </c>
      <c r="N1197">
        <v>0</v>
      </c>
      <c r="O1197">
        <v>0</v>
      </c>
      <c r="P1197">
        <v>0</v>
      </c>
      <c r="Q1197">
        <v>1</v>
      </c>
    </row>
    <row r="1198" spans="1:17" x14ac:dyDescent="0.3">
      <c r="A1198" t="str">
        <f>Cleaning!E1818</f>
        <v>Data Analyst</v>
      </c>
      <c r="B1198" s="2">
        <f>Cleaning!F1818*1000</f>
        <v>50000</v>
      </c>
      <c r="C1198" s="2">
        <f>Cleaning!G1818*1000</f>
        <v>86000</v>
      </c>
      <c r="D1198" s="2">
        <f>(Table1[[#This Row],[Salary (Min)]]+Table1[[#This Row],[Salary (Max)]])/2</f>
        <v>68000</v>
      </c>
      <c r="E1198" t="s">
        <v>6264</v>
      </c>
      <c r="F1198" t="s">
        <v>193</v>
      </c>
      <c r="G1198" t="str">
        <f>LEFT(Table1[[#This Row],[Location]],FIND(",",Table1[[#This Row],[Location]])-1)</f>
        <v>Charlotte</v>
      </c>
      <c r="H1198" t="s">
        <v>118</v>
      </c>
      <c r="I1198" t="s">
        <v>46</v>
      </c>
      <c r="J1198" t="s">
        <v>47</v>
      </c>
      <c r="K1198" t="b">
        <v>0</v>
      </c>
      <c r="L1198">
        <v>0</v>
      </c>
      <c r="M1198">
        <v>1</v>
      </c>
      <c r="N1198">
        <v>0</v>
      </c>
      <c r="O1198">
        <v>0</v>
      </c>
      <c r="P1198">
        <v>0</v>
      </c>
      <c r="Q1198">
        <v>0</v>
      </c>
    </row>
    <row r="1199" spans="1:17" x14ac:dyDescent="0.3">
      <c r="A1199" t="str">
        <f>Cleaning!E1819</f>
        <v>Data Analyst</v>
      </c>
      <c r="B1199" s="2">
        <f>Cleaning!F1819*1000</f>
        <v>50000</v>
      </c>
      <c r="C1199" s="2">
        <f>Cleaning!G1819*1000</f>
        <v>86000</v>
      </c>
      <c r="D1199" s="2">
        <f>(Table1[[#This Row],[Salary (Min)]]+Table1[[#This Row],[Salary (Max)]])/2</f>
        <v>68000</v>
      </c>
      <c r="E1199" t="s">
        <v>7126</v>
      </c>
      <c r="F1199" t="s">
        <v>193</v>
      </c>
      <c r="G1199" t="str">
        <f>LEFT(Table1[[#This Row],[Location]],FIND(",",Table1[[#This Row],[Location]])-1)</f>
        <v>Charlotte</v>
      </c>
      <c r="H1199" t="s">
        <v>118</v>
      </c>
      <c r="I1199" t="s">
        <v>119</v>
      </c>
      <c r="J1199" t="s">
        <v>441</v>
      </c>
      <c r="K1199" t="b">
        <v>0</v>
      </c>
      <c r="L1199">
        <v>1</v>
      </c>
      <c r="M1199">
        <v>0</v>
      </c>
      <c r="N1199">
        <v>0</v>
      </c>
      <c r="O1199">
        <v>0</v>
      </c>
      <c r="P1199">
        <v>1</v>
      </c>
      <c r="Q1199">
        <v>0</v>
      </c>
    </row>
    <row r="1200" spans="1:17" x14ac:dyDescent="0.3">
      <c r="A1200" t="str">
        <f>Cleaning!E1820</f>
        <v>Data Analyst</v>
      </c>
      <c r="B1200" s="2">
        <f>Cleaning!F1820*1000</f>
        <v>50000</v>
      </c>
      <c r="C1200" s="2">
        <f>Cleaning!G1820*1000</f>
        <v>86000</v>
      </c>
      <c r="D1200" s="2">
        <f>(Table1[[#This Row],[Salary (Min)]]+Table1[[#This Row],[Salary (Max)]])/2</f>
        <v>68000</v>
      </c>
      <c r="E1200" t="s">
        <v>7396</v>
      </c>
      <c r="F1200" t="s">
        <v>193</v>
      </c>
      <c r="G1200" t="str">
        <f>LEFT(Table1[[#This Row],[Location]],FIND(",",Table1[[#This Row],[Location]])-1)</f>
        <v>Charlotte</v>
      </c>
      <c r="H1200" t="s">
        <v>118</v>
      </c>
      <c r="I1200" t="s">
        <v>366</v>
      </c>
      <c r="J1200" t="s">
        <v>106</v>
      </c>
      <c r="K1200" t="b">
        <v>0</v>
      </c>
      <c r="L1200">
        <v>0</v>
      </c>
      <c r="M1200">
        <v>0</v>
      </c>
      <c r="N1200">
        <v>0</v>
      </c>
      <c r="O1200">
        <v>0</v>
      </c>
      <c r="P1200">
        <v>0</v>
      </c>
      <c r="Q1200">
        <v>0</v>
      </c>
    </row>
    <row r="1201" spans="1:17" x14ac:dyDescent="0.3">
      <c r="A1201" t="str">
        <f>Cleaning!E1821</f>
        <v>Data Analyst</v>
      </c>
      <c r="B1201" s="2">
        <f>Cleaning!F1821*1000</f>
        <v>50000</v>
      </c>
      <c r="C1201" s="2">
        <f>Cleaning!G1821*1000</f>
        <v>86000</v>
      </c>
      <c r="D1201" s="2">
        <f>(Table1[[#This Row],[Salary (Min)]]+Table1[[#This Row],[Salary (Max)]])/2</f>
        <v>68000</v>
      </c>
      <c r="E1201" t="s">
        <v>6713</v>
      </c>
      <c r="F1201" t="s">
        <v>193</v>
      </c>
      <c r="G1201" t="str">
        <f>LEFT(Table1[[#This Row],[Location]],FIND(",",Table1[[#This Row],[Location]])-1)</f>
        <v>Charlotte</v>
      </c>
      <c r="H1201" t="s">
        <v>35</v>
      </c>
      <c r="I1201" t="s">
        <v>222</v>
      </c>
      <c r="J1201" t="s">
        <v>31</v>
      </c>
      <c r="K1201" t="b">
        <v>0</v>
      </c>
      <c r="L1201">
        <v>0</v>
      </c>
      <c r="M1201">
        <v>0</v>
      </c>
      <c r="N1201">
        <v>0</v>
      </c>
      <c r="O1201">
        <v>0</v>
      </c>
      <c r="P1201">
        <v>0</v>
      </c>
      <c r="Q1201">
        <v>0</v>
      </c>
    </row>
    <row r="1202" spans="1:17" x14ac:dyDescent="0.3">
      <c r="A1202" t="str">
        <f>Cleaning!E1822</f>
        <v>Data Analyst</v>
      </c>
      <c r="B1202" s="2">
        <f>Cleaning!F1822*1000</f>
        <v>50000</v>
      </c>
      <c r="C1202" s="2">
        <f>Cleaning!G1822*1000</f>
        <v>86000</v>
      </c>
      <c r="D1202" s="2">
        <f>(Table1[[#This Row],[Salary (Min)]]+Table1[[#This Row],[Salary (Max)]])/2</f>
        <v>68000</v>
      </c>
      <c r="E1202" t="s">
        <v>7397</v>
      </c>
      <c r="F1202" t="s">
        <v>193</v>
      </c>
      <c r="G1202" t="str">
        <f>LEFT(Table1[[#This Row],[Location]],FIND(",",Table1[[#This Row],[Location]])-1)</f>
        <v>Charlotte</v>
      </c>
      <c r="H1202" t="s">
        <v>137</v>
      </c>
      <c r="I1202" t="s">
        <v>137</v>
      </c>
      <c r="J1202" t="s">
        <v>137</v>
      </c>
      <c r="K1202" t="b">
        <v>0</v>
      </c>
      <c r="L1202">
        <v>0</v>
      </c>
      <c r="M1202">
        <v>0</v>
      </c>
      <c r="N1202">
        <v>0</v>
      </c>
      <c r="O1202">
        <v>0</v>
      </c>
      <c r="P1202">
        <v>0</v>
      </c>
      <c r="Q1202">
        <v>0</v>
      </c>
    </row>
    <row r="1203" spans="1:17" x14ac:dyDescent="0.3">
      <c r="A1203" t="str">
        <f>Cleaning!E1823</f>
        <v>Data Analyst</v>
      </c>
      <c r="B1203" s="2">
        <f>Cleaning!F1823*1000</f>
        <v>50000</v>
      </c>
      <c r="C1203" s="2">
        <f>Cleaning!G1823*1000</f>
        <v>86000</v>
      </c>
      <c r="D1203" s="2">
        <f>(Table1[[#This Row],[Salary (Min)]]+Table1[[#This Row],[Salary (Max)]])/2</f>
        <v>68000</v>
      </c>
      <c r="E1203" t="s">
        <v>7398</v>
      </c>
      <c r="F1203" t="s">
        <v>193</v>
      </c>
      <c r="G1203" t="str">
        <f>LEFT(Table1[[#This Row],[Location]],FIND(",",Table1[[#This Row],[Location]])-1)</f>
        <v>Charlotte</v>
      </c>
      <c r="H1203" t="s">
        <v>118</v>
      </c>
      <c r="I1203" t="s">
        <v>2364</v>
      </c>
      <c r="J1203" t="s">
        <v>160</v>
      </c>
      <c r="K1203" t="b">
        <v>0</v>
      </c>
      <c r="L1203">
        <v>0</v>
      </c>
      <c r="M1203">
        <v>0</v>
      </c>
      <c r="N1203">
        <v>0</v>
      </c>
      <c r="O1203">
        <v>1</v>
      </c>
      <c r="P1203">
        <v>0</v>
      </c>
      <c r="Q1203">
        <v>0</v>
      </c>
    </row>
    <row r="1204" spans="1:17" x14ac:dyDescent="0.3">
      <c r="A1204" t="str">
        <f>Cleaning!E1824</f>
        <v>Data Analyst</v>
      </c>
      <c r="B1204" s="2">
        <f>Cleaning!F1824*1000</f>
        <v>50000</v>
      </c>
      <c r="C1204" s="2">
        <f>Cleaning!G1824*1000</f>
        <v>86000</v>
      </c>
      <c r="D1204" s="2">
        <f>(Table1[[#This Row],[Salary (Min)]]+Table1[[#This Row],[Salary (Max)]])/2</f>
        <v>68000</v>
      </c>
      <c r="E1204" t="s">
        <v>6210</v>
      </c>
      <c r="F1204" t="s">
        <v>193</v>
      </c>
      <c r="G1204" t="str">
        <f>LEFT(Table1[[#This Row],[Location]],FIND(",",Table1[[#This Row],[Location]])-1)</f>
        <v>Charlotte</v>
      </c>
      <c r="H1204" t="s">
        <v>51</v>
      </c>
      <c r="I1204" t="s">
        <v>46</v>
      </c>
      <c r="J1204" t="s">
        <v>24</v>
      </c>
      <c r="K1204" t="b">
        <v>0</v>
      </c>
      <c r="L1204">
        <v>1</v>
      </c>
      <c r="M1204">
        <v>0</v>
      </c>
      <c r="N1204">
        <v>0</v>
      </c>
      <c r="O1204">
        <v>0</v>
      </c>
      <c r="P1204">
        <v>0</v>
      </c>
      <c r="Q1204">
        <v>0</v>
      </c>
    </row>
    <row r="1205" spans="1:17" x14ac:dyDescent="0.3">
      <c r="A1205" t="str">
        <f>Cleaning!E1825</f>
        <v>Data Analyst</v>
      </c>
      <c r="B1205" s="2">
        <f>Cleaning!F1825*1000</f>
        <v>50000</v>
      </c>
      <c r="C1205" s="2">
        <f>Cleaning!G1825*1000</f>
        <v>86000</v>
      </c>
      <c r="D1205" s="2">
        <f>(Table1[[#This Row],[Salary (Min)]]+Table1[[#This Row],[Salary (Max)]])/2</f>
        <v>68000</v>
      </c>
      <c r="E1205" t="s">
        <v>6899</v>
      </c>
      <c r="F1205" t="s">
        <v>193</v>
      </c>
      <c r="G1205" t="str">
        <f>LEFT(Table1[[#This Row],[Location]],FIND(",",Table1[[#This Row],[Location]])-1)</f>
        <v>Charlotte</v>
      </c>
      <c r="H1205" t="s">
        <v>28</v>
      </c>
      <c r="I1205" t="s">
        <v>58</v>
      </c>
      <c r="J1205" t="s">
        <v>39</v>
      </c>
      <c r="K1205" t="b">
        <v>0</v>
      </c>
      <c r="L1205">
        <v>0</v>
      </c>
      <c r="M1205">
        <v>0</v>
      </c>
      <c r="N1205">
        <v>0</v>
      </c>
      <c r="O1205">
        <v>0</v>
      </c>
      <c r="P1205">
        <v>0</v>
      </c>
      <c r="Q1205">
        <v>0</v>
      </c>
    </row>
    <row r="1206" spans="1:17" x14ac:dyDescent="0.3">
      <c r="A1206" t="str">
        <f>Cleaning!E1826</f>
        <v>Data Analyst</v>
      </c>
      <c r="B1206" s="2">
        <f>Cleaning!F1826*1000</f>
        <v>50000</v>
      </c>
      <c r="C1206" s="2">
        <f>Cleaning!G1826*1000</f>
        <v>86000</v>
      </c>
      <c r="D1206" s="2">
        <f>(Table1[[#This Row],[Salary (Min)]]+Table1[[#This Row],[Salary (Max)]])/2</f>
        <v>68000</v>
      </c>
      <c r="E1206" t="s">
        <v>7399</v>
      </c>
      <c r="F1206" t="s">
        <v>193</v>
      </c>
      <c r="G1206" t="str">
        <f>LEFT(Table1[[#This Row],[Location]],FIND(",",Table1[[#This Row],[Location]])-1)</f>
        <v>Charlotte</v>
      </c>
      <c r="H1206" t="s">
        <v>51</v>
      </c>
      <c r="I1206" t="s">
        <v>119</v>
      </c>
      <c r="J1206" t="s">
        <v>229</v>
      </c>
      <c r="K1206" t="b">
        <v>0</v>
      </c>
      <c r="L1206">
        <v>0</v>
      </c>
      <c r="M1206">
        <v>0</v>
      </c>
      <c r="N1206">
        <v>0</v>
      </c>
      <c r="O1206">
        <v>0</v>
      </c>
      <c r="P1206">
        <v>0</v>
      </c>
      <c r="Q1206">
        <v>1</v>
      </c>
    </row>
    <row r="1207" spans="1:17" x14ac:dyDescent="0.3">
      <c r="A1207" t="str">
        <f>Cleaning!E62</f>
        <v>Data Analyst</v>
      </c>
      <c r="B1207" s="2">
        <f>Cleaning!F62*1000</f>
        <v>51000</v>
      </c>
      <c r="C1207" s="2">
        <f>Cleaning!G62*1000</f>
        <v>88000</v>
      </c>
      <c r="D1207" s="2">
        <f>(Table1[[#This Row],[Salary (Min)]]+Table1[[#This Row],[Salary (Max)]])/2</f>
        <v>69500</v>
      </c>
      <c r="E1207" t="s">
        <v>6174</v>
      </c>
      <c r="F1207" t="s">
        <v>19</v>
      </c>
      <c r="G1207" t="str">
        <f>LEFT(Table1[[#This Row],[Location]],FIND(",",Table1[[#This Row],[Location]])-1)</f>
        <v>New York</v>
      </c>
      <c r="H1207" t="s">
        <v>118</v>
      </c>
      <c r="I1207" t="s">
        <v>29</v>
      </c>
      <c r="J1207" t="s">
        <v>39</v>
      </c>
      <c r="K1207" t="b">
        <v>0</v>
      </c>
      <c r="L1207">
        <v>1</v>
      </c>
      <c r="M1207">
        <v>0</v>
      </c>
      <c r="N1207">
        <v>0</v>
      </c>
      <c r="O1207">
        <v>0</v>
      </c>
      <c r="P1207">
        <v>0</v>
      </c>
      <c r="Q1207">
        <v>0</v>
      </c>
    </row>
    <row r="1208" spans="1:17" x14ac:dyDescent="0.3">
      <c r="A1208" t="str">
        <f>Cleaning!E63</f>
        <v>Data Analyst</v>
      </c>
      <c r="B1208" s="2">
        <f>Cleaning!F63*1000</f>
        <v>51000</v>
      </c>
      <c r="C1208" s="2">
        <f>Cleaning!G63*1000</f>
        <v>88000</v>
      </c>
      <c r="D1208" s="2">
        <f>(Table1[[#This Row],[Salary (Min)]]+Table1[[#This Row],[Salary (Max)]])/2</f>
        <v>69500</v>
      </c>
      <c r="E1208" t="s">
        <v>6204</v>
      </c>
      <c r="F1208" t="s">
        <v>19</v>
      </c>
      <c r="G1208" t="str">
        <f>LEFT(Table1[[#This Row],[Location]],FIND(",",Table1[[#This Row],[Location]])-1)</f>
        <v>New York</v>
      </c>
      <c r="H1208" t="s">
        <v>35</v>
      </c>
      <c r="I1208" t="s">
        <v>46</v>
      </c>
      <c r="J1208" t="s">
        <v>229</v>
      </c>
      <c r="K1208" t="b">
        <v>0</v>
      </c>
      <c r="L1208">
        <v>0</v>
      </c>
      <c r="M1208">
        <v>0</v>
      </c>
      <c r="N1208">
        <v>0</v>
      </c>
      <c r="O1208">
        <v>0</v>
      </c>
      <c r="P1208">
        <v>0</v>
      </c>
      <c r="Q1208">
        <v>1</v>
      </c>
    </row>
    <row r="1209" spans="1:17" x14ac:dyDescent="0.3">
      <c r="A1209" t="str">
        <f>Cleaning!E64</f>
        <v>Data Analyst</v>
      </c>
      <c r="B1209" s="2">
        <f>Cleaning!F64*1000</f>
        <v>51000</v>
      </c>
      <c r="C1209" s="2">
        <f>Cleaning!G64*1000</f>
        <v>88000</v>
      </c>
      <c r="D1209" s="2">
        <f>(Table1[[#This Row],[Salary (Min)]]+Table1[[#This Row],[Salary (Max)]])/2</f>
        <v>69500</v>
      </c>
      <c r="E1209" t="s">
        <v>6204</v>
      </c>
      <c r="F1209" t="s">
        <v>19</v>
      </c>
      <c r="G1209" t="str">
        <f>LEFT(Table1[[#This Row],[Location]],FIND(",",Table1[[#This Row],[Location]])-1)</f>
        <v>New York</v>
      </c>
      <c r="H1209" t="s">
        <v>35</v>
      </c>
      <c r="I1209" t="s">
        <v>46</v>
      </c>
      <c r="J1209" t="s">
        <v>229</v>
      </c>
      <c r="K1209" t="b">
        <v>0</v>
      </c>
      <c r="L1209">
        <v>0</v>
      </c>
      <c r="M1209">
        <v>0</v>
      </c>
      <c r="N1209">
        <v>0</v>
      </c>
      <c r="O1209">
        <v>1</v>
      </c>
      <c r="P1209">
        <v>0</v>
      </c>
      <c r="Q1209">
        <v>0</v>
      </c>
    </row>
    <row r="1210" spans="1:17" x14ac:dyDescent="0.3">
      <c r="A1210" t="str">
        <f>Cleaning!E65</f>
        <v>Data Analyst</v>
      </c>
      <c r="B1210" s="2">
        <f>Cleaning!F65*1000</f>
        <v>51000</v>
      </c>
      <c r="C1210" s="2">
        <f>Cleaning!G65*1000</f>
        <v>88000</v>
      </c>
      <c r="D1210" s="2">
        <f>(Table1[[#This Row],[Salary (Min)]]+Table1[[#This Row],[Salary (Max)]])/2</f>
        <v>69500</v>
      </c>
      <c r="E1210" t="s">
        <v>6204</v>
      </c>
      <c r="F1210" t="s">
        <v>19</v>
      </c>
      <c r="G1210" t="str">
        <f>LEFT(Table1[[#This Row],[Location]],FIND(",",Table1[[#This Row],[Location]])-1)</f>
        <v>New York</v>
      </c>
      <c r="H1210" t="s">
        <v>35</v>
      </c>
      <c r="I1210" t="s">
        <v>46</v>
      </c>
      <c r="J1210" t="s">
        <v>229</v>
      </c>
      <c r="K1210" t="b">
        <v>0</v>
      </c>
      <c r="L1210">
        <v>1</v>
      </c>
      <c r="M1210">
        <v>0</v>
      </c>
      <c r="N1210">
        <v>0</v>
      </c>
      <c r="O1210">
        <v>1</v>
      </c>
      <c r="P1210">
        <v>0</v>
      </c>
      <c r="Q1210">
        <v>0</v>
      </c>
    </row>
    <row r="1211" spans="1:17" x14ac:dyDescent="0.3">
      <c r="A1211" t="str">
        <f>Cleaning!E66</f>
        <v>Data Analyst</v>
      </c>
      <c r="B1211" s="2">
        <f>Cleaning!F66*1000</f>
        <v>51000</v>
      </c>
      <c r="C1211" s="2">
        <f>Cleaning!G66*1000</f>
        <v>88000</v>
      </c>
      <c r="D1211" s="2">
        <f>(Table1[[#This Row],[Salary (Min)]]+Table1[[#This Row],[Salary (Max)]])/2</f>
        <v>69500</v>
      </c>
      <c r="E1211" t="s">
        <v>6205</v>
      </c>
      <c r="F1211" t="s">
        <v>19</v>
      </c>
      <c r="G1211" t="str">
        <f>LEFT(Table1[[#This Row],[Location]],FIND(",",Table1[[#This Row],[Location]])-1)</f>
        <v>New York</v>
      </c>
      <c r="H1211" t="s">
        <v>28</v>
      </c>
      <c r="I1211" t="s">
        <v>222</v>
      </c>
      <c r="J1211" t="s">
        <v>75</v>
      </c>
      <c r="K1211" t="b">
        <v>0</v>
      </c>
      <c r="L1211">
        <v>0</v>
      </c>
      <c r="M1211">
        <v>0</v>
      </c>
      <c r="N1211">
        <v>0</v>
      </c>
      <c r="O1211">
        <v>0</v>
      </c>
      <c r="P1211">
        <v>0</v>
      </c>
      <c r="Q1211">
        <v>1</v>
      </c>
    </row>
    <row r="1212" spans="1:17" x14ac:dyDescent="0.3">
      <c r="A1212" t="str">
        <f>Cleaning!E67</f>
        <v>Data Analyst</v>
      </c>
      <c r="B1212" s="2">
        <f>Cleaning!F67*1000</f>
        <v>51000</v>
      </c>
      <c r="C1212" s="2">
        <f>Cleaning!G67*1000</f>
        <v>88000</v>
      </c>
      <c r="D1212" s="2">
        <f>(Table1[[#This Row],[Salary (Min)]]+Table1[[#This Row],[Salary (Max)]])/2</f>
        <v>69500</v>
      </c>
      <c r="E1212" t="s">
        <v>6206</v>
      </c>
      <c r="F1212" t="s">
        <v>19</v>
      </c>
      <c r="G1212" t="str">
        <f>LEFT(Table1[[#This Row],[Location]],FIND(",",Table1[[#This Row],[Location]])-1)</f>
        <v>New York</v>
      </c>
      <c r="H1212" t="s">
        <v>35</v>
      </c>
      <c r="I1212" t="s">
        <v>37</v>
      </c>
      <c r="J1212" t="s">
        <v>31</v>
      </c>
      <c r="K1212" t="b">
        <v>0</v>
      </c>
      <c r="L1212">
        <v>1</v>
      </c>
      <c r="M1212">
        <v>0</v>
      </c>
      <c r="N1212">
        <v>0</v>
      </c>
      <c r="O1212">
        <v>0</v>
      </c>
      <c r="P1212">
        <v>0</v>
      </c>
      <c r="Q1212">
        <v>1</v>
      </c>
    </row>
    <row r="1213" spans="1:17" x14ac:dyDescent="0.3">
      <c r="A1213" t="str">
        <f>Cleaning!E68</f>
        <v>Data Analyst</v>
      </c>
      <c r="B1213" s="2">
        <f>Cleaning!F68*1000</f>
        <v>51000</v>
      </c>
      <c r="C1213" s="2">
        <f>Cleaning!G68*1000</f>
        <v>88000</v>
      </c>
      <c r="D1213" s="2">
        <f>(Table1[[#This Row],[Salary (Min)]]+Table1[[#This Row],[Salary (Max)]])/2</f>
        <v>69500</v>
      </c>
      <c r="E1213" t="s">
        <v>6207</v>
      </c>
      <c r="F1213" t="s">
        <v>19</v>
      </c>
      <c r="G1213" t="str">
        <f>LEFT(Table1[[#This Row],[Location]],FIND(",",Table1[[#This Row],[Location]])-1)</f>
        <v>New York</v>
      </c>
      <c r="H1213" t="s">
        <v>91</v>
      </c>
      <c r="I1213" t="s">
        <v>46</v>
      </c>
      <c r="J1213" t="s">
        <v>106</v>
      </c>
      <c r="K1213" t="b">
        <v>0</v>
      </c>
      <c r="L1213">
        <v>1</v>
      </c>
      <c r="M1213">
        <v>1</v>
      </c>
      <c r="N1213">
        <v>0</v>
      </c>
      <c r="O1213">
        <v>1</v>
      </c>
      <c r="P1213">
        <v>1</v>
      </c>
      <c r="Q1213">
        <v>1</v>
      </c>
    </row>
    <row r="1214" spans="1:17" x14ac:dyDescent="0.3">
      <c r="A1214" t="str">
        <f>Cleaning!E69</f>
        <v>Data Analyst</v>
      </c>
      <c r="B1214" s="2">
        <f>Cleaning!F69*1000</f>
        <v>51000</v>
      </c>
      <c r="C1214" s="2">
        <f>Cleaning!G69*1000</f>
        <v>88000</v>
      </c>
      <c r="D1214" s="2">
        <f>(Table1[[#This Row],[Salary (Min)]]+Table1[[#This Row],[Salary (Max)]])/2</f>
        <v>69500</v>
      </c>
      <c r="E1214" t="s">
        <v>6208</v>
      </c>
      <c r="F1214" t="s">
        <v>19</v>
      </c>
      <c r="G1214" t="str">
        <f>LEFT(Table1[[#This Row],[Location]],FIND(",",Table1[[#This Row],[Location]])-1)</f>
        <v>New York</v>
      </c>
      <c r="H1214" t="s">
        <v>35</v>
      </c>
      <c r="I1214" t="s">
        <v>58</v>
      </c>
      <c r="J1214" t="s">
        <v>229</v>
      </c>
      <c r="K1214" t="b">
        <v>0</v>
      </c>
      <c r="L1214">
        <v>1</v>
      </c>
      <c r="M1214">
        <v>1</v>
      </c>
      <c r="N1214">
        <v>0</v>
      </c>
      <c r="O1214">
        <v>0</v>
      </c>
      <c r="P1214">
        <v>0</v>
      </c>
      <c r="Q1214">
        <v>0</v>
      </c>
    </row>
    <row r="1215" spans="1:17" x14ac:dyDescent="0.3">
      <c r="A1215" t="str">
        <f>Cleaning!E70</f>
        <v>Data Analyst</v>
      </c>
      <c r="B1215" s="2">
        <f>Cleaning!F70*1000</f>
        <v>51000</v>
      </c>
      <c r="C1215" s="2">
        <f>Cleaning!G70*1000</f>
        <v>88000</v>
      </c>
      <c r="D1215" s="2">
        <f>(Table1[[#This Row],[Salary (Min)]]+Table1[[#This Row],[Salary (Max)]])/2</f>
        <v>69500</v>
      </c>
      <c r="E1215" t="s">
        <v>6209</v>
      </c>
      <c r="F1215" t="s">
        <v>19</v>
      </c>
      <c r="G1215" t="str">
        <f>LEFT(Table1[[#This Row],[Location]],FIND(",",Table1[[#This Row],[Location]])-1)</f>
        <v>New York</v>
      </c>
      <c r="H1215" t="s">
        <v>137</v>
      </c>
      <c r="I1215" t="s">
        <v>137</v>
      </c>
      <c r="J1215" t="s">
        <v>137</v>
      </c>
      <c r="K1215" t="b">
        <v>0</v>
      </c>
      <c r="L1215">
        <v>1</v>
      </c>
      <c r="M1215">
        <v>1</v>
      </c>
      <c r="N1215">
        <v>0</v>
      </c>
      <c r="O1215">
        <v>1</v>
      </c>
      <c r="P1215">
        <v>0</v>
      </c>
      <c r="Q1215">
        <v>1</v>
      </c>
    </row>
    <row r="1216" spans="1:17" x14ac:dyDescent="0.3">
      <c r="A1216" t="str">
        <f>Cleaning!E71</f>
        <v>Data Analyst</v>
      </c>
      <c r="B1216" s="2">
        <f>Cleaning!F71*1000</f>
        <v>51000</v>
      </c>
      <c r="C1216" s="2">
        <f>Cleaning!G71*1000</f>
        <v>88000</v>
      </c>
      <c r="D1216" s="2">
        <f>(Table1[[#This Row],[Salary (Min)]]+Table1[[#This Row],[Salary (Max)]])/2</f>
        <v>69500</v>
      </c>
      <c r="E1216" t="s">
        <v>6210</v>
      </c>
      <c r="F1216" t="s">
        <v>19</v>
      </c>
      <c r="G1216" t="str">
        <f>LEFT(Table1[[#This Row],[Location]],FIND(",",Table1[[#This Row],[Location]])-1)</f>
        <v>New York</v>
      </c>
      <c r="H1216" t="s">
        <v>51</v>
      </c>
      <c r="I1216" t="s">
        <v>46</v>
      </c>
      <c r="J1216" t="s">
        <v>24</v>
      </c>
      <c r="K1216" t="b">
        <v>0</v>
      </c>
      <c r="L1216">
        <v>0</v>
      </c>
      <c r="M1216">
        <v>0</v>
      </c>
      <c r="N1216">
        <v>0</v>
      </c>
      <c r="O1216">
        <v>0</v>
      </c>
      <c r="P1216">
        <v>0</v>
      </c>
      <c r="Q1216">
        <v>0</v>
      </c>
    </row>
    <row r="1217" spans="1:17" x14ac:dyDescent="0.3">
      <c r="A1217" t="str">
        <f>Cleaning!E72</f>
        <v>Data Analyst</v>
      </c>
      <c r="B1217" s="2">
        <f>Cleaning!F72*1000</f>
        <v>51000</v>
      </c>
      <c r="C1217" s="2">
        <f>Cleaning!G72*1000</f>
        <v>88000</v>
      </c>
      <c r="D1217" s="2">
        <f>(Table1[[#This Row],[Salary (Min)]]+Table1[[#This Row],[Salary (Max)]])/2</f>
        <v>69500</v>
      </c>
      <c r="E1217" t="s">
        <v>6211</v>
      </c>
      <c r="F1217" t="s">
        <v>19</v>
      </c>
      <c r="G1217" t="str">
        <f>LEFT(Table1[[#This Row],[Location]],FIND(",",Table1[[#This Row],[Location]])-1)</f>
        <v>New York</v>
      </c>
      <c r="H1217" t="s">
        <v>118</v>
      </c>
      <c r="I1217" t="s">
        <v>222</v>
      </c>
      <c r="J1217" t="s">
        <v>47</v>
      </c>
      <c r="K1217" t="b">
        <v>0</v>
      </c>
      <c r="L1217">
        <v>0</v>
      </c>
      <c r="M1217">
        <v>0</v>
      </c>
      <c r="N1217">
        <v>0</v>
      </c>
      <c r="O1217">
        <v>0</v>
      </c>
      <c r="P1217">
        <v>0</v>
      </c>
      <c r="Q1217">
        <v>1</v>
      </c>
    </row>
    <row r="1218" spans="1:17" x14ac:dyDescent="0.3">
      <c r="A1218" t="str">
        <f>Cleaning!E73</f>
        <v>Data Analyst</v>
      </c>
      <c r="B1218" s="2">
        <f>Cleaning!F73*1000</f>
        <v>51000</v>
      </c>
      <c r="C1218" s="2">
        <f>Cleaning!G73*1000</f>
        <v>88000</v>
      </c>
      <c r="D1218" s="2">
        <f>(Table1[[#This Row],[Salary (Min)]]+Table1[[#This Row],[Salary (Max)]])/2</f>
        <v>69500</v>
      </c>
      <c r="E1218" t="s">
        <v>6212</v>
      </c>
      <c r="F1218" t="s">
        <v>19</v>
      </c>
      <c r="G1218" t="str">
        <f>LEFT(Table1[[#This Row],[Location]],FIND(",",Table1[[#This Row],[Location]])-1)</f>
        <v>New York</v>
      </c>
      <c r="H1218" t="s">
        <v>91</v>
      </c>
      <c r="I1218" t="s">
        <v>119</v>
      </c>
      <c r="J1218" t="s">
        <v>39</v>
      </c>
      <c r="K1218" t="b">
        <v>0</v>
      </c>
      <c r="L1218">
        <v>0</v>
      </c>
      <c r="M1218">
        <v>0</v>
      </c>
      <c r="N1218">
        <v>1</v>
      </c>
      <c r="O1218">
        <v>0</v>
      </c>
      <c r="P1218">
        <v>0</v>
      </c>
      <c r="Q1218">
        <v>1</v>
      </c>
    </row>
    <row r="1219" spans="1:17" x14ac:dyDescent="0.3">
      <c r="A1219" t="str">
        <f>Cleaning!E74</f>
        <v>Data Analyst</v>
      </c>
      <c r="B1219" s="2">
        <f>Cleaning!F74*1000</f>
        <v>51000</v>
      </c>
      <c r="C1219" s="2">
        <f>Cleaning!G74*1000</f>
        <v>88000</v>
      </c>
      <c r="D1219" s="2">
        <f>(Table1[[#This Row],[Salary (Min)]]+Table1[[#This Row],[Salary (Max)]])/2</f>
        <v>69500</v>
      </c>
      <c r="E1219" t="s">
        <v>6213</v>
      </c>
      <c r="F1219" t="s">
        <v>19</v>
      </c>
      <c r="G1219" t="str">
        <f>LEFT(Table1[[#This Row],[Location]],FIND(",",Table1[[#This Row],[Location]])-1)</f>
        <v>New York</v>
      </c>
      <c r="H1219" t="s">
        <v>20</v>
      </c>
      <c r="I1219" t="s">
        <v>137</v>
      </c>
      <c r="J1219" t="s">
        <v>39</v>
      </c>
      <c r="K1219" t="b">
        <v>0</v>
      </c>
      <c r="L1219">
        <v>1</v>
      </c>
      <c r="M1219">
        <v>0</v>
      </c>
      <c r="N1219">
        <v>0</v>
      </c>
      <c r="O1219">
        <v>1</v>
      </c>
      <c r="P1219">
        <v>0</v>
      </c>
      <c r="Q1219">
        <v>0</v>
      </c>
    </row>
    <row r="1220" spans="1:17" x14ac:dyDescent="0.3">
      <c r="A1220" t="str">
        <f>Cleaning!E75</f>
        <v>Data Analyst</v>
      </c>
      <c r="B1220" s="2">
        <f>Cleaning!F75*1000</f>
        <v>51000</v>
      </c>
      <c r="C1220" s="2">
        <f>Cleaning!G75*1000</f>
        <v>88000</v>
      </c>
      <c r="D1220" s="2">
        <f>(Table1[[#This Row],[Salary (Min)]]+Table1[[#This Row],[Salary (Max)]])/2</f>
        <v>69500</v>
      </c>
      <c r="E1220" t="s">
        <v>6214</v>
      </c>
      <c r="F1220" t="s">
        <v>19</v>
      </c>
      <c r="G1220" t="str">
        <f>LEFT(Table1[[#This Row],[Location]],FIND(",",Table1[[#This Row],[Location]])-1)</f>
        <v>New York</v>
      </c>
      <c r="H1220" t="s">
        <v>28</v>
      </c>
      <c r="I1220" t="s">
        <v>58</v>
      </c>
      <c r="J1220" t="s">
        <v>132</v>
      </c>
      <c r="K1220" t="b">
        <v>0</v>
      </c>
      <c r="L1220">
        <v>1</v>
      </c>
      <c r="M1220">
        <v>0</v>
      </c>
      <c r="N1220">
        <v>0</v>
      </c>
      <c r="O1220">
        <v>0</v>
      </c>
      <c r="P1220">
        <v>0</v>
      </c>
      <c r="Q1220">
        <v>1</v>
      </c>
    </row>
    <row r="1221" spans="1:17" x14ac:dyDescent="0.3">
      <c r="A1221" t="str">
        <f>Cleaning!E76</f>
        <v>Business Analyst</v>
      </c>
      <c r="B1221" s="2">
        <f>Cleaning!F76*1000</f>
        <v>51000</v>
      </c>
      <c r="C1221" s="2">
        <f>Cleaning!G76*1000</f>
        <v>88000</v>
      </c>
      <c r="D1221" s="2">
        <f>(Table1[[#This Row],[Salary (Min)]]+Table1[[#This Row],[Salary (Max)]])/2</f>
        <v>69500</v>
      </c>
      <c r="E1221" t="s">
        <v>6215</v>
      </c>
      <c r="F1221" t="s">
        <v>19</v>
      </c>
      <c r="G1221" t="str">
        <f>LEFT(Table1[[#This Row],[Location]],FIND(",",Table1[[#This Row],[Location]])-1)</f>
        <v>New York</v>
      </c>
      <c r="H1221" t="s">
        <v>51</v>
      </c>
      <c r="I1221" t="s">
        <v>222</v>
      </c>
      <c r="J1221" t="s">
        <v>24</v>
      </c>
      <c r="K1221" t="b">
        <v>0</v>
      </c>
      <c r="L1221">
        <v>1</v>
      </c>
      <c r="M1221">
        <v>0</v>
      </c>
      <c r="N1221">
        <v>0</v>
      </c>
      <c r="O1221">
        <v>0</v>
      </c>
      <c r="P1221">
        <v>0</v>
      </c>
      <c r="Q1221">
        <v>1</v>
      </c>
    </row>
    <row r="1222" spans="1:17" x14ac:dyDescent="0.3">
      <c r="A1222" t="str">
        <f>Cleaning!E77</f>
        <v>Data Analyst</v>
      </c>
      <c r="B1222" s="2">
        <f>Cleaning!F77*1000</f>
        <v>51000</v>
      </c>
      <c r="C1222" s="2">
        <f>Cleaning!G77*1000</f>
        <v>88000</v>
      </c>
      <c r="D1222" s="2">
        <f>(Table1[[#This Row],[Salary (Min)]]+Table1[[#This Row],[Salary (Max)]])/2</f>
        <v>69500</v>
      </c>
      <c r="E1222" t="s">
        <v>6216</v>
      </c>
      <c r="F1222" t="s">
        <v>19</v>
      </c>
      <c r="G1222" t="str">
        <f>LEFT(Table1[[#This Row],[Location]],FIND(",",Table1[[#This Row],[Location]])-1)</f>
        <v>New York</v>
      </c>
      <c r="H1222" t="s">
        <v>28</v>
      </c>
      <c r="I1222" t="s">
        <v>336</v>
      </c>
      <c r="J1222" t="s">
        <v>39</v>
      </c>
      <c r="K1222" t="b">
        <v>0</v>
      </c>
      <c r="L1222">
        <v>0</v>
      </c>
      <c r="M1222">
        <v>0</v>
      </c>
      <c r="N1222">
        <v>0</v>
      </c>
      <c r="O1222">
        <v>0</v>
      </c>
      <c r="P1222">
        <v>0</v>
      </c>
      <c r="Q1222">
        <v>1</v>
      </c>
    </row>
    <row r="1223" spans="1:17" x14ac:dyDescent="0.3">
      <c r="A1223" t="str">
        <f>Cleaning!E78</f>
        <v>Data Analyst</v>
      </c>
      <c r="B1223" s="2">
        <f>Cleaning!F78*1000</f>
        <v>51000</v>
      </c>
      <c r="C1223" s="2">
        <f>Cleaning!G78*1000</f>
        <v>88000</v>
      </c>
      <c r="D1223" s="2">
        <f>(Table1[[#This Row],[Salary (Min)]]+Table1[[#This Row],[Salary (Max)]])/2</f>
        <v>69500</v>
      </c>
      <c r="E1223" t="s">
        <v>6217</v>
      </c>
      <c r="F1223" t="s">
        <v>19</v>
      </c>
      <c r="G1223" t="str">
        <f>LEFT(Table1[[#This Row],[Location]],FIND(",",Table1[[#This Row],[Location]])-1)</f>
        <v>New York</v>
      </c>
      <c r="H1223" t="s">
        <v>28</v>
      </c>
      <c r="I1223" t="s">
        <v>340</v>
      </c>
      <c r="J1223" t="s">
        <v>86</v>
      </c>
      <c r="K1223" t="b">
        <v>0</v>
      </c>
      <c r="L1223">
        <v>1</v>
      </c>
      <c r="M1223">
        <v>1</v>
      </c>
      <c r="N1223">
        <v>0</v>
      </c>
      <c r="O1223">
        <v>1</v>
      </c>
      <c r="P1223">
        <v>1</v>
      </c>
      <c r="Q1223">
        <v>1</v>
      </c>
    </row>
    <row r="1224" spans="1:17" x14ac:dyDescent="0.3">
      <c r="A1224" t="str">
        <f>Cleaning!E79</f>
        <v>Data Analyst</v>
      </c>
      <c r="B1224" s="2">
        <f>Cleaning!F79*1000</f>
        <v>51000</v>
      </c>
      <c r="C1224" s="2">
        <f>Cleaning!G79*1000</f>
        <v>88000</v>
      </c>
      <c r="D1224" s="2">
        <f>(Table1[[#This Row],[Salary (Min)]]+Table1[[#This Row],[Salary (Max)]])/2</f>
        <v>69500</v>
      </c>
      <c r="E1224" t="s">
        <v>6218</v>
      </c>
      <c r="F1224" t="s">
        <v>103</v>
      </c>
      <c r="G1224" t="str">
        <f>LEFT(Table1[[#This Row],[Location]],FIND(",",Table1[[#This Row],[Location]])-1)</f>
        <v>Jersey City</v>
      </c>
      <c r="H1224" t="s">
        <v>35</v>
      </c>
      <c r="I1224" t="s">
        <v>222</v>
      </c>
      <c r="J1224" t="s">
        <v>39</v>
      </c>
      <c r="K1224" t="b">
        <v>0</v>
      </c>
      <c r="L1224">
        <v>0</v>
      </c>
      <c r="M1224">
        <v>0</v>
      </c>
      <c r="N1224">
        <v>0</v>
      </c>
      <c r="O1224">
        <v>0</v>
      </c>
      <c r="P1224">
        <v>0</v>
      </c>
      <c r="Q1224">
        <v>0</v>
      </c>
    </row>
    <row r="1225" spans="1:17" x14ac:dyDescent="0.3">
      <c r="A1225" t="str">
        <f>Cleaning!E80</f>
        <v>Data Analyst</v>
      </c>
      <c r="B1225" s="2">
        <f>Cleaning!F80*1000</f>
        <v>51000</v>
      </c>
      <c r="C1225" s="2">
        <f>Cleaning!G80*1000</f>
        <v>88000</v>
      </c>
      <c r="D1225" s="2">
        <f>(Table1[[#This Row],[Salary (Min)]]+Table1[[#This Row],[Salary (Max)]])/2</f>
        <v>69500</v>
      </c>
      <c r="E1225" t="s">
        <v>6219</v>
      </c>
      <c r="F1225" t="s">
        <v>19</v>
      </c>
      <c r="G1225" t="str">
        <f>LEFT(Table1[[#This Row],[Location]],FIND(",",Table1[[#This Row],[Location]])-1)</f>
        <v>New York</v>
      </c>
      <c r="H1225" t="s">
        <v>91</v>
      </c>
      <c r="I1225" t="s">
        <v>137</v>
      </c>
      <c r="J1225" t="s">
        <v>39</v>
      </c>
      <c r="K1225" t="b">
        <v>0</v>
      </c>
      <c r="L1225">
        <v>1</v>
      </c>
      <c r="M1225">
        <v>1</v>
      </c>
      <c r="N1225">
        <v>0</v>
      </c>
      <c r="O1225">
        <v>0</v>
      </c>
      <c r="P1225">
        <v>0</v>
      </c>
      <c r="Q1225">
        <v>1</v>
      </c>
    </row>
    <row r="1226" spans="1:17" x14ac:dyDescent="0.3">
      <c r="A1226" t="str">
        <f>Cleaning!E81</f>
        <v>Data Analyst</v>
      </c>
      <c r="B1226" s="2">
        <f>Cleaning!F81*1000</f>
        <v>51000</v>
      </c>
      <c r="C1226" s="2">
        <f>Cleaning!G81*1000</f>
        <v>88000</v>
      </c>
      <c r="D1226" s="2">
        <f>(Table1[[#This Row],[Salary (Min)]]+Table1[[#This Row],[Salary (Max)]])/2</f>
        <v>69500</v>
      </c>
      <c r="E1226" t="s">
        <v>6189</v>
      </c>
      <c r="F1226" t="s">
        <v>19</v>
      </c>
      <c r="G1226" t="str">
        <f>LEFT(Table1[[#This Row],[Location]],FIND(",",Table1[[#This Row],[Location]])-1)</f>
        <v>New York</v>
      </c>
      <c r="H1226" t="s">
        <v>91</v>
      </c>
      <c r="I1226" t="s">
        <v>222</v>
      </c>
      <c r="J1226" t="s">
        <v>106</v>
      </c>
      <c r="K1226" t="b">
        <v>0</v>
      </c>
      <c r="L1226">
        <v>0</v>
      </c>
      <c r="M1226">
        <v>0</v>
      </c>
      <c r="N1226">
        <v>0</v>
      </c>
      <c r="O1226">
        <v>0</v>
      </c>
      <c r="P1226">
        <v>0</v>
      </c>
      <c r="Q1226">
        <v>1</v>
      </c>
    </row>
    <row r="1227" spans="1:17" x14ac:dyDescent="0.3">
      <c r="A1227" t="str">
        <f>Cleaning!E82</f>
        <v>Data Analyst</v>
      </c>
      <c r="B1227" s="2">
        <f>Cleaning!F82*1000</f>
        <v>51000</v>
      </c>
      <c r="C1227" s="2">
        <f>Cleaning!G82*1000</f>
        <v>88000</v>
      </c>
      <c r="D1227" s="2">
        <f>(Table1[[#This Row],[Salary (Min)]]+Table1[[#This Row],[Salary (Max)]])/2</f>
        <v>69500</v>
      </c>
      <c r="E1227" t="s">
        <v>6220</v>
      </c>
      <c r="F1227" t="s">
        <v>19</v>
      </c>
      <c r="G1227" t="str">
        <f>LEFT(Table1[[#This Row],[Location]],FIND(",",Table1[[#This Row],[Location]])-1)</f>
        <v>New York</v>
      </c>
      <c r="H1227" t="s">
        <v>118</v>
      </c>
      <c r="I1227" t="s">
        <v>137</v>
      </c>
      <c r="J1227" t="s">
        <v>39</v>
      </c>
      <c r="K1227" t="b">
        <v>0</v>
      </c>
      <c r="L1227">
        <v>0</v>
      </c>
      <c r="M1227">
        <v>0</v>
      </c>
      <c r="N1227">
        <v>0</v>
      </c>
      <c r="O1227">
        <v>0</v>
      </c>
      <c r="P1227">
        <v>0</v>
      </c>
      <c r="Q1227">
        <v>0</v>
      </c>
    </row>
    <row r="1228" spans="1:17" x14ac:dyDescent="0.3">
      <c r="A1228" t="str">
        <f>Cleaning!E83</f>
        <v>Data Analyst</v>
      </c>
      <c r="B1228" s="2">
        <f>Cleaning!F83*1000</f>
        <v>51000</v>
      </c>
      <c r="C1228" s="2">
        <f>Cleaning!G83*1000</f>
        <v>88000</v>
      </c>
      <c r="D1228" s="2">
        <f>(Table1[[#This Row],[Salary (Min)]]+Table1[[#This Row],[Salary (Max)]])/2</f>
        <v>69500</v>
      </c>
      <c r="E1228" t="s">
        <v>6221</v>
      </c>
      <c r="F1228" t="s">
        <v>19</v>
      </c>
      <c r="G1228" t="str">
        <f>LEFT(Table1[[#This Row],[Location]],FIND(",",Table1[[#This Row],[Location]])-1)</f>
        <v>New York</v>
      </c>
      <c r="H1228" t="s">
        <v>91</v>
      </c>
      <c r="I1228" t="s">
        <v>37</v>
      </c>
      <c r="J1228" t="s">
        <v>39</v>
      </c>
      <c r="K1228" t="b">
        <v>0</v>
      </c>
      <c r="L1228">
        <v>1</v>
      </c>
      <c r="M1228">
        <v>1</v>
      </c>
      <c r="N1228">
        <v>0</v>
      </c>
      <c r="O1228">
        <v>0</v>
      </c>
      <c r="P1228">
        <v>0</v>
      </c>
      <c r="Q1228">
        <v>0</v>
      </c>
    </row>
    <row r="1229" spans="1:17" x14ac:dyDescent="0.3">
      <c r="A1229" t="str">
        <f>Cleaning!E84</f>
        <v>Data Analyst</v>
      </c>
      <c r="B1229" s="2">
        <f>Cleaning!F84*1000</f>
        <v>51000</v>
      </c>
      <c r="C1229" s="2">
        <f>Cleaning!G84*1000</f>
        <v>88000</v>
      </c>
      <c r="D1229" s="2">
        <f>(Table1[[#This Row],[Salary (Min)]]+Table1[[#This Row],[Salary (Max)]])/2</f>
        <v>69500</v>
      </c>
      <c r="E1229" t="s">
        <v>6222</v>
      </c>
      <c r="F1229" t="s">
        <v>19</v>
      </c>
      <c r="G1229" t="str">
        <f>LEFT(Table1[[#This Row],[Location]],FIND(",",Table1[[#This Row],[Location]])-1)</f>
        <v>New York</v>
      </c>
      <c r="H1229" t="s">
        <v>51</v>
      </c>
      <c r="I1229" t="s">
        <v>80</v>
      </c>
      <c r="J1229" t="s">
        <v>39</v>
      </c>
      <c r="K1229" t="b">
        <v>1</v>
      </c>
      <c r="L1229">
        <v>1</v>
      </c>
      <c r="M1229">
        <v>1</v>
      </c>
      <c r="N1229">
        <v>0</v>
      </c>
      <c r="O1229">
        <v>1</v>
      </c>
      <c r="P1229">
        <v>0</v>
      </c>
      <c r="Q1229">
        <v>1</v>
      </c>
    </row>
    <row r="1230" spans="1:17" x14ac:dyDescent="0.3">
      <c r="A1230" t="str">
        <f>Cleaning!E85</f>
        <v>Data Analyst</v>
      </c>
      <c r="B1230" s="2">
        <f>Cleaning!F85*1000</f>
        <v>51000</v>
      </c>
      <c r="C1230" s="2">
        <f>Cleaning!G85*1000</f>
        <v>88000</v>
      </c>
      <c r="D1230" s="2">
        <f>(Table1[[#This Row],[Salary (Min)]]+Table1[[#This Row],[Salary (Max)]])/2</f>
        <v>69500</v>
      </c>
      <c r="E1230" t="s">
        <v>6223</v>
      </c>
      <c r="F1230" t="s">
        <v>19</v>
      </c>
      <c r="G1230" t="str">
        <f>LEFT(Table1[[#This Row],[Location]],FIND(",",Table1[[#This Row],[Location]])-1)</f>
        <v>New York</v>
      </c>
      <c r="H1230" t="s">
        <v>51</v>
      </c>
      <c r="I1230" t="s">
        <v>222</v>
      </c>
      <c r="J1230" t="s">
        <v>24</v>
      </c>
      <c r="K1230" t="b">
        <v>0</v>
      </c>
      <c r="L1230">
        <v>1</v>
      </c>
      <c r="M1230">
        <v>1</v>
      </c>
      <c r="N1230">
        <v>1</v>
      </c>
      <c r="O1230">
        <v>0</v>
      </c>
      <c r="P1230">
        <v>0</v>
      </c>
      <c r="Q1230">
        <v>1</v>
      </c>
    </row>
    <row r="1231" spans="1:17" x14ac:dyDescent="0.3">
      <c r="A1231" t="str">
        <f>Cleaning!E86</f>
        <v>Data Analyst</v>
      </c>
      <c r="B1231" s="2">
        <f>Cleaning!F86*1000</f>
        <v>51000</v>
      </c>
      <c r="C1231" s="2">
        <f>Cleaning!G86*1000</f>
        <v>88000</v>
      </c>
      <c r="D1231" s="2">
        <f>(Table1[[#This Row],[Salary (Min)]]+Table1[[#This Row],[Salary (Max)]])/2</f>
        <v>69500</v>
      </c>
      <c r="E1231" t="s">
        <v>6224</v>
      </c>
      <c r="F1231" t="s">
        <v>19</v>
      </c>
      <c r="G1231" t="str">
        <f>LEFT(Table1[[#This Row],[Location]],FIND(",",Table1[[#This Row],[Location]])-1)</f>
        <v>New York</v>
      </c>
      <c r="H1231" t="s">
        <v>91</v>
      </c>
      <c r="I1231" t="s">
        <v>366</v>
      </c>
      <c r="J1231" t="s">
        <v>155</v>
      </c>
      <c r="K1231" t="b">
        <v>0</v>
      </c>
      <c r="L1231">
        <v>0</v>
      </c>
      <c r="M1231">
        <v>0</v>
      </c>
      <c r="N1231">
        <v>0</v>
      </c>
      <c r="O1231">
        <v>0</v>
      </c>
      <c r="P1231">
        <v>0</v>
      </c>
      <c r="Q1231">
        <v>0</v>
      </c>
    </row>
    <row r="1232" spans="1:17" x14ac:dyDescent="0.3">
      <c r="A1232" t="str">
        <f>Cleaning!E87</f>
        <v>Data Analyst</v>
      </c>
      <c r="B1232" s="2">
        <f>Cleaning!F87*1000</f>
        <v>51000</v>
      </c>
      <c r="C1232" s="2">
        <f>Cleaning!G87*1000</f>
        <v>88000</v>
      </c>
      <c r="D1232" s="2">
        <f>(Table1[[#This Row],[Salary (Min)]]+Table1[[#This Row],[Salary (Max)]])/2</f>
        <v>69500</v>
      </c>
      <c r="E1232" t="s">
        <v>6225</v>
      </c>
      <c r="F1232" t="s">
        <v>19</v>
      </c>
      <c r="G1232" t="str">
        <f>LEFT(Table1[[#This Row],[Location]],FIND(",",Table1[[#This Row],[Location]])-1)</f>
        <v>New York</v>
      </c>
      <c r="H1232" t="s">
        <v>137</v>
      </c>
      <c r="I1232" t="s">
        <v>137</v>
      </c>
      <c r="J1232" t="s">
        <v>39</v>
      </c>
      <c r="K1232" t="b">
        <v>0</v>
      </c>
      <c r="L1232">
        <v>0</v>
      </c>
      <c r="M1232">
        <v>0</v>
      </c>
      <c r="N1232">
        <v>0</v>
      </c>
      <c r="O1232">
        <v>0</v>
      </c>
      <c r="P1232">
        <v>0</v>
      </c>
      <c r="Q1232">
        <v>0</v>
      </c>
    </row>
    <row r="1233" spans="1:17" x14ac:dyDescent="0.3">
      <c r="A1233" t="str">
        <f>Cleaning!E88</f>
        <v>Data Analyst</v>
      </c>
      <c r="B1233" s="2">
        <f>Cleaning!F88*1000</f>
        <v>51000</v>
      </c>
      <c r="C1233" s="2">
        <f>Cleaning!G88*1000</f>
        <v>88000</v>
      </c>
      <c r="D1233" s="2">
        <f>(Table1[[#This Row],[Salary (Min)]]+Table1[[#This Row],[Salary (Max)]])/2</f>
        <v>69500</v>
      </c>
      <c r="E1233" t="s">
        <v>6226</v>
      </c>
      <c r="F1233" t="s">
        <v>19</v>
      </c>
      <c r="G1233" t="str">
        <f>LEFT(Table1[[#This Row],[Location]],FIND(",",Table1[[#This Row],[Location]])-1)</f>
        <v>New York</v>
      </c>
      <c r="H1233" t="s">
        <v>91</v>
      </c>
      <c r="I1233" t="s">
        <v>46</v>
      </c>
      <c r="J1233" t="s">
        <v>155</v>
      </c>
      <c r="K1233" t="b">
        <v>0</v>
      </c>
      <c r="L1233">
        <v>1</v>
      </c>
      <c r="M1233">
        <v>1</v>
      </c>
      <c r="N1233">
        <v>0</v>
      </c>
      <c r="O1233">
        <v>0</v>
      </c>
      <c r="P1233">
        <v>0</v>
      </c>
      <c r="Q1233">
        <v>1</v>
      </c>
    </row>
    <row r="1234" spans="1:17" x14ac:dyDescent="0.3">
      <c r="A1234" t="str">
        <f>Cleaning!E89</f>
        <v>Data Analyst</v>
      </c>
      <c r="B1234" s="2">
        <f>Cleaning!F89*1000</f>
        <v>51000</v>
      </c>
      <c r="C1234" s="2">
        <f>Cleaning!G89*1000</f>
        <v>88000</v>
      </c>
      <c r="D1234" s="2">
        <f>(Table1[[#This Row],[Salary (Min)]]+Table1[[#This Row],[Salary (Max)]])/2</f>
        <v>69500</v>
      </c>
      <c r="E1234" t="s">
        <v>6227</v>
      </c>
      <c r="F1234" t="s">
        <v>19</v>
      </c>
      <c r="G1234" t="str">
        <f>LEFT(Table1[[#This Row],[Location]],FIND(",",Table1[[#This Row],[Location]])-1)</f>
        <v>New York</v>
      </c>
      <c r="H1234" t="s">
        <v>118</v>
      </c>
      <c r="I1234" t="s">
        <v>119</v>
      </c>
      <c r="J1234" t="s">
        <v>160</v>
      </c>
      <c r="K1234" t="b">
        <v>0</v>
      </c>
      <c r="L1234">
        <v>1</v>
      </c>
      <c r="M1234">
        <v>0</v>
      </c>
      <c r="N1234">
        <v>0</v>
      </c>
      <c r="O1234">
        <v>0</v>
      </c>
      <c r="P1234">
        <v>0</v>
      </c>
      <c r="Q1234">
        <v>1</v>
      </c>
    </row>
    <row r="1235" spans="1:17" x14ac:dyDescent="0.3">
      <c r="A1235" t="str">
        <f>Cleaning!E90</f>
        <v>Data Analyst</v>
      </c>
      <c r="B1235" s="2">
        <f>Cleaning!F90*1000</f>
        <v>51000</v>
      </c>
      <c r="C1235" s="2">
        <f>Cleaning!G90*1000</f>
        <v>88000</v>
      </c>
      <c r="D1235" s="2">
        <f>(Table1[[#This Row],[Salary (Min)]]+Table1[[#This Row],[Salary (Max)]])/2</f>
        <v>69500</v>
      </c>
      <c r="E1235" t="s">
        <v>6228</v>
      </c>
      <c r="F1235" t="s">
        <v>19</v>
      </c>
      <c r="G1235" t="str">
        <f>LEFT(Table1[[#This Row],[Location]],FIND(",",Table1[[#This Row],[Location]])-1)</f>
        <v>New York</v>
      </c>
      <c r="H1235" t="s">
        <v>35</v>
      </c>
      <c r="I1235" t="s">
        <v>66</v>
      </c>
      <c r="J1235" t="s">
        <v>39</v>
      </c>
      <c r="K1235" t="b">
        <v>1</v>
      </c>
      <c r="L1235">
        <v>0</v>
      </c>
      <c r="M1235">
        <v>0</v>
      </c>
      <c r="N1235">
        <v>0</v>
      </c>
      <c r="O1235">
        <v>0</v>
      </c>
      <c r="P1235">
        <v>0</v>
      </c>
      <c r="Q1235">
        <v>1</v>
      </c>
    </row>
    <row r="1236" spans="1:17" x14ac:dyDescent="0.3">
      <c r="A1236" t="str">
        <f>Cleaning!E91</f>
        <v>Data Analyst</v>
      </c>
      <c r="B1236" s="2">
        <f>Cleaning!F91*1000</f>
        <v>51000</v>
      </c>
      <c r="C1236" s="2">
        <f>Cleaning!G91*1000</f>
        <v>88000</v>
      </c>
      <c r="D1236" s="2">
        <f>(Table1[[#This Row],[Salary (Min)]]+Table1[[#This Row],[Salary (Max)]])/2</f>
        <v>69500</v>
      </c>
      <c r="E1236" t="s">
        <v>6229</v>
      </c>
      <c r="F1236" t="s">
        <v>19</v>
      </c>
      <c r="G1236" t="str">
        <f>LEFT(Table1[[#This Row],[Location]],FIND(",",Table1[[#This Row],[Location]])-1)</f>
        <v>New York</v>
      </c>
      <c r="H1236" t="s">
        <v>35</v>
      </c>
      <c r="I1236" t="s">
        <v>105</v>
      </c>
      <c r="J1236" t="s">
        <v>229</v>
      </c>
      <c r="K1236" t="b">
        <v>0</v>
      </c>
      <c r="L1236">
        <v>0</v>
      </c>
      <c r="M1236">
        <v>0</v>
      </c>
      <c r="N1236">
        <v>0</v>
      </c>
      <c r="O1236">
        <v>0</v>
      </c>
      <c r="P1236">
        <v>0</v>
      </c>
      <c r="Q1236">
        <v>1</v>
      </c>
    </row>
    <row r="1237" spans="1:17" x14ac:dyDescent="0.3">
      <c r="A1237" t="str">
        <f>Cleaning!E92</f>
        <v>Data Analyst</v>
      </c>
      <c r="B1237" s="2">
        <f>Cleaning!F92*1000</f>
        <v>51000</v>
      </c>
      <c r="C1237" s="2">
        <f>Cleaning!G92*1000</f>
        <v>87000</v>
      </c>
      <c r="D1237" s="2">
        <f>(Table1[[#This Row],[Salary (Min)]]+Table1[[#This Row],[Salary (Max)]])/2</f>
        <v>69000</v>
      </c>
      <c r="E1237" t="s">
        <v>6230</v>
      </c>
      <c r="F1237" t="s">
        <v>19</v>
      </c>
      <c r="G1237" t="str">
        <f>LEFT(Table1[[#This Row],[Location]],FIND(",",Table1[[#This Row],[Location]])-1)</f>
        <v>New York</v>
      </c>
      <c r="H1237" t="s">
        <v>137</v>
      </c>
      <c r="I1237" t="s">
        <v>137</v>
      </c>
      <c r="J1237" t="s">
        <v>137</v>
      </c>
      <c r="K1237" t="b">
        <v>0</v>
      </c>
      <c r="L1237">
        <v>1</v>
      </c>
      <c r="M1237">
        <v>0</v>
      </c>
      <c r="N1237">
        <v>0</v>
      </c>
      <c r="O1237">
        <v>0</v>
      </c>
      <c r="P1237">
        <v>0</v>
      </c>
      <c r="Q1237">
        <v>0</v>
      </c>
    </row>
    <row r="1238" spans="1:17" x14ac:dyDescent="0.3">
      <c r="A1238" t="str">
        <f>Cleaning!E93</f>
        <v>Data Analyst</v>
      </c>
      <c r="B1238" s="2">
        <f>Cleaning!F93*1000</f>
        <v>51000</v>
      </c>
      <c r="C1238" s="2">
        <f>Cleaning!G93*1000</f>
        <v>87000</v>
      </c>
      <c r="D1238" s="2">
        <f>(Table1[[#This Row],[Salary (Min)]]+Table1[[#This Row],[Salary (Max)]])/2</f>
        <v>69000</v>
      </c>
      <c r="E1238" t="s">
        <v>6231</v>
      </c>
      <c r="F1238" t="s">
        <v>19</v>
      </c>
      <c r="G1238" t="str">
        <f>LEFT(Table1[[#This Row],[Location]],FIND(",",Table1[[#This Row],[Location]])-1)</f>
        <v>New York</v>
      </c>
      <c r="H1238" t="s">
        <v>35</v>
      </c>
      <c r="I1238" t="s">
        <v>58</v>
      </c>
      <c r="J1238" t="s">
        <v>31</v>
      </c>
      <c r="K1238" t="b">
        <v>0</v>
      </c>
      <c r="L1238">
        <v>0</v>
      </c>
      <c r="M1238">
        <v>0</v>
      </c>
      <c r="N1238">
        <v>0</v>
      </c>
      <c r="O1238">
        <v>0</v>
      </c>
      <c r="P1238">
        <v>0</v>
      </c>
      <c r="Q1238">
        <v>1</v>
      </c>
    </row>
    <row r="1239" spans="1:17" x14ac:dyDescent="0.3">
      <c r="A1239" t="str">
        <f>Cleaning!E94</f>
        <v>Data Analyst</v>
      </c>
      <c r="B1239" s="2">
        <f>Cleaning!F94*1000</f>
        <v>51000</v>
      </c>
      <c r="C1239" s="2">
        <f>Cleaning!G94*1000</f>
        <v>87000</v>
      </c>
      <c r="D1239" s="2">
        <f>(Table1[[#This Row],[Salary (Min)]]+Table1[[#This Row],[Salary (Max)]])/2</f>
        <v>69000</v>
      </c>
      <c r="E1239" t="s">
        <v>6232</v>
      </c>
      <c r="F1239" t="s">
        <v>19</v>
      </c>
      <c r="G1239" t="str">
        <f>LEFT(Table1[[#This Row],[Location]],FIND(",",Table1[[#This Row],[Location]])-1)</f>
        <v>New York</v>
      </c>
      <c r="H1239" t="s">
        <v>35</v>
      </c>
      <c r="I1239" t="s">
        <v>119</v>
      </c>
      <c r="J1239" t="s">
        <v>229</v>
      </c>
      <c r="K1239" t="b">
        <v>0</v>
      </c>
      <c r="L1239">
        <v>0</v>
      </c>
      <c r="M1239">
        <v>0</v>
      </c>
      <c r="N1239">
        <v>1</v>
      </c>
      <c r="O1239">
        <v>0</v>
      </c>
      <c r="P1239">
        <v>0</v>
      </c>
      <c r="Q1239">
        <v>1</v>
      </c>
    </row>
    <row r="1240" spans="1:17" x14ac:dyDescent="0.3">
      <c r="A1240" t="str">
        <f>Cleaning!E95</f>
        <v>Data Analyst</v>
      </c>
      <c r="B1240" s="2">
        <f>Cleaning!F95*1000</f>
        <v>51000</v>
      </c>
      <c r="C1240" s="2">
        <f>Cleaning!G95*1000</f>
        <v>87000</v>
      </c>
      <c r="D1240" s="2">
        <f>(Table1[[#This Row],[Salary (Min)]]+Table1[[#This Row],[Salary (Max)]])/2</f>
        <v>69000</v>
      </c>
      <c r="E1240" t="s">
        <v>6233</v>
      </c>
      <c r="F1240" t="s">
        <v>19</v>
      </c>
      <c r="G1240" t="str">
        <f>LEFT(Table1[[#This Row],[Location]],FIND(",",Table1[[#This Row],[Location]])-1)</f>
        <v>New York</v>
      </c>
      <c r="H1240" t="s">
        <v>20</v>
      </c>
      <c r="I1240" t="s">
        <v>46</v>
      </c>
      <c r="J1240" t="s">
        <v>160</v>
      </c>
      <c r="K1240" t="b">
        <v>0</v>
      </c>
      <c r="L1240">
        <v>1</v>
      </c>
      <c r="M1240">
        <v>0</v>
      </c>
      <c r="N1240">
        <v>0</v>
      </c>
      <c r="O1240">
        <v>1</v>
      </c>
      <c r="P1240">
        <v>0</v>
      </c>
      <c r="Q1240">
        <v>1</v>
      </c>
    </row>
    <row r="1241" spans="1:17" x14ac:dyDescent="0.3">
      <c r="A1241" t="str">
        <f>Cleaning!E96</f>
        <v>Data Analyst</v>
      </c>
      <c r="B1241" s="2">
        <f>Cleaning!F96*1000</f>
        <v>51000</v>
      </c>
      <c r="C1241" s="2">
        <f>Cleaning!G96*1000</f>
        <v>87000</v>
      </c>
      <c r="D1241" s="2">
        <f>(Table1[[#This Row],[Salary (Min)]]+Table1[[#This Row],[Salary (Max)]])/2</f>
        <v>69000</v>
      </c>
      <c r="E1241" t="s">
        <v>6234</v>
      </c>
      <c r="F1241" t="s">
        <v>103</v>
      </c>
      <c r="G1241" t="str">
        <f>LEFT(Table1[[#This Row],[Location]],FIND(",",Table1[[#This Row],[Location]])-1)</f>
        <v>Jersey City</v>
      </c>
      <c r="H1241" t="s">
        <v>35</v>
      </c>
      <c r="I1241" t="s">
        <v>222</v>
      </c>
      <c r="J1241" t="s">
        <v>31</v>
      </c>
      <c r="K1241" t="b">
        <v>1</v>
      </c>
      <c r="L1241">
        <v>0</v>
      </c>
      <c r="M1241">
        <v>0</v>
      </c>
      <c r="N1241">
        <v>0</v>
      </c>
      <c r="O1241">
        <v>0</v>
      </c>
      <c r="P1241">
        <v>0</v>
      </c>
      <c r="Q1241">
        <v>0</v>
      </c>
    </row>
    <row r="1242" spans="1:17" x14ac:dyDescent="0.3">
      <c r="A1242" t="str">
        <f>Cleaning!E97</f>
        <v>Data Analyst</v>
      </c>
      <c r="B1242" s="2">
        <f>Cleaning!F97*1000</f>
        <v>51000</v>
      </c>
      <c r="C1242" s="2">
        <f>Cleaning!G97*1000</f>
        <v>87000</v>
      </c>
      <c r="D1242" s="2">
        <f>(Table1[[#This Row],[Salary (Min)]]+Table1[[#This Row],[Salary (Max)]])/2</f>
        <v>69000</v>
      </c>
      <c r="E1242" t="s">
        <v>6235</v>
      </c>
      <c r="F1242" t="s">
        <v>19</v>
      </c>
      <c r="G1242" t="str">
        <f>LEFT(Table1[[#This Row],[Location]],FIND(",",Table1[[#This Row],[Location]])-1)</f>
        <v>New York</v>
      </c>
      <c r="H1242" t="s">
        <v>91</v>
      </c>
      <c r="I1242" t="s">
        <v>119</v>
      </c>
      <c r="J1242" t="s">
        <v>106</v>
      </c>
      <c r="K1242" t="b">
        <v>0</v>
      </c>
      <c r="L1242">
        <v>0</v>
      </c>
      <c r="M1242">
        <v>0</v>
      </c>
      <c r="N1242">
        <v>0</v>
      </c>
      <c r="O1242">
        <v>0</v>
      </c>
      <c r="P1242">
        <v>0</v>
      </c>
      <c r="Q1242">
        <v>0</v>
      </c>
    </row>
    <row r="1243" spans="1:17" x14ac:dyDescent="0.3">
      <c r="A1243" t="str">
        <f>Cleaning!E98</f>
        <v>Data Analyst</v>
      </c>
      <c r="B1243" s="2">
        <f>Cleaning!F98*1000</f>
        <v>51000</v>
      </c>
      <c r="C1243" s="2">
        <f>Cleaning!G98*1000</f>
        <v>87000</v>
      </c>
      <c r="D1243" s="2">
        <f>(Table1[[#This Row],[Salary (Min)]]+Table1[[#This Row],[Salary (Max)]])/2</f>
        <v>69000</v>
      </c>
      <c r="E1243" t="s">
        <v>6236</v>
      </c>
      <c r="F1243" t="s">
        <v>19</v>
      </c>
      <c r="G1243" t="str">
        <f>LEFT(Table1[[#This Row],[Location]],FIND(",",Table1[[#This Row],[Location]])-1)</f>
        <v>New York</v>
      </c>
      <c r="H1243" t="s">
        <v>91</v>
      </c>
      <c r="I1243" t="s">
        <v>406</v>
      </c>
      <c r="J1243" t="s">
        <v>39</v>
      </c>
      <c r="K1243" t="b">
        <v>0</v>
      </c>
      <c r="L1243">
        <v>0</v>
      </c>
      <c r="M1243">
        <v>0</v>
      </c>
      <c r="N1243">
        <v>0</v>
      </c>
      <c r="O1243">
        <v>0</v>
      </c>
      <c r="P1243">
        <v>0</v>
      </c>
      <c r="Q1243">
        <v>1</v>
      </c>
    </row>
    <row r="1244" spans="1:17" x14ac:dyDescent="0.3">
      <c r="A1244" t="str">
        <f>Cleaning!E99</f>
        <v>Business Analyst</v>
      </c>
      <c r="B1244" s="2">
        <f>Cleaning!F99*1000</f>
        <v>51000</v>
      </c>
      <c r="C1244" s="2">
        <f>Cleaning!G99*1000</f>
        <v>87000</v>
      </c>
      <c r="D1244" s="2">
        <f>(Table1[[#This Row],[Salary (Min)]]+Table1[[#This Row],[Salary (Max)]])/2</f>
        <v>69000</v>
      </c>
      <c r="E1244" t="s">
        <v>6237</v>
      </c>
      <c r="F1244" t="s">
        <v>19</v>
      </c>
      <c r="G1244" t="str">
        <f>LEFT(Table1[[#This Row],[Location]],FIND(",",Table1[[#This Row],[Location]])-1)</f>
        <v>New York</v>
      </c>
      <c r="H1244" t="s">
        <v>51</v>
      </c>
      <c r="I1244" t="s">
        <v>119</v>
      </c>
      <c r="J1244" t="s">
        <v>39</v>
      </c>
      <c r="K1244" t="b">
        <v>0</v>
      </c>
      <c r="L1244">
        <v>0</v>
      </c>
      <c r="M1244">
        <v>0</v>
      </c>
      <c r="N1244">
        <v>0</v>
      </c>
      <c r="O1244">
        <v>0</v>
      </c>
      <c r="P1244">
        <v>0</v>
      </c>
      <c r="Q1244">
        <v>0</v>
      </c>
    </row>
    <row r="1245" spans="1:17" x14ac:dyDescent="0.3">
      <c r="A1245" t="str">
        <f>Cleaning!E100</f>
        <v>Data Analyst</v>
      </c>
      <c r="B1245" s="2">
        <f>Cleaning!F100*1000</f>
        <v>51000</v>
      </c>
      <c r="C1245" s="2">
        <f>Cleaning!G100*1000</f>
        <v>87000</v>
      </c>
      <c r="D1245" s="2">
        <f>(Table1[[#This Row],[Salary (Min)]]+Table1[[#This Row],[Salary (Max)]])/2</f>
        <v>69000</v>
      </c>
      <c r="E1245" t="s">
        <v>6238</v>
      </c>
      <c r="F1245" t="s">
        <v>173</v>
      </c>
      <c r="G1245" t="str">
        <f>LEFT(Table1[[#This Row],[Location]],FIND(",",Table1[[#This Row],[Location]])-1)</f>
        <v>Brooklyn</v>
      </c>
      <c r="H1245" t="s">
        <v>20</v>
      </c>
      <c r="I1245" t="s">
        <v>29</v>
      </c>
      <c r="J1245" t="s">
        <v>39</v>
      </c>
      <c r="K1245" t="b">
        <v>0</v>
      </c>
      <c r="L1245">
        <v>1</v>
      </c>
      <c r="M1245">
        <v>0</v>
      </c>
      <c r="N1245">
        <v>0</v>
      </c>
      <c r="O1245">
        <v>1</v>
      </c>
      <c r="P1245">
        <v>0</v>
      </c>
      <c r="Q1245">
        <v>0</v>
      </c>
    </row>
    <row r="1246" spans="1:17" x14ac:dyDescent="0.3">
      <c r="A1246" t="str">
        <f>Cleaning!E101</f>
        <v>Data Analyst</v>
      </c>
      <c r="B1246" s="2">
        <f>Cleaning!F101*1000</f>
        <v>51000</v>
      </c>
      <c r="C1246" s="2">
        <f>Cleaning!G101*1000</f>
        <v>87000</v>
      </c>
      <c r="D1246" s="2">
        <f>(Table1[[#This Row],[Salary (Min)]]+Table1[[#This Row],[Salary (Max)]])/2</f>
        <v>69000</v>
      </c>
      <c r="E1246" t="s">
        <v>6239</v>
      </c>
      <c r="F1246" t="s">
        <v>19</v>
      </c>
      <c r="G1246" t="str">
        <f>LEFT(Table1[[#This Row],[Location]],FIND(",",Table1[[#This Row],[Location]])-1)</f>
        <v>New York</v>
      </c>
      <c r="H1246" t="s">
        <v>91</v>
      </c>
      <c r="I1246" t="s">
        <v>137</v>
      </c>
      <c r="J1246" t="s">
        <v>160</v>
      </c>
      <c r="K1246" t="b">
        <v>0</v>
      </c>
      <c r="L1246">
        <v>1</v>
      </c>
      <c r="M1246">
        <v>0</v>
      </c>
      <c r="N1246">
        <v>0</v>
      </c>
      <c r="O1246">
        <v>0</v>
      </c>
      <c r="P1246">
        <v>0</v>
      </c>
      <c r="Q1246">
        <v>0</v>
      </c>
    </row>
    <row r="1247" spans="1:17" x14ac:dyDescent="0.3">
      <c r="A1247" t="str">
        <f>Cleaning!E102</f>
        <v>Data Analyst</v>
      </c>
      <c r="B1247" s="2">
        <f>Cleaning!F102*1000</f>
        <v>51000</v>
      </c>
      <c r="C1247" s="2">
        <f>Cleaning!G102*1000</f>
        <v>87000</v>
      </c>
      <c r="D1247" s="2">
        <f>(Table1[[#This Row],[Salary (Min)]]+Table1[[#This Row],[Salary (Max)]])/2</f>
        <v>69000</v>
      </c>
      <c r="E1247" t="s">
        <v>6240</v>
      </c>
      <c r="F1247" t="s">
        <v>19</v>
      </c>
      <c r="G1247" t="str">
        <f>LEFT(Table1[[#This Row],[Location]],FIND(",",Table1[[#This Row],[Location]])-1)</f>
        <v>New York</v>
      </c>
      <c r="H1247" t="s">
        <v>35</v>
      </c>
      <c r="I1247" t="s">
        <v>419</v>
      </c>
      <c r="J1247" t="s">
        <v>39</v>
      </c>
      <c r="K1247" t="b">
        <v>1</v>
      </c>
      <c r="L1247">
        <v>1</v>
      </c>
      <c r="M1247">
        <v>1</v>
      </c>
      <c r="N1247">
        <v>0</v>
      </c>
      <c r="O1247">
        <v>0</v>
      </c>
      <c r="P1247">
        <v>0</v>
      </c>
      <c r="Q1247">
        <v>1</v>
      </c>
    </row>
    <row r="1248" spans="1:17" x14ac:dyDescent="0.3">
      <c r="A1248" t="str">
        <f>Cleaning!E103</f>
        <v>Data Analyst</v>
      </c>
      <c r="B1248" s="2">
        <f>Cleaning!F103*1000</f>
        <v>51000</v>
      </c>
      <c r="C1248" s="2">
        <f>Cleaning!G103*1000</f>
        <v>87000</v>
      </c>
      <c r="D1248" s="2">
        <f>(Table1[[#This Row],[Salary (Min)]]+Table1[[#This Row],[Salary (Max)]])/2</f>
        <v>69000</v>
      </c>
      <c r="E1248" t="s">
        <v>6241</v>
      </c>
      <c r="F1248" t="s">
        <v>19</v>
      </c>
      <c r="G1248" t="str">
        <f>LEFT(Table1[[#This Row],[Location]],FIND(",",Table1[[#This Row],[Location]])-1)</f>
        <v>New York</v>
      </c>
      <c r="H1248" t="s">
        <v>20</v>
      </c>
      <c r="I1248" t="s">
        <v>222</v>
      </c>
      <c r="J1248" t="s">
        <v>160</v>
      </c>
      <c r="K1248" t="b">
        <v>0</v>
      </c>
      <c r="L1248">
        <v>0</v>
      </c>
      <c r="M1248">
        <v>0</v>
      </c>
      <c r="N1248">
        <v>0</v>
      </c>
      <c r="O1248">
        <v>0</v>
      </c>
      <c r="P1248">
        <v>0</v>
      </c>
      <c r="Q1248">
        <v>0</v>
      </c>
    </row>
    <row r="1249" spans="1:17" x14ac:dyDescent="0.3">
      <c r="A1249" t="str">
        <f>Cleaning!E104</f>
        <v>Data Analyst</v>
      </c>
      <c r="B1249" s="2">
        <f>Cleaning!F104*1000</f>
        <v>51000</v>
      </c>
      <c r="C1249" s="2">
        <f>Cleaning!G104*1000</f>
        <v>87000</v>
      </c>
      <c r="D1249" s="2">
        <f>(Table1[[#This Row],[Salary (Min)]]+Table1[[#This Row],[Salary (Max)]])/2</f>
        <v>69000</v>
      </c>
      <c r="E1249" t="s">
        <v>6242</v>
      </c>
      <c r="F1249" t="s">
        <v>19</v>
      </c>
      <c r="G1249" t="str">
        <f>LEFT(Table1[[#This Row],[Location]],FIND(",",Table1[[#This Row],[Location]])-1)</f>
        <v>New York</v>
      </c>
      <c r="H1249" t="s">
        <v>35</v>
      </c>
      <c r="I1249" t="s">
        <v>29</v>
      </c>
      <c r="J1249" t="s">
        <v>75</v>
      </c>
      <c r="K1249" t="b">
        <v>0</v>
      </c>
      <c r="L1249">
        <v>0</v>
      </c>
      <c r="M1249">
        <v>0</v>
      </c>
      <c r="N1249">
        <v>0</v>
      </c>
      <c r="O1249">
        <v>0</v>
      </c>
      <c r="P1249">
        <v>0</v>
      </c>
      <c r="Q1249">
        <v>0</v>
      </c>
    </row>
    <row r="1250" spans="1:17" x14ac:dyDescent="0.3">
      <c r="A1250" t="str">
        <f>Cleaning!E105</f>
        <v>Data Analyst</v>
      </c>
      <c r="B1250" s="2">
        <f>Cleaning!F105*1000</f>
        <v>51000</v>
      </c>
      <c r="C1250" s="2">
        <f>Cleaning!G105*1000</f>
        <v>87000</v>
      </c>
      <c r="D1250" s="2">
        <f>(Table1[[#This Row],[Salary (Min)]]+Table1[[#This Row],[Salary (Max)]])/2</f>
        <v>69000</v>
      </c>
      <c r="E1250" t="s">
        <v>6243</v>
      </c>
      <c r="F1250" t="s">
        <v>19</v>
      </c>
      <c r="G1250" t="str">
        <f>LEFT(Table1[[#This Row],[Location]],FIND(",",Table1[[#This Row],[Location]])-1)</f>
        <v>New York</v>
      </c>
      <c r="H1250" t="s">
        <v>28</v>
      </c>
      <c r="I1250" t="s">
        <v>58</v>
      </c>
      <c r="J1250" t="s">
        <v>132</v>
      </c>
      <c r="K1250" t="b">
        <v>0</v>
      </c>
      <c r="L1250">
        <v>0</v>
      </c>
      <c r="M1250">
        <v>0</v>
      </c>
      <c r="N1250">
        <v>0</v>
      </c>
      <c r="O1250">
        <v>0</v>
      </c>
      <c r="P1250">
        <v>0</v>
      </c>
      <c r="Q1250">
        <v>0</v>
      </c>
    </row>
    <row r="1251" spans="1:17" x14ac:dyDescent="0.3">
      <c r="A1251" t="str">
        <f>Cleaning!E106</f>
        <v>Data Analyst</v>
      </c>
      <c r="B1251" s="2">
        <f>Cleaning!F106*1000</f>
        <v>51000</v>
      </c>
      <c r="C1251" s="2">
        <f>Cleaning!G106*1000</f>
        <v>87000</v>
      </c>
      <c r="D1251" s="2">
        <f>(Table1[[#This Row],[Salary (Min)]]+Table1[[#This Row],[Salary (Max)]])/2</f>
        <v>69000</v>
      </c>
      <c r="E1251" t="s">
        <v>6244</v>
      </c>
      <c r="F1251" t="s">
        <v>433</v>
      </c>
      <c r="G1251" t="str">
        <f>LEFT(Table1[[#This Row],[Location]],FIND(",",Table1[[#This Row],[Location]])-1)</f>
        <v>Long Island City</v>
      </c>
      <c r="H1251" t="s">
        <v>20</v>
      </c>
      <c r="I1251" t="s">
        <v>22</v>
      </c>
      <c r="J1251" t="s">
        <v>120</v>
      </c>
      <c r="K1251" t="b">
        <v>0</v>
      </c>
      <c r="L1251">
        <v>0</v>
      </c>
      <c r="M1251">
        <v>0</v>
      </c>
      <c r="N1251">
        <v>0</v>
      </c>
      <c r="O1251">
        <v>0</v>
      </c>
      <c r="P1251">
        <v>0</v>
      </c>
      <c r="Q1251">
        <v>1</v>
      </c>
    </row>
    <row r="1252" spans="1:17" x14ac:dyDescent="0.3">
      <c r="A1252" t="str">
        <f>Cleaning!E107</f>
        <v>Data Analyst</v>
      </c>
      <c r="B1252" s="2">
        <f>Cleaning!F107*1000</f>
        <v>51000</v>
      </c>
      <c r="C1252" s="2">
        <f>Cleaning!G107*1000</f>
        <v>87000</v>
      </c>
      <c r="D1252" s="2">
        <f>(Table1[[#This Row],[Salary (Min)]]+Table1[[#This Row],[Salary (Max)]])/2</f>
        <v>69000</v>
      </c>
      <c r="E1252" t="s">
        <v>6245</v>
      </c>
      <c r="F1252" t="s">
        <v>19</v>
      </c>
      <c r="G1252" t="str">
        <f>LEFT(Table1[[#This Row],[Location]],FIND(",",Table1[[#This Row],[Location]])-1)</f>
        <v>New York</v>
      </c>
      <c r="H1252" t="s">
        <v>118</v>
      </c>
      <c r="I1252" t="s">
        <v>137</v>
      </c>
      <c r="J1252" t="s">
        <v>39</v>
      </c>
      <c r="K1252" t="b">
        <v>0</v>
      </c>
      <c r="L1252">
        <v>1</v>
      </c>
      <c r="M1252">
        <v>1</v>
      </c>
      <c r="N1252">
        <v>0</v>
      </c>
      <c r="O1252">
        <v>0</v>
      </c>
      <c r="P1252">
        <v>0</v>
      </c>
      <c r="Q1252">
        <v>1</v>
      </c>
    </row>
    <row r="1253" spans="1:17" x14ac:dyDescent="0.3">
      <c r="A1253" t="str">
        <f>Cleaning!E108</f>
        <v>Data Analyst</v>
      </c>
      <c r="B1253" s="2">
        <f>Cleaning!F108*1000</f>
        <v>51000</v>
      </c>
      <c r="C1253" s="2">
        <f>Cleaning!G108*1000</f>
        <v>87000</v>
      </c>
      <c r="D1253" s="2">
        <f>(Table1[[#This Row],[Salary (Min)]]+Table1[[#This Row],[Salary (Max)]])/2</f>
        <v>69000</v>
      </c>
      <c r="E1253" t="s">
        <v>6246</v>
      </c>
      <c r="F1253" t="s">
        <v>19</v>
      </c>
      <c r="G1253" t="str">
        <f>LEFT(Table1[[#This Row],[Location]],FIND(",",Table1[[#This Row],[Location]])-1)</f>
        <v>New York</v>
      </c>
      <c r="H1253" t="s">
        <v>118</v>
      </c>
      <c r="I1253" t="s">
        <v>119</v>
      </c>
      <c r="J1253" t="s">
        <v>441</v>
      </c>
      <c r="K1253" t="b">
        <v>0</v>
      </c>
      <c r="L1253">
        <v>0</v>
      </c>
      <c r="M1253">
        <v>0</v>
      </c>
      <c r="N1253">
        <v>1</v>
      </c>
      <c r="O1253">
        <v>0</v>
      </c>
      <c r="P1253">
        <v>0</v>
      </c>
      <c r="Q1253">
        <v>1</v>
      </c>
    </row>
    <row r="1254" spans="1:17" x14ac:dyDescent="0.3">
      <c r="A1254" t="str">
        <f>Cleaning!E109</f>
        <v>Data Analyst</v>
      </c>
      <c r="B1254" s="2">
        <f>Cleaning!F109*1000</f>
        <v>51000</v>
      </c>
      <c r="C1254" s="2">
        <f>Cleaning!G109*1000</f>
        <v>87000</v>
      </c>
      <c r="D1254" s="2">
        <f>(Table1[[#This Row],[Salary (Min)]]+Table1[[#This Row],[Salary (Max)]])/2</f>
        <v>69000</v>
      </c>
      <c r="E1254" t="s">
        <v>6247</v>
      </c>
      <c r="F1254" t="s">
        <v>19</v>
      </c>
      <c r="G1254" t="str">
        <f>LEFT(Table1[[#This Row],[Location]],FIND(",",Table1[[#This Row],[Location]])-1)</f>
        <v>New York</v>
      </c>
      <c r="H1254" t="s">
        <v>51</v>
      </c>
      <c r="I1254" t="s">
        <v>46</v>
      </c>
      <c r="J1254" t="s">
        <v>47</v>
      </c>
      <c r="K1254" t="b">
        <v>0</v>
      </c>
      <c r="L1254">
        <v>0</v>
      </c>
      <c r="M1254">
        <v>0</v>
      </c>
      <c r="N1254">
        <v>0</v>
      </c>
      <c r="O1254">
        <v>0</v>
      </c>
      <c r="P1254">
        <v>0</v>
      </c>
      <c r="Q1254">
        <v>0</v>
      </c>
    </row>
    <row r="1255" spans="1:17" x14ac:dyDescent="0.3">
      <c r="A1255" t="str">
        <f>Cleaning!E110</f>
        <v>Data Analyst</v>
      </c>
      <c r="B1255" s="2">
        <f>Cleaning!F110*1000</f>
        <v>51000</v>
      </c>
      <c r="C1255" s="2">
        <f>Cleaning!G110*1000</f>
        <v>87000</v>
      </c>
      <c r="D1255" s="2">
        <f>(Table1[[#This Row],[Salary (Min)]]+Table1[[#This Row],[Salary (Max)]])/2</f>
        <v>69000</v>
      </c>
      <c r="E1255" t="s">
        <v>6248</v>
      </c>
      <c r="F1255" t="s">
        <v>173</v>
      </c>
      <c r="G1255" t="str">
        <f>LEFT(Table1[[#This Row],[Location]],FIND(",",Table1[[#This Row],[Location]])-1)</f>
        <v>Brooklyn</v>
      </c>
      <c r="H1255" t="s">
        <v>118</v>
      </c>
      <c r="I1255" t="s">
        <v>137</v>
      </c>
      <c r="J1255" t="s">
        <v>39</v>
      </c>
      <c r="K1255" t="b">
        <v>0</v>
      </c>
      <c r="L1255">
        <v>1</v>
      </c>
      <c r="M1255">
        <v>0</v>
      </c>
      <c r="N1255">
        <v>0</v>
      </c>
      <c r="O1255">
        <v>1</v>
      </c>
      <c r="P1255">
        <v>0</v>
      </c>
      <c r="Q1255">
        <v>0</v>
      </c>
    </row>
    <row r="1256" spans="1:17" x14ac:dyDescent="0.3">
      <c r="A1256" t="str">
        <f>Cleaning!E111</f>
        <v>Data Analyst</v>
      </c>
      <c r="B1256" s="2">
        <f>Cleaning!F111*1000</f>
        <v>51000</v>
      </c>
      <c r="C1256" s="2">
        <f>Cleaning!G111*1000</f>
        <v>87000</v>
      </c>
      <c r="D1256" s="2">
        <f>(Table1[[#This Row],[Salary (Min)]]+Table1[[#This Row],[Salary (Max)]])/2</f>
        <v>69000</v>
      </c>
      <c r="E1256" t="s">
        <v>6249</v>
      </c>
      <c r="F1256" t="s">
        <v>103</v>
      </c>
      <c r="G1256" t="str">
        <f>LEFT(Table1[[#This Row],[Location]],FIND(",",Table1[[#This Row],[Location]])-1)</f>
        <v>Jersey City</v>
      </c>
      <c r="H1256" t="s">
        <v>137</v>
      </c>
      <c r="I1256" t="s">
        <v>137</v>
      </c>
      <c r="J1256" t="s">
        <v>137</v>
      </c>
      <c r="K1256" t="b">
        <v>0</v>
      </c>
      <c r="L1256">
        <v>1</v>
      </c>
      <c r="M1256">
        <v>1</v>
      </c>
      <c r="N1256">
        <v>0</v>
      </c>
      <c r="O1256">
        <v>1</v>
      </c>
      <c r="P1256">
        <v>1</v>
      </c>
      <c r="Q1256">
        <v>1</v>
      </c>
    </row>
    <row r="1257" spans="1:17" x14ac:dyDescent="0.3">
      <c r="A1257" t="str">
        <f>Cleaning!E112</f>
        <v>Data Analyst</v>
      </c>
      <c r="B1257" s="2">
        <f>Cleaning!F112*1000</f>
        <v>51000</v>
      </c>
      <c r="C1257" s="2">
        <f>Cleaning!G112*1000</f>
        <v>87000</v>
      </c>
      <c r="D1257" s="2">
        <f>(Table1[[#This Row],[Salary (Min)]]+Table1[[#This Row],[Salary (Max)]])/2</f>
        <v>69000</v>
      </c>
      <c r="E1257" t="s">
        <v>6250</v>
      </c>
      <c r="F1257" t="s">
        <v>103</v>
      </c>
      <c r="G1257" t="str">
        <f>LEFT(Table1[[#This Row],[Location]],FIND(",",Table1[[#This Row],[Location]])-1)</f>
        <v>Jersey City</v>
      </c>
      <c r="H1257" t="s">
        <v>118</v>
      </c>
      <c r="I1257" t="s">
        <v>46</v>
      </c>
      <c r="J1257" t="s">
        <v>39</v>
      </c>
      <c r="K1257" t="b">
        <v>1</v>
      </c>
      <c r="L1257">
        <v>1</v>
      </c>
      <c r="M1257">
        <v>0</v>
      </c>
      <c r="N1257">
        <v>0</v>
      </c>
      <c r="O1257">
        <v>0</v>
      </c>
      <c r="P1257">
        <v>0</v>
      </c>
      <c r="Q1257">
        <v>1</v>
      </c>
    </row>
    <row r="1258" spans="1:17" x14ac:dyDescent="0.3">
      <c r="A1258" t="str">
        <f>Cleaning!E113</f>
        <v>Data Analyst</v>
      </c>
      <c r="B1258" s="2">
        <f>Cleaning!F113*1000</f>
        <v>51000</v>
      </c>
      <c r="C1258" s="2">
        <f>Cleaning!G113*1000</f>
        <v>87000</v>
      </c>
      <c r="D1258" s="2">
        <f>(Table1[[#This Row],[Salary (Min)]]+Table1[[#This Row],[Salary (Max)]])/2</f>
        <v>69000</v>
      </c>
      <c r="E1258" t="s">
        <v>6251</v>
      </c>
      <c r="F1258" t="s">
        <v>19</v>
      </c>
      <c r="G1258" t="str">
        <f>LEFT(Table1[[#This Row],[Location]],FIND(",",Table1[[#This Row],[Location]])-1)</f>
        <v>New York</v>
      </c>
      <c r="H1258" t="s">
        <v>51</v>
      </c>
      <c r="I1258" t="s">
        <v>58</v>
      </c>
      <c r="J1258" t="s">
        <v>24</v>
      </c>
      <c r="K1258" t="b">
        <v>0</v>
      </c>
      <c r="L1258">
        <v>0</v>
      </c>
      <c r="M1258">
        <v>0</v>
      </c>
      <c r="N1258">
        <v>1</v>
      </c>
      <c r="O1258">
        <v>0</v>
      </c>
      <c r="P1258">
        <v>0</v>
      </c>
      <c r="Q1258">
        <v>1</v>
      </c>
    </row>
    <row r="1259" spans="1:17" x14ac:dyDescent="0.3">
      <c r="A1259" t="str">
        <f>Cleaning!E114</f>
        <v>Data Analyst</v>
      </c>
      <c r="B1259" s="2">
        <f>Cleaning!F114*1000</f>
        <v>51000</v>
      </c>
      <c r="C1259" s="2">
        <f>Cleaning!G114*1000</f>
        <v>87000</v>
      </c>
      <c r="D1259" s="2">
        <f>(Table1[[#This Row],[Salary (Min)]]+Table1[[#This Row],[Salary (Max)]])/2</f>
        <v>69000</v>
      </c>
      <c r="E1259" t="s">
        <v>6252</v>
      </c>
      <c r="F1259" t="s">
        <v>19</v>
      </c>
      <c r="G1259" t="str">
        <f>LEFT(Table1[[#This Row],[Location]],FIND(",",Table1[[#This Row],[Location]])-1)</f>
        <v>New York</v>
      </c>
      <c r="H1259" t="s">
        <v>28</v>
      </c>
      <c r="I1259" t="s">
        <v>222</v>
      </c>
      <c r="J1259" t="s">
        <v>31</v>
      </c>
      <c r="K1259" t="b">
        <v>0</v>
      </c>
      <c r="L1259">
        <v>1</v>
      </c>
      <c r="M1259">
        <v>1</v>
      </c>
      <c r="N1259">
        <v>0</v>
      </c>
      <c r="O1259">
        <v>0</v>
      </c>
      <c r="P1259">
        <v>0</v>
      </c>
      <c r="Q1259">
        <v>1</v>
      </c>
    </row>
    <row r="1260" spans="1:17" x14ac:dyDescent="0.3">
      <c r="A1260" t="str">
        <f>Cleaning!E115</f>
        <v>Data Analyst</v>
      </c>
      <c r="B1260" s="2">
        <f>Cleaning!F115*1000</f>
        <v>51000</v>
      </c>
      <c r="C1260" s="2">
        <f>Cleaning!G115*1000</f>
        <v>87000</v>
      </c>
      <c r="D1260" s="2">
        <f>(Table1[[#This Row],[Salary (Min)]]+Table1[[#This Row],[Salary (Max)]])/2</f>
        <v>69000</v>
      </c>
      <c r="E1260" t="s">
        <v>6253</v>
      </c>
      <c r="F1260" t="s">
        <v>19</v>
      </c>
      <c r="G1260" t="str">
        <f>LEFT(Table1[[#This Row],[Location]],FIND(",",Table1[[#This Row],[Location]])-1)</f>
        <v>New York</v>
      </c>
      <c r="H1260" t="s">
        <v>118</v>
      </c>
      <c r="I1260" t="s">
        <v>202</v>
      </c>
      <c r="J1260" t="s">
        <v>120</v>
      </c>
      <c r="K1260" t="b">
        <v>0</v>
      </c>
      <c r="L1260">
        <v>0</v>
      </c>
      <c r="M1260">
        <v>0</v>
      </c>
      <c r="N1260">
        <v>0</v>
      </c>
      <c r="O1260">
        <v>0</v>
      </c>
      <c r="P1260">
        <v>0</v>
      </c>
      <c r="Q1260">
        <v>0</v>
      </c>
    </row>
    <row r="1261" spans="1:17" x14ac:dyDescent="0.3">
      <c r="A1261" t="str">
        <f>Cleaning!E116</f>
        <v>Data Analyst</v>
      </c>
      <c r="B1261" s="2">
        <f>Cleaning!F116*1000</f>
        <v>51000</v>
      </c>
      <c r="C1261" s="2">
        <f>Cleaning!G116*1000</f>
        <v>87000</v>
      </c>
      <c r="D1261" s="2">
        <f>(Table1[[#This Row],[Salary (Min)]]+Table1[[#This Row],[Salary (Max)]])/2</f>
        <v>69000</v>
      </c>
      <c r="E1261" t="s">
        <v>6254</v>
      </c>
      <c r="F1261" t="s">
        <v>19</v>
      </c>
      <c r="G1261" t="str">
        <f>LEFT(Table1[[#This Row],[Location]],FIND(",",Table1[[#This Row],[Location]])-1)</f>
        <v>New York</v>
      </c>
      <c r="H1261" t="s">
        <v>91</v>
      </c>
      <c r="I1261" t="s">
        <v>222</v>
      </c>
      <c r="J1261" t="s">
        <v>39</v>
      </c>
      <c r="K1261" t="b">
        <v>0</v>
      </c>
      <c r="L1261">
        <v>0</v>
      </c>
      <c r="M1261">
        <v>0</v>
      </c>
      <c r="N1261">
        <v>0</v>
      </c>
      <c r="O1261">
        <v>0</v>
      </c>
      <c r="P1261">
        <v>0</v>
      </c>
      <c r="Q1261">
        <v>1</v>
      </c>
    </row>
    <row r="1262" spans="1:17" x14ac:dyDescent="0.3">
      <c r="A1262" t="str">
        <f>Cleaning!E117</f>
        <v>Data Analyst</v>
      </c>
      <c r="B1262" s="2">
        <f>Cleaning!F117*1000</f>
        <v>51000</v>
      </c>
      <c r="C1262" s="2">
        <f>Cleaning!G117*1000</f>
        <v>87000</v>
      </c>
      <c r="D1262" s="2">
        <f>(Table1[[#This Row],[Salary (Min)]]+Table1[[#This Row],[Salary (Max)]])/2</f>
        <v>69000</v>
      </c>
      <c r="E1262" t="s">
        <v>6255</v>
      </c>
      <c r="F1262" t="s">
        <v>103</v>
      </c>
      <c r="G1262" t="str">
        <f>LEFT(Table1[[#This Row],[Location]],FIND(",",Table1[[#This Row],[Location]])-1)</f>
        <v>Jersey City</v>
      </c>
      <c r="H1262" t="s">
        <v>28</v>
      </c>
      <c r="I1262" t="s">
        <v>178</v>
      </c>
      <c r="J1262" t="s">
        <v>132</v>
      </c>
      <c r="K1262" t="b">
        <v>0</v>
      </c>
      <c r="L1262">
        <v>1</v>
      </c>
      <c r="M1262">
        <v>0</v>
      </c>
      <c r="N1262">
        <v>0</v>
      </c>
      <c r="O1262">
        <v>0</v>
      </c>
      <c r="P1262">
        <v>0</v>
      </c>
      <c r="Q1262">
        <v>1</v>
      </c>
    </row>
    <row r="1263" spans="1:17" x14ac:dyDescent="0.3">
      <c r="A1263" t="str">
        <f>Cleaning!E118</f>
        <v>Data Analyst</v>
      </c>
      <c r="B1263" s="2">
        <f>Cleaning!F118*1000</f>
        <v>51000</v>
      </c>
      <c r="C1263" s="2">
        <f>Cleaning!G118*1000</f>
        <v>87000</v>
      </c>
      <c r="D1263" s="2">
        <f>(Table1[[#This Row],[Salary (Min)]]+Table1[[#This Row],[Salary (Max)]])/2</f>
        <v>69000</v>
      </c>
      <c r="E1263" t="s">
        <v>6256</v>
      </c>
      <c r="F1263" t="s">
        <v>19</v>
      </c>
      <c r="G1263" t="str">
        <f>LEFT(Table1[[#This Row],[Location]],FIND(",",Table1[[#This Row],[Location]])-1)</f>
        <v>New York</v>
      </c>
      <c r="H1263" t="s">
        <v>35</v>
      </c>
      <c r="I1263" t="s">
        <v>22</v>
      </c>
      <c r="J1263" t="s">
        <v>24</v>
      </c>
      <c r="K1263" t="b">
        <v>0</v>
      </c>
      <c r="L1263">
        <v>1</v>
      </c>
      <c r="M1263">
        <v>1</v>
      </c>
      <c r="N1263">
        <v>0</v>
      </c>
      <c r="O1263">
        <v>0</v>
      </c>
      <c r="P1263">
        <v>0</v>
      </c>
      <c r="Q1263">
        <v>1</v>
      </c>
    </row>
    <row r="1264" spans="1:17" x14ac:dyDescent="0.3">
      <c r="A1264" t="str">
        <f>Cleaning!E119</f>
        <v>Data Analyst</v>
      </c>
      <c r="B1264" s="2">
        <f>Cleaning!F119*1000</f>
        <v>51000</v>
      </c>
      <c r="C1264" s="2">
        <f>Cleaning!G119*1000</f>
        <v>87000</v>
      </c>
      <c r="D1264" s="2">
        <f>(Table1[[#This Row],[Salary (Min)]]+Table1[[#This Row],[Salary (Max)]])/2</f>
        <v>69000</v>
      </c>
      <c r="E1264" t="s">
        <v>6257</v>
      </c>
      <c r="F1264" t="s">
        <v>474</v>
      </c>
      <c r="G1264" t="str">
        <f>LEFT(Table1[[#This Row],[Location]],FIND(",",Table1[[#This Row],[Location]])-1)</f>
        <v>Florham Park</v>
      </c>
      <c r="H1264" t="s">
        <v>51</v>
      </c>
      <c r="I1264" t="s">
        <v>475</v>
      </c>
      <c r="J1264" t="s">
        <v>441</v>
      </c>
      <c r="K1264" t="b">
        <v>0</v>
      </c>
      <c r="L1264">
        <v>1</v>
      </c>
      <c r="M1264">
        <v>0</v>
      </c>
      <c r="N1264">
        <v>0</v>
      </c>
      <c r="O1264">
        <v>0</v>
      </c>
      <c r="P1264">
        <v>0</v>
      </c>
      <c r="Q1264">
        <v>1</v>
      </c>
    </row>
    <row r="1265" spans="1:17" x14ac:dyDescent="0.3">
      <c r="A1265" t="str">
        <f>Cleaning!E120</f>
        <v>Data Analyst</v>
      </c>
      <c r="B1265" s="2">
        <f>Cleaning!F120*1000</f>
        <v>51000</v>
      </c>
      <c r="C1265" s="2">
        <f>Cleaning!G120*1000</f>
        <v>87000</v>
      </c>
      <c r="D1265" s="2">
        <f>(Table1[[#This Row],[Salary (Min)]]+Table1[[#This Row],[Salary (Max)]])/2</f>
        <v>69000</v>
      </c>
      <c r="E1265" t="s">
        <v>6258</v>
      </c>
      <c r="F1265" t="s">
        <v>19</v>
      </c>
      <c r="G1265" t="str">
        <f>LEFT(Table1[[#This Row],[Location]],FIND(",",Table1[[#This Row],[Location]])-1)</f>
        <v>New York</v>
      </c>
      <c r="H1265" t="s">
        <v>91</v>
      </c>
      <c r="I1265" t="s">
        <v>29</v>
      </c>
      <c r="J1265" t="s">
        <v>39</v>
      </c>
      <c r="K1265" t="b">
        <v>0</v>
      </c>
      <c r="L1265">
        <v>0</v>
      </c>
      <c r="M1265">
        <v>0</v>
      </c>
      <c r="N1265">
        <v>0</v>
      </c>
      <c r="O1265">
        <v>0</v>
      </c>
      <c r="P1265">
        <v>0</v>
      </c>
      <c r="Q1265">
        <v>1</v>
      </c>
    </row>
    <row r="1266" spans="1:17" x14ac:dyDescent="0.3">
      <c r="A1266" t="str">
        <f>Cleaning!E121</f>
        <v>Data Analyst</v>
      </c>
      <c r="B1266" s="2">
        <f>Cleaning!F121*1000</f>
        <v>51000</v>
      </c>
      <c r="C1266" s="2">
        <f>Cleaning!G121*1000</f>
        <v>87000</v>
      </c>
      <c r="D1266" s="2">
        <f>(Table1[[#This Row],[Salary (Min)]]+Table1[[#This Row],[Salary (Max)]])/2</f>
        <v>69000</v>
      </c>
      <c r="E1266" t="s">
        <v>6259</v>
      </c>
      <c r="F1266" t="s">
        <v>19</v>
      </c>
      <c r="G1266" t="str">
        <f>LEFT(Table1[[#This Row],[Location]],FIND(",",Table1[[#This Row],[Location]])-1)</f>
        <v>New York</v>
      </c>
      <c r="H1266" t="s">
        <v>35</v>
      </c>
      <c r="I1266" t="s">
        <v>66</v>
      </c>
      <c r="J1266" t="s">
        <v>24</v>
      </c>
      <c r="K1266" t="b">
        <v>0</v>
      </c>
      <c r="L1266">
        <v>1</v>
      </c>
      <c r="M1266">
        <v>1</v>
      </c>
      <c r="N1266">
        <v>0</v>
      </c>
      <c r="O1266">
        <v>1</v>
      </c>
      <c r="P1266">
        <v>0</v>
      </c>
      <c r="Q1266">
        <v>1</v>
      </c>
    </row>
    <row r="1267" spans="1:17" x14ac:dyDescent="0.3">
      <c r="A1267" t="str">
        <f>Cleaning!E1557</f>
        <v>Data Analyst</v>
      </c>
      <c r="B1267" s="2">
        <f>Cleaning!F1557*1000</f>
        <v>51000</v>
      </c>
      <c r="C1267" s="2">
        <f>Cleaning!G1557*1000</f>
        <v>93000</v>
      </c>
      <c r="D1267" s="2">
        <f>(Table1[[#This Row],[Salary (Min)]]+Table1[[#This Row],[Salary (Max)]])/2</f>
        <v>72000</v>
      </c>
      <c r="E1267" t="s">
        <v>7243</v>
      </c>
      <c r="F1267" t="s">
        <v>241</v>
      </c>
      <c r="G1267" t="str">
        <f>LEFT(Table1[[#This Row],[Location]],FIND(",",Table1[[#This Row],[Location]])-1)</f>
        <v>San Jose</v>
      </c>
      <c r="H1267" t="s">
        <v>35</v>
      </c>
      <c r="I1267" t="s">
        <v>46</v>
      </c>
      <c r="J1267" t="s">
        <v>39</v>
      </c>
      <c r="K1267" t="b">
        <v>0</v>
      </c>
      <c r="L1267">
        <v>1</v>
      </c>
      <c r="M1267">
        <v>0</v>
      </c>
      <c r="N1267">
        <v>0</v>
      </c>
      <c r="O1267">
        <v>1</v>
      </c>
      <c r="P1267">
        <v>0</v>
      </c>
      <c r="Q1267">
        <v>1</v>
      </c>
    </row>
    <row r="1268" spans="1:17" x14ac:dyDescent="0.3">
      <c r="A1268" t="str">
        <f>Cleaning!E1558</f>
        <v>Data Analyst</v>
      </c>
      <c r="B1268" s="2">
        <f>Cleaning!F1558*1000</f>
        <v>51000</v>
      </c>
      <c r="C1268" s="2">
        <f>Cleaning!G1558*1000</f>
        <v>93000</v>
      </c>
      <c r="D1268" s="2">
        <f>(Table1[[#This Row],[Salary (Min)]]+Table1[[#This Row],[Salary (Max)]])/2</f>
        <v>72000</v>
      </c>
      <c r="E1268" t="s">
        <v>7244</v>
      </c>
      <c r="F1268" t="s">
        <v>4270</v>
      </c>
      <c r="G1268" t="str">
        <f>LEFT(Table1[[#This Row],[Location]],FIND(",",Table1[[#This Row],[Location]])-1)</f>
        <v>Palo Alto</v>
      </c>
      <c r="H1268" t="s">
        <v>35</v>
      </c>
      <c r="I1268" t="s">
        <v>4456</v>
      </c>
      <c r="J1268" t="s">
        <v>39</v>
      </c>
      <c r="K1268" t="b">
        <v>1</v>
      </c>
      <c r="L1268">
        <v>0</v>
      </c>
      <c r="M1268">
        <v>0</v>
      </c>
      <c r="N1268">
        <v>0</v>
      </c>
      <c r="O1268">
        <v>0</v>
      </c>
      <c r="P1268">
        <v>0</v>
      </c>
      <c r="Q1268">
        <v>0</v>
      </c>
    </row>
    <row r="1269" spans="1:17" x14ac:dyDescent="0.3">
      <c r="A1269" t="str">
        <f>Cleaning!E1559</f>
        <v>Business Analyst</v>
      </c>
      <c r="B1269" s="2">
        <f>Cleaning!F1559*1000</f>
        <v>51000</v>
      </c>
      <c r="C1269" s="2">
        <f>Cleaning!G1559*1000</f>
        <v>93000</v>
      </c>
      <c r="D1269" s="2">
        <f>(Table1[[#This Row],[Salary (Min)]]+Table1[[#This Row],[Salary (Max)]])/2</f>
        <v>72000</v>
      </c>
      <c r="E1269" t="s">
        <v>6635</v>
      </c>
      <c r="F1269" t="s">
        <v>976</v>
      </c>
      <c r="G1269" t="str">
        <f>LEFT(Table1[[#This Row],[Location]],FIND(",",Table1[[#This Row],[Location]])-1)</f>
        <v>Santa Clara</v>
      </c>
      <c r="H1269" t="s">
        <v>28</v>
      </c>
      <c r="I1269" t="s">
        <v>202</v>
      </c>
      <c r="J1269" t="s">
        <v>132</v>
      </c>
      <c r="K1269" t="b">
        <v>0</v>
      </c>
      <c r="L1269">
        <v>1</v>
      </c>
      <c r="M1269">
        <v>1</v>
      </c>
      <c r="N1269">
        <v>0</v>
      </c>
      <c r="O1269">
        <v>1</v>
      </c>
      <c r="P1269">
        <v>0</v>
      </c>
      <c r="Q1269">
        <v>1</v>
      </c>
    </row>
    <row r="1270" spans="1:17" x14ac:dyDescent="0.3">
      <c r="A1270" t="str">
        <f>Cleaning!E1560</f>
        <v>Data Analyst</v>
      </c>
      <c r="B1270" s="2">
        <f>Cleaning!F1560*1000</f>
        <v>51000</v>
      </c>
      <c r="C1270" s="2">
        <f>Cleaning!G1560*1000</f>
        <v>93000</v>
      </c>
      <c r="D1270" s="2">
        <f>(Table1[[#This Row],[Salary (Min)]]+Table1[[#This Row],[Salary (Max)]])/2</f>
        <v>72000</v>
      </c>
      <c r="E1270" t="s">
        <v>6234</v>
      </c>
      <c r="F1270" t="s">
        <v>459</v>
      </c>
      <c r="G1270" t="str">
        <f>LEFT(Table1[[#This Row],[Location]],FIND(",",Table1[[#This Row],[Location]])-1)</f>
        <v>Menlo Park</v>
      </c>
      <c r="H1270" t="s">
        <v>35</v>
      </c>
      <c r="I1270" t="s">
        <v>222</v>
      </c>
      <c r="J1270" t="s">
        <v>31</v>
      </c>
      <c r="K1270" t="b">
        <v>1</v>
      </c>
      <c r="L1270">
        <v>1</v>
      </c>
      <c r="M1270">
        <v>1</v>
      </c>
      <c r="N1270">
        <v>0</v>
      </c>
      <c r="O1270">
        <v>0</v>
      </c>
      <c r="P1270">
        <v>1</v>
      </c>
      <c r="Q1270">
        <v>0</v>
      </c>
    </row>
    <row r="1271" spans="1:17" x14ac:dyDescent="0.3">
      <c r="A1271" t="str">
        <f>Cleaning!E1561</f>
        <v>Data Analyst</v>
      </c>
      <c r="B1271" s="2">
        <f>Cleaning!F1561*1000</f>
        <v>51000</v>
      </c>
      <c r="C1271" s="2">
        <f>Cleaning!G1561*1000</f>
        <v>93000</v>
      </c>
      <c r="D1271" s="2">
        <f>(Table1[[#This Row],[Salary (Min)]]+Table1[[#This Row],[Salary (Max)]])/2</f>
        <v>72000</v>
      </c>
      <c r="E1271" t="s">
        <v>7226</v>
      </c>
      <c r="F1271" t="s">
        <v>241</v>
      </c>
      <c r="G1271" t="str">
        <f>LEFT(Table1[[#This Row],[Location]],FIND(",",Table1[[#This Row],[Location]])-1)</f>
        <v>San Jose</v>
      </c>
      <c r="H1271" t="s">
        <v>72</v>
      </c>
      <c r="I1271" t="s">
        <v>202</v>
      </c>
      <c r="J1271" t="s">
        <v>75</v>
      </c>
      <c r="K1271" t="b">
        <v>0</v>
      </c>
      <c r="L1271">
        <v>0</v>
      </c>
      <c r="M1271">
        <v>0</v>
      </c>
      <c r="N1271">
        <v>0</v>
      </c>
      <c r="O1271">
        <v>0</v>
      </c>
      <c r="P1271">
        <v>0</v>
      </c>
      <c r="Q1271">
        <v>1</v>
      </c>
    </row>
    <row r="1272" spans="1:17" x14ac:dyDescent="0.3">
      <c r="A1272" t="str">
        <f>Cleaning!E1562</f>
        <v>Data Analyst</v>
      </c>
      <c r="B1272" s="2">
        <f>Cleaning!F1562*1000</f>
        <v>51000</v>
      </c>
      <c r="C1272" s="2">
        <f>Cleaning!G1562*1000</f>
        <v>93000</v>
      </c>
      <c r="D1272" s="2">
        <f>(Table1[[#This Row],[Salary (Min)]]+Table1[[#This Row],[Salary (Max)]])/2</f>
        <v>72000</v>
      </c>
      <c r="E1272" t="s">
        <v>7245</v>
      </c>
      <c r="F1272" t="s">
        <v>131</v>
      </c>
      <c r="G1272" t="str">
        <f>LEFT(Table1[[#This Row],[Location]],FIND(",",Table1[[#This Row],[Location]])-1)</f>
        <v>Mountain View</v>
      </c>
      <c r="H1272" t="s">
        <v>20</v>
      </c>
      <c r="I1272" t="s">
        <v>29</v>
      </c>
      <c r="J1272" t="s">
        <v>39</v>
      </c>
      <c r="K1272" t="b">
        <v>0</v>
      </c>
      <c r="L1272">
        <v>0</v>
      </c>
      <c r="M1272">
        <v>0</v>
      </c>
      <c r="N1272">
        <v>0</v>
      </c>
      <c r="O1272">
        <v>0</v>
      </c>
      <c r="P1272">
        <v>0</v>
      </c>
      <c r="Q1272">
        <v>1</v>
      </c>
    </row>
    <row r="1273" spans="1:17" x14ac:dyDescent="0.3">
      <c r="A1273" t="str">
        <f>Cleaning!E1563</f>
        <v>Data Analyst</v>
      </c>
      <c r="B1273" s="2">
        <f>Cleaning!F1563*1000</f>
        <v>51000</v>
      </c>
      <c r="C1273" s="2">
        <f>Cleaning!G1563*1000</f>
        <v>93000</v>
      </c>
      <c r="D1273" s="2">
        <f>(Table1[[#This Row],[Salary (Min)]]+Table1[[#This Row],[Salary (Max)]])/2</f>
        <v>72000</v>
      </c>
      <c r="E1273" t="s">
        <v>7246</v>
      </c>
      <c r="F1273" t="s">
        <v>351</v>
      </c>
      <c r="G1273" t="str">
        <f>LEFT(Table1[[#This Row],[Location]],FIND(",",Table1[[#This Row],[Location]])-1)</f>
        <v>Fremont</v>
      </c>
      <c r="H1273" t="s">
        <v>91</v>
      </c>
      <c r="I1273" t="s">
        <v>137</v>
      </c>
      <c r="J1273" t="s">
        <v>39</v>
      </c>
      <c r="K1273" t="b">
        <v>0</v>
      </c>
      <c r="L1273">
        <v>0</v>
      </c>
      <c r="M1273">
        <v>1</v>
      </c>
      <c r="N1273">
        <v>0</v>
      </c>
      <c r="O1273">
        <v>0</v>
      </c>
      <c r="P1273">
        <v>0</v>
      </c>
      <c r="Q1273">
        <v>0</v>
      </c>
    </row>
    <row r="1274" spans="1:17" x14ac:dyDescent="0.3">
      <c r="A1274" t="str">
        <f>Cleaning!E1564</f>
        <v>Data Analyst</v>
      </c>
      <c r="B1274" s="2">
        <f>Cleaning!F1564*1000</f>
        <v>51000</v>
      </c>
      <c r="C1274" s="2">
        <f>Cleaning!G1564*1000</f>
        <v>93000</v>
      </c>
      <c r="D1274" s="2">
        <f>(Table1[[#This Row],[Salary (Min)]]+Table1[[#This Row],[Salary (Max)]])/2</f>
        <v>72000</v>
      </c>
      <c r="E1274" t="s">
        <v>7239</v>
      </c>
      <c r="F1274" t="s">
        <v>257</v>
      </c>
      <c r="G1274" t="str">
        <f>LEFT(Table1[[#This Row],[Location]],FIND(",",Table1[[#This Row],[Location]])-1)</f>
        <v>Sunnyvale</v>
      </c>
      <c r="H1274" t="s">
        <v>28</v>
      </c>
      <c r="I1274" t="s">
        <v>475</v>
      </c>
      <c r="J1274" t="s">
        <v>132</v>
      </c>
      <c r="K1274" t="b">
        <v>0</v>
      </c>
      <c r="L1274">
        <v>1</v>
      </c>
      <c r="M1274">
        <v>0</v>
      </c>
      <c r="N1274">
        <v>0</v>
      </c>
      <c r="O1274">
        <v>0</v>
      </c>
      <c r="P1274">
        <v>0</v>
      </c>
      <c r="Q1274">
        <v>1</v>
      </c>
    </row>
    <row r="1275" spans="1:17" x14ac:dyDescent="0.3">
      <c r="A1275" t="str">
        <f>Cleaning!E1565</f>
        <v>Data Analyst</v>
      </c>
      <c r="B1275" s="2">
        <f>Cleaning!F1565*1000</f>
        <v>51000</v>
      </c>
      <c r="C1275" s="2">
        <f>Cleaning!G1565*1000</f>
        <v>93000</v>
      </c>
      <c r="D1275" s="2">
        <f>(Table1[[#This Row],[Salary (Min)]]+Table1[[#This Row],[Salary (Max)]])/2</f>
        <v>72000</v>
      </c>
      <c r="E1275" t="s">
        <v>7247</v>
      </c>
      <c r="F1275" t="s">
        <v>2038</v>
      </c>
      <c r="G1275" t="str">
        <f>LEFT(Table1[[#This Row],[Location]],FIND(",",Table1[[#This Row],[Location]])-1)</f>
        <v>Cupertino</v>
      </c>
      <c r="H1275" t="s">
        <v>91</v>
      </c>
      <c r="I1275" t="s">
        <v>99</v>
      </c>
      <c r="J1275" t="s">
        <v>106</v>
      </c>
      <c r="K1275" t="b">
        <v>0</v>
      </c>
      <c r="L1275">
        <v>0</v>
      </c>
      <c r="M1275">
        <v>0</v>
      </c>
      <c r="N1275">
        <v>0</v>
      </c>
      <c r="O1275">
        <v>0</v>
      </c>
      <c r="P1275">
        <v>0</v>
      </c>
      <c r="Q1275">
        <v>0</v>
      </c>
    </row>
    <row r="1276" spans="1:17" x14ac:dyDescent="0.3">
      <c r="A1276" t="str">
        <f>Cleaning!E1566</f>
        <v>Data Analyst</v>
      </c>
      <c r="B1276" s="2">
        <f>Cleaning!F1566*1000</f>
        <v>51000</v>
      </c>
      <c r="C1276" s="2">
        <f>Cleaning!G1566*1000</f>
        <v>93000</v>
      </c>
      <c r="D1276" s="2">
        <f>(Table1[[#This Row],[Salary (Min)]]+Table1[[#This Row],[Salary (Max)]])/2</f>
        <v>72000</v>
      </c>
      <c r="E1276" t="s">
        <v>6285</v>
      </c>
      <c r="F1276" t="s">
        <v>4475</v>
      </c>
      <c r="G1276" t="str">
        <f>LEFT(Table1[[#This Row],[Location]],FIND(",",Table1[[#This Row],[Location]])-1)</f>
        <v>East Palo Alto</v>
      </c>
      <c r="H1276" t="s">
        <v>28</v>
      </c>
      <c r="I1276" t="s">
        <v>37</v>
      </c>
      <c r="J1276" t="s">
        <v>132</v>
      </c>
      <c r="K1276" t="b">
        <v>0</v>
      </c>
      <c r="L1276">
        <v>1</v>
      </c>
      <c r="M1276">
        <v>0</v>
      </c>
      <c r="N1276">
        <v>0</v>
      </c>
      <c r="O1276">
        <v>0</v>
      </c>
      <c r="P1276">
        <v>0</v>
      </c>
      <c r="Q1276">
        <v>1</v>
      </c>
    </row>
    <row r="1277" spans="1:17" x14ac:dyDescent="0.3">
      <c r="A1277" t="str">
        <f>Cleaning!E1567</f>
        <v>Data Analyst</v>
      </c>
      <c r="B1277" s="2">
        <f>Cleaning!F1567*1000</f>
        <v>51000</v>
      </c>
      <c r="C1277" s="2">
        <f>Cleaning!G1567*1000</f>
        <v>93000</v>
      </c>
      <c r="D1277" s="2">
        <f>(Table1[[#This Row],[Salary (Min)]]+Table1[[#This Row],[Salary (Max)]])/2</f>
        <v>72000</v>
      </c>
      <c r="E1277" t="s">
        <v>7248</v>
      </c>
      <c r="F1277" t="s">
        <v>459</v>
      </c>
      <c r="G1277" t="str">
        <f>LEFT(Table1[[#This Row],[Location]],FIND(",",Table1[[#This Row],[Location]])-1)</f>
        <v>Menlo Park</v>
      </c>
      <c r="H1277" t="s">
        <v>137</v>
      </c>
      <c r="I1277" t="s">
        <v>137</v>
      </c>
      <c r="J1277" t="s">
        <v>137</v>
      </c>
      <c r="K1277" t="b">
        <v>0</v>
      </c>
      <c r="L1277">
        <v>0</v>
      </c>
      <c r="M1277">
        <v>0</v>
      </c>
      <c r="N1277">
        <v>0</v>
      </c>
      <c r="O1277">
        <v>0</v>
      </c>
      <c r="P1277">
        <v>0</v>
      </c>
      <c r="Q1277">
        <v>1</v>
      </c>
    </row>
    <row r="1278" spans="1:17" x14ac:dyDescent="0.3">
      <c r="A1278" t="str">
        <f>Cleaning!E1568</f>
        <v>Data Analyst</v>
      </c>
      <c r="B1278" s="2">
        <f>Cleaning!F1568*1000</f>
        <v>51000</v>
      </c>
      <c r="C1278" s="2">
        <f>Cleaning!G1568*1000</f>
        <v>93000</v>
      </c>
      <c r="D1278" s="2">
        <f>(Table1[[#This Row],[Salary (Min)]]+Table1[[#This Row],[Salary (Max)]])/2</f>
        <v>72000</v>
      </c>
      <c r="E1278" t="s">
        <v>7249</v>
      </c>
      <c r="F1278" t="s">
        <v>992</v>
      </c>
      <c r="G1278" t="str">
        <f>LEFT(Table1[[#This Row],[Location]],FIND(",",Table1[[#This Row],[Location]])-1)</f>
        <v>Redwood City</v>
      </c>
      <c r="H1278" t="s">
        <v>118</v>
      </c>
      <c r="I1278" t="s">
        <v>137</v>
      </c>
      <c r="J1278" t="s">
        <v>39</v>
      </c>
      <c r="K1278" t="b">
        <v>0</v>
      </c>
      <c r="L1278">
        <v>1</v>
      </c>
      <c r="M1278">
        <v>1</v>
      </c>
      <c r="N1278">
        <v>0</v>
      </c>
      <c r="O1278">
        <v>0</v>
      </c>
      <c r="P1278">
        <v>0</v>
      </c>
      <c r="Q1278">
        <v>1</v>
      </c>
    </row>
    <row r="1279" spans="1:17" x14ac:dyDescent="0.3">
      <c r="A1279" t="str">
        <f>Cleaning!E1569</f>
        <v>Data Analyst</v>
      </c>
      <c r="B1279" s="2">
        <f>Cleaning!F1569*1000</f>
        <v>51000</v>
      </c>
      <c r="C1279" s="2">
        <f>Cleaning!G1569*1000</f>
        <v>93000</v>
      </c>
      <c r="D1279" s="2">
        <f>(Table1[[#This Row],[Salary (Min)]]+Table1[[#This Row],[Salary (Max)]])/2</f>
        <v>72000</v>
      </c>
      <c r="E1279" t="s">
        <v>7250</v>
      </c>
      <c r="F1279" t="s">
        <v>4303</v>
      </c>
      <c r="G1279" t="str">
        <f>LEFT(Table1[[#This Row],[Location]],FIND(",",Table1[[#This Row],[Location]])-1)</f>
        <v>Pleasanton</v>
      </c>
      <c r="H1279" t="s">
        <v>91</v>
      </c>
      <c r="I1279" t="s">
        <v>366</v>
      </c>
      <c r="J1279" t="s">
        <v>160</v>
      </c>
      <c r="K1279" t="b">
        <v>0</v>
      </c>
      <c r="L1279">
        <v>0</v>
      </c>
      <c r="M1279">
        <v>0</v>
      </c>
      <c r="N1279">
        <v>0</v>
      </c>
      <c r="O1279">
        <v>0</v>
      </c>
      <c r="P1279">
        <v>0</v>
      </c>
      <c r="Q1279">
        <v>1</v>
      </c>
    </row>
    <row r="1280" spans="1:17" x14ac:dyDescent="0.3">
      <c r="A1280" t="str">
        <f>Cleaning!E1570</f>
        <v>Data Analyst</v>
      </c>
      <c r="B1280" s="2">
        <f>Cleaning!F1570*1000</f>
        <v>51000</v>
      </c>
      <c r="C1280" s="2">
        <f>Cleaning!G1570*1000</f>
        <v>93000</v>
      </c>
      <c r="D1280" s="2">
        <f>(Table1[[#This Row],[Salary (Min)]]+Table1[[#This Row],[Salary (Max)]])/2</f>
        <v>72000</v>
      </c>
      <c r="E1280" t="s">
        <v>6224</v>
      </c>
      <c r="F1280" t="s">
        <v>4303</v>
      </c>
      <c r="G1280" t="str">
        <f>LEFT(Table1[[#This Row],[Location]],FIND(",",Table1[[#This Row],[Location]])-1)</f>
        <v>Pleasanton</v>
      </c>
      <c r="H1280" t="s">
        <v>91</v>
      </c>
      <c r="I1280" t="s">
        <v>366</v>
      </c>
      <c r="J1280" t="s">
        <v>155</v>
      </c>
      <c r="K1280" t="b">
        <v>0</v>
      </c>
      <c r="L1280">
        <v>1</v>
      </c>
      <c r="M1280">
        <v>1</v>
      </c>
      <c r="N1280">
        <v>0</v>
      </c>
      <c r="O1280">
        <v>0</v>
      </c>
      <c r="P1280">
        <v>0</v>
      </c>
      <c r="Q1280">
        <v>1</v>
      </c>
    </row>
    <row r="1281" spans="1:17" x14ac:dyDescent="0.3">
      <c r="A1281" t="str">
        <f>Cleaning!E1571</f>
        <v>Data Analyst</v>
      </c>
      <c r="B1281" s="2">
        <f>Cleaning!F1571*1000</f>
        <v>51000</v>
      </c>
      <c r="C1281" s="2">
        <f>Cleaning!G1571*1000</f>
        <v>93000</v>
      </c>
      <c r="D1281" s="2">
        <f>(Table1[[#This Row],[Salary (Min)]]+Table1[[#This Row],[Salary (Max)]])/2</f>
        <v>72000</v>
      </c>
      <c r="E1281" t="s">
        <v>7251</v>
      </c>
      <c r="F1281" t="s">
        <v>241</v>
      </c>
      <c r="G1281" t="str">
        <f>LEFT(Table1[[#This Row],[Location]],FIND(",",Table1[[#This Row],[Location]])-1)</f>
        <v>San Jose</v>
      </c>
      <c r="H1281" t="s">
        <v>20</v>
      </c>
      <c r="I1281" t="s">
        <v>46</v>
      </c>
      <c r="J1281" t="s">
        <v>160</v>
      </c>
      <c r="K1281" t="b">
        <v>0</v>
      </c>
      <c r="L1281">
        <v>1</v>
      </c>
      <c r="M1281">
        <v>0</v>
      </c>
      <c r="N1281">
        <v>0</v>
      </c>
      <c r="O1281">
        <v>0</v>
      </c>
      <c r="P1281">
        <v>0</v>
      </c>
      <c r="Q1281">
        <v>0</v>
      </c>
    </row>
    <row r="1282" spans="1:17" x14ac:dyDescent="0.3">
      <c r="A1282" t="str">
        <f>Cleaning!E1572</f>
        <v>Business Analyst</v>
      </c>
      <c r="B1282" s="2">
        <f>Cleaning!F1572*1000</f>
        <v>51000</v>
      </c>
      <c r="C1282" s="2">
        <f>Cleaning!G1572*1000</f>
        <v>93000</v>
      </c>
      <c r="D1282" s="2">
        <f>(Table1[[#This Row],[Salary (Min)]]+Table1[[#This Row],[Salary (Max)]])/2</f>
        <v>72000</v>
      </c>
      <c r="E1282" t="s">
        <v>7252</v>
      </c>
      <c r="F1282" t="s">
        <v>257</v>
      </c>
      <c r="G1282" t="str">
        <f>LEFT(Table1[[#This Row],[Location]],FIND(",",Table1[[#This Row],[Location]])-1)</f>
        <v>Sunnyvale</v>
      </c>
      <c r="H1282" t="s">
        <v>118</v>
      </c>
      <c r="I1282" t="s">
        <v>580</v>
      </c>
      <c r="J1282" t="s">
        <v>160</v>
      </c>
      <c r="K1282" t="b">
        <v>0</v>
      </c>
      <c r="L1282">
        <v>1</v>
      </c>
      <c r="M1282">
        <v>0</v>
      </c>
      <c r="N1282">
        <v>0</v>
      </c>
      <c r="O1282">
        <v>1</v>
      </c>
      <c r="P1282">
        <v>1</v>
      </c>
      <c r="Q1282">
        <v>0</v>
      </c>
    </row>
    <row r="1283" spans="1:17" x14ac:dyDescent="0.3">
      <c r="A1283" t="str">
        <f>Cleaning!E1573</f>
        <v>Data Analyst</v>
      </c>
      <c r="B1283" s="2">
        <f>Cleaning!F1573*1000</f>
        <v>51000</v>
      </c>
      <c r="C1283" s="2">
        <f>Cleaning!G1573*1000</f>
        <v>93000</v>
      </c>
      <c r="D1283" s="2">
        <f>(Table1[[#This Row],[Salary (Min)]]+Table1[[#This Row],[Salary (Max)]])/2</f>
        <v>72000</v>
      </c>
      <c r="E1283" t="s">
        <v>7253</v>
      </c>
      <c r="F1283" t="s">
        <v>131</v>
      </c>
      <c r="G1283" t="str">
        <f>LEFT(Table1[[#This Row],[Location]],FIND(",",Table1[[#This Row],[Location]])-1)</f>
        <v>Mountain View</v>
      </c>
      <c r="H1283" t="s">
        <v>118</v>
      </c>
      <c r="I1283" t="s">
        <v>29</v>
      </c>
      <c r="J1283" t="s">
        <v>120</v>
      </c>
      <c r="K1283" t="b">
        <v>0</v>
      </c>
      <c r="L1283">
        <v>0</v>
      </c>
      <c r="M1283">
        <v>0</v>
      </c>
      <c r="N1283">
        <v>1</v>
      </c>
      <c r="O1283">
        <v>0</v>
      </c>
      <c r="P1283">
        <v>0</v>
      </c>
      <c r="Q1283">
        <v>1</v>
      </c>
    </row>
    <row r="1284" spans="1:17" x14ac:dyDescent="0.3">
      <c r="A1284" t="str">
        <f>Cleaning!E1574</f>
        <v>Data Analyst</v>
      </c>
      <c r="B1284" s="2">
        <f>Cleaning!F1574*1000</f>
        <v>51000</v>
      </c>
      <c r="C1284" s="2">
        <f>Cleaning!G1574*1000</f>
        <v>93000</v>
      </c>
      <c r="D1284" s="2">
        <f>(Table1[[#This Row],[Salary (Min)]]+Table1[[#This Row],[Salary (Max)]])/2</f>
        <v>72000</v>
      </c>
      <c r="E1284" t="s">
        <v>7254</v>
      </c>
      <c r="F1284" t="s">
        <v>4497</v>
      </c>
      <c r="G1284" t="str">
        <f>LEFT(Table1[[#This Row],[Location]],FIND(",",Table1[[#This Row],[Location]])-1)</f>
        <v>Union City</v>
      </c>
      <c r="H1284" t="s">
        <v>20</v>
      </c>
      <c r="I1284" t="s">
        <v>1437</v>
      </c>
      <c r="J1284" t="s">
        <v>39</v>
      </c>
      <c r="K1284" t="b">
        <v>0</v>
      </c>
      <c r="L1284">
        <v>0</v>
      </c>
      <c r="M1284">
        <v>0</v>
      </c>
      <c r="N1284">
        <v>0</v>
      </c>
      <c r="O1284">
        <v>0</v>
      </c>
      <c r="P1284">
        <v>0</v>
      </c>
      <c r="Q1284">
        <v>1</v>
      </c>
    </row>
    <row r="1285" spans="1:17" x14ac:dyDescent="0.3">
      <c r="A1285" t="str">
        <f>Cleaning!E1575</f>
        <v>Data Analyst</v>
      </c>
      <c r="B1285" s="2">
        <f>Cleaning!F1575*1000</f>
        <v>51000</v>
      </c>
      <c r="C1285" s="2">
        <f>Cleaning!G1575*1000</f>
        <v>93000</v>
      </c>
      <c r="D1285" s="2">
        <f>(Table1[[#This Row],[Salary (Min)]]+Table1[[#This Row],[Salary (Max)]])/2</f>
        <v>72000</v>
      </c>
      <c r="E1285" t="s">
        <v>7255</v>
      </c>
      <c r="F1285" t="s">
        <v>241</v>
      </c>
      <c r="G1285" t="str">
        <f>LEFT(Table1[[#This Row],[Location]],FIND(",",Table1[[#This Row],[Location]])-1)</f>
        <v>San Jose</v>
      </c>
      <c r="H1285" t="s">
        <v>35</v>
      </c>
      <c r="I1285" t="s">
        <v>178</v>
      </c>
      <c r="J1285" t="s">
        <v>75</v>
      </c>
      <c r="K1285" t="b">
        <v>0</v>
      </c>
      <c r="L1285">
        <v>1</v>
      </c>
      <c r="M1285">
        <v>1</v>
      </c>
      <c r="N1285">
        <v>0</v>
      </c>
      <c r="O1285">
        <v>1</v>
      </c>
      <c r="P1285">
        <v>0</v>
      </c>
      <c r="Q1285">
        <v>0</v>
      </c>
    </row>
    <row r="1286" spans="1:17" x14ac:dyDescent="0.3">
      <c r="A1286" t="str">
        <f>Cleaning!E1576</f>
        <v>Data Analyst</v>
      </c>
      <c r="B1286" s="2">
        <f>Cleaning!F1576*1000</f>
        <v>51000</v>
      </c>
      <c r="C1286" s="2">
        <f>Cleaning!G1576*1000</f>
        <v>93000</v>
      </c>
      <c r="D1286" s="2">
        <f>(Table1[[#This Row],[Salary (Min)]]+Table1[[#This Row],[Salary (Max)]])/2</f>
        <v>72000</v>
      </c>
      <c r="E1286" t="s">
        <v>7222</v>
      </c>
      <c r="F1286" t="s">
        <v>131</v>
      </c>
      <c r="G1286" t="str">
        <f>LEFT(Table1[[#This Row],[Location]],FIND(",",Table1[[#This Row],[Location]])-1)</f>
        <v>Mountain View</v>
      </c>
      <c r="H1286" t="s">
        <v>20</v>
      </c>
      <c r="I1286" t="s">
        <v>137</v>
      </c>
      <c r="J1286" t="s">
        <v>160</v>
      </c>
      <c r="K1286" t="b">
        <v>0</v>
      </c>
      <c r="L1286">
        <v>0</v>
      </c>
      <c r="M1286">
        <v>0</v>
      </c>
      <c r="N1286">
        <v>0</v>
      </c>
      <c r="O1286">
        <v>0</v>
      </c>
      <c r="P1286">
        <v>0</v>
      </c>
      <c r="Q1286">
        <v>0</v>
      </c>
    </row>
    <row r="1287" spans="1:17" x14ac:dyDescent="0.3">
      <c r="A1287" t="str">
        <f>Cleaning!E1577</f>
        <v>Data Analyst</v>
      </c>
      <c r="B1287" s="2">
        <f>Cleaning!F1577*1000</f>
        <v>51000</v>
      </c>
      <c r="C1287" s="2">
        <f>Cleaning!G1577*1000</f>
        <v>93000</v>
      </c>
      <c r="D1287" s="2">
        <f>(Table1[[#This Row],[Salary (Min)]]+Table1[[#This Row],[Salary (Max)]])/2</f>
        <v>72000</v>
      </c>
      <c r="E1287" t="s">
        <v>7256</v>
      </c>
      <c r="F1287" t="s">
        <v>992</v>
      </c>
      <c r="G1287" t="str">
        <f>LEFT(Table1[[#This Row],[Location]],FIND(",",Table1[[#This Row],[Location]])-1)</f>
        <v>Redwood City</v>
      </c>
      <c r="H1287" t="s">
        <v>20</v>
      </c>
      <c r="I1287" t="s">
        <v>563</v>
      </c>
      <c r="J1287" t="s">
        <v>39</v>
      </c>
      <c r="K1287" t="b">
        <v>1</v>
      </c>
      <c r="L1287">
        <v>1</v>
      </c>
      <c r="M1287">
        <v>0</v>
      </c>
      <c r="N1287">
        <v>0</v>
      </c>
      <c r="O1287">
        <v>0</v>
      </c>
      <c r="P1287">
        <v>1</v>
      </c>
      <c r="Q1287">
        <v>1</v>
      </c>
    </row>
    <row r="1288" spans="1:17" x14ac:dyDescent="0.3">
      <c r="A1288" t="str">
        <f>Cleaning!E1578</f>
        <v>Data Analyst</v>
      </c>
      <c r="B1288" s="2">
        <f>Cleaning!F1578*1000</f>
        <v>51000</v>
      </c>
      <c r="C1288" s="2">
        <f>Cleaning!G1578*1000</f>
        <v>93000</v>
      </c>
      <c r="D1288" s="2">
        <f>(Table1[[#This Row],[Salary (Min)]]+Table1[[#This Row],[Salary (Max)]])/2</f>
        <v>72000</v>
      </c>
      <c r="E1288" t="s">
        <v>7242</v>
      </c>
      <c r="F1288" t="s">
        <v>241</v>
      </c>
      <c r="G1288" t="str">
        <f>LEFT(Table1[[#This Row],[Location]],FIND(",",Table1[[#This Row],[Location]])-1)</f>
        <v>San Jose</v>
      </c>
      <c r="H1288" t="s">
        <v>118</v>
      </c>
      <c r="I1288" t="s">
        <v>46</v>
      </c>
      <c r="J1288" t="s">
        <v>39</v>
      </c>
      <c r="K1288" t="b">
        <v>0</v>
      </c>
      <c r="L1288">
        <v>1</v>
      </c>
      <c r="M1288">
        <v>0</v>
      </c>
      <c r="N1288">
        <v>0</v>
      </c>
      <c r="O1288">
        <v>0</v>
      </c>
      <c r="P1288">
        <v>0</v>
      </c>
      <c r="Q1288">
        <v>1</v>
      </c>
    </row>
    <row r="1289" spans="1:17" x14ac:dyDescent="0.3">
      <c r="A1289" t="str">
        <f>Cleaning!E1579</f>
        <v>Data Analyst</v>
      </c>
      <c r="B1289" s="2">
        <f>Cleaning!F1579*1000</f>
        <v>51000</v>
      </c>
      <c r="C1289" s="2">
        <f>Cleaning!G1579*1000</f>
        <v>93000</v>
      </c>
      <c r="D1289" s="2">
        <f>(Table1[[#This Row],[Salary (Min)]]+Table1[[#This Row],[Salary (Max)]])/2</f>
        <v>72000</v>
      </c>
      <c r="E1289" t="s">
        <v>7257</v>
      </c>
      <c r="F1289" t="s">
        <v>4270</v>
      </c>
      <c r="G1289" t="str">
        <f>LEFT(Table1[[#This Row],[Location]],FIND(",",Table1[[#This Row],[Location]])-1)</f>
        <v>Palo Alto</v>
      </c>
      <c r="H1289" t="s">
        <v>51</v>
      </c>
      <c r="I1289" t="s">
        <v>119</v>
      </c>
      <c r="J1289" t="s">
        <v>229</v>
      </c>
      <c r="K1289" t="b">
        <v>0</v>
      </c>
      <c r="L1289">
        <v>1</v>
      </c>
      <c r="M1289">
        <v>1</v>
      </c>
      <c r="N1289">
        <v>0</v>
      </c>
      <c r="O1289">
        <v>1</v>
      </c>
      <c r="P1289">
        <v>0</v>
      </c>
      <c r="Q1289">
        <v>1</v>
      </c>
    </row>
    <row r="1290" spans="1:17" x14ac:dyDescent="0.3">
      <c r="A1290" t="str">
        <f>Cleaning!E1580</f>
        <v>Business Analyst</v>
      </c>
      <c r="B1290" s="2">
        <f>Cleaning!F1580*1000</f>
        <v>51000</v>
      </c>
      <c r="C1290" s="2">
        <f>Cleaning!G1580*1000</f>
        <v>93000</v>
      </c>
      <c r="D1290" s="2">
        <f>(Table1[[#This Row],[Salary (Min)]]+Table1[[#This Row],[Salary (Max)]])/2</f>
        <v>72000</v>
      </c>
      <c r="E1290" t="s">
        <v>7072</v>
      </c>
      <c r="F1290" t="s">
        <v>131</v>
      </c>
      <c r="G1290" t="str">
        <f>LEFT(Table1[[#This Row],[Location]],FIND(",",Table1[[#This Row],[Location]])-1)</f>
        <v>Mountain View</v>
      </c>
      <c r="H1290" t="s">
        <v>72</v>
      </c>
      <c r="I1290" t="s">
        <v>202</v>
      </c>
      <c r="J1290" t="s">
        <v>31</v>
      </c>
      <c r="K1290" t="b">
        <v>0</v>
      </c>
      <c r="L1290">
        <v>0</v>
      </c>
      <c r="M1290">
        <v>0</v>
      </c>
      <c r="N1290">
        <v>0</v>
      </c>
      <c r="O1290">
        <v>0</v>
      </c>
      <c r="P1290">
        <v>0</v>
      </c>
      <c r="Q1290">
        <v>0</v>
      </c>
    </row>
    <row r="1291" spans="1:17" x14ac:dyDescent="0.3">
      <c r="A1291" t="str">
        <f>Cleaning!E1581</f>
        <v>Data Analyst</v>
      </c>
      <c r="B1291" s="2">
        <f>Cleaning!F1581*1000</f>
        <v>51000</v>
      </c>
      <c r="C1291" s="2">
        <f>Cleaning!G1581*1000</f>
        <v>93000</v>
      </c>
      <c r="D1291" s="2">
        <f>(Table1[[#This Row],[Salary (Min)]]+Table1[[#This Row],[Salary (Max)]])/2</f>
        <v>72000</v>
      </c>
      <c r="E1291" t="s">
        <v>7258</v>
      </c>
      <c r="F1291" t="s">
        <v>4270</v>
      </c>
      <c r="G1291" t="str">
        <f>LEFT(Table1[[#This Row],[Location]],FIND(",",Table1[[#This Row],[Location]])-1)</f>
        <v>Palo Alto</v>
      </c>
      <c r="H1291" t="s">
        <v>28</v>
      </c>
      <c r="I1291" t="s">
        <v>29</v>
      </c>
      <c r="J1291" t="s">
        <v>31</v>
      </c>
      <c r="K1291" t="b">
        <v>0</v>
      </c>
      <c r="L1291">
        <v>1</v>
      </c>
      <c r="M1291">
        <v>1</v>
      </c>
      <c r="N1291">
        <v>0</v>
      </c>
      <c r="O1291">
        <v>1</v>
      </c>
      <c r="P1291">
        <v>0</v>
      </c>
      <c r="Q1291">
        <v>1</v>
      </c>
    </row>
    <row r="1292" spans="1:17" x14ac:dyDescent="0.3">
      <c r="A1292" t="str">
        <f>Cleaning!E1582</f>
        <v>Data Analyst</v>
      </c>
      <c r="B1292" s="2">
        <f>Cleaning!F1582*1000</f>
        <v>51000</v>
      </c>
      <c r="C1292" s="2">
        <f>Cleaning!G1582*1000</f>
        <v>93000</v>
      </c>
      <c r="D1292" s="2">
        <f>(Table1[[#This Row],[Salary (Min)]]+Table1[[#This Row],[Salary (Max)]])/2</f>
        <v>72000</v>
      </c>
      <c r="E1292" t="s">
        <v>7259</v>
      </c>
      <c r="F1292" t="s">
        <v>257</v>
      </c>
      <c r="G1292" t="str">
        <f>LEFT(Table1[[#This Row],[Location]],FIND(",",Table1[[#This Row],[Location]])-1)</f>
        <v>Sunnyvale</v>
      </c>
      <c r="H1292" t="s">
        <v>35</v>
      </c>
      <c r="I1292" t="s">
        <v>475</v>
      </c>
      <c r="J1292" t="s">
        <v>229</v>
      </c>
      <c r="K1292" t="b">
        <v>0</v>
      </c>
      <c r="L1292">
        <v>1</v>
      </c>
      <c r="M1292">
        <v>0</v>
      </c>
      <c r="N1292">
        <v>0</v>
      </c>
      <c r="O1292">
        <v>0</v>
      </c>
      <c r="P1292">
        <v>0</v>
      </c>
      <c r="Q1292">
        <v>1</v>
      </c>
    </row>
    <row r="1293" spans="1:17" x14ac:dyDescent="0.3">
      <c r="A1293" t="str">
        <f>Cleaning!E1583</f>
        <v>Data Analyst</v>
      </c>
      <c r="B1293" s="2">
        <f>Cleaning!F1583*1000</f>
        <v>51000</v>
      </c>
      <c r="C1293" s="2">
        <f>Cleaning!G1583*1000</f>
        <v>93000</v>
      </c>
      <c r="D1293" s="2">
        <f>(Table1[[#This Row],[Salary (Min)]]+Table1[[#This Row],[Salary (Max)]])/2</f>
        <v>72000</v>
      </c>
      <c r="E1293" t="s">
        <v>6894</v>
      </c>
      <c r="F1293" t="s">
        <v>4521</v>
      </c>
      <c r="G1293" t="str">
        <f>LEFT(Table1[[#This Row],[Location]],FIND(",",Table1[[#This Row],[Location]])-1)</f>
        <v>Milpitas</v>
      </c>
      <c r="H1293" t="s">
        <v>91</v>
      </c>
      <c r="I1293" t="s">
        <v>119</v>
      </c>
      <c r="J1293" t="s">
        <v>106</v>
      </c>
      <c r="K1293" t="b">
        <v>0</v>
      </c>
      <c r="L1293">
        <v>0</v>
      </c>
      <c r="M1293">
        <v>0</v>
      </c>
      <c r="N1293">
        <v>0</v>
      </c>
      <c r="O1293">
        <v>0</v>
      </c>
      <c r="P1293">
        <v>0</v>
      </c>
      <c r="Q1293">
        <v>1</v>
      </c>
    </row>
    <row r="1294" spans="1:17" x14ac:dyDescent="0.3">
      <c r="A1294" t="str">
        <f>Cleaning!E1584</f>
        <v>Data Analyst</v>
      </c>
      <c r="B1294" s="2">
        <f>Cleaning!F1584*1000</f>
        <v>51000</v>
      </c>
      <c r="C1294" s="2">
        <f>Cleaning!G1584*1000</f>
        <v>93000</v>
      </c>
      <c r="D1294" s="2">
        <f>(Table1[[#This Row],[Salary (Min)]]+Table1[[#This Row],[Salary (Max)]])/2</f>
        <v>72000</v>
      </c>
      <c r="E1294" t="s">
        <v>7257</v>
      </c>
      <c r="F1294" t="s">
        <v>4270</v>
      </c>
      <c r="G1294" t="str">
        <f>LEFT(Table1[[#This Row],[Location]],FIND(",",Table1[[#This Row],[Location]])-1)</f>
        <v>Palo Alto</v>
      </c>
      <c r="H1294" t="s">
        <v>51</v>
      </c>
      <c r="I1294" t="s">
        <v>119</v>
      </c>
      <c r="J1294" t="s">
        <v>229</v>
      </c>
      <c r="K1294" t="b">
        <v>0</v>
      </c>
      <c r="L1294">
        <v>0</v>
      </c>
      <c r="M1294">
        <v>0</v>
      </c>
      <c r="N1294">
        <v>0</v>
      </c>
      <c r="O1294">
        <v>0</v>
      </c>
      <c r="P1294">
        <v>0</v>
      </c>
      <c r="Q1294">
        <v>0</v>
      </c>
    </row>
    <row r="1295" spans="1:17" x14ac:dyDescent="0.3">
      <c r="A1295" t="str">
        <f>Cleaning!E1585</f>
        <v>Data Analyst</v>
      </c>
      <c r="B1295" s="2">
        <f>Cleaning!F1585*1000</f>
        <v>51000</v>
      </c>
      <c r="C1295" s="2">
        <f>Cleaning!G1585*1000</f>
        <v>93000</v>
      </c>
      <c r="D1295" s="2">
        <f>(Table1[[#This Row],[Salary (Min)]]+Table1[[#This Row],[Salary (Max)]])/2</f>
        <v>72000</v>
      </c>
      <c r="E1295" t="s">
        <v>7086</v>
      </c>
      <c r="F1295" t="s">
        <v>2038</v>
      </c>
      <c r="G1295" t="str">
        <f>LEFT(Table1[[#This Row],[Location]],FIND(",",Table1[[#This Row],[Location]])-1)</f>
        <v>Cupertino</v>
      </c>
      <c r="H1295" t="s">
        <v>51</v>
      </c>
      <c r="I1295" t="s">
        <v>222</v>
      </c>
      <c r="J1295" t="s">
        <v>39</v>
      </c>
      <c r="K1295" t="b">
        <v>0</v>
      </c>
      <c r="L1295">
        <v>1</v>
      </c>
      <c r="M1295">
        <v>0</v>
      </c>
      <c r="N1295">
        <v>0</v>
      </c>
      <c r="O1295">
        <v>0</v>
      </c>
      <c r="P1295">
        <v>0</v>
      </c>
      <c r="Q1295">
        <v>1</v>
      </c>
    </row>
    <row r="1296" spans="1:17" x14ac:dyDescent="0.3">
      <c r="A1296" t="str">
        <f>Cleaning!E971</f>
        <v>Data Analyst</v>
      </c>
      <c r="B1296" s="2">
        <f>Cleaning!F971*1000</f>
        <v>53000</v>
      </c>
      <c r="C1296" s="2">
        <f>Cleaning!G971*1000</f>
        <v>94000</v>
      </c>
      <c r="D1296" s="2">
        <f>(Table1[[#This Row],[Salary (Min)]]+Table1[[#This Row],[Salary (Max)]])/2</f>
        <v>73500</v>
      </c>
      <c r="E1296" t="s">
        <v>6861</v>
      </c>
      <c r="F1296" t="s">
        <v>2919</v>
      </c>
      <c r="G1296" t="str">
        <f>LEFT(Table1[[#This Row],[Location]],FIND(",",Table1[[#This Row],[Location]])-1)</f>
        <v>Tempe</v>
      </c>
      <c r="H1296" t="s">
        <v>28</v>
      </c>
      <c r="I1296" t="s">
        <v>194</v>
      </c>
      <c r="J1296" t="s">
        <v>132</v>
      </c>
      <c r="K1296" t="b">
        <v>0</v>
      </c>
      <c r="L1296">
        <v>1</v>
      </c>
      <c r="M1296">
        <v>0</v>
      </c>
      <c r="N1296">
        <v>0</v>
      </c>
      <c r="O1296">
        <v>0</v>
      </c>
      <c r="P1296">
        <v>0</v>
      </c>
      <c r="Q1296">
        <v>1</v>
      </c>
    </row>
    <row r="1297" spans="1:17" x14ac:dyDescent="0.3">
      <c r="A1297" t="str">
        <f>Cleaning!E972</f>
        <v>Data Analyst</v>
      </c>
      <c r="B1297" s="2">
        <f>Cleaning!F972*1000</f>
        <v>53000</v>
      </c>
      <c r="C1297" s="2">
        <f>Cleaning!G972*1000</f>
        <v>94000</v>
      </c>
      <c r="D1297" s="2">
        <f>(Table1[[#This Row],[Salary (Min)]]+Table1[[#This Row],[Salary (Max)]])/2</f>
        <v>73500</v>
      </c>
      <c r="E1297" t="s">
        <v>6862</v>
      </c>
      <c r="F1297" t="s">
        <v>104</v>
      </c>
      <c r="G1297" t="str">
        <f>LEFT(Table1[[#This Row],[Location]],FIND(",",Table1[[#This Row],[Location]])-1)</f>
        <v>Phoenix</v>
      </c>
      <c r="H1297" t="s">
        <v>20</v>
      </c>
      <c r="I1297" t="s">
        <v>178</v>
      </c>
      <c r="J1297" t="s">
        <v>120</v>
      </c>
      <c r="K1297" t="b">
        <v>0</v>
      </c>
      <c r="L1297">
        <v>0</v>
      </c>
      <c r="M1297">
        <v>0</v>
      </c>
      <c r="N1297">
        <v>0</v>
      </c>
      <c r="O1297">
        <v>0</v>
      </c>
      <c r="P1297">
        <v>0</v>
      </c>
      <c r="Q1297">
        <v>0</v>
      </c>
    </row>
    <row r="1298" spans="1:17" x14ac:dyDescent="0.3">
      <c r="A1298" t="str">
        <f>Cleaning!E973</f>
        <v>Data Analyst</v>
      </c>
      <c r="B1298" s="2">
        <f>Cleaning!F973*1000</f>
        <v>53000</v>
      </c>
      <c r="C1298" s="2">
        <f>Cleaning!G973*1000</f>
        <v>94000</v>
      </c>
      <c r="D1298" s="2">
        <f>(Table1[[#This Row],[Salary (Min)]]+Table1[[#This Row],[Salary (Max)]])/2</f>
        <v>73500</v>
      </c>
      <c r="E1298" t="s">
        <v>6863</v>
      </c>
      <c r="F1298" t="s">
        <v>104</v>
      </c>
      <c r="G1298" t="str">
        <f>LEFT(Table1[[#This Row],[Location]],FIND(",",Table1[[#This Row],[Location]])-1)</f>
        <v>Phoenix</v>
      </c>
      <c r="H1298" t="s">
        <v>35</v>
      </c>
      <c r="I1298" t="s">
        <v>194</v>
      </c>
      <c r="J1298" t="s">
        <v>47</v>
      </c>
      <c r="K1298" t="b">
        <v>0</v>
      </c>
      <c r="L1298">
        <v>1</v>
      </c>
      <c r="M1298">
        <v>1</v>
      </c>
      <c r="N1298">
        <v>1</v>
      </c>
      <c r="O1298">
        <v>1</v>
      </c>
      <c r="P1298">
        <v>0</v>
      </c>
      <c r="Q1298">
        <v>0</v>
      </c>
    </row>
    <row r="1299" spans="1:17" x14ac:dyDescent="0.3">
      <c r="A1299" t="str">
        <f>Cleaning!E974</f>
        <v>Data Analyst</v>
      </c>
      <c r="B1299" s="2">
        <f>Cleaning!F974*1000</f>
        <v>53000</v>
      </c>
      <c r="C1299" s="2">
        <f>Cleaning!G974*1000</f>
        <v>94000</v>
      </c>
      <c r="D1299" s="2">
        <f>(Table1[[#This Row],[Salary (Min)]]+Table1[[#This Row],[Salary (Max)]])/2</f>
        <v>73500</v>
      </c>
      <c r="E1299" t="s">
        <v>6864</v>
      </c>
      <c r="F1299" t="s">
        <v>104</v>
      </c>
      <c r="G1299" t="str">
        <f>LEFT(Table1[[#This Row],[Location]],FIND(",",Table1[[#This Row],[Location]])-1)</f>
        <v>Phoenix</v>
      </c>
      <c r="H1299" t="s">
        <v>51</v>
      </c>
      <c r="I1299" t="s">
        <v>1737</v>
      </c>
      <c r="J1299" t="s">
        <v>24</v>
      </c>
      <c r="K1299" t="b">
        <v>0</v>
      </c>
      <c r="L1299">
        <v>0</v>
      </c>
      <c r="M1299">
        <v>0</v>
      </c>
      <c r="N1299">
        <v>0</v>
      </c>
      <c r="O1299">
        <v>0</v>
      </c>
      <c r="P1299">
        <v>0</v>
      </c>
      <c r="Q1299">
        <v>0</v>
      </c>
    </row>
    <row r="1300" spans="1:17" x14ac:dyDescent="0.3">
      <c r="A1300" t="str">
        <f>Cleaning!E975</f>
        <v>Data Analyst</v>
      </c>
      <c r="B1300" s="2">
        <f>Cleaning!F975*1000</f>
        <v>53000</v>
      </c>
      <c r="C1300" s="2">
        <f>Cleaning!G975*1000</f>
        <v>94000</v>
      </c>
      <c r="D1300" s="2">
        <f>(Table1[[#This Row],[Salary (Min)]]+Table1[[#This Row],[Salary (Max)]])/2</f>
        <v>73500</v>
      </c>
      <c r="E1300" t="s">
        <v>6865</v>
      </c>
      <c r="F1300" t="s">
        <v>104</v>
      </c>
      <c r="G1300" t="str">
        <f>LEFT(Table1[[#This Row],[Location]],FIND(",",Table1[[#This Row],[Location]])-1)</f>
        <v>Phoenix</v>
      </c>
      <c r="H1300" t="s">
        <v>35</v>
      </c>
      <c r="I1300" t="s">
        <v>222</v>
      </c>
      <c r="J1300" t="s">
        <v>24</v>
      </c>
      <c r="K1300" t="b">
        <v>0</v>
      </c>
      <c r="L1300">
        <v>0</v>
      </c>
      <c r="M1300">
        <v>1</v>
      </c>
      <c r="N1300">
        <v>0</v>
      </c>
      <c r="O1300">
        <v>0</v>
      </c>
      <c r="P1300">
        <v>0</v>
      </c>
      <c r="Q1300">
        <v>0</v>
      </c>
    </row>
    <row r="1301" spans="1:17" x14ac:dyDescent="0.3">
      <c r="A1301" t="str">
        <f>Cleaning!E976</f>
        <v>Data Analyst</v>
      </c>
      <c r="B1301" s="2">
        <f>Cleaning!F976*1000</f>
        <v>53000</v>
      </c>
      <c r="C1301" s="2">
        <f>Cleaning!G976*1000</f>
        <v>94000</v>
      </c>
      <c r="D1301" s="2">
        <f>(Table1[[#This Row],[Salary (Min)]]+Table1[[#This Row],[Salary (Max)]])/2</f>
        <v>73500</v>
      </c>
      <c r="E1301" t="s">
        <v>6866</v>
      </c>
      <c r="F1301" t="s">
        <v>2936</v>
      </c>
      <c r="G1301" t="str">
        <f>LEFT(Table1[[#This Row],[Location]],FIND(",",Table1[[#This Row],[Location]])-1)</f>
        <v>Scottsdale</v>
      </c>
      <c r="H1301" t="s">
        <v>28</v>
      </c>
      <c r="I1301" t="s">
        <v>2066</v>
      </c>
      <c r="J1301" t="s">
        <v>31</v>
      </c>
      <c r="K1301" t="b">
        <v>0</v>
      </c>
      <c r="L1301">
        <v>1</v>
      </c>
      <c r="M1301">
        <v>0</v>
      </c>
      <c r="N1301">
        <v>0</v>
      </c>
      <c r="O1301">
        <v>0</v>
      </c>
      <c r="P1301">
        <v>0</v>
      </c>
      <c r="Q1301">
        <v>1</v>
      </c>
    </row>
    <row r="1302" spans="1:17" x14ac:dyDescent="0.3">
      <c r="A1302" t="str">
        <f>Cleaning!E977</f>
        <v>Data Analyst</v>
      </c>
      <c r="B1302" s="2">
        <f>Cleaning!F977*1000</f>
        <v>53000</v>
      </c>
      <c r="C1302" s="2">
        <f>Cleaning!G977*1000</f>
        <v>94000</v>
      </c>
      <c r="D1302" s="2">
        <f>(Table1[[#This Row],[Salary (Min)]]+Table1[[#This Row],[Salary (Max)]])/2</f>
        <v>73500</v>
      </c>
      <c r="E1302" t="s">
        <v>6863</v>
      </c>
      <c r="F1302" t="s">
        <v>104</v>
      </c>
      <c r="G1302" t="str">
        <f>LEFT(Table1[[#This Row],[Location]],FIND(",",Table1[[#This Row],[Location]])-1)</f>
        <v>Phoenix</v>
      </c>
      <c r="H1302" t="s">
        <v>35</v>
      </c>
      <c r="I1302" t="s">
        <v>194</v>
      </c>
      <c r="J1302" t="s">
        <v>47</v>
      </c>
      <c r="K1302" t="b">
        <v>0</v>
      </c>
      <c r="L1302">
        <v>0</v>
      </c>
      <c r="M1302">
        <v>0</v>
      </c>
      <c r="N1302">
        <v>0</v>
      </c>
      <c r="O1302">
        <v>0</v>
      </c>
      <c r="P1302">
        <v>0</v>
      </c>
      <c r="Q1302">
        <v>0</v>
      </c>
    </row>
    <row r="1303" spans="1:17" x14ac:dyDescent="0.3">
      <c r="A1303" t="str">
        <f>Cleaning!E978</f>
        <v>Data Analyst</v>
      </c>
      <c r="B1303" s="2">
        <f>Cleaning!F978*1000</f>
        <v>53000</v>
      </c>
      <c r="C1303" s="2">
        <f>Cleaning!G978*1000</f>
        <v>94000</v>
      </c>
      <c r="D1303" s="2">
        <f>(Table1[[#This Row],[Salary (Min)]]+Table1[[#This Row],[Salary (Max)]])/2</f>
        <v>73500</v>
      </c>
      <c r="E1303" t="s">
        <v>6252</v>
      </c>
      <c r="F1303" t="s">
        <v>104</v>
      </c>
      <c r="G1303" t="str">
        <f>LEFT(Table1[[#This Row],[Location]],FIND(",",Table1[[#This Row],[Location]])-1)</f>
        <v>Phoenix</v>
      </c>
      <c r="H1303" t="s">
        <v>28</v>
      </c>
      <c r="I1303" t="s">
        <v>222</v>
      </c>
      <c r="J1303" t="s">
        <v>31</v>
      </c>
      <c r="K1303" t="b">
        <v>0</v>
      </c>
      <c r="L1303">
        <v>0</v>
      </c>
      <c r="M1303">
        <v>0</v>
      </c>
      <c r="N1303">
        <v>0</v>
      </c>
      <c r="O1303">
        <v>1</v>
      </c>
      <c r="P1303">
        <v>0</v>
      </c>
      <c r="Q1303">
        <v>0</v>
      </c>
    </row>
    <row r="1304" spans="1:17" x14ac:dyDescent="0.3">
      <c r="A1304" t="str">
        <f>Cleaning!E979</f>
        <v>Data Analyst</v>
      </c>
      <c r="B1304" s="2">
        <f>Cleaning!F979*1000</f>
        <v>53000</v>
      </c>
      <c r="C1304" s="2">
        <f>Cleaning!G979*1000</f>
        <v>94000</v>
      </c>
      <c r="D1304" s="2">
        <f>(Table1[[#This Row],[Salary (Min)]]+Table1[[#This Row],[Salary (Max)]])/2</f>
        <v>73500</v>
      </c>
      <c r="E1304" t="s">
        <v>6867</v>
      </c>
      <c r="F1304" t="s">
        <v>104</v>
      </c>
      <c r="G1304" t="str">
        <f>LEFT(Table1[[#This Row],[Location]],FIND(",",Table1[[#This Row],[Location]])-1)</f>
        <v>Phoenix</v>
      </c>
      <c r="H1304" t="s">
        <v>118</v>
      </c>
      <c r="I1304" t="s">
        <v>222</v>
      </c>
      <c r="J1304" t="s">
        <v>160</v>
      </c>
      <c r="K1304" t="b">
        <v>0</v>
      </c>
      <c r="L1304">
        <v>1</v>
      </c>
      <c r="M1304">
        <v>1</v>
      </c>
      <c r="N1304">
        <v>0</v>
      </c>
      <c r="O1304">
        <v>1</v>
      </c>
      <c r="P1304">
        <v>1</v>
      </c>
      <c r="Q1304">
        <v>0</v>
      </c>
    </row>
    <row r="1305" spans="1:17" x14ac:dyDescent="0.3">
      <c r="A1305" t="str">
        <f>Cleaning!E980</f>
        <v>Data Analyst</v>
      </c>
      <c r="B1305" s="2">
        <f>Cleaning!F980*1000</f>
        <v>53000</v>
      </c>
      <c r="C1305" s="2">
        <f>Cleaning!G980*1000</f>
        <v>94000</v>
      </c>
      <c r="D1305" s="2">
        <f>(Table1[[#This Row],[Salary (Min)]]+Table1[[#This Row],[Salary (Max)]])/2</f>
        <v>73500</v>
      </c>
      <c r="E1305" t="s">
        <v>6868</v>
      </c>
      <c r="F1305" t="s">
        <v>104</v>
      </c>
      <c r="G1305" t="str">
        <f>LEFT(Table1[[#This Row],[Location]],FIND(",",Table1[[#This Row],[Location]])-1)</f>
        <v>Phoenix</v>
      </c>
      <c r="H1305" t="s">
        <v>72</v>
      </c>
      <c r="I1305" t="s">
        <v>1569</v>
      </c>
      <c r="J1305" t="s">
        <v>75</v>
      </c>
      <c r="K1305" t="b">
        <v>0</v>
      </c>
      <c r="L1305">
        <v>1</v>
      </c>
      <c r="M1305">
        <v>1</v>
      </c>
      <c r="N1305">
        <v>0</v>
      </c>
      <c r="O1305">
        <v>0</v>
      </c>
      <c r="P1305">
        <v>0</v>
      </c>
      <c r="Q1305">
        <v>1</v>
      </c>
    </row>
    <row r="1306" spans="1:17" x14ac:dyDescent="0.3">
      <c r="A1306" t="str">
        <f>Cleaning!E981</f>
        <v>Business Analyst</v>
      </c>
      <c r="B1306" s="2">
        <f>Cleaning!F981*1000</f>
        <v>53000</v>
      </c>
      <c r="C1306" s="2">
        <f>Cleaning!G981*1000</f>
        <v>94000</v>
      </c>
      <c r="D1306" s="2">
        <f>(Table1[[#This Row],[Salary (Min)]]+Table1[[#This Row],[Salary (Max)]])/2</f>
        <v>73500</v>
      </c>
      <c r="E1306" t="s">
        <v>6869</v>
      </c>
      <c r="F1306" t="s">
        <v>2936</v>
      </c>
      <c r="G1306" t="str">
        <f>LEFT(Table1[[#This Row],[Location]],FIND(",",Table1[[#This Row],[Location]])-1)</f>
        <v>Scottsdale</v>
      </c>
      <c r="H1306" t="s">
        <v>20</v>
      </c>
      <c r="I1306" t="s">
        <v>563</v>
      </c>
      <c r="J1306" t="s">
        <v>24</v>
      </c>
      <c r="K1306" t="b">
        <v>0</v>
      </c>
      <c r="L1306">
        <v>0</v>
      </c>
      <c r="M1306">
        <v>1</v>
      </c>
      <c r="N1306">
        <v>0</v>
      </c>
      <c r="O1306">
        <v>0</v>
      </c>
      <c r="P1306">
        <v>0</v>
      </c>
      <c r="Q1306">
        <v>0</v>
      </c>
    </row>
    <row r="1307" spans="1:17" x14ac:dyDescent="0.3">
      <c r="A1307" t="str">
        <f>Cleaning!E982</f>
        <v>Data Analyst</v>
      </c>
      <c r="B1307" s="2">
        <f>Cleaning!F982*1000</f>
        <v>53000</v>
      </c>
      <c r="C1307" s="2">
        <f>Cleaning!G982*1000</f>
        <v>94000</v>
      </c>
      <c r="D1307" s="2">
        <f>(Table1[[#This Row],[Salary (Min)]]+Table1[[#This Row],[Salary (Max)]])/2</f>
        <v>73500</v>
      </c>
      <c r="E1307" t="s">
        <v>6870</v>
      </c>
      <c r="F1307" t="s">
        <v>104</v>
      </c>
      <c r="G1307" t="str">
        <f>LEFT(Table1[[#This Row],[Location]],FIND(",",Table1[[#This Row],[Location]])-1)</f>
        <v>Phoenix</v>
      </c>
      <c r="H1307" t="s">
        <v>51</v>
      </c>
      <c r="I1307" t="s">
        <v>222</v>
      </c>
      <c r="J1307" t="s">
        <v>39</v>
      </c>
      <c r="K1307" t="b">
        <v>0</v>
      </c>
      <c r="L1307">
        <v>1</v>
      </c>
      <c r="M1307">
        <v>1</v>
      </c>
      <c r="N1307">
        <v>0</v>
      </c>
      <c r="O1307">
        <v>0</v>
      </c>
      <c r="P1307">
        <v>0</v>
      </c>
      <c r="Q1307">
        <v>0</v>
      </c>
    </row>
    <row r="1308" spans="1:17" x14ac:dyDescent="0.3">
      <c r="A1308" t="str">
        <f>Cleaning!E983</f>
        <v>Data Analyst</v>
      </c>
      <c r="B1308" s="2">
        <f>Cleaning!F983*1000</f>
        <v>53000</v>
      </c>
      <c r="C1308" s="2">
        <f>Cleaning!G983*1000</f>
        <v>94000</v>
      </c>
      <c r="D1308" s="2">
        <f>(Table1[[#This Row],[Salary (Min)]]+Table1[[#This Row],[Salary (Max)]])/2</f>
        <v>73500</v>
      </c>
      <c r="E1308" t="s">
        <v>6741</v>
      </c>
      <c r="F1308" t="s">
        <v>2919</v>
      </c>
      <c r="G1308" t="str">
        <f>LEFT(Table1[[#This Row],[Location]],FIND(",",Table1[[#This Row],[Location]])-1)</f>
        <v>Tempe</v>
      </c>
      <c r="H1308" t="s">
        <v>20</v>
      </c>
      <c r="I1308" t="s">
        <v>222</v>
      </c>
      <c r="J1308" t="s">
        <v>39</v>
      </c>
      <c r="K1308" t="b">
        <v>0</v>
      </c>
      <c r="L1308">
        <v>0</v>
      </c>
      <c r="M1308">
        <v>0</v>
      </c>
      <c r="N1308">
        <v>0</v>
      </c>
      <c r="O1308">
        <v>1</v>
      </c>
      <c r="P1308">
        <v>0</v>
      </c>
      <c r="Q1308">
        <v>1</v>
      </c>
    </row>
    <row r="1309" spans="1:17" x14ac:dyDescent="0.3">
      <c r="A1309" t="str">
        <f>Cleaning!E984</f>
        <v>Data Analyst</v>
      </c>
      <c r="B1309" s="2">
        <f>Cleaning!F984*1000</f>
        <v>53000</v>
      </c>
      <c r="C1309" s="2">
        <f>Cleaning!G984*1000</f>
        <v>94000</v>
      </c>
      <c r="D1309" s="2">
        <f>(Table1[[#This Row],[Salary (Min)]]+Table1[[#This Row],[Salary (Max)]])/2</f>
        <v>73500</v>
      </c>
      <c r="E1309" t="s">
        <v>6871</v>
      </c>
      <c r="F1309" t="s">
        <v>104</v>
      </c>
      <c r="G1309" t="str">
        <f>LEFT(Table1[[#This Row],[Location]],FIND(",",Table1[[#This Row],[Location]])-1)</f>
        <v>Phoenix</v>
      </c>
      <c r="H1309" t="s">
        <v>72</v>
      </c>
      <c r="I1309" t="s">
        <v>222</v>
      </c>
      <c r="J1309" t="s">
        <v>229</v>
      </c>
      <c r="K1309" t="b">
        <v>0</v>
      </c>
      <c r="L1309">
        <v>0</v>
      </c>
      <c r="M1309">
        <v>1</v>
      </c>
      <c r="N1309">
        <v>0</v>
      </c>
      <c r="O1309">
        <v>0</v>
      </c>
      <c r="P1309">
        <v>0</v>
      </c>
      <c r="Q1309">
        <v>0</v>
      </c>
    </row>
    <row r="1310" spans="1:17" x14ac:dyDescent="0.3">
      <c r="A1310" t="str">
        <f>Cleaning!E985</f>
        <v>Data Analyst</v>
      </c>
      <c r="B1310" s="2">
        <f>Cleaning!F985*1000</f>
        <v>53000</v>
      </c>
      <c r="C1310" s="2">
        <f>Cleaning!G985*1000</f>
        <v>94000</v>
      </c>
      <c r="D1310" s="2">
        <f>(Table1[[#This Row],[Salary (Min)]]+Table1[[#This Row],[Salary (Max)]])/2</f>
        <v>73500</v>
      </c>
      <c r="E1310" t="s">
        <v>6872</v>
      </c>
      <c r="F1310" t="s">
        <v>104</v>
      </c>
      <c r="G1310" t="str">
        <f>LEFT(Table1[[#This Row],[Location]],FIND(",",Table1[[#This Row],[Location]])-1)</f>
        <v>Phoenix</v>
      </c>
      <c r="H1310" t="s">
        <v>35</v>
      </c>
      <c r="I1310" t="s">
        <v>222</v>
      </c>
      <c r="J1310" t="s">
        <v>39</v>
      </c>
      <c r="K1310" t="b">
        <v>0</v>
      </c>
      <c r="L1310">
        <v>1</v>
      </c>
      <c r="M1310">
        <v>0</v>
      </c>
      <c r="N1310">
        <v>0</v>
      </c>
      <c r="O1310">
        <v>0</v>
      </c>
      <c r="P1310">
        <v>0</v>
      </c>
      <c r="Q1310">
        <v>1</v>
      </c>
    </row>
    <row r="1311" spans="1:17" x14ac:dyDescent="0.3">
      <c r="A1311" t="str">
        <f>Cleaning!E986</f>
        <v>Data Analyst</v>
      </c>
      <c r="B1311" s="2">
        <f>Cleaning!F986*1000</f>
        <v>53000</v>
      </c>
      <c r="C1311" s="2">
        <f>Cleaning!G986*1000</f>
        <v>94000</v>
      </c>
      <c r="D1311" s="2">
        <f>(Table1[[#This Row],[Salary (Min)]]+Table1[[#This Row],[Salary (Max)]])/2</f>
        <v>73500</v>
      </c>
      <c r="E1311" t="s">
        <v>6210</v>
      </c>
      <c r="F1311" t="s">
        <v>2919</v>
      </c>
      <c r="G1311" t="str">
        <f>LEFT(Table1[[#This Row],[Location]],FIND(",",Table1[[#This Row],[Location]])-1)</f>
        <v>Tempe</v>
      </c>
      <c r="H1311" t="s">
        <v>51</v>
      </c>
      <c r="I1311" t="s">
        <v>46</v>
      </c>
      <c r="J1311" t="s">
        <v>24</v>
      </c>
      <c r="K1311" t="b">
        <v>0</v>
      </c>
      <c r="L1311">
        <v>1</v>
      </c>
      <c r="M1311">
        <v>1</v>
      </c>
      <c r="N1311">
        <v>0</v>
      </c>
      <c r="O1311">
        <v>0</v>
      </c>
      <c r="P1311">
        <v>0</v>
      </c>
      <c r="Q1311">
        <v>1</v>
      </c>
    </row>
    <row r="1312" spans="1:17" x14ac:dyDescent="0.3">
      <c r="A1312" t="str">
        <f>Cleaning!E987</f>
        <v>Data Analyst</v>
      </c>
      <c r="B1312" s="2">
        <f>Cleaning!F987*1000</f>
        <v>53000</v>
      </c>
      <c r="C1312" s="2">
        <f>Cleaning!G987*1000</f>
        <v>94000</v>
      </c>
      <c r="D1312" s="2">
        <f>(Table1[[#This Row],[Salary (Min)]]+Table1[[#This Row],[Salary (Max)]])/2</f>
        <v>73500</v>
      </c>
      <c r="E1312" t="s">
        <v>6873</v>
      </c>
      <c r="F1312" t="s">
        <v>104</v>
      </c>
      <c r="G1312" t="str">
        <f>LEFT(Table1[[#This Row],[Location]],FIND(",",Table1[[#This Row],[Location]])-1)</f>
        <v>Phoenix</v>
      </c>
      <c r="H1312" t="s">
        <v>91</v>
      </c>
      <c r="I1312" t="s">
        <v>22</v>
      </c>
      <c r="J1312" t="s">
        <v>106</v>
      </c>
      <c r="K1312" t="b">
        <v>0</v>
      </c>
      <c r="L1312">
        <v>1</v>
      </c>
      <c r="M1312">
        <v>1</v>
      </c>
      <c r="N1312">
        <v>0</v>
      </c>
      <c r="O1312">
        <v>0</v>
      </c>
      <c r="P1312">
        <v>1</v>
      </c>
      <c r="Q1312">
        <v>1</v>
      </c>
    </row>
    <row r="1313" spans="1:17" x14ac:dyDescent="0.3">
      <c r="A1313" t="str">
        <f>Cleaning!E988</f>
        <v>Data Analyst</v>
      </c>
      <c r="B1313" s="2">
        <f>Cleaning!F988*1000</f>
        <v>53000</v>
      </c>
      <c r="C1313" s="2">
        <f>Cleaning!G988*1000</f>
        <v>94000</v>
      </c>
      <c r="D1313" s="2">
        <f>(Table1[[#This Row],[Salary (Min)]]+Table1[[#This Row],[Salary (Max)]])/2</f>
        <v>73500</v>
      </c>
      <c r="E1313" t="s">
        <v>6874</v>
      </c>
      <c r="F1313" t="s">
        <v>2936</v>
      </c>
      <c r="G1313" t="str">
        <f>LEFT(Table1[[#This Row],[Location]],FIND(",",Table1[[#This Row],[Location]])-1)</f>
        <v>Scottsdale</v>
      </c>
      <c r="H1313" t="s">
        <v>91</v>
      </c>
      <c r="I1313" t="s">
        <v>137</v>
      </c>
      <c r="J1313" t="s">
        <v>155</v>
      </c>
      <c r="K1313" t="b">
        <v>0</v>
      </c>
      <c r="L1313">
        <v>0</v>
      </c>
      <c r="M1313">
        <v>0</v>
      </c>
      <c r="N1313">
        <v>0</v>
      </c>
      <c r="O1313">
        <v>0</v>
      </c>
      <c r="P1313">
        <v>0</v>
      </c>
      <c r="Q1313">
        <v>0</v>
      </c>
    </row>
    <row r="1314" spans="1:17" x14ac:dyDescent="0.3">
      <c r="A1314" t="str">
        <f>Cleaning!E989</f>
        <v>Data Analyst</v>
      </c>
      <c r="B1314" s="2">
        <f>Cleaning!F989*1000</f>
        <v>53000</v>
      </c>
      <c r="C1314" s="2">
        <f>Cleaning!G989*1000</f>
        <v>94000</v>
      </c>
      <c r="D1314" s="2">
        <f>(Table1[[#This Row],[Salary (Min)]]+Table1[[#This Row],[Salary (Max)]])/2</f>
        <v>73500</v>
      </c>
      <c r="E1314" t="s">
        <v>6875</v>
      </c>
      <c r="F1314" t="s">
        <v>104</v>
      </c>
      <c r="G1314" t="str">
        <f>LEFT(Table1[[#This Row],[Location]],FIND(",",Table1[[#This Row],[Location]])-1)</f>
        <v>Phoenix</v>
      </c>
      <c r="H1314" t="s">
        <v>28</v>
      </c>
      <c r="I1314" t="s">
        <v>1374</v>
      </c>
      <c r="J1314" t="s">
        <v>86</v>
      </c>
      <c r="K1314" t="b">
        <v>0</v>
      </c>
      <c r="L1314">
        <v>0</v>
      </c>
      <c r="M1314">
        <v>0</v>
      </c>
      <c r="N1314">
        <v>0</v>
      </c>
      <c r="O1314">
        <v>0</v>
      </c>
      <c r="P1314">
        <v>0</v>
      </c>
      <c r="Q1314">
        <v>1</v>
      </c>
    </row>
    <row r="1315" spans="1:17" x14ac:dyDescent="0.3">
      <c r="A1315" t="str">
        <f>Cleaning!E990</f>
        <v>Data Analyst</v>
      </c>
      <c r="B1315" s="2">
        <f>Cleaning!F990*1000</f>
        <v>53000</v>
      </c>
      <c r="C1315" s="2">
        <f>Cleaning!G990*1000</f>
        <v>94000</v>
      </c>
      <c r="D1315" s="2">
        <f>(Table1[[#This Row],[Salary (Min)]]+Table1[[#This Row],[Salary (Max)]])/2</f>
        <v>73500</v>
      </c>
      <c r="E1315" t="s">
        <v>6876</v>
      </c>
      <c r="F1315" t="s">
        <v>104</v>
      </c>
      <c r="G1315" t="str">
        <f>LEFT(Table1[[#This Row],[Location]],FIND(",",Table1[[#This Row],[Location]])-1)</f>
        <v>Phoenix</v>
      </c>
      <c r="H1315" t="s">
        <v>28</v>
      </c>
      <c r="I1315" t="s">
        <v>58</v>
      </c>
      <c r="J1315" t="s">
        <v>86</v>
      </c>
      <c r="K1315" t="b">
        <v>0</v>
      </c>
      <c r="L1315">
        <v>0</v>
      </c>
      <c r="M1315">
        <v>0</v>
      </c>
      <c r="N1315">
        <v>0</v>
      </c>
      <c r="O1315">
        <v>0</v>
      </c>
      <c r="P1315">
        <v>0</v>
      </c>
      <c r="Q1315">
        <v>1</v>
      </c>
    </row>
    <row r="1316" spans="1:17" x14ac:dyDescent="0.3">
      <c r="A1316" t="str">
        <f>Cleaning!E991</f>
        <v>Data Analyst</v>
      </c>
      <c r="B1316" s="2">
        <f>Cleaning!F991*1000</f>
        <v>53000</v>
      </c>
      <c r="C1316" s="2">
        <f>Cleaning!G991*1000</f>
        <v>94000</v>
      </c>
      <c r="D1316" s="2">
        <f>(Table1[[#This Row],[Salary (Min)]]+Table1[[#This Row],[Salary (Max)]])/2</f>
        <v>73500</v>
      </c>
      <c r="E1316" t="s">
        <v>6301</v>
      </c>
      <c r="F1316" t="s">
        <v>2919</v>
      </c>
      <c r="G1316" t="str">
        <f>LEFT(Table1[[#This Row],[Location]],FIND(",",Table1[[#This Row],[Location]])-1)</f>
        <v>Tempe</v>
      </c>
      <c r="H1316" t="s">
        <v>91</v>
      </c>
      <c r="I1316" t="s">
        <v>46</v>
      </c>
      <c r="J1316" t="s">
        <v>106</v>
      </c>
      <c r="K1316" t="b">
        <v>0</v>
      </c>
      <c r="L1316">
        <v>0</v>
      </c>
      <c r="M1316">
        <v>0</v>
      </c>
      <c r="N1316">
        <v>0</v>
      </c>
      <c r="O1316">
        <v>0</v>
      </c>
      <c r="P1316">
        <v>0</v>
      </c>
      <c r="Q1316">
        <v>1</v>
      </c>
    </row>
    <row r="1317" spans="1:17" x14ac:dyDescent="0.3">
      <c r="A1317" t="str">
        <f>Cleaning!E992</f>
        <v>Data Analyst</v>
      </c>
      <c r="B1317" s="2">
        <f>Cleaning!F992*1000</f>
        <v>53000</v>
      </c>
      <c r="C1317" s="2">
        <f>Cleaning!G992*1000</f>
        <v>94000</v>
      </c>
      <c r="D1317" s="2">
        <f>(Table1[[#This Row],[Salary (Min)]]+Table1[[#This Row],[Salary (Max)]])/2</f>
        <v>73500</v>
      </c>
      <c r="E1317" t="s">
        <v>6877</v>
      </c>
      <c r="F1317" t="s">
        <v>2919</v>
      </c>
      <c r="G1317" t="str">
        <f>LEFT(Table1[[#This Row],[Location]],FIND(",",Table1[[#This Row],[Location]])-1)</f>
        <v>Tempe</v>
      </c>
      <c r="H1317" t="s">
        <v>137</v>
      </c>
      <c r="I1317" t="s">
        <v>137</v>
      </c>
      <c r="J1317" t="s">
        <v>137</v>
      </c>
      <c r="K1317" t="b">
        <v>0</v>
      </c>
      <c r="L1317">
        <v>1</v>
      </c>
      <c r="M1317">
        <v>0</v>
      </c>
      <c r="N1317">
        <v>0</v>
      </c>
      <c r="O1317">
        <v>0</v>
      </c>
      <c r="P1317">
        <v>0</v>
      </c>
      <c r="Q1317">
        <v>1</v>
      </c>
    </row>
    <row r="1318" spans="1:17" x14ac:dyDescent="0.3">
      <c r="A1318" t="str">
        <f>Cleaning!E993</f>
        <v>Data Analyst</v>
      </c>
      <c r="B1318" s="2">
        <f>Cleaning!F993*1000</f>
        <v>53000</v>
      </c>
      <c r="C1318" s="2">
        <f>Cleaning!G993*1000</f>
        <v>94000</v>
      </c>
      <c r="D1318" s="2">
        <f>(Table1[[#This Row],[Salary (Min)]]+Table1[[#This Row],[Salary (Max)]])/2</f>
        <v>73500</v>
      </c>
      <c r="E1318" t="s">
        <v>6869</v>
      </c>
      <c r="F1318" t="s">
        <v>2936</v>
      </c>
      <c r="G1318" t="str">
        <f>LEFT(Table1[[#This Row],[Location]],FIND(",",Table1[[#This Row],[Location]])-1)</f>
        <v>Scottsdale</v>
      </c>
      <c r="H1318" t="s">
        <v>20</v>
      </c>
      <c r="I1318" t="s">
        <v>563</v>
      </c>
      <c r="J1318" t="s">
        <v>24</v>
      </c>
      <c r="K1318" t="b">
        <v>0</v>
      </c>
      <c r="L1318">
        <v>0</v>
      </c>
      <c r="M1318">
        <v>0</v>
      </c>
      <c r="N1318">
        <v>0</v>
      </c>
      <c r="O1318">
        <v>0</v>
      </c>
      <c r="P1318">
        <v>1</v>
      </c>
      <c r="Q1318">
        <v>1</v>
      </c>
    </row>
    <row r="1319" spans="1:17" x14ac:dyDescent="0.3">
      <c r="A1319" t="str">
        <f>Cleaning!E994</f>
        <v>Business Analyst</v>
      </c>
      <c r="B1319" s="2">
        <f>Cleaning!F994*1000</f>
        <v>53000</v>
      </c>
      <c r="C1319" s="2">
        <f>Cleaning!G994*1000</f>
        <v>94000</v>
      </c>
      <c r="D1319" s="2">
        <f>(Table1[[#This Row],[Salary (Min)]]+Table1[[#This Row],[Salary (Max)]])/2</f>
        <v>73500</v>
      </c>
      <c r="E1319" t="s">
        <v>6861</v>
      </c>
      <c r="F1319" t="s">
        <v>2919</v>
      </c>
      <c r="G1319" t="str">
        <f>LEFT(Table1[[#This Row],[Location]],FIND(",",Table1[[#This Row],[Location]])-1)</f>
        <v>Tempe</v>
      </c>
      <c r="H1319" t="s">
        <v>28</v>
      </c>
      <c r="I1319" t="s">
        <v>194</v>
      </c>
      <c r="J1319" t="s">
        <v>132</v>
      </c>
      <c r="K1319" t="b">
        <v>0</v>
      </c>
      <c r="L1319">
        <v>1</v>
      </c>
      <c r="M1319">
        <v>0</v>
      </c>
      <c r="N1319">
        <v>0</v>
      </c>
      <c r="O1319">
        <v>0</v>
      </c>
      <c r="P1319">
        <v>0</v>
      </c>
      <c r="Q1319">
        <v>0</v>
      </c>
    </row>
    <row r="1320" spans="1:17" x14ac:dyDescent="0.3">
      <c r="A1320" t="str">
        <f>Cleaning!E995</f>
        <v>Data Analyst</v>
      </c>
      <c r="B1320" s="2">
        <f>Cleaning!F995*1000</f>
        <v>53000</v>
      </c>
      <c r="C1320" s="2">
        <f>Cleaning!G995*1000</f>
        <v>94000</v>
      </c>
      <c r="D1320" s="2">
        <f>(Table1[[#This Row],[Salary (Min)]]+Table1[[#This Row],[Salary (Max)]])/2</f>
        <v>73500</v>
      </c>
      <c r="E1320" t="s">
        <v>6861</v>
      </c>
      <c r="F1320" t="s">
        <v>2919</v>
      </c>
      <c r="G1320" t="str">
        <f>LEFT(Table1[[#This Row],[Location]],FIND(",",Table1[[#This Row],[Location]])-1)</f>
        <v>Tempe</v>
      </c>
      <c r="H1320" t="s">
        <v>28</v>
      </c>
      <c r="I1320" t="s">
        <v>194</v>
      </c>
      <c r="J1320" t="s">
        <v>132</v>
      </c>
      <c r="K1320" t="b">
        <v>0</v>
      </c>
      <c r="L1320">
        <v>1</v>
      </c>
      <c r="M1320">
        <v>1</v>
      </c>
      <c r="N1320">
        <v>0</v>
      </c>
      <c r="O1320">
        <v>0</v>
      </c>
      <c r="P1320">
        <v>0</v>
      </c>
      <c r="Q1320">
        <v>0</v>
      </c>
    </row>
    <row r="1321" spans="1:17" x14ac:dyDescent="0.3">
      <c r="A1321" t="str">
        <f>Cleaning!E996</f>
        <v>Data Analyst</v>
      </c>
      <c r="B1321" s="2">
        <f>Cleaning!F996*1000</f>
        <v>53000</v>
      </c>
      <c r="C1321" s="2">
        <f>Cleaning!G996*1000</f>
        <v>94000</v>
      </c>
      <c r="D1321" s="2">
        <f>(Table1[[#This Row],[Salary (Min)]]+Table1[[#This Row],[Salary (Max)]])/2</f>
        <v>73500</v>
      </c>
      <c r="E1321" t="s">
        <v>6878</v>
      </c>
      <c r="F1321" t="s">
        <v>2980</v>
      </c>
      <c r="G1321" t="str">
        <f>LEFT(Table1[[#This Row],[Location]],FIND(",",Table1[[#This Row],[Location]])-1)</f>
        <v>Glendale</v>
      </c>
      <c r="H1321" t="s">
        <v>35</v>
      </c>
      <c r="I1321" t="s">
        <v>194</v>
      </c>
      <c r="J1321" t="s">
        <v>24</v>
      </c>
      <c r="K1321" t="b">
        <v>0</v>
      </c>
      <c r="L1321">
        <v>1</v>
      </c>
      <c r="M1321">
        <v>0</v>
      </c>
      <c r="N1321">
        <v>0</v>
      </c>
      <c r="O1321">
        <v>0</v>
      </c>
      <c r="P1321">
        <v>1</v>
      </c>
      <c r="Q1321">
        <v>1</v>
      </c>
    </row>
    <row r="1322" spans="1:17" x14ac:dyDescent="0.3">
      <c r="A1322" t="str">
        <f>Cleaning!E997</f>
        <v>Data Analyst</v>
      </c>
      <c r="B1322" s="2">
        <f>Cleaning!F997*1000</f>
        <v>53000</v>
      </c>
      <c r="C1322" s="2">
        <f>Cleaning!G997*1000</f>
        <v>94000</v>
      </c>
      <c r="D1322" s="2">
        <f>(Table1[[#This Row],[Salary (Min)]]+Table1[[#This Row],[Salary (Max)]])/2</f>
        <v>73500</v>
      </c>
      <c r="E1322" t="s">
        <v>6879</v>
      </c>
      <c r="F1322" t="s">
        <v>2936</v>
      </c>
      <c r="G1322" t="str">
        <f>LEFT(Table1[[#This Row],[Location]],FIND(",",Table1[[#This Row],[Location]])-1)</f>
        <v>Scottsdale</v>
      </c>
      <c r="H1322" t="s">
        <v>35</v>
      </c>
      <c r="I1322" t="s">
        <v>194</v>
      </c>
      <c r="J1322" t="s">
        <v>229</v>
      </c>
      <c r="K1322" t="b">
        <v>0</v>
      </c>
      <c r="L1322">
        <v>1</v>
      </c>
      <c r="M1322">
        <v>0</v>
      </c>
      <c r="N1322">
        <v>0</v>
      </c>
      <c r="O1322">
        <v>1</v>
      </c>
      <c r="P1322">
        <v>1</v>
      </c>
      <c r="Q1322">
        <v>0</v>
      </c>
    </row>
    <row r="1323" spans="1:17" x14ac:dyDescent="0.3">
      <c r="A1323" t="str">
        <f>Cleaning!E998</f>
        <v>Data Analyst</v>
      </c>
      <c r="B1323" s="2">
        <f>Cleaning!F998*1000</f>
        <v>53000</v>
      </c>
      <c r="C1323" s="2">
        <f>Cleaning!G998*1000</f>
        <v>94000</v>
      </c>
      <c r="D1323" s="2">
        <f>(Table1[[#This Row],[Salary (Min)]]+Table1[[#This Row],[Salary (Max)]])/2</f>
        <v>73500</v>
      </c>
      <c r="E1323" t="s">
        <v>6285</v>
      </c>
      <c r="F1323" t="s">
        <v>2919</v>
      </c>
      <c r="G1323" t="str">
        <f>LEFT(Table1[[#This Row],[Location]],FIND(",",Table1[[#This Row],[Location]])-1)</f>
        <v>Tempe</v>
      </c>
      <c r="H1323" t="s">
        <v>28</v>
      </c>
      <c r="I1323" t="s">
        <v>37</v>
      </c>
      <c r="J1323" t="s">
        <v>132</v>
      </c>
      <c r="K1323" t="b">
        <v>0</v>
      </c>
      <c r="L1323">
        <v>1</v>
      </c>
      <c r="M1323">
        <v>1</v>
      </c>
      <c r="N1323">
        <v>1</v>
      </c>
      <c r="O1323">
        <v>0</v>
      </c>
      <c r="P1323">
        <v>0</v>
      </c>
      <c r="Q1323">
        <v>1</v>
      </c>
    </row>
    <row r="1324" spans="1:17" x14ac:dyDescent="0.3">
      <c r="A1324" t="str">
        <f>Cleaning!E999</f>
        <v>Data Analyst</v>
      </c>
      <c r="B1324" s="2">
        <f>Cleaning!F999*1000</f>
        <v>53000</v>
      </c>
      <c r="C1324" s="2">
        <f>Cleaning!G999*1000</f>
        <v>94000</v>
      </c>
      <c r="D1324" s="2">
        <f>(Table1[[#This Row],[Salary (Min)]]+Table1[[#This Row],[Salary (Max)]])/2</f>
        <v>73500</v>
      </c>
      <c r="E1324" t="s">
        <v>6880</v>
      </c>
      <c r="F1324" t="s">
        <v>2980</v>
      </c>
      <c r="G1324" t="str">
        <f>LEFT(Table1[[#This Row],[Location]],FIND(",",Table1[[#This Row],[Location]])-1)</f>
        <v>Glendale</v>
      </c>
      <c r="H1324" t="s">
        <v>137</v>
      </c>
      <c r="I1324" t="s">
        <v>137</v>
      </c>
      <c r="J1324" t="s">
        <v>137</v>
      </c>
      <c r="K1324" t="b">
        <v>0</v>
      </c>
      <c r="L1324">
        <v>1</v>
      </c>
      <c r="M1324">
        <v>1</v>
      </c>
      <c r="N1324">
        <v>0</v>
      </c>
      <c r="O1324">
        <v>1</v>
      </c>
      <c r="P1324">
        <v>0</v>
      </c>
      <c r="Q1324">
        <v>0</v>
      </c>
    </row>
    <row r="1325" spans="1:17" x14ac:dyDescent="0.3">
      <c r="A1325" t="str">
        <f>Cleaning!E1664</f>
        <v>Data Analyst</v>
      </c>
      <c r="B1325" s="2">
        <f>Cleaning!F1664*1000</f>
        <v>53000</v>
      </c>
      <c r="C1325" s="2">
        <f>Cleaning!G1664*1000</f>
        <v>104000</v>
      </c>
      <c r="D1325" s="2">
        <f>(Table1[[#This Row],[Salary (Min)]]+Table1[[#This Row],[Salary (Max)]])/2</f>
        <v>78500</v>
      </c>
      <c r="E1325" t="s">
        <v>7304</v>
      </c>
      <c r="F1325" t="s">
        <v>1905</v>
      </c>
      <c r="G1325" t="str">
        <f>LEFT(Table1[[#This Row],[Location]],FIND(",",Table1[[#This Row],[Location]])-1)</f>
        <v>Austin</v>
      </c>
      <c r="H1325" t="s">
        <v>28</v>
      </c>
      <c r="I1325" t="s">
        <v>37</v>
      </c>
      <c r="J1325" t="s">
        <v>86</v>
      </c>
      <c r="K1325" t="b">
        <v>0</v>
      </c>
      <c r="L1325">
        <v>1</v>
      </c>
      <c r="M1325">
        <v>1</v>
      </c>
      <c r="N1325">
        <v>0</v>
      </c>
      <c r="O1325">
        <v>1</v>
      </c>
      <c r="P1325">
        <v>1</v>
      </c>
      <c r="Q1325">
        <v>0</v>
      </c>
    </row>
    <row r="1326" spans="1:17" x14ac:dyDescent="0.3">
      <c r="A1326" t="str">
        <f>Cleaning!E1665</f>
        <v>Data Analyst</v>
      </c>
      <c r="B1326" s="2">
        <f>Cleaning!F1665*1000</f>
        <v>53000</v>
      </c>
      <c r="C1326" s="2">
        <f>Cleaning!G1665*1000</f>
        <v>104000</v>
      </c>
      <c r="D1326" s="2">
        <f>(Table1[[#This Row],[Salary (Min)]]+Table1[[#This Row],[Salary (Max)]])/2</f>
        <v>78500</v>
      </c>
      <c r="E1326" t="s">
        <v>7227</v>
      </c>
      <c r="F1326" t="s">
        <v>1905</v>
      </c>
      <c r="G1326" t="str">
        <f>LEFT(Table1[[#This Row],[Location]],FIND(",",Table1[[#This Row],[Location]])-1)</f>
        <v>Austin</v>
      </c>
      <c r="H1326" t="s">
        <v>118</v>
      </c>
      <c r="I1326" t="s">
        <v>46</v>
      </c>
      <c r="J1326" t="s">
        <v>39</v>
      </c>
      <c r="K1326" t="b">
        <v>0</v>
      </c>
      <c r="L1326">
        <v>0</v>
      </c>
      <c r="M1326">
        <v>0</v>
      </c>
      <c r="N1326">
        <v>1</v>
      </c>
      <c r="O1326">
        <v>1</v>
      </c>
      <c r="P1326">
        <v>0</v>
      </c>
      <c r="Q1326">
        <v>1</v>
      </c>
    </row>
    <row r="1327" spans="1:17" x14ac:dyDescent="0.3">
      <c r="A1327" t="str">
        <f>Cleaning!E1666</f>
        <v>Data Analyst</v>
      </c>
      <c r="B1327" s="2">
        <f>Cleaning!F1666*1000</f>
        <v>53000</v>
      </c>
      <c r="C1327" s="2">
        <f>Cleaning!G1666*1000</f>
        <v>104000</v>
      </c>
      <c r="D1327" s="2">
        <f>(Table1[[#This Row],[Salary (Min)]]+Table1[[#This Row],[Salary (Max)]])/2</f>
        <v>78500</v>
      </c>
      <c r="E1327" t="s">
        <v>7305</v>
      </c>
      <c r="F1327" t="s">
        <v>1905</v>
      </c>
      <c r="G1327" t="str">
        <f>LEFT(Table1[[#This Row],[Location]],FIND(",",Table1[[#This Row],[Location]])-1)</f>
        <v>Austin</v>
      </c>
      <c r="H1327" t="s">
        <v>35</v>
      </c>
      <c r="I1327" t="s">
        <v>29</v>
      </c>
      <c r="J1327" t="s">
        <v>39</v>
      </c>
      <c r="K1327" t="b">
        <v>0</v>
      </c>
      <c r="L1327">
        <v>1</v>
      </c>
      <c r="M1327">
        <v>0</v>
      </c>
      <c r="N1327">
        <v>0</v>
      </c>
      <c r="O1327">
        <v>0</v>
      </c>
      <c r="P1327">
        <v>0</v>
      </c>
      <c r="Q1327">
        <v>0</v>
      </c>
    </row>
    <row r="1328" spans="1:17" x14ac:dyDescent="0.3">
      <c r="A1328" t="str">
        <f>Cleaning!E1667</f>
        <v>Data Analyst</v>
      </c>
      <c r="B1328" s="2">
        <f>Cleaning!F1667*1000</f>
        <v>53000</v>
      </c>
      <c r="C1328" s="2">
        <f>Cleaning!G1667*1000</f>
        <v>104000</v>
      </c>
      <c r="D1328" s="2">
        <f>(Table1[[#This Row],[Salary (Min)]]+Table1[[#This Row],[Salary (Max)]])/2</f>
        <v>78500</v>
      </c>
      <c r="E1328" t="s">
        <v>7306</v>
      </c>
      <c r="F1328" t="s">
        <v>1905</v>
      </c>
      <c r="G1328" t="str">
        <f>LEFT(Table1[[#This Row],[Location]],FIND(",",Table1[[#This Row],[Location]])-1)</f>
        <v>Austin</v>
      </c>
      <c r="H1328" t="s">
        <v>51</v>
      </c>
      <c r="I1328" t="s">
        <v>4675</v>
      </c>
      <c r="J1328" t="s">
        <v>39</v>
      </c>
      <c r="K1328" t="b">
        <v>0</v>
      </c>
      <c r="L1328">
        <v>1</v>
      </c>
      <c r="M1328">
        <v>0</v>
      </c>
      <c r="N1328">
        <v>0</v>
      </c>
      <c r="O1328">
        <v>0</v>
      </c>
      <c r="P1328">
        <v>0</v>
      </c>
      <c r="Q1328">
        <v>0</v>
      </c>
    </row>
    <row r="1329" spans="1:17" x14ac:dyDescent="0.3">
      <c r="A1329" t="str">
        <f>Cleaning!E1668</f>
        <v>Data Analyst</v>
      </c>
      <c r="B1329" s="2">
        <f>Cleaning!F1668*1000</f>
        <v>53000</v>
      </c>
      <c r="C1329" s="2">
        <f>Cleaning!G1668*1000</f>
        <v>104000</v>
      </c>
      <c r="D1329" s="2">
        <f>(Table1[[#This Row],[Salary (Min)]]+Table1[[#This Row],[Salary (Max)]])/2</f>
        <v>78500</v>
      </c>
      <c r="E1329" t="s">
        <v>7291</v>
      </c>
      <c r="F1329" t="s">
        <v>1905</v>
      </c>
      <c r="G1329" t="str">
        <f>LEFT(Table1[[#This Row],[Location]],FIND(",",Table1[[#This Row],[Location]])-1)</f>
        <v>Austin</v>
      </c>
      <c r="H1329" t="s">
        <v>28</v>
      </c>
      <c r="I1329" t="s">
        <v>4675</v>
      </c>
      <c r="J1329" t="s">
        <v>39</v>
      </c>
      <c r="K1329" t="b">
        <v>0</v>
      </c>
      <c r="L1329">
        <v>0</v>
      </c>
      <c r="M1329">
        <v>0</v>
      </c>
      <c r="N1329">
        <v>0</v>
      </c>
      <c r="O1329">
        <v>0</v>
      </c>
      <c r="P1329">
        <v>0</v>
      </c>
      <c r="Q1329">
        <v>0</v>
      </c>
    </row>
    <row r="1330" spans="1:17" x14ac:dyDescent="0.3">
      <c r="A1330" t="str">
        <f>Cleaning!E1669</f>
        <v>Data Analyst</v>
      </c>
      <c r="B1330" s="2">
        <f>Cleaning!F1669*1000</f>
        <v>53000</v>
      </c>
      <c r="C1330" s="2">
        <f>Cleaning!G1669*1000</f>
        <v>104000</v>
      </c>
      <c r="D1330" s="2">
        <f>(Table1[[#This Row],[Salary (Min)]]+Table1[[#This Row],[Salary (Max)]])/2</f>
        <v>78500</v>
      </c>
      <c r="E1330" t="s">
        <v>7307</v>
      </c>
      <c r="F1330" t="s">
        <v>1905</v>
      </c>
      <c r="G1330" t="str">
        <f>LEFT(Table1[[#This Row],[Location]],FIND(",",Table1[[#This Row],[Location]])-1)</f>
        <v>Austin</v>
      </c>
      <c r="H1330" t="s">
        <v>91</v>
      </c>
      <c r="I1330" t="s">
        <v>202</v>
      </c>
      <c r="J1330" t="s">
        <v>106</v>
      </c>
      <c r="K1330" t="b">
        <v>0</v>
      </c>
      <c r="L1330">
        <v>1</v>
      </c>
      <c r="M1330">
        <v>1</v>
      </c>
      <c r="N1330">
        <v>1</v>
      </c>
      <c r="O1330">
        <v>0</v>
      </c>
      <c r="P1330">
        <v>0</v>
      </c>
      <c r="Q1330">
        <v>1</v>
      </c>
    </row>
    <row r="1331" spans="1:17" x14ac:dyDescent="0.3">
      <c r="A1331" t="str">
        <f>Cleaning!E1670</f>
        <v>Data Analyst</v>
      </c>
      <c r="B1331" s="2">
        <f>Cleaning!F1670*1000</f>
        <v>53000</v>
      </c>
      <c r="C1331" s="2">
        <f>Cleaning!G1670*1000</f>
        <v>104000</v>
      </c>
      <c r="D1331" s="2">
        <f>(Table1[[#This Row],[Salary (Min)]]+Table1[[#This Row],[Salary (Max)]])/2</f>
        <v>78500</v>
      </c>
      <c r="E1331" t="s">
        <v>7308</v>
      </c>
      <c r="F1331" t="s">
        <v>1905</v>
      </c>
      <c r="G1331" t="str">
        <f>LEFT(Table1[[#This Row],[Location]],FIND(",",Table1[[#This Row],[Location]])-1)</f>
        <v>Austin</v>
      </c>
      <c r="H1331" t="s">
        <v>35</v>
      </c>
      <c r="I1331" t="s">
        <v>58</v>
      </c>
      <c r="J1331" t="s">
        <v>24</v>
      </c>
      <c r="K1331" t="b">
        <v>0</v>
      </c>
      <c r="L1331">
        <v>0</v>
      </c>
      <c r="M1331">
        <v>0</v>
      </c>
      <c r="N1331">
        <v>0</v>
      </c>
      <c r="O1331">
        <v>0</v>
      </c>
      <c r="P1331">
        <v>0</v>
      </c>
      <c r="Q1331">
        <v>1</v>
      </c>
    </row>
    <row r="1332" spans="1:17" x14ac:dyDescent="0.3">
      <c r="A1332" t="str">
        <f>Cleaning!E1671</f>
        <v>Data Analyst</v>
      </c>
      <c r="B1332" s="2">
        <f>Cleaning!F1671*1000</f>
        <v>53000</v>
      </c>
      <c r="C1332" s="2">
        <f>Cleaning!G1671*1000</f>
        <v>104000</v>
      </c>
      <c r="D1332" s="2">
        <f>(Table1[[#This Row],[Salary (Min)]]+Table1[[#This Row],[Salary (Max)]])/2</f>
        <v>78500</v>
      </c>
      <c r="E1332" t="s">
        <v>7309</v>
      </c>
      <c r="F1332" t="s">
        <v>1905</v>
      </c>
      <c r="G1332" t="str">
        <f>LEFT(Table1[[#This Row],[Location]],FIND(",",Table1[[#This Row],[Location]])-1)</f>
        <v>Austin</v>
      </c>
      <c r="H1332" t="s">
        <v>20</v>
      </c>
      <c r="I1332" t="s">
        <v>137</v>
      </c>
      <c r="J1332" t="s">
        <v>120</v>
      </c>
      <c r="K1332" t="b">
        <v>0</v>
      </c>
      <c r="L1332">
        <v>1</v>
      </c>
      <c r="M1332">
        <v>1</v>
      </c>
      <c r="N1332">
        <v>0</v>
      </c>
      <c r="O1332">
        <v>0</v>
      </c>
      <c r="P1332">
        <v>0</v>
      </c>
      <c r="Q1332">
        <v>1</v>
      </c>
    </row>
    <row r="1333" spans="1:17" x14ac:dyDescent="0.3">
      <c r="A1333" t="str">
        <f>Cleaning!E1672</f>
        <v>Data Analyst</v>
      </c>
      <c r="B1333" s="2">
        <f>Cleaning!F1672*1000</f>
        <v>53000</v>
      </c>
      <c r="C1333" s="2">
        <f>Cleaning!G1672*1000</f>
        <v>104000</v>
      </c>
      <c r="D1333" s="2">
        <f>(Table1[[#This Row],[Salary (Min)]]+Table1[[#This Row],[Salary (Max)]])/2</f>
        <v>78500</v>
      </c>
      <c r="E1333" t="s">
        <v>7310</v>
      </c>
      <c r="F1333" t="s">
        <v>1905</v>
      </c>
      <c r="G1333" t="str">
        <f>LEFT(Table1[[#This Row],[Location]],FIND(",",Table1[[#This Row],[Location]])-1)</f>
        <v>Austin</v>
      </c>
      <c r="H1333" t="s">
        <v>91</v>
      </c>
      <c r="I1333" t="s">
        <v>1053</v>
      </c>
      <c r="J1333" t="s">
        <v>39</v>
      </c>
      <c r="K1333" t="b">
        <v>0</v>
      </c>
      <c r="L1333">
        <v>1</v>
      </c>
      <c r="M1333">
        <v>0</v>
      </c>
      <c r="N1333">
        <v>0</v>
      </c>
      <c r="O1333">
        <v>0</v>
      </c>
      <c r="P1333">
        <v>1</v>
      </c>
      <c r="Q1333">
        <v>1</v>
      </c>
    </row>
    <row r="1334" spans="1:17" x14ac:dyDescent="0.3">
      <c r="A1334" t="str">
        <f>Cleaning!E1673</f>
        <v>Data Analyst</v>
      </c>
      <c r="B1334" s="2">
        <f>Cleaning!F1673*1000</f>
        <v>53000</v>
      </c>
      <c r="C1334" s="2">
        <f>Cleaning!G1673*1000</f>
        <v>104000</v>
      </c>
      <c r="D1334" s="2">
        <f>(Table1[[#This Row],[Salary (Min)]]+Table1[[#This Row],[Salary (Max)]])/2</f>
        <v>78500</v>
      </c>
      <c r="E1334" t="s">
        <v>7287</v>
      </c>
      <c r="F1334" t="s">
        <v>1905</v>
      </c>
      <c r="G1334" t="str">
        <f>LEFT(Table1[[#This Row],[Location]],FIND(",",Table1[[#This Row],[Location]])-1)</f>
        <v>Austin</v>
      </c>
      <c r="H1334" t="s">
        <v>51</v>
      </c>
      <c r="I1334" t="s">
        <v>37</v>
      </c>
      <c r="J1334" t="s">
        <v>39</v>
      </c>
      <c r="K1334" t="b">
        <v>0</v>
      </c>
      <c r="L1334">
        <v>0</v>
      </c>
      <c r="M1334">
        <v>1</v>
      </c>
      <c r="N1334">
        <v>0</v>
      </c>
      <c r="O1334">
        <v>0</v>
      </c>
      <c r="P1334">
        <v>1</v>
      </c>
      <c r="Q1334">
        <v>0</v>
      </c>
    </row>
    <row r="1335" spans="1:17" x14ac:dyDescent="0.3">
      <c r="A1335" t="str">
        <f>Cleaning!E1674</f>
        <v>Data Analyst</v>
      </c>
      <c r="B1335" s="2">
        <f>Cleaning!F1674*1000</f>
        <v>53000</v>
      </c>
      <c r="C1335" s="2">
        <f>Cleaning!G1674*1000</f>
        <v>104000</v>
      </c>
      <c r="D1335" s="2">
        <f>(Table1[[#This Row],[Salary (Min)]]+Table1[[#This Row],[Salary (Max)]])/2</f>
        <v>78500</v>
      </c>
      <c r="E1335" t="s">
        <v>7311</v>
      </c>
      <c r="F1335" t="s">
        <v>1905</v>
      </c>
      <c r="G1335" t="str">
        <f>LEFT(Table1[[#This Row],[Location]],FIND(",",Table1[[#This Row],[Location]])-1)</f>
        <v>Austin</v>
      </c>
      <c r="H1335" t="s">
        <v>51</v>
      </c>
      <c r="I1335" t="s">
        <v>4675</v>
      </c>
      <c r="J1335" t="s">
        <v>24</v>
      </c>
      <c r="K1335" t="b">
        <v>0</v>
      </c>
      <c r="L1335">
        <v>1</v>
      </c>
      <c r="M1335">
        <v>0</v>
      </c>
      <c r="N1335">
        <v>0</v>
      </c>
      <c r="O1335">
        <v>1</v>
      </c>
      <c r="P1335">
        <v>0</v>
      </c>
      <c r="Q1335">
        <v>0</v>
      </c>
    </row>
    <row r="1336" spans="1:17" x14ac:dyDescent="0.3">
      <c r="A1336" t="str">
        <f>Cleaning!E1675</f>
        <v>Data Analyst</v>
      </c>
      <c r="B1336" s="2">
        <f>Cleaning!F1675*1000</f>
        <v>53000</v>
      </c>
      <c r="C1336" s="2">
        <f>Cleaning!G1675*1000</f>
        <v>104000</v>
      </c>
      <c r="D1336" s="2">
        <f>(Table1[[#This Row],[Salary (Min)]]+Table1[[#This Row],[Salary (Max)]])/2</f>
        <v>78500</v>
      </c>
      <c r="E1336" t="s">
        <v>7312</v>
      </c>
      <c r="F1336" t="s">
        <v>1905</v>
      </c>
      <c r="G1336" t="str">
        <f>LEFT(Table1[[#This Row],[Location]],FIND(",",Table1[[#This Row],[Location]])-1)</f>
        <v>Austin</v>
      </c>
      <c r="H1336" t="s">
        <v>137</v>
      </c>
      <c r="I1336" t="s">
        <v>137</v>
      </c>
      <c r="J1336" t="s">
        <v>137</v>
      </c>
      <c r="K1336" t="b">
        <v>0</v>
      </c>
      <c r="L1336">
        <v>0</v>
      </c>
      <c r="M1336">
        <v>0</v>
      </c>
      <c r="N1336">
        <v>0</v>
      </c>
      <c r="O1336">
        <v>0</v>
      </c>
      <c r="P1336">
        <v>0</v>
      </c>
      <c r="Q1336">
        <v>1</v>
      </c>
    </row>
    <row r="1337" spans="1:17" x14ac:dyDescent="0.3">
      <c r="A1337" t="str">
        <f>Cleaning!E1676</f>
        <v>Data Analyst</v>
      </c>
      <c r="B1337" s="2">
        <f>Cleaning!F1676*1000</f>
        <v>53000</v>
      </c>
      <c r="C1337" s="2">
        <f>Cleaning!G1676*1000</f>
        <v>104000</v>
      </c>
      <c r="D1337" s="2">
        <f>(Table1[[#This Row],[Salary (Min)]]+Table1[[#This Row],[Salary (Max)]])/2</f>
        <v>78500</v>
      </c>
      <c r="E1337" t="s">
        <v>7313</v>
      </c>
      <c r="F1337" t="s">
        <v>1905</v>
      </c>
      <c r="G1337" t="str">
        <f>LEFT(Table1[[#This Row],[Location]],FIND(",",Table1[[#This Row],[Location]])-1)</f>
        <v>Austin</v>
      </c>
      <c r="H1337" t="s">
        <v>118</v>
      </c>
      <c r="I1337" t="s">
        <v>46</v>
      </c>
      <c r="J1337" t="s">
        <v>39</v>
      </c>
      <c r="K1337" t="b">
        <v>0</v>
      </c>
      <c r="L1337">
        <v>1</v>
      </c>
      <c r="M1337">
        <v>1</v>
      </c>
      <c r="N1337">
        <v>0</v>
      </c>
      <c r="O1337">
        <v>1</v>
      </c>
      <c r="P1337">
        <v>0</v>
      </c>
      <c r="Q1337">
        <v>1</v>
      </c>
    </row>
    <row r="1338" spans="1:17" x14ac:dyDescent="0.3">
      <c r="A1338" t="str">
        <f>Cleaning!E1677</f>
        <v>Data Analyst</v>
      </c>
      <c r="B1338" s="2">
        <f>Cleaning!F1677*1000</f>
        <v>53000</v>
      </c>
      <c r="C1338" s="2">
        <f>Cleaning!G1677*1000</f>
        <v>104000</v>
      </c>
      <c r="D1338" s="2">
        <f>(Table1[[#This Row],[Salary (Min)]]+Table1[[#This Row],[Salary (Max)]])/2</f>
        <v>78500</v>
      </c>
      <c r="E1338" t="s">
        <v>7188</v>
      </c>
      <c r="F1338" t="s">
        <v>1905</v>
      </c>
      <c r="G1338" t="str">
        <f>LEFT(Table1[[#This Row],[Location]],FIND(",",Table1[[#This Row],[Location]])-1)</f>
        <v>Austin</v>
      </c>
      <c r="H1338" t="s">
        <v>28</v>
      </c>
      <c r="I1338" t="s">
        <v>202</v>
      </c>
      <c r="J1338" t="s">
        <v>86</v>
      </c>
      <c r="K1338" t="b">
        <v>0</v>
      </c>
      <c r="L1338">
        <v>1</v>
      </c>
      <c r="M1338">
        <v>1</v>
      </c>
      <c r="N1338">
        <v>0</v>
      </c>
      <c r="O1338">
        <v>0</v>
      </c>
      <c r="P1338">
        <v>0</v>
      </c>
      <c r="Q1338">
        <v>1</v>
      </c>
    </row>
    <row r="1339" spans="1:17" x14ac:dyDescent="0.3">
      <c r="A1339" t="str">
        <f>Cleaning!E1678</f>
        <v>Data Analyst</v>
      </c>
      <c r="B1339" s="2">
        <f>Cleaning!F1678*1000</f>
        <v>53000</v>
      </c>
      <c r="C1339" s="2">
        <f>Cleaning!G1678*1000</f>
        <v>104000</v>
      </c>
      <c r="D1339" s="2">
        <f>(Table1[[#This Row],[Salary (Min)]]+Table1[[#This Row],[Salary (Max)]])/2</f>
        <v>78500</v>
      </c>
      <c r="E1339" t="s">
        <v>7314</v>
      </c>
      <c r="F1339" t="s">
        <v>1905</v>
      </c>
      <c r="G1339" t="str">
        <f>LEFT(Table1[[#This Row],[Location]],FIND(",",Table1[[#This Row],[Location]])-1)</f>
        <v>Austin</v>
      </c>
      <c r="H1339" t="s">
        <v>91</v>
      </c>
      <c r="I1339" t="s">
        <v>119</v>
      </c>
      <c r="J1339" t="s">
        <v>39</v>
      </c>
      <c r="K1339" t="b">
        <v>0</v>
      </c>
      <c r="L1339">
        <v>0</v>
      </c>
      <c r="M1339">
        <v>0</v>
      </c>
      <c r="N1339">
        <v>0</v>
      </c>
      <c r="O1339">
        <v>0</v>
      </c>
      <c r="P1339">
        <v>1</v>
      </c>
      <c r="Q1339">
        <v>0</v>
      </c>
    </row>
    <row r="1340" spans="1:17" x14ac:dyDescent="0.3">
      <c r="A1340" t="str">
        <f>Cleaning!E1679</f>
        <v>Data Analyst</v>
      </c>
      <c r="B1340" s="2">
        <f>Cleaning!F1679*1000</f>
        <v>53000</v>
      </c>
      <c r="C1340" s="2">
        <f>Cleaning!G1679*1000</f>
        <v>104000</v>
      </c>
      <c r="D1340" s="2">
        <f>(Table1[[#This Row],[Salary (Min)]]+Table1[[#This Row],[Salary (Max)]])/2</f>
        <v>78500</v>
      </c>
      <c r="E1340" t="s">
        <v>7291</v>
      </c>
      <c r="F1340" t="s">
        <v>1905</v>
      </c>
      <c r="G1340" t="str">
        <f>LEFT(Table1[[#This Row],[Location]],FIND(",",Table1[[#This Row],[Location]])-1)</f>
        <v>Austin</v>
      </c>
      <c r="H1340" t="s">
        <v>28</v>
      </c>
      <c r="I1340" t="s">
        <v>4675</v>
      </c>
      <c r="J1340" t="s">
        <v>39</v>
      </c>
      <c r="K1340" t="b">
        <v>0</v>
      </c>
      <c r="L1340">
        <v>0</v>
      </c>
      <c r="M1340">
        <v>0</v>
      </c>
      <c r="N1340">
        <v>0</v>
      </c>
      <c r="O1340">
        <v>0</v>
      </c>
      <c r="P1340">
        <v>0</v>
      </c>
      <c r="Q1340">
        <v>0</v>
      </c>
    </row>
    <row r="1341" spans="1:17" x14ac:dyDescent="0.3">
      <c r="A1341" t="str">
        <f>Cleaning!E1680</f>
        <v>Data Analyst</v>
      </c>
      <c r="B1341" s="2">
        <f>Cleaning!F1680*1000</f>
        <v>53000</v>
      </c>
      <c r="C1341" s="2">
        <f>Cleaning!G1680*1000</f>
        <v>104000</v>
      </c>
      <c r="D1341" s="2">
        <f>(Table1[[#This Row],[Salary (Min)]]+Table1[[#This Row],[Salary (Max)]])/2</f>
        <v>78500</v>
      </c>
      <c r="E1341" t="s">
        <v>6798</v>
      </c>
      <c r="F1341" t="s">
        <v>1905</v>
      </c>
      <c r="G1341" t="str">
        <f>LEFT(Table1[[#This Row],[Location]],FIND(",",Table1[[#This Row],[Location]])-1)</f>
        <v>Austin</v>
      </c>
      <c r="H1341" t="s">
        <v>28</v>
      </c>
      <c r="I1341" t="s">
        <v>66</v>
      </c>
      <c r="J1341" t="s">
        <v>132</v>
      </c>
      <c r="K1341" t="b">
        <v>0</v>
      </c>
      <c r="L1341">
        <v>1</v>
      </c>
      <c r="M1341">
        <v>0</v>
      </c>
      <c r="N1341">
        <v>0</v>
      </c>
      <c r="O1341">
        <v>0</v>
      </c>
      <c r="P1341">
        <v>0</v>
      </c>
      <c r="Q1341">
        <v>1</v>
      </c>
    </row>
    <row r="1342" spans="1:17" x14ac:dyDescent="0.3">
      <c r="A1342" t="str">
        <f>Cleaning!E1681</f>
        <v>Data Analyst</v>
      </c>
      <c r="B1342" s="2">
        <f>Cleaning!F1681*1000</f>
        <v>53000</v>
      </c>
      <c r="C1342" s="2">
        <f>Cleaning!G1681*1000</f>
        <v>104000</v>
      </c>
      <c r="D1342" s="2">
        <f>(Table1[[#This Row],[Salary (Min)]]+Table1[[#This Row],[Salary (Max)]])/2</f>
        <v>78500</v>
      </c>
      <c r="E1342" t="s">
        <v>6458</v>
      </c>
      <c r="F1342" t="s">
        <v>1905</v>
      </c>
      <c r="G1342" t="str">
        <f>LEFT(Table1[[#This Row],[Location]],FIND(",",Table1[[#This Row],[Location]])-1)</f>
        <v>Austin</v>
      </c>
      <c r="H1342" t="s">
        <v>118</v>
      </c>
      <c r="I1342" t="s">
        <v>222</v>
      </c>
      <c r="J1342" t="s">
        <v>39</v>
      </c>
      <c r="K1342" t="b">
        <v>0</v>
      </c>
      <c r="L1342">
        <v>1</v>
      </c>
      <c r="M1342">
        <v>0</v>
      </c>
      <c r="N1342">
        <v>0</v>
      </c>
      <c r="O1342">
        <v>0</v>
      </c>
      <c r="P1342">
        <v>0</v>
      </c>
      <c r="Q1342">
        <v>1</v>
      </c>
    </row>
    <row r="1343" spans="1:17" x14ac:dyDescent="0.3">
      <c r="A1343" t="str">
        <f>Cleaning!E1682</f>
        <v>Data Analyst</v>
      </c>
      <c r="B1343" s="2">
        <f>Cleaning!F1682*1000</f>
        <v>53000</v>
      </c>
      <c r="C1343" s="2">
        <f>Cleaning!G1682*1000</f>
        <v>104000</v>
      </c>
      <c r="D1343" s="2">
        <f>(Table1[[#This Row],[Salary (Min)]]+Table1[[#This Row],[Salary (Max)]])/2</f>
        <v>78500</v>
      </c>
      <c r="E1343" t="s">
        <v>7315</v>
      </c>
      <c r="F1343" t="s">
        <v>1905</v>
      </c>
      <c r="G1343" t="str">
        <f>LEFT(Table1[[#This Row],[Location]],FIND(",",Table1[[#This Row],[Location]])-1)</f>
        <v>Austin</v>
      </c>
      <c r="H1343" t="s">
        <v>137</v>
      </c>
      <c r="I1343" t="s">
        <v>137</v>
      </c>
      <c r="J1343" t="s">
        <v>39</v>
      </c>
      <c r="K1343" t="b">
        <v>0</v>
      </c>
      <c r="L1343">
        <v>0</v>
      </c>
      <c r="M1343">
        <v>0</v>
      </c>
      <c r="N1343">
        <v>0</v>
      </c>
      <c r="O1343">
        <v>0</v>
      </c>
      <c r="P1343">
        <v>0</v>
      </c>
      <c r="Q1343">
        <v>0</v>
      </c>
    </row>
    <row r="1344" spans="1:17" x14ac:dyDescent="0.3">
      <c r="A1344" t="str">
        <f>Cleaning!E1683</f>
        <v>Data Analyst</v>
      </c>
      <c r="B1344" s="2">
        <f>Cleaning!F1683*1000</f>
        <v>53000</v>
      </c>
      <c r="C1344" s="2">
        <f>Cleaning!G1683*1000</f>
        <v>104000</v>
      </c>
      <c r="D1344" s="2">
        <f>(Table1[[#This Row],[Salary (Min)]]+Table1[[#This Row],[Salary (Max)]])/2</f>
        <v>78500</v>
      </c>
      <c r="E1344" t="s">
        <v>6458</v>
      </c>
      <c r="F1344" t="s">
        <v>1905</v>
      </c>
      <c r="G1344" t="str">
        <f>LEFT(Table1[[#This Row],[Location]],FIND(",",Table1[[#This Row],[Location]])-1)</f>
        <v>Austin</v>
      </c>
      <c r="H1344" t="s">
        <v>118</v>
      </c>
      <c r="I1344" t="s">
        <v>222</v>
      </c>
      <c r="J1344" t="s">
        <v>39</v>
      </c>
      <c r="K1344" t="b">
        <v>0</v>
      </c>
      <c r="L1344">
        <v>1</v>
      </c>
      <c r="M1344">
        <v>0</v>
      </c>
      <c r="N1344">
        <v>0</v>
      </c>
      <c r="O1344">
        <v>0</v>
      </c>
      <c r="P1344">
        <v>0</v>
      </c>
      <c r="Q1344">
        <v>0</v>
      </c>
    </row>
    <row r="1345" spans="1:17" x14ac:dyDescent="0.3">
      <c r="A1345" t="str">
        <f>Cleaning!E1684</f>
        <v>Data Analyst</v>
      </c>
      <c r="B1345" s="2">
        <f>Cleaning!F1684*1000</f>
        <v>53000</v>
      </c>
      <c r="C1345" s="2">
        <f>Cleaning!G1684*1000</f>
        <v>104000</v>
      </c>
      <c r="D1345" s="2">
        <f>(Table1[[#This Row],[Salary (Min)]]+Table1[[#This Row],[Salary (Max)]])/2</f>
        <v>78500</v>
      </c>
      <c r="E1345" t="s">
        <v>7316</v>
      </c>
      <c r="F1345" t="s">
        <v>1905</v>
      </c>
      <c r="G1345" t="str">
        <f>LEFT(Table1[[#This Row],[Location]],FIND(",",Table1[[#This Row],[Location]])-1)</f>
        <v>Austin</v>
      </c>
      <c r="H1345" t="s">
        <v>51</v>
      </c>
      <c r="I1345" t="s">
        <v>178</v>
      </c>
      <c r="J1345" t="s">
        <v>24</v>
      </c>
      <c r="K1345" t="b">
        <v>0</v>
      </c>
      <c r="L1345">
        <v>0</v>
      </c>
      <c r="M1345">
        <v>0</v>
      </c>
      <c r="N1345">
        <v>0</v>
      </c>
      <c r="O1345">
        <v>0</v>
      </c>
      <c r="P1345">
        <v>0</v>
      </c>
      <c r="Q1345">
        <v>1</v>
      </c>
    </row>
    <row r="1346" spans="1:17" x14ac:dyDescent="0.3">
      <c r="A1346" t="str">
        <f>Cleaning!E1685</f>
        <v>Data Analyst</v>
      </c>
      <c r="B1346" s="2">
        <f>Cleaning!F1685*1000</f>
        <v>53000</v>
      </c>
      <c r="C1346" s="2">
        <f>Cleaning!G1685*1000</f>
        <v>104000</v>
      </c>
      <c r="D1346" s="2">
        <f>(Table1[[#This Row],[Salary (Min)]]+Table1[[#This Row],[Salary (Max)]])/2</f>
        <v>78500</v>
      </c>
      <c r="E1346" t="s">
        <v>7289</v>
      </c>
      <c r="F1346" t="s">
        <v>1905</v>
      </c>
      <c r="G1346" t="str">
        <f>LEFT(Table1[[#This Row],[Location]],FIND(",",Table1[[#This Row],[Location]])-1)</f>
        <v>Austin</v>
      </c>
      <c r="H1346" t="s">
        <v>118</v>
      </c>
      <c r="I1346" t="s">
        <v>202</v>
      </c>
      <c r="J1346" t="s">
        <v>120</v>
      </c>
      <c r="K1346" t="b">
        <v>0</v>
      </c>
      <c r="L1346">
        <v>1</v>
      </c>
      <c r="M1346">
        <v>0</v>
      </c>
      <c r="N1346">
        <v>0</v>
      </c>
      <c r="O1346">
        <v>0</v>
      </c>
      <c r="P1346">
        <v>0</v>
      </c>
      <c r="Q1346">
        <v>1</v>
      </c>
    </row>
    <row r="1347" spans="1:17" x14ac:dyDescent="0.3">
      <c r="A1347" t="str">
        <f>Cleaning!E1686</f>
        <v>Data Analyst</v>
      </c>
      <c r="B1347" s="2">
        <f>Cleaning!F1686*1000</f>
        <v>53000</v>
      </c>
      <c r="C1347" s="2">
        <f>Cleaning!G1686*1000</f>
        <v>104000</v>
      </c>
      <c r="D1347" s="2">
        <f>(Table1[[#This Row],[Salary (Min)]]+Table1[[#This Row],[Salary (Max)]])/2</f>
        <v>78500</v>
      </c>
      <c r="E1347" t="s">
        <v>7317</v>
      </c>
      <c r="F1347" t="s">
        <v>1905</v>
      </c>
      <c r="G1347" t="str">
        <f>LEFT(Table1[[#This Row],[Location]],FIND(",",Table1[[#This Row],[Location]])-1)</f>
        <v>Austin</v>
      </c>
      <c r="H1347" t="s">
        <v>28</v>
      </c>
      <c r="I1347" t="s">
        <v>202</v>
      </c>
      <c r="J1347" t="s">
        <v>31</v>
      </c>
      <c r="K1347" t="b">
        <v>0</v>
      </c>
      <c r="L1347">
        <v>1</v>
      </c>
      <c r="M1347">
        <v>0</v>
      </c>
      <c r="N1347">
        <v>0</v>
      </c>
      <c r="O1347">
        <v>0</v>
      </c>
      <c r="P1347">
        <v>0</v>
      </c>
      <c r="Q1347">
        <v>1</v>
      </c>
    </row>
    <row r="1348" spans="1:17" x14ac:dyDescent="0.3">
      <c r="A1348" t="str">
        <f>Cleaning!E1687</f>
        <v>Data Analyst</v>
      </c>
      <c r="B1348" s="2">
        <f>Cleaning!F1687*1000</f>
        <v>53000</v>
      </c>
      <c r="C1348" s="2">
        <f>Cleaning!G1687*1000</f>
        <v>104000</v>
      </c>
      <c r="D1348" s="2">
        <f>(Table1[[#This Row],[Salary (Min)]]+Table1[[#This Row],[Salary (Max)]])/2</f>
        <v>78500</v>
      </c>
      <c r="E1348" t="s">
        <v>7318</v>
      </c>
      <c r="F1348" t="s">
        <v>1905</v>
      </c>
      <c r="G1348" t="str">
        <f>LEFT(Table1[[#This Row],[Location]],FIND(",",Table1[[#This Row],[Location]])-1)</f>
        <v>Austin</v>
      </c>
      <c r="H1348" t="s">
        <v>91</v>
      </c>
      <c r="I1348" t="s">
        <v>37</v>
      </c>
      <c r="J1348" t="s">
        <v>155</v>
      </c>
      <c r="K1348" t="b">
        <v>0</v>
      </c>
      <c r="L1348">
        <v>1</v>
      </c>
      <c r="M1348">
        <v>0</v>
      </c>
      <c r="N1348">
        <v>0</v>
      </c>
      <c r="O1348">
        <v>0</v>
      </c>
      <c r="P1348">
        <v>0</v>
      </c>
      <c r="Q1348">
        <v>1</v>
      </c>
    </row>
    <row r="1349" spans="1:17" x14ac:dyDescent="0.3">
      <c r="A1349" t="str">
        <f>Cleaning!E1688</f>
        <v>Data Analyst</v>
      </c>
      <c r="B1349" s="2">
        <f>Cleaning!F1688*1000</f>
        <v>53000</v>
      </c>
      <c r="C1349" s="2">
        <f>Cleaning!G1688*1000</f>
        <v>104000</v>
      </c>
      <c r="D1349" s="2">
        <f>(Table1[[#This Row],[Salary (Min)]]+Table1[[#This Row],[Salary (Max)]])/2</f>
        <v>78500</v>
      </c>
      <c r="E1349" t="s">
        <v>7319</v>
      </c>
      <c r="F1349" t="s">
        <v>1905</v>
      </c>
      <c r="G1349" t="str">
        <f>LEFT(Table1[[#This Row],[Location]],FIND(",",Table1[[#This Row],[Location]])-1)</f>
        <v>Austin</v>
      </c>
      <c r="H1349" t="s">
        <v>137</v>
      </c>
      <c r="I1349" t="s">
        <v>137</v>
      </c>
      <c r="J1349" t="s">
        <v>137</v>
      </c>
      <c r="K1349" t="b">
        <v>0</v>
      </c>
      <c r="L1349">
        <v>1</v>
      </c>
      <c r="M1349">
        <v>0</v>
      </c>
      <c r="N1349">
        <v>0</v>
      </c>
      <c r="O1349">
        <v>0</v>
      </c>
      <c r="P1349">
        <v>0</v>
      </c>
      <c r="Q1349">
        <v>1</v>
      </c>
    </row>
    <row r="1350" spans="1:17" x14ac:dyDescent="0.3">
      <c r="A1350" t="str">
        <f>Cleaning!E1689</f>
        <v>Data Analyst</v>
      </c>
      <c r="B1350" s="2">
        <f>Cleaning!F1689*1000</f>
        <v>53000</v>
      </c>
      <c r="C1350" s="2">
        <f>Cleaning!G1689*1000</f>
        <v>104000</v>
      </c>
      <c r="D1350" s="2">
        <f>(Table1[[#This Row],[Salary (Min)]]+Table1[[#This Row],[Salary (Max)]])/2</f>
        <v>78500</v>
      </c>
      <c r="E1350" t="s">
        <v>7320</v>
      </c>
      <c r="F1350" t="s">
        <v>1905</v>
      </c>
      <c r="G1350" t="str">
        <f>LEFT(Table1[[#This Row],[Location]],FIND(",",Table1[[#This Row],[Location]])-1)</f>
        <v>Austin</v>
      </c>
      <c r="H1350" t="s">
        <v>35</v>
      </c>
      <c r="I1350" t="s">
        <v>37</v>
      </c>
      <c r="J1350" t="s">
        <v>39</v>
      </c>
      <c r="K1350" t="b">
        <v>0</v>
      </c>
      <c r="L1350">
        <v>0</v>
      </c>
      <c r="M1350">
        <v>0</v>
      </c>
      <c r="N1350">
        <v>0</v>
      </c>
      <c r="O1350">
        <v>0</v>
      </c>
      <c r="P1350">
        <v>0</v>
      </c>
      <c r="Q1350">
        <v>1</v>
      </c>
    </row>
    <row r="1351" spans="1:17" x14ac:dyDescent="0.3">
      <c r="A1351" t="str">
        <f>Cleaning!E1855</f>
        <v>Data Analyst</v>
      </c>
      <c r="B1351" s="2">
        <f>Cleaning!F1855*1000</f>
        <v>53000</v>
      </c>
      <c r="C1351" s="2">
        <f>Cleaning!G1855*1000</f>
        <v>99000</v>
      </c>
      <c r="D1351" s="2">
        <f>(Table1[[#This Row],[Salary (Min)]]+Table1[[#This Row],[Salary (Max)]])/2</f>
        <v>76000</v>
      </c>
      <c r="E1351" t="s">
        <v>6945</v>
      </c>
      <c r="F1351" t="s">
        <v>5121</v>
      </c>
      <c r="G1351" t="str">
        <f>LEFT(Table1[[#This Row],[Location]],FIND(",",Table1[[#This Row],[Location]])-1)</f>
        <v>Fort Mill</v>
      </c>
      <c r="H1351" t="s">
        <v>28</v>
      </c>
      <c r="I1351" t="s">
        <v>46</v>
      </c>
      <c r="J1351" t="s">
        <v>229</v>
      </c>
      <c r="K1351" t="b">
        <v>0</v>
      </c>
      <c r="L1351">
        <v>1</v>
      </c>
      <c r="M1351">
        <v>0</v>
      </c>
      <c r="N1351">
        <v>0</v>
      </c>
      <c r="O1351">
        <v>0</v>
      </c>
      <c r="P1351">
        <v>1</v>
      </c>
      <c r="Q1351">
        <v>1</v>
      </c>
    </row>
    <row r="1352" spans="1:17" x14ac:dyDescent="0.3">
      <c r="A1352" t="str">
        <f>Cleaning!E1856</f>
        <v>Business Analyst</v>
      </c>
      <c r="B1352" s="2">
        <f>Cleaning!F1856*1000</f>
        <v>53000</v>
      </c>
      <c r="C1352" s="2">
        <f>Cleaning!G1856*1000</f>
        <v>99000</v>
      </c>
      <c r="D1352" s="2">
        <f>(Table1[[#This Row],[Salary (Min)]]+Table1[[#This Row],[Salary (Max)]])/2</f>
        <v>76000</v>
      </c>
      <c r="E1352" t="s">
        <v>7408</v>
      </c>
      <c r="F1352" t="s">
        <v>5111</v>
      </c>
      <c r="G1352" t="str">
        <f>LEFT(Table1[[#This Row],[Location]],FIND(",",Table1[[#This Row],[Location]])-1)</f>
        <v>Huntersville</v>
      </c>
      <c r="H1352" t="s">
        <v>91</v>
      </c>
      <c r="I1352" t="s">
        <v>202</v>
      </c>
      <c r="J1352" t="s">
        <v>441</v>
      </c>
      <c r="K1352" t="b">
        <v>0</v>
      </c>
      <c r="L1352">
        <v>1</v>
      </c>
      <c r="M1352">
        <v>0</v>
      </c>
      <c r="N1352">
        <v>0</v>
      </c>
      <c r="O1352">
        <v>1</v>
      </c>
      <c r="P1352">
        <v>0</v>
      </c>
      <c r="Q1352">
        <v>0</v>
      </c>
    </row>
    <row r="1353" spans="1:17" x14ac:dyDescent="0.3">
      <c r="A1353" t="str">
        <f>Cleaning!E1857</f>
        <v>Data Analyst</v>
      </c>
      <c r="B1353" s="2">
        <f>Cleaning!F1857*1000</f>
        <v>53000</v>
      </c>
      <c r="C1353" s="2">
        <f>Cleaning!G1857*1000</f>
        <v>99000</v>
      </c>
      <c r="D1353" s="2">
        <f>(Table1[[#This Row],[Salary (Min)]]+Table1[[#This Row],[Salary (Max)]])/2</f>
        <v>76000</v>
      </c>
      <c r="E1353" t="s">
        <v>6218</v>
      </c>
      <c r="F1353" t="s">
        <v>193</v>
      </c>
      <c r="G1353" t="str">
        <f>LEFT(Table1[[#This Row],[Location]],FIND(",",Table1[[#This Row],[Location]])-1)</f>
        <v>Charlotte</v>
      </c>
      <c r="H1353" t="s">
        <v>35</v>
      </c>
      <c r="I1353" t="s">
        <v>222</v>
      </c>
      <c r="J1353" t="s">
        <v>39</v>
      </c>
      <c r="K1353" t="b">
        <v>0</v>
      </c>
      <c r="L1353">
        <v>0</v>
      </c>
      <c r="M1353">
        <v>0</v>
      </c>
      <c r="N1353">
        <v>1</v>
      </c>
      <c r="O1353">
        <v>1</v>
      </c>
      <c r="P1353">
        <v>0</v>
      </c>
      <c r="Q1353">
        <v>1</v>
      </c>
    </row>
    <row r="1354" spans="1:17" x14ac:dyDescent="0.3">
      <c r="A1354" t="str">
        <f>Cleaning!E1858</f>
        <v>Business Analyst</v>
      </c>
      <c r="B1354" s="2">
        <f>Cleaning!F1858*1000</f>
        <v>53000</v>
      </c>
      <c r="C1354" s="2">
        <f>Cleaning!G1858*1000</f>
        <v>99000</v>
      </c>
      <c r="D1354" s="2">
        <f>(Table1[[#This Row],[Salary (Min)]]+Table1[[#This Row],[Salary (Max)]])/2</f>
        <v>76000</v>
      </c>
      <c r="E1354" t="s">
        <v>6205</v>
      </c>
      <c r="F1354" t="s">
        <v>193</v>
      </c>
      <c r="G1354" t="str">
        <f>LEFT(Table1[[#This Row],[Location]],FIND(",",Table1[[#This Row],[Location]])-1)</f>
        <v>Charlotte</v>
      </c>
      <c r="H1354" t="s">
        <v>28</v>
      </c>
      <c r="I1354" t="s">
        <v>222</v>
      </c>
      <c r="J1354" t="s">
        <v>75</v>
      </c>
      <c r="K1354" t="b">
        <v>0</v>
      </c>
      <c r="L1354">
        <v>1</v>
      </c>
      <c r="M1354">
        <v>0</v>
      </c>
      <c r="N1354">
        <v>0</v>
      </c>
      <c r="O1354">
        <v>0</v>
      </c>
      <c r="P1354">
        <v>0</v>
      </c>
      <c r="Q1354">
        <v>0</v>
      </c>
    </row>
    <row r="1355" spans="1:17" x14ac:dyDescent="0.3">
      <c r="A1355" t="str">
        <f>Cleaning!E1859</f>
        <v>Data Analyst</v>
      </c>
      <c r="B1355" s="2">
        <f>Cleaning!F1859*1000</f>
        <v>53000</v>
      </c>
      <c r="C1355" s="2">
        <f>Cleaning!G1859*1000</f>
        <v>99000</v>
      </c>
      <c r="D1355" s="2">
        <f>(Table1[[#This Row],[Salary (Min)]]+Table1[[#This Row],[Salary (Max)]])/2</f>
        <v>76000</v>
      </c>
      <c r="E1355" t="s">
        <v>7399</v>
      </c>
      <c r="F1355" t="s">
        <v>193</v>
      </c>
      <c r="G1355" t="str">
        <f>LEFT(Table1[[#This Row],[Location]],FIND(",",Table1[[#This Row],[Location]])-1)</f>
        <v>Charlotte</v>
      </c>
      <c r="H1355" t="s">
        <v>51</v>
      </c>
      <c r="I1355" t="s">
        <v>119</v>
      </c>
      <c r="J1355" t="s">
        <v>229</v>
      </c>
      <c r="K1355" t="b">
        <v>0</v>
      </c>
      <c r="L1355">
        <v>1</v>
      </c>
      <c r="M1355">
        <v>0</v>
      </c>
      <c r="N1355">
        <v>0</v>
      </c>
      <c r="O1355">
        <v>0</v>
      </c>
      <c r="P1355">
        <v>0</v>
      </c>
      <c r="Q1355">
        <v>1</v>
      </c>
    </row>
    <row r="1356" spans="1:17" x14ac:dyDescent="0.3">
      <c r="A1356" t="str">
        <f>Cleaning!E1860</f>
        <v>Data Analyst</v>
      </c>
      <c r="B1356" s="2">
        <f>Cleaning!F1860*1000</f>
        <v>53000</v>
      </c>
      <c r="C1356" s="2">
        <f>Cleaning!G1860*1000</f>
        <v>99000</v>
      </c>
      <c r="D1356" s="2">
        <f>(Table1[[#This Row],[Salary (Min)]]+Table1[[#This Row],[Salary (Max)]])/2</f>
        <v>76000</v>
      </c>
      <c r="E1356" t="s">
        <v>7410</v>
      </c>
      <c r="F1356" t="s">
        <v>193</v>
      </c>
      <c r="G1356" t="str">
        <f>LEFT(Table1[[#This Row],[Location]],FIND(",",Table1[[#This Row],[Location]])-1)</f>
        <v>Charlotte</v>
      </c>
      <c r="H1356" t="s">
        <v>51</v>
      </c>
      <c r="I1356" t="s">
        <v>46</v>
      </c>
      <c r="J1356" t="s">
        <v>47</v>
      </c>
      <c r="K1356" t="b">
        <v>0</v>
      </c>
      <c r="L1356">
        <v>0</v>
      </c>
      <c r="M1356">
        <v>0</v>
      </c>
      <c r="N1356">
        <v>0</v>
      </c>
      <c r="O1356">
        <v>0</v>
      </c>
      <c r="P1356">
        <v>0</v>
      </c>
      <c r="Q1356">
        <v>1</v>
      </c>
    </row>
    <row r="1357" spans="1:17" x14ac:dyDescent="0.3">
      <c r="A1357" t="str">
        <f>Cleaning!E1861</f>
        <v>Data Analyst</v>
      </c>
      <c r="B1357" s="2">
        <f>Cleaning!F1861*1000</f>
        <v>53000</v>
      </c>
      <c r="C1357" s="2">
        <f>Cleaning!G1861*1000</f>
        <v>99000</v>
      </c>
      <c r="D1357" s="2">
        <f>(Table1[[#This Row],[Salary (Min)]]+Table1[[#This Row],[Salary (Max)]])/2</f>
        <v>76000</v>
      </c>
      <c r="E1357" t="s">
        <v>7416</v>
      </c>
      <c r="F1357" t="s">
        <v>193</v>
      </c>
      <c r="G1357" t="str">
        <f>LEFT(Table1[[#This Row],[Location]],FIND(",",Table1[[#This Row],[Location]])-1)</f>
        <v>Charlotte</v>
      </c>
      <c r="H1357" t="s">
        <v>91</v>
      </c>
      <c r="I1357" t="s">
        <v>202</v>
      </c>
      <c r="J1357" t="s">
        <v>441</v>
      </c>
      <c r="K1357" t="b">
        <v>0</v>
      </c>
      <c r="L1357">
        <v>1</v>
      </c>
      <c r="M1357">
        <v>0</v>
      </c>
      <c r="N1357">
        <v>0</v>
      </c>
      <c r="O1357">
        <v>1</v>
      </c>
      <c r="P1357">
        <v>1</v>
      </c>
      <c r="Q1357">
        <v>1</v>
      </c>
    </row>
    <row r="1358" spans="1:17" x14ac:dyDescent="0.3">
      <c r="A1358" t="str">
        <f>Cleaning!E1862</f>
        <v>Data Analyst</v>
      </c>
      <c r="B1358" s="2">
        <f>Cleaning!F1862*1000</f>
        <v>53000</v>
      </c>
      <c r="C1358" s="2">
        <f>Cleaning!G1862*1000</f>
        <v>99000</v>
      </c>
      <c r="D1358" s="2">
        <f>(Table1[[#This Row],[Salary (Min)]]+Table1[[#This Row],[Salary (Max)]])/2</f>
        <v>76000</v>
      </c>
      <c r="E1358" t="e">
        <v>#VALUE!</v>
      </c>
      <c r="F1358" t="s">
        <v>5063</v>
      </c>
      <c r="G1358" t="str">
        <f>LEFT(Table1[[#This Row],[Location]],FIND(",",Table1[[#This Row],[Location]])-1)</f>
        <v>Mooresville</v>
      </c>
      <c r="H1358" t="s">
        <v>137</v>
      </c>
      <c r="I1358" t="s">
        <v>137</v>
      </c>
      <c r="J1358" t="s">
        <v>137</v>
      </c>
      <c r="K1358" t="b">
        <v>0</v>
      </c>
      <c r="L1358">
        <v>1</v>
      </c>
      <c r="M1358">
        <v>0</v>
      </c>
      <c r="N1358">
        <v>0</v>
      </c>
      <c r="O1358">
        <v>0</v>
      </c>
      <c r="P1358">
        <v>0</v>
      </c>
      <c r="Q1358">
        <v>1</v>
      </c>
    </row>
    <row r="1359" spans="1:17" x14ac:dyDescent="0.3">
      <c r="A1359" t="str">
        <f>Cleaning!E1863</f>
        <v>Data Analyst</v>
      </c>
      <c r="B1359" s="2">
        <f>Cleaning!F1863*1000</f>
        <v>53000</v>
      </c>
      <c r="C1359" s="2">
        <f>Cleaning!G1863*1000</f>
        <v>99000</v>
      </c>
      <c r="D1359" s="2">
        <f>(Table1[[#This Row],[Salary (Min)]]+Table1[[#This Row],[Salary (Max)]])/2</f>
        <v>76000</v>
      </c>
      <c r="E1359" t="s">
        <v>7417</v>
      </c>
      <c r="F1359" t="s">
        <v>193</v>
      </c>
      <c r="G1359" t="str">
        <f>LEFT(Table1[[#This Row],[Location]],FIND(",",Table1[[#This Row],[Location]])-1)</f>
        <v>Charlotte</v>
      </c>
      <c r="H1359" t="s">
        <v>118</v>
      </c>
      <c r="I1359" t="s">
        <v>222</v>
      </c>
      <c r="J1359" t="s">
        <v>39</v>
      </c>
      <c r="K1359" t="b">
        <v>1</v>
      </c>
      <c r="L1359">
        <v>0</v>
      </c>
      <c r="M1359">
        <v>0</v>
      </c>
      <c r="N1359">
        <v>0</v>
      </c>
      <c r="O1359">
        <v>0</v>
      </c>
      <c r="P1359">
        <v>0</v>
      </c>
      <c r="Q1359">
        <v>0</v>
      </c>
    </row>
    <row r="1360" spans="1:17" x14ac:dyDescent="0.3">
      <c r="A1360" t="str">
        <f>Cleaning!E1864</f>
        <v>Data Analyst</v>
      </c>
      <c r="B1360" s="2">
        <f>Cleaning!F1864*1000</f>
        <v>53000</v>
      </c>
      <c r="C1360" s="2">
        <f>Cleaning!G1864*1000</f>
        <v>99000</v>
      </c>
      <c r="D1360" s="2">
        <f>(Table1[[#This Row],[Salary (Min)]]+Table1[[#This Row],[Salary (Max)]])/2</f>
        <v>76000</v>
      </c>
      <c r="E1360" t="s">
        <v>7418</v>
      </c>
      <c r="F1360" t="s">
        <v>5063</v>
      </c>
      <c r="G1360" t="str">
        <f>LEFT(Table1[[#This Row],[Location]],FIND(",",Table1[[#This Row],[Location]])-1)</f>
        <v>Mooresville</v>
      </c>
      <c r="H1360" t="s">
        <v>28</v>
      </c>
      <c r="I1360" t="s">
        <v>5191</v>
      </c>
      <c r="J1360" t="s">
        <v>132</v>
      </c>
      <c r="K1360" t="b">
        <v>0</v>
      </c>
      <c r="L1360">
        <v>1</v>
      </c>
      <c r="M1360">
        <v>0</v>
      </c>
      <c r="N1360">
        <v>0</v>
      </c>
      <c r="O1360">
        <v>0</v>
      </c>
      <c r="P1360">
        <v>0</v>
      </c>
      <c r="Q1360">
        <v>1</v>
      </c>
    </row>
    <row r="1361" spans="1:17" x14ac:dyDescent="0.3">
      <c r="A1361" t="str">
        <f>Cleaning!E1865</f>
        <v>Data Analyst</v>
      </c>
      <c r="B1361" s="2">
        <f>Cleaning!F1865*1000</f>
        <v>53000</v>
      </c>
      <c r="C1361" s="2">
        <f>Cleaning!G1865*1000</f>
        <v>99000</v>
      </c>
      <c r="D1361" s="2">
        <f>(Table1[[#This Row],[Salary (Min)]]+Table1[[#This Row],[Salary (Max)]])/2</f>
        <v>76000</v>
      </c>
      <c r="E1361" t="s">
        <v>6284</v>
      </c>
      <c r="F1361" t="s">
        <v>193</v>
      </c>
      <c r="G1361" t="str">
        <f>LEFT(Table1[[#This Row],[Location]],FIND(",",Table1[[#This Row],[Location]])-1)</f>
        <v>Charlotte</v>
      </c>
      <c r="H1361" t="s">
        <v>91</v>
      </c>
      <c r="I1361" t="s">
        <v>580</v>
      </c>
      <c r="J1361" t="s">
        <v>106</v>
      </c>
      <c r="K1361" t="b">
        <v>0</v>
      </c>
      <c r="L1361">
        <v>0</v>
      </c>
      <c r="M1361">
        <v>0</v>
      </c>
      <c r="N1361">
        <v>1</v>
      </c>
      <c r="O1361">
        <v>1</v>
      </c>
      <c r="P1361">
        <v>0</v>
      </c>
      <c r="Q1361">
        <v>1</v>
      </c>
    </row>
    <row r="1362" spans="1:17" x14ac:dyDescent="0.3">
      <c r="A1362" t="str">
        <f>Cleaning!E1866</f>
        <v>Data Analyst</v>
      </c>
      <c r="B1362" s="2">
        <f>Cleaning!F1866*1000</f>
        <v>53000</v>
      </c>
      <c r="C1362" s="2">
        <f>Cleaning!G1866*1000</f>
        <v>99000</v>
      </c>
      <c r="D1362" s="2">
        <f>(Table1[[#This Row],[Salary (Min)]]+Table1[[#This Row],[Salary (Max)]])/2</f>
        <v>76000</v>
      </c>
      <c r="E1362" t="s">
        <v>7402</v>
      </c>
      <c r="F1362" t="s">
        <v>5111</v>
      </c>
      <c r="G1362" t="str">
        <f>LEFT(Table1[[#This Row],[Location]],FIND(",",Table1[[#This Row],[Location]])-1)</f>
        <v>Huntersville</v>
      </c>
      <c r="H1362" t="s">
        <v>35</v>
      </c>
      <c r="I1362" t="s">
        <v>2364</v>
      </c>
      <c r="J1362" t="s">
        <v>86</v>
      </c>
      <c r="K1362" t="b">
        <v>0</v>
      </c>
      <c r="L1362">
        <v>1</v>
      </c>
      <c r="M1362">
        <v>1</v>
      </c>
      <c r="N1362">
        <v>0</v>
      </c>
      <c r="O1362">
        <v>1</v>
      </c>
      <c r="P1362">
        <v>0</v>
      </c>
      <c r="Q1362">
        <v>0</v>
      </c>
    </row>
    <row r="1363" spans="1:17" x14ac:dyDescent="0.3">
      <c r="A1363" t="str">
        <f>Cleaning!E1867</f>
        <v>Data Analyst</v>
      </c>
      <c r="B1363" s="2">
        <f>Cleaning!F1867*1000</f>
        <v>53000</v>
      </c>
      <c r="C1363" s="2">
        <f>Cleaning!G1867*1000</f>
        <v>99000</v>
      </c>
      <c r="D1363" s="2">
        <f>(Table1[[#This Row],[Salary (Min)]]+Table1[[#This Row],[Salary (Max)]])/2</f>
        <v>76000</v>
      </c>
      <c r="E1363" t="s">
        <v>7419</v>
      </c>
      <c r="F1363" t="s">
        <v>193</v>
      </c>
      <c r="G1363" t="str">
        <f>LEFT(Table1[[#This Row],[Location]],FIND(",",Table1[[#This Row],[Location]])-1)</f>
        <v>Charlotte</v>
      </c>
      <c r="H1363" t="s">
        <v>137</v>
      </c>
      <c r="I1363" t="s">
        <v>137</v>
      </c>
      <c r="J1363" t="s">
        <v>137</v>
      </c>
      <c r="K1363" t="b">
        <v>0</v>
      </c>
      <c r="L1363">
        <v>1</v>
      </c>
      <c r="M1363">
        <v>1</v>
      </c>
      <c r="N1363">
        <v>0</v>
      </c>
      <c r="O1363">
        <v>1</v>
      </c>
      <c r="P1363">
        <v>0</v>
      </c>
      <c r="Q1363">
        <v>1</v>
      </c>
    </row>
    <row r="1364" spans="1:17" x14ac:dyDescent="0.3">
      <c r="A1364" t="str">
        <f>Cleaning!E1868</f>
        <v>Data Analyst</v>
      </c>
      <c r="B1364" s="2">
        <f>Cleaning!F1868*1000</f>
        <v>53000</v>
      </c>
      <c r="C1364" s="2">
        <f>Cleaning!G1868*1000</f>
        <v>99000</v>
      </c>
      <c r="D1364" s="2">
        <f>(Table1[[#This Row],[Salary (Min)]]+Table1[[#This Row],[Salary (Max)]])/2</f>
        <v>76000</v>
      </c>
      <c r="E1364" t="s">
        <v>6264</v>
      </c>
      <c r="F1364" t="s">
        <v>193</v>
      </c>
      <c r="G1364" t="str">
        <f>LEFT(Table1[[#This Row],[Location]],FIND(",",Table1[[#This Row],[Location]])-1)</f>
        <v>Charlotte</v>
      </c>
      <c r="H1364" t="s">
        <v>118</v>
      </c>
      <c r="I1364" t="s">
        <v>46</v>
      </c>
      <c r="J1364" t="s">
        <v>47</v>
      </c>
      <c r="K1364" t="b">
        <v>0</v>
      </c>
      <c r="L1364">
        <v>0</v>
      </c>
      <c r="M1364">
        <v>0</v>
      </c>
      <c r="N1364">
        <v>0</v>
      </c>
      <c r="O1364">
        <v>0</v>
      </c>
      <c r="P1364">
        <v>0</v>
      </c>
      <c r="Q1364">
        <v>1</v>
      </c>
    </row>
    <row r="1365" spans="1:17" x14ac:dyDescent="0.3">
      <c r="A1365" t="str">
        <f>Cleaning!E1869</f>
        <v>Data Analyst</v>
      </c>
      <c r="B1365" s="2">
        <f>Cleaning!F1869*1000</f>
        <v>53000</v>
      </c>
      <c r="C1365" s="2">
        <f>Cleaning!G1869*1000</f>
        <v>99000</v>
      </c>
      <c r="D1365" s="2">
        <f>(Table1[[#This Row],[Salary (Min)]]+Table1[[#This Row],[Salary (Max)]])/2</f>
        <v>76000</v>
      </c>
      <c r="E1365" t="s">
        <v>7420</v>
      </c>
      <c r="F1365" t="s">
        <v>193</v>
      </c>
      <c r="G1365" t="str">
        <f>LEFT(Table1[[#This Row],[Location]],FIND(",",Table1[[#This Row],[Location]])-1)</f>
        <v>Charlotte</v>
      </c>
      <c r="H1365" t="s">
        <v>35</v>
      </c>
      <c r="I1365" t="s">
        <v>2066</v>
      </c>
      <c r="J1365" t="s">
        <v>31</v>
      </c>
      <c r="K1365" t="b">
        <v>0</v>
      </c>
      <c r="L1365">
        <v>1</v>
      </c>
      <c r="M1365">
        <v>0</v>
      </c>
      <c r="N1365">
        <v>0</v>
      </c>
      <c r="O1365">
        <v>0</v>
      </c>
      <c r="P1365">
        <v>0</v>
      </c>
      <c r="Q1365">
        <v>1</v>
      </c>
    </row>
    <row r="1366" spans="1:17" x14ac:dyDescent="0.3">
      <c r="A1366" t="str">
        <f>Cleaning!E1870</f>
        <v>Business Analyst</v>
      </c>
      <c r="B1366" s="2">
        <f>Cleaning!F1870*1000</f>
        <v>53000</v>
      </c>
      <c r="C1366" s="2">
        <f>Cleaning!G1870*1000</f>
        <v>99000</v>
      </c>
      <c r="D1366" s="2">
        <f>(Table1[[#This Row],[Salary (Min)]]+Table1[[#This Row],[Salary (Max)]])/2</f>
        <v>76000</v>
      </c>
      <c r="E1366" t="s">
        <v>7251</v>
      </c>
      <c r="F1366" t="s">
        <v>193</v>
      </c>
      <c r="G1366" t="str">
        <f>LEFT(Table1[[#This Row],[Location]],FIND(",",Table1[[#This Row],[Location]])-1)</f>
        <v>Charlotte</v>
      </c>
      <c r="H1366" t="s">
        <v>20</v>
      </c>
      <c r="I1366" t="s">
        <v>46</v>
      </c>
      <c r="J1366" t="s">
        <v>160</v>
      </c>
      <c r="K1366" t="b">
        <v>0</v>
      </c>
      <c r="L1366">
        <v>1</v>
      </c>
      <c r="M1366">
        <v>0</v>
      </c>
      <c r="N1366">
        <v>0</v>
      </c>
      <c r="O1366">
        <v>0</v>
      </c>
      <c r="P1366">
        <v>0</v>
      </c>
      <c r="Q1366">
        <v>1</v>
      </c>
    </row>
    <row r="1367" spans="1:17" x14ac:dyDescent="0.3">
      <c r="A1367" t="str">
        <f>Cleaning!E1871</f>
        <v>Data Analyst</v>
      </c>
      <c r="B1367" s="2">
        <f>Cleaning!F1871*1000</f>
        <v>53000</v>
      </c>
      <c r="C1367" s="2">
        <f>Cleaning!G1871*1000</f>
        <v>99000</v>
      </c>
      <c r="D1367" s="2">
        <f>(Table1[[#This Row],[Salary (Min)]]+Table1[[#This Row],[Salary (Max)]])/2</f>
        <v>76000</v>
      </c>
      <c r="E1367" t="s">
        <v>7397</v>
      </c>
      <c r="F1367" t="s">
        <v>193</v>
      </c>
      <c r="G1367" t="str">
        <f>LEFT(Table1[[#This Row],[Location]],FIND(",",Table1[[#This Row],[Location]])-1)</f>
        <v>Charlotte</v>
      </c>
      <c r="H1367" t="s">
        <v>137</v>
      </c>
      <c r="I1367" t="s">
        <v>137</v>
      </c>
      <c r="J1367" t="s">
        <v>137</v>
      </c>
      <c r="K1367" t="b">
        <v>0</v>
      </c>
      <c r="L1367">
        <v>1</v>
      </c>
      <c r="M1367">
        <v>0</v>
      </c>
      <c r="N1367">
        <v>0</v>
      </c>
      <c r="O1367">
        <v>0</v>
      </c>
      <c r="P1367">
        <v>0</v>
      </c>
      <c r="Q1367">
        <v>1</v>
      </c>
    </row>
    <row r="1368" spans="1:17" x14ac:dyDescent="0.3">
      <c r="A1368" t="str">
        <f>Cleaning!E1872</f>
        <v>Data Analyst</v>
      </c>
      <c r="B1368" s="2">
        <f>Cleaning!F1872*1000</f>
        <v>53000</v>
      </c>
      <c r="C1368" s="2">
        <f>Cleaning!G1872*1000</f>
        <v>99000</v>
      </c>
      <c r="D1368" s="2">
        <f>(Table1[[#This Row],[Salary (Min)]]+Table1[[#This Row],[Salary (Max)]])/2</f>
        <v>76000</v>
      </c>
      <c r="E1368" t="s">
        <v>7421</v>
      </c>
      <c r="F1368" t="s">
        <v>193</v>
      </c>
      <c r="G1368" t="str">
        <f>LEFT(Table1[[#This Row],[Location]],FIND(",",Table1[[#This Row],[Location]])-1)</f>
        <v>Charlotte</v>
      </c>
      <c r="H1368" t="s">
        <v>137</v>
      </c>
      <c r="I1368" t="s">
        <v>137</v>
      </c>
      <c r="J1368" t="s">
        <v>137</v>
      </c>
      <c r="K1368" t="b">
        <v>0</v>
      </c>
      <c r="L1368">
        <v>1</v>
      </c>
      <c r="M1368">
        <v>0</v>
      </c>
      <c r="N1368">
        <v>0</v>
      </c>
      <c r="O1368">
        <v>0</v>
      </c>
      <c r="P1368">
        <v>0</v>
      </c>
      <c r="Q1368">
        <v>1</v>
      </c>
    </row>
    <row r="1369" spans="1:17" x14ac:dyDescent="0.3">
      <c r="A1369" t="str">
        <f>Cleaning!E1873</f>
        <v>Data Analyst</v>
      </c>
      <c r="B1369" s="2">
        <f>Cleaning!F1873*1000</f>
        <v>53000</v>
      </c>
      <c r="C1369" s="2">
        <f>Cleaning!G1873*1000</f>
        <v>99000</v>
      </c>
      <c r="D1369" s="2">
        <f>(Table1[[#This Row],[Salary (Min)]]+Table1[[#This Row],[Salary (Max)]])/2</f>
        <v>76000</v>
      </c>
      <c r="E1369" t="s">
        <v>7418</v>
      </c>
      <c r="F1369" t="s">
        <v>5063</v>
      </c>
      <c r="G1369" t="str">
        <f>LEFT(Table1[[#This Row],[Location]],FIND(",",Table1[[#This Row],[Location]])-1)</f>
        <v>Mooresville</v>
      </c>
      <c r="H1369" t="s">
        <v>28</v>
      </c>
      <c r="I1369" t="s">
        <v>5191</v>
      </c>
      <c r="J1369" t="s">
        <v>132</v>
      </c>
      <c r="K1369" t="b">
        <v>0</v>
      </c>
      <c r="L1369">
        <v>0</v>
      </c>
      <c r="M1369">
        <v>1</v>
      </c>
      <c r="N1369">
        <v>0</v>
      </c>
      <c r="O1369">
        <v>1</v>
      </c>
      <c r="P1369">
        <v>0</v>
      </c>
      <c r="Q1369">
        <v>1</v>
      </c>
    </row>
    <row r="1370" spans="1:17" x14ac:dyDescent="0.3">
      <c r="A1370" t="str">
        <f>Cleaning!E1874</f>
        <v>Data Analyst</v>
      </c>
      <c r="B1370" s="2">
        <f>Cleaning!F1874*1000</f>
        <v>53000</v>
      </c>
      <c r="C1370" s="2">
        <f>Cleaning!G1874*1000</f>
        <v>99000</v>
      </c>
      <c r="D1370" s="2">
        <f>(Table1[[#This Row],[Salary (Min)]]+Table1[[#This Row],[Salary (Max)]])/2</f>
        <v>76000</v>
      </c>
      <c r="E1370" t="s">
        <v>7422</v>
      </c>
      <c r="F1370" t="s">
        <v>193</v>
      </c>
      <c r="G1370" t="str">
        <f>LEFT(Table1[[#This Row],[Location]],FIND(",",Table1[[#This Row],[Location]])-1)</f>
        <v>Charlotte</v>
      </c>
      <c r="H1370" t="s">
        <v>91</v>
      </c>
      <c r="I1370" t="s">
        <v>222</v>
      </c>
      <c r="J1370" t="s">
        <v>106</v>
      </c>
      <c r="K1370" t="b">
        <v>0</v>
      </c>
      <c r="L1370">
        <v>1</v>
      </c>
      <c r="M1370">
        <v>0</v>
      </c>
      <c r="N1370">
        <v>0</v>
      </c>
      <c r="O1370">
        <v>1</v>
      </c>
      <c r="P1370">
        <v>2</v>
      </c>
      <c r="Q1370">
        <v>1</v>
      </c>
    </row>
    <row r="1371" spans="1:17" x14ac:dyDescent="0.3">
      <c r="A1371" t="str">
        <f>Cleaning!E1875</f>
        <v>Data Analyst</v>
      </c>
      <c r="B1371" s="2">
        <f>Cleaning!F1875*1000</f>
        <v>53000</v>
      </c>
      <c r="C1371" s="2">
        <f>Cleaning!G1875*1000</f>
        <v>99000</v>
      </c>
      <c r="D1371" s="2">
        <f>(Table1[[#This Row],[Salary (Min)]]+Table1[[#This Row],[Salary (Max)]])/2</f>
        <v>76000</v>
      </c>
      <c r="E1371" t="s">
        <v>7415</v>
      </c>
      <c r="F1371" t="s">
        <v>193</v>
      </c>
      <c r="G1371" t="str">
        <f>LEFT(Table1[[#This Row],[Location]],FIND(",",Table1[[#This Row],[Location]])-1)</f>
        <v>Charlotte</v>
      </c>
      <c r="H1371" t="s">
        <v>91</v>
      </c>
      <c r="I1371" t="s">
        <v>137</v>
      </c>
      <c r="J1371" t="s">
        <v>39</v>
      </c>
      <c r="K1371" t="b">
        <v>0</v>
      </c>
      <c r="L1371">
        <v>1</v>
      </c>
      <c r="M1371">
        <v>0</v>
      </c>
      <c r="N1371">
        <v>0</v>
      </c>
      <c r="O1371">
        <v>1</v>
      </c>
      <c r="P1371">
        <v>0</v>
      </c>
      <c r="Q1371">
        <v>0</v>
      </c>
    </row>
    <row r="1372" spans="1:17" x14ac:dyDescent="0.3">
      <c r="A1372" t="str">
        <f>Cleaning!E1876</f>
        <v>Data Analyst</v>
      </c>
      <c r="B1372" s="2">
        <f>Cleaning!F1876*1000</f>
        <v>53000</v>
      </c>
      <c r="C1372" s="2">
        <f>Cleaning!G1876*1000</f>
        <v>99000</v>
      </c>
      <c r="D1372" s="2">
        <f>(Table1[[#This Row],[Salary (Min)]]+Table1[[#This Row],[Salary (Max)]])/2</f>
        <v>76000</v>
      </c>
      <c r="E1372" t="s">
        <v>7397</v>
      </c>
      <c r="F1372" t="s">
        <v>193</v>
      </c>
      <c r="G1372" t="str">
        <f>LEFT(Table1[[#This Row],[Location]],FIND(",",Table1[[#This Row],[Location]])-1)</f>
        <v>Charlotte</v>
      </c>
      <c r="H1372" t="s">
        <v>137</v>
      </c>
      <c r="I1372" t="s">
        <v>137</v>
      </c>
      <c r="J1372" t="s">
        <v>137</v>
      </c>
      <c r="K1372" t="b">
        <v>0</v>
      </c>
      <c r="L1372">
        <v>0</v>
      </c>
      <c r="M1372">
        <v>0</v>
      </c>
      <c r="N1372">
        <v>0</v>
      </c>
      <c r="O1372">
        <v>0</v>
      </c>
      <c r="P1372">
        <v>0</v>
      </c>
      <c r="Q1372">
        <v>0</v>
      </c>
    </row>
    <row r="1373" spans="1:17" x14ac:dyDescent="0.3">
      <c r="A1373" t="str">
        <f>Cleaning!E1877</f>
        <v>Data Analyst</v>
      </c>
      <c r="B1373" s="2">
        <f>Cleaning!F1877*1000</f>
        <v>53000</v>
      </c>
      <c r="C1373" s="2">
        <f>Cleaning!G1877*1000</f>
        <v>99000</v>
      </c>
      <c r="D1373" s="2">
        <f>(Table1[[#This Row],[Salary (Min)]]+Table1[[#This Row],[Salary (Max)]])/2</f>
        <v>76000</v>
      </c>
      <c r="E1373" t="s">
        <v>7423</v>
      </c>
      <c r="F1373" t="s">
        <v>193</v>
      </c>
      <c r="G1373" t="str">
        <f>LEFT(Table1[[#This Row],[Location]],FIND(",",Table1[[#This Row],[Location]])-1)</f>
        <v>Charlotte</v>
      </c>
      <c r="H1373" t="s">
        <v>20</v>
      </c>
      <c r="I1373" t="s">
        <v>46</v>
      </c>
      <c r="J1373" t="s">
        <v>120</v>
      </c>
      <c r="K1373" t="b">
        <v>0</v>
      </c>
      <c r="L1373">
        <v>0</v>
      </c>
      <c r="M1373">
        <v>0</v>
      </c>
      <c r="N1373">
        <v>0</v>
      </c>
      <c r="O1373">
        <v>0</v>
      </c>
      <c r="P1373">
        <v>0</v>
      </c>
      <c r="Q1373">
        <v>1</v>
      </c>
    </row>
    <row r="1374" spans="1:17" x14ac:dyDescent="0.3">
      <c r="A1374" t="str">
        <f>Cleaning!E1878</f>
        <v>Data Analyst</v>
      </c>
      <c r="B1374" s="2">
        <f>Cleaning!F1878*1000</f>
        <v>53000</v>
      </c>
      <c r="C1374" s="2">
        <f>Cleaning!G1878*1000</f>
        <v>99000</v>
      </c>
      <c r="D1374" s="2">
        <f>(Table1[[#This Row],[Salary (Min)]]+Table1[[#This Row],[Salary (Max)]])/2</f>
        <v>76000</v>
      </c>
      <c r="E1374" t="s">
        <v>7410</v>
      </c>
      <c r="F1374" t="s">
        <v>193</v>
      </c>
      <c r="G1374" t="str">
        <f>LEFT(Table1[[#This Row],[Location]],FIND(",",Table1[[#This Row],[Location]])-1)</f>
        <v>Charlotte</v>
      </c>
      <c r="H1374" t="s">
        <v>51</v>
      </c>
      <c r="I1374" t="s">
        <v>46</v>
      </c>
      <c r="J1374" t="s">
        <v>47</v>
      </c>
      <c r="K1374" t="b">
        <v>0</v>
      </c>
      <c r="L1374">
        <v>0</v>
      </c>
      <c r="M1374">
        <v>0</v>
      </c>
      <c r="N1374">
        <v>0</v>
      </c>
      <c r="O1374">
        <v>0</v>
      </c>
      <c r="P1374">
        <v>0</v>
      </c>
      <c r="Q1374">
        <v>1</v>
      </c>
    </row>
    <row r="1375" spans="1:17" x14ac:dyDescent="0.3">
      <c r="A1375" t="str">
        <f>Cleaning!E1879</f>
        <v>Data Analyst</v>
      </c>
      <c r="B1375" s="2">
        <f>Cleaning!F1879*1000</f>
        <v>53000</v>
      </c>
      <c r="C1375" s="2">
        <f>Cleaning!G1879*1000</f>
        <v>99000</v>
      </c>
      <c r="D1375" s="2">
        <f>(Table1[[#This Row],[Salary (Min)]]+Table1[[#This Row],[Salary (Max)]])/2</f>
        <v>76000</v>
      </c>
      <c r="E1375" t="s">
        <v>6182</v>
      </c>
      <c r="F1375" t="s">
        <v>193</v>
      </c>
      <c r="G1375" t="str">
        <f>LEFT(Table1[[#This Row],[Location]],FIND(",",Table1[[#This Row],[Location]])-1)</f>
        <v>Charlotte</v>
      </c>
      <c r="H1375" t="s">
        <v>28</v>
      </c>
      <c r="I1375" t="s">
        <v>194</v>
      </c>
      <c r="J1375" t="s">
        <v>132</v>
      </c>
      <c r="K1375" t="b">
        <v>0</v>
      </c>
      <c r="L1375">
        <v>1</v>
      </c>
      <c r="M1375">
        <v>0</v>
      </c>
      <c r="N1375">
        <v>0</v>
      </c>
      <c r="O1375">
        <v>0</v>
      </c>
      <c r="P1375">
        <v>0</v>
      </c>
      <c r="Q1375">
        <v>0</v>
      </c>
    </row>
    <row r="1376" spans="1:17" x14ac:dyDescent="0.3">
      <c r="A1376" t="str">
        <f>Cleaning!E1880</f>
        <v>Data Analyst</v>
      </c>
      <c r="B1376" s="2">
        <f>Cleaning!F1880*1000</f>
        <v>53000</v>
      </c>
      <c r="C1376" s="2">
        <f>Cleaning!G1880*1000</f>
        <v>99000</v>
      </c>
      <c r="D1376" s="2">
        <f>(Table1[[#This Row],[Salary (Min)]]+Table1[[#This Row],[Salary (Max)]])/2</f>
        <v>76000</v>
      </c>
      <c r="E1376" t="s">
        <v>7424</v>
      </c>
      <c r="F1376" t="s">
        <v>193</v>
      </c>
      <c r="G1376" t="str">
        <f>LEFT(Table1[[#This Row],[Location]],FIND(",",Table1[[#This Row],[Location]])-1)</f>
        <v>Charlotte</v>
      </c>
      <c r="H1376" t="s">
        <v>118</v>
      </c>
      <c r="I1376" t="s">
        <v>2364</v>
      </c>
      <c r="J1376" t="s">
        <v>229</v>
      </c>
      <c r="K1376" t="b">
        <v>0</v>
      </c>
      <c r="L1376">
        <v>0</v>
      </c>
      <c r="M1376">
        <v>0</v>
      </c>
      <c r="N1376">
        <v>0</v>
      </c>
      <c r="O1376">
        <v>0</v>
      </c>
      <c r="P1376">
        <v>1</v>
      </c>
      <c r="Q1376">
        <v>1</v>
      </c>
    </row>
    <row r="1377" spans="1:17" x14ac:dyDescent="0.3">
      <c r="A1377" t="str">
        <f>Cleaning!E1827</f>
        <v>Data Analyst</v>
      </c>
      <c r="B1377" s="2">
        <f>Cleaning!F1827*1000</f>
        <v>54000</v>
      </c>
      <c r="C1377" s="2">
        <f>Cleaning!G1827*1000</f>
        <v>75000</v>
      </c>
      <c r="D1377" s="2">
        <f>(Table1[[#This Row],[Salary (Min)]]+Table1[[#This Row],[Salary (Max)]])/2</f>
        <v>64500</v>
      </c>
      <c r="E1377" t="s">
        <v>7400</v>
      </c>
      <c r="F1377" t="s">
        <v>193</v>
      </c>
      <c r="G1377" t="str">
        <f>LEFT(Table1[[#This Row],[Location]],FIND(",",Table1[[#This Row],[Location]])-1)</f>
        <v>Charlotte</v>
      </c>
      <c r="H1377" t="s">
        <v>137</v>
      </c>
      <c r="I1377" t="s">
        <v>137</v>
      </c>
      <c r="J1377" t="s">
        <v>137</v>
      </c>
      <c r="K1377" t="b">
        <v>0</v>
      </c>
      <c r="L1377">
        <v>1</v>
      </c>
      <c r="M1377">
        <v>1</v>
      </c>
      <c r="N1377">
        <v>0</v>
      </c>
      <c r="O1377">
        <v>0</v>
      </c>
      <c r="P1377">
        <v>0</v>
      </c>
      <c r="Q1377">
        <v>1</v>
      </c>
    </row>
    <row r="1378" spans="1:17" x14ac:dyDescent="0.3">
      <c r="A1378" t="str">
        <f>Cleaning!E1828</f>
        <v>Data Analyst</v>
      </c>
      <c r="B1378" s="2">
        <f>Cleaning!F1828*1000</f>
        <v>54000</v>
      </c>
      <c r="C1378" s="2">
        <f>Cleaning!G1828*1000</f>
        <v>75000</v>
      </c>
      <c r="D1378" s="2">
        <f>(Table1[[#This Row],[Salary (Min)]]+Table1[[#This Row],[Salary (Max)]])/2</f>
        <v>64500</v>
      </c>
      <c r="E1378" t="s">
        <v>7401</v>
      </c>
      <c r="F1378" t="s">
        <v>193</v>
      </c>
      <c r="G1378" t="str">
        <f>LEFT(Table1[[#This Row],[Location]],FIND(",",Table1[[#This Row],[Location]])-1)</f>
        <v>Charlotte</v>
      </c>
      <c r="H1378" t="s">
        <v>51</v>
      </c>
      <c r="I1378" t="s">
        <v>29</v>
      </c>
      <c r="J1378" t="s">
        <v>24</v>
      </c>
      <c r="K1378" t="b">
        <v>0</v>
      </c>
      <c r="L1378">
        <v>1</v>
      </c>
      <c r="M1378">
        <v>1</v>
      </c>
      <c r="N1378">
        <v>0</v>
      </c>
      <c r="O1378">
        <v>1</v>
      </c>
      <c r="P1378">
        <v>0</v>
      </c>
      <c r="Q1378">
        <v>1</v>
      </c>
    </row>
    <row r="1379" spans="1:17" x14ac:dyDescent="0.3">
      <c r="A1379" t="str">
        <f>Cleaning!E1829</f>
        <v>Data Analyst</v>
      </c>
      <c r="B1379" s="2">
        <f>Cleaning!F1829*1000</f>
        <v>54000</v>
      </c>
      <c r="C1379" s="2">
        <f>Cleaning!G1829*1000</f>
        <v>75000</v>
      </c>
      <c r="D1379" s="2">
        <f>(Table1[[#This Row],[Salary (Min)]]+Table1[[#This Row],[Salary (Max)]])/2</f>
        <v>64500</v>
      </c>
      <c r="E1379" t="s">
        <v>7402</v>
      </c>
      <c r="F1379" t="s">
        <v>5111</v>
      </c>
      <c r="G1379" t="str">
        <f>LEFT(Table1[[#This Row],[Location]],FIND(",",Table1[[#This Row],[Location]])-1)</f>
        <v>Huntersville</v>
      </c>
      <c r="H1379" t="s">
        <v>35</v>
      </c>
      <c r="I1379" t="s">
        <v>2364</v>
      </c>
      <c r="J1379" t="s">
        <v>86</v>
      </c>
      <c r="K1379" t="b">
        <v>0</v>
      </c>
      <c r="L1379">
        <v>1</v>
      </c>
      <c r="M1379">
        <v>0</v>
      </c>
      <c r="N1379">
        <v>0</v>
      </c>
      <c r="O1379">
        <v>0</v>
      </c>
      <c r="P1379">
        <v>0</v>
      </c>
      <c r="Q1379">
        <v>1</v>
      </c>
    </row>
    <row r="1380" spans="1:17" x14ac:dyDescent="0.3">
      <c r="A1380" t="str">
        <f>Cleaning!E1830</f>
        <v>Data Analyst</v>
      </c>
      <c r="B1380" s="2">
        <f>Cleaning!F1830*1000</f>
        <v>54000</v>
      </c>
      <c r="C1380" s="2">
        <f>Cleaning!G1830*1000</f>
        <v>75000</v>
      </c>
      <c r="D1380" s="2">
        <f>(Table1[[#This Row],[Salary (Min)]]+Table1[[#This Row],[Salary (Max)]])/2</f>
        <v>64500</v>
      </c>
      <c r="E1380" t="s">
        <v>7403</v>
      </c>
      <c r="F1380" t="s">
        <v>193</v>
      </c>
      <c r="G1380" t="str">
        <f>LEFT(Table1[[#This Row],[Location]],FIND(",",Table1[[#This Row],[Location]])-1)</f>
        <v>Charlotte</v>
      </c>
      <c r="H1380" t="s">
        <v>28</v>
      </c>
      <c r="I1380" t="s">
        <v>46</v>
      </c>
      <c r="J1380" t="s">
        <v>132</v>
      </c>
      <c r="K1380" t="b">
        <v>0</v>
      </c>
      <c r="L1380">
        <v>1</v>
      </c>
      <c r="M1380">
        <v>0</v>
      </c>
      <c r="N1380">
        <v>0</v>
      </c>
      <c r="O1380">
        <v>0</v>
      </c>
      <c r="P1380">
        <v>0</v>
      </c>
      <c r="Q1380">
        <v>1</v>
      </c>
    </row>
    <row r="1381" spans="1:17" x14ac:dyDescent="0.3">
      <c r="A1381" t="str">
        <f>Cleaning!E1831</f>
        <v>Data Analyst</v>
      </c>
      <c r="B1381" s="2">
        <f>Cleaning!F1831*1000</f>
        <v>54000</v>
      </c>
      <c r="C1381" s="2">
        <f>Cleaning!G1831*1000</f>
        <v>75000</v>
      </c>
      <c r="D1381" s="2">
        <f>(Table1[[#This Row],[Salary (Min)]]+Table1[[#This Row],[Salary (Max)]])/2</f>
        <v>64500</v>
      </c>
      <c r="E1381" t="s">
        <v>6234</v>
      </c>
      <c r="F1381" t="s">
        <v>193</v>
      </c>
      <c r="G1381" t="str">
        <f>LEFT(Table1[[#This Row],[Location]],FIND(",",Table1[[#This Row],[Location]])-1)</f>
        <v>Charlotte</v>
      </c>
      <c r="H1381" t="s">
        <v>35</v>
      </c>
      <c r="I1381" t="s">
        <v>222</v>
      </c>
      <c r="J1381" t="s">
        <v>31</v>
      </c>
      <c r="K1381" t="b">
        <v>1</v>
      </c>
      <c r="L1381">
        <v>0</v>
      </c>
      <c r="M1381">
        <v>0</v>
      </c>
      <c r="N1381">
        <v>0</v>
      </c>
      <c r="O1381">
        <v>1</v>
      </c>
      <c r="P1381">
        <v>0</v>
      </c>
      <c r="Q1381">
        <v>1</v>
      </c>
    </row>
    <row r="1382" spans="1:17" x14ac:dyDescent="0.3">
      <c r="A1382" t="str">
        <f>Cleaning!E1832</f>
        <v>Business Analyst</v>
      </c>
      <c r="B1382" s="2">
        <f>Cleaning!F1832*1000</f>
        <v>54000</v>
      </c>
      <c r="C1382" s="2">
        <f>Cleaning!G1832*1000</f>
        <v>75000</v>
      </c>
      <c r="D1382" s="2">
        <f>(Table1[[#This Row],[Salary (Min)]]+Table1[[#This Row],[Salary (Max)]])/2</f>
        <v>64500</v>
      </c>
      <c r="E1382" t="s">
        <v>6913</v>
      </c>
      <c r="F1382" t="s">
        <v>193</v>
      </c>
      <c r="G1382" t="str">
        <f>LEFT(Table1[[#This Row],[Location]],FIND(",",Table1[[#This Row],[Location]])-1)</f>
        <v>Charlotte</v>
      </c>
      <c r="H1382" t="s">
        <v>35</v>
      </c>
      <c r="I1382" t="s">
        <v>222</v>
      </c>
      <c r="J1382" t="s">
        <v>24</v>
      </c>
      <c r="K1382" t="b">
        <v>0</v>
      </c>
      <c r="L1382">
        <v>1</v>
      </c>
      <c r="M1382">
        <v>0</v>
      </c>
      <c r="N1382">
        <v>0</v>
      </c>
      <c r="O1382">
        <v>0</v>
      </c>
      <c r="P1382">
        <v>0</v>
      </c>
      <c r="Q1382">
        <v>1</v>
      </c>
    </row>
    <row r="1383" spans="1:17" x14ac:dyDescent="0.3">
      <c r="A1383" t="str">
        <f>Cleaning!E1833</f>
        <v>Data Analyst</v>
      </c>
      <c r="B1383" s="2">
        <f>Cleaning!F1833*1000</f>
        <v>54000</v>
      </c>
      <c r="C1383" s="2">
        <f>Cleaning!G1833*1000</f>
        <v>75000</v>
      </c>
      <c r="D1383" s="2">
        <f>(Table1[[#This Row],[Salary (Min)]]+Table1[[#This Row],[Salary (Max)]])/2</f>
        <v>64500</v>
      </c>
      <c r="E1383" t="s">
        <v>6211</v>
      </c>
      <c r="F1383" t="s">
        <v>193</v>
      </c>
      <c r="G1383" t="str">
        <f>LEFT(Table1[[#This Row],[Location]],FIND(",",Table1[[#This Row],[Location]])-1)</f>
        <v>Charlotte</v>
      </c>
      <c r="H1383" t="s">
        <v>118</v>
      </c>
      <c r="I1383" t="s">
        <v>222</v>
      </c>
      <c r="J1383" t="s">
        <v>47</v>
      </c>
      <c r="K1383" t="b">
        <v>0</v>
      </c>
      <c r="L1383">
        <v>0</v>
      </c>
      <c r="M1383">
        <v>0</v>
      </c>
      <c r="N1383">
        <v>0</v>
      </c>
      <c r="O1383">
        <v>0</v>
      </c>
      <c r="P1383">
        <v>0</v>
      </c>
      <c r="Q1383">
        <v>0</v>
      </c>
    </row>
    <row r="1384" spans="1:17" x14ac:dyDescent="0.3">
      <c r="A1384" t="str">
        <f>Cleaning!E1834</f>
        <v>Data Analyst</v>
      </c>
      <c r="B1384" s="2">
        <f>Cleaning!F1834*1000</f>
        <v>54000</v>
      </c>
      <c r="C1384" s="2">
        <f>Cleaning!G1834*1000</f>
        <v>75000</v>
      </c>
      <c r="D1384" s="2">
        <f>(Table1[[#This Row],[Salary (Min)]]+Table1[[#This Row],[Salary (Max)]])/2</f>
        <v>64500</v>
      </c>
      <c r="E1384" t="s">
        <v>7404</v>
      </c>
      <c r="F1384" t="s">
        <v>5121</v>
      </c>
      <c r="G1384" t="str">
        <f>LEFT(Table1[[#This Row],[Location]],FIND(",",Table1[[#This Row],[Location]])-1)</f>
        <v>Fort Mill</v>
      </c>
      <c r="H1384" t="s">
        <v>91</v>
      </c>
      <c r="I1384" t="s">
        <v>137</v>
      </c>
      <c r="J1384" t="s">
        <v>155</v>
      </c>
      <c r="K1384" t="b">
        <v>0</v>
      </c>
      <c r="L1384">
        <v>1</v>
      </c>
      <c r="M1384">
        <v>0</v>
      </c>
      <c r="N1384">
        <v>0</v>
      </c>
      <c r="O1384">
        <v>0</v>
      </c>
      <c r="P1384">
        <v>0</v>
      </c>
      <c r="Q1384">
        <v>1</v>
      </c>
    </row>
    <row r="1385" spans="1:17" x14ac:dyDescent="0.3">
      <c r="A1385" t="str">
        <f>Cleaning!E1835</f>
        <v>Data Analyst</v>
      </c>
      <c r="B1385" s="2">
        <f>Cleaning!F1835*1000</f>
        <v>54000</v>
      </c>
      <c r="C1385" s="2">
        <f>Cleaning!G1835*1000</f>
        <v>75000</v>
      </c>
      <c r="D1385" s="2">
        <f>(Table1[[#This Row],[Salary (Min)]]+Table1[[#This Row],[Salary (Max)]])/2</f>
        <v>64500</v>
      </c>
      <c r="E1385" t="s">
        <v>6191</v>
      </c>
      <c r="F1385" t="s">
        <v>5121</v>
      </c>
      <c r="G1385" t="str">
        <f>LEFT(Table1[[#This Row],[Location]],FIND(",",Table1[[#This Row],[Location]])-1)</f>
        <v>Fort Mill</v>
      </c>
      <c r="H1385" t="s">
        <v>35</v>
      </c>
      <c r="I1385" t="s">
        <v>222</v>
      </c>
      <c r="J1385" t="s">
        <v>229</v>
      </c>
      <c r="K1385" t="b">
        <v>0</v>
      </c>
      <c r="L1385">
        <v>0</v>
      </c>
      <c r="M1385">
        <v>1</v>
      </c>
      <c r="N1385">
        <v>0</v>
      </c>
      <c r="O1385">
        <v>0</v>
      </c>
      <c r="P1385">
        <v>0</v>
      </c>
      <c r="Q1385">
        <v>1</v>
      </c>
    </row>
    <row r="1386" spans="1:17" x14ac:dyDescent="0.3">
      <c r="A1386" t="str">
        <f>Cleaning!E1836</f>
        <v>Data Analyst</v>
      </c>
      <c r="B1386" s="2">
        <f>Cleaning!F1836*1000</f>
        <v>54000</v>
      </c>
      <c r="C1386" s="2">
        <f>Cleaning!G1836*1000</f>
        <v>75000</v>
      </c>
      <c r="D1386" s="2">
        <f>(Table1[[#This Row],[Salary (Min)]]+Table1[[#This Row],[Salary (Max)]])/2</f>
        <v>64500</v>
      </c>
      <c r="E1386" t="s">
        <v>6232</v>
      </c>
      <c r="F1386" t="s">
        <v>193</v>
      </c>
      <c r="G1386" t="str">
        <f>LEFT(Table1[[#This Row],[Location]],FIND(",",Table1[[#This Row],[Location]])-1)</f>
        <v>Charlotte</v>
      </c>
      <c r="H1386" t="s">
        <v>35</v>
      </c>
      <c r="I1386" t="s">
        <v>119</v>
      </c>
      <c r="J1386" t="s">
        <v>229</v>
      </c>
      <c r="K1386" t="b">
        <v>0</v>
      </c>
      <c r="L1386">
        <v>0</v>
      </c>
      <c r="M1386">
        <v>0</v>
      </c>
      <c r="N1386">
        <v>0</v>
      </c>
      <c r="O1386">
        <v>0</v>
      </c>
      <c r="P1386">
        <v>0</v>
      </c>
      <c r="Q1386">
        <v>1</v>
      </c>
    </row>
    <row r="1387" spans="1:17" x14ac:dyDescent="0.3">
      <c r="A1387" t="str">
        <f>Cleaning!E1837</f>
        <v>Data Analyst</v>
      </c>
      <c r="B1387" s="2">
        <f>Cleaning!F1837*1000</f>
        <v>54000</v>
      </c>
      <c r="C1387" s="2">
        <f>Cleaning!G1837*1000</f>
        <v>75000</v>
      </c>
      <c r="D1387" s="2">
        <f>(Table1[[#This Row],[Salary (Min)]]+Table1[[#This Row],[Salary (Max)]])/2</f>
        <v>64500</v>
      </c>
      <c r="E1387" t="s">
        <v>7405</v>
      </c>
      <c r="F1387" t="s">
        <v>193</v>
      </c>
      <c r="G1387" t="str">
        <f>LEFT(Table1[[#This Row],[Location]],FIND(",",Table1[[#This Row],[Location]])-1)</f>
        <v>Charlotte</v>
      </c>
      <c r="H1387" t="s">
        <v>28</v>
      </c>
      <c r="I1387" t="s">
        <v>58</v>
      </c>
      <c r="J1387" t="s">
        <v>39</v>
      </c>
      <c r="K1387" t="b">
        <v>0</v>
      </c>
      <c r="L1387">
        <v>1</v>
      </c>
      <c r="M1387">
        <v>1</v>
      </c>
      <c r="N1387">
        <v>0</v>
      </c>
      <c r="O1387">
        <v>0</v>
      </c>
      <c r="P1387">
        <v>0</v>
      </c>
      <c r="Q1387">
        <v>1</v>
      </c>
    </row>
    <row r="1388" spans="1:17" x14ac:dyDescent="0.3">
      <c r="A1388" t="str">
        <f>Cleaning!E1838</f>
        <v>Data Analyst</v>
      </c>
      <c r="B1388" s="2">
        <f>Cleaning!F1838*1000</f>
        <v>54000</v>
      </c>
      <c r="C1388" s="2">
        <f>Cleaning!G1838*1000</f>
        <v>75000</v>
      </c>
      <c r="D1388" s="2">
        <f>(Table1[[#This Row],[Salary (Min)]]+Table1[[#This Row],[Salary (Max)]])/2</f>
        <v>64500</v>
      </c>
      <c r="E1388" t="s">
        <v>7406</v>
      </c>
      <c r="F1388" t="s">
        <v>193</v>
      </c>
      <c r="G1388" t="str">
        <f>LEFT(Table1[[#This Row],[Location]],FIND(",",Table1[[#This Row],[Location]])-1)</f>
        <v>Charlotte</v>
      </c>
      <c r="H1388" t="s">
        <v>91</v>
      </c>
      <c r="I1388" t="s">
        <v>137</v>
      </c>
      <c r="J1388" t="s">
        <v>106</v>
      </c>
      <c r="K1388" t="b">
        <v>0</v>
      </c>
      <c r="L1388">
        <v>0</v>
      </c>
      <c r="M1388">
        <v>0</v>
      </c>
      <c r="N1388">
        <v>0</v>
      </c>
      <c r="O1388">
        <v>0</v>
      </c>
      <c r="P1388">
        <v>1</v>
      </c>
      <c r="Q1388">
        <v>1</v>
      </c>
    </row>
    <row r="1389" spans="1:17" x14ac:dyDescent="0.3">
      <c r="A1389" t="str">
        <f>Cleaning!E1839</f>
        <v>Data Analyst</v>
      </c>
      <c r="B1389" s="2">
        <f>Cleaning!F1839*1000</f>
        <v>54000</v>
      </c>
      <c r="C1389" s="2">
        <f>Cleaning!G1839*1000</f>
        <v>75000</v>
      </c>
      <c r="D1389" s="2">
        <f>(Table1[[#This Row],[Salary (Min)]]+Table1[[#This Row],[Salary (Max)]])/2</f>
        <v>64500</v>
      </c>
      <c r="E1389" t="s">
        <v>7407</v>
      </c>
      <c r="F1389" t="s">
        <v>5133</v>
      </c>
      <c r="G1389" t="str">
        <f>LEFT(Table1[[#This Row],[Location]],FIND(",",Table1[[#This Row],[Location]])-1)</f>
        <v>Indian Trail</v>
      </c>
      <c r="H1389" t="s">
        <v>118</v>
      </c>
      <c r="I1389" t="s">
        <v>734</v>
      </c>
      <c r="J1389" t="s">
        <v>160</v>
      </c>
      <c r="K1389" t="b">
        <v>0</v>
      </c>
      <c r="L1389">
        <v>0</v>
      </c>
      <c r="M1389">
        <v>0</v>
      </c>
      <c r="N1389">
        <v>0</v>
      </c>
      <c r="O1389">
        <v>0</v>
      </c>
      <c r="P1389">
        <v>0</v>
      </c>
      <c r="Q1389">
        <v>0</v>
      </c>
    </row>
    <row r="1390" spans="1:17" x14ac:dyDescent="0.3">
      <c r="A1390" t="str">
        <f>Cleaning!E1840</f>
        <v>Data Analyst</v>
      </c>
      <c r="B1390" s="2">
        <f>Cleaning!F1840*1000</f>
        <v>54000</v>
      </c>
      <c r="C1390" s="2">
        <f>Cleaning!G1840*1000</f>
        <v>75000</v>
      </c>
      <c r="D1390" s="2">
        <f>(Table1[[#This Row],[Salary (Min)]]+Table1[[#This Row],[Salary (Max)]])/2</f>
        <v>64500</v>
      </c>
      <c r="E1390" t="s">
        <v>6218</v>
      </c>
      <c r="F1390" t="s">
        <v>193</v>
      </c>
      <c r="G1390" t="str">
        <f>LEFT(Table1[[#This Row],[Location]],FIND(",",Table1[[#This Row],[Location]])-1)</f>
        <v>Charlotte</v>
      </c>
      <c r="H1390" t="s">
        <v>35</v>
      </c>
      <c r="I1390" t="s">
        <v>222</v>
      </c>
      <c r="J1390" t="s">
        <v>39</v>
      </c>
      <c r="K1390" t="b">
        <v>0</v>
      </c>
      <c r="L1390">
        <v>0</v>
      </c>
      <c r="M1390">
        <v>0</v>
      </c>
      <c r="N1390">
        <v>0</v>
      </c>
      <c r="O1390">
        <v>0</v>
      </c>
      <c r="P1390">
        <v>0</v>
      </c>
      <c r="Q1390">
        <v>0</v>
      </c>
    </row>
    <row r="1391" spans="1:17" x14ac:dyDescent="0.3">
      <c r="A1391" t="str">
        <f>Cleaning!E1841</f>
        <v>Data Analyst</v>
      </c>
      <c r="B1391" s="2">
        <f>Cleaning!F1841*1000</f>
        <v>54000</v>
      </c>
      <c r="C1391" s="2">
        <f>Cleaning!G1841*1000</f>
        <v>75000</v>
      </c>
      <c r="D1391" s="2">
        <f>(Table1[[#This Row],[Salary (Min)]]+Table1[[#This Row],[Salary (Max)]])/2</f>
        <v>64500</v>
      </c>
      <c r="E1391" t="s">
        <v>7126</v>
      </c>
      <c r="F1391" t="s">
        <v>193</v>
      </c>
      <c r="G1391" t="str">
        <f>LEFT(Table1[[#This Row],[Location]],FIND(",",Table1[[#This Row],[Location]])-1)</f>
        <v>Charlotte</v>
      </c>
      <c r="H1391" t="s">
        <v>118</v>
      </c>
      <c r="I1391" t="s">
        <v>119</v>
      </c>
      <c r="J1391" t="s">
        <v>441</v>
      </c>
      <c r="K1391" t="b">
        <v>0</v>
      </c>
      <c r="L1391">
        <v>1</v>
      </c>
      <c r="M1391">
        <v>0</v>
      </c>
      <c r="N1391">
        <v>0</v>
      </c>
      <c r="O1391">
        <v>1</v>
      </c>
      <c r="P1391">
        <v>1</v>
      </c>
      <c r="Q1391">
        <v>0</v>
      </c>
    </row>
    <row r="1392" spans="1:17" x14ac:dyDescent="0.3">
      <c r="A1392" t="str">
        <f>Cleaning!E1842</f>
        <v>Data Analyst</v>
      </c>
      <c r="B1392" s="2">
        <f>Cleaning!F1842*1000</f>
        <v>54000</v>
      </c>
      <c r="C1392" s="2">
        <f>Cleaning!G1842*1000</f>
        <v>75000</v>
      </c>
      <c r="D1392" s="2">
        <f>(Table1[[#This Row],[Salary (Min)]]+Table1[[#This Row],[Salary (Max)]])/2</f>
        <v>64500</v>
      </c>
      <c r="E1392" t="s">
        <v>7408</v>
      </c>
      <c r="F1392" t="s">
        <v>5111</v>
      </c>
      <c r="G1392" t="str">
        <f>LEFT(Table1[[#This Row],[Location]],FIND(",",Table1[[#This Row],[Location]])-1)</f>
        <v>Huntersville</v>
      </c>
      <c r="H1392" t="s">
        <v>91</v>
      </c>
      <c r="I1392" t="s">
        <v>202</v>
      </c>
      <c r="J1392" t="s">
        <v>441</v>
      </c>
      <c r="K1392" t="b">
        <v>0</v>
      </c>
      <c r="L1392">
        <v>1</v>
      </c>
      <c r="M1392">
        <v>0</v>
      </c>
      <c r="N1392">
        <v>0</v>
      </c>
      <c r="O1392">
        <v>1</v>
      </c>
      <c r="P1392">
        <v>0</v>
      </c>
      <c r="Q1392">
        <v>0</v>
      </c>
    </row>
    <row r="1393" spans="1:17" x14ac:dyDescent="0.3">
      <c r="A1393" t="str">
        <f>Cleaning!E1843</f>
        <v>Data Analyst</v>
      </c>
      <c r="B1393" s="2">
        <f>Cleaning!F1843*1000</f>
        <v>54000</v>
      </c>
      <c r="C1393" s="2">
        <f>Cleaning!G1843*1000</f>
        <v>75000</v>
      </c>
      <c r="D1393" s="2">
        <f>(Table1[[#This Row],[Salary (Min)]]+Table1[[#This Row],[Salary (Max)]])/2</f>
        <v>64500</v>
      </c>
      <c r="E1393" t="s">
        <v>7409</v>
      </c>
      <c r="F1393" t="s">
        <v>193</v>
      </c>
      <c r="G1393" t="str">
        <f>LEFT(Table1[[#This Row],[Location]],FIND(",",Table1[[#This Row],[Location]])-1)</f>
        <v>Charlotte</v>
      </c>
      <c r="H1393" t="s">
        <v>51</v>
      </c>
      <c r="I1393" t="s">
        <v>46</v>
      </c>
      <c r="J1393" t="s">
        <v>47</v>
      </c>
      <c r="K1393" t="b">
        <v>0</v>
      </c>
      <c r="L1393">
        <v>1</v>
      </c>
      <c r="M1393">
        <v>0</v>
      </c>
      <c r="N1393">
        <v>0</v>
      </c>
      <c r="O1393">
        <v>1</v>
      </c>
      <c r="P1393">
        <v>0</v>
      </c>
      <c r="Q1393">
        <v>1</v>
      </c>
    </row>
    <row r="1394" spans="1:17" x14ac:dyDescent="0.3">
      <c r="A1394" t="str">
        <f>Cleaning!E1844</f>
        <v>Data Analyst</v>
      </c>
      <c r="B1394" s="2">
        <f>Cleaning!F1844*1000</f>
        <v>54000</v>
      </c>
      <c r="C1394" s="2">
        <f>Cleaning!G1844*1000</f>
        <v>75000</v>
      </c>
      <c r="D1394" s="2">
        <f>(Table1[[#This Row],[Salary (Min)]]+Table1[[#This Row],[Salary (Max)]])/2</f>
        <v>64500</v>
      </c>
      <c r="E1394" t="s">
        <v>7410</v>
      </c>
      <c r="F1394" t="s">
        <v>193</v>
      </c>
      <c r="G1394" t="str">
        <f>LEFT(Table1[[#This Row],[Location]],FIND(",",Table1[[#This Row],[Location]])-1)</f>
        <v>Charlotte</v>
      </c>
      <c r="H1394" t="s">
        <v>51</v>
      </c>
      <c r="I1394" t="s">
        <v>46</v>
      </c>
      <c r="J1394" t="s">
        <v>47</v>
      </c>
      <c r="K1394" t="b">
        <v>0</v>
      </c>
      <c r="L1394">
        <v>1</v>
      </c>
      <c r="M1394">
        <v>0</v>
      </c>
      <c r="N1394">
        <v>0</v>
      </c>
      <c r="O1394">
        <v>1</v>
      </c>
      <c r="P1394">
        <v>1</v>
      </c>
      <c r="Q1394">
        <v>1</v>
      </c>
    </row>
    <row r="1395" spans="1:17" x14ac:dyDescent="0.3">
      <c r="A1395" t="str">
        <f>Cleaning!E1845</f>
        <v>Data Analyst</v>
      </c>
      <c r="B1395" s="2">
        <f>Cleaning!F1845*1000</f>
        <v>54000</v>
      </c>
      <c r="C1395" s="2">
        <f>Cleaning!G1845*1000</f>
        <v>75000</v>
      </c>
      <c r="D1395" s="2">
        <f>(Table1[[#This Row],[Salary (Min)]]+Table1[[#This Row],[Salary (Max)]])/2</f>
        <v>64500</v>
      </c>
      <c r="E1395" t="s">
        <v>6264</v>
      </c>
      <c r="F1395" t="s">
        <v>193</v>
      </c>
      <c r="G1395" t="str">
        <f>LEFT(Table1[[#This Row],[Location]],FIND(",",Table1[[#This Row],[Location]])-1)</f>
        <v>Charlotte</v>
      </c>
      <c r="H1395" t="s">
        <v>118</v>
      </c>
      <c r="I1395" t="s">
        <v>46</v>
      </c>
      <c r="J1395" t="s">
        <v>47</v>
      </c>
      <c r="K1395" t="b">
        <v>0</v>
      </c>
      <c r="L1395">
        <v>0</v>
      </c>
      <c r="M1395">
        <v>0</v>
      </c>
      <c r="N1395">
        <v>0</v>
      </c>
      <c r="O1395">
        <v>1</v>
      </c>
      <c r="P1395">
        <v>1</v>
      </c>
      <c r="Q1395">
        <v>0</v>
      </c>
    </row>
    <row r="1396" spans="1:17" x14ac:dyDescent="0.3">
      <c r="A1396" t="str">
        <f>Cleaning!E1846</f>
        <v>Data Analyst</v>
      </c>
      <c r="B1396" s="2">
        <f>Cleaning!F1846*1000</f>
        <v>54000</v>
      </c>
      <c r="C1396" s="2">
        <f>Cleaning!G1846*1000</f>
        <v>75000</v>
      </c>
      <c r="D1396" s="2">
        <f>(Table1[[#This Row],[Salary (Min)]]+Table1[[#This Row],[Salary (Max)]])/2</f>
        <v>64500</v>
      </c>
      <c r="E1396" t="s">
        <v>6926</v>
      </c>
      <c r="F1396" t="s">
        <v>193</v>
      </c>
      <c r="G1396" t="str">
        <f>LEFT(Table1[[#This Row],[Location]],FIND(",",Table1[[#This Row],[Location]])-1)</f>
        <v>Charlotte</v>
      </c>
      <c r="H1396" t="s">
        <v>118</v>
      </c>
      <c r="I1396" t="s">
        <v>137</v>
      </c>
      <c r="J1396" t="s">
        <v>39</v>
      </c>
      <c r="K1396" t="b">
        <v>0</v>
      </c>
      <c r="L1396">
        <v>0</v>
      </c>
      <c r="M1396">
        <v>0</v>
      </c>
      <c r="N1396">
        <v>0</v>
      </c>
      <c r="O1396">
        <v>0</v>
      </c>
      <c r="P1396">
        <v>0</v>
      </c>
      <c r="Q1396">
        <v>1</v>
      </c>
    </row>
    <row r="1397" spans="1:17" x14ac:dyDescent="0.3">
      <c r="A1397" t="str">
        <f>Cleaning!E1847</f>
        <v>Data Analyst</v>
      </c>
      <c r="B1397" s="2">
        <f>Cleaning!F1847*1000</f>
        <v>54000</v>
      </c>
      <c r="C1397" s="2">
        <f>Cleaning!G1847*1000</f>
        <v>75000</v>
      </c>
      <c r="D1397" s="2">
        <f>(Table1[[#This Row],[Salary (Min)]]+Table1[[#This Row],[Salary (Max)]])/2</f>
        <v>64500</v>
      </c>
      <c r="E1397" t="s">
        <v>7411</v>
      </c>
      <c r="F1397" t="s">
        <v>193</v>
      </c>
      <c r="G1397" t="str">
        <f>LEFT(Table1[[#This Row],[Location]],FIND(",",Table1[[#This Row],[Location]])-1)</f>
        <v>Charlotte</v>
      </c>
      <c r="H1397" t="s">
        <v>35</v>
      </c>
      <c r="I1397" t="s">
        <v>5152</v>
      </c>
      <c r="J1397" t="s">
        <v>47</v>
      </c>
      <c r="K1397" t="b">
        <v>0</v>
      </c>
      <c r="L1397">
        <v>1</v>
      </c>
      <c r="M1397">
        <v>1</v>
      </c>
      <c r="N1397">
        <v>1</v>
      </c>
      <c r="O1397">
        <v>0</v>
      </c>
      <c r="P1397">
        <v>0</v>
      </c>
      <c r="Q1397">
        <v>1</v>
      </c>
    </row>
    <row r="1398" spans="1:17" x14ac:dyDescent="0.3">
      <c r="A1398" t="str">
        <f>Cleaning!E1848</f>
        <v>Data Analyst</v>
      </c>
      <c r="B1398" s="2">
        <f>Cleaning!F1848*1000</f>
        <v>54000</v>
      </c>
      <c r="C1398" s="2">
        <f>Cleaning!G1848*1000</f>
        <v>75000</v>
      </c>
      <c r="D1398" s="2">
        <f>(Table1[[#This Row],[Salary (Min)]]+Table1[[#This Row],[Salary (Max)]])/2</f>
        <v>64500</v>
      </c>
      <c r="E1398" t="s">
        <v>6205</v>
      </c>
      <c r="F1398" t="s">
        <v>193</v>
      </c>
      <c r="G1398" t="str">
        <f>LEFT(Table1[[#This Row],[Location]],FIND(",",Table1[[#This Row],[Location]])-1)</f>
        <v>Charlotte</v>
      </c>
      <c r="H1398" t="s">
        <v>28</v>
      </c>
      <c r="I1398" t="s">
        <v>222</v>
      </c>
      <c r="J1398" t="s">
        <v>75</v>
      </c>
      <c r="K1398" t="b">
        <v>0</v>
      </c>
      <c r="L1398">
        <v>1</v>
      </c>
      <c r="M1398">
        <v>0</v>
      </c>
      <c r="N1398">
        <v>0</v>
      </c>
      <c r="O1398">
        <v>1</v>
      </c>
      <c r="P1398">
        <v>1</v>
      </c>
      <c r="Q1398">
        <v>1</v>
      </c>
    </row>
    <row r="1399" spans="1:17" x14ac:dyDescent="0.3">
      <c r="A1399" t="str">
        <f>Cleaning!E1849</f>
        <v>Data Analyst</v>
      </c>
      <c r="B1399" s="2">
        <f>Cleaning!F1849*1000</f>
        <v>54000</v>
      </c>
      <c r="C1399" s="2">
        <f>Cleaning!G1849*1000</f>
        <v>75000</v>
      </c>
      <c r="D1399" s="2">
        <f>(Table1[[#This Row],[Salary (Min)]]+Table1[[#This Row],[Salary (Max)]])/2</f>
        <v>64500</v>
      </c>
      <c r="E1399" t="s">
        <v>7412</v>
      </c>
      <c r="F1399" t="s">
        <v>193</v>
      </c>
      <c r="G1399" t="str">
        <f>LEFT(Table1[[#This Row],[Location]],FIND(",",Table1[[#This Row],[Location]])-1)</f>
        <v>Charlotte</v>
      </c>
      <c r="H1399" t="s">
        <v>28</v>
      </c>
      <c r="I1399" t="s">
        <v>46</v>
      </c>
      <c r="J1399" t="s">
        <v>132</v>
      </c>
      <c r="K1399" t="b">
        <v>0</v>
      </c>
      <c r="L1399">
        <v>0</v>
      </c>
      <c r="M1399">
        <v>0</v>
      </c>
      <c r="N1399">
        <v>0</v>
      </c>
      <c r="O1399">
        <v>0</v>
      </c>
      <c r="P1399">
        <v>0</v>
      </c>
      <c r="Q1399">
        <v>1</v>
      </c>
    </row>
    <row r="1400" spans="1:17" x14ac:dyDescent="0.3">
      <c r="A1400" t="str">
        <f>Cleaning!E1850</f>
        <v>Data Analyst</v>
      </c>
      <c r="B1400" s="2">
        <f>Cleaning!F1850*1000</f>
        <v>54000</v>
      </c>
      <c r="C1400" s="2">
        <f>Cleaning!G1850*1000</f>
        <v>75000</v>
      </c>
      <c r="D1400" s="2">
        <f>(Table1[[#This Row],[Salary (Min)]]+Table1[[#This Row],[Salary (Max)]])/2</f>
        <v>64500</v>
      </c>
      <c r="E1400" t="s">
        <v>7413</v>
      </c>
      <c r="F1400" t="s">
        <v>193</v>
      </c>
      <c r="G1400" t="str">
        <f>LEFT(Table1[[#This Row],[Location]],FIND(",",Table1[[#This Row],[Location]])-1)</f>
        <v>Charlotte</v>
      </c>
      <c r="H1400" t="s">
        <v>137</v>
      </c>
      <c r="I1400" t="s">
        <v>137</v>
      </c>
      <c r="J1400" t="s">
        <v>39</v>
      </c>
      <c r="K1400" t="b">
        <v>0</v>
      </c>
      <c r="L1400">
        <v>1</v>
      </c>
      <c r="M1400">
        <v>0</v>
      </c>
      <c r="N1400">
        <v>0</v>
      </c>
      <c r="O1400">
        <v>1</v>
      </c>
      <c r="P1400">
        <v>1</v>
      </c>
      <c r="Q1400">
        <v>1</v>
      </c>
    </row>
    <row r="1401" spans="1:17" x14ac:dyDescent="0.3">
      <c r="A1401" t="str">
        <f>Cleaning!E1851</f>
        <v>Data Analyst</v>
      </c>
      <c r="B1401" s="2">
        <f>Cleaning!F1851*1000</f>
        <v>54000</v>
      </c>
      <c r="C1401" s="2">
        <f>Cleaning!G1851*1000</f>
        <v>75000</v>
      </c>
      <c r="D1401" s="2">
        <f>(Table1[[#This Row],[Salary (Min)]]+Table1[[#This Row],[Salary (Max)]])/2</f>
        <v>64500</v>
      </c>
      <c r="E1401" t="s">
        <v>6713</v>
      </c>
      <c r="F1401" t="s">
        <v>193</v>
      </c>
      <c r="G1401" t="str">
        <f>LEFT(Table1[[#This Row],[Location]],FIND(",",Table1[[#This Row],[Location]])-1)</f>
        <v>Charlotte</v>
      </c>
      <c r="H1401" t="s">
        <v>35</v>
      </c>
      <c r="I1401" t="s">
        <v>222</v>
      </c>
      <c r="J1401" t="s">
        <v>31</v>
      </c>
      <c r="K1401" t="b">
        <v>0</v>
      </c>
      <c r="L1401">
        <v>1</v>
      </c>
      <c r="M1401">
        <v>0</v>
      </c>
      <c r="N1401">
        <v>0</v>
      </c>
      <c r="O1401">
        <v>0</v>
      </c>
      <c r="P1401">
        <v>0</v>
      </c>
      <c r="Q1401">
        <v>0</v>
      </c>
    </row>
    <row r="1402" spans="1:17" x14ac:dyDescent="0.3">
      <c r="A1402" t="str">
        <f>Cleaning!E1852</f>
        <v>Data Analyst</v>
      </c>
      <c r="B1402" s="2">
        <f>Cleaning!F1852*1000</f>
        <v>54000</v>
      </c>
      <c r="C1402" s="2">
        <f>Cleaning!G1852*1000</f>
        <v>75000</v>
      </c>
      <c r="D1402" s="2">
        <f>(Table1[[#This Row],[Salary (Min)]]+Table1[[#This Row],[Salary (Max)]])/2</f>
        <v>64500</v>
      </c>
      <c r="E1402" t="s">
        <v>7414</v>
      </c>
      <c r="F1402" t="s">
        <v>193</v>
      </c>
      <c r="G1402" t="str">
        <f>LEFT(Table1[[#This Row],[Location]],FIND(",",Table1[[#This Row],[Location]])-1)</f>
        <v>Charlotte</v>
      </c>
      <c r="H1402" t="s">
        <v>51</v>
      </c>
      <c r="I1402" t="s">
        <v>29</v>
      </c>
      <c r="J1402" t="s">
        <v>47</v>
      </c>
      <c r="K1402" t="b">
        <v>0</v>
      </c>
      <c r="L1402">
        <v>0</v>
      </c>
      <c r="M1402">
        <v>0</v>
      </c>
      <c r="N1402">
        <v>0</v>
      </c>
      <c r="O1402">
        <v>0</v>
      </c>
      <c r="P1402">
        <v>0</v>
      </c>
      <c r="Q1402">
        <v>1</v>
      </c>
    </row>
    <row r="1403" spans="1:17" x14ac:dyDescent="0.3">
      <c r="A1403" t="str">
        <f>Cleaning!E1853</f>
        <v>Data Analyst</v>
      </c>
      <c r="B1403" s="2">
        <f>Cleaning!F1853*1000</f>
        <v>54000</v>
      </c>
      <c r="C1403" s="2">
        <f>Cleaning!G1853*1000</f>
        <v>75000</v>
      </c>
      <c r="D1403" s="2">
        <f>(Table1[[#This Row],[Salary (Min)]]+Table1[[#This Row],[Salary (Max)]])/2</f>
        <v>64500</v>
      </c>
      <c r="E1403" t="s">
        <v>7017</v>
      </c>
      <c r="F1403" t="s">
        <v>193</v>
      </c>
      <c r="G1403" t="str">
        <f>LEFT(Table1[[#This Row],[Location]],FIND(",",Table1[[#This Row],[Location]])-1)</f>
        <v>Charlotte</v>
      </c>
      <c r="H1403" t="s">
        <v>51</v>
      </c>
      <c r="I1403" t="s">
        <v>46</v>
      </c>
      <c r="J1403" t="s">
        <v>47</v>
      </c>
      <c r="K1403" t="b">
        <v>0</v>
      </c>
      <c r="L1403">
        <v>1</v>
      </c>
      <c r="M1403">
        <v>0</v>
      </c>
      <c r="N1403">
        <v>0</v>
      </c>
      <c r="O1403">
        <v>0</v>
      </c>
      <c r="P1403">
        <v>0</v>
      </c>
      <c r="Q1403">
        <v>0</v>
      </c>
    </row>
    <row r="1404" spans="1:17" x14ac:dyDescent="0.3">
      <c r="A1404" t="str">
        <f>Cleaning!E1854</f>
        <v>Data Analyst</v>
      </c>
      <c r="B1404" s="2">
        <f>Cleaning!F1854*1000</f>
        <v>54000</v>
      </c>
      <c r="C1404" s="2">
        <f>Cleaning!G1854*1000</f>
        <v>75000</v>
      </c>
      <c r="D1404" s="2">
        <f>(Table1[[#This Row],[Salary (Min)]]+Table1[[#This Row],[Salary (Max)]])/2</f>
        <v>64500</v>
      </c>
      <c r="E1404" t="s">
        <v>7415</v>
      </c>
      <c r="F1404" t="s">
        <v>193</v>
      </c>
      <c r="G1404" t="str">
        <f>LEFT(Table1[[#This Row],[Location]],FIND(",",Table1[[#This Row],[Location]])-1)</f>
        <v>Charlotte</v>
      </c>
      <c r="H1404" t="s">
        <v>91</v>
      </c>
      <c r="I1404" t="s">
        <v>137</v>
      </c>
      <c r="J1404" t="s">
        <v>39</v>
      </c>
      <c r="K1404" t="b">
        <v>0</v>
      </c>
      <c r="L1404">
        <v>0</v>
      </c>
      <c r="M1404">
        <v>0</v>
      </c>
      <c r="N1404">
        <v>0</v>
      </c>
      <c r="O1404">
        <v>0</v>
      </c>
      <c r="P1404">
        <v>0</v>
      </c>
      <c r="Q1404">
        <v>1</v>
      </c>
    </row>
    <row r="1405" spans="1:17" x14ac:dyDescent="0.3">
      <c r="A1405" t="str">
        <f>Cleaning!E515</f>
        <v>Data Analyst</v>
      </c>
      <c r="B1405" s="2">
        <f>Cleaning!F515*1000</f>
        <v>55000</v>
      </c>
      <c r="C1405" s="2">
        <f>Cleaning!G515*1000</f>
        <v>103000</v>
      </c>
      <c r="D1405" s="2">
        <f>(Table1[[#This Row],[Salary (Min)]]+Table1[[#This Row],[Salary (Max)]])/2</f>
        <v>79000</v>
      </c>
      <c r="E1405" t="s">
        <v>6527</v>
      </c>
      <c r="F1405" t="s">
        <v>1651</v>
      </c>
      <c r="G1405" t="str">
        <f>LEFT(Table1[[#This Row],[Location]],FIND(",",Table1[[#This Row],[Location]])-1)</f>
        <v>El Segundo</v>
      </c>
      <c r="H1405" t="s">
        <v>35</v>
      </c>
      <c r="I1405" t="s">
        <v>202</v>
      </c>
      <c r="J1405" t="s">
        <v>24</v>
      </c>
      <c r="K1405" t="b">
        <v>0</v>
      </c>
      <c r="L1405">
        <v>1</v>
      </c>
      <c r="M1405">
        <v>0</v>
      </c>
      <c r="N1405">
        <v>0</v>
      </c>
      <c r="O1405">
        <v>1</v>
      </c>
      <c r="P1405">
        <v>0</v>
      </c>
      <c r="Q1405">
        <v>1</v>
      </c>
    </row>
    <row r="1406" spans="1:17" x14ac:dyDescent="0.3">
      <c r="A1406" t="str">
        <f>Cleaning!E516</f>
        <v>Data Analyst</v>
      </c>
      <c r="B1406" s="2">
        <f>Cleaning!F516*1000</f>
        <v>55000</v>
      </c>
      <c r="C1406" s="2">
        <f>Cleaning!G516*1000</f>
        <v>103000</v>
      </c>
      <c r="D1406" s="2">
        <f>(Table1[[#This Row],[Salary (Min)]]+Table1[[#This Row],[Salary (Max)]])/2</f>
        <v>79000</v>
      </c>
      <c r="E1406" t="s">
        <v>6528</v>
      </c>
      <c r="F1406" t="s">
        <v>217</v>
      </c>
      <c r="G1406" t="str">
        <f>LEFT(Table1[[#This Row],[Location]],FIND(",",Table1[[#This Row],[Location]])-1)</f>
        <v>Santa Monica</v>
      </c>
      <c r="H1406" t="s">
        <v>20</v>
      </c>
      <c r="I1406" t="s">
        <v>37</v>
      </c>
      <c r="J1406" t="s">
        <v>39</v>
      </c>
      <c r="K1406" t="b">
        <v>0</v>
      </c>
      <c r="L1406">
        <v>1</v>
      </c>
      <c r="M1406">
        <v>0</v>
      </c>
      <c r="N1406">
        <v>0</v>
      </c>
      <c r="O1406">
        <v>0</v>
      </c>
      <c r="P1406">
        <v>1</v>
      </c>
      <c r="Q1406">
        <v>1</v>
      </c>
    </row>
    <row r="1407" spans="1:17" x14ac:dyDescent="0.3">
      <c r="A1407" t="str">
        <f>Cleaning!E517</f>
        <v>Data Analyst</v>
      </c>
      <c r="B1407" s="2">
        <f>Cleaning!F517*1000</f>
        <v>55000</v>
      </c>
      <c r="C1407" s="2">
        <f>Cleaning!G517*1000</f>
        <v>103000</v>
      </c>
      <c r="D1407" s="2">
        <f>(Table1[[#This Row],[Salary (Min)]]+Table1[[#This Row],[Salary (Max)]])/2</f>
        <v>79000</v>
      </c>
      <c r="E1407" t="s">
        <v>6529</v>
      </c>
      <c r="F1407" t="s">
        <v>354</v>
      </c>
      <c r="G1407" t="str">
        <f>LEFT(Table1[[#This Row],[Location]],FIND(",",Table1[[#This Row],[Location]])-1)</f>
        <v>Los Angeles</v>
      </c>
      <c r="H1407" t="s">
        <v>35</v>
      </c>
      <c r="I1407" t="s">
        <v>37</v>
      </c>
      <c r="J1407" t="s">
        <v>229</v>
      </c>
      <c r="K1407" t="b">
        <v>0</v>
      </c>
      <c r="L1407">
        <v>1</v>
      </c>
      <c r="M1407">
        <v>0</v>
      </c>
      <c r="N1407">
        <v>0</v>
      </c>
      <c r="O1407">
        <v>1</v>
      </c>
      <c r="P1407">
        <v>0</v>
      </c>
      <c r="Q1407">
        <v>1</v>
      </c>
    </row>
    <row r="1408" spans="1:17" x14ac:dyDescent="0.3">
      <c r="A1408" t="str">
        <f>Cleaning!E518</f>
        <v>Data Analyst</v>
      </c>
      <c r="B1408" s="2">
        <f>Cleaning!F518*1000</f>
        <v>55000</v>
      </c>
      <c r="C1408" s="2">
        <f>Cleaning!G518*1000</f>
        <v>103000</v>
      </c>
      <c r="D1408" s="2">
        <f>(Table1[[#This Row],[Salary (Min)]]+Table1[[#This Row],[Salary (Max)]])/2</f>
        <v>79000</v>
      </c>
      <c r="E1408" t="s">
        <v>6530</v>
      </c>
      <c r="F1408" t="s">
        <v>354</v>
      </c>
      <c r="G1408" t="str">
        <f>LEFT(Table1[[#This Row],[Location]],FIND(",",Table1[[#This Row],[Location]])-1)</f>
        <v>Los Angeles</v>
      </c>
      <c r="H1408" t="s">
        <v>91</v>
      </c>
      <c r="I1408" t="s">
        <v>178</v>
      </c>
      <c r="J1408" t="s">
        <v>106</v>
      </c>
      <c r="K1408" t="b">
        <v>0</v>
      </c>
      <c r="L1408">
        <v>1</v>
      </c>
      <c r="M1408">
        <v>1</v>
      </c>
      <c r="N1408">
        <v>0</v>
      </c>
      <c r="O1408">
        <v>1</v>
      </c>
      <c r="P1408">
        <v>1</v>
      </c>
      <c r="Q1408">
        <v>1</v>
      </c>
    </row>
    <row r="1409" spans="1:17" x14ac:dyDescent="0.3">
      <c r="A1409" t="str">
        <f>Cleaning!E519</f>
        <v>Data Analyst</v>
      </c>
      <c r="B1409" s="2">
        <f>Cleaning!F519*1000</f>
        <v>55000</v>
      </c>
      <c r="C1409" s="2">
        <f>Cleaning!G519*1000</f>
        <v>103000</v>
      </c>
      <c r="D1409" s="2">
        <f>(Table1[[#This Row],[Salary (Min)]]+Table1[[#This Row],[Salary (Max)]])/2</f>
        <v>79000</v>
      </c>
      <c r="E1409" t="s">
        <v>6531</v>
      </c>
      <c r="F1409" t="s">
        <v>1664</v>
      </c>
      <c r="G1409" t="str">
        <f>LEFT(Table1[[#This Row],[Location]],FIND(",",Table1[[#This Row],[Location]])-1)</f>
        <v>Hermosa Beach</v>
      </c>
      <c r="H1409" t="s">
        <v>91</v>
      </c>
      <c r="I1409" t="s">
        <v>222</v>
      </c>
      <c r="J1409" t="s">
        <v>39</v>
      </c>
      <c r="K1409" t="b">
        <v>0</v>
      </c>
      <c r="L1409">
        <v>1</v>
      </c>
      <c r="M1409">
        <v>0</v>
      </c>
      <c r="N1409">
        <v>0</v>
      </c>
      <c r="O1409">
        <v>1</v>
      </c>
      <c r="P1409">
        <v>1</v>
      </c>
      <c r="Q1409">
        <v>1</v>
      </c>
    </row>
    <row r="1410" spans="1:17" x14ac:dyDescent="0.3">
      <c r="A1410" t="str">
        <f>Cleaning!E520</f>
        <v>Data Analyst</v>
      </c>
      <c r="B1410" s="2">
        <f>Cleaning!F520*1000</f>
        <v>55000</v>
      </c>
      <c r="C1410" s="2">
        <f>Cleaning!G520*1000</f>
        <v>103000</v>
      </c>
      <c r="D1410" s="2">
        <f>(Table1[[#This Row],[Salary (Min)]]+Table1[[#This Row],[Salary (Max)]])/2</f>
        <v>79000</v>
      </c>
      <c r="E1410" t="s">
        <v>6264</v>
      </c>
      <c r="F1410" t="s">
        <v>354</v>
      </c>
      <c r="G1410" t="str">
        <f>LEFT(Table1[[#This Row],[Location]],FIND(",",Table1[[#This Row],[Location]])-1)</f>
        <v>Los Angeles</v>
      </c>
      <c r="H1410" t="s">
        <v>118</v>
      </c>
      <c r="I1410" t="s">
        <v>46</v>
      </c>
      <c r="J1410" t="s">
        <v>47</v>
      </c>
      <c r="K1410" t="b">
        <v>0</v>
      </c>
      <c r="L1410">
        <v>0</v>
      </c>
      <c r="M1410">
        <v>0</v>
      </c>
      <c r="N1410">
        <v>0</v>
      </c>
      <c r="O1410">
        <v>0</v>
      </c>
      <c r="P1410">
        <v>0</v>
      </c>
      <c r="Q1410">
        <v>0</v>
      </c>
    </row>
    <row r="1411" spans="1:17" x14ac:dyDescent="0.3">
      <c r="A1411" t="str">
        <f>Cleaning!E521</f>
        <v>Data Analyst</v>
      </c>
      <c r="B1411" s="2">
        <f>Cleaning!F521*1000</f>
        <v>55000</v>
      </c>
      <c r="C1411" s="2">
        <f>Cleaning!G521*1000</f>
        <v>103000</v>
      </c>
      <c r="D1411" s="2">
        <f>(Table1[[#This Row],[Salary (Min)]]+Table1[[#This Row],[Salary (Max)]])/2</f>
        <v>79000</v>
      </c>
      <c r="E1411" t="s">
        <v>6532</v>
      </c>
      <c r="F1411" t="s">
        <v>1670</v>
      </c>
      <c r="G1411" t="str">
        <f>LEFT(Table1[[#This Row],[Location]],FIND(",",Table1[[#This Row],[Location]])-1)</f>
        <v>Gardena</v>
      </c>
      <c r="H1411" t="s">
        <v>91</v>
      </c>
      <c r="I1411" t="s">
        <v>137</v>
      </c>
      <c r="J1411" t="s">
        <v>39</v>
      </c>
      <c r="K1411" t="b">
        <v>0</v>
      </c>
      <c r="L1411">
        <v>1</v>
      </c>
      <c r="M1411">
        <v>1</v>
      </c>
      <c r="N1411">
        <v>0</v>
      </c>
      <c r="O1411">
        <v>1</v>
      </c>
      <c r="P1411">
        <v>0</v>
      </c>
      <c r="Q1411">
        <v>1</v>
      </c>
    </row>
    <row r="1412" spans="1:17" x14ac:dyDescent="0.3">
      <c r="A1412" t="str">
        <f>Cleaning!E522</f>
        <v>Data Analyst</v>
      </c>
      <c r="B1412" s="2">
        <f>Cleaning!F522*1000</f>
        <v>55000</v>
      </c>
      <c r="C1412" s="2">
        <f>Cleaning!G522*1000</f>
        <v>103000</v>
      </c>
      <c r="D1412" s="2">
        <f>(Table1[[#This Row],[Salary (Min)]]+Table1[[#This Row],[Salary (Max)]])/2</f>
        <v>79000</v>
      </c>
      <c r="E1412" t="s">
        <v>6533</v>
      </c>
      <c r="F1412" t="s">
        <v>354</v>
      </c>
      <c r="G1412" t="str">
        <f>LEFT(Table1[[#This Row],[Location]],FIND(",",Table1[[#This Row],[Location]])-1)</f>
        <v>Los Angeles</v>
      </c>
      <c r="H1412" t="s">
        <v>118</v>
      </c>
      <c r="I1412" t="s">
        <v>37</v>
      </c>
      <c r="J1412" t="s">
        <v>106</v>
      </c>
      <c r="K1412" t="b">
        <v>0</v>
      </c>
      <c r="L1412">
        <v>1</v>
      </c>
      <c r="M1412">
        <v>1</v>
      </c>
      <c r="N1412">
        <v>1</v>
      </c>
      <c r="O1412">
        <v>1</v>
      </c>
      <c r="P1412">
        <v>0</v>
      </c>
      <c r="Q1412">
        <v>1</v>
      </c>
    </row>
    <row r="1413" spans="1:17" x14ac:dyDescent="0.3">
      <c r="A1413" t="str">
        <f>Cleaning!E523</f>
        <v>Data Analyst</v>
      </c>
      <c r="B1413" s="2">
        <f>Cleaning!F523*1000</f>
        <v>55000</v>
      </c>
      <c r="C1413" s="2">
        <f>Cleaning!G523*1000</f>
        <v>103000</v>
      </c>
      <c r="D1413" s="2">
        <f>(Table1[[#This Row],[Salary (Min)]]+Table1[[#This Row],[Salary (Max)]])/2</f>
        <v>79000</v>
      </c>
      <c r="E1413" t="s">
        <v>6534</v>
      </c>
      <c r="F1413" t="s">
        <v>354</v>
      </c>
      <c r="G1413" t="str">
        <f>LEFT(Table1[[#This Row],[Location]],FIND(",",Table1[[#This Row],[Location]])-1)</f>
        <v>Los Angeles</v>
      </c>
      <c r="H1413" t="s">
        <v>91</v>
      </c>
      <c r="I1413" t="s">
        <v>37</v>
      </c>
      <c r="J1413" t="s">
        <v>39</v>
      </c>
      <c r="K1413" t="b">
        <v>1</v>
      </c>
      <c r="L1413">
        <v>1</v>
      </c>
      <c r="M1413">
        <v>0</v>
      </c>
      <c r="N1413">
        <v>0</v>
      </c>
      <c r="O1413">
        <v>0</v>
      </c>
      <c r="P1413">
        <v>0</v>
      </c>
      <c r="Q1413">
        <v>1</v>
      </c>
    </row>
    <row r="1414" spans="1:17" x14ac:dyDescent="0.3">
      <c r="A1414" t="str">
        <f>Cleaning!E524</f>
        <v>Data Analyst</v>
      </c>
      <c r="B1414" s="2">
        <f>Cleaning!F524*1000</f>
        <v>55000</v>
      </c>
      <c r="C1414" s="2">
        <f>Cleaning!G524*1000</f>
        <v>103000</v>
      </c>
      <c r="D1414" s="2">
        <f>(Table1[[#This Row],[Salary (Min)]]+Table1[[#This Row],[Salary (Max)]])/2</f>
        <v>79000</v>
      </c>
      <c r="E1414" t="s">
        <v>6535</v>
      </c>
      <c r="F1414" t="s">
        <v>245</v>
      </c>
      <c r="G1414" t="str">
        <f>LEFT(Table1[[#This Row],[Location]],FIND(",",Table1[[#This Row],[Location]])-1)</f>
        <v>Burbank</v>
      </c>
      <c r="H1414" t="s">
        <v>20</v>
      </c>
      <c r="I1414" t="s">
        <v>222</v>
      </c>
      <c r="J1414" t="s">
        <v>47</v>
      </c>
      <c r="K1414" t="b">
        <v>0</v>
      </c>
      <c r="L1414">
        <v>1</v>
      </c>
      <c r="M1414">
        <v>0</v>
      </c>
      <c r="N1414">
        <v>0</v>
      </c>
      <c r="O1414">
        <v>1</v>
      </c>
      <c r="P1414">
        <v>1</v>
      </c>
      <c r="Q1414">
        <v>1</v>
      </c>
    </row>
    <row r="1415" spans="1:17" x14ac:dyDescent="0.3">
      <c r="A1415" t="str">
        <f>Cleaning!E525</f>
        <v>Data Analyst</v>
      </c>
      <c r="B1415" s="2">
        <f>Cleaning!F525*1000</f>
        <v>55000</v>
      </c>
      <c r="C1415" s="2">
        <f>Cleaning!G525*1000</f>
        <v>103000</v>
      </c>
      <c r="D1415" s="2">
        <f>(Table1[[#This Row],[Salary (Min)]]+Table1[[#This Row],[Salary (Max)]])/2</f>
        <v>79000</v>
      </c>
      <c r="E1415" t="s">
        <v>6536</v>
      </c>
      <c r="F1415" t="s">
        <v>354</v>
      </c>
      <c r="G1415" t="str">
        <f>LEFT(Table1[[#This Row],[Location]],FIND(",",Table1[[#This Row],[Location]])-1)</f>
        <v>Los Angeles</v>
      </c>
      <c r="H1415" t="s">
        <v>118</v>
      </c>
      <c r="I1415" t="s">
        <v>178</v>
      </c>
      <c r="J1415" t="s">
        <v>39</v>
      </c>
      <c r="K1415" t="b">
        <v>0</v>
      </c>
      <c r="L1415">
        <v>0</v>
      </c>
      <c r="M1415">
        <v>1</v>
      </c>
      <c r="N1415">
        <v>0</v>
      </c>
      <c r="O1415">
        <v>1</v>
      </c>
      <c r="P1415">
        <v>0</v>
      </c>
      <c r="Q1415">
        <v>1</v>
      </c>
    </row>
    <row r="1416" spans="1:17" x14ac:dyDescent="0.3">
      <c r="A1416" t="str">
        <f>Cleaning!E526</f>
        <v>Data Analyst</v>
      </c>
      <c r="B1416" s="2">
        <f>Cleaning!F526*1000</f>
        <v>55000</v>
      </c>
      <c r="C1416" s="2">
        <f>Cleaning!G526*1000</f>
        <v>103000</v>
      </c>
      <c r="D1416" s="2">
        <f>(Table1[[#This Row],[Salary (Min)]]+Table1[[#This Row],[Salary (Max)]])/2</f>
        <v>79000</v>
      </c>
      <c r="E1416" t="s">
        <v>6537</v>
      </c>
      <c r="F1416" t="s">
        <v>354</v>
      </c>
      <c r="G1416" t="str">
        <f>LEFT(Table1[[#This Row],[Location]],FIND(",",Table1[[#This Row],[Location]])-1)</f>
        <v>Los Angeles</v>
      </c>
      <c r="H1416" t="s">
        <v>20</v>
      </c>
      <c r="I1416" t="s">
        <v>336</v>
      </c>
      <c r="J1416" t="s">
        <v>160</v>
      </c>
      <c r="K1416" t="b">
        <v>0</v>
      </c>
      <c r="L1416">
        <v>1</v>
      </c>
      <c r="M1416">
        <v>0</v>
      </c>
      <c r="N1416">
        <v>0</v>
      </c>
      <c r="O1416">
        <v>1</v>
      </c>
      <c r="P1416">
        <v>0</v>
      </c>
      <c r="Q1416">
        <v>0</v>
      </c>
    </row>
    <row r="1417" spans="1:17" x14ac:dyDescent="0.3">
      <c r="A1417" t="str">
        <f>Cleaning!E527</f>
        <v>Data Analyst</v>
      </c>
      <c r="B1417" s="2">
        <f>Cleaning!F527*1000</f>
        <v>55000</v>
      </c>
      <c r="C1417" s="2">
        <f>Cleaning!G527*1000</f>
        <v>103000</v>
      </c>
      <c r="D1417" s="2">
        <f>(Table1[[#This Row],[Salary (Min)]]+Table1[[#This Row],[Salary (Max)]])/2</f>
        <v>79000</v>
      </c>
      <c r="E1417" t="s">
        <v>6538</v>
      </c>
      <c r="F1417" t="s">
        <v>354</v>
      </c>
      <c r="G1417" t="str">
        <f>LEFT(Table1[[#This Row],[Location]],FIND(",",Table1[[#This Row],[Location]])-1)</f>
        <v>Los Angeles</v>
      </c>
      <c r="H1417" t="s">
        <v>20</v>
      </c>
      <c r="I1417" t="s">
        <v>222</v>
      </c>
      <c r="J1417" t="s">
        <v>120</v>
      </c>
      <c r="K1417" t="b">
        <v>0</v>
      </c>
      <c r="L1417">
        <v>1</v>
      </c>
      <c r="M1417">
        <v>1</v>
      </c>
      <c r="N1417">
        <v>0</v>
      </c>
      <c r="O1417">
        <v>1</v>
      </c>
      <c r="P1417">
        <v>0</v>
      </c>
      <c r="Q1417">
        <v>1</v>
      </c>
    </row>
    <row r="1418" spans="1:17" x14ac:dyDescent="0.3">
      <c r="A1418" t="str">
        <f>Cleaning!E528</f>
        <v>Data Analyst</v>
      </c>
      <c r="B1418" s="2">
        <f>Cleaning!F528*1000</f>
        <v>55000</v>
      </c>
      <c r="C1418" s="2">
        <f>Cleaning!G528*1000</f>
        <v>103000</v>
      </c>
      <c r="D1418" s="2">
        <f>(Table1[[#This Row],[Salary (Min)]]+Table1[[#This Row],[Salary (Max)]])/2</f>
        <v>79000</v>
      </c>
      <c r="E1418" t="s">
        <v>6539</v>
      </c>
      <c r="F1418" t="s">
        <v>354</v>
      </c>
      <c r="G1418" t="str">
        <f>LEFT(Table1[[#This Row],[Location]],FIND(",",Table1[[#This Row],[Location]])-1)</f>
        <v>Los Angeles</v>
      </c>
      <c r="H1418" t="s">
        <v>91</v>
      </c>
      <c r="I1418" t="s">
        <v>194</v>
      </c>
      <c r="J1418" t="s">
        <v>39</v>
      </c>
      <c r="K1418" t="b">
        <v>0</v>
      </c>
      <c r="L1418">
        <v>0</v>
      </c>
      <c r="M1418">
        <v>0</v>
      </c>
      <c r="N1418">
        <v>0</v>
      </c>
      <c r="O1418">
        <v>0</v>
      </c>
      <c r="P1418">
        <v>0</v>
      </c>
      <c r="Q1418">
        <v>1</v>
      </c>
    </row>
    <row r="1419" spans="1:17" x14ac:dyDescent="0.3">
      <c r="A1419" t="str">
        <f>Cleaning!E529</f>
        <v>Data Analyst</v>
      </c>
      <c r="B1419" s="2">
        <f>Cleaning!F529*1000</f>
        <v>55000</v>
      </c>
      <c r="C1419" s="2">
        <f>Cleaning!G529*1000</f>
        <v>103000</v>
      </c>
      <c r="D1419" s="2">
        <f>(Table1[[#This Row],[Salary (Min)]]+Table1[[#This Row],[Salary (Max)]])/2</f>
        <v>79000</v>
      </c>
      <c r="E1419" t="s">
        <v>6540</v>
      </c>
      <c r="F1419" t="s">
        <v>354</v>
      </c>
      <c r="G1419" t="str">
        <f>LEFT(Table1[[#This Row],[Location]],FIND(",",Table1[[#This Row],[Location]])-1)</f>
        <v>Los Angeles</v>
      </c>
      <c r="H1419" t="s">
        <v>91</v>
      </c>
      <c r="I1419" t="s">
        <v>137</v>
      </c>
      <c r="J1419" t="s">
        <v>39</v>
      </c>
      <c r="K1419" t="b">
        <v>0</v>
      </c>
      <c r="L1419">
        <v>0</v>
      </c>
      <c r="M1419">
        <v>0</v>
      </c>
      <c r="N1419">
        <v>0</v>
      </c>
      <c r="O1419">
        <v>0</v>
      </c>
      <c r="P1419">
        <v>0</v>
      </c>
      <c r="Q1419">
        <v>0</v>
      </c>
    </row>
    <row r="1420" spans="1:17" x14ac:dyDescent="0.3">
      <c r="A1420" t="str">
        <f>Cleaning!E530</f>
        <v>Data Analyst</v>
      </c>
      <c r="B1420" s="2">
        <f>Cleaning!F530*1000</f>
        <v>55000</v>
      </c>
      <c r="C1420" s="2">
        <f>Cleaning!G530*1000</f>
        <v>103000</v>
      </c>
      <c r="D1420" s="2">
        <f>(Table1[[#This Row],[Salary (Min)]]+Table1[[#This Row],[Salary (Max)]])/2</f>
        <v>79000</v>
      </c>
      <c r="E1420" t="s">
        <v>6224</v>
      </c>
      <c r="F1420" t="s">
        <v>354</v>
      </c>
      <c r="G1420" t="str">
        <f>LEFT(Table1[[#This Row],[Location]],FIND(",",Table1[[#This Row],[Location]])-1)</f>
        <v>Los Angeles</v>
      </c>
      <c r="H1420" t="s">
        <v>91</v>
      </c>
      <c r="I1420" t="s">
        <v>366</v>
      </c>
      <c r="J1420" t="s">
        <v>155</v>
      </c>
      <c r="K1420" t="b">
        <v>0</v>
      </c>
      <c r="L1420">
        <v>1</v>
      </c>
      <c r="M1420">
        <v>0</v>
      </c>
      <c r="N1420">
        <v>0</v>
      </c>
      <c r="O1420">
        <v>0</v>
      </c>
      <c r="P1420">
        <v>0</v>
      </c>
      <c r="Q1420">
        <v>1</v>
      </c>
    </row>
    <row r="1421" spans="1:17" x14ac:dyDescent="0.3">
      <c r="A1421" t="str">
        <f>Cleaning!E531</f>
        <v>Data Analyst</v>
      </c>
      <c r="B1421" s="2">
        <f>Cleaning!F531*1000</f>
        <v>55000</v>
      </c>
      <c r="C1421" s="2">
        <f>Cleaning!G531*1000</f>
        <v>103000</v>
      </c>
      <c r="D1421" s="2">
        <f>(Table1[[#This Row],[Salary (Min)]]+Table1[[#This Row],[Salary (Max)]])/2</f>
        <v>79000</v>
      </c>
      <c r="E1421" t="s">
        <v>6541</v>
      </c>
      <c r="F1421" t="s">
        <v>354</v>
      </c>
      <c r="G1421" t="str">
        <f>LEFT(Table1[[#This Row],[Location]],FIND(",",Table1[[#This Row],[Location]])-1)</f>
        <v>Los Angeles</v>
      </c>
      <c r="H1421" t="s">
        <v>91</v>
      </c>
      <c r="I1421" t="s">
        <v>46</v>
      </c>
      <c r="J1421" t="s">
        <v>39</v>
      </c>
      <c r="K1421" t="b">
        <v>0</v>
      </c>
      <c r="L1421">
        <v>1</v>
      </c>
      <c r="M1421">
        <v>0</v>
      </c>
      <c r="N1421">
        <v>0</v>
      </c>
      <c r="O1421">
        <v>0</v>
      </c>
      <c r="P1421">
        <v>0</v>
      </c>
      <c r="Q1421">
        <v>0</v>
      </c>
    </row>
    <row r="1422" spans="1:17" x14ac:dyDescent="0.3">
      <c r="A1422" t="str">
        <f>Cleaning!E532</f>
        <v>Data Analyst</v>
      </c>
      <c r="B1422" s="2">
        <f>Cleaning!F532*1000</f>
        <v>55000</v>
      </c>
      <c r="C1422" s="2">
        <f>Cleaning!G532*1000</f>
        <v>103000</v>
      </c>
      <c r="D1422" s="2">
        <f>(Table1[[#This Row],[Salary (Min)]]+Table1[[#This Row],[Salary (Max)]])/2</f>
        <v>79000</v>
      </c>
      <c r="E1422" t="s">
        <v>6542</v>
      </c>
      <c r="F1422" t="s">
        <v>1681</v>
      </c>
      <c r="G1422" t="str">
        <f>LEFT(Table1[[#This Row],[Location]],FIND(",",Table1[[#This Row],[Location]])-1)</f>
        <v>Culver City</v>
      </c>
      <c r="H1422" t="s">
        <v>35</v>
      </c>
      <c r="I1422" t="s">
        <v>222</v>
      </c>
      <c r="J1422" t="s">
        <v>24</v>
      </c>
      <c r="K1422" t="b">
        <v>0</v>
      </c>
      <c r="L1422">
        <v>1</v>
      </c>
      <c r="M1422">
        <v>0</v>
      </c>
      <c r="N1422">
        <v>0</v>
      </c>
      <c r="O1422">
        <v>0</v>
      </c>
      <c r="P1422">
        <v>0</v>
      </c>
      <c r="Q1422">
        <v>0</v>
      </c>
    </row>
    <row r="1423" spans="1:17" x14ac:dyDescent="0.3">
      <c r="A1423" t="str">
        <f>Cleaning!E533</f>
        <v>Data Analyst</v>
      </c>
      <c r="B1423" s="2">
        <f>Cleaning!F533*1000</f>
        <v>55000</v>
      </c>
      <c r="C1423" s="2">
        <f>Cleaning!G533*1000</f>
        <v>103000</v>
      </c>
      <c r="D1423" s="2">
        <f>(Table1[[#This Row],[Salary (Min)]]+Table1[[#This Row],[Salary (Max)]])/2</f>
        <v>79000</v>
      </c>
      <c r="E1423" t="s">
        <v>6543</v>
      </c>
      <c r="F1423" t="s">
        <v>354</v>
      </c>
      <c r="G1423" t="str">
        <f>LEFT(Table1[[#This Row],[Location]],FIND(",",Table1[[#This Row],[Location]])-1)</f>
        <v>Los Angeles</v>
      </c>
      <c r="H1423" t="s">
        <v>91</v>
      </c>
      <c r="I1423" t="s">
        <v>137</v>
      </c>
      <c r="J1423" t="s">
        <v>155</v>
      </c>
      <c r="K1423" t="b">
        <v>0</v>
      </c>
      <c r="L1423">
        <v>0</v>
      </c>
      <c r="M1423">
        <v>0</v>
      </c>
      <c r="N1423">
        <v>0</v>
      </c>
      <c r="O1423">
        <v>0</v>
      </c>
      <c r="P1423">
        <v>0</v>
      </c>
      <c r="Q1423">
        <v>1</v>
      </c>
    </row>
    <row r="1424" spans="1:17" x14ac:dyDescent="0.3">
      <c r="A1424" t="str">
        <f>Cleaning!E534</f>
        <v>Data Analyst</v>
      </c>
      <c r="B1424" s="2">
        <f>Cleaning!F534*1000</f>
        <v>55000</v>
      </c>
      <c r="C1424" s="2">
        <f>Cleaning!G534*1000</f>
        <v>103000</v>
      </c>
      <c r="D1424" s="2">
        <f>(Table1[[#This Row],[Salary (Min)]]+Table1[[#This Row],[Salary (Max)]])/2</f>
        <v>79000</v>
      </c>
      <c r="E1424" t="s">
        <v>6544</v>
      </c>
      <c r="F1424" t="s">
        <v>1705</v>
      </c>
      <c r="G1424" t="str">
        <f>LEFT(Table1[[#This Row],[Location]],FIND(",",Table1[[#This Row],[Location]])-1)</f>
        <v>Glendale</v>
      </c>
      <c r="H1424" t="s">
        <v>91</v>
      </c>
      <c r="I1424" t="s">
        <v>99</v>
      </c>
      <c r="J1424" t="s">
        <v>39</v>
      </c>
      <c r="K1424" t="b">
        <v>0</v>
      </c>
      <c r="L1424">
        <v>1</v>
      </c>
      <c r="M1424">
        <v>1</v>
      </c>
      <c r="N1424">
        <v>0</v>
      </c>
      <c r="O1424">
        <v>1</v>
      </c>
      <c r="P1424">
        <v>0</v>
      </c>
      <c r="Q1424">
        <v>0</v>
      </c>
    </row>
    <row r="1425" spans="1:17" x14ac:dyDescent="0.3">
      <c r="A1425" t="str">
        <f>Cleaning!E535</f>
        <v>Data Analyst</v>
      </c>
      <c r="B1425" s="2">
        <f>Cleaning!F535*1000</f>
        <v>55000</v>
      </c>
      <c r="C1425" s="2">
        <f>Cleaning!G535*1000</f>
        <v>103000</v>
      </c>
      <c r="D1425" s="2">
        <f>(Table1[[#This Row],[Salary (Min)]]+Table1[[#This Row],[Salary (Max)]])/2</f>
        <v>79000</v>
      </c>
      <c r="E1425" t="s">
        <v>6545</v>
      </c>
      <c r="F1425" t="s">
        <v>354</v>
      </c>
      <c r="G1425" t="str">
        <f>LEFT(Table1[[#This Row],[Location]],FIND(",",Table1[[#This Row],[Location]])-1)</f>
        <v>Los Angeles</v>
      </c>
      <c r="H1425" t="s">
        <v>118</v>
      </c>
      <c r="I1425" t="s">
        <v>46</v>
      </c>
      <c r="J1425" t="s">
        <v>441</v>
      </c>
      <c r="K1425" t="b">
        <v>0</v>
      </c>
      <c r="L1425">
        <v>0</v>
      </c>
      <c r="M1425">
        <v>0</v>
      </c>
      <c r="N1425">
        <v>0</v>
      </c>
      <c r="O1425">
        <v>0</v>
      </c>
      <c r="P1425">
        <v>0</v>
      </c>
      <c r="Q1425">
        <v>1</v>
      </c>
    </row>
    <row r="1426" spans="1:17" x14ac:dyDescent="0.3">
      <c r="A1426" t="str">
        <f>Cleaning!E536</f>
        <v>Data Analyst</v>
      </c>
      <c r="B1426" s="2">
        <f>Cleaning!F536*1000</f>
        <v>55000</v>
      </c>
      <c r="C1426" s="2">
        <f>Cleaning!G536*1000</f>
        <v>103000</v>
      </c>
      <c r="D1426" s="2">
        <f>(Table1[[#This Row],[Salary (Min)]]+Table1[[#This Row],[Salary (Max)]])/2</f>
        <v>79000</v>
      </c>
      <c r="E1426" t="s">
        <v>6546</v>
      </c>
      <c r="F1426" t="s">
        <v>354</v>
      </c>
      <c r="G1426" t="str">
        <f>LEFT(Table1[[#This Row],[Location]],FIND(",",Table1[[#This Row],[Location]])-1)</f>
        <v>Los Angeles</v>
      </c>
      <c r="H1426" t="s">
        <v>28</v>
      </c>
      <c r="I1426" t="s">
        <v>29</v>
      </c>
      <c r="J1426" t="s">
        <v>31</v>
      </c>
      <c r="K1426" t="b">
        <v>0</v>
      </c>
      <c r="L1426">
        <v>1</v>
      </c>
      <c r="M1426">
        <v>0</v>
      </c>
      <c r="N1426">
        <v>0</v>
      </c>
      <c r="O1426">
        <v>0</v>
      </c>
      <c r="P1426">
        <v>0</v>
      </c>
      <c r="Q1426">
        <v>1</v>
      </c>
    </row>
    <row r="1427" spans="1:17" x14ac:dyDescent="0.3">
      <c r="A1427" t="str">
        <f>Cleaning!E537</f>
        <v>Data Analyst</v>
      </c>
      <c r="B1427" s="2">
        <f>Cleaning!F537*1000</f>
        <v>55000</v>
      </c>
      <c r="C1427" s="2">
        <f>Cleaning!G537*1000</f>
        <v>103000</v>
      </c>
      <c r="D1427" s="2">
        <f>(Table1[[#This Row],[Salary (Min)]]+Table1[[#This Row],[Salary (Max)]])/2</f>
        <v>79000</v>
      </c>
      <c r="E1427" t="s">
        <v>6541</v>
      </c>
      <c r="F1427" t="s">
        <v>354</v>
      </c>
      <c r="G1427" t="str">
        <f>LEFT(Table1[[#This Row],[Location]],FIND(",",Table1[[#This Row],[Location]])-1)</f>
        <v>Los Angeles</v>
      </c>
      <c r="H1427" t="s">
        <v>137</v>
      </c>
      <c r="I1427" t="s">
        <v>137</v>
      </c>
      <c r="J1427" t="s">
        <v>137</v>
      </c>
      <c r="K1427" t="b">
        <v>0</v>
      </c>
      <c r="L1427">
        <v>0</v>
      </c>
      <c r="M1427">
        <v>0</v>
      </c>
      <c r="N1427">
        <v>0</v>
      </c>
      <c r="O1427">
        <v>0</v>
      </c>
      <c r="P1427">
        <v>0</v>
      </c>
      <c r="Q1427">
        <v>1</v>
      </c>
    </row>
    <row r="1428" spans="1:17" x14ac:dyDescent="0.3">
      <c r="A1428" t="str">
        <f>Cleaning!E538</f>
        <v>Data Analyst</v>
      </c>
      <c r="B1428" s="2">
        <f>Cleaning!F538*1000</f>
        <v>55000</v>
      </c>
      <c r="C1428" s="2">
        <f>Cleaning!G538*1000</f>
        <v>103000</v>
      </c>
      <c r="D1428" s="2">
        <f>(Table1[[#This Row],[Salary (Min)]]+Table1[[#This Row],[Salary (Max)]])/2</f>
        <v>79000</v>
      </c>
      <c r="E1428" t="s">
        <v>6252</v>
      </c>
      <c r="F1428" t="s">
        <v>1651</v>
      </c>
      <c r="G1428" t="str">
        <f>LEFT(Table1[[#This Row],[Location]],FIND(",",Table1[[#This Row],[Location]])-1)</f>
        <v>El Segundo</v>
      </c>
      <c r="H1428" t="s">
        <v>28</v>
      </c>
      <c r="I1428" t="s">
        <v>222</v>
      </c>
      <c r="J1428" t="s">
        <v>31</v>
      </c>
      <c r="K1428" t="b">
        <v>0</v>
      </c>
      <c r="L1428">
        <v>0</v>
      </c>
      <c r="M1428">
        <v>0</v>
      </c>
      <c r="N1428">
        <v>0</v>
      </c>
      <c r="O1428">
        <v>0</v>
      </c>
      <c r="P1428">
        <v>0</v>
      </c>
      <c r="Q1428">
        <v>1</v>
      </c>
    </row>
    <row r="1429" spans="1:17" x14ac:dyDescent="0.3">
      <c r="A1429" t="str">
        <f>Cleaning!E539</f>
        <v>Data Analyst</v>
      </c>
      <c r="B1429" s="2">
        <f>Cleaning!F539*1000</f>
        <v>55000</v>
      </c>
      <c r="C1429" s="2">
        <f>Cleaning!G539*1000</f>
        <v>103000</v>
      </c>
      <c r="D1429" s="2">
        <f>(Table1[[#This Row],[Salary (Min)]]+Table1[[#This Row],[Salary (Max)]])/2</f>
        <v>79000</v>
      </c>
      <c r="E1429" t="s">
        <v>6547</v>
      </c>
      <c r="F1429" t="s">
        <v>1651</v>
      </c>
      <c r="G1429" t="str">
        <f>LEFT(Table1[[#This Row],[Location]],FIND(",",Table1[[#This Row],[Location]])-1)</f>
        <v>El Segundo</v>
      </c>
      <c r="H1429" t="s">
        <v>35</v>
      </c>
      <c r="I1429" t="s">
        <v>29</v>
      </c>
      <c r="J1429" t="s">
        <v>39</v>
      </c>
      <c r="K1429" t="b">
        <v>0</v>
      </c>
      <c r="L1429">
        <v>1</v>
      </c>
      <c r="M1429">
        <v>1</v>
      </c>
      <c r="N1429">
        <v>0</v>
      </c>
      <c r="O1429">
        <v>1</v>
      </c>
      <c r="P1429">
        <v>1</v>
      </c>
      <c r="Q1429">
        <v>1</v>
      </c>
    </row>
    <row r="1430" spans="1:17" x14ac:dyDescent="0.3">
      <c r="A1430" t="str">
        <f>Cleaning!E540</f>
        <v>Data Analyst</v>
      </c>
      <c r="B1430" s="2">
        <f>Cleaning!F540*1000</f>
        <v>55000</v>
      </c>
      <c r="C1430" s="2">
        <f>Cleaning!G540*1000</f>
        <v>103000</v>
      </c>
      <c r="D1430" s="2">
        <f>(Table1[[#This Row],[Salary (Min)]]+Table1[[#This Row],[Salary (Max)]])/2</f>
        <v>79000</v>
      </c>
      <c r="E1430" t="s">
        <v>6548</v>
      </c>
      <c r="F1430" t="s">
        <v>1651</v>
      </c>
      <c r="G1430" t="str">
        <f>LEFT(Table1[[#This Row],[Location]],FIND(",",Table1[[#This Row],[Location]])-1)</f>
        <v>El Segundo</v>
      </c>
      <c r="H1430" t="s">
        <v>118</v>
      </c>
      <c r="I1430" t="s">
        <v>282</v>
      </c>
      <c r="J1430" t="s">
        <v>39</v>
      </c>
      <c r="K1430" t="b">
        <v>0</v>
      </c>
      <c r="L1430">
        <v>1</v>
      </c>
      <c r="M1430">
        <v>1</v>
      </c>
      <c r="N1430">
        <v>0</v>
      </c>
      <c r="O1430">
        <v>1</v>
      </c>
      <c r="P1430">
        <v>0</v>
      </c>
      <c r="Q1430">
        <v>0</v>
      </c>
    </row>
    <row r="1431" spans="1:17" x14ac:dyDescent="0.3">
      <c r="A1431" t="str">
        <f>Cleaning!E541</f>
        <v>Data Analyst</v>
      </c>
      <c r="B1431" s="2">
        <f>Cleaning!F541*1000</f>
        <v>55000</v>
      </c>
      <c r="C1431" s="2">
        <f>Cleaning!G541*1000</f>
        <v>103000</v>
      </c>
      <c r="D1431" s="2">
        <f>(Table1[[#This Row],[Salary (Min)]]+Table1[[#This Row],[Salary (Max)]])/2</f>
        <v>79000</v>
      </c>
      <c r="E1431" t="s">
        <v>6549</v>
      </c>
      <c r="F1431" t="s">
        <v>217</v>
      </c>
      <c r="G1431" t="str">
        <f>LEFT(Table1[[#This Row],[Location]],FIND(",",Table1[[#This Row],[Location]])-1)</f>
        <v>Santa Monica</v>
      </c>
      <c r="H1431" t="s">
        <v>118</v>
      </c>
      <c r="I1431" t="s">
        <v>543</v>
      </c>
      <c r="J1431" t="s">
        <v>39</v>
      </c>
      <c r="K1431" t="b">
        <v>0</v>
      </c>
      <c r="L1431">
        <v>1</v>
      </c>
      <c r="M1431">
        <v>1</v>
      </c>
      <c r="N1431">
        <v>1</v>
      </c>
      <c r="O1431">
        <v>1</v>
      </c>
      <c r="P1431">
        <v>0</v>
      </c>
      <c r="Q1431">
        <v>1</v>
      </c>
    </row>
    <row r="1432" spans="1:17" x14ac:dyDescent="0.3">
      <c r="A1432" t="str">
        <f>Cleaning!E542</f>
        <v>Data Analyst</v>
      </c>
      <c r="B1432" s="2">
        <f>Cleaning!F542*1000</f>
        <v>55000</v>
      </c>
      <c r="C1432" s="2">
        <f>Cleaning!G542*1000</f>
        <v>103000</v>
      </c>
      <c r="D1432" s="2">
        <f>(Table1[[#This Row],[Salary (Min)]]+Table1[[#This Row],[Salary (Max)]])/2</f>
        <v>79000</v>
      </c>
      <c r="E1432" t="s">
        <v>6550</v>
      </c>
      <c r="F1432" t="s">
        <v>354</v>
      </c>
      <c r="G1432" t="str">
        <f>LEFT(Table1[[#This Row],[Location]],FIND(",",Table1[[#This Row],[Location]])-1)</f>
        <v>Los Angeles</v>
      </c>
      <c r="H1432" t="s">
        <v>91</v>
      </c>
      <c r="I1432" t="s">
        <v>37</v>
      </c>
      <c r="J1432" t="s">
        <v>39</v>
      </c>
      <c r="K1432" t="b">
        <v>0</v>
      </c>
      <c r="L1432">
        <v>1</v>
      </c>
      <c r="M1432">
        <v>0</v>
      </c>
      <c r="N1432">
        <v>0</v>
      </c>
      <c r="O1432">
        <v>0</v>
      </c>
      <c r="P1432">
        <v>0</v>
      </c>
      <c r="Q1432">
        <v>0</v>
      </c>
    </row>
    <row r="1433" spans="1:17" x14ac:dyDescent="0.3">
      <c r="A1433" t="str">
        <f>Cleaning!E543</f>
        <v>Data Analyst</v>
      </c>
      <c r="B1433" s="2">
        <f>Cleaning!F543*1000</f>
        <v>55000</v>
      </c>
      <c r="C1433" s="2">
        <f>Cleaning!G543*1000</f>
        <v>103000</v>
      </c>
      <c r="D1433" s="2">
        <f>(Table1[[#This Row],[Salary (Min)]]+Table1[[#This Row],[Salary (Max)]])/2</f>
        <v>79000</v>
      </c>
      <c r="E1433" t="s">
        <v>6551</v>
      </c>
      <c r="F1433" t="s">
        <v>1727</v>
      </c>
      <c r="G1433" t="str">
        <f>LEFT(Table1[[#This Row],[Location]],FIND(",",Table1[[#This Row],[Location]])-1)</f>
        <v>Inglewood</v>
      </c>
      <c r="H1433" t="s">
        <v>20</v>
      </c>
      <c r="I1433" t="s">
        <v>29</v>
      </c>
      <c r="J1433" t="s">
        <v>39</v>
      </c>
      <c r="K1433" t="b">
        <v>0</v>
      </c>
      <c r="L1433">
        <v>0</v>
      </c>
      <c r="M1433">
        <v>0</v>
      </c>
      <c r="N1433">
        <v>0</v>
      </c>
      <c r="O1433">
        <v>0</v>
      </c>
      <c r="P1433">
        <v>0</v>
      </c>
      <c r="Q1433">
        <v>0</v>
      </c>
    </row>
    <row r="1434" spans="1:17" x14ac:dyDescent="0.3">
      <c r="A1434" t="str">
        <f>Cleaning!E2124</f>
        <v>Data Analyst</v>
      </c>
      <c r="B1434" s="2">
        <f>Cleaning!F2124*1000</f>
        <v>55000</v>
      </c>
      <c r="C1434" s="2">
        <f>Cleaning!G2124*1000</f>
        <v>101000</v>
      </c>
      <c r="D1434" s="2">
        <f>(Table1[[#This Row],[Salary (Min)]]+Table1[[#This Row],[Salary (Max)]])/2</f>
        <v>78000</v>
      </c>
      <c r="E1434" t="s">
        <v>7570</v>
      </c>
      <c r="F1434" t="s">
        <v>5764</v>
      </c>
      <c r="G1434" t="str">
        <f>LEFT(Table1[[#This Row],[Location]],FIND(",",Table1[[#This Row],[Location]])-1)</f>
        <v>Redmond</v>
      </c>
      <c r="H1434" t="s">
        <v>28</v>
      </c>
      <c r="I1434" t="s">
        <v>202</v>
      </c>
      <c r="J1434" t="s">
        <v>132</v>
      </c>
      <c r="K1434" t="b">
        <v>0</v>
      </c>
      <c r="L1434">
        <v>0</v>
      </c>
      <c r="M1434">
        <v>0</v>
      </c>
      <c r="N1434">
        <v>0</v>
      </c>
      <c r="O1434">
        <v>0</v>
      </c>
      <c r="P1434">
        <v>0</v>
      </c>
      <c r="Q1434">
        <v>1</v>
      </c>
    </row>
    <row r="1435" spans="1:17" x14ac:dyDescent="0.3">
      <c r="A1435" t="str">
        <f>Cleaning!E2125</f>
        <v>Data Analyst</v>
      </c>
      <c r="B1435" s="2">
        <f>Cleaning!F2125*1000</f>
        <v>55000</v>
      </c>
      <c r="C1435" s="2">
        <f>Cleaning!G2125*1000</f>
        <v>101000</v>
      </c>
      <c r="D1435" s="2">
        <f>(Table1[[#This Row],[Salary (Min)]]+Table1[[#This Row],[Salary (Max)]])/2</f>
        <v>78000</v>
      </c>
      <c r="E1435" t="s">
        <v>7584</v>
      </c>
      <c r="F1435" t="s">
        <v>5799</v>
      </c>
      <c r="G1435" t="str">
        <f>LEFT(Table1[[#This Row],[Location]],FIND(",",Table1[[#This Row],[Location]])-1)</f>
        <v>Kent</v>
      </c>
      <c r="H1435" t="s">
        <v>118</v>
      </c>
      <c r="I1435" t="s">
        <v>222</v>
      </c>
      <c r="J1435" t="s">
        <v>120</v>
      </c>
      <c r="K1435" t="b">
        <v>0</v>
      </c>
      <c r="L1435">
        <v>1</v>
      </c>
      <c r="M1435">
        <v>0</v>
      </c>
      <c r="N1435">
        <v>0</v>
      </c>
      <c r="O1435">
        <v>0</v>
      </c>
      <c r="P1435">
        <v>0</v>
      </c>
      <c r="Q1435">
        <v>1</v>
      </c>
    </row>
    <row r="1436" spans="1:17" x14ac:dyDescent="0.3">
      <c r="A1436" t="str">
        <f>Cleaning!E2126</f>
        <v>Data Analyst</v>
      </c>
      <c r="B1436" s="2">
        <f>Cleaning!F2126*1000</f>
        <v>55000</v>
      </c>
      <c r="C1436" s="2">
        <f>Cleaning!G2126*1000</f>
        <v>101000</v>
      </c>
      <c r="D1436" s="2">
        <f>(Table1[[#This Row],[Salary (Min)]]+Table1[[#This Row],[Salary (Max)]])/2</f>
        <v>78000</v>
      </c>
      <c r="E1436" t="s">
        <v>7580</v>
      </c>
      <c r="F1436" t="s">
        <v>174</v>
      </c>
      <c r="G1436" t="str">
        <f>LEFT(Table1[[#This Row],[Location]],FIND(",",Table1[[#This Row],[Location]])-1)</f>
        <v>Seattle</v>
      </c>
      <c r="H1436" t="s">
        <v>35</v>
      </c>
      <c r="I1436" t="s">
        <v>22</v>
      </c>
      <c r="J1436" t="s">
        <v>24</v>
      </c>
      <c r="K1436" t="b">
        <v>0</v>
      </c>
      <c r="L1436">
        <v>1</v>
      </c>
      <c r="M1436">
        <v>0</v>
      </c>
      <c r="N1436">
        <v>0</v>
      </c>
      <c r="O1436">
        <v>1</v>
      </c>
      <c r="P1436">
        <v>0</v>
      </c>
      <c r="Q1436">
        <v>1</v>
      </c>
    </row>
    <row r="1437" spans="1:17" x14ac:dyDescent="0.3">
      <c r="A1437" t="str">
        <f>Cleaning!E2127</f>
        <v>Data Analyst</v>
      </c>
      <c r="B1437" s="2">
        <f>Cleaning!F2127*1000</f>
        <v>55000</v>
      </c>
      <c r="C1437" s="2">
        <f>Cleaning!G2127*1000</f>
        <v>101000</v>
      </c>
      <c r="D1437" s="2">
        <f>(Table1[[#This Row],[Salary (Min)]]+Table1[[#This Row],[Salary (Max)]])/2</f>
        <v>78000</v>
      </c>
      <c r="E1437" t="s">
        <v>6211</v>
      </c>
      <c r="F1437" t="s">
        <v>5833</v>
      </c>
      <c r="G1437" t="str">
        <f>LEFT(Table1[[#This Row],[Location]],FIND(",",Table1[[#This Row],[Location]])-1)</f>
        <v>Kirkland</v>
      </c>
      <c r="H1437" t="s">
        <v>118</v>
      </c>
      <c r="I1437" t="s">
        <v>222</v>
      </c>
      <c r="J1437" t="s">
        <v>47</v>
      </c>
      <c r="K1437" t="b">
        <v>0</v>
      </c>
      <c r="L1437">
        <v>0</v>
      </c>
      <c r="M1437">
        <v>0</v>
      </c>
      <c r="N1437">
        <v>0</v>
      </c>
      <c r="O1437">
        <v>0</v>
      </c>
      <c r="P1437">
        <v>0</v>
      </c>
      <c r="Q1437">
        <v>0</v>
      </c>
    </row>
    <row r="1438" spans="1:17" x14ac:dyDescent="0.3">
      <c r="A1438" t="str">
        <f>Cleaning!E2128</f>
        <v>Data Analyst</v>
      </c>
      <c r="B1438" s="2">
        <f>Cleaning!F2128*1000</f>
        <v>55000</v>
      </c>
      <c r="C1438" s="2">
        <f>Cleaning!G2128*1000</f>
        <v>101000</v>
      </c>
      <c r="D1438" s="2">
        <f>(Table1[[#This Row],[Salary (Min)]]+Table1[[#This Row],[Salary (Max)]])/2</f>
        <v>78000</v>
      </c>
      <c r="E1438" t="s">
        <v>7585</v>
      </c>
      <c r="F1438" t="s">
        <v>5764</v>
      </c>
      <c r="G1438" t="str">
        <f>LEFT(Table1[[#This Row],[Location]],FIND(",",Table1[[#This Row],[Location]])-1)</f>
        <v>Redmond</v>
      </c>
      <c r="H1438" t="s">
        <v>72</v>
      </c>
      <c r="I1438" t="s">
        <v>543</v>
      </c>
      <c r="J1438" t="s">
        <v>132</v>
      </c>
      <c r="K1438" t="b">
        <v>0</v>
      </c>
      <c r="L1438">
        <v>0</v>
      </c>
      <c r="M1438">
        <v>0</v>
      </c>
      <c r="N1438">
        <v>0</v>
      </c>
      <c r="O1438">
        <v>0</v>
      </c>
      <c r="P1438">
        <v>0</v>
      </c>
      <c r="Q1438">
        <v>0</v>
      </c>
    </row>
    <row r="1439" spans="1:17" x14ac:dyDescent="0.3">
      <c r="A1439" t="str">
        <f>Cleaning!E2129</f>
        <v>Data Analyst</v>
      </c>
      <c r="B1439" s="2">
        <f>Cleaning!F2129*1000</f>
        <v>55000</v>
      </c>
      <c r="C1439" s="2">
        <f>Cleaning!G2129*1000</f>
        <v>101000</v>
      </c>
      <c r="D1439" s="2">
        <f>(Table1[[#This Row],[Salary (Min)]]+Table1[[#This Row],[Salary (Max)]])/2</f>
        <v>78000</v>
      </c>
      <c r="E1439" t="s">
        <v>7586</v>
      </c>
      <c r="F1439" t="s">
        <v>174</v>
      </c>
      <c r="G1439" t="str">
        <f>LEFT(Table1[[#This Row],[Location]],FIND(",",Table1[[#This Row],[Location]])-1)</f>
        <v>Seattle</v>
      </c>
      <c r="H1439" t="s">
        <v>137</v>
      </c>
      <c r="I1439" t="s">
        <v>137</v>
      </c>
      <c r="J1439" t="s">
        <v>137</v>
      </c>
      <c r="K1439" t="b">
        <v>0</v>
      </c>
      <c r="L1439">
        <v>1</v>
      </c>
      <c r="M1439">
        <v>0</v>
      </c>
      <c r="N1439">
        <v>1</v>
      </c>
      <c r="O1439">
        <v>0</v>
      </c>
      <c r="P1439">
        <v>0</v>
      </c>
      <c r="Q1439">
        <v>1</v>
      </c>
    </row>
    <row r="1440" spans="1:17" x14ac:dyDescent="0.3">
      <c r="A1440" t="str">
        <f>Cleaning!E2130</f>
        <v>Data Analyst</v>
      </c>
      <c r="B1440" s="2">
        <f>Cleaning!F2130*1000</f>
        <v>55000</v>
      </c>
      <c r="C1440" s="2">
        <f>Cleaning!G2130*1000</f>
        <v>101000</v>
      </c>
      <c r="D1440" s="2">
        <f>(Table1[[#This Row],[Salary (Min)]]+Table1[[#This Row],[Salary (Max)]])/2</f>
        <v>78000</v>
      </c>
      <c r="E1440" t="s">
        <v>6211</v>
      </c>
      <c r="F1440" t="s">
        <v>5764</v>
      </c>
      <c r="G1440" t="str">
        <f>LEFT(Table1[[#This Row],[Location]],FIND(",",Table1[[#This Row],[Location]])-1)</f>
        <v>Redmond</v>
      </c>
      <c r="H1440" t="s">
        <v>118</v>
      </c>
      <c r="I1440" t="s">
        <v>222</v>
      </c>
      <c r="J1440" t="s">
        <v>47</v>
      </c>
      <c r="K1440" t="b">
        <v>0</v>
      </c>
      <c r="L1440">
        <v>0</v>
      </c>
      <c r="M1440">
        <v>1</v>
      </c>
      <c r="N1440">
        <v>1</v>
      </c>
      <c r="O1440">
        <v>0</v>
      </c>
      <c r="P1440">
        <v>0</v>
      </c>
      <c r="Q1440">
        <v>0</v>
      </c>
    </row>
    <row r="1441" spans="1:17" x14ac:dyDescent="0.3">
      <c r="A1441" t="str">
        <f>Cleaning!E2131</f>
        <v>Data Analyst</v>
      </c>
      <c r="B1441" s="2">
        <f>Cleaning!F2131*1000</f>
        <v>55000</v>
      </c>
      <c r="C1441" s="2">
        <f>Cleaning!G2131*1000</f>
        <v>101000</v>
      </c>
      <c r="D1441" s="2">
        <f>(Table1[[#This Row],[Salary (Min)]]+Table1[[#This Row],[Salary (Max)]])/2</f>
        <v>78000</v>
      </c>
      <c r="E1441" t="s">
        <v>7573</v>
      </c>
      <c r="F1441" t="s">
        <v>5782</v>
      </c>
      <c r="G1441" t="str">
        <f>LEFT(Table1[[#This Row],[Location]],FIND(",",Table1[[#This Row],[Location]])-1)</f>
        <v>Issaquah</v>
      </c>
      <c r="H1441" t="s">
        <v>28</v>
      </c>
      <c r="I1441" t="s">
        <v>5783</v>
      </c>
      <c r="J1441" t="s">
        <v>132</v>
      </c>
      <c r="K1441" t="b">
        <v>0</v>
      </c>
      <c r="L1441">
        <v>1</v>
      </c>
      <c r="M1441">
        <v>0</v>
      </c>
      <c r="N1441">
        <v>0</v>
      </c>
      <c r="O1441">
        <v>1</v>
      </c>
      <c r="P1441">
        <v>0</v>
      </c>
      <c r="Q1441">
        <v>1</v>
      </c>
    </row>
    <row r="1442" spans="1:17" x14ac:dyDescent="0.3">
      <c r="A1442" t="str">
        <f>Cleaning!E2132</f>
        <v>Data Analyst</v>
      </c>
      <c r="B1442" s="2">
        <f>Cleaning!F2132*1000</f>
        <v>55000</v>
      </c>
      <c r="C1442" s="2">
        <f>Cleaning!G2132*1000</f>
        <v>101000</v>
      </c>
      <c r="D1442" s="2">
        <f>(Table1[[#This Row],[Salary (Min)]]+Table1[[#This Row],[Salary (Max)]])/2</f>
        <v>78000</v>
      </c>
      <c r="E1442" t="s">
        <v>7587</v>
      </c>
      <c r="F1442" t="s">
        <v>5764</v>
      </c>
      <c r="G1442" t="str">
        <f>LEFT(Table1[[#This Row],[Location]],FIND(",",Table1[[#This Row],[Location]])-1)</f>
        <v>Redmond</v>
      </c>
      <c r="H1442" t="s">
        <v>35</v>
      </c>
      <c r="I1442" t="s">
        <v>202</v>
      </c>
      <c r="J1442" t="s">
        <v>24</v>
      </c>
      <c r="K1442" t="b">
        <v>0</v>
      </c>
      <c r="L1442">
        <v>1</v>
      </c>
      <c r="M1442">
        <v>1</v>
      </c>
      <c r="N1442">
        <v>0</v>
      </c>
      <c r="O1442">
        <v>1</v>
      </c>
      <c r="P1442">
        <v>1</v>
      </c>
      <c r="Q1442">
        <v>0</v>
      </c>
    </row>
    <row r="1443" spans="1:17" x14ac:dyDescent="0.3">
      <c r="A1443" t="str">
        <f>Cleaning!E2133</f>
        <v>Data Analyst</v>
      </c>
      <c r="B1443" s="2">
        <f>Cleaning!F2133*1000</f>
        <v>55000</v>
      </c>
      <c r="C1443" s="2">
        <f>Cleaning!G2133*1000</f>
        <v>101000</v>
      </c>
      <c r="D1443" s="2">
        <f>(Table1[[#This Row],[Salary (Min)]]+Table1[[#This Row],[Salary (Max)]])/2</f>
        <v>78000</v>
      </c>
      <c r="E1443" t="s">
        <v>7586</v>
      </c>
      <c r="F1443" t="s">
        <v>174</v>
      </c>
      <c r="G1443" t="str">
        <f>LEFT(Table1[[#This Row],[Location]],FIND(",",Table1[[#This Row],[Location]])-1)</f>
        <v>Seattle</v>
      </c>
      <c r="H1443" t="s">
        <v>137</v>
      </c>
      <c r="I1443" t="s">
        <v>137</v>
      </c>
      <c r="J1443" t="s">
        <v>137</v>
      </c>
      <c r="K1443" t="b">
        <v>0</v>
      </c>
      <c r="L1443">
        <v>1</v>
      </c>
      <c r="M1443">
        <v>0</v>
      </c>
      <c r="N1443">
        <v>0</v>
      </c>
      <c r="O1443">
        <v>0</v>
      </c>
      <c r="P1443">
        <v>0</v>
      </c>
      <c r="Q1443">
        <v>0</v>
      </c>
    </row>
    <row r="1444" spans="1:17" x14ac:dyDescent="0.3">
      <c r="A1444" t="str">
        <f>Cleaning!E2134</f>
        <v>Data Analyst</v>
      </c>
      <c r="B1444" s="2">
        <f>Cleaning!F2134*1000</f>
        <v>55000</v>
      </c>
      <c r="C1444" s="2">
        <f>Cleaning!G2134*1000</f>
        <v>101000</v>
      </c>
      <c r="D1444" s="2">
        <f>(Table1[[#This Row],[Salary (Min)]]+Table1[[#This Row],[Salary (Max)]])/2</f>
        <v>78000</v>
      </c>
      <c r="E1444" t="s">
        <v>7570</v>
      </c>
      <c r="F1444" t="s">
        <v>5764</v>
      </c>
      <c r="G1444" t="str">
        <f>LEFT(Table1[[#This Row],[Location]],FIND(",",Table1[[#This Row],[Location]])-1)</f>
        <v>Redmond</v>
      </c>
      <c r="H1444" t="s">
        <v>28</v>
      </c>
      <c r="I1444" t="s">
        <v>202</v>
      </c>
      <c r="J1444" t="s">
        <v>132</v>
      </c>
      <c r="K1444" t="b">
        <v>0</v>
      </c>
      <c r="L1444">
        <v>1</v>
      </c>
      <c r="M1444">
        <v>0</v>
      </c>
      <c r="N1444">
        <v>0</v>
      </c>
      <c r="O1444">
        <v>0</v>
      </c>
      <c r="P1444">
        <v>0</v>
      </c>
      <c r="Q1444">
        <v>0</v>
      </c>
    </row>
    <row r="1445" spans="1:17" x14ac:dyDescent="0.3">
      <c r="A1445" t="str">
        <f>Cleaning!E2135</f>
        <v>Data Analyst</v>
      </c>
      <c r="B1445" s="2">
        <f>Cleaning!F2135*1000</f>
        <v>55000</v>
      </c>
      <c r="C1445" s="2">
        <f>Cleaning!G2135*1000</f>
        <v>101000</v>
      </c>
      <c r="D1445" s="2">
        <f>(Table1[[#This Row],[Salary (Min)]]+Table1[[#This Row],[Salary (Max)]])/2</f>
        <v>78000</v>
      </c>
      <c r="E1445" t="s">
        <v>6470</v>
      </c>
      <c r="F1445" t="s">
        <v>174</v>
      </c>
      <c r="G1445" t="str">
        <f>LEFT(Table1[[#This Row],[Location]],FIND(",",Table1[[#This Row],[Location]])-1)</f>
        <v>Seattle</v>
      </c>
      <c r="H1445" t="s">
        <v>118</v>
      </c>
      <c r="I1445" t="s">
        <v>222</v>
      </c>
      <c r="J1445" t="s">
        <v>120</v>
      </c>
      <c r="K1445" t="b">
        <v>0</v>
      </c>
      <c r="L1445">
        <v>1</v>
      </c>
      <c r="M1445">
        <v>0</v>
      </c>
      <c r="N1445">
        <v>0</v>
      </c>
      <c r="O1445">
        <v>0</v>
      </c>
      <c r="P1445">
        <v>0</v>
      </c>
      <c r="Q1445">
        <v>0</v>
      </c>
    </row>
    <row r="1446" spans="1:17" x14ac:dyDescent="0.3">
      <c r="A1446" t="str">
        <f>Cleaning!E2136</f>
        <v>Data Analyst</v>
      </c>
      <c r="B1446" s="2">
        <f>Cleaning!F2136*1000</f>
        <v>55000</v>
      </c>
      <c r="C1446" s="2">
        <f>Cleaning!G2136*1000</f>
        <v>101000</v>
      </c>
      <c r="D1446" s="2">
        <f>(Table1[[#This Row],[Salary (Min)]]+Table1[[#This Row],[Salary (Max)]])/2</f>
        <v>78000</v>
      </c>
      <c r="E1446" t="s">
        <v>7570</v>
      </c>
      <c r="F1446" t="s">
        <v>5764</v>
      </c>
      <c r="G1446" t="str">
        <f>LEFT(Table1[[#This Row],[Location]],FIND(",",Table1[[#This Row],[Location]])-1)</f>
        <v>Redmond</v>
      </c>
      <c r="H1446" t="s">
        <v>28</v>
      </c>
      <c r="I1446" t="s">
        <v>202</v>
      </c>
      <c r="J1446" t="s">
        <v>132</v>
      </c>
      <c r="K1446" t="b">
        <v>0</v>
      </c>
      <c r="L1446">
        <v>0</v>
      </c>
      <c r="M1446">
        <v>0</v>
      </c>
      <c r="N1446">
        <v>0</v>
      </c>
      <c r="O1446">
        <v>0</v>
      </c>
      <c r="P1446">
        <v>0</v>
      </c>
      <c r="Q1446">
        <v>1</v>
      </c>
    </row>
    <row r="1447" spans="1:17" x14ac:dyDescent="0.3">
      <c r="A1447" t="str">
        <f>Cleaning!E2137</f>
        <v>Data Analyst</v>
      </c>
      <c r="B1447" s="2">
        <f>Cleaning!F2137*1000</f>
        <v>55000</v>
      </c>
      <c r="C1447" s="2">
        <f>Cleaning!G2137*1000</f>
        <v>101000</v>
      </c>
      <c r="D1447" s="2">
        <f>(Table1[[#This Row],[Salary (Min)]]+Table1[[#This Row],[Salary (Max)]])/2</f>
        <v>78000</v>
      </c>
      <c r="E1447" t="s">
        <v>6264</v>
      </c>
      <c r="F1447" t="s">
        <v>174</v>
      </c>
      <c r="G1447" t="str">
        <f>LEFT(Table1[[#This Row],[Location]],FIND(",",Table1[[#This Row],[Location]])-1)</f>
        <v>Seattle</v>
      </c>
      <c r="H1447" t="s">
        <v>118</v>
      </c>
      <c r="I1447" t="s">
        <v>46</v>
      </c>
      <c r="J1447" t="s">
        <v>47</v>
      </c>
      <c r="K1447" t="b">
        <v>0</v>
      </c>
      <c r="L1447">
        <v>1</v>
      </c>
      <c r="M1447">
        <v>0</v>
      </c>
      <c r="N1447">
        <v>0</v>
      </c>
      <c r="O1447">
        <v>0</v>
      </c>
      <c r="P1447">
        <v>0</v>
      </c>
      <c r="Q1447">
        <v>0</v>
      </c>
    </row>
    <row r="1448" spans="1:17" x14ac:dyDescent="0.3">
      <c r="A1448" t="str">
        <f>Cleaning!E2138</f>
        <v>Data Analyst</v>
      </c>
      <c r="B1448" s="2">
        <f>Cleaning!F2138*1000</f>
        <v>55000</v>
      </c>
      <c r="C1448" s="2">
        <f>Cleaning!G2138*1000</f>
        <v>101000</v>
      </c>
      <c r="D1448" s="2">
        <f>(Table1[[#This Row],[Salary (Min)]]+Table1[[#This Row],[Salary (Max)]])/2</f>
        <v>78000</v>
      </c>
      <c r="E1448" t="s">
        <v>7588</v>
      </c>
      <c r="F1448" t="s">
        <v>174</v>
      </c>
      <c r="G1448" t="str">
        <f>LEFT(Table1[[#This Row],[Location]],FIND(",",Table1[[#This Row],[Location]])-1)</f>
        <v>Seattle</v>
      </c>
      <c r="H1448" t="s">
        <v>91</v>
      </c>
      <c r="I1448" t="s">
        <v>46</v>
      </c>
      <c r="J1448" t="s">
        <v>160</v>
      </c>
      <c r="K1448" t="b">
        <v>0</v>
      </c>
      <c r="L1448">
        <v>0</v>
      </c>
      <c r="M1448">
        <v>0</v>
      </c>
      <c r="N1448">
        <v>0</v>
      </c>
      <c r="O1448">
        <v>0</v>
      </c>
      <c r="P1448">
        <v>1</v>
      </c>
      <c r="Q1448">
        <v>1</v>
      </c>
    </row>
    <row r="1449" spans="1:17" x14ac:dyDescent="0.3">
      <c r="A1449" t="str">
        <f>Cleaning!E2139</f>
        <v>Data Analyst</v>
      </c>
      <c r="B1449" s="2">
        <f>Cleaning!F2139*1000</f>
        <v>55000</v>
      </c>
      <c r="C1449" s="2">
        <f>Cleaning!G2139*1000</f>
        <v>101000</v>
      </c>
      <c r="D1449" s="2">
        <f>(Table1[[#This Row],[Salary (Min)]]+Table1[[#This Row],[Salary (Max)]])/2</f>
        <v>78000</v>
      </c>
      <c r="E1449" t="s">
        <v>7589</v>
      </c>
      <c r="F1449" t="s">
        <v>5799</v>
      </c>
      <c r="G1449" t="str">
        <f>LEFT(Table1[[#This Row],[Location]],FIND(",",Table1[[#This Row],[Location]])-1)</f>
        <v>Kent</v>
      </c>
      <c r="H1449" t="s">
        <v>118</v>
      </c>
      <c r="I1449" t="s">
        <v>222</v>
      </c>
      <c r="J1449" t="s">
        <v>120</v>
      </c>
      <c r="K1449" t="b">
        <v>0</v>
      </c>
      <c r="L1449">
        <v>0</v>
      </c>
      <c r="M1449">
        <v>0</v>
      </c>
      <c r="N1449">
        <v>0</v>
      </c>
      <c r="O1449">
        <v>0</v>
      </c>
      <c r="P1449">
        <v>0</v>
      </c>
      <c r="Q1449">
        <v>1</v>
      </c>
    </row>
    <row r="1450" spans="1:17" x14ac:dyDescent="0.3">
      <c r="A1450" t="str">
        <f>Cleaning!E2140</f>
        <v>Business Analyst</v>
      </c>
      <c r="B1450" s="2">
        <f>Cleaning!F2140*1000</f>
        <v>55000</v>
      </c>
      <c r="C1450" s="2">
        <f>Cleaning!G2140*1000</f>
        <v>101000</v>
      </c>
      <c r="D1450" s="2">
        <f>(Table1[[#This Row],[Salary (Min)]]+Table1[[#This Row],[Salary (Max)]])/2</f>
        <v>78000</v>
      </c>
      <c r="E1450" t="s">
        <v>7590</v>
      </c>
      <c r="F1450" t="s">
        <v>174</v>
      </c>
      <c r="G1450" t="str">
        <f>LEFT(Table1[[#This Row],[Location]],FIND(",",Table1[[#This Row],[Location]])-1)</f>
        <v>Seattle</v>
      </c>
      <c r="H1450" t="s">
        <v>137</v>
      </c>
      <c r="I1450" t="s">
        <v>137</v>
      </c>
      <c r="J1450" t="s">
        <v>137</v>
      </c>
      <c r="K1450" t="b">
        <v>0</v>
      </c>
      <c r="L1450">
        <v>0</v>
      </c>
      <c r="M1450">
        <v>0</v>
      </c>
      <c r="N1450">
        <v>0</v>
      </c>
      <c r="O1450">
        <v>0</v>
      </c>
      <c r="P1450">
        <v>0</v>
      </c>
      <c r="Q1450">
        <v>1</v>
      </c>
    </row>
    <row r="1451" spans="1:17" x14ac:dyDescent="0.3">
      <c r="A1451" t="str">
        <f>Cleaning!E2141</f>
        <v>Data Analyst</v>
      </c>
      <c r="B1451" s="2">
        <f>Cleaning!F2141*1000</f>
        <v>55000</v>
      </c>
      <c r="C1451" s="2">
        <f>Cleaning!G2141*1000</f>
        <v>101000</v>
      </c>
      <c r="D1451" s="2">
        <f>(Table1[[#This Row],[Salary (Min)]]+Table1[[#This Row],[Salary (Max)]])/2</f>
        <v>78000</v>
      </c>
      <c r="E1451" t="s">
        <v>7591</v>
      </c>
      <c r="F1451" t="s">
        <v>174</v>
      </c>
      <c r="G1451" t="str">
        <f>LEFT(Table1[[#This Row],[Location]],FIND(",",Table1[[#This Row],[Location]])-1)</f>
        <v>Seattle</v>
      </c>
      <c r="H1451" t="s">
        <v>91</v>
      </c>
      <c r="I1451" t="s">
        <v>46</v>
      </c>
      <c r="J1451" t="s">
        <v>441</v>
      </c>
      <c r="K1451" t="b">
        <v>0</v>
      </c>
      <c r="L1451">
        <v>0</v>
      </c>
      <c r="M1451">
        <v>0</v>
      </c>
      <c r="N1451">
        <v>0</v>
      </c>
      <c r="O1451">
        <v>0</v>
      </c>
      <c r="P1451">
        <v>0</v>
      </c>
      <c r="Q1451">
        <v>0</v>
      </c>
    </row>
    <row r="1452" spans="1:17" x14ac:dyDescent="0.3">
      <c r="A1452" t="str">
        <f>Cleaning!E2142</f>
        <v>Business Analyst</v>
      </c>
      <c r="B1452" s="2">
        <f>Cleaning!F2142*1000</f>
        <v>55000</v>
      </c>
      <c r="C1452" s="2">
        <f>Cleaning!G2142*1000</f>
        <v>101000</v>
      </c>
      <c r="D1452" s="2">
        <f>(Table1[[#This Row],[Salary (Min)]]+Table1[[#This Row],[Salary (Max)]])/2</f>
        <v>78000</v>
      </c>
      <c r="E1452" t="s">
        <v>7592</v>
      </c>
      <c r="F1452" t="s">
        <v>174</v>
      </c>
      <c r="G1452" t="str">
        <f>LEFT(Table1[[#This Row],[Location]],FIND(",",Table1[[#This Row],[Location]])-1)</f>
        <v>Seattle</v>
      </c>
      <c r="H1452" t="s">
        <v>137</v>
      </c>
      <c r="I1452" t="s">
        <v>137</v>
      </c>
      <c r="J1452" t="s">
        <v>137</v>
      </c>
      <c r="K1452" t="b">
        <v>0</v>
      </c>
      <c r="L1452">
        <v>0</v>
      </c>
      <c r="M1452">
        <v>0</v>
      </c>
      <c r="N1452">
        <v>0</v>
      </c>
      <c r="O1452">
        <v>0</v>
      </c>
      <c r="P1452">
        <v>0</v>
      </c>
      <c r="Q1452">
        <v>1</v>
      </c>
    </row>
    <row r="1453" spans="1:17" x14ac:dyDescent="0.3">
      <c r="A1453" t="str">
        <f>Cleaning!E2143</f>
        <v>Data Analyst</v>
      </c>
      <c r="B1453" s="2">
        <f>Cleaning!F2143*1000</f>
        <v>55000</v>
      </c>
      <c r="C1453" s="2">
        <f>Cleaning!G2143*1000</f>
        <v>101000</v>
      </c>
      <c r="D1453" s="2">
        <f>(Table1[[#This Row],[Salary (Min)]]+Table1[[#This Row],[Salary (Max)]])/2</f>
        <v>78000</v>
      </c>
      <c r="E1453" t="s">
        <v>7593</v>
      </c>
      <c r="F1453" t="s">
        <v>174</v>
      </c>
      <c r="G1453" t="str">
        <f>LEFT(Table1[[#This Row],[Location]],FIND(",",Table1[[#This Row],[Location]])-1)</f>
        <v>Seattle</v>
      </c>
      <c r="H1453" t="s">
        <v>20</v>
      </c>
      <c r="I1453" t="s">
        <v>222</v>
      </c>
      <c r="J1453" t="s">
        <v>160</v>
      </c>
      <c r="K1453" t="b">
        <v>0</v>
      </c>
      <c r="L1453">
        <v>1</v>
      </c>
      <c r="M1453">
        <v>0</v>
      </c>
      <c r="N1453">
        <v>0</v>
      </c>
      <c r="O1453">
        <v>0</v>
      </c>
      <c r="P1453">
        <v>0</v>
      </c>
      <c r="Q1453">
        <v>1</v>
      </c>
    </row>
    <row r="1454" spans="1:17" x14ac:dyDescent="0.3">
      <c r="A1454" t="str">
        <f>Cleaning!E2144</f>
        <v>Data Analyst</v>
      </c>
      <c r="B1454" s="2">
        <f>Cleaning!F2144*1000</f>
        <v>55000</v>
      </c>
      <c r="C1454" s="2">
        <f>Cleaning!G2144*1000</f>
        <v>101000</v>
      </c>
      <c r="D1454" s="2">
        <f>(Table1[[#This Row],[Salary (Min)]]+Table1[[#This Row],[Salary (Max)]])/2</f>
        <v>78000</v>
      </c>
      <c r="E1454" t="s">
        <v>7586</v>
      </c>
      <c r="F1454" t="s">
        <v>174</v>
      </c>
      <c r="G1454" t="str">
        <f>LEFT(Table1[[#This Row],[Location]],FIND(",",Table1[[#This Row],[Location]])-1)</f>
        <v>Seattle</v>
      </c>
      <c r="H1454" t="s">
        <v>137</v>
      </c>
      <c r="I1454" t="s">
        <v>137</v>
      </c>
      <c r="J1454" t="s">
        <v>137</v>
      </c>
      <c r="K1454" t="b">
        <v>0</v>
      </c>
      <c r="L1454">
        <v>1</v>
      </c>
      <c r="M1454">
        <v>1</v>
      </c>
      <c r="N1454">
        <v>0</v>
      </c>
      <c r="O1454">
        <v>0</v>
      </c>
      <c r="P1454">
        <v>0</v>
      </c>
      <c r="Q1454">
        <v>0</v>
      </c>
    </row>
    <row r="1455" spans="1:17" x14ac:dyDescent="0.3">
      <c r="A1455" t="str">
        <f>Cleaning!E2145</f>
        <v>Data Analyst</v>
      </c>
      <c r="B1455" s="2">
        <f>Cleaning!F2145*1000</f>
        <v>55000</v>
      </c>
      <c r="C1455" s="2">
        <f>Cleaning!G2145*1000</f>
        <v>101000</v>
      </c>
      <c r="D1455" s="2">
        <f>(Table1[[#This Row],[Salary (Min)]]+Table1[[#This Row],[Salary (Max)]])/2</f>
        <v>78000</v>
      </c>
      <c r="E1455" t="s">
        <v>6197</v>
      </c>
      <c r="F1455" t="s">
        <v>5833</v>
      </c>
      <c r="G1455" t="str">
        <f>LEFT(Table1[[#This Row],[Location]],FIND(",",Table1[[#This Row],[Location]])-1)</f>
        <v>Kirkland</v>
      </c>
      <c r="H1455" t="s">
        <v>35</v>
      </c>
      <c r="I1455" t="s">
        <v>46</v>
      </c>
      <c r="J1455" t="s">
        <v>24</v>
      </c>
      <c r="K1455" t="b">
        <v>0</v>
      </c>
      <c r="L1455">
        <v>0</v>
      </c>
      <c r="M1455">
        <v>0</v>
      </c>
      <c r="N1455">
        <v>0</v>
      </c>
      <c r="O1455">
        <v>0</v>
      </c>
      <c r="P1455">
        <v>0</v>
      </c>
      <c r="Q1455">
        <v>1</v>
      </c>
    </row>
    <row r="1456" spans="1:17" x14ac:dyDescent="0.3">
      <c r="A1456" t="str">
        <f>Cleaning!E2146</f>
        <v>Data Analyst</v>
      </c>
      <c r="B1456" s="2">
        <f>Cleaning!F2146*1000</f>
        <v>55000</v>
      </c>
      <c r="C1456" s="2">
        <f>Cleaning!G2146*1000</f>
        <v>101000</v>
      </c>
      <c r="D1456" s="2">
        <f>(Table1[[#This Row],[Salary (Min)]]+Table1[[#This Row],[Salary (Max)]])/2</f>
        <v>78000</v>
      </c>
      <c r="E1456" t="s">
        <v>7086</v>
      </c>
      <c r="F1456" t="s">
        <v>174</v>
      </c>
      <c r="G1456" t="str">
        <f>LEFT(Table1[[#This Row],[Location]],FIND(",",Table1[[#This Row],[Location]])-1)</f>
        <v>Seattle</v>
      </c>
      <c r="H1456" t="s">
        <v>51</v>
      </c>
      <c r="I1456" t="s">
        <v>222</v>
      </c>
      <c r="J1456" t="s">
        <v>39</v>
      </c>
      <c r="K1456" t="b">
        <v>0</v>
      </c>
      <c r="L1456">
        <v>0</v>
      </c>
      <c r="M1456">
        <v>0</v>
      </c>
      <c r="N1456">
        <v>0</v>
      </c>
      <c r="O1456">
        <v>0</v>
      </c>
      <c r="P1456">
        <v>0</v>
      </c>
      <c r="Q1456">
        <v>1</v>
      </c>
    </row>
    <row r="1457" spans="1:17" x14ac:dyDescent="0.3">
      <c r="A1457" t="str">
        <f>Cleaning!E2147</f>
        <v>Data Analyst</v>
      </c>
      <c r="B1457" s="2">
        <f>Cleaning!F2147*1000</f>
        <v>55000</v>
      </c>
      <c r="C1457" s="2">
        <f>Cleaning!G2147*1000</f>
        <v>101000</v>
      </c>
      <c r="D1457" s="2">
        <f>(Table1[[#This Row],[Salary (Min)]]+Table1[[#This Row],[Salary (Max)]])/2</f>
        <v>78000</v>
      </c>
      <c r="E1457" t="s">
        <v>7594</v>
      </c>
      <c r="F1457" t="s">
        <v>174</v>
      </c>
      <c r="G1457" t="str">
        <f>LEFT(Table1[[#This Row],[Location]],FIND(",",Table1[[#This Row],[Location]])-1)</f>
        <v>Seattle</v>
      </c>
      <c r="H1457" t="s">
        <v>28</v>
      </c>
      <c r="I1457" t="s">
        <v>563</v>
      </c>
      <c r="J1457" t="s">
        <v>31</v>
      </c>
      <c r="K1457" t="b">
        <v>0</v>
      </c>
      <c r="L1457">
        <v>1</v>
      </c>
      <c r="M1457">
        <v>1</v>
      </c>
      <c r="N1457">
        <v>1</v>
      </c>
      <c r="O1457">
        <v>1</v>
      </c>
      <c r="P1457">
        <v>1</v>
      </c>
      <c r="Q1457">
        <v>0</v>
      </c>
    </row>
    <row r="1458" spans="1:17" x14ac:dyDescent="0.3">
      <c r="A1458" t="str">
        <f>Cleaning!E2148</f>
        <v>Data Analyst</v>
      </c>
      <c r="B1458" s="2">
        <f>Cleaning!F2148*1000</f>
        <v>55000</v>
      </c>
      <c r="C1458" s="2">
        <f>Cleaning!G2148*1000</f>
        <v>101000</v>
      </c>
      <c r="D1458" s="2">
        <f>(Table1[[#This Row],[Salary (Min)]]+Table1[[#This Row],[Salary (Max)]])/2</f>
        <v>78000</v>
      </c>
      <c r="E1458" t="s">
        <v>7595</v>
      </c>
      <c r="F1458" t="s">
        <v>2199</v>
      </c>
      <c r="G1458" t="str">
        <f>LEFT(Table1[[#This Row],[Location]],FIND(",",Table1[[#This Row],[Location]])-1)</f>
        <v>Renton</v>
      </c>
      <c r="H1458" t="s">
        <v>118</v>
      </c>
      <c r="I1458" t="s">
        <v>222</v>
      </c>
      <c r="J1458" t="s">
        <v>120</v>
      </c>
      <c r="K1458" t="b">
        <v>0</v>
      </c>
      <c r="L1458">
        <v>1</v>
      </c>
      <c r="M1458">
        <v>1</v>
      </c>
      <c r="N1458">
        <v>1</v>
      </c>
      <c r="O1458">
        <v>1</v>
      </c>
      <c r="P1458">
        <v>1</v>
      </c>
      <c r="Q1458">
        <v>1</v>
      </c>
    </row>
    <row r="1459" spans="1:17" x14ac:dyDescent="0.3">
      <c r="A1459" t="str">
        <f>Cleaning!E2149</f>
        <v>Business Analyst</v>
      </c>
      <c r="B1459" s="2">
        <f>Cleaning!F2149*1000</f>
        <v>55000</v>
      </c>
      <c r="C1459" s="2">
        <f>Cleaning!G2149*1000</f>
        <v>101000</v>
      </c>
      <c r="D1459" s="2">
        <f>(Table1[[#This Row],[Salary (Min)]]+Table1[[#This Row],[Salary (Max)]])/2</f>
        <v>78000</v>
      </c>
      <c r="E1459" t="s">
        <v>7586</v>
      </c>
      <c r="F1459" t="s">
        <v>174</v>
      </c>
      <c r="G1459" t="str">
        <f>LEFT(Table1[[#This Row],[Location]],FIND(",",Table1[[#This Row],[Location]])-1)</f>
        <v>Seattle</v>
      </c>
      <c r="H1459" t="s">
        <v>137</v>
      </c>
      <c r="I1459" t="s">
        <v>137</v>
      </c>
      <c r="J1459" t="s">
        <v>137</v>
      </c>
      <c r="K1459" t="b">
        <v>0</v>
      </c>
      <c r="L1459">
        <v>1</v>
      </c>
      <c r="M1459">
        <v>0</v>
      </c>
      <c r="N1459">
        <v>0</v>
      </c>
      <c r="O1459">
        <v>1</v>
      </c>
      <c r="P1459">
        <v>0</v>
      </c>
      <c r="Q1459">
        <v>0</v>
      </c>
    </row>
    <row r="1460" spans="1:17" x14ac:dyDescent="0.3">
      <c r="A1460" t="str">
        <f>Cleaning!E2150</f>
        <v>Data Analyst</v>
      </c>
      <c r="B1460" s="2">
        <f>Cleaning!F2150*1000</f>
        <v>55000</v>
      </c>
      <c r="C1460" s="2">
        <f>Cleaning!G2150*1000</f>
        <v>101000</v>
      </c>
      <c r="D1460" s="2">
        <f>(Table1[[#This Row],[Salary (Min)]]+Table1[[#This Row],[Salary (Max)]])/2</f>
        <v>78000</v>
      </c>
      <c r="E1460" t="s">
        <v>7586</v>
      </c>
      <c r="F1460" t="s">
        <v>174</v>
      </c>
      <c r="G1460" t="str">
        <f>LEFT(Table1[[#This Row],[Location]],FIND(",",Table1[[#This Row],[Location]])-1)</f>
        <v>Seattle</v>
      </c>
      <c r="H1460" t="s">
        <v>137</v>
      </c>
      <c r="I1460" t="s">
        <v>137</v>
      </c>
      <c r="J1460" t="s">
        <v>137</v>
      </c>
      <c r="K1460" t="b">
        <v>0</v>
      </c>
      <c r="L1460">
        <v>0</v>
      </c>
      <c r="M1460">
        <v>0</v>
      </c>
      <c r="N1460">
        <v>0</v>
      </c>
      <c r="O1460">
        <v>0</v>
      </c>
      <c r="P1460">
        <v>0</v>
      </c>
      <c r="Q1460">
        <v>1</v>
      </c>
    </row>
    <row r="1461" spans="1:17" x14ac:dyDescent="0.3">
      <c r="A1461" t="str">
        <f>Cleaning!E573</f>
        <v>Data Analyst</v>
      </c>
      <c r="B1461" s="2">
        <f>Cleaning!F573*1000</f>
        <v>57000</v>
      </c>
      <c r="C1461" s="2">
        <f>Cleaning!G573*1000</f>
        <v>103000</v>
      </c>
      <c r="D1461" s="2">
        <f>(Table1[[#This Row],[Salary (Min)]]+Table1[[#This Row],[Salary (Max)]])/2</f>
        <v>80000</v>
      </c>
      <c r="E1461" t="s">
        <v>6577</v>
      </c>
      <c r="F1461" t="s">
        <v>1785</v>
      </c>
      <c r="G1461" t="str">
        <f>LEFT(Table1[[#This Row],[Location]],FIND(",",Table1[[#This Row],[Location]])-1)</f>
        <v>Irwindale</v>
      </c>
      <c r="H1461" t="s">
        <v>118</v>
      </c>
      <c r="I1461" t="s">
        <v>119</v>
      </c>
      <c r="J1461" t="s">
        <v>160</v>
      </c>
      <c r="K1461" t="b">
        <v>0</v>
      </c>
      <c r="L1461">
        <v>1</v>
      </c>
      <c r="M1461">
        <v>0</v>
      </c>
      <c r="N1461">
        <v>0</v>
      </c>
      <c r="O1461">
        <v>1</v>
      </c>
      <c r="P1461">
        <v>0</v>
      </c>
      <c r="Q1461">
        <v>0</v>
      </c>
    </row>
    <row r="1462" spans="1:17" x14ac:dyDescent="0.3">
      <c r="A1462" t="str">
        <f>Cleaning!E574</f>
        <v>Data Analyst</v>
      </c>
      <c r="B1462" s="2">
        <f>Cleaning!F574*1000</f>
        <v>57000</v>
      </c>
      <c r="C1462" s="2">
        <f>Cleaning!G574*1000</f>
        <v>103000</v>
      </c>
      <c r="D1462" s="2">
        <f>(Table1[[#This Row],[Salary (Min)]]+Table1[[#This Row],[Salary (Max)]])/2</f>
        <v>80000</v>
      </c>
      <c r="E1462" t="s">
        <v>6578</v>
      </c>
      <c r="F1462" t="s">
        <v>354</v>
      </c>
      <c r="G1462" t="str">
        <f>LEFT(Table1[[#This Row],[Location]],FIND(",",Table1[[#This Row],[Location]])-1)</f>
        <v>Los Angeles</v>
      </c>
      <c r="H1462" t="s">
        <v>91</v>
      </c>
      <c r="I1462" t="s">
        <v>99</v>
      </c>
      <c r="J1462" t="s">
        <v>39</v>
      </c>
      <c r="K1462" t="b">
        <v>0</v>
      </c>
      <c r="L1462">
        <v>1</v>
      </c>
      <c r="M1462">
        <v>0</v>
      </c>
      <c r="N1462">
        <v>0</v>
      </c>
      <c r="O1462">
        <v>1</v>
      </c>
      <c r="P1462">
        <v>0</v>
      </c>
      <c r="Q1462">
        <v>0</v>
      </c>
    </row>
    <row r="1463" spans="1:17" x14ac:dyDescent="0.3">
      <c r="A1463" t="str">
        <f>Cleaning!E575</f>
        <v>Data Analyst</v>
      </c>
      <c r="B1463" s="2">
        <f>Cleaning!F575*1000</f>
        <v>57000</v>
      </c>
      <c r="C1463" s="2">
        <f>Cleaning!G575*1000</f>
        <v>103000</v>
      </c>
      <c r="D1463" s="2">
        <f>(Table1[[#This Row],[Salary (Min)]]+Table1[[#This Row],[Salary (Max)]])/2</f>
        <v>80000</v>
      </c>
      <c r="E1463" t="s">
        <v>6537</v>
      </c>
      <c r="F1463" t="s">
        <v>354</v>
      </c>
      <c r="G1463" t="str">
        <f>LEFT(Table1[[#This Row],[Location]],FIND(",",Table1[[#This Row],[Location]])-1)</f>
        <v>Los Angeles</v>
      </c>
      <c r="H1463" t="s">
        <v>20</v>
      </c>
      <c r="I1463" t="s">
        <v>336</v>
      </c>
      <c r="J1463" t="s">
        <v>160</v>
      </c>
      <c r="K1463" t="b">
        <v>0</v>
      </c>
      <c r="L1463">
        <v>0</v>
      </c>
      <c r="M1463">
        <v>0</v>
      </c>
      <c r="N1463">
        <v>0</v>
      </c>
      <c r="O1463">
        <v>0</v>
      </c>
      <c r="P1463">
        <v>0</v>
      </c>
      <c r="Q1463">
        <v>1</v>
      </c>
    </row>
    <row r="1464" spans="1:17" x14ac:dyDescent="0.3">
      <c r="A1464" t="str">
        <f>Cleaning!E576</f>
        <v>Data Analyst</v>
      </c>
      <c r="B1464" s="2">
        <f>Cleaning!F576*1000</f>
        <v>57000</v>
      </c>
      <c r="C1464" s="2">
        <f>Cleaning!G576*1000</f>
        <v>103000</v>
      </c>
      <c r="D1464" s="2">
        <f>(Table1[[#This Row],[Salary (Min)]]+Table1[[#This Row],[Salary (Max)]])/2</f>
        <v>80000</v>
      </c>
      <c r="E1464" t="s">
        <v>6546</v>
      </c>
      <c r="F1464" t="s">
        <v>1828</v>
      </c>
      <c r="G1464" t="str">
        <f>LEFT(Table1[[#This Row],[Location]],FIND(",",Table1[[#This Row],[Location]])-1)</f>
        <v>Beverly Hills</v>
      </c>
      <c r="H1464" t="s">
        <v>28</v>
      </c>
      <c r="I1464" t="s">
        <v>29</v>
      </c>
      <c r="J1464" t="s">
        <v>31</v>
      </c>
      <c r="K1464" t="b">
        <v>0</v>
      </c>
      <c r="L1464">
        <v>1</v>
      </c>
      <c r="M1464">
        <v>1</v>
      </c>
      <c r="N1464">
        <v>1</v>
      </c>
      <c r="O1464">
        <v>1</v>
      </c>
      <c r="P1464">
        <v>0</v>
      </c>
      <c r="Q1464">
        <v>0</v>
      </c>
    </row>
    <row r="1465" spans="1:17" x14ac:dyDescent="0.3">
      <c r="A1465" t="str">
        <f>Cleaning!E577</f>
        <v>Data Analyst</v>
      </c>
      <c r="B1465" s="2">
        <f>Cleaning!F577*1000</f>
        <v>57000</v>
      </c>
      <c r="C1465" s="2">
        <f>Cleaning!G577*1000</f>
        <v>103000</v>
      </c>
      <c r="D1465" s="2">
        <f>(Table1[[#This Row],[Salary (Min)]]+Table1[[#This Row],[Salary (Max)]])/2</f>
        <v>80000</v>
      </c>
      <c r="E1465" t="s">
        <v>6579</v>
      </c>
      <c r="F1465" t="s">
        <v>354</v>
      </c>
      <c r="G1465" t="str">
        <f>LEFT(Table1[[#This Row],[Location]],FIND(",",Table1[[#This Row],[Location]])-1)</f>
        <v>Los Angeles</v>
      </c>
      <c r="H1465" t="s">
        <v>137</v>
      </c>
      <c r="I1465" t="s">
        <v>137</v>
      </c>
      <c r="J1465" t="s">
        <v>137</v>
      </c>
      <c r="K1465" t="b">
        <v>0</v>
      </c>
      <c r="L1465">
        <v>1</v>
      </c>
      <c r="M1465">
        <v>0</v>
      </c>
      <c r="N1465">
        <v>0</v>
      </c>
      <c r="O1465">
        <v>1</v>
      </c>
      <c r="P1465">
        <v>0</v>
      </c>
      <c r="Q1465">
        <v>0</v>
      </c>
    </row>
    <row r="1466" spans="1:17" x14ac:dyDescent="0.3">
      <c r="A1466" t="str">
        <f>Cleaning!E578</f>
        <v>Data Analyst</v>
      </c>
      <c r="B1466" s="2">
        <f>Cleaning!F578*1000</f>
        <v>57000</v>
      </c>
      <c r="C1466" s="2">
        <f>Cleaning!G578*1000</f>
        <v>103000</v>
      </c>
      <c r="D1466" s="2">
        <f>(Table1[[#This Row],[Salary (Min)]]+Table1[[#This Row],[Salary (Max)]])/2</f>
        <v>80000</v>
      </c>
      <c r="E1466" t="s">
        <v>6342</v>
      </c>
      <c r="F1466" t="s">
        <v>354</v>
      </c>
      <c r="G1466" t="str">
        <f>LEFT(Table1[[#This Row],[Location]],FIND(",",Table1[[#This Row],[Location]])-1)</f>
        <v>Los Angeles</v>
      </c>
      <c r="H1466" t="s">
        <v>118</v>
      </c>
      <c r="I1466" t="s">
        <v>543</v>
      </c>
      <c r="J1466" t="s">
        <v>39</v>
      </c>
      <c r="K1466" t="b">
        <v>0</v>
      </c>
      <c r="L1466">
        <v>0</v>
      </c>
      <c r="M1466">
        <v>1</v>
      </c>
      <c r="N1466">
        <v>0</v>
      </c>
      <c r="O1466">
        <v>0</v>
      </c>
      <c r="P1466">
        <v>0</v>
      </c>
      <c r="Q1466">
        <v>1</v>
      </c>
    </row>
    <row r="1467" spans="1:17" x14ac:dyDescent="0.3">
      <c r="A1467" t="str">
        <f>Cleaning!E579</f>
        <v>Data Analyst</v>
      </c>
      <c r="B1467" s="2">
        <f>Cleaning!F579*1000</f>
        <v>57000</v>
      </c>
      <c r="C1467" s="2">
        <f>Cleaning!G579*1000</f>
        <v>103000</v>
      </c>
      <c r="D1467" s="2">
        <f>(Table1[[#This Row],[Salary (Min)]]+Table1[[#This Row],[Salary (Max)]])/2</f>
        <v>80000</v>
      </c>
      <c r="E1467" t="s">
        <v>6580</v>
      </c>
      <c r="F1467" t="s">
        <v>1809</v>
      </c>
      <c r="G1467" t="str">
        <f>LEFT(Table1[[#This Row],[Location]],FIND(",",Table1[[#This Row],[Location]])-1)</f>
        <v>Anaheim</v>
      </c>
      <c r="H1467" t="s">
        <v>20</v>
      </c>
      <c r="I1467" t="s">
        <v>105</v>
      </c>
      <c r="J1467" t="s">
        <v>39</v>
      </c>
      <c r="K1467" t="b">
        <v>0</v>
      </c>
      <c r="L1467">
        <v>0</v>
      </c>
      <c r="M1467">
        <v>0</v>
      </c>
      <c r="N1467">
        <v>0</v>
      </c>
      <c r="O1467">
        <v>0</v>
      </c>
      <c r="P1467">
        <v>0</v>
      </c>
      <c r="Q1467">
        <v>0</v>
      </c>
    </row>
    <row r="1468" spans="1:17" x14ac:dyDescent="0.3">
      <c r="A1468" t="str">
        <f>Cleaning!E580</f>
        <v>Data Analyst</v>
      </c>
      <c r="B1468" s="2">
        <f>Cleaning!F580*1000</f>
        <v>57000</v>
      </c>
      <c r="C1468" s="2">
        <f>Cleaning!G580*1000</f>
        <v>103000</v>
      </c>
      <c r="D1468" s="2">
        <f>(Table1[[#This Row],[Salary (Min)]]+Table1[[#This Row],[Salary (Max)]])/2</f>
        <v>80000</v>
      </c>
      <c r="E1468" t="s">
        <v>6581</v>
      </c>
      <c r="F1468" t="s">
        <v>1838</v>
      </c>
      <c r="G1468" t="str">
        <f>LEFT(Table1[[#This Row],[Location]],FIND(",",Table1[[#This Row],[Location]])-1)</f>
        <v>Long Beach</v>
      </c>
      <c r="H1468" t="s">
        <v>91</v>
      </c>
      <c r="I1468" t="s">
        <v>137</v>
      </c>
      <c r="J1468" t="s">
        <v>39</v>
      </c>
      <c r="K1468" t="b">
        <v>0</v>
      </c>
      <c r="L1468">
        <v>0</v>
      </c>
      <c r="M1468">
        <v>0</v>
      </c>
      <c r="N1468">
        <v>0</v>
      </c>
      <c r="O1468">
        <v>0</v>
      </c>
      <c r="P1468">
        <v>0</v>
      </c>
      <c r="Q1468">
        <v>1</v>
      </c>
    </row>
    <row r="1469" spans="1:17" x14ac:dyDescent="0.3">
      <c r="A1469" t="str">
        <f>Cleaning!E581</f>
        <v>Data Analyst</v>
      </c>
      <c r="B1469" s="2">
        <f>Cleaning!F581*1000</f>
        <v>57000</v>
      </c>
      <c r="C1469" s="2">
        <f>Cleaning!G581*1000</f>
        <v>103000</v>
      </c>
      <c r="D1469" s="2">
        <f>(Table1[[#This Row],[Salary (Min)]]+Table1[[#This Row],[Salary (Max)]])/2</f>
        <v>80000</v>
      </c>
      <c r="E1469" t="s">
        <v>6582</v>
      </c>
      <c r="F1469" t="s">
        <v>354</v>
      </c>
      <c r="G1469" t="str">
        <f>LEFT(Table1[[#This Row],[Location]],FIND(",",Table1[[#This Row],[Location]])-1)</f>
        <v>Los Angeles</v>
      </c>
      <c r="H1469" t="s">
        <v>137</v>
      </c>
      <c r="I1469" t="s">
        <v>137</v>
      </c>
      <c r="J1469" t="s">
        <v>137</v>
      </c>
      <c r="K1469" t="b">
        <v>0</v>
      </c>
      <c r="L1469">
        <v>0</v>
      </c>
      <c r="M1469">
        <v>0</v>
      </c>
      <c r="N1469">
        <v>0</v>
      </c>
      <c r="O1469">
        <v>0</v>
      </c>
      <c r="P1469">
        <v>0</v>
      </c>
      <c r="Q1469">
        <v>0</v>
      </c>
    </row>
    <row r="1470" spans="1:17" x14ac:dyDescent="0.3">
      <c r="A1470" t="str">
        <f>Cleaning!E582</f>
        <v>Data Analyst</v>
      </c>
      <c r="B1470" s="2">
        <f>Cleaning!F582*1000</f>
        <v>57000</v>
      </c>
      <c r="C1470" s="2">
        <f>Cleaning!G582*1000</f>
        <v>103000</v>
      </c>
      <c r="D1470" s="2">
        <f>(Table1[[#This Row],[Salary (Min)]]+Table1[[#This Row],[Salary (Max)]])/2</f>
        <v>80000</v>
      </c>
      <c r="E1470" t="s">
        <v>6583</v>
      </c>
      <c r="F1470" t="s">
        <v>354</v>
      </c>
      <c r="G1470" t="str">
        <f>LEFT(Table1[[#This Row],[Location]],FIND(",",Table1[[#This Row],[Location]])-1)</f>
        <v>Los Angeles</v>
      </c>
      <c r="H1470" t="s">
        <v>35</v>
      </c>
      <c r="I1470" t="s">
        <v>29</v>
      </c>
      <c r="J1470" t="s">
        <v>39</v>
      </c>
      <c r="K1470" t="b">
        <v>0</v>
      </c>
      <c r="L1470">
        <v>0</v>
      </c>
      <c r="M1470">
        <v>1</v>
      </c>
      <c r="N1470">
        <v>0</v>
      </c>
      <c r="O1470">
        <v>0</v>
      </c>
      <c r="P1470">
        <v>0</v>
      </c>
      <c r="Q1470">
        <v>1</v>
      </c>
    </row>
    <row r="1471" spans="1:17" x14ac:dyDescent="0.3">
      <c r="A1471" t="str">
        <f>Cleaning!E583</f>
        <v>Data Analyst</v>
      </c>
      <c r="B1471" s="2">
        <f>Cleaning!F583*1000</f>
        <v>57000</v>
      </c>
      <c r="C1471" s="2">
        <f>Cleaning!G583*1000</f>
        <v>103000</v>
      </c>
      <c r="D1471" s="2">
        <f>(Table1[[#This Row],[Salary (Min)]]+Table1[[#This Row],[Salary (Max)]])/2</f>
        <v>80000</v>
      </c>
      <c r="E1471" t="s">
        <v>6584</v>
      </c>
      <c r="F1471" t="s">
        <v>354</v>
      </c>
      <c r="G1471" t="str">
        <f>LEFT(Table1[[#This Row],[Location]],FIND(",",Table1[[#This Row],[Location]])-1)</f>
        <v>Los Angeles</v>
      </c>
      <c r="H1471" t="s">
        <v>35</v>
      </c>
      <c r="I1471" t="s">
        <v>1370</v>
      </c>
      <c r="J1471" t="s">
        <v>39</v>
      </c>
      <c r="K1471" t="b">
        <v>0</v>
      </c>
      <c r="L1471">
        <v>0</v>
      </c>
      <c r="M1471">
        <v>1</v>
      </c>
      <c r="N1471">
        <v>1</v>
      </c>
      <c r="O1471">
        <v>1</v>
      </c>
      <c r="P1471">
        <v>0</v>
      </c>
      <c r="Q1471">
        <v>1</v>
      </c>
    </row>
    <row r="1472" spans="1:17" x14ac:dyDescent="0.3">
      <c r="A1472" t="str">
        <f>Cleaning!E584</f>
        <v>Data Analyst</v>
      </c>
      <c r="B1472" s="2">
        <f>Cleaning!F584*1000</f>
        <v>57000</v>
      </c>
      <c r="C1472" s="2">
        <f>Cleaning!G584*1000</f>
        <v>103000</v>
      </c>
      <c r="D1472" s="2">
        <f>(Table1[[#This Row],[Salary (Min)]]+Table1[[#This Row],[Salary (Max)]])/2</f>
        <v>80000</v>
      </c>
      <c r="E1472" t="s">
        <v>6585</v>
      </c>
      <c r="F1472" t="s">
        <v>354</v>
      </c>
      <c r="G1472" t="str">
        <f>LEFT(Table1[[#This Row],[Location]],FIND(",",Table1[[#This Row],[Location]])-1)</f>
        <v>Los Angeles</v>
      </c>
      <c r="H1472" t="s">
        <v>118</v>
      </c>
      <c r="I1472" t="s">
        <v>178</v>
      </c>
      <c r="J1472" t="s">
        <v>120</v>
      </c>
      <c r="K1472" t="b">
        <v>0</v>
      </c>
      <c r="L1472">
        <v>1</v>
      </c>
      <c r="M1472">
        <v>1</v>
      </c>
      <c r="N1472">
        <v>0</v>
      </c>
      <c r="O1472">
        <v>1</v>
      </c>
      <c r="P1472">
        <v>1</v>
      </c>
      <c r="Q1472">
        <v>1</v>
      </c>
    </row>
    <row r="1473" spans="1:17" x14ac:dyDescent="0.3">
      <c r="A1473" t="str">
        <f>Cleaning!E585</f>
        <v>Data Analyst</v>
      </c>
      <c r="B1473" s="2">
        <f>Cleaning!F585*1000</f>
        <v>57000</v>
      </c>
      <c r="C1473" s="2">
        <f>Cleaning!G585*1000</f>
        <v>103000</v>
      </c>
      <c r="D1473" s="2">
        <f>(Table1[[#This Row],[Salary (Min)]]+Table1[[#This Row],[Salary (Max)]])/2</f>
        <v>80000</v>
      </c>
      <c r="E1473" t="s">
        <v>6586</v>
      </c>
      <c r="F1473" t="s">
        <v>354</v>
      </c>
      <c r="G1473" t="str">
        <f>LEFT(Table1[[#This Row],[Location]],FIND(",",Table1[[#This Row],[Location]])-1)</f>
        <v>Los Angeles</v>
      </c>
      <c r="H1473" t="s">
        <v>91</v>
      </c>
      <c r="I1473" t="s">
        <v>282</v>
      </c>
      <c r="J1473" t="s">
        <v>39</v>
      </c>
      <c r="K1473" t="b">
        <v>0</v>
      </c>
      <c r="L1473">
        <v>0</v>
      </c>
      <c r="M1473">
        <v>0</v>
      </c>
      <c r="N1473">
        <v>0</v>
      </c>
      <c r="O1473">
        <v>0</v>
      </c>
      <c r="P1473">
        <v>0</v>
      </c>
      <c r="Q1473">
        <v>1</v>
      </c>
    </row>
    <row r="1474" spans="1:17" x14ac:dyDescent="0.3">
      <c r="A1474" t="str">
        <f>Cleaning!E586</f>
        <v>Data Analyst</v>
      </c>
      <c r="B1474" s="2">
        <f>Cleaning!F586*1000</f>
        <v>57000</v>
      </c>
      <c r="C1474" s="2">
        <f>Cleaning!G586*1000</f>
        <v>103000</v>
      </c>
      <c r="D1474" s="2">
        <f>(Table1[[#This Row],[Salary (Min)]]+Table1[[#This Row],[Salary (Max)]])/2</f>
        <v>80000</v>
      </c>
      <c r="E1474" t="s">
        <v>6587</v>
      </c>
      <c r="F1474" t="s">
        <v>354</v>
      </c>
      <c r="G1474" t="str">
        <f>LEFT(Table1[[#This Row],[Location]],FIND(",",Table1[[#This Row],[Location]])-1)</f>
        <v>Los Angeles</v>
      </c>
      <c r="H1474" t="s">
        <v>118</v>
      </c>
      <c r="I1474" t="s">
        <v>563</v>
      </c>
      <c r="J1474" t="s">
        <v>39</v>
      </c>
      <c r="K1474" t="b">
        <v>0</v>
      </c>
      <c r="L1474">
        <v>1</v>
      </c>
      <c r="M1474">
        <v>0</v>
      </c>
      <c r="N1474">
        <v>0</v>
      </c>
      <c r="O1474">
        <v>1</v>
      </c>
      <c r="P1474">
        <v>0</v>
      </c>
      <c r="Q1474">
        <v>1</v>
      </c>
    </row>
    <row r="1475" spans="1:17" x14ac:dyDescent="0.3">
      <c r="A1475" t="str">
        <f>Cleaning!E587</f>
        <v>Data Analyst</v>
      </c>
      <c r="B1475" s="2">
        <f>Cleaning!F587*1000</f>
        <v>57000</v>
      </c>
      <c r="C1475" s="2">
        <f>Cleaning!G587*1000</f>
        <v>103000</v>
      </c>
      <c r="D1475" s="2">
        <f>(Table1[[#This Row],[Salary (Min)]]+Table1[[#This Row],[Salary (Max)]])/2</f>
        <v>80000</v>
      </c>
      <c r="E1475" t="s">
        <v>6588</v>
      </c>
      <c r="F1475" t="s">
        <v>1651</v>
      </c>
      <c r="G1475" t="str">
        <f>LEFT(Table1[[#This Row],[Location]],FIND(",",Table1[[#This Row],[Location]])-1)</f>
        <v>El Segundo</v>
      </c>
      <c r="H1475" t="s">
        <v>118</v>
      </c>
      <c r="I1475" t="s">
        <v>222</v>
      </c>
      <c r="J1475" t="s">
        <v>39</v>
      </c>
      <c r="K1475" t="b">
        <v>0</v>
      </c>
      <c r="L1475">
        <v>1</v>
      </c>
      <c r="M1475">
        <v>1</v>
      </c>
      <c r="N1475">
        <v>0</v>
      </c>
      <c r="O1475">
        <v>1</v>
      </c>
      <c r="P1475">
        <v>0</v>
      </c>
      <c r="Q1475">
        <v>0</v>
      </c>
    </row>
    <row r="1476" spans="1:17" x14ac:dyDescent="0.3">
      <c r="A1476" t="str">
        <f>Cleaning!E588</f>
        <v>Data Analyst</v>
      </c>
      <c r="B1476" s="2">
        <f>Cleaning!F588*1000</f>
        <v>57000</v>
      </c>
      <c r="C1476" s="2">
        <f>Cleaning!G588*1000</f>
        <v>103000</v>
      </c>
      <c r="D1476" s="2">
        <f>(Table1[[#This Row],[Salary (Min)]]+Table1[[#This Row],[Salary (Max)]])/2</f>
        <v>80000</v>
      </c>
      <c r="E1476" t="s">
        <v>6589</v>
      </c>
      <c r="F1476" t="s">
        <v>354</v>
      </c>
      <c r="G1476" t="str">
        <f>LEFT(Table1[[#This Row],[Location]],FIND(",",Table1[[#This Row],[Location]])-1)</f>
        <v>Los Angeles</v>
      </c>
      <c r="H1476" t="s">
        <v>35</v>
      </c>
      <c r="I1476" t="s">
        <v>37</v>
      </c>
      <c r="J1476" t="s">
        <v>86</v>
      </c>
      <c r="K1476" t="b">
        <v>0</v>
      </c>
      <c r="L1476">
        <v>0</v>
      </c>
      <c r="M1476">
        <v>1</v>
      </c>
      <c r="N1476">
        <v>0</v>
      </c>
      <c r="O1476">
        <v>1</v>
      </c>
      <c r="P1476">
        <v>0</v>
      </c>
      <c r="Q1476">
        <v>1</v>
      </c>
    </row>
    <row r="1477" spans="1:17" x14ac:dyDescent="0.3">
      <c r="A1477" t="str">
        <f>Cleaning!E589</f>
        <v>Data Analyst</v>
      </c>
      <c r="B1477" s="2">
        <f>Cleaning!F589*1000</f>
        <v>57000</v>
      </c>
      <c r="C1477" s="2">
        <f>Cleaning!G589*1000</f>
        <v>103000</v>
      </c>
      <c r="D1477" s="2">
        <f>(Table1[[#This Row],[Salary (Min)]]+Table1[[#This Row],[Salary (Max)]])/2</f>
        <v>80000</v>
      </c>
      <c r="E1477" t="s">
        <v>6590</v>
      </c>
      <c r="F1477" t="s">
        <v>354</v>
      </c>
      <c r="G1477" t="str">
        <f>LEFT(Table1[[#This Row],[Location]],FIND(",",Table1[[#This Row],[Location]])-1)</f>
        <v>Los Angeles</v>
      </c>
      <c r="H1477" t="s">
        <v>28</v>
      </c>
      <c r="I1477" t="s">
        <v>29</v>
      </c>
      <c r="J1477" t="s">
        <v>31</v>
      </c>
      <c r="K1477" t="b">
        <v>0</v>
      </c>
      <c r="L1477">
        <v>1</v>
      </c>
      <c r="M1477">
        <v>1</v>
      </c>
      <c r="N1477">
        <v>0</v>
      </c>
      <c r="O1477">
        <v>1</v>
      </c>
      <c r="P1477">
        <v>0</v>
      </c>
      <c r="Q1477">
        <v>1</v>
      </c>
    </row>
    <row r="1478" spans="1:17" x14ac:dyDescent="0.3">
      <c r="A1478" t="str">
        <f>Cleaning!E590</f>
        <v>Data Analyst</v>
      </c>
      <c r="B1478" s="2">
        <f>Cleaning!F590*1000</f>
        <v>57000</v>
      </c>
      <c r="C1478" s="2">
        <f>Cleaning!G590*1000</f>
        <v>103000</v>
      </c>
      <c r="D1478" s="2">
        <f>(Table1[[#This Row],[Salary (Min)]]+Table1[[#This Row],[Salary (Max)]])/2</f>
        <v>80000</v>
      </c>
      <c r="E1478" t="s">
        <v>6591</v>
      </c>
      <c r="F1478" t="s">
        <v>1869</v>
      </c>
      <c r="G1478" t="str">
        <f>LEFT(Table1[[#This Row],[Location]],FIND(",",Table1[[#This Row],[Location]])-1)</f>
        <v>Northridge</v>
      </c>
      <c r="H1478" t="s">
        <v>51</v>
      </c>
      <c r="I1478" t="s">
        <v>475</v>
      </c>
      <c r="J1478" t="s">
        <v>120</v>
      </c>
      <c r="K1478" t="b">
        <v>0</v>
      </c>
      <c r="L1478">
        <v>1</v>
      </c>
      <c r="M1478">
        <v>0</v>
      </c>
      <c r="N1478">
        <v>0</v>
      </c>
      <c r="O1478">
        <v>0</v>
      </c>
      <c r="P1478">
        <v>0</v>
      </c>
      <c r="Q1478">
        <v>0</v>
      </c>
    </row>
    <row r="1479" spans="1:17" x14ac:dyDescent="0.3">
      <c r="A1479" t="str">
        <f>Cleaning!E591</f>
        <v>Data Analyst</v>
      </c>
      <c r="B1479" s="2">
        <f>Cleaning!F591*1000</f>
        <v>57000</v>
      </c>
      <c r="C1479" s="2">
        <f>Cleaning!G591*1000</f>
        <v>103000</v>
      </c>
      <c r="D1479" s="2">
        <f>(Table1[[#This Row],[Salary (Min)]]+Table1[[#This Row],[Salary (Max)]])/2</f>
        <v>80000</v>
      </c>
      <c r="E1479" t="s">
        <v>6592</v>
      </c>
      <c r="F1479" t="s">
        <v>354</v>
      </c>
      <c r="G1479" t="str">
        <f>LEFT(Table1[[#This Row],[Location]],FIND(",",Table1[[#This Row],[Location]])-1)</f>
        <v>Los Angeles</v>
      </c>
      <c r="H1479" t="s">
        <v>118</v>
      </c>
      <c r="I1479" t="s">
        <v>119</v>
      </c>
      <c r="J1479" t="s">
        <v>160</v>
      </c>
      <c r="K1479" t="b">
        <v>0</v>
      </c>
      <c r="L1479">
        <v>1</v>
      </c>
      <c r="M1479">
        <v>1</v>
      </c>
      <c r="N1479">
        <v>0</v>
      </c>
      <c r="O1479">
        <v>0</v>
      </c>
      <c r="P1479">
        <v>0</v>
      </c>
      <c r="Q1479">
        <v>0</v>
      </c>
    </row>
    <row r="1480" spans="1:17" x14ac:dyDescent="0.3">
      <c r="A1480" t="str">
        <f>Cleaning!E592</f>
        <v>Data Analyst</v>
      </c>
      <c r="B1480" s="2">
        <f>Cleaning!F592*1000</f>
        <v>57000</v>
      </c>
      <c r="C1480" s="2">
        <f>Cleaning!G592*1000</f>
        <v>103000</v>
      </c>
      <c r="D1480" s="2">
        <f>(Table1[[#This Row],[Salary (Min)]]+Table1[[#This Row],[Salary (Max)]])/2</f>
        <v>80000</v>
      </c>
      <c r="E1480" t="s">
        <v>6593</v>
      </c>
      <c r="F1480" t="s">
        <v>354</v>
      </c>
      <c r="G1480" t="str">
        <f>LEFT(Table1[[#This Row],[Location]],FIND(",",Table1[[#This Row],[Location]])-1)</f>
        <v>Los Angeles</v>
      </c>
      <c r="H1480" t="s">
        <v>35</v>
      </c>
      <c r="I1480" t="s">
        <v>37</v>
      </c>
      <c r="J1480" t="s">
        <v>75</v>
      </c>
      <c r="K1480" t="b">
        <v>0</v>
      </c>
      <c r="L1480">
        <v>0</v>
      </c>
      <c r="M1480">
        <v>0</v>
      </c>
      <c r="N1480">
        <v>0</v>
      </c>
      <c r="O1480">
        <v>0</v>
      </c>
      <c r="P1480">
        <v>0</v>
      </c>
      <c r="Q1480">
        <v>0</v>
      </c>
    </row>
    <row r="1481" spans="1:17" x14ac:dyDescent="0.3">
      <c r="A1481" t="str">
        <f>Cleaning!E593</f>
        <v>Data Analyst</v>
      </c>
      <c r="B1481" s="2">
        <f>Cleaning!F593*1000</f>
        <v>57000</v>
      </c>
      <c r="C1481" s="2">
        <f>Cleaning!G593*1000</f>
        <v>103000</v>
      </c>
      <c r="D1481" s="2">
        <f>(Table1[[#This Row],[Salary (Min)]]+Table1[[#This Row],[Salary (Max)]])/2</f>
        <v>80000</v>
      </c>
      <c r="E1481" t="s">
        <v>6252</v>
      </c>
      <c r="F1481" t="s">
        <v>354</v>
      </c>
      <c r="G1481" t="str">
        <f>LEFT(Table1[[#This Row],[Location]],FIND(",",Table1[[#This Row],[Location]])-1)</f>
        <v>Los Angeles</v>
      </c>
      <c r="H1481" t="s">
        <v>28</v>
      </c>
      <c r="I1481" t="s">
        <v>222</v>
      </c>
      <c r="J1481" t="s">
        <v>31</v>
      </c>
      <c r="K1481" t="b">
        <v>0</v>
      </c>
      <c r="L1481">
        <v>1</v>
      </c>
      <c r="M1481">
        <v>0</v>
      </c>
      <c r="N1481">
        <v>0</v>
      </c>
      <c r="O1481">
        <v>0</v>
      </c>
      <c r="P1481">
        <v>0</v>
      </c>
      <c r="Q1481">
        <v>1</v>
      </c>
    </row>
    <row r="1482" spans="1:17" x14ac:dyDescent="0.3">
      <c r="A1482" t="str">
        <f>Cleaning!E594</f>
        <v>Data Analyst</v>
      </c>
      <c r="B1482" s="2">
        <f>Cleaning!F594*1000</f>
        <v>57000</v>
      </c>
      <c r="C1482" s="2">
        <f>Cleaning!G594*1000</f>
        <v>103000</v>
      </c>
      <c r="D1482" s="2">
        <f>(Table1[[#This Row],[Salary (Min)]]+Table1[[#This Row],[Salary (Max)]])/2</f>
        <v>80000</v>
      </c>
      <c r="E1482" t="s">
        <v>6594</v>
      </c>
      <c r="F1482" t="s">
        <v>354</v>
      </c>
      <c r="G1482" t="str">
        <f>LEFT(Table1[[#This Row],[Location]],FIND(",",Table1[[#This Row],[Location]])-1)</f>
        <v>Los Angeles</v>
      </c>
      <c r="H1482" t="s">
        <v>72</v>
      </c>
      <c r="I1482" t="s">
        <v>340</v>
      </c>
      <c r="J1482" t="s">
        <v>39</v>
      </c>
      <c r="K1482" t="b">
        <v>0</v>
      </c>
      <c r="L1482">
        <v>1</v>
      </c>
      <c r="M1482">
        <v>0</v>
      </c>
      <c r="N1482">
        <v>0</v>
      </c>
      <c r="O1482">
        <v>0</v>
      </c>
      <c r="P1482">
        <v>0</v>
      </c>
      <c r="Q1482">
        <v>1</v>
      </c>
    </row>
    <row r="1483" spans="1:17" x14ac:dyDescent="0.3">
      <c r="A1483" t="str">
        <f>Cleaning!E595</f>
        <v>Business Analyst</v>
      </c>
      <c r="B1483" s="2">
        <f>Cleaning!F595*1000</f>
        <v>57000</v>
      </c>
      <c r="C1483" s="2">
        <f>Cleaning!G595*1000</f>
        <v>103000</v>
      </c>
      <c r="D1483" s="2">
        <f>(Table1[[#This Row],[Salary (Min)]]+Table1[[#This Row],[Salary (Max)]])/2</f>
        <v>80000</v>
      </c>
      <c r="E1483" t="s">
        <v>6595</v>
      </c>
      <c r="F1483" t="s">
        <v>354</v>
      </c>
      <c r="G1483" t="str">
        <f>LEFT(Table1[[#This Row],[Location]],FIND(",",Table1[[#This Row],[Location]])-1)</f>
        <v>Los Angeles</v>
      </c>
      <c r="H1483" t="s">
        <v>91</v>
      </c>
      <c r="I1483" t="s">
        <v>137</v>
      </c>
      <c r="J1483" t="s">
        <v>39</v>
      </c>
      <c r="K1483" t="b">
        <v>0</v>
      </c>
      <c r="L1483">
        <v>0</v>
      </c>
      <c r="M1483">
        <v>1</v>
      </c>
      <c r="N1483">
        <v>0</v>
      </c>
      <c r="O1483">
        <v>1</v>
      </c>
      <c r="P1483">
        <v>0</v>
      </c>
      <c r="Q1483">
        <v>1</v>
      </c>
    </row>
    <row r="1484" spans="1:17" x14ac:dyDescent="0.3">
      <c r="A1484" t="str">
        <f>Cleaning!E596</f>
        <v>Business Analyst</v>
      </c>
      <c r="B1484" s="2">
        <f>Cleaning!F596*1000</f>
        <v>57000</v>
      </c>
      <c r="C1484" s="2">
        <f>Cleaning!G596*1000</f>
        <v>103000</v>
      </c>
      <c r="D1484" s="2">
        <f>(Table1[[#This Row],[Salary (Min)]]+Table1[[#This Row],[Salary (Max)]])/2</f>
        <v>80000</v>
      </c>
      <c r="E1484" t="s">
        <v>6596</v>
      </c>
      <c r="F1484" t="s">
        <v>354</v>
      </c>
      <c r="G1484" t="str">
        <f>LEFT(Table1[[#This Row],[Location]],FIND(",",Table1[[#This Row],[Location]])-1)</f>
        <v>Los Angeles</v>
      </c>
      <c r="H1484" t="s">
        <v>51</v>
      </c>
      <c r="I1484" t="s">
        <v>543</v>
      </c>
      <c r="J1484" t="s">
        <v>39</v>
      </c>
      <c r="K1484" t="b">
        <v>0</v>
      </c>
      <c r="L1484">
        <v>0</v>
      </c>
      <c r="M1484">
        <v>0</v>
      </c>
      <c r="N1484">
        <v>0</v>
      </c>
      <c r="O1484">
        <v>0</v>
      </c>
      <c r="P1484">
        <v>0</v>
      </c>
      <c r="Q1484">
        <v>1</v>
      </c>
    </row>
    <row r="1485" spans="1:17" x14ac:dyDescent="0.3">
      <c r="A1485" t="str">
        <f>Cleaning!E597</f>
        <v>Data Analyst</v>
      </c>
      <c r="B1485" s="2">
        <f>Cleaning!F597*1000</f>
        <v>57000</v>
      </c>
      <c r="C1485" s="2">
        <f>Cleaning!G597*1000</f>
        <v>103000</v>
      </c>
      <c r="D1485" s="2">
        <f>(Table1[[#This Row],[Salary (Min)]]+Table1[[#This Row],[Salary (Max)]])/2</f>
        <v>80000</v>
      </c>
      <c r="E1485" t="s">
        <v>6597</v>
      </c>
      <c r="F1485" t="s">
        <v>354</v>
      </c>
      <c r="G1485" t="str">
        <f>LEFT(Table1[[#This Row],[Location]],FIND(",",Table1[[#This Row],[Location]])-1)</f>
        <v>Los Angeles</v>
      </c>
      <c r="H1485" t="s">
        <v>72</v>
      </c>
      <c r="I1485" t="s">
        <v>29</v>
      </c>
      <c r="J1485" t="s">
        <v>39</v>
      </c>
      <c r="K1485" t="b">
        <v>0</v>
      </c>
      <c r="L1485">
        <v>1</v>
      </c>
      <c r="M1485">
        <v>1</v>
      </c>
      <c r="N1485">
        <v>0</v>
      </c>
      <c r="O1485">
        <v>0</v>
      </c>
      <c r="P1485">
        <v>0</v>
      </c>
      <c r="Q1485">
        <v>1</v>
      </c>
    </row>
    <row r="1486" spans="1:17" x14ac:dyDescent="0.3">
      <c r="A1486" t="str">
        <f>Cleaning!E598</f>
        <v>Data Analyst</v>
      </c>
      <c r="B1486" s="2">
        <f>Cleaning!F598*1000</f>
        <v>57000</v>
      </c>
      <c r="C1486" s="2">
        <f>Cleaning!G598*1000</f>
        <v>103000</v>
      </c>
      <c r="D1486" s="2">
        <f>(Table1[[#This Row],[Salary (Min)]]+Table1[[#This Row],[Salary (Max)]])/2</f>
        <v>80000</v>
      </c>
      <c r="E1486" t="s">
        <v>6252</v>
      </c>
      <c r="F1486" t="s">
        <v>354</v>
      </c>
      <c r="G1486" t="str">
        <f>LEFT(Table1[[#This Row],[Location]],FIND(",",Table1[[#This Row],[Location]])-1)</f>
        <v>Los Angeles</v>
      </c>
      <c r="H1486" t="s">
        <v>28</v>
      </c>
      <c r="I1486" t="s">
        <v>222</v>
      </c>
      <c r="J1486" t="s">
        <v>31</v>
      </c>
      <c r="K1486" t="b">
        <v>0</v>
      </c>
      <c r="L1486">
        <v>1</v>
      </c>
      <c r="M1486">
        <v>1</v>
      </c>
      <c r="N1486">
        <v>0</v>
      </c>
      <c r="O1486">
        <v>1</v>
      </c>
      <c r="P1486">
        <v>0</v>
      </c>
      <c r="Q1486">
        <v>0</v>
      </c>
    </row>
    <row r="1487" spans="1:17" x14ac:dyDescent="0.3">
      <c r="A1487" t="str">
        <f>Cleaning!E599</f>
        <v>Data Analyst</v>
      </c>
      <c r="B1487" s="2">
        <f>Cleaning!F599*1000</f>
        <v>57000</v>
      </c>
      <c r="C1487" s="2">
        <f>Cleaning!G599*1000</f>
        <v>103000</v>
      </c>
      <c r="D1487" s="2">
        <f>(Table1[[#This Row],[Salary (Min)]]+Table1[[#This Row],[Salary (Max)]])/2</f>
        <v>80000</v>
      </c>
      <c r="E1487" t="s">
        <v>6598</v>
      </c>
      <c r="F1487" t="s">
        <v>1651</v>
      </c>
      <c r="G1487" t="str">
        <f>LEFT(Table1[[#This Row],[Location]],FIND(",",Table1[[#This Row],[Location]])-1)</f>
        <v>El Segundo</v>
      </c>
      <c r="H1487" t="s">
        <v>28</v>
      </c>
      <c r="I1487" t="s">
        <v>543</v>
      </c>
      <c r="J1487" t="s">
        <v>86</v>
      </c>
      <c r="K1487" t="b">
        <v>0</v>
      </c>
      <c r="L1487">
        <v>1</v>
      </c>
      <c r="M1487">
        <v>1</v>
      </c>
      <c r="N1487">
        <v>0</v>
      </c>
      <c r="O1487">
        <v>1</v>
      </c>
      <c r="P1487">
        <v>0</v>
      </c>
      <c r="Q1487">
        <v>0</v>
      </c>
    </row>
    <row r="1488" spans="1:17" x14ac:dyDescent="0.3">
      <c r="A1488" t="str">
        <f>Cleaning!E600</f>
        <v>Data Analyst</v>
      </c>
      <c r="B1488" s="2">
        <f>Cleaning!F600*1000</f>
        <v>57000</v>
      </c>
      <c r="C1488" s="2">
        <f>Cleaning!G600*1000</f>
        <v>103000</v>
      </c>
      <c r="D1488" s="2">
        <f>(Table1[[#This Row],[Salary (Min)]]+Table1[[#This Row],[Salary (Max)]])/2</f>
        <v>80000</v>
      </c>
      <c r="E1488" t="s">
        <v>6599</v>
      </c>
      <c r="F1488" t="s">
        <v>354</v>
      </c>
      <c r="G1488" t="str">
        <f>LEFT(Table1[[#This Row],[Location]],FIND(",",Table1[[#This Row],[Location]])-1)</f>
        <v>Los Angeles</v>
      </c>
      <c r="H1488" t="s">
        <v>20</v>
      </c>
      <c r="I1488" t="s">
        <v>1120</v>
      </c>
      <c r="J1488" t="s">
        <v>39</v>
      </c>
      <c r="K1488" t="b">
        <v>0</v>
      </c>
      <c r="L1488">
        <v>1</v>
      </c>
      <c r="M1488">
        <v>1</v>
      </c>
      <c r="N1488">
        <v>0</v>
      </c>
      <c r="O1488">
        <v>1</v>
      </c>
      <c r="P1488">
        <v>0</v>
      </c>
      <c r="Q1488">
        <v>1</v>
      </c>
    </row>
    <row r="1489" spans="1:17" x14ac:dyDescent="0.3">
      <c r="A1489" t="str">
        <f>Cleaning!E601</f>
        <v>Data Analyst</v>
      </c>
      <c r="B1489" s="2">
        <f>Cleaning!F601*1000</f>
        <v>57000</v>
      </c>
      <c r="C1489" s="2">
        <f>Cleaning!G601*1000</f>
        <v>103000</v>
      </c>
      <c r="D1489" s="2">
        <f>(Table1[[#This Row],[Salary (Min)]]+Table1[[#This Row],[Salary (Max)]])/2</f>
        <v>80000</v>
      </c>
      <c r="E1489" t="s">
        <v>6558</v>
      </c>
      <c r="F1489" t="s">
        <v>1752</v>
      </c>
      <c r="G1489" t="str">
        <f>LEFT(Table1[[#This Row],[Location]],FIND(",",Table1[[#This Row],[Location]])-1)</f>
        <v>Venice</v>
      </c>
      <c r="H1489" t="s">
        <v>20</v>
      </c>
      <c r="I1489" t="s">
        <v>37</v>
      </c>
      <c r="J1489" t="s">
        <v>39</v>
      </c>
      <c r="K1489" t="b">
        <v>0</v>
      </c>
      <c r="L1489">
        <v>0</v>
      </c>
      <c r="M1489">
        <v>0</v>
      </c>
      <c r="N1489">
        <v>0</v>
      </c>
      <c r="O1489">
        <v>0</v>
      </c>
      <c r="P1489">
        <v>0</v>
      </c>
      <c r="Q1489">
        <v>1</v>
      </c>
    </row>
    <row r="1490" spans="1:17" x14ac:dyDescent="0.3">
      <c r="A1490" t="str">
        <f>Cleaning!E1760</f>
        <v>Data Analyst</v>
      </c>
      <c r="B1490" s="2">
        <f>Cleaning!F1760*1000</f>
        <v>57000</v>
      </c>
      <c r="C1490" s="2">
        <f>Cleaning!G1760*1000</f>
        <v>70000</v>
      </c>
      <c r="D1490" s="2">
        <f>(Table1[[#This Row],[Salary (Min)]]+Table1[[#This Row],[Salary (Max)]])/2</f>
        <v>63500</v>
      </c>
      <c r="E1490" t="s">
        <v>7363</v>
      </c>
      <c r="F1490" t="s">
        <v>4082</v>
      </c>
      <c r="G1490" t="str">
        <f>LEFT(Table1[[#This Row],[Location]],FIND(",",Table1[[#This Row],[Location]])-1)</f>
        <v>Fort Worth</v>
      </c>
      <c r="H1490" t="s">
        <v>91</v>
      </c>
      <c r="I1490" t="s">
        <v>202</v>
      </c>
      <c r="J1490" t="s">
        <v>155</v>
      </c>
      <c r="K1490" t="b">
        <v>0</v>
      </c>
      <c r="L1490">
        <v>0</v>
      </c>
      <c r="M1490">
        <v>0</v>
      </c>
      <c r="N1490">
        <v>0</v>
      </c>
      <c r="O1490">
        <v>0</v>
      </c>
      <c r="P1490">
        <v>0</v>
      </c>
      <c r="Q1490">
        <v>0</v>
      </c>
    </row>
    <row r="1491" spans="1:17" x14ac:dyDescent="0.3">
      <c r="A1491" t="str">
        <f>Cleaning!E1761</f>
        <v>Data Analyst</v>
      </c>
      <c r="B1491" s="2">
        <f>Cleaning!F1761*1000</f>
        <v>57000</v>
      </c>
      <c r="C1491" s="2">
        <f>Cleaning!G1761*1000</f>
        <v>70000</v>
      </c>
      <c r="D1491" s="2">
        <f>(Table1[[#This Row],[Salary (Min)]]+Table1[[#This Row],[Salary (Max)]])/2</f>
        <v>63500</v>
      </c>
      <c r="E1491" t="s">
        <v>7364</v>
      </c>
      <c r="F1491" t="s">
        <v>4951</v>
      </c>
      <c r="G1491" t="str">
        <f>LEFT(Table1[[#This Row],[Location]],FIND(",",Table1[[#This Row],[Location]])-1)</f>
        <v>Westlake</v>
      </c>
      <c r="H1491" t="s">
        <v>51</v>
      </c>
      <c r="I1491" t="s">
        <v>46</v>
      </c>
      <c r="J1491" t="s">
        <v>120</v>
      </c>
      <c r="K1491" t="b">
        <v>0</v>
      </c>
      <c r="L1491">
        <v>0</v>
      </c>
      <c r="M1491">
        <v>0</v>
      </c>
      <c r="N1491">
        <v>0</v>
      </c>
      <c r="O1491">
        <v>0</v>
      </c>
      <c r="P1491">
        <v>0</v>
      </c>
      <c r="Q1491">
        <v>0</v>
      </c>
    </row>
    <row r="1492" spans="1:17" x14ac:dyDescent="0.3">
      <c r="A1492" t="str">
        <f>Cleaning!E1890</f>
        <v>Data Analyst</v>
      </c>
      <c r="B1492" s="2">
        <f>Cleaning!F1890*1000</f>
        <v>57000</v>
      </c>
      <c r="C1492" s="2">
        <f>Cleaning!G1890*1000</f>
        <v>104000</v>
      </c>
      <c r="D1492" s="2">
        <f>(Table1[[#This Row],[Salary (Min)]]+Table1[[#This Row],[Salary (Max)]])/2</f>
        <v>80500</v>
      </c>
      <c r="E1492" t="s">
        <v>7427</v>
      </c>
      <c r="F1492" t="s">
        <v>154</v>
      </c>
      <c r="G1492" t="str">
        <f>LEFT(Table1[[#This Row],[Location]],FIND(",",Table1[[#This Row],[Location]])-1)</f>
        <v>San Francisco</v>
      </c>
      <c r="H1492" t="s">
        <v>72</v>
      </c>
      <c r="I1492" t="s">
        <v>202</v>
      </c>
      <c r="J1492" t="s">
        <v>31</v>
      </c>
      <c r="K1492" t="b">
        <v>0</v>
      </c>
      <c r="L1492">
        <v>0</v>
      </c>
      <c r="M1492">
        <v>0</v>
      </c>
      <c r="N1492">
        <v>0</v>
      </c>
      <c r="O1492">
        <v>0</v>
      </c>
      <c r="P1492">
        <v>0</v>
      </c>
      <c r="Q1492">
        <v>0</v>
      </c>
    </row>
    <row r="1493" spans="1:17" x14ac:dyDescent="0.3">
      <c r="A1493" t="str">
        <f>Cleaning!E1891</f>
        <v>Data Analyst</v>
      </c>
      <c r="B1493" s="2">
        <f>Cleaning!F1891*1000</f>
        <v>57000</v>
      </c>
      <c r="C1493" s="2">
        <f>Cleaning!G1891*1000</f>
        <v>104000</v>
      </c>
      <c r="D1493" s="2">
        <f>(Table1[[#This Row],[Salary (Min)]]+Table1[[#This Row],[Salary (Max)]])/2</f>
        <v>80500</v>
      </c>
      <c r="E1493" t="s">
        <v>7428</v>
      </c>
      <c r="F1493" t="s">
        <v>5251</v>
      </c>
      <c r="G1493" t="str">
        <f>LEFT(Table1[[#This Row],[Location]],FIND(",",Table1[[#This Row],[Location]])-1)</f>
        <v>San Rafael</v>
      </c>
      <c r="H1493" t="s">
        <v>118</v>
      </c>
      <c r="I1493" t="s">
        <v>2120</v>
      </c>
      <c r="J1493" t="s">
        <v>24</v>
      </c>
      <c r="K1493" t="b">
        <v>0</v>
      </c>
      <c r="L1493">
        <v>1</v>
      </c>
      <c r="M1493">
        <v>0</v>
      </c>
      <c r="N1493">
        <v>0</v>
      </c>
      <c r="O1493">
        <v>1</v>
      </c>
      <c r="P1493">
        <v>1</v>
      </c>
      <c r="Q1493">
        <v>0</v>
      </c>
    </row>
    <row r="1494" spans="1:17" x14ac:dyDescent="0.3">
      <c r="A1494" t="str">
        <f>Cleaning!E1892</f>
        <v>Data Analyst</v>
      </c>
      <c r="B1494" s="2">
        <f>Cleaning!F1892*1000</f>
        <v>57000</v>
      </c>
      <c r="C1494" s="2">
        <f>Cleaning!G1892*1000</f>
        <v>104000</v>
      </c>
      <c r="D1494" s="2">
        <f>(Table1[[#This Row],[Salary (Min)]]+Table1[[#This Row],[Salary (Max)]])/2</f>
        <v>80500</v>
      </c>
      <c r="E1494" t="s">
        <v>7429</v>
      </c>
      <c r="F1494" t="s">
        <v>154</v>
      </c>
      <c r="G1494" t="str">
        <f>LEFT(Table1[[#This Row],[Location]],FIND(",",Table1[[#This Row],[Location]])-1)</f>
        <v>San Francisco</v>
      </c>
      <c r="H1494" t="s">
        <v>118</v>
      </c>
      <c r="I1494" t="s">
        <v>37</v>
      </c>
      <c r="J1494" t="s">
        <v>39</v>
      </c>
      <c r="K1494" t="b">
        <v>1</v>
      </c>
      <c r="L1494">
        <v>1</v>
      </c>
      <c r="M1494">
        <v>1</v>
      </c>
      <c r="N1494">
        <v>0</v>
      </c>
      <c r="O1494">
        <v>1</v>
      </c>
      <c r="P1494">
        <v>0</v>
      </c>
      <c r="Q1494">
        <v>1</v>
      </c>
    </row>
    <row r="1495" spans="1:17" x14ac:dyDescent="0.3">
      <c r="A1495" t="str">
        <f>Cleaning!E1893</f>
        <v>Data Analyst</v>
      </c>
      <c r="B1495" s="2">
        <f>Cleaning!F1893*1000</f>
        <v>57000</v>
      </c>
      <c r="C1495" s="2">
        <f>Cleaning!G1893*1000</f>
        <v>104000</v>
      </c>
      <c r="D1495" s="2">
        <f>(Table1[[#This Row],[Salary (Min)]]+Table1[[#This Row],[Salary (Max)]])/2</f>
        <v>80500</v>
      </c>
      <c r="E1495" t="s">
        <v>7430</v>
      </c>
      <c r="F1495" t="s">
        <v>405</v>
      </c>
      <c r="G1495" t="str">
        <f>LEFT(Table1[[#This Row],[Location]],FIND(",",Table1[[#This Row],[Location]])-1)</f>
        <v>San Mateo</v>
      </c>
      <c r="H1495" t="s">
        <v>35</v>
      </c>
      <c r="I1495" t="s">
        <v>543</v>
      </c>
      <c r="J1495" t="s">
        <v>132</v>
      </c>
      <c r="K1495" t="b">
        <v>1</v>
      </c>
      <c r="L1495">
        <v>1</v>
      </c>
      <c r="M1495">
        <v>0</v>
      </c>
      <c r="N1495">
        <v>0</v>
      </c>
      <c r="O1495">
        <v>0</v>
      </c>
      <c r="P1495">
        <v>0</v>
      </c>
      <c r="Q1495">
        <v>0</v>
      </c>
    </row>
    <row r="1496" spans="1:17" x14ac:dyDescent="0.3">
      <c r="A1496" t="str">
        <f>Cleaning!E1894</f>
        <v>Data Analyst</v>
      </c>
      <c r="B1496" s="2">
        <f>Cleaning!F1894*1000</f>
        <v>57000</v>
      </c>
      <c r="C1496" s="2">
        <f>Cleaning!G1894*1000</f>
        <v>104000</v>
      </c>
      <c r="D1496" s="2">
        <f>(Table1[[#This Row],[Salary (Min)]]+Table1[[#This Row],[Salary (Max)]])/2</f>
        <v>80500</v>
      </c>
      <c r="E1496" t="s">
        <v>7427</v>
      </c>
      <c r="F1496" t="s">
        <v>154</v>
      </c>
      <c r="G1496" t="str">
        <f>LEFT(Table1[[#This Row],[Location]],FIND(",",Table1[[#This Row],[Location]])-1)</f>
        <v>San Francisco</v>
      </c>
      <c r="H1496" t="s">
        <v>72</v>
      </c>
      <c r="I1496" t="s">
        <v>202</v>
      </c>
      <c r="J1496" t="s">
        <v>31</v>
      </c>
      <c r="K1496" t="b">
        <v>0</v>
      </c>
      <c r="L1496">
        <v>1</v>
      </c>
      <c r="M1496">
        <v>0</v>
      </c>
      <c r="N1496">
        <v>0</v>
      </c>
      <c r="O1496">
        <v>1</v>
      </c>
      <c r="P1496">
        <v>1</v>
      </c>
      <c r="Q1496">
        <v>0</v>
      </c>
    </row>
    <row r="1497" spans="1:17" x14ac:dyDescent="0.3">
      <c r="A1497" t="str">
        <f>Cleaning!E1895</f>
        <v>Data Analyst</v>
      </c>
      <c r="B1497" s="2">
        <f>Cleaning!F1895*1000</f>
        <v>57000</v>
      </c>
      <c r="C1497" s="2">
        <f>Cleaning!G1895*1000</f>
        <v>104000</v>
      </c>
      <c r="D1497" s="2">
        <f>(Table1[[#This Row],[Salary (Min)]]+Table1[[#This Row],[Salary (Max)]])/2</f>
        <v>80500</v>
      </c>
      <c r="E1497" t="s">
        <v>7431</v>
      </c>
      <c r="F1497" t="s">
        <v>1909</v>
      </c>
      <c r="G1497" t="str">
        <f>LEFT(Table1[[#This Row],[Location]],FIND(",",Table1[[#This Row],[Location]])-1)</f>
        <v>Oakland</v>
      </c>
      <c r="H1497" t="s">
        <v>118</v>
      </c>
      <c r="I1497" t="s">
        <v>178</v>
      </c>
      <c r="J1497" t="s">
        <v>39</v>
      </c>
      <c r="K1497" t="b">
        <v>0</v>
      </c>
      <c r="L1497">
        <v>1</v>
      </c>
      <c r="M1497">
        <v>0</v>
      </c>
      <c r="N1497">
        <v>0</v>
      </c>
      <c r="O1497">
        <v>0</v>
      </c>
      <c r="P1497">
        <v>0</v>
      </c>
      <c r="Q1497">
        <v>0</v>
      </c>
    </row>
    <row r="1498" spans="1:17" x14ac:dyDescent="0.3">
      <c r="A1498" t="str">
        <f>Cleaning!E1896</f>
        <v>Data Analyst</v>
      </c>
      <c r="B1498" s="2">
        <f>Cleaning!F1896*1000</f>
        <v>57000</v>
      </c>
      <c r="C1498" s="2">
        <f>Cleaning!G1896*1000</f>
        <v>104000</v>
      </c>
      <c r="D1498" s="2">
        <f>(Table1[[#This Row],[Salary (Min)]]+Table1[[#This Row],[Salary (Max)]])/2</f>
        <v>80500</v>
      </c>
      <c r="E1498" t="s">
        <v>7432</v>
      </c>
      <c r="F1498" t="s">
        <v>405</v>
      </c>
      <c r="G1498" t="str">
        <f>LEFT(Table1[[#This Row],[Location]],FIND(",",Table1[[#This Row],[Location]])-1)</f>
        <v>San Mateo</v>
      </c>
      <c r="H1498" t="s">
        <v>118</v>
      </c>
      <c r="I1498" t="s">
        <v>3689</v>
      </c>
      <c r="J1498" t="s">
        <v>441</v>
      </c>
      <c r="K1498" t="b">
        <v>0</v>
      </c>
      <c r="L1498">
        <v>1</v>
      </c>
      <c r="M1498">
        <v>0</v>
      </c>
      <c r="N1498">
        <v>0</v>
      </c>
      <c r="O1498">
        <v>1</v>
      </c>
      <c r="P1498">
        <v>1</v>
      </c>
      <c r="Q1498">
        <v>0</v>
      </c>
    </row>
    <row r="1499" spans="1:17" x14ac:dyDescent="0.3">
      <c r="A1499" t="str">
        <f>Cleaning!E1897</f>
        <v>Data Analyst</v>
      </c>
      <c r="B1499" s="2">
        <f>Cleaning!F1897*1000</f>
        <v>57000</v>
      </c>
      <c r="C1499" s="2">
        <f>Cleaning!G1897*1000</f>
        <v>104000</v>
      </c>
      <c r="D1499" s="2">
        <f>(Table1[[#This Row],[Salary (Min)]]+Table1[[#This Row],[Salary (Max)]])/2</f>
        <v>80500</v>
      </c>
      <c r="E1499" t="s">
        <v>7433</v>
      </c>
      <c r="F1499" t="s">
        <v>154</v>
      </c>
      <c r="G1499" t="str">
        <f>LEFT(Table1[[#This Row],[Location]],FIND(",",Table1[[#This Row],[Location]])-1)</f>
        <v>San Francisco</v>
      </c>
      <c r="H1499" t="s">
        <v>20</v>
      </c>
      <c r="I1499" t="s">
        <v>178</v>
      </c>
      <c r="J1499" t="s">
        <v>39</v>
      </c>
      <c r="K1499" t="b">
        <v>0</v>
      </c>
      <c r="L1499">
        <v>1</v>
      </c>
      <c r="M1499">
        <v>0</v>
      </c>
      <c r="N1499">
        <v>0</v>
      </c>
      <c r="O1499">
        <v>0</v>
      </c>
      <c r="P1499">
        <v>0</v>
      </c>
      <c r="Q1499">
        <v>0</v>
      </c>
    </row>
    <row r="1500" spans="1:17" x14ac:dyDescent="0.3">
      <c r="A1500" t="str">
        <f>Cleaning!E1898</f>
        <v>Data Analyst</v>
      </c>
      <c r="B1500" s="2">
        <f>Cleaning!F1898*1000</f>
        <v>57000</v>
      </c>
      <c r="C1500" s="2">
        <f>Cleaning!G1898*1000</f>
        <v>104000</v>
      </c>
      <c r="D1500" s="2">
        <f>(Table1[[#This Row],[Salary (Min)]]+Table1[[#This Row],[Salary (Max)]])/2</f>
        <v>80500</v>
      </c>
      <c r="E1500" t="s">
        <v>7434</v>
      </c>
      <c r="F1500" t="s">
        <v>405</v>
      </c>
      <c r="G1500" t="str">
        <f>LEFT(Table1[[#This Row],[Location]],FIND(",",Table1[[#This Row],[Location]])-1)</f>
        <v>San Mateo</v>
      </c>
      <c r="H1500" t="s">
        <v>35</v>
      </c>
      <c r="I1500" t="s">
        <v>58</v>
      </c>
      <c r="J1500" t="s">
        <v>229</v>
      </c>
      <c r="K1500" t="b">
        <v>0</v>
      </c>
      <c r="L1500">
        <v>0</v>
      </c>
      <c r="M1500">
        <v>0</v>
      </c>
      <c r="N1500">
        <v>0</v>
      </c>
      <c r="O1500">
        <v>0</v>
      </c>
      <c r="P1500">
        <v>0</v>
      </c>
      <c r="Q1500">
        <v>0</v>
      </c>
    </row>
    <row r="1501" spans="1:17" x14ac:dyDescent="0.3">
      <c r="A1501" t="str">
        <f>Cleaning!E1899</f>
        <v>Data Analyst</v>
      </c>
      <c r="B1501" s="2">
        <f>Cleaning!F1899*1000</f>
        <v>57000</v>
      </c>
      <c r="C1501" s="2">
        <f>Cleaning!G1899*1000</f>
        <v>104000</v>
      </c>
      <c r="D1501" s="2">
        <f>(Table1[[#This Row],[Salary (Min)]]+Table1[[#This Row],[Salary (Max)]])/2</f>
        <v>80500</v>
      </c>
      <c r="E1501" t="s">
        <v>6670</v>
      </c>
      <c r="F1501" t="s">
        <v>154</v>
      </c>
      <c r="G1501" t="str">
        <f>LEFT(Table1[[#This Row],[Location]],FIND(",",Table1[[#This Row],[Location]])-1)</f>
        <v>San Francisco</v>
      </c>
      <c r="H1501" t="s">
        <v>35</v>
      </c>
      <c r="I1501" t="s">
        <v>222</v>
      </c>
      <c r="J1501" t="s">
        <v>75</v>
      </c>
      <c r="K1501" t="b">
        <v>0</v>
      </c>
      <c r="L1501">
        <v>1</v>
      </c>
      <c r="M1501">
        <v>1</v>
      </c>
      <c r="N1501">
        <v>0</v>
      </c>
      <c r="O1501">
        <v>0</v>
      </c>
      <c r="P1501">
        <v>0</v>
      </c>
      <c r="Q1501">
        <v>0</v>
      </c>
    </row>
    <row r="1502" spans="1:17" x14ac:dyDescent="0.3">
      <c r="A1502" t="str">
        <f>Cleaning!E1900</f>
        <v>Data Analyst</v>
      </c>
      <c r="B1502" s="2">
        <f>Cleaning!F1900*1000</f>
        <v>57000</v>
      </c>
      <c r="C1502" s="2">
        <f>Cleaning!G1900*1000</f>
        <v>104000</v>
      </c>
      <c r="D1502" s="2">
        <f>(Table1[[#This Row],[Salary (Min)]]+Table1[[#This Row],[Salary (Max)]])/2</f>
        <v>80500</v>
      </c>
      <c r="E1502" t="s">
        <v>7435</v>
      </c>
      <c r="F1502" t="s">
        <v>154</v>
      </c>
      <c r="G1502" t="str">
        <f>LEFT(Table1[[#This Row],[Location]],FIND(",",Table1[[#This Row],[Location]])-1)</f>
        <v>San Francisco</v>
      </c>
      <c r="H1502" t="s">
        <v>118</v>
      </c>
      <c r="I1502" t="s">
        <v>37</v>
      </c>
      <c r="J1502" t="s">
        <v>160</v>
      </c>
      <c r="K1502" t="b">
        <v>1</v>
      </c>
      <c r="L1502">
        <v>1</v>
      </c>
      <c r="M1502">
        <v>1</v>
      </c>
      <c r="N1502">
        <v>0</v>
      </c>
      <c r="O1502">
        <v>1</v>
      </c>
      <c r="P1502">
        <v>0</v>
      </c>
      <c r="Q1502">
        <v>1</v>
      </c>
    </row>
    <row r="1503" spans="1:17" x14ac:dyDescent="0.3">
      <c r="A1503" t="str">
        <f>Cleaning!E1901</f>
        <v>Data Analyst</v>
      </c>
      <c r="B1503" s="2">
        <f>Cleaning!F1901*1000</f>
        <v>57000</v>
      </c>
      <c r="C1503" s="2">
        <f>Cleaning!G1901*1000</f>
        <v>104000</v>
      </c>
      <c r="D1503" s="2">
        <f>(Table1[[#This Row],[Salary (Min)]]+Table1[[#This Row],[Salary (Max)]])/2</f>
        <v>80500</v>
      </c>
      <c r="E1503" t="s">
        <v>7436</v>
      </c>
      <c r="F1503" t="s">
        <v>154</v>
      </c>
      <c r="G1503" t="str">
        <f>LEFT(Table1[[#This Row],[Location]],FIND(",",Table1[[#This Row],[Location]])-1)</f>
        <v>San Francisco</v>
      </c>
      <c r="H1503" t="s">
        <v>91</v>
      </c>
      <c r="I1503" t="s">
        <v>137</v>
      </c>
      <c r="J1503" t="s">
        <v>39</v>
      </c>
      <c r="K1503" t="b">
        <v>0</v>
      </c>
      <c r="L1503">
        <v>0</v>
      </c>
      <c r="M1503">
        <v>0</v>
      </c>
      <c r="N1503">
        <v>0</v>
      </c>
      <c r="O1503">
        <v>0</v>
      </c>
      <c r="P1503">
        <v>0</v>
      </c>
      <c r="Q1503">
        <v>1</v>
      </c>
    </row>
    <row r="1504" spans="1:17" x14ac:dyDescent="0.3">
      <c r="A1504" t="str">
        <f>Cleaning!E1902</f>
        <v>Data Analyst</v>
      </c>
      <c r="B1504" s="2">
        <f>Cleaning!F1902*1000</f>
        <v>57000</v>
      </c>
      <c r="C1504" s="2">
        <f>Cleaning!G1902*1000</f>
        <v>104000</v>
      </c>
      <c r="D1504" s="2">
        <f>(Table1[[#This Row],[Salary (Min)]]+Table1[[#This Row],[Salary (Max)]])/2</f>
        <v>80500</v>
      </c>
      <c r="E1504" t="s">
        <v>7437</v>
      </c>
      <c r="F1504" t="s">
        <v>154</v>
      </c>
      <c r="G1504" t="str">
        <f>LEFT(Table1[[#This Row],[Location]],FIND(",",Table1[[#This Row],[Location]])-1)</f>
        <v>San Francisco</v>
      </c>
      <c r="H1504" t="s">
        <v>91</v>
      </c>
      <c r="I1504" t="s">
        <v>99</v>
      </c>
      <c r="J1504" t="s">
        <v>160</v>
      </c>
      <c r="K1504" t="b">
        <v>0</v>
      </c>
      <c r="L1504">
        <v>0</v>
      </c>
      <c r="M1504">
        <v>1</v>
      </c>
      <c r="N1504">
        <v>0</v>
      </c>
      <c r="O1504">
        <v>0</v>
      </c>
      <c r="P1504">
        <v>0</v>
      </c>
      <c r="Q1504">
        <v>0</v>
      </c>
    </row>
    <row r="1505" spans="1:17" x14ac:dyDescent="0.3">
      <c r="A1505" t="str">
        <f>Cleaning!E1903</f>
        <v>Data Analyst</v>
      </c>
      <c r="B1505" s="2">
        <f>Cleaning!F1903*1000</f>
        <v>57000</v>
      </c>
      <c r="C1505" s="2">
        <f>Cleaning!G1903*1000</f>
        <v>104000</v>
      </c>
      <c r="D1505" s="2">
        <f>(Table1[[#This Row],[Salary (Min)]]+Table1[[#This Row],[Salary (Max)]])/2</f>
        <v>80500</v>
      </c>
      <c r="E1505" t="s">
        <v>7438</v>
      </c>
      <c r="F1505" t="s">
        <v>154</v>
      </c>
      <c r="G1505" t="str">
        <f>LEFT(Table1[[#This Row],[Location]],FIND(",",Table1[[#This Row],[Location]])-1)</f>
        <v>San Francisco</v>
      </c>
      <c r="H1505" t="s">
        <v>91</v>
      </c>
      <c r="I1505" t="s">
        <v>202</v>
      </c>
      <c r="J1505" t="s">
        <v>39</v>
      </c>
      <c r="K1505" t="b">
        <v>0</v>
      </c>
      <c r="L1505">
        <v>1</v>
      </c>
      <c r="M1505">
        <v>1</v>
      </c>
      <c r="N1505">
        <v>0</v>
      </c>
      <c r="O1505">
        <v>0</v>
      </c>
      <c r="P1505">
        <v>0</v>
      </c>
      <c r="Q1505">
        <v>1</v>
      </c>
    </row>
    <row r="1506" spans="1:17" x14ac:dyDescent="0.3">
      <c r="A1506" t="str">
        <f>Cleaning!E1904</f>
        <v>Data Analyst</v>
      </c>
      <c r="B1506" s="2">
        <f>Cleaning!F1904*1000</f>
        <v>57000</v>
      </c>
      <c r="C1506" s="2">
        <f>Cleaning!G1904*1000</f>
        <v>104000</v>
      </c>
      <c r="D1506" s="2">
        <f>(Table1[[#This Row],[Salary (Min)]]+Table1[[#This Row],[Salary (Max)]])/2</f>
        <v>80500</v>
      </c>
      <c r="E1506" t="s">
        <v>6204</v>
      </c>
      <c r="F1506" t="s">
        <v>154</v>
      </c>
      <c r="G1506" t="str">
        <f>LEFT(Table1[[#This Row],[Location]],FIND(",",Table1[[#This Row],[Location]])-1)</f>
        <v>San Francisco</v>
      </c>
      <c r="H1506" t="s">
        <v>35</v>
      </c>
      <c r="I1506" t="s">
        <v>46</v>
      </c>
      <c r="J1506" t="s">
        <v>229</v>
      </c>
      <c r="K1506" t="b">
        <v>0</v>
      </c>
      <c r="L1506">
        <v>0</v>
      </c>
      <c r="M1506">
        <v>0</v>
      </c>
      <c r="N1506">
        <v>0</v>
      </c>
      <c r="O1506">
        <v>0</v>
      </c>
      <c r="P1506">
        <v>0</v>
      </c>
      <c r="Q1506">
        <v>1</v>
      </c>
    </row>
    <row r="1507" spans="1:17" x14ac:dyDescent="0.3">
      <c r="A1507" t="str">
        <f>Cleaning!E1905</f>
        <v>Data Analyst</v>
      </c>
      <c r="B1507" s="2">
        <f>Cleaning!F1905*1000</f>
        <v>57000</v>
      </c>
      <c r="C1507" s="2">
        <f>Cleaning!G1905*1000</f>
        <v>104000</v>
      </c>
      <c r="D1507" s="2">
        <f>(Table1[[#This Row],[Salary (Min)]]+Table1[[#This Row],[Salary (Max)]])/2</f>
        <v>80500</v>
      </c>
      <c r="E1507" t="s">
        <v>7439</v>
      </c>
      <c r="F1507" t="s">
        <v>154</v>
      </c>
      <c r="G1507" t="str">
        <f>LEFT(Table1[[#This Row],[Location]],FIND(",",Table1[[#This Row],[Location]])-1)</f>
        <v>San Francisco</v>
      </c>
      <c r="H1507" t="s">
        <v>118</v>
      </c>
      <c r="I1507" t="s">
        <v>46</v>
      </c>
      <c r="J1507" t="s">
        <v>39</v>
      </c>
      <c r="K1507" t="b">
        <v>0</v>
      </c>
      <c r="L1507">
        <v>1</v>
      </c>
      <c r="M1507">
        <v>0</v>
      </c>
      <c r="N1507">
        <v>0</v>
      </c>
      <c r="O1507">
        <v>0</v>
      </c>
      <c r="P1507">
        <v>0</v>
      </c>
      <c r="Q1507">
        <v>0</v>
      </c>
    </row>
    <row r="1508" spans="1:17" x14ac:dyDescent="0.3">
      <c r="A1508" t="str">
        <f>Cleaning!E1906</f>
        <v>Data Analyst</v>
      </c>
      <c r="B1508" s="2">
        <f>Cleaning!F1906*1000</f>
        <v>57000</v>
      </c>
      <c r="C1508" s="2">
        <f>Cleaning!G1906*1000</f>
        <v>104000</v>
      </c>
      <c r="D1508" s="2">
        <f>(Table1[[#This Row],[Salary (Min)]]+Table1[[#This Row],[Salary (Max)]])/2</f>
        <v>80500</v>
      </c>
      <c r="E1508" t="s">
        <v>7440</v>
      </c>
      <c r="F1508" t="s">
        <v>154</v>
      </c>
      <c r="G1508" t="str">
        <f>LEFT(Table1[[#This Row],[Location]],FIND(",",Table1[[#This Row],[Location]])-1)</f>
        <v>San Francisco</v>
      </c>
      <c r="H1508" t="s">
        <v>51</v>
      </c>
      <c r="I1508" t="s">
        <v>37</v>
      </c>
      <c r="J1508" t="s">
        <v>39</v>
      </c>
      <c r="K1508" t="b">
        <v>0</v>
      </c>
      <c r="L1508">
        <v>0</v>
      </c>
      <c r="M1508">
        <v>0</v>
      </c>
      <c r="N1508">
        <v>0</v>
      </c>
      <c r="O1508">
        <v>1</v>
      </c>
      <c r="P1508">
        <v>0</v>
      </c>
      <c r="Q1508">
        <v>0</v>
      </c>
    </row>
    <row r="1509" spans="1:17" x14ac:dyDescent="0.3">
      <c r="A1509" t="str">
        <f>Cleaning!E1907</f>
        <v>Data Analyst</v>
      </c>
      <c r="B1509" s="2">
        <f>Cleaning!F1907*1000</f>
        <v>57000</v>
      </c>
      <c r="C1509" s="2">
        <f>Cleaning!G1907*1000</f>
        <v>104000</v>
      </c>
      <c r="D1509" s="2">
        <f>(Table1[[#This Row],[Salary (Min)]]+Table1[[#This Row],[Salary (Max)]])/2</f>
        <v>80500</v>
      </c>
      <c r="E1509" t="s">
        <v>6693</v>
      </c>
      <c r="F1509" t="s">
        <v>154</v>
      </c>
      <c r="G1509" t="str">
        <f>LEFT(Table1[[#This Row],[Location]],FIND(",",Table1[[#This Row],[Location]])-1)</f>
        <v>San Francisco</v>
      </c>
      <c r="H1509" t="s">
        <v>118</v>
      </c>
      <c r="I1509" t="s">
        <v>222</v>
      </c>
      <c r="J1509" t="s">
        <v>24</v>
      </c>
      <c r="K1509" t="b">
        <v>0</v>
      </c>
      <c r="L1509">
        <v>1</v>
      </c>
      <c r="M1509">
        <v>1</v>
      </c>
      <c r="N1509">
        <v>0</v>
      </c>
      <c r="O1509">
        <v>1</v>
      </c>
      <c r="P1509">
        <v>0</v>
      </c>
      <c r="Q1509">
        <v>0</v>
      </c>
    </row>
    <row r="1510" spans="1:17" x14ac:dyDescent="0.3">
      <c r="A1510" t="str">
        <f>Cleaning!E1908</f>
        <v>Data Analyst</v>
      </c>
      <c r="B1510" s="2">
        <f>Cleaning!F1908*1000</f>
        <v>57000</v>
      </c>
      <c r="C1510" s="2">
        <f>Cleaning!G1908*1000</f>
        <v>104000</v>
      </c>
      <c r="D1510" s="2">
        <f>(Table1[[#This Row],[Salary (Min)]]+Table1[[#This Row],[Salary (Max)]])/2</f>
        <v>80500</v>
      </c>
      <c r="E1510" t="s">
        <v>7441</v>
      </c>
      <c r="F1510" t="s">
        <v>154</v>
      </c>
      <c r="G1510" t="str">
        <f>LEFT(Table1[[#This Row],[Location]],FIND(",",Table1[[#This Row],[Location]])-1)</f>
        <v>San Francisco</v>
      </c>
      <c r="H1510" t="s">
        <v>51</v>
      </c>
      <c r="I1510" t="s">
        <v>202</v>
      </c>
      <c r="J1510" t="s">
        <v>39</v>
      </c>
      <c r="K1510" t="b">
        <v>0</v>
      </c>
      <c r="L1510">
        <v>0</v>
      </c>
      <c r="M1510">
        <v>1</v>
      </c>
      <c r="N1510">
        <v>0</v>
      </c>
      <c r="O1510">
        <v>0</v>
      </c>
      <c r="P1510">
        <v>0</v>
      </c>
      <c r="Q1510">
        <v>1</v>
      </c>
    </row>
    <row r="1511" spans="1:17" x14ac:dyDescent="0.3">
      <c r="A1511" t="str">
        <f>Cleaning!E1909</f>
        <v>Data Analyst</v>
      </c>
      <c r="B1511" s="2">
        <f>Cleaning!F1909*1000</f>
        <v>57000</v>
      </c>
      <c r="C1511" s="2">
        <f>Cleaning!G1909*1000</f>
        <v>104000</v>
      </c>
      <c r="D1511" s="2">
        <f>(Table1[[#This Row],[Salary (Min)]]+Table1[[#This Row],[Salary (Max)]])/2</f>
        <v>80500</v>
      </c>
      <c r="E1511" t="s">
        <v>7442</v>
      </c>
      <c r="F1511" t="s">
        <v>154</v>
      </c>
      <c r="G1511" t="str">
        <f>LEFT(Table1[[#This Row],[Location]],FIND(",",Table1[[#This Row],[Location]])-1)</f>
        <v>San Francisco</v>
      </c>
      <c r="H1511" t="s">
        <v>91</v>
      </c>
      <c r="I1511" t="s">
        <v>202</v>
      </c>
      <c r="J1511" t="s">
        <v>39</v>
      </c>
      <c r="K1511" t="b">
        <v>0</v>
      </c>
      <c r="L1511">
        <v>1</v>
      </c>
      <c r="M1511">
        <v>1</v>
      </c>
      <c r="N1511">
        <v>0</v>
      </c>
      <c r="O1511">
        <v>1</v>
      </c>
      <c r="P1511">
        <v>0</v>
      </c>
      <c r="Q1511">
        <v>1</v>
      </c>
    </row>
    <row r="1512" spans="1:17" x14ac:dyDescent="0.3">
      <c r="A1512" t="str">
        <f>Cleaning!E1910</f>
        <v>Data Analyst</v>
      </c>
      <c r="B1512" s="2">
        <f>Cleaning!F1910*1000</f>
        <v>57000</v>
      </c>
      <c r="C1512" s="2">
        <f>Cleaning!G1910*1000</f>
        <v>104000</v>
      </c>
      <c r="D1512" s="2">
        <f>(Table1[[#This Row],[Salary (Min)]]+Table1[[#This Row],[Salary (Max)]])/2</f>
        <v>80500</v>
      </c>
      <c r="E1512" t="s">
        <v>7443</v>
      </c>
      <c r="F1512" t="s">
        <v>154</v>
      </c>
      <c r="G1512" t="str">
        <f>LEFT(Table1[[#This Row],[Location]],FIND(",",Table1[[#This Row],[Location]])-1)</f>
        <v>San Francisco</v>
      </c>
      <c r="H1512" t="s">
        <v>118</v>
      </c>
      <c r="I1512" t="s">
        <v>2364</v>
      </c>
      <c r="J1512" t="s">
        <v>39</v>
      </c>
      <c r="K1512" t="b">
        <v>0</v>
      </c>
      <c r="L1512">
        <v>1</v>
      </c>
      <c r="M1512">
        <v>0</v>
      </c>
      <c r="N1512">
        <v>0</v>
      </c>
      <c r="O1512">
        <v>0</v>
      </c>
      <c r="P1512">
        <v>0</v>
      </c>
      <c r="Q1512">
        <v>1</v>
      </c>
    </row>
    <row r="1513" spans="1:17" x14ac:dyDescent="0.3">
      <c r="A1513" t="str">
        <f>Cleaning!E1911</f>
        <v>Data Analyst</v>
      </c>
      <c r="B1513" s="2">
        <f>Cleaning!F1911*1000</f>
        <v>57000</v>
      </c>
      <c r="C1513" s="2">
        <f>Cleaning!G1911*1000</f>
        <v>104000</v>
      </c>
      <c r="D1513" s="2">
        <f>(Table1[[#This Row],[Salary (Min)]]+Table1[[#This Row],[Salary (Max)]])/2</f>
        <v>80500</v>
      </c>
      <c r="E1513" t="s">
        <v>7444</v>
      </c>
      <c r="F1513" t="s">
        <v>154</v>
      </c>
      <c r="G1513" t="str">
        <f>LEFT(Table1[[#This Row],[Location]],FIND(",",Table1[[#This Row],[Location]])-1)</f>
        <v>San Francisco</v>
      </c>
      <c r="H1513" t="s">
        <v>118</v>
      </c>
      <c r="I1513" t="s">
        <v>178</v>
      </c>
      <c r="J1513" t="s">
        <v>39</v>
      </c>
      <c r="K1513" t="b">
        <v>0</v>
      </c>
      <c r="L1513">
        <v>1</v>
      </c>
      <c r="M1513">
        <v>0</v>
      </c>
      <c r="N1513">
        <v>0</v>
      </c>
      <c r="O1513">
        <v>0</v>
      </c>
      <c r="P1513">
        <v>0</v>
      </c>
      <c r="Q1513">
        <v>0</v>
      </c>
    </row>
    <row r="1514" spans="1:17" x14ac:dyDescent="0.3">
      <c r="A1514" t="str">
        <f>Cleaning!E1912</f>
        <v>Data Analyst</v>
      </c>
      <c r="B1514" s="2">
        <f>Cleaning!F1912*1000</f>
        <v>57000</v>
      </c>
      <c r="C1514" s="2">
        <f>Cleaning!G1912*1000</f>
        <v>104000</v>
      </c>
      <c r="D1514" s="2">
        <f>(Table1[[#This Row],[Salary (Min)]]+Table1[[#This Row],[Salary (Max)]])/2</f>
        <v>80500</v>
      </c>
      <c r="E1514" t="s">
        <v>6693</v>
      </c>
      <c r="F1514" t="s">
        <v>154</v>
      </c>
      <c r="G1514" t="str">
        <f>LEFT(Table1[[#This Row],[Location]],FIND(",",Table1[[#This Row],[Location]])-1)</f>
        <v>San Francisco</v>
      </c>
      <c r="H1514" t="s">
        <v>118</v>
      </c>
      <c r="I1514" t="s">
        <v>222</v>
      </c>
      <c r="J1514" t="s">
        <v>24</v>
      </c>
      <c r="K1514" t="b">
        <v>0</v>
      </c>
      <c r="L1514">
        <v>1</v>
      </c>
      <c r="M1514">
        <v>1</v>
      </c>
      <c r="N1514">
        <v>0</v>
      </c>
      <c r="O1514">
        <v>1</v>
      </c>
      <c r="P1514">
        <v>0</v>
      </c>
      <c r="Q1514">
        <v>0</v>
      </c>
    </row>
    <row r="1515" spans="1:17" x14ac:dyDescent="0.3">
      <c r="A1515" t="str">
        <f>Cleaning!E1913</f>
        <v>Data Analyst</v>
      </c>
      <c r="B1515" s="2">
        <f>Cleaning!F1913*1000</f>
        <v>57000</v>
      </c>
      <c r="C1515" s="2">
        <f>Cleaning!G1913*1000</f>
        <v>104000</v>
      </c>
      <c r="D1515" s="2">
        <f>(Table1[[#This Row],[Salary (Min)]]+Table1[[#This Row],[Salary (Max)]])/2</f>
        <v>80500</v>
      </c>
      <c r="E1515" t="s">
        <v>7445</v>
      </c>
      <c r="F1515" t="s">
        <v>405</v>
      </c>
      <c r="G1515" t="str">
        <f>LEFT(Table1[[#This Row],[Location]],FIND(",",Table1[[#This Row],[Location]])-1)</f>
        <v>San Mateo</v>
      </c>
      <c r="H1515" t="s">
        <v>35</v>
      </c>
      <c r="I1515" t="s">
        <v>178</v>
      </c>
      <c r="J1515" t="s">
        <v>39</v>
      </c>
      <c r="K1515" t="b">
        <v>0</v>
      </c>
      <c r="L1515">
        <v>0</v>
      </c>
      <c r="M1515">
        <v>0</v>
      </c>
      <c r="N1515">
        <v>0</v>
      </c>
      <c r="O1515">
        <v>0</v>
      </c>
      <c r="P1515">
        <v>0</v>
      </c>
      <c r="Q1515">
        <v>1</v>
      </c>
    </row>
    <row r="1516" spans="1:17" x14ac:dyDescent="0.3">
      <c r="A1516" t="str">
        <f>Cleaning!E1914</f>
        <v>Data Analyst</v>
      </c>
      <c r="B1516" s="2">
        <f>Cleaning!F1914*1000</f>
        <v>57000</v>
      </c>
      <c r="C1516" s="2">
        <f>Cleaning!G1914*1000</f>
        <v>104000</v>
      </c>
      <c r="D1516" s="2">
        <f>(Table1[[#This Row],[Salary (Min)]]+Table1[[#This Row],[Salary (Max)]])/2</f>
        <v>80500</v>
      </c>
      <c r="E1516" t="s">
        <v>6515</v>
      </c>
      <c r="F1516" t="s">
        <v>154</v>
      </c>
      <c r="G1516" t="str">
        <f>LEFT(Table1[[#This Row],[Location]],FIND(",",Table1[[#This Row],[Location]])-1)</f>
        <v>San Francisco</v>
      </c>
      <c r="H1516" t="s">
        <v>28</v>
      </c>
      <c r="I1516" t="s">
        <v>282</v>
      </c>
      <c r="J1516" t="s">
        <v>39</v>
      </c>
      <c r="K1516" t="b">
        <v>0</v>
      </c>
      <c r="L1516">
        <v>1</v>
      </c>
      <c r="M1516">
        <v>0</v>
      </c>
      <c r="N1516">
        <v>0</v>
      </c>
      <c r="O1516">
        <v>0</v>
      </c>
      <c r="P1516">
        <v>0</v>
      </c>
      <c r="Q1516">
        <v>1</v>
      </c>
    </row>
    <row r="1517" spans="1:17" x14ac:dyDescent="0.3">
      <c r="A1517" t="str">
        <f>Cleaning!E1915</f>
        <v>Data Analyst</v>
      </c>
      <c r="B1517" s="2">
        <f>Cleaning!F1915*1000</f>
        <v>57000</v>
      </c>
      <c r="C1517" s="2">
        <f>Cleaning!G1915*1000</f>
        <v>104000</v>
      </c>
      <c r="D1517" s="2">
        <f>(Table1[[#This Row],[Salary (Min)]]+Table1[[#This Row],[Salary (Max)]])/2</f>
        <v>80500</v>
      </c>
      <c r="E1517" t="s">
        <v>7446</v>
      </c>
      <c r="F1517" t="s">
        <v>154</v>
      </c>
      <c r="G1517" t="str">
        <f>LEFT(Table1[[#This Row],[Location]],FIND(",",Table1[[#This Row],[Location]])-1)</f>
        <v>San Francisco</v>
      </c>
      <c r="H1517" t="s">
        <v>118</v>
      </c>
      <c r="I1517" t="s">
        <v>178</v>
      </c>
      <c r="J1517" t="s">
        <v>120</v>
      </c>
      <c r="K1517" t="b">
        <v>1</v>
      </c>
      <c r="L1517">
        <v>0</v>
      </c>
      <c r="M1517">
        <v>0</v>
      </c>
      <c r="N1517">
        <v>0</v>
      </c>
      <c r="O1517">
        <v>0</v>
      </c>
      <c r="P1517">
        <v>0</v>
      </c>
      <c r="Q1517">
        <v>0</v>
      </c>
    </row>
    <row r="1518" spans="1:17" x14ac:dyDescent="0.3">
      <c r="A1518" t="str">
        <f>Cleaning!E1916</f>
        <v>Data Analyst</v>
      </c>
      <c r="B1518" s="2">
        <f>Cleaning!F1916*1000</f>
        <v>57000</v>
      </c>
      <c r="C1518" s="2">
        <f>Cleaning!G1916*1000</f>
        <v>104000</v>
      </c>
      <c r="D1518" s="2">
        <f>(Table1[[#This Row],[Salary (Min)]]+Table1[[#This Row],[Salary (Max)]])/2</f>
        <v>80500</v>
      </c>
      <c r="E1518" t="s">
        <v>7447</v>
      </c>
      <c r="F1518" t="s">
        <v>154</v>
      </c>
      <c r="G1518" t="str">
        <f>LEFT(Table1[[#This Row],[Location]],FIND(",",Table1[[#This Row],[Location]])-1)</f>
        <v>San Francisco</v>
      </c>
      <c r="H1518" t="s">
        <v>51</v>
      </c>
      <c r="I1518" t="s">
        <v>2047</v>
      </c>
      <c r="J1518" t="s">
        <v>39</v>
      </c>
      <c r="K1518" t="b">
        <v>0</v>
      </c>
      <c r="L1518">
        <v>1</v>
      </c>
      <c r="M1518">
        <v>1</v>
      </c>
      <c r="N1518">
        <v>0</v>
      </c>
      <c r="O1518">
        <v>1</v>
      </c>
      <c r="P1518">
        <v>0</v>
      </c>
      <c r="Q1518">
        <v>0</v>
      </c>
    </row>
    <row r="1519" spans="1:17" x14ac:dyDescent="0.3">
      <c r="A1519" t="str">
        <f>Cleaning!E2159</f>
        <v>Data Analyst</v>
      </c>
      <c r="B1519" s="2">
        <f>Cleaning!F2159*1000</f>
        <v>57000</v>
      </c>
      <c r="C1519" s="2">
        <f>Cleaning!G2159*1000</f>
        <v>67000</v>
      </c>
      <c r="D1519" s="2">
        <f>(Table1[[#This Row],[Salary (Min)]]+Table1[[#This Row],[Salary (Max)]])/2</f>
        <v>62000</v>
      </c>
      <c r="E1519" t="s">
        <v>7599</v>
      </c>
      <c r="F1519" t="s">
        <v>4660</v>
      </c>
      <c r="G1519" t="str">
        <f>LEFT(Table1[[#This Row],[Location]],FIND(",",Table1[[#This Row],[Location]])-1)</f>
        <v>Denver</v>
      </c>
      <c r="H1519" t="s">
        <v>20</v>
      </c>
      <c r="I1519" t="s">
        <v>46</v>
      </c>
      <c r="J1519" t="s">
        <v>24</v>
      </c>
      <c r="K1519" t="b">
        <v>0</v>
      </c>
      <c r="L1519">
        <v>1</v>
      </c>
      <c r="M1519">
        <v>1</v>
      </c>
      <c r="N1519">
        <v>1</v>
      </c>
      <c r="O1519">
        <v>1</v>
      </c>
      <c r="P1519">
        <v>0</v>
      </c>
      <c r="Q1519">
        <v>1</v>
      </c>
    </row>
    <row r="1520" spans="1:17" x14ac:dyDescent="0.3">
      <c r="A1520" t="str">
        <f>Cleaning!E2160</f>
        <v>Data Analyst</v>
      </c>
      <c r="B1520" s="2">
        <f>Cleaning!F2160*1000</f>
        <v>57000</v>
      </c>
      <c r="C1520" s="2">
        <f>Cleaning!G2160*1000</f>
        <v>67000</v>
      </c>
      <c r="D1520" s="2">
        <f>(Table1[[#This Row],[Salary (Min)]]+Table1[[#This Row],[Salary (Max)]])/2</f>
        <v>62000</v>
      </c>
      <c r="E1520" t="s">
        <v>7427</v>
      </c>
      <c r="F1520" t="s">
        <v>4660</v>
      </c>
      <c r="G1520" t="str">
        <f>LEFT(Table1[[#This Row],[Location]],FIND(",",Table1[[#This Row],[Location]])-1)</f>
        <v>Denver</v>
      </c>
      <c r="H1520" t="s">
        <v>72</v>
      </c>
      <c r="I1520" t="s">
        <v>202</v>
      </c>
      <c r="J1520" t="s">
        <v>31</v>
      </c>
      <c r="K1520" t="b">
        <v>0</v>
      </c>
      <c r="L1520">
        <v>1</v>
      </c>
      <c r="M1520">
        <v>1</v>
      </c>
      <c r="N1520">
        <v>0</v>
      </c>
      <c r="O1520">
        <v>1</v>
      </c>
      <c r="P1520">
        <v>0</v>
      </c>
      <c r="Q1520">
        <v>1</v>
      </c>
    </row>
    <row r="1521" spans="1:17" x14ac:dyDescent="0.3">
      <c r="A1521" t="str">
        <f>Cleaning!E2161</f>
        <v>Data Analyst</v>
      </c>
      <c r="B1521" s="2">
        <f>Cleaning!F2161*1000</f>
        <v>57000</v>
      </c>
      <c r="C1521" s="2">
        <f>Cleaning!G2161*1000</f>
        <v>67000</v>
      </c>
      <c r="D1521" s="2">
        <f>(Table1[[#This Row],[Salary (Min)]]+Table1[[#This Row],[Salary (Max)]])/2</f>
        <v>62000</v>
      </c>
      <c r="E1521" t="s">
        <v>7600</v>
      </c>
      <c r="F1521" t="s">
        <v>4660</v>
      </c>
      <c r="G1521" t="str">
        <f>LEFT(Table1[[#This Row],[Location]],FIND(",",Table1[[#This Row],[Location]])-1)</f>
        <v>Denver</v>
      </c>
      <c r="H1521" t="s">
        <v>118</v>
      </c>
      <c r="I1521" t="s">
        <v>202</v>
      </c>
      <c r="J1521" t="s">
        <v>39</v>
      </c>
      <c r="K1521" t="b">
        <v>0</v>
      </c>
      <c r="L1521">
        <v>0</v>
      </c>
      <c r="M1521">
        <v>0</v>
      </c>
      <c r="N1521">
        <v>0</v>
      </c>
      <c r="O1521">
        <v>0</v>
      </c>
      <c r="P1521">
        <v>0</v>
      </c>
      <c r="Q1521">
        <v>1</v>
      </c>
    </row>
    <row r="1522" spans="1:17" x14ac:dyDescent="0.3">
      <c r="A1522" t="str">
        <f>Cleaning!E2162</f>
        <v>Data Analyst</v>
      </c>
      <c r="B1522" s="2">
        <f>Cleaning!F2162*1000</f>
        <v>57000</v>
      </c>
      <c r="C1522" s="2">
        <f>Cleaning!G2162*1000</f>
        <v>67000</v>
      </c>
      <c r="D1522" s="2">
        <f>(Table1[[#This Row],[Salary (Min)]]+Table1[[#This Row],[Salary (Max)]])/2</f>
        <v>62000</v>
      </c>
      <c r="E1522" t="s">
        <v>7601</v>
      </c>
      <c r="F1522" t="s">
        <v>4660</v>
      </c>
      <c r="G1522" t="str">
        <f>LEFT(Table1[[#This Row],[Location]],FIND(",",Table1[[#This Row],[Location]])-1)</f>
        <v>Denver</v>
      </c>
      <c r="H1522" t="s">
        <v>35</v>
      </c>
      <c r="I1522" t="s">
        <v>37</v>
      </c>
      <c r="J1522" t="s">
        <v>75</v>
      </c>
      <c r="K1522" t="b">
        <v>1</v>
      </c>
      <c r="L1522">
        <v>0</v>
      </c>
      <c r="M1522">
        <v>0</v>
      </c>
      <c r="N1522">
        <v>0</v>
      </c>
      <c r="O1522">
        <v>0</v>
      </c>
      <c r="P1522">
        <v>0</v>
      </c>
      <c r="Q1522">
        <v>0</v>
      </c>
    </row>
    <row r="1523" spans="1:17" x14ac:dyDescent="0.3">
      <c r="A1523" t="str">
        <f>Cleaning!E2163</f>
        <v>Data Analyst</v>
      </c>
      <c r="B1523" s="2">
        <f>Cleaning!F2163*1000</f>
        <v>57000</v>
      </c>
      <c r="C1523" s="2">
        <f>Cleaning!G2163*1000</f>
        <v>67000</v>
      </c>
      <c r="D1523" s="2">
        <f>(Table1[[#This Row],[Salary (Min)]]+Table1[[#This Row],[Salary (Max)]])/2</f>
        <v>62000</v>
      </c>
      <c r="E1523" t="s">
        <v>7602</v>
      </c>
      <c r="F1523" t="s">
        <v>4660</v>
      </c>
      <c r="G1523" t="str">
        <f>LEFT(Table1[[#This Row],[Location]],FIND(",",Table1[[#This Row],[Location]])-1)</f>
        <v>Denver</v>
      </c>
      <c r="H1523" t="s">
        <v>91</v>
      </c>
      <c r="I1523" t="s">
        <v>46</v>
      </c>
      <c r="J1523" t="s">
        <v>160</v>
      </c>
      <c r="K1523" t="b">
        <v>0</v>
      </c>
      <c r="L1523">
        <v>0</v>
      </c>
      <c r="M1523">
        <v>0</v>
      </c>
      <c r="N1523">
        <v>0</v>
      </c>
      <c r="O1523">
        <v>0</v>
      </c>
      <c r="P1523">
        <v>0</v>
      </c>
      <c r="Q1523">
        <v>1</v>
      </c>
    </row>
    <row r="1524" spans="1:17" x14ac:dyDescent="0.3">
      <c r="A1524" t="str">
        <f>Cleaning!E2164</f>
        <v>Data Analyst</v>
      </c>
      <c r="B1524" s="2">
        <f>Cleaning!F2164*1000</f>
        <v>57000</v>
      </c>
      <c r="C1524" s="2">
        <f>Cleaning!G2164*1000</f>
        <v>67000</v>
      </c>
      <c r="D1524" s="2">
        <f>(Table1[[#This Row],[Salary (Min)]]+Table1[[#This Row],[Salary (Max)]])/2</f>
        <v>62000</v>
      </c>
      <c r="E1524" t="s">
        <v>6363</v>
      </c>
      <c r="F1524" t="s">
        <v>4660</v>
      </c>
      <c r="G1524" t="str">
        <f>LEFT(Table1[[#This Row],[Location]],FIND(",",Table1[[#This Row],[Location]])-1)</f>
        <v>Denver</v>
      </c>
      <c r="H1524" t="s">
        <v>20</v>
      </c>
      <c r="I1524" t="s">
        <v>222</v>
      </c>
      <c r="J1524" t="s">
        <v>120</v>
      </c>
      <c r="K1524" t="b">
        <v>0</v>
      </c>
      <c r="L1524">
        <v>1</v>
      </c>
      <c r="M1524">
        <v>0</v>
      </c>
      <c r="N1524">
        <v>0</v>
      </c>
      <c r="O1524">
        <v>0</v>
      </c>
      <c r="P1524">
        <v>0</v>
      </c>
      <c r="Q1524">
        <v>1</v>
      </c>
    </row>
    <row r="1525" spans="1:17" x14ac:dyDescent="0.3">
      <c r="A1525" t="str">
        <f>Cleaning!E2165</f>
        <v>Data Analyst</v>
      </c>
      <c r="B1525" s="2">
        <f>Cleaning!F2165*1000</f>
        <v>57000</v>
      </c>
      <c r="C1525" s="2">
        <f>Cleaning!G2165*1000</f>
        <v>67000</v>
      </c>
      <c r="D1525" s="2">
        <f>(Table1[[#This Row],[Salary (Min)]]+Table1[[#This Row],[Salary (Max)]])/2</f>
        <v>62000</v>
      </c>
      <c r="E1525" t="s">
        <v>7603</v>
      </c>
      <c r="F1525" t="s">
        <v>4660</v>
      </c>
      <c r="G1525" t="str">
        <f>LEFT(Table1[[#This Row],[Location]],FIND(",",Table1[[#This Row],[Location]])-1)</f>
        <v>Denver</v>
      </c>
      <c r="H1525" t="s">
        <v>118</v>
      </c>
      <c r="I1525" t="s">
        <v>46</v>
      </c>
      <c r="J1525" t="s">
        <v>160</v>
      </c>
      <c r="K1525" t="b">
        <v>0</v>
      </c>
      <c r="L1525">
        <v>1</v>
      </c>
      <c r="M1525">
        <v>1</v>
      </c>
      <c r="N1525">
        <v>0</v>
      </c>
      <c r="O1525">
        <v>1</v>
      </c>
      <c r="P1525">
        <v>1</v>
      </c>
      <c r="Q1525">
        <v>1</v>
      </c>
    </row>
    <row r="1526" spans="1:17" x14ac:dyDescent="0.3">
      <c r="A1526" t="str">
        <f>Cleaning!E2166</f>
        <v>Data Analyst</v>
      </c>
      <c r="B1526" s="2">
        <f>Cleaning!F2166*1000</f>
        <v>57000</v>
      </c>
      <c r="C1526" s="2">
        <f>Cleaning!G2166*1000</f>
        <v>67000</v>
      </c>
      <c r="D1526" s="2">
        <f>(Table1[[#This Row],[Salary (Min)]]+Table1[[#This Row],[Salary (Max)]])/2</f>
        <v>62000</v>
      </c>
      <c r="E1526" t="s">
        <v>7582</v>
      </c>
      <c r="F1526" t="s">
        <v>4660</v>
      </c>
      <c r="G1526" t="str">
        <f>LEFT(Table1[[#This Row],[Location]],FIND(",",Table1[[#This Row],[Location]])-1)</f>
        <v>Denver</v>
      </c>
      <c r="H1526" t="s">
        <v>28</v>
      </c>
      <c r="I1526" t="s">
        <v>46</v>
      </c>
      <c r="J1526" t="s">
        <v>86</v>
      </c>
      <c r="K1526" t="b">
        <v>0</v>
      </c>
      <c r="L1526">
        <v>1</v>
      </c>
      <c r="M1526">
        <v>1</v>
      </c>
      <c r="N1526">
        <v>0</v>
      </c>
      <c r="O1526">
        <v>0</v>
      </c>
      <c r="P1526">
        <v>0</v>
      </c>
      <c r="Q1526">
        <v>1</v>
      </c>
    </row>
    <row r="1527" spans="1:17" x14ac:dyDescent="0.3">
      <c r="A1527" t="str">
        <f>Cleaning!E2167</f>
        <v>Data Analyst</v>
      </c>
      <c r="B1527" s="2">
        <f>Cleaning!F2167*1000</f>
        <v>57000</v>
      </c>
      <c r="C1527" s="2">
        <f>Cleaning!G2167*1000</f>
        <v>67000</v>
      </c>
      <c r="D1527" s="2">
        <f>(Table1[[#This Row],[Salary (Min)]]+Table1[[#This Row],[Salary (Max)]])/2</f>
        <v>62000</v>
      </c>
      <c r="E1527" t="s">
        <v>7604</v>
      </c>
      <c r="F1527" t="s">
        <v>1708</v>
      </c>
      <c r="G1527" t="str">
        <f>LEFT(Table1[[#This Row],[Location]],FIND(",",Table1[[#This Row],[Location]])-1)</f>
        <v>Centennial</v>
      </c>
      <c r="H1527" t="s">
        <v>20</v>
      </c>
      <c r="I1527" t="s">
        <v>222</v>
      </c>
      <c r="J1527" t="s">
        <v>441</v>
      </c>
      <c r="K1527" t="b">
        <v>0</v>
      </c>
      <c r="L1527">
        <v>0</v>
      </c>
      <c r="M1527">
        <v>0</v>
      </c>
      <c r="N1527">
        <v>0</v>
      </c>
      <c r="O1527">
        <v>0</v>
      </c>
      <c r="P1527">
        <v>0</v>
      </c>
      <c r="Q1527">
        <v>1</v>
      </c>
    </row>
    <row r="1528" spans="1:17" x14ac:dyDescent="0.3">
      <c r="A1528" t="str">
        <f>Cleaning!E2168</f>
        <v>Data Analyst</v>
      </c>
      <c r="B1528" s="2">
        <f>Cleaning!F2168*1000</f>
        <v>57000</v>
      </c>
      <c r="C1528" s="2">
        <f>Cleaning!G2168*1000</f>
        <v>67000</v>
      </c>
      <c r="D1528" s="2">
        <f>(Table1[[#This Row],[Salary (Min)]]+Table1[[#This Row],[Salary (Max)]])/2</f>
        <v>62000</v>
      </c>
      <c r="E1528" t="s">
        <v>6693</v>
      </c>
      <c r="F1528" t="s">
        <v>3788</v>
      </c>
      <c r="G1528" t="str">
        <f>LEFT(Table1[[#This Row],[Location]],FIND(",",Table1[[#This Row],[Location]])-1)</f>
        <v>Boulder</v>
      </c>
      <c r="H1528" t="s">
        <v>118</v>
      </c>
      <c r="I1528" t="s">
        <v>222</v>
      </c>
      <c r="J1528" t="s">
        <v>24</v>
      </c>
      <c r="K1528" t="b">
        <v>0</v>
      </c>
      <c r="L1528">
        <v>0</v>
      </c>
      <c r="M1528">
        <v>0</v>
      </c>
      <c r="N1528">
        <v>0</v>
      </c>
      <c r="O1528">
        <v>1</v>
      </c>
      <c r="P1528">
        <v>0</v>
      </c>
      <c r="Q1528">
        <v>0</v>
      </c>
    </row>
    <row r="1529" spans="1:17" x14ac:dyDescent="0.3">
      <c r="A1529" t="str">
        <f>Cleaning!E2169</f>
        <v>Data Analyst</v>
      </c>
      <c r="B1529" s="2">
        <f>Cleaning!F2169*1000</f>
        <v>57000</v>
      </c>
      <c r="C1529" s="2">
        <f>Cleaning!G2169*1000</f>
        <v>67000</v>
      </c>
      <c r="D1529" s="2">
        <f>(Table1[[#This Row],[Salary (Min)]]+Table1[[#This Row],[Salary (Max)]])/2</f>
        <v>62000</v>
      </c>
      <c r="E1529" t="s">
        <v>7605</v>
      </c>
      <c r="F1529" t="s">
        <v>4660</v>
      </c>
      <c r="G1529" t="str">
        <f>LEFT(Table1[[#This Row],[Location]],FIND(",",Table1[[#This Row],[Location]])-1)</f>
        <v>Denver</v>
      </c>
      <c r="H1529" t="s">
        <v>91</v>
      </c>
      <c r="I1529" t="s">
        <v>29</v>
      </c>
      <c r="J1529" t="s">
        <v>39</v>
      </c>
      <c r="K1529" t="b">
        <v>0</v>
      </c>
      <c r="L1529">
        <v>0</v>
      </c>
      <c r="M1529">
        <v>0</v>
      </c>
      <c r="N1529">
        <v>0</v>
      </c>
      <c r="O1529">
        <v>0</v>
      </c>
      <c r="P1529">
        <v>0</v>
      </c>
      <c r="Q1529">
        <v>1</v>
      </c>
    </row>
    <row r="1530" spans="1:17" x14ac:dyDescent="0.3">
      <c r="A1530" t="str">
        <f>Cleaning!E2170</f>
        <v>Data Analyst</v>
      </c>
      <c r="B1530" s="2">
        <f>Cleaning!F2170*1000</f>
        <v>57000</v>
      </c>
      <c r="C1530" s="2">
        <f>Cleaning!G2170*1000</f>
        <v>67000</v>
      </c>
      <c r="D1530" s="2">
        <f>(Table1[[#This Row],[Salary (Min)]]+Table1[[#This Row],[Salary (Max)]])/2</f>
        <v>62000</v>
      </c>
      <c r="E1530" t="s">
        <v>6945</v>
      </c>
      <c r="F1530" t="s">
        <v>5938</v>
      </c>
      <c r="G1530" t="str">
        <f>LEFT(Table1[[#This Row],[Location]],FIND(",",Table1[[#This Row],[Location]])-1)</f>
        <v>Greenwood Village</v>
      </c>
      <c r="H1530" t="s">
        <v>28</v>
      </c>
      <c r="I1530" t="s">
        <v>46</v>
      </c>
      <c r="J1530" t="s">
        <v>229</v>
      </c>
      <c r="K1530" t="b">
        <v>0</v>
      </c>
      <c r="L1530">
        <v>0</v>
      </c>
      <c r="M1530">
        <v>0</v>
      </c>
      <c r="N1530">
        <v>0</v>
      </c>
      <c r="O1530">
        <v>0</v>
      </c>
      <c r="P1530">
        <v>0</v>
      </c>
      <c r="Q1530">
        <v>0</v>
      </c>
    </row>
    <row r="1531" spans="1:17" x14ac:dyDescent="0.3">
      <c r="A1531" t="str">
        <f>Cleaning!E2171</f>
        <v>Data Analyst</v>
      </c>
      <c r="B1531" s="2">
        <f>Cleaning!F2171*1000</f>
        <v>57000</v>
      </c>
      <c r="C1531" s="2">
        <f>Cleaning!G2171*1000</f>
        <v>67000</v>
      </c>
      <c r="D1531" s="2">
        <f>(Table1[[#This Row],[Salary (Min)]]+Table1[[#This Row],[Salary (Max)]])/2</f>
        <v>62000</v>
      </c>
      <c r="E1531" t="s">
        <v>7606</v>
      </c>
      <c r="F1531" t="s">
        <v>3788</v>
      </c>
      <c r="G1531" t="str">
        <f>LEFT(Table1[[#This Row],[Location]],FIND(",",Table1[[#This Row],[Location]])-1)</f>
        <v>Boulder</v>
      </c>
      <c r="H1531" t="s">
        <v>118</v>
      </c>
      <c r="I1531" t="s">
        <v>178</v>
      </c>
      <c r="J1531" t="s">
        <v>106</v>
      </c>
      <c r="K1531" t="b">
        <v>0</v>
      </c>
      <c r="L1531">
        <v>0</v>
      </c>
      <c r="M1531">
        <v>0</v>
      </c>
      <c r="N1531">
        <v>0</v>
      </c>
      <c r="O1531">
        <v>0</v>
      </c>
      <c r="P1531">
        <v>0</v>
      </c>
      <c r="Q1531">
        <v>1</v>
      </c>
    </row>
    <row r="1532" spans="1:17" x14ac:dyDescent="0.3">
      <c r="A1532" t="str">
        <f>Cleaning!E2172</f>
        <v>Data Analyst</v>
      </c>
      <c r="B1532" s="2">
        <f>Cleaning!F2172*1000</f>
        <v>57000</v>
      </c>
      <c r="C1532" s="2">
        <f>Cleaning!G2172*1000</f>
        <v>67000</v>
      </c>
      <c r="D1532" s="2">
        <f>(Table1[[#This Row],[Salary (Min)]]+Table1[[#This Row],[Salary (Max)]])/2</f>
        <v>62000</v>
      </c>
      <c r="E1532" t="s">
        <v>7607</v>
      </c>
      <c r="F1532" t="s">
        <v>4660</v>
      </c>
      <c r="G1532" t="str">
        <f>LEFT(Table1[[#This Row],[Location]],FIND(",",Table1[[#This Row],[Location]])-1)</f>
        <v>Denver</v>
      </c>
      <c r="H1532" t="s">
        <v>51</v>
      </c>
      <c r="I1532" t="s">
        <v>46</v>
      </c>
      <c r="J1532" t="s">
        <v>24</v>
      </c>
      <c r="K1532" t="b">
        <v>0</v>
      </c>
      <c r="L1532">
        <v>0</v>
      </c>
      <c r="M1532">
        <v>1</v>
      </c>
      <c r="N1532">
        <v>0</v>
      </c>
      <c r="O1532">
        <v>0</v>
      </c>
      <c r="P1532">
        <v>0</v>
      </c>
      <c r="Q1532">
        <v>0</v>
      </c>
    </row>
    <row r="1533" spans="1:17" x14ac:dyDescent="0.3">
      <c r="A1533" t="str">
        <f>Cleaning!E2173</f>
        <v>Data Analyst</v>
      </c>
      <c r="B1533" s="2">
        <f>Cleaning!F2173*1000</f>
        <v>57000</v>
      </c>
      <c r="C1533" s="2">
        <f>Cleaning!G2173*1000</f>
        <v>67000</v>
      </c>
      <c r="D1533" s="2">
        <f>(Table1[[#This Row],[Salary (Min)]]+Table1[[#This Row],[Salary (Max)]])/2</f>
        <v>62000</v>
      </c>
      <c r="E1533" t="s">
        <v>7608</v>
      </c>
      <c r="F1533" t="s">
        <v>4660</v>
      </c>
      <c r="G1533" t="str">
        <f>LEFT(Table1[[#This Row],[Location]],FIND(",",Table1[[#This Row],[Location]])-1)</f>
        <v>Denver</v>
      </c>
      <c r="H1533" t="s">
        <v>118</v>
      </c>
      <c r="I1533" t="s">
        <v>5945</v>
      </c>
      <c r="J1533" t="s">
        <v>39</v>
      </c>
      <c r="K1533" t="b">
        <v>0</v>
      </c>
      <c r="L1533">
        <v>1</v>
      </c>
      <c r="M1533">
        <v>1</v>
      </c>
      <c r="N1533">
        <v>0</v>
      </c>
      <c r="O1533">
        <v>1</v>
      </c>
      <c r="P1533">
        <v>0</v>
      </c>
      <c r="Q1533">
        <v>0</v>
      </c>
    </row>
    <row r="1534" spans="1:17" x14ac:dyDescent="0.3">
      <c r="A1534" t="str">
        <f>Cleaning!E2174</f>
        <v>Data Analyst</v>
      </c>
      <c r="B1534" s="2">
        <f>Cleaning!F2174*1000</f>
        <v>57000</v>
      </c>
      <c r="C1534" s="2">
        <f>Cleaning!G2174*1000</f>
        <v>67000</v>
      </c>
      <c r="D1534" s="2">
        <f>(Table1[[#This Row],[Salary (Min)]]+Table1[[#This Row],[Salary (Max)]])/2</f>
        <v>62000</v>
      </c>
      <c r="E1534" t="s">
        <v>7142</v>
      </c>
      <c r="F1534" t="s">
        <v>4660</v>
      </c>
      <c r="G1534" t="str">
        <f>LEFT(Table1[[#This Row],[Location]],FIND(",",Table1[[#This Row],[Location]])-1)</f>
        <v>Denver</v>
      </c>
      <c r="H1534" t="s">
        <v>20</v>
      </c>
      <c r="I1534" t="s">
        <v>178</v>
      </c>
      <c r="J1534" t="s">
        <v>120</v>
      </c>
      <c r="K1534" t="b">
        <v>0</v>
      </c>
      <c r="L1534">
        <v>1</v>
      </c>
      <c r="M1534">
        <v>0</v>
      </c>
      <c r="N1534">
        <v>0</v>
      </c>
      <c r="O1534">
        <v>0</v>
      </c>
      <c r="P1534">
        <v>0</v>
      </c>
      <c r="Q1534">
        <v>0</v>
      </c>
    </row>
    <row r="1535" spans="1:17" x14ac:dyDescent="0.3">
      <c r="A1535" t="str">
        <f>Cleaning!E2175</f>
        <v>Data Analyst</v>
      </c>
      <c r="B1535" s="2">
        <f>Cleaning!F2175*1000</f>
        <v>57000</v>
      </c>
      <c r="C1535" s="2">
        <f>Cleaning!G2175*1000</f>
        <v>67000</v>
      </c>
      <c r="D1535" s="2">
        <f>(Table1[[#This Row],[Salary (Min)]]+Table1[[#This Row],[Salary (Max)]])/2</f>
        <v>62000</v>
      </c>
      <c r="E1535" t="s">
        <v>6264</v>
      </c>
      <c r="F1535" t="s">
        <v>4660</v>
      </c>
      <c r="G1535" t="str">
        <f>LEFT(Table1[[#This Row],[Location]],FIND(",",Table1[[#This Row],[Location]])-1)</f>
        <v>Denver</v>
      </c>
      <c r="H1535" t="s">
        <v>118</v>
      </c>
      <c r="I1535" t="s">
        <v>46</v>
      </c>
      <c r="J1535" t="s">
        <v>47</v>
      </c>
      <c r="K1535" t="b">
        <v>0</v>
      </c>
      <c r="L1535">
        <v>0</v>
      </c>
      <c r="M1535">
        <v>1</v>
      </c>
      <c r="N1535">
        <v>0</v>
      </c>
      <c r="O1535">
        <v>0</v>
      </c>
      <c r="P1535">
        <v>0</v>
      </c>
      <c r="Q1535">
        <v>0</v>
      </c>
    </row>
    <row r="1536" spans="1:17" x14ac:dyDescent="0.3">
      <c r="A1536" t="str">
        <f>Cleaning!E2176</f>
        <v>Data Analyst</v>
      </c>
      <c r="B1536" s="2">
        <f>Cleaning!F2176*1000</f>
        <v>57000</v>
      </c>
      <c r="C1536" s="2">
        <f>Cleaning!G2176*1000</f>
        <v>67000</v>
      </c>
      <c r="D1536" s="2">
        <f>(Table1[[#This Row],[Salary (Min)]]+Table1[[#This Row],[Salary (Max)]])/2</f>
        <v>62000</v>
      </c>
      <c r="E1536" t="s">
        <v>7609</v>
      </c>
      <c r="F1536" t="s">
        <v>5953</v>
      </c>
      <c r="G1536" t="str">
        <f>LEFT(Table1[[#This Row],[Location]],FIND(",",Table1[[#This Row],[Location]])-1)</f>
        <v>Henderson</v>
      </c>
      <c r="H1536" t="s">
        <v>28</v>
      </c>
      <c r="I1536" t="s">
        <v>1188</v>
      </c>
      <c r="J1536" t="s">
        <v>132</v>
      </c>
      <c r="K1536" t="b">
        <v>0</v>
      </c>
      <c r="L1536">
        <v>0</v>
      </c>
      <c r="M1536">
        <v>0</v>
      </c>
      <c r="N1536">
        <v>0</v>
      </c>
      <c r="O1536">
        <v>0</v>
      </c>
      <c r="P1536">
        <v>0</v>
      </c>
      <c r="Q1536">
        <v>1</v>
      </c>
    </row>
    <row r="1537" spans="1:17" x14ac:dyDescent="0.3">
      <c r="A1537" t="str">
        <f>Cleaning!E2177</f>
        <v>Data Analyst</v>
      </c>
      <c r="B1537" s="2">
        <f>Cleaning!F2177*1000</f>
        <v>57000</v>
      </c>
      <c r="C1537" s="2">
        <f>Cleaning!G2177*1000</f>
        <v>67000</v>
      </c>
      <c r="D1537" s="2">
        <f>(Table1[[#This Row],[Salary (Min)]]+Table1[[#This Row],[Salary (Max)]])/2</f>
        <v>62000</v>
      </c>
      <c r="E1537" t="s">
        <v>6982</v>
      </c>
      <c r="F1537" t="s">
        <v>5956</v>
      </c>
      <c r="G1537" t="str">
        <f>LEFT(Table1[[#This Row],[Location]],FIND(",",Table1[[#This Row],[Location]])-1)</f>
        <v>Englewood</v>
      </c>
      <c r="H1537" t="s">
        <v>28</v>
      </c>
      <c r="I1537" t="s">
        <v>1489</v>
      </c>
      <c r="J1537" t="s">
        <v>132</v>
      </c>
      <c r="K1537" t="b">
        <v>0</v>
      </c>
      <c r="L1537">
        <v>1</v>
      </c>
      <c r="M1537">
        <v>0</v>
      </c>
      <c r="N1537">
        <v>0</v>
      </c>
      <c r="O1537">
        <v>1</v>
      </c>
      <c r="P1537">
        <v>1</v>
      </c>
      <c r="Q1537">
        <v>1</v>
      </c>
    </row>
    <row r="1538" spans="1:17" x14ac:dyDescent="0.3">
      <c r="A1538" t="str">
        <f>Cleaning!E2178</f>
        <v>Data Analyst</v>
      </c>
      <c r="B1538" s="2">
        <f>Cleaning!F2178*1000</f>
        <v>57000</v>
      </c>
      <c r="C1538" s="2">
        <f>Cleaning!G2178*1000</f>
        <v>67000</v>
      </c>
      <c r="D1538" s="2">
        <f>(Table1[[#This Row],[Salary (Min)]]+Table1[[#This Row],[Salary (Max)]])/2</f>
        <v>62000</v>
      </c>
      <c r="E1538" t="s">
        <v>6889</v>
      </c>
      <c r="F1538" t="s">
        <v>4660</v>
      </c>
      <c r="G1538" t="str">
        <f>LEFT(Table1[[#This Row],[Location]],FIND(",",Table1[[#This Row],[Location]])-1)</f>
        <v>Denver</v>
      </c>
      <c r="H1538" t="s">
        <v>118</v>
      </c>
      <c r="I1538" t="s">
        <v>99</v>
      </c>
      <c r="J1538" t="s">
        <v>106</v>
      </c>
      <c r="K1538" t="b">
        <v>0</v>
      </c>
      <c r="L1538">
        <v>1</v>
      </c>
      <c r="M1538">
        <v>1</v>
      </c>
      <c r="N1538">
        <v>0</v>
      </c>
      <c r="O1538">
        <v>0</v>
      </c>
      <c r="P1538">
        <v>0</v>
      </c>
      <c r="Q1538">
        <v>1</v>
      </c>
    </row>
    <row r="1539" spans="1:17" x14ac:dyDescent="0.3">
      <c r="A1539" t="str">
        <f>Cleaning!E2179</f>
        <v>Data Analyst</v>
      </c>
      <c r="B1539" s="2">
        <f>Cleaning!F2179*1000</f>
        <v>57000</v>
      </c>
      <c r="C1539" s="2">
        <f>Cleaning!G2179*1000</f>
        <v>67000</v>
      </c>
      <c r="D1539" s="2">
        <f>(Table1[[#This Row],[Salary (Min)]]+Table1[[#This Row],[Salary (Max)]])/2</f>
        <v>62000</v>
      </c>
      <c r="E1539" t="s">
        <v>7610</v>
      </c>
      <c r="F1539" t="s">
        <v>4660</v>
      </c>
      <c r="G1539" t="str">
        <f>LEFT(Table1[[#This Row],[Location]],FIND(",",Table1[[#This Row],[Location]])-1)</f>
        <v>Denver</v>
      </c>
      <c r="H1539" t="s">
        <v>35</v>
      </c>
      <c r="I1539" t="s">
        <v>46</v>
      </c>
      <c r="J1539" t="s">
        <v>24</v>
      </c>
      <c r="K1539" t="b">
        <v>0</v>
      </c>
      <c r="L1539">
        <v>1</v>
      </c>
      <c r="M1539">
        <v>1</v>
      </c>
      <c r="N1539">
        <v>1</v>
      </c>
      <c r="O1539">
        <v>1</v>
      </c>
      <c r="P1539">
        <v>0</v>
      </c>
      <c r="Q1539">
        <v>1</v>
      </c>
    </row>
    <row r="1540" spans="1:17" x14ac:dyDescent="0.3">
      <c r="A1540" t="str">
        <f>Cleaning!E2180</f>
        <v>Data Analyst</v>
      </c>
      <c r="B1540" s="2">
        <f>Cleaning!F2180*1000</f>
        <v>57000</v>
      </c>
      <c r="C1540" s="2">
        <f>Cleaning!G2180*1000</f>
        <v>67000</v>
      </c>
      <c r="D1540" s="2">
        <f>(Table1[[#This Row],[Salary (Min)]]+Table1[[#This Row],[Salary (Max)]])/2</f>
        <v>62000</v>
      </c>
      <c r="E1540" t="s">
        <v>6234</v>
      </c>
      <c r="F1540" t="s">
        <v>5938</v>
      </c>
      <c r="G1540" t="str">
        <f>LEFT(Table1[[#This Row],[Location]],FIND(",",Table1[[#This Row],[Location]])-1)</f>
        <v>Greenwood Village</v>
      </c>
      <c r="H1540" t="s">
        <v>35</v>
      </c>
      <c r="I1540" t="s">
        <v>222</v>
      </c>
      <c r="J1540" t="s">
        <v>31</v>
      </c>
      <c r="K1540" t="b">
        <v>1</v>
      </c>
      <c r="L1540">
        <v>1</v>
      </c>
      <c r="M1540">
        <v>1</v>
      </c>
      <c r="N1540">
        <v>0</v>
      </c>
      <c r="O1540">
        <v>1</v>
      </c>
      <c r="P1540">
        <v>0</v>
      </c>
      <c r="Q1540">
        <v>1</v>
      </c>
    </row>
    <row r="1541" spans="1:17" x14ac:dyDescent="0.3">
      <c r="A1541" t="str">
        <f>Cleaning!E2181</f>
        <v>Data Analyst</v>
      </c>
      <c r="B1541" s="2">
        <f>Cleaning!F2181*1000</f>
        <v>57000</v>
      </c>
      <c r="C1541" s="2">
        <f>Cleaning!G2181*1000</f>
        <v>67000</v>
      </c>
      <c r="D1541" s="2">
        <f>(Table1[[#This Row],[Salary (Min)]]+Table1[[#This Row],[Salary (Max)]])/2</f>
        <v>62000</v>
      </c>
      <c r="E1541" t="s">
        <v>6264</v>
      </c>
      <c r="F1541" t="s">
        <v>4660</v>
      </c>
      <c r="G1541" t="str">
        <f>LEFT(Table1[[#This Row],[Location]],FIND(",",Table1[[#This Row],[Location]])-1)</f>
        <v>Denver</v>
      </c>
      <c r="H1541" t="s">
        <v>118</v>
      </c>
      <c r="I1541" t="s">
        <v>46</v>
      </c>
      <c r="J1541" t="s">
        <v>47</v>
      </c>
      <c r="K1541" t="b">
        <v>0</v>
      </c>
      <c r="L1541">
        <v>0</v>
      </c>
      <c r="M1541">
        <v>0</v>
      </c>
      <c r="N1541">
        <v>0</v>
      </c>
      <c r="O1541">
        <v>0</v>
      </c>
      <c r="P1541">
        <v>0</v>
      </c>
      <c r="Q1541">
        <v>0</v>
      </c>
    </row>
    <row r="1542" spans="1:17" x14ac:dyDescent="0.3">
      <c r="A1542" t="str">
        <f>Cleaning!E2182</f>
        <v>Business Analyst</v>
      </c>
      <c r="B1542" s="2">
        <f>Cleaning!F2182*1000</f>
        <v>57000</v>
      </c>
      <c r="C1542" s="2">
        <f>Cleaning!G2182*1000</f>
        <v>67000</v>
      </c>
      <c r="D1542" s="2">
        <f>(Table1[[#This Row],[Salary (Min)]]+Table1[[#This Row],[Salary (Max)]])/2</f>
        <v>62000</v>
      </c>
      <c r="E1542" t="s">
        <v>7611</v>
      </c>
      <c r="F1542" t="s">
        <v>5967</v>
      </c>
      <c r="G1542" t="str">
        <f>LEFT(Table1[[#This Row],[Location]],FIND(",",Table1[[#This Row],[Location]])-1)</f>
        <v>Lakewood</v>
      </c>
      <c r="H1542" t="s">
        <v>118</v>
      </c>
      <c r="I1542" t="s">
        <v>119</v>
      </c>
      <c r="J1542" t="s">
        <v>441</v>
      </c>
      <c r="K1542" t="b">
        <v>0</v>
      </c>
      <c r="L1542">
        <v>0</v>
      </c>
      <c r="M1542">
        <v>0</v>
      </c>
      <c r="N1542">
        <v>0</v>
      </c>
      <c r="O1542">
        <v>1</v>
      </c>
      <c r="P1542">
        <v>0</v>
      </c>
      <c r="Q1542">
        <v>0</v>
      </c>
    </row>
    <row r="1543" spans="1:17" x14ac:dyDescent="0.3">
      <c r="A1543" t="str">
        <f>Cleaning!E2183</f>
        <v>Data Analyst</v>
      </c>
      <c r="B1543" s="2">
        <f>Cleaning!F2183*1000</f>
        <v>57000</v>
      </c>
      <c r="C1543" s="2">
        <f>Cleaning!G2183*1000</f>
        <v>67000</v>
      </c>
      <c r="D1543" s="2">
        <f>(Table1[[#This Row],[Salary (Min)]]+Table1[[#This Row],[Salary (Max)]])/2</f>
        <v>62000</v>
      </c>
      <c r="E1543" t="s">
        <v>7612</v>
      </c>
      <c r="F1543" t="s">
        <v>4660</v>
      </c>
      <c r="G1543" t="str">
        <f>LEFT(Table1[[#This Row],[Location]],FIND(",",Table1[[#This Row],[Location]])-1)</f>
        <v>Denver</v>
      </c>
      <c r="H1543" t="s">
        <v>118</v>
      </c>
      <c r="I1543" t="s">
        <v>202</v>
      </c>
      <c r="J1543" t="s">
        <v>106</v>
      </c>
      <c r="K1543" t="b">
        <v>0</v>
      </c>
      <c r="L1543">
        <v>0</v>
      </c>
      <c r="M1543">
        <v>0</v>
      </c>
      <c r="N1543">
        <v>0</v>
      </c>
      <c r="O1543">
        <v>0</v>
      </c>
      <c r="P1543">
        <v>0</v>
      </c>
      <c r="Q1543">
        <v>0</v>
      </c>
    </row>
    <row r="1544" spans="1:17" x14ac:dyDescent="0.3">
      <c r="A1544" t="str">
        <f>Cleaning!E2184</f>
        <v>Data Analyst</v>
      </c>
      <c r="B1544" s="2">
        <f>Cleaning!F2184*1000</f>
        <v>57000</v>
      </c>
      <c r="C1544" s="2">
        <f>Cleaning!G2184*1000</f>
        <v>67000</v>
      </c>
      <c r="D1544" s="2">
        <f>(Table1[[#This Row],[Salary (Min)]]+Table1[[#This Row],[Salary (Max)]])/2</f>
        <v>62000</v>
      </c>
      <c r="E1544" t="s">
        <v>7613</v>
      </c>
      <c r="F1544" t="s">
        <v>5967</v>
      </c>
      <c r="G1544" t="str">
        <f>LEFT(Table1[[#This Row],[Location]],FIND(",",Table1[[#This Row],[Location]])-1)</f>
        <v>Lakewood</v>
      </c>
      <c r="H1544" t="s">
        <v>20</v>
      </c>
      <c r="I1544" t="s">
        <v>37</v>
      </c>
      <c r="J1544" t="s">
        <v>39</v>
      </c>
      <c r="K1544" t="b">
        <v>0</v>
      </c>
      <c r="L1544">
        <v>1</v>
      </c>
      <c r="M1544">
        <v>1</v>
      </c>
      <c r="N1544">
        <v>0</v>
      </c>
      <c r="O1544">
        <v>1</v>
      </c>
      <c r="P1544">
        <v>0</v>
      </c>
      <c r="Q1544">
        <v>0</v>
      </c>
    </row>
    <row r="1545" spans="1:17" x14ac:dyDescent="0.3">
      <c r="A1545" t="str">
        <f>Cleaning!E2213</f>
        <v>Data Analyst</v>
      </c>
      <c r="B1545" s="2">
        <f>Cleaning!F2213*1000</f>
        <v>57000</v>
      </c>
      <c r="C1545" s="2">
        <f>Cleaning!G2213*1000</f>
        <v>100000</v>
      </c>
      <c r="D1545" s="2">
        <f>(Table1[[#This Row],[Salary (Min)]]+Table1[[#This Row],[Salary (Max)]])/2</f>
        <v>78500</v>
      </c>
      <c r="E1545" t="s">
        <v>7634</v>
      </c>
      <c r="F1545" t="s">
        <v>6029</v>
      </c>
      <c r="G1545" t="str">
        <f>LEFT(Table1[[#This Row],[Location]],FIND(",",Table1[[#This Row],[Location]])-1)</f>
        <v>Broomfield</v>
      </c>
      <c r="H1545" t="s">
        <v>28</v>
      </c>
      <c r="I1545" t="s">
        <v>3255</v>
      </c>
      <c r="J1545" t="s">
        <v>132</v>
      </c>
      <c r="K1545" t="b">
        <v>0</v>
      </c>
      <c r="L1545">
        <v>0</v>
      </c>
      <c r="M1545">
        <v>0</v>
      </c>
      <c r="N1545">
        <v>0</v>
      </c>
      <c r="O1545">
        <v>0</v>
      </c>
      <c r="P1545">
        <v>0</v>
      </c>
      <c r="Q1545">
        <v>1</v>
      </c>
    </row>
    <row r="1546" spans="1:17" x14ac:dyDescent="0.3">
      <c r="A1546" t="str">
        <f>Cleaning!E2214</f>
        <v>Data Analyst</v>
      </c>
      <c r="B1546" s="2">
        <f>Cleaning!F2214*1000</f>
        <v>57000</v>
      </c>
      <c r="C1546" s="2">
        <f>Cleaning!G2214*1000</f>
        <v>100000</v>
      </c>
      <c r="D1546" s="2">
        <f>(Table1[[#This Row],[Salary (Min)]]+Table1[[#This Row],[Salary (Max)]])/2</f>
        <v>78500</v>
      </c>
      <c r="E1546" t="s">
        <v>6311</v>
      </c>
      <c r="F1546" t="s">
        <v>4660</v>
      </c>
      <c r="G1546" t="str">
        <f>LEFT(Table1[[#This Row],[Location]],FIND(",",Table1[[#This Row],[Location]])-1)</f>
        <v>Denver</v>
      </c>
      <c r="H1546" t="s">
        <v>35</v>
      </c>
      <c r="I1546" t="s">
        <v>46</v>
      </c>
      <c r="J1546" t="s">
        <v>120</v>
      </c>
      <c r="K1546" t="b">
        <v>1</v>
      </c>
      <c r="L1546">
        <v>0</v>
      </c>
      <c r="M1546">
        <v>0</v>
      </c>
      <c r="N1546">
        <v>0</v>
      </c>
      <c r="O1546">
        <v>0</v>
      </c>
      <c r="P1546">
        <v>0</v>
      </c>
      <c r="Q1546">
        <v>1</v>
      </c>
    </row>
    <row r="1547" spans="1:17" x14ac:dyDescent="0.3">
      <c r="A1547" t="str">
        <f>Cleaning!E2215</f>
        <v>Data Analyst</v>
      </c>
      <c r="B1547" s="2">
        <f>Cleaning!F2215*1000</f>
        <v>57000</v>
      </c>
      <c r="C1547" s="2">
        <f>Cleaning!G2215*1000</f>
        <v>100000</v>
      </c>
      <c r="D1547" s="2">
        <f>(Table1[[#This Row],[Salary (Min)]]+Table1[[#This Row],[Salary (Max)]])/2</f>
        <v>78500</v>
      </c>
      <c r="E1547" t="s">
        <v>7635</v>
      </c>
      <c r="F1547" t="s">
        <v>1708</v>
      </c>
      <c r="G1547" t="str">
        <f>LEFT(Table1[[#This Row],[Location]],FIND(",",Table1[[#This Row],[Location]])-1)</f>
        <v>Centennial</v>
      </c>
      <c r="H1547" t="s">
        <v>28</v>
      </c>
      <c r="I1547" t="s">
        <v>137</v>
      </c>
      <c r="J1547" t="s">
        <v>132</v>
      </c>
      <c r="K1547" t="b">
        <v>0</v>
      </c>
      <c r="L1547">
        <v>1</v>
      </c>
      <c r="M1547">
        <v>1</v>
      </c>
      <c r="N1547">
        <v>0</v>
      </c>
      <c r="O1547">
        <v>1</v>
      </c>
      <c r="P1547">
        <v>0</v>
      </c>
      <c r="Q1547">
        <v>1</v>
      </c>
    </row>
    <row r="1548" spans="1:17" x14ac:dyDescent="0.3">
      <c r="A1548" t="str">
        <f>Cleaning!E2216</f>
        <v>Data Analyst</v>
      </c>
      <c r="B1548" s="2">
        <f>Cleaning!F2216*1000</f>
        <v>57000</v>
      </c>
      <c r="C1548" s="2">
        <f>Cleaning!G2216*1000</f>
        <v>100000</v>
      </c>
      <c r="D1548" s="2">
        <f>(Table1[[#This Row],[Salary (Min)]]+Table1[[#This Row],[Salary (Max)]])/2</f>
        <v>78500</v>
      </c>
      <c r="E1548" t="s">
        <v>6458</v>
      </c>
      <c r="F1548" t="s">
        <v>4660</v>
      </c>
      <c r="G1548" t="str">
        <f>LEFT(Table1[[#This Row],[Location]],FIND(",",Table1[[#This Row],[Location]])-1)</f>
        <v>Denver</v>
      </c>
      <c r="H1548" t="s">
        <v>118</v>
      </c>
      <c r="I1548" t="s">
        <v>222</v>
      </c>
      <c r="J1548" t="s">
        <v>39</v>
      </c>
      <c r="K1548" t="b">
        <v>0</v>
      </c>
      <c r="L1548">
        <v>0</v>
      </c>
      <c r="M1548">
        <v>1</v>
      </c>
      <c r="N1548">
        <v>0</v>
      </c>
      <c r="O1548">
        <v>0</v>
      </c>
      <c r="P1548">
        <v>0</v>
      </c>
      <c r="Q1548">
        <v>0</v>
      </c>
    </row>
    <row r="1549" spans="1:17" x14ac:dyDescent="0.3">
      <c r="A1549" t="str">
        <f>Cleaning!E2217</f>
        <v>Data Analyst</v>
      </c>
      <c r="B1549" s="2">
        <f>Cleaning!F2217*1000</f>
        <v>57000</v>
      </c>
      <c r="C1549" s="2">
        <f>Cleaning!G2217*1000</f>
        <v>100000</v>
      </c>
      <c r="D1549" s="2">
        <f>(Table1[[#This Row],[Salary (Min)]]+Table1[[#This Row],[Salary (Max)]])/2</f>
        <v>78500</v>
      </c>
      <c r="E1549" t="s">
        <v>7636</v>
      </c>
      <c r="F1549" t="s">
        <v>5956</v>
      </c>
      <c r="G1549" t="str">
        <f>LEFT(Table1[[#This Row],[Location]],FIND(",",Table1[[#This Row],[Location]])-1)</f>
        <v>Englewood</v>
      </c>
      <c r="H1549" t="s">
        <v>51</v>
      </c>
      <c r="I1549" t="s">
        <v>29</v>
      </c>
      <c r="J1549" t="s">
        <v>39</v>
      </c>
      <c r="K1549" t="b">
        <v>0</v>
      </c>
      <c r="L1549">
        <v>1</v>
      </c>
      <c r="M1549">
        <v>1</v>
      </c>
      <c r="N1549">
        <v>1</v>
      </c>
      <c r="O1549">
        <v>0</v>
      </c>
      <c r="P1549">
        <v>0</v>
      </c>
      <c r="Q1549">
        <v>0</v>
      </c>
    </row>
    <row r="1550" spans="1:17" x14ac:dyDescent="0.3">
      <c r="A1550" t="str">
        <f>Cleaning!E2218</f>
        <v>Data Analyst</v>
      </c>
      <c r="B1550" s="2">
        <f>Cleaning!F2218*1000</f>
        <v>57000</v>
      </c>
      <c r="C1550" s="2">
        <f>Cleaning!G2218*1000</f>
        <v>100000</v>
      </c>
      <c r="D1550" s="2">
        <f>(Table1[[#This Row],[Salary (Min)]]+Table1[[#This Row],[Salary (Max)]])/2</f>
        <v>78500</v>
      </c>
      <c r="E1550" t="s">
        <v>7637</v>
      </c>
      <c r="F1550" t="s">
        <v>4660</v>
      </c>
      <c r="G1550" t="str">
        <f>LEFT(Table1[[#This Row],[Location]],FIND(",",Table1[[#This Row],[Location]])-1)</f>
        <v>Denver</v>
      </c>
      <c r="H1550" t="s">
        <v>118</v>
      </c>
      <c r="I1550" t="s">
        <v>222</v>
      </c>
      <c r="J1550" t="s">
        <v>160</v>
      </c>
      <c r="K1550" t="b">
        <v>0</v>
      </c>
      <c r="L1550">
        <v>0</v>
      </c>
      <c r="M1550">
        <v>0</v>
      </c>
      <c r="N1550">
        <v>0</v>
      </c>
      <c r="O1550">
        <v>0</v>
      </c>
      <c r="P1550">
        <v>0</v>
      </c>
      <c r="Q1550">
        <v>1</v>
      </c>
    </row>
    <row r="1551" spans="1:17" x14ac:dyDescent="0.3">
      <c r="A1551" t="str">
        <f>Cleaning!E2219</f>
        <v>Data Analyst</v>
      </c>
      <c r="B1551" s="2">
        <f>Cleaning!F2219*1000</f>
        <v>57000</v>
      </c>
      <c r="C1551" s="2">
        <f>Cleaning!G2219*1000</f>
        <v>100000</v>
      </c>
      <c r="D1551" s="2">
        <f>(Table1[[#This Row],[Salary (Min)]]+Table1[[#This Row],[Salary (Max)]])/2</f>
        <v>78500</v>
      </c>
      <c r="E1551" t="s">
        <v>6338</v>
      </c>
      <c r="F1551" t="s">
        <v>4660</v>
      </c>
      <c r="G1551" t="str">
        <f>LEFT(Table1[[#This Row],[Location]],FIND(",",Table1[[#This Row],[Location]])-1)</f>
        <v>Denver</v>
      </c>
      <c r="H1551" t="s">
        <v>91</v>
      </c>
      <c r="I1551" t="s">
        <v>202</v>
      </c>
      <c r="J1551" t="s">
        <v>441</v>
      </c>
      <c r="K1551" t="b">
        <v>0</v>
      </c>
      <c r="L1551">
        <v>0</v>
      </c>
      <c r="M1551">
        <v>0</v>
      </c>
      <c r="N1551">
        <v>0</v>
      </c>
      <c r="O1551">
        <v>0</v>
      </c>
      <c r="P1551">
        <v>0</v>
      </c>
      <c r="Q1551">
        <v>1</v>
      </c>
    </row>
    <row r="1552" spans="1:17" x14ac:dyDescent="0.3">
      <c r="A1552" t="str">
        <f>Cleaning!E2220</f>
        <v>Data Analyst</v>
      </c>
      <c r="B1552" s="2">
        <f>Cleaning!F2220*1000</f>
        <v>57000</v>
      </c>
      <c r="C1552" s="2">
        <f>Cleaning!G2220*1000</f>
        <v>100000</v>
      </c>
      <c r="D1552" s="2">
        <f>(Table1[[#This Row],[Salary (Min)]]+Table1[[#This Row],[Salary (Max)]])/2</f>
        <v>78500</v>
      </c>
      <c r="E1552" t="s">
        <v>6601</v>
      </c>
      <c r="F1552" t="s">
        <v>6001</v>
      </c>
      <c r="G1552" t="str">
        <f>LEFT(Table1[[#This Row],[Location]],FIND(",",Table1[[#This Row],[Location]])-1)</f>
        <v>Aurora</v>
      </c>
      <c r="H1552" t="s">
        <v>28</v>
      </c>
      <c r="I1552" t="s">
        <v>29</v>
      </c>
      <c r="J1552" t="s">
        <v>132</v>
      </c>
      <c r="K1552" t="b">
        <v>0</v>
      </c>
      <c r="L1552">
        <v>0</v>
      </c>
      <c r="M1552">
        <v>0</v>
      </c>
      <c r="N1552">
        <v>0</v>
      </c>
      <c r="O1552">
        <v>0</v>
      </c>
      <c r="P1552">
        <v>0</v>
      </c>
      <c r="Q1552">
        <v>0</v>
      </c>
    </row>
    <row r="1553" spans="1:17" x14ac:dyDescent="0.3">
      <c r="A1553" t="str">
        <f>Cleaning!E2221</f>
        <v>Data Analyst</v>
      </c>
      <c r="B1553" s="2">
        <f>Cleaning!F2221*1000</f>
        <v>57000</v>
      </c>
      <c r="C1553" s="2">
        <f>Cleaning!G2221*1000</f>
        <v>100000</v>
      </c>
      <c r="D1553" s="2">
        <f>(Table1[[#This Row],[Salary (Min)]]+Table1[[#This Row],[Salary (Max)]])/2</f>
        <v>78500</v>
      </c>
      <c r="E1553" t="s">
        <v>7638</v>
      </c>
      <c r="F1553" t="s">
        <v>5967</v>
      </c>
      <c r="G1553" t="str">
        <f>LEFT(Table1[[#This Row],[Location]],FIND(",",Table1[[#This Row],[Location]])-1)</f>
        <v>Lakewood</v>
      </c>
      <c r="H1553" t="s">
        <v>72</v>
      </c>
      <c r="I1553" t="s">
        <v>46</v>
      </c>
      <c r="J1553" t="s">
        <v>155</v>
      </c>
      <c r="K1553" t="b">
        <v>0</v>
      </c>
      <c r="L1553">
        <v>0</v>
      </c>
      <c r="M1553">
        <v>0</v>
      </c>
      <c r="N1553">
        <v>0</v>
      </c>
      <c r="O1553">
        <v>0</v>
      </c>
      <c r="P1553">
        <v>0</v>
      </c>
      <c r="Q1553">
        <v>0</v>
      </c>
    </row>
    <row r="1554" spans="1:17" x14ac:dyDescent="0.3">
      <c r="A1554" t="str">
        <f>Cleaning!E2222</f>
        <v>Data Analyst</v>
      </c>
      <c r="B1554" s="2">
        <f>Cleaning!F2222*1000</f>
        <v>57000</v>
      </c>
      <c r="C1554" s="2">
        <f>Cleaning!G2222*1000</f>
        <v>100000</v>
      </c>
      <c r="D1554" s="2">
        <f>(Table1[[#This Row],[Salary (Min)]]+Table1[[#This Row],[Salary (Max)]])/2</f>
        <v>78500</v>
      </c>
      <c r="E1554" t="s">
        <v>6657</v>
      </c>
      <c r="F1554" t="s">
        <v>5938</v>
      </c>
      <c r="G1554" t="str">
        <f>LEFT(Table1[[#This Row],[Location]],FIND(",",Table1[[#This Row],[Location]])-1)</f>
        <v>Greenwood Village</v>
      </c>
      <c r="H1554" t="s">
        <v>91</v>
      </c>
      <c r="I1554" t="s">
        <v>137</v>
      </c>
      <c r="J1554" t="s">
        <v>155</v>
      </c>
      <c r="K1554" t="b">
        <v>0</v>
      </c>
      <c r="L1554">
        <v>1</v>
      </c>
      <c r="M1554">
        <v>0</v>
      </c>
      <c r="N1554">
        <v>0</v>
      </c>
      <c r="O1554">
        <v>0</v>
      </c>
      <c r="P1554">
        <v>0</v>
      </c>
      <c r="Q1554">
        <v>0</v>
      </c>
    </row>
    <row r="1555" spans="1:17" x14ac:dyDescent="0.3">
      <c r="A1555" t="str">
        <f>Cleaning!E2223</f>
        <v>Data Analyst</v>
      </c>
      <c r="B1555" s="2">
        <f>Cleaning!F2223*1000</f>
        <v>57000</v>
      </c>
      <c r="C1555" s="2">
        <f>Cleaning!G2223*1000</f>
        <v>100000</v>
      </c>
      <c r="D1555" s="2">
        <f>(Table1[[#This Row],[Salary (Min)]]+Table1[[#This Row],[Salary (Max)]])/2</f>
        <v>78500</v>
      </c>
      <c r="E1555" t="s">
        <v>6264</v>
      </c>
      <c r="F1555" t="s">
        <v>4660</v>
      </c>
      <c r="G1555" t="str">
        <f>LEFT(Table1[[#This Row],[Location]],FIND(",",Table1[[#This Row],[Location]])-1)</f>
        <v>Denver</v>
      </c>
      <c r="H1555" t="s">
        <v>118</v>
      </c>
      <c r="I1555" t="s">
        <v>46</v>
      </c>
      <c r="J1555" t="s">
        <v>47</v>
      </c>
      <c r="K1555" t="b">
        <v>0</v>
      </c>
      <c r="L1555">
        <v>1</v>
      </c>
      <c r="M1555">
        <v>0</v>
      </c>
      <c r="N1555">
        <v>0</v>
      </c>
      <c r="O1555">
        <v>1</v>
      </c>
      <c r="P1555">
        <v>0</v>
      </c>
      <c r="Q1555">
        <v>1</v>
      </c>
    </row>
    <row r="1556" spans="1:17" x14ac:dyDescent="0.3">
      <c r="A1556" t="str">
        <f>Cleaning!E2224</f>
        <v>Data Analyst</v>
      </c>
      <c r="B1556" s="2">
        <f>Cleaning!F2224*1000</f>
        <v>57000</v>
      </c>
      <c r="C1556" s="2">
        <f>Cleaning!G2224*1000</f>
        <v>100000</v>
      </c>
      <c r="D1556" s="2">
        <f>(Table1[[#This Row],[Salary (Min)]]+Table1[[#This Row],[Salary (Max)]])/2</f>
        <v>78500</v>
      </c>
      <c r="E1556" t="s">
        <v>7639</v>
      </c>
      <c r="F1556" t="s">
        <v>4660</v>
      </c>
      <c r="G1556" t="str">
        <f>LEFT(Table1[[#This Row],[Location]],FIND(",",Table1[[#This Row],[Location]])-1)</f>
        <v>Denver</v>
      </c>
      <c r="H1556" t="s">
        <v>118</v>
      </c>
      <c r="I1556" t="s">
        <v>222</v>
      </c>
      <c r="J1556" t="s">
        <v>441</v>
      </c>
      <c r="K1556" t="b">
        <v>1</v>
      </c>
      <c r="L1556">
        <v>1</v>
      </c>
      <c r="M1556">
        <v>1</v>
      </c>
      <c r="N1556">
        <v>0</v>
      </c>
      <c r="O1556">
        <v>0</v>
      </c>
      <c r="P1556">
        <v>0</v>
      </c>
      <c r="Q1556">
        <v>0</v>
      </c>
    </row>
    <row r="1557" spans="1:17" x14ac:dyDescent="0.3">
      <c r="A1557" t="str">
        <f>Cleaning!E2225</f>
        <v>Data Analyst</v>
      </c>
      <c r="B1557" s="2">
        <f>Cleaning!F2225*1000</f>
        <v>57000</v>
      </c>
      <c r="C1557" s="2">
        <f>Cleaning!G2225*1000</f>
        <v>100000</v>
      </c>
      <c r="D1557" s="2">
        <f>(Table1[[#This Row],[Salary (Min)]]+Table1[[#This Row],[Salary (Max)]])/2</f>
        <v>78500</v>
      </c>
      <c r="E1557" t="s">
        <v>7640</v>
      </c>
      <c r="F1557" t="s">
        <v>6001</v>
      </c>
      <c r="G1557" t="str">
        <f>LEFT(Table1[[#This Row],[Location]],FIND(",",Table1[[#This Row],[Location]])-1)</f>
        <v>Aurora</v>
      </c>
      <c r="H1557" t="s">
        <v>51</v>
      </c>
      <c r="I1557" t="s">
        <v>5191</v>
      </c>
      <c r="J1557" t="s">
        <v>39</v>
      </c>
      <c r="K1557" t="b">
        <v>0</v>
      </c>
      <c r="L1557">
        <v>1</v>
      </c>
      <c r="M1557">
        <v>0</v>
      </c>
      <c r="N1557">
        <v>0</v>
      </c>
      <c r="O1557">
        <v>0</v>
      </c>
      <c r="P1557">
        <v>0</v>
      </c>
      <c r="Q1557">
        <v>1</v>
      </c>
    </row>
    <row r="1558" spans="1:17" x14ac:dyDescent="0.3">
      <c r="A1558" t="str">
        <f>Cleaning!E2226</f>
        <v>Data Analyst</v>
      </c>
      <c r="B1558" s="2">
        <f>Cleaning!F2226*1000</f>
        <v>57000</v>
      </c>
      <c r="C1558" s="2">
        <f>Cleaning!G2226*1000</f>
        <v>100000</v>
      </c>
      <c r="D1558" s="2">
        <f>(Table1[[#This Row],[Salary (Min)]]+Table1[[#This Row],[Salary (Max)]])/2</f>
        <v>78500</v>
      </c>
      <c r="E1558" t="s">
        <v>7641</v>
      </c>
      <c r="F1558" t="s">
        <v>4660</v>
      </c>
      <c r="G1558" t="str">
        <f>LEFT(Table1[[#This Row],[Location]],FIND(",",Table1[[#This Row],[Location]])-1)</f>
        <v>Denver</v>
      </c>
      <c r="H1558" t="s">
        <v>91</v>
      </c>
      <c r="I1558" t="s">
        <v>46</v>
      </c>
      <c r="J1558" t="s">
        <v>155</v>
      </c>
      <c r="K1558" t="b">
        <v>0</v>
      </c>
      <c r="L1558">
        <v>1</v>
      </c>
      <c r="M1558">
        <v>1</v>
      </c>
      <c r="N1558">
        <v>0</v>
      </c>
      <c r="O1558">
        <v>0</v>
      </c>
      <c r="P1558">
        <v>0</v>
      </c>
      <c r="Q1558">
        <v>1</v>
      </c>
    </row>
    <row r="1559" spans="1:17" x14ac:dyDescent="0.3">
      <c r="A1559" t="str">
        <f>Cleaning!E2227</f>
        <v>Data Analyst</v>
      </c>
      <c r="B1559" s="2">
        <f>Cleaning!F2227*1000</f>
        <v>57000</v>
      </c>
      <c r="C1559" s="2">
        <f>Cleaning!G2227*1000</f>
        <v>100000</v>
      </c>
      <c r="D1559" s="2">
        <f>(Table1[[#This Row],[Salary (Min)]]+Table1[[#This Row],[Salary (Max)]])/2</f>
        <v>78500</v>
      </c>
      <c r="E1559" t="s">
        <v>7642</v>
      </c>
      <c r="F1559" t="s">
        <v>5991</v>
      </c>
      <c r="G1559" t="str">
        <f>LEFT(Table1[[#This Row],[Location]],FIND(",",Table1[[#This Row],[Location]])-1)</f>
        <v>Louisville</v>
      </c>
      <c r="H1559" t="s">
        <v>51</v>
      </c>
      <c r="I1559" t="s">
        <v>178</v>
      </c>
      <c r="J1559" t="s">
        <v>160</v>
      </c>
      <c r="K1559" t="b">
        <v>0</v>
      </c>
      <c r="L1559">
        <v>0</v>
      </c>
      <c r="M1559">
        <v>0</v>
      </c>
      <c r="N1559">
        <v>0</v>
      </c>
      <c r="O1559">
        <v>0</v>
      </c>
      <c r="P1559">
        <v>0</v>
      </c>
      <c r="Q1559">
        <v>1</v>
      </c>
    </row>
    <row r="1560" spans="1:17" x14ac:dyDescent="0.3">
      <c r="A1560" t="str">
        <f>Cleaning!E2228</f>
        <v>Data Analyst</v>
      </c>
      <c r="B1560" s="2">
        <f>Cleaning!F2228*1000</f>
        <v>57000</v>
      </c>
      <c r="C1560" s="2">
        <f>Cleaning!G2228*1000</f>
        <v>100000</v>
      </c>
      <c r="D1560" s="2">
        <f>(Table1[[#This Row],[Salary (Min)]]+Table1[[#This Row],[Salary (Max)]])/2</f>
        <v>78500</v>
      </c>
      <c r="E1560" t="s">
        <v>6264</v>
      </c>
      <c r="F1560" t="s">
        <v>4660</v>
      </c>
      <c r="G1560" t="str">
        <f>LEFT(Table1[[#This Row],[Location]],FIND(",",Table1[[#This Row],[Location]])-1)</f>
        <v>Denver</v>
      </c>
      <c r="H1560" t="s">
        <v>118</v>
      </c>
      <c r="I1560" t="s">
        <v>46</v>
      </c>
      <c r="J1560" t="s">
        <v>47</v>
      </c>
      <c r="K1560" t="b">
        <v>0</v>
      </c>
      <c r="L1560">
        <v>1</v>
      </c>
      <c r="M1560">
        <v>1</v>
      </c>
      <c r="N1560">
        <v>0</v>
      </c>
      <c r="O1560">
        <v>1</v>
      </c>
      <c r="P1560">
        <v>0</v>
      </c>
      <c r="Q1560">
        <v>0</v>
      </c>
    </row>
    <row r="1561" spans="1:17" x14ac:dyDescent="0.3">
      <c r="A1561" t="str">
        <f>Cleaning!E2229</f>
        <v>Data Analyst</v>
      </c>
      <c r="B1561" s="2">
        <f>Cleaning!F2229*1000</f>
        <v>57000</v>
      </c>
      <c r="C1561" s="2">
        <f>Cleaning!G2229*1000</f>
        <v>100000</v>
      </c>
      <c r="D1561" s="2">
        <f>(Table1[[#This Row],[Salary (Min)]]+Table1[[#This Row],[Salary (Max)]])/2</f>
        <v>78500</v>
      </c>
      <c r="E1561" t="s">
        <v>7643</v>
      </c>
      <c r="F1561" t="s">
        <v>4660</v>
      </c>
      <c r="G1561" t="str">
        <f>LEFT(Table1[[#This Row],[Location]],FIND(",",Table1[[#This Row],[Location]])-1)</f>
        <v>Denver</v>
      </c>
      <c r="H1561" t="s">
        <v>20</v>
      </c>
      <c r="I1561" t="s">
        <v>119</v>
      </c>
      <c r="J1561" t="s">
        <v>120</v>
      </c>
      <c r="K1561" t="b">
        <v>0</v>
      </c>
      <c r="L1561">
        <v>0</v>
      </c>
      <c r="M1561">
        <v>0</v>
      </c>
      <c r="N1561">
        <v>0</v>
      </c>
      <c r="O1561">
        <v>0</v>
      </c>
      <c r="P1561">
        <v>0</v>
      </c>
      <c r="Q1561">
        <v>0</v>
      </c>
    </row>
    <row r="1562" spans="1:17" x14ac:dyDescent="0.3">
      <c r="A1562" t="str">
        <f>Cleaning!E2230</f>
        <v>Business Analyst</v>
      </c>
      <c r="B1562" s="2">
        <f>Cleaning!F2230*1000</f>
        <v>57000</v>
      </c>
      <c r="C1562" s="2">
        <f>Cleaning!G2230*1000</f>
        <v>100000</v>
      </c>
      <c r="D1562" s="2">
        <f>(Table1[[#This Row],[Salary (Min)]]+Table1[[#This Row],[Salary (Max)]])/2</f>
        <v>78500</v>
      </c>
      <c r="E1562" t="s">
        <v>6731</v>
      </c>
      <c r="F1562" t="s">
        <v>5956</v>
      </c>
      <c r="G1562" t="str">
        <f>LEFT(Table1[[#This Row],[Location]],FIND(",",Table1[[#This Row],[Location]])-1)</f>
        <v>Englewood</v>
      </c>
      <c r="H1562" t="s">
        <v>35</v>
      </c>
      <c r="I1562" t="s">
        <v>222</v>
      </c>
      <c r="J1562" t="s">
        <v>24</v>
      </c>
      <c r="K1562" t="b">
        <v>0</v>
      </c>
      <c r="L1562">
        <v>0</v>
      </c>
      <c r="M1562">
        <v>1</v>
      </c>
      <c r="N1562">
        <v>0</v>
      </c>
      <c r="O1562">
        <v>0</v>
      </c>
      <c r="P1562">
        <v>0</v>
      </c>
      <c r="Q1562">
        <v>1</v>
      </c>
    </row>
    <row r="1563" spans="1:17" x14ac:dyDescent="0.3">
      <c r="A1563" t="str">
        <f>Cleaning!E2231</f>
        <v>Data Analyst</v>
      </c>
      <c r="B1563" s="2">
        <f>Cleaning!F2231*1000</f>
        <v>57000</v>
      </c>
      <c r="C1563" s="2">
        <f>Cleaning!G2231*1000</f>
        <v>100000</v>
      </c>
      <c r="D1563" s="2">
        <f>(Table1[[#This Row],[Salary (Min)]]+Table1[[#This Row],[Salary (Max)]])/2</f>
        <v>78500</v>
      </c>
      <c r="E1563" t="s">
        <v>6234</v>
      </c>
      <c r="F1563" t="s">
        <v>5938</v>
      </c>
      <c r="G1563" t="str">
        <f>LEFT(Table1[[#This Row],[Location]],FIND(",",Table1[[#This Row],[Location]])-1)</f>
        <v>Greenwood Village</v>
      </c>
      <c r="H1563" t="s">
        <v>35</v>
      </c>
      <c r="I1563" t="s">
        <v>222</v>
      </c>
      <c r="J1563" t="s">
        <v>31</v>
      </c>
      <c r="K1563" t="b">
        <v>1</v>
      </c>
      <c r="L1563">
        <v>0</v>
      </c>
      <c r="M1563">
        <v>0</v>
      </c>
      <c r="N1563">
        <v>0</v>
      </c>
      <c r="O1563">
        <v>0</v>
      </c>
      <c r="P1563">
        <v>0</v>
      </c>
      <c r="Q1563">
        <v>1</v>
      </c>
    </row>
    <row r="1564" spans="1:17" x14ac:dyDescent="0.3">
      <c r="A1564" t="str">
        <f>Cleaning!E2232</f>
        <v>Data Analyst</v>
      </c>
      <c r="B1564" s="2">
        <f>Cleaning!F2232*1000</f>
        <v>57000</v>
      </c>
      <c r="C1564" s="2">
        <f>Cleaning!G2232*1000</f>
        <v>100000</v>
      </c>
      <c r="D1564" s="2">
        <f>(Table1[[#This Row],[Salary (Min)]]+Table1[[#This Row],[Salary (Max)]])/2</f>
        <v>78500</v>
      </c>
      <c r="E1564" t="s">
        <v>7634</v>
      </c>
      <c r="F1564" t="s">
        <v>6029</v>
      </c>
      <c r="G1564" t="str">
        <f>LEFT(Table1[[#This Row],[Location]],FIND(",",Table1[[#This Row],[Location]])-1)</f>
        <v>Broomfield</v>
      </c>
      <c r="H1564" t="s">
        <v>28</v>
      </c>
      <c r="I1564" t="s">
        <v>3255</v>
      </c>
      <c r="J1564" t="s">
        <v>132</v>
      </c>
      <c r="K1564" t="b">
        <v>0</v>
      </c>
      <c r="L1564">
        <v>0</v>
      </c>
      <c r="M1564">
        <v>0</v>
      </c>
      <c r="N1564">
        <v>0</v>
      </c>
      <c r="O1564">
        <v>0</v>
      </c>
      <c r="P1564">
        <v>0</v>
      </c>
      <c r="Q1564">
        <v>0</v>
      </c>
    </row>
    <row r="1565" spans="1:17" x14ac:dyDescent="0.3">
      <c r="A1565" t="str">
        <f>Cleaning!E2233</f>
        <v>Data Analyst</v>
      </c>
      <c r="B1565" s="2">
        <f>Cleaning!F2233*1000</f>
        <v>57000</v>
      </c>
      <c r="C1565" s="2">
        <f>Cleaning!G2233*1000</f>
        <v>100000</v>
      </c>
      <c r="D1565" s="2">
        <f>(Table1[[#This Row],[Salary (Min)]]+Table1[[#This Row],[Salary (Max)]])/2</f>
        <v>78500</v>
      </c>
      <c r="E1565" t="s">
        <v>7644</v>
      </c>
      <c r="F1565" t="s">
        <v>5991</v>
      </c>
      <c r="G1565" t="str">
        <f>LEFT(Table1[[#This Row],[Location]],FIND(",",Table1[[#This Row],[Location]])-1)</f>
        <v>Louisville</v>
      </c>
      <c r="H1565" t="s">
        <v>51</v>
      </c>
      <c r="I1565" t="s">
        <v>2629</v>
      </c>
      <c r="J1565" t="s">
        <v>24</v>
      </c>
      <c r="K1565" t="b">
        <v>0</v>
      </c>
      <c r="L1565">
        <v>0</v>
      </c>
      <c r="M1565">
        <v>1</v>
      </c>
      <c r="N1565">
        <v>0</v>
      </c>
      <c r="O1565">
        <v>1</v>
      </c>
      <c r="P1565">
        <v>0</v>
      </c>
      <c r="Q1565">
        <v>1</v>
      </c>
    </row>
    <row r="1566" spans="1:17" x14ac:dyDescent="0.3">
      <c r="A1566" t="str">
        <f>Cleaning!E2234</f>
        <v>Business Analyst</v>
      </c>
      <c r="B1566" s="2">
        <f>Cleaning!F2234*1000</f>
        <v>57000</v>
      </c>
      <c r="C1566" s="2">
        <f>Cleaning!G2234*1000</f>
        <v>100000</v>
      </c>
      <c r="D1566" s="2">
        <f>(Table1[[#This Row],[Salary (Min)]]+Table1[[#This Row],[Salary (Max)]])/2</f>
        <v>78500</v>
      </c>
      <c r="E1566" t="s">
        <v>6458</v>
      </c>
      <c r="F1566" t="s">
        <v>4660</v>
      </c>
      <c r="G1566" t="str">
        <f>LEFT(Table1[[#This Row],[Location]],FIND(",",Table1[[#This Row],[Location]])-1)</f>
        <v>Denver</v>
      </c>
      <c r="H1566" t="s">
        <v>118</v>
      </c>
      <c r="I1566" t="s">
        <v>222</v>
      </c>
      <c r="J1566" t="s">
        <v>39</v>
      </c>
      <c r="K1566" t="b">
        <v>0</v>
      </c>
      <c r="L1566">
        <v>1</v>
      </c>
      <c r="M1566">
        <v>1</v>
      </c>
      <c r="N1566">
        <v>0</v>
      </c>
      <c r="O1566">
        <v>1</v>
      </c>
      <c r="P1566">
        <v>0</v>
      </c>
      <c r="Q1566">
        <v>1</v>
      </c>
    </row>
    <row r="1567" spans="1:17" x14ac:dyDescent="0.3">
      <c r="A1567" t="str">
        <f>Cleaning!E2235</f>
        <v>Data Analyst</v>
      </c>
      <c r="B1567" s="2">
        <f>Cleaning!F2235*1000</f>
        <v>57000</v>
      </c>
      <c r="C1567" s="2">
        <f>Cleaning!G2235*1000</f>
        <v>100000</v>
      </c>
      <c r="D1567" s="2">
        <f>(Table1[[#This Row],[Salary (Min)]]+Table1[[#This Row],[Salary (Max)]])/2</f>
        <v>78500</v>
      </c>
      <c r="E1567" t="s">
        <v>7356</v>
      </c>
      <c r="F1567" t="s">
        <v>6100</v>
      </c>
      <c r="G1567" t="str">
        <f>LEFT(Table1[[#This Row],[Location]],FIND(",",Table1[[#This Row],[Location]])-1)</f>
        <v>Littleton</v>
      </c>
      <c r="H1567" t="s">
        <v>28</v>
      </c>
      <c r="I1567" t="s">
        <v>1489</v>
      </c>
      <c r="J1567" t="s">
        <v>132</v>
      </c>
      <c r="K1567" t="b">
        <v>0</v>
      </c>
      <c r="L1567">
        <v>1</v>
      </c>
      <c r="M1567">
        <v>1</v>
      </c>
      <c r="N1567">
        <v>0</v>
      </c>
      <c r="O1567">
        <v>0</v>
      </c>
      <c r="P1567">
        <v>0</v>
      </c>
      <c r="Q1567">
        <v>1</v>
      </c>
    </row>
    <row r="1568" spans="1:17" x14ac:dyDescent="0.3">
      <c r="A1568" t="str">
        <f>Cleaning!E2236</f>
        <v>Data Analyst</v>
      </c>
      <c r="B1568" s="2">
        <f>Cleaning!F2236*1000</f>
        <v>57000</v>
      </c>
      <c r="C1568" s="2">
        <f>Cleaning!G2236*1000</f>
        <v>100000</v>
      </c>
      <c r="D1568" s="2">
        <f>(Table1[[#This Row],[Salary (Min)]]+Table1[[#This Row],[Salary (Max)]])/2</f>
        <v>78500</v>
      </c>
      <c r="E1568" t="s">
        <v>7635</v>
      </c>
      <c r="F1568" t="s">
        <v>5956</v>
      </c>
      <c r="G1568" t="str">
        <f>LEFT(Table1[[#This Row],[Location]],FIND(",",Table1[[#This Row],[Location]])-1)</f>
        <v>Englewood</v>
      </c>
      <c r="H1568" t="s">
        <v>28</v>
      </c>
      <c r="I1568" t="s">
        <v>137</v>
      </c>
      <c r="J1568" t="s">
        <v>132</v>
      </c>
      <c r="K1568" t="b">
        <v>0</v>
      </c>
      <c r="L1568">
        <v>0</v>
      </c>
      <c r="M1568">
        <v>0</v>
      </c>
      <c r="N1568">
        <v>0</v>
      </c>
      <c r="O1568">
        <v>1</v>
      </c>
      <c r="P1568">
        <v>0</v>
      </c>
      <c r="Q1568">
        <v>1</v>
      </c>
    </row>
    <row r="1569" spans="1:17" x14ac:dyDescent="0.3">
      <c r="A1569" t="str">
        <f>Cleaning!E2237</f>
        <v>Data Analyst</v>
      </c>
      <c r="B1569" s="2">
        <f>Cleaning!F2237*1000</f>
        <v>57000</v>
      </c>
      <c r="C1569" s="2">
        <f>Cleaning!G2237*1000</f>
        <v>100000</v>
      </c>
      <c r="D1569" s="2">
        <f>(Table1[[#This Row],[Salary (Min)]]+Table1[[#This Row],[Salary (Max)]])/2</f>
        <v>78500</v>
      </c>
      <c r="E1569" t="s">
        <v>7639</v>
      </c>
      <c r="F1569" t="s">
        <v>4660</v>
      </c>
      <c r="G1569" t="str">
        <f>LEFT(Table1[[#This Row],[Location]],FIND(",",Table1[[#This Row],[Location]])-1)</f>
        <v>Denver</v>
      </c>
      <c r="H1569" t="s">
        <v>118</v>
      </c>
      <c r="I1569" t="s">
        <v>222</v>
      </c>
      <c r="J1569" t="s">
        <v>441</v>
      </c>
      <c r="K1569" t="b">
        <v>1</v>
      </c>
      <c r="L1569">
        <v>0</v>
      </c>
      <c r="M1569">
        <v>0</v>
      </c>
      <c r="N1569">
        <v>0</v>
      </c>
      <c r="O1569">
        <v>0</v>
      </c>
      <c r="P1569">
        <v>0</v>
      </c>
      <c r="Q1569">
        <v>1</v>
      </c>
    </row>
    <row r="1570" spans="1:17" x14ac:dyDescent="0.3">
      <c r="A1570" t="str">
        <f>Cleaning!E2238</f>
        <v>Data Analyst</v>
      </c>
      <c r="B1570" s="2">
        <f>Cleaning!F2238*1000</f>
        <v>57000</v>
      </c>
      <c r="C1570" s="2">
        <f>Cleaning!G2238*1000</f>
        <v>100000</v>
      </c>
      <c r="D1570" s="2">
        <f>(Table1[[#This Row],[Salary (Min)]]+Table1[[#This Row],[Salary (Max)]])/2</f>
        <v>78500</v>
      </c>
      <c r="E1570" t="s">
        <v>7645</v>
      </c>
      <c r="F1570" t="s">
        <v>5938</v>
      </c>
      <c r="G1570" t="str">
        <f>LEFT(Table1[[#This Row],[Location]],FIND(",",Table1[[#This Row],[Location]])-1)</f>
        <v>Greenwood Village</v>
      </c>
      <c r="H1570" t="s">
        <v>51</v>
      </c>
      <c r="I1570" t="s">
        <v>29</v>
      </c>
      <c r="J1570" t="s">
        <v>47</v>
      </c>
      <c r="K1570" t="b">
        <v>0</v>
      </c>
      <c r="L1570">
        <v>1</v>
      </c>
      <c r="M1570">
        <v>0</v>
      </c>
      <c r="N1570">
        <v>0</v>
      </c>
      <c r="O1570">
        <v>0</v>
      </c>
      <c r="P1570">
        <v>0</v>
      </c>
      <c r="Q1570">
        <v>0</v>
      </c>
    </row>
    <row r="1571" spans="1:17" x14ac:dyDescent="0.3">
      <c r="A1571" t="str">
        <f>Cleaning!E2239</f>
        <v>Data Analyst</v>
      </c>
      <c r="B1571" s="2">
        <f>Cleaning!F2239*1000</f>
        <v>57000</v>
      </c>
      <c r="C1571" s="2">
        <f>Cleaning!G2239*1000</f>
        <v>100000</v>
      </c>
      <c r="D1571" s="2">
        <f>(Table1[[#This Row],[Salary (Min)]]+Table1[[#This Row],[Salary (Max)]])/2</f>
        <v>78500</v>
      </c>
      <c r="E1571" t="s">
        <v>6482</v>
      </c>
      <c r="F1571" t="s">
        <v>5938</v>
      </c>
      <c r="G1571" t="str">
        <f>LEFT(Table1[[#This Row],[Location]],FIND(",",Table1[[#This Row],[Location]])-1)</f>
        <v>Greenwood Village</v>
      </c>
      <c r="H1571" t="s">
        <v>118</v>
      </c>
      <c r="I1571" t="s">
        <v>46</v>
      </c>
      <c r="J1571" t="s">
        <v>160</v>
      </c>
      <c r="K1571" t="b">
        <v>0</v>
      </c>
      <c r="L1571">
        <v>0</v>
      </c>
      <c r="M1571">
        <v>0</v>
      </c>
      <c r="N1571">
        <v>0</v>
      </c>
      <c r="O1571">
        <v>1</v>
      </c>
      <c r="P1571">
        <v>1</v>
      </c>
      <c r="Q1571">
        <v>0</v>
      </c>
    </row>
    <row r="1572" spans="1:17" x14ac:dyDescent="0.3">
      <c r="A1572" t="str">
        <f>Cleaning!E1586</f>
        <v>Data Analyst</v>
      </c>
      <c r="B1572" s="2">
        <f>Cleaning!F1586*1000</f>
        <v>58000</v>
      </c>
      <c r="C1572" s="2">
        <f>Cleaning!G1586*1000</f>
        <v>93000</v>
      </c>
      <c r="D1572" s="2">
        <f>(Table1[[#This Row],[Salary (Min)]]+Table1[[#This Row],[Salary (Max)]])/2</f>
        <v>75500</v>
      </c>
      <c r="E1572" t="s">
        <v>6688</v>
      </c>
      <c r="F1572" t="s">
        <v>2038</v>
      </c>
      <c r="G1572" t="str">
        <f>LEFT(Table1[[#This Row],[Location]],FIND(",",Table1[[#This Row],[Location]])-1)</f>
        <v>Cupertino</v>
      </c>
      <c r="H1572" t="s">
        <v>72</v>
      </c>
      <c r="I1572" t="s">
        <v>222</v>
      </c>
      <c r="J1572" t="s">
        <v>86</v>
      </c>
      <c r="K1572" t="b">
        <v>0</v>
      </c>
      <c r="L1572">
        <v>0</v>
      </c>
      <c r="M1572">
        <v>0</v>
      </c>
      <c r="N1572">
        <v>0</v>
      </c>
      <c r="O1572">
        <v>0</v>
      </c>
      <c r="P1572">
        <v>0</v>
      </c>
      <c r="Q1572">
        <v>1</v>
      </c>
    </row>
    <row r="1573" spans="1:17" x14ac:dyDescent="0.3">
      <c r="A1573" t="str">
        <f>Cleaning!E1587</f>
        <v>Data Analyst</v>
      </c>
      <c r="B1573" s="2">
        <f>Cleaning!F1587*1000</f>
        <v>58000</v>
      </c>
      <c r="C1573" s="2">
        <f>Cleaning!G1587*1000</f>
        <v>93000</v>
      </c>
      <c r="D1573" s="2">
        <f>(Table1[[#This Row],[Salary (Min)]]+Table1[[#This Row],[Salary (Max)]])/2</f>
        <v>75500</v>
      </c>
      <c r="E1573" t="s">
        <v>6601</v>
      </c>
      <c r="F1573" t="s">
        <v>4497</v>
      </c>
      <c r="G1573" t="str">
        <f>LEFT(Table1[[#This Row],[Location]],FIND(",",Table1[[#This Row],[Location]])-1)</f>
        <v>Union City</v>
      </c>
      <c r="H1573" t="s">
        <v>28</v>
      </c>
      <c r="I1573" t="s">
        <v>29</v>
      </c>
      <c r="J1573" t="s">
        <v>132</v>
      </c>
      <c r="K1573" t="b">
        <v>0</v>
      </c>
      <c r="L1573">
        <v>1</v>
      </c>
      <c r="M1573">
        <v>1</v>
      </c>
      <c r="N1573">
        <v>0</v>
      </c>
      <c r="O1573">
        <v>0</v>
      </c>
      <c r="P1573">
        <v>0</v>
      </c>
      <c r="Q1573">
        <v>0</v>
      </c>
    </row>
    <row r="1574" spans="1:17" x14ac:dyDescent="0.3">
      <c r="A1574" t="str">
        <f>Cleaning!E1588</f>
        <v>Data Analyst</v>
      </c>
      <c r="B1574" s="2">
        <f>Cleaning!F1588*1000</f>
        <v>58000</v>
      </c>
      <c r="C1574" s="2">
        <f>Cleaning!G1588*1000</f>
        <v>93000</v>
      </c>
      <c r="D1574" s="2">
        <f>(Table1[[#This Row],[Salary (Min)]]+Table1[[#This Row],[Salary (Max)]])/2</f>
        <v>75500</v>
      </c>
      <c r="E1574" t="s">
        <v>7219</v>
      </c>
      <c r="F1574" t="s">
        <v>459</v>
      </c>
      <c r="G1574" t="str">
        <f>LEFT(Table1[[#This Row],[Location]],FIND(",",Table1[[#This Row],[Location]])-1)</f>
        <v>Menlo Park</v>
      </c>
      <c r="H1574" t="s">
        <v>20</v>
      </c>
      <c r="I1574" t="s">
        <v>37</v>
      </c>
      <c r="J1574" t="s">
        <v>39</v>
      </c>
      <c r="K1574" t="b">
        <v>0</v>
      </c>
      <c r="L1574">
        <v>0</v>
      </c>
      <c r="M1574">
        <v>0</v>
      </c>
      <c r="N1574">
        <v>0</v>
      </c>
      <c r="O1574">
        <v>0</v>
      </c>
      <c r="P1574">
        <v>0</v>
      </c>
      <c r="Q1574">
        <v>1</v>
      </c>
    </row>
    <row r="1575" spans="1:17" x14ac:dyDescent="0.3">
      <c r="A1575" t="str">
        <f>Cleaning!E1589</f>
        <v>Data Analyst</v>
      </c>
      <c r="B1575" s="2">
        <f>Cleaning!F1589*1000</f>
        <v>58000</v>
      </c>
      <c r="C1575" s="2">
        <f>Cleaning!G1589*1000</f>
        <v>93000</v>
      </c>
      <c r="D1575" s="2">
        <f>(Table1[[#This Row],[Salary (Min)]]+Table1[[#This Row],[Salary (Max)]])/2</f>
        <v>75500</v>
      </c>
      <c r="E1575" t="s">
        <v>7260</v>
      </c>
      <c r="F1575" t="s">
        <v>4521</v>
      </c>
      <c r="G1575" t="str">
        <f>LEFT(Table1[[#This Row],[Location]],FIND(",",Table1[[#This Row],[Location]])-1)</f>
        <v>Milpitas</v>
      </c>
      <c r="H1575" t="s">
        <v>51</v>
      </c>
      <c r="I1575" t="s">
        <v>178</v>
      </c>
      <c r="J1575" t="s">
        <v>47</v>
      </c>
      <c r="K1575" t="b">
        <v>0</v>
      </c>
      <c r="L1575">
        <v>1</v>
      </c>
      <c r="M1575">
        <v>0</v>
      </c>
      <c r="N1575">
        <v>0</v>
      </c>
      <c r="O1575">
        <v>1</v>
      </c>
      <c r="P1575">
        <v>0</v>
      </c>
      <c r="Q1575">
        <v>0</v>
      </c>
    </row>
    <row r="1576" spans="1:17" x14ac:dyDescent="0.3">
      <c r="A1576" t="str">
        <f>Cleaning!E1590</f>
        <v>Data Analyst</v>
      </c>
      <c r="B1576" s="2">
        <f>Cleaning!F1590*1000</f>
        <v>58000</v>
      </c>
      <c r="C1576" s="2">
        <f>Cleaning!G1590*1000</f>
        <v>93000</v>
      </c>
      <c r="D1576" s="2">
        <f>(Table1[[#This Row],[Salary (Min)]]+Table1[[#This Row],[Salary (Max)]])/2</f>
        <v>75500</v>
      </c>
      <c r="E1576" t="s">
        <v>7261</v>
      </c>
      <c r="F1576" t="s">
        <v>2038</v>
      </c>
      <c r="G1576" t="str">
        <f>LEFT(Table1[[#This Row],[Location]],FIND(",",Table1[[#This Row],[Location]])-1)</f>
        <v>Cupertino</v>
      </c>
      <c r="H1576" t="s">
        <v>91</v>
      </c>
      <c r="I1576" t="s">
        <v>99</v>
      </c>
      <c r="J1576" t="s">
        <v>39</v>
      </c>
      <c r="K1576" t="b">
        <v>0</v>
      </c>
      <c r="L1576">
        <v>0</v>
      </c>
      <c r="M1576">
        <v>0</v>
      </c>
      <c r="N1576">
        <v>0</v>
      </c>
      <c r="O1576">
        <v>0</v>
      </c>
      <c r="P1576">
        <v>0</v>
      </c>
      <c r="Q1576">
        <v>1</v>
      </c>
    </row>
    <row r="1577" spans="1:17" x14ac:dyDescent="0.3">
      <c r="A1577" t="str">
        <f>Cleaning!E1591</f>
        <v>Business Analyst</v>
      </c>
      <c r="B1577" s="2">
        <f>Cleaning!F1591*1000</f>
        <v>58000</v>
      </c>
      <c r="C1577" s="2">
        <f>Cleaning!G1591*1000</f>
        <v>93000</v>
      </c>
      <c r="D1577" s="2">
        <f>(Table1[[#This Row],[Salary (Min)]]+Table1[[#This Row],[Salary (Max)]])/2</f>
        <v>75500</v>
      </c>
      <c r="E1577" t="s">
        <v>7262</v>
      </c>
      <c r="F1577" t="s">
        <v>241</v>
      </c>
      <c r="G1577" t="str">
        <f>LEFT(Table1[[#This Row],[Location]],FIND(",",Table1[[#This Row],[Location]])-1)</f>
        <v>San Jose</v>
      </c>
      <c r="H1577" t="s">
        <v>118</v>
      </c>
      <c r="I1577" t="s">
        <v>46</v>
      </c>
      <c r="J1577" t="s">
        <v>160</v>
      </c>
      <c r="K1577" t="b">
        <v>0</v>
      </c>
      <c r="L1577">
        <v>1</v>
      </c>
      <c r="M1577">
        <v>1</v>
      </c>
      <c r="N1577">
        <v>0</v>
      </c>
      <c r="O1577">
        <v>1</v>
      </c>
      <c r="P1577">
        <v>0</v>
      </c>
      <c r="Q1577">
        <v>1</v>
      </c>
    </row>
    <row r="1578" spans="1:17" x14ac:dyDescent="0.3">
      <c r="A1578" t="str">
        <f>Cleaning!E1592</f>
        <v>Data Analyst</v>
      </c>
      <c r="B1578" s="2">
        <f>Cleaning!F1592*1000</f>
        <v>58000</v>
      </c>
      <c r="C1578" s="2">
        <f>Cleaning!G1592*1000</f>
        <v>93000</v>
      </c>
      <c r="D1578" s="2">
        <f>(Table1[[#This Row],[Salary (Min)]]+Table1[[#This Row],[Salary (Max)]])/2</f>
        <v>75500</v>
      </c>
      <c r="E1578" t="s">
        <v>7263</v>
      </c>
      <c r="F1578" t="s">
        <v>4521</v>
      </c>
      <c r="G1578" t="str">
        <f>LEFT(Table1[[#This Row],[Location]],FIND(",",Table1[[#This Row],[Location]])-1)</f>
        <v>Milpitas</v>
      </c>
      <c r="H1578" t="s">
        <v>137</v>
      </c>
      <c r="I1578" t="s">
        <v>137</v>
      </c>
      <c r="J1578" t="s">
        <v>137</v>
      </c>
      <c r="K1578" t="b">
        <v>0</v>
      </c>
      <c r="L1578">
        <v>1</v>
      </c>
      <c r="M1578">
        <v>0</v>
      </c>
      <c r="N1578">
        <v>0</v>
      </c>
      <c r="O1578">
        <v>1</v>
      </c>
      <c r="P1578">
        <v>0</v>
      </c>
      <c r="Q1578">
        <v>1</v>
      </c>
    </row>
    <row r="1579" spans="1:17" x14ac:dyDescent="0.3">
      <c r="A1579" t="str">
        <f>Cleaning!E1593</f>
        <v>Data Analyst</v>
      </c>
      <c r="B1579" s="2">
        <f>Cleaning!F1593*1000</f>
        <v>58000</v>
      </c>
      <c r="C1579" s="2">
        <f>Cleaning!G1593*1000</f>
        <v>93000</v>
      </c>
      <c r="D1579" s="2">
        <f>(Table1[[#This Row],[Salary (Min)]]+Table1[[#This Row],[Salary (Max)]])/2</f>
        <v>75500</v>
      </c>
      <c r="E1579" t="s">
        <v>7264</v>
      </c>
      <c r="F1579" t="s">
        <v>976</v>
      </c>
      <c r="G1579" t="str">
        <f>LEFT(Table1[[#This Row],[Location]],FIND(",",Table1[[#This Row],[Location]])-1)</f>
        <v>Santa Clara</v>
      </c>
      <c r="H1579" t="s">
        <v>35</v>
      </c>
      <c r="I1579" t="s">
        <v>489</v>
      </c>
      <c r="J1579" t="s">
        <v>24</v>
      </c>
      <c r="K1579" t="b">
        <v>0</v>
      </c>
      <c r="L1579">
        <v>0</v>
      </c>
      <c r="M1579">
        <v>0</v>
      </c>
      <c r="N1579">
        <v>0</v>
      </c>
      <c r="O1579">
        <v>0</v>
      </c>
      <c r="P1579">
        <v>0</v>
      </c>
      <c r="Q1579">
        <v>1</v>
      </c>
    </row>
    <row r="1580" spans="1:17" x14ac:dyDescent="0.3">
      <c r="A1580" t="str">
        <f>Cleaning!E1594</f>
        <v>Data Analyst</v>
      </c>
      <c r="B1580" s="2">
        <f>Cleaning!F1594*1000</f>
        <v>58000</v>
      </c>
      <c r="C1580" s="2">
        <f>Cleaning!G1594*1000</f>
        <v>93000</v>
      </c>
      <c r="D1580" s="2">
        <f>(Table1[[#This Row],[Salary (Min)]]+Table1[[#This Row],[Salary (Max)]])/2</f>
        <v>75500</v>
      </c>
      <c r="E1580" t="s">
        <v>7265</v>
      </c>
      <c r="F1580" t="s">
        <v>4270</v>
      </c>
      <c r="G1580" t="str">
        <f>LEFT(Table1[[#This Row],[Location]],FIND(",",Table1[[#This Row],[Location]])-1)</f>
        <v>Palo Alto</v>
      </c>
      <c r="H1580" t="s">
        <v>91</v>
      </c>
      <c r="I1580" t="s">
        <v>475</v>
      </c>
      <c r="J1580" t="s">
        <v>106</v>
      </c>
      <c r="K1580" t="b">
        <v>0</v>
      </c>
      <c r="L1580">
        <v>0</v>
      </c>
      <c r="M1580">
        <v>0</v>
      </c>
      <c r="N1580">
        <v>0</v>
      </c>
      <c r="O1580">
        <v>0</v>
      </c>
      <c r="P1580">
        <v>0</v>
      </c>
      <c r="Q1580">
        <v>0</v>
      </c>
    </row>
    <row r="1581" spans="1:17" x14ac:dyDescent="0.3">
      <c r="A1581" t="str">
        <f>Cleaning!E1595</f>
        <v>Data Analyst</v>
      </c>
      <c r="B1581" s="2">
        <f>Cleaning!F1595*1000</f>
        <v>58000</v>
      </c>
      <c r="C1581" s="2">
        <f>Cleaning!G1595*1000</f>
        <v>93000</v>
      </c>
      <c r="D1581" s="2">
        <f>(Table1[[#This Row],[Salary (Min)]]+Table1[[#This Row],[Salary (Max)]])/2</f>
        <v>75500</v>
      </c>
      <c r="E1581" t="s">
        <v>7260</v>
      </c>
      <c r="F1581" t="s">
        <v>4521</v>
      </c>
      <c r="G1581" t="str">
        <f>LEFT(Table1[[#This Row],[Location]],FIND(",",Table1[[#This Row],[Location]])-1)</f>
        <v>Milpitas</v>
      </c>
      <c r="H1581" t="s">
        <v>51</v>
      </c>
      <c r="I1581" t="s">
        <v>178</v>
      </c>
      <c r="J1581" t="s">
        <v>47</v>
      </c>
      <c r="K1581" t="b">
        <v>0</v>
      </c>
      <c r="L1581">
        <v>0</v>
      </c>
      <c r="M1581">
        <v>0</v>
      </c>
      <c r="N1581">
        <v>0</v>
      </c>
      <c r="O1581">
        <v>0</v>
      </c>
      <c r="P1581">
        <v>0</v>
      </c>
      <c r="Q1581">
        <v>0</v>
      </c>
    </row>
    <row r="1582" spans="1:17" x14ac:dyDescent="0.3">
      <c r="A1582" t="str">
        <f>Cleaning!E1596</f>
        <v>Business Analyst</v>
      </c>
      <c r="B1582" s="2">
        <f>Cleaning!F1596*1000</f>
        <v>58000</v>
      </c>
      <c r="C1582" s="2">
        <f>Cleaning!G1596*1000</f>
        <v>93000</v>
      </c>
      <c r="D1582" s="2">
        <f>(Table1[[#This Row],[Salary (Min)]]+Table1[[#This Row],[Salary (Max)]])/2</f>
        <v>75500</v>
      </c>
      <c r="E1582" t="s">
        <v>7266</v>
      </c>
      <c r="F1582" t="s">
        <v>241</v>
      </c>
      <c r="G1582" t="str">
        <f>LEFT(Table1[[#This Row],[Location]],FIND(",",Table1[[#This Row],[Location]])-1)</f>
        <v>San Jose</v>
      </c>
      <c r="H1582" t="s">
        <v>137</v>
      </c>
      <c r="I1582" t="s">
        <v>137</v>
      </c>
      <c r="J1582" t="s">
        <v>39</v>
      </c>
      <c r="K1582" t="b">
        <v>0</v>
      </c>
      <c r="L1582">
        <v>0</v>
      </c>
      <c r="M1582">
        <v>0</v>
      </c>
      <c r="N1582">
        <v>0</v>
      </c>
      <c r="O1582">
        <v>0</v>
      </c>
      <c r="P1582">
        <v>1</v>
      </c>
      <c r="Q1582">
        <v>1</v>
      </c>
    </row>
    <row r="1583" spans="1:17" x14ac:dyDescent="0.3">
      <c r="A1583" t="str">
        <f>Cleaning!E1597</f>
        <v>Data Analyst</v>
      </c>
      <c r="B1583" s="2">
        <f>Cleaning!F1597*1000</f>
        <v>58000</v>
      </c>
      <c r="C1583" s="2">
        <f>Cleaning!G1597*1000</f>
        <v>93000</v>
      </c>
      <c r="D1583" s="2">
        <f>(Table1[[#This Row],[Salary (Min)]]+Table1[[#This Row],[Salary (Max)]])/2</f>
        <v>75500</v>
      </c>
      <c r="E1583" t="s">
        <v>7267</v>
      </c>
      <c r="F1583" t="s">
        <v>131</v>
      </c>
      <c r="G1583" t="str">
        <f>LEFT(Table1[[#This Row],[Location]],FIND(",",Table1[[#This Row],[Location]])-1)</f>
        <v>Mountain View</v>
      </c>
      <c r="H1583" t="s">
        <v>20</v>
      </c>
      <c r="I1583" t="s">
        <v>222</v>
      </c>
      <c r="J1583" t="s">
        <v>39</v>
      </c>
      <c r="K1583" t="b">
        <v>0</v>
      </c>
      <c r="L1583">
        <v>1</v>
      </c>
      <c r="M1583">
        <v>0</v>
      </c>
      <c r="N1583">
        <v>0</v>
      </c>
      <c r="O1583">
        <v>1</v>
      </c>
      <c r="P1583">
        <v>1</v>
      </c>
      <c r="Q1583">
        <v>1</v>
      </c>
    </row>
    <row r="1584" spans="1:17" x14ac:dyDescent="0.3">
      <c r="A1584" t="str">
        <f>Cleaning!E1598</f>
        <v>Data Analyst</v>
      </c>
      <c r="B1584" s="2">
        <f>Cleaning!F1598*1000</f>
        <v>58000</v>
      </c>
      <c r="C1584" s="2">
        <f>Cleaning!G1598*1000</f>
        <v>93000</v>
      </c>
      <c r="D1584" s="2">
        <f>(Table1[[#This Row],[Salary (Min)]]+Table1[[#This Row],[Salary (Max)]])/2</f>
        <v>75500</v>
      </c>
      <c r="E1584" t="s">
        <v>7254</v>
      </c>
      <c r="F1584" t="s">
        <v>4497</v>
      </c>
      <c r="G1584" t="str">
        <f>LEFT(Table1[[#This Row],[Location]],FIND(",",Table1[[#This Row],[Location]])-1)</f>
        <v>Union City</v>
      </c>
      <c r="H1584" t="s">
        <v>20</v>
      </c>
      <c r="I1584" t="s">
        <v>1437</v>
      </c>
      <c r="J1584" t="s">
        <v>39</v>
      </c>
      <c r="K1584" t="b">
        <v>0</v>
      </c>
      <c r="L1584">
        <v>0</v>
      </c>
      <c r="M1584">
        <v>0</v>
      </c>
      <c r="N1584">
        <v>0</v>
      </c>
      <c r="O1584">
        <v>0</v>
      </c>
      <c r="P1584">
        <v>0</v>
      </c>
      <c r="Q1584">
        <v>1</v>
      </c>
    </row>
    <row r="1585" spans="1:17" x14ac:dyDescent="0.3">
      <c r="A1585" t="str">
        <f>Cleaning!E1599</f>
        <v>Data Analyst</v>
      </c>
      <c r="B1585" s="2">
        <f>Cleaning!F1599*1000</f>
        <v>58000</v>
      </c>
      <c r="C1585" s="2">
        <f>Cleaning!G1599*1000</f>
        <v>93000</v>
      </c>
      <c r="D1585" s="2">
        <f>(Table1[[#This Row],[Salary (Min)]]+Table1[[#This Row],[Salary (Max)]])/2</f>
        <v>75500</v>
      </c>
      <c r="E1585" t="s">
        <v>6211</v>
      </c>
      <c r="F1585" t="s">
        <v>131</v>
      </c>
      <c r="G1585" t="str">
        <f>LEFT(Table1[[#This Row],[Location]],FIND(",",Table1[[#This Row],[Location]])-1)</f>
        <v>Mountain View</v>
      </c>
      <c r="H1585" t="s">
        <v>118</v>
      </c>
      <c r="I1585" t="s">
        <v>222</v>
      </c>
      <c r="J1585" t="s">
        <v>47</v>
      </c>
      <c r="K1585" t="b">
        <v>0</v>
      </c>
      <c r="L1585">
        <v>0</v>
      </c>
      <c r="M1585">
        <v>1</v>
      </c>
      <c r="N1585">
        <v>0</v>
      </c>
      <c r="O1585">
        <v>1</v>
      </c>
      <c r="P1585">
        <v>0</v>
      </c>
      <c r="Q1585">
        <v>1</v>
      </c>
    </row>
    <row r="1586" spans="1:17" x14ac:dyDescent="0.3">
      <c r="A1586" t="str">
        <f>Cleaning!E1600</f>
        <v>Data Analyst</v>
      </c>
      <c r="B1586" s="2">
        <f>Cleaning!F1600*1000</f>
        <v>58000</v>
      </c>
      <c r="C1586" s="2">
        <f>Cleaning!G1600*1000</f>
        <v>93000</v>
      </c>
      <c r="D1586" s="2">
        <f>(Table1[[#This Row],[Salary (Min)]]+Table1[[#This Row],[Salary (Max)]])/2</f>
        <v>75500</v>
      </c>
      <c r="E1586" t="s">
        <v>7268</v>
      </c>
      <c r="F1586" t="s">
        <v>257</v>
      </c>
      <c r="G1586" t="str">
        <f>LEFT(Table1[[#This Row],[Location]],FIND(",",Table1[[#This Row],[Location]])-1)</f>
        <v>Sunnyvale</v>
      </c>
      <c r="H1586" t="s">
        <v>118</v>
      </c>
      <c r="I1586" t="s">
        <v>202</v>
      </c>
      <c r="J1586" t="s">
        <v>441</v>
      </c>
      <c r="K1586" t="b">
        <v>0</v>
      </c>
      <c r="L1586">
        <v>0</v>
      </c>
      <c r="M1586">
        <v>1</v>
      </c>
      <c r="N1586">
        <v>0</v>
      </c>
      <c r="O1586">
        <v>1</v>
      </c>
      <c r="P1586">
        <v>0</v>
      </c>
      <c r="Q1586">
        <v>1</v>
      </c>
    </row>
    <row r="1587" spans="1:17" x14ac:dyDescent="0.3">
      <c r="A1587" t="str">
        <f>Cleaning!E1601</f>
        <v>Data Analyst</v>
      </c>
      <c r="B1587" s="2">
        <f>Cleaning!F1601*1000</f>
        <v>58000</v>
      </c>
      <c r="C1587" s="2">
        <f>Cleaning!G1601*1000</f>
        <v>93000</v>
      </c>
      <c r="D1587" s="2">
        <f>(Table1[[#This Row],[Salary (Min)]]+Table1[[#This Row],[Salary (Max)]])/2</f>
        <v>75500</v>
      </c>
      <c r="E1587" t="s">
        <v>7269</v>
      </c>
      <c r="F1587" t="s">
        <v>976</v>
      </c>
      <c r="G1587" t="str">
        <f>LEFT(Table1[[#This Row],[Location]],FIND(",",Table1[[#This Row],[Location]])-1)</f>
        <v>Santa Clara</v>
      </c>
      <c r="H1587" t="s">
        <v>137</v>
      </c>
      <c r="I1587" t="s">
        <v>137</v>
      </c>
      <c r="J1587" t="s">
        <v>137</v>
      </c>
      <c r="K1587" t="b">
        <v>0</v>
      </c>
      <c r="L1587">
        <v>1</v>
      </c>
      <c r="M1587">
        <v>0</v>
      </c>
      <c r="N1587">
        <v>0</v>
      </c>
      <c r="O1587">
        <v>0</v>
      </c>
      <c r="P1587">
        <v>0</v>
      </c>
      <c r="Q1587">
        <v>0</v>
      </c>
    </row>
    <row r="1588" spans="1:17" x14ac:dyDescent="0.3">
      <c r="A1588" t="str">
        <f>Cleaning!E1602</f>
        <v>Data Analyst</v>
      </c>
      <c r="B1588" s="2">
        <f>Cleaning!F1602*1000</f>
        <v>58000</v>
      </c>
      <c r="C1588" s="2">
        <f>Cleaning!G1602*1000</f>
        <v>93000</v>
      </c>
      <c r="D1588" s="2">
        <f>(Table1[[#This Row],[Salary (Min)]]+Table1[[#This Row],[Salary (Max)]])/2</f>
        <v>75500</v>
      </c>
      <c r="E1588" t="s">
        <v>7267</v>
      </c>
      <c r="F1588" t="s">
        <v>257</v>
      </c>
      <c r="G1588" t="str">
        <f>LEFT(Table1[[#This Row],[Location]],FIND(",",Table1[[#This Row],[Location]])-1)</f>
        <v>Sunnyvale</v>
      </c>
      <c r="H1588" t="s">
        <v>20</v>
      </c>
      <c r="I1588" t="s">
        <v>222</v>
      </c>
      <c r="J1588" t="s">
        <v>39</v>
      </c>
      <c r="K1588" t="b">
        <v>0</v>
      </c>
      <c r="L1588">
        <v>0</v>
      </c>
      <c r="M1588">
        <v>0</v>
      </c>
      <c r="N1588">
        <v>0</v>
      </c>
      <c r="O1588">
        <v>0</v>
      </c>
      <c r="P1588">
        <v>0</v>
      </c>
      <c r="Q1588">
        <v>0</v>
      </c>
    </row>
    <row r="1589" spans="1:17" x14ac:dyDescent="0.3">
      <c r="A1589" t="str">
        <f>Cleaning!E1603</f>
        <v>Data Analyst</v>
      </c>
      <c r="B1589" s="2">
        <f>Cleaning!F1603*1000</f>
        <v>58000</v>
      </c>
      <c r="C1589" s="2">
        <f>Cleaning!G1603*1000</f>
        <v>93000</v>
      </c>
      <c r="D1589" s="2">
        <f>(Table1[[#This Row],[Salary (Min)]]+Table1[[#This Row],[Salary (Max)]])/2</f>
        <v>75500</v>
      </c>
      <c r="E1589" t="s">
        <v>6264</v>
      </c>
      <c r="F1589" t="s">
        <v>241</v>
      </c>
      <c r="G1589" t="str">
        <f>LEFT(Table1[[#This Row],[Location]],FIND(",",Table1[[#This Row],[Location]])-1)</f>
        <v>San Jose</v>
      </c>
      <c r="H1589" t="s">
        <v>118</v>
      </c>
      <c r="I1589" t="s">
        <v>46</v>
      </c>
      <c r="J1589" t="s">
        <v>47</v>
      </c>
      <c r="K1589" t="b">
        <v>0</v>
      </c>
      <c r="L1589">
        <v>1</v>
      </c>
      <c r="M1589">
        <v>0</v>
      </c>
      <c r="N1589">
        <v>0</v>
      </c>
      <c r="O1589">
        <v>0</v>
      </c>
      <c r="P1589">
        <v>0</v>
      </c>
      <c r="Q1589">
        <v>1</v>
      </c>
    </row>
    <row r="1590" spans="1:17" x14ac:dyDescent="0.3">
      <c r="A1590" t="str">
        <f>Cleaning!E1604</f>
        <v>Data Analyst</v>
      </c>
      <c r="B1590" s="2">
        <f>Cleaning!F1604*1000</f>
        <v>58000</v>
      </c>
      <c r="C1590" s="2">
        <f>Cleaning!G1604*1000</f>
        <v>93000</v>
      </c>
      <c r="D1590" s="2">
        <f>(Table1[[#This Row],[Salary (Min)]]+Table1[[#This Row],[Salary (Max)]])/2</f>
        <v>75500</v>
      </c>
      <c r="E1590" t="s">
        <v>7270</v>
      </c>
      <c r="F1590" t="s">
        <v>257</v>
      </c>
      <c r="G1590" t="str">
        <f>LEFT(Table1[[#This Row],[Location]],FIND(",",Table1[[#This Row],[Location]])-1)</f>
        <v>Sunnyvale</v>
      </c>
      <c r="H1590" t="s">
        <v>28</v>
      </c>
      <c r="I1590" t="s">
        <v>202</v>
      </c>
      <c r="J1590" t="s">
        <v>31</v>
      </c>
      <c r="K1590" t="b">
        <v>0</v>
      </c>
      <c r="L1590">
        <v>0</v>
      </c>
      <c r="M1590">
        <v>0</v>
      </c>
      <c r="N1590">
        <v>0</v>
      </c>
      <c r="O1590">
        <v>1</v>
      </c>
      <c r="P1590">
        <v>0</v>
      </c>
      <c r="Q1590">
        <v>1</v>
      </c>
    </row>
    <row r="1591" spans="1:17" x14ac:dyDescent="0.3">
      <c r="A1591" t="str">
        <f>Cleaning!E1605</f>
        <v>Data Analyst</v>
      </c>
      <c r="B1591" s="2">
        <f>Cleaning!F1605*1000</f>
        <v>58000</v>
      </c>
      <c r="C1591" s="2">
        <f>Cleaning!G1605*1000</f>
        <v>93000</v>
      </c>
      <c r="D1591" s="2">
        <f>(Table1[[#This Row],[Salary (Min)]]+Table1[[#This Row],[Salary (Max)]])/2</f>
        <v>75500</v>
      </c>
      <c r="E1591" t="s">
        <v>7212</v>
      </c>
      <c r="F1591" t="s">
        <v>459</v>
      </c>
      <c r="G1591" t="str">
        <f>LEFT(Table1[[#This Row],[Location]],FIND(",",Table1[[#This Row],[Location]])-1)</f>
        <v>Menlo Park</v>
      </c>
      <c r="H1591" t="s">
        <v>118</v>
      </c>
      <c r="I1591" t="s">
        <v>46</v>
      </c>
      <c r="J1591" t="s">
        <v>120</v>
      </c>
      <c r="K1591" t="b">
        <v>0</v>
      </c>
      <c r="L1591">
        <v>1</v>
      </c>
      <c r="M1591">
        <v>0</v>
      </c>
      <c r="N1591">
        <v>0</v>
      </c>
      <c r="O1591">
        <v>1</v>
      </c>
      <c r="P1591">
        <v>0</v>
      </c>
      <c r="Q1591">
        <v>0</v>
      </c>
    </row>
    <row r="1592" spans="1:17" x14ac:dyDescent="0.3">
      <c r="A1592" t="str">
        <f>Cleaning!E1606</f>
        <v>Data Analyst</v>
      </c>
      <c r="B1592" s="2">
        <f>Cleaning!F1606*1000</f>
        <v>58000</v>
      </c>
      <c r="C1592" s="2">
        <f>Cleaning!G1606*1000</f>
        <v>93000</v>
      </c>
      <c r="D1592" s="2">
        <f>(Table1[[#This Row],[Salary (Min)]]+Table1[[#This Row],[Salary (Max)]])/2</f>
        <v>75500</v>
      </c>
      <c r="E1592" t="s">
        <v>6635</v>
      </c>
      <c r="F1592" t="s">
        <v>976</v>
      </c>
      <c r="G1592" t="str">
        <f>LEFT(Table1[[#This Row],[Location]],FIND(",",Table1[[#This Row],[Location]])-1)</f>
        <v>Santa Clara</v>
      </c>
      <c r="H1592" t="s">
        <v>28</v>
      </c>
      <c r="I1592" t="s">
        <v>202</v>
      </c>
      <c r="J1592" t="s">
        <v>132</v>
      </c>
      <c r="K1592" t="b">
        <v>0</v>
      </c>
      <c r="L1592">
        <v>1</v>
      </c>
      <c r="M1592">
        <v>0</v>
      </c>
      <c r="N1592">
        <v>0</v>
      </c>
      <c r="O1592">
        <v>1</v>
      </c>
      <c r="P1592">
        <v>1</v>
      </c>
      <c r="Q1592">
        <v>0</v>
      </c>
    </row>
    <row r="1593" spans="1:17" x14ac:dyDescent="0.3">
      <c r="A1593" t="str">
        <f>Cleaning!E1607</f>
        <v>Data Analyst</v>
      </c>
      <c r="B1593" s="2">
        <f>Cleaning!F1607*1000</f>
        <v>58000</v>
      </c>
      <c r="C1593" s="2">
        <f>Cleaning!G1607*1000</f>
        <v>93000</v>
      </c>
      <c r="D1593" s="2">
        <f>(Table1[[#This Row],[Salary (Min)]]+Table1[[#This Row],[Salary (Max)]])/2</f>
        <v>75500</v>
      </c>
      <c r="E1593" t="s">
        <v>7257</v>
      </c>
      <c r="F1593" t="s">
        <v>4270</v>
      </c>
      <c r="G1593" t="str">
        <f>LEFT(Table1[[#This Row],[Location]],FIND(",",Table1[[#This Row],[Location]])-1)</f>
        <v>Palo Alto</v>
      </c>
      <c r="H1593" t="s">
        <v>51</v>
      </c>
      <c r="I1593" t="s">
        <v>119</v>
      </c>
      <c r="J1593" t="s">
        <v>229</v>
      </c>
      <c r="K1593" t="b">
        <v>0</v>
      </c>
      <c r="L1593">
        <v>1</v>
      </c>
      <c r="M1593">
        <v>1</v>
      </c>
      <c r="N1593">
        <v>0</v>
      </c>
      <c r="O1593">
        <v>1</v>
      </c>
      <c r="P1593">
        <v>0</v>
      </c>
      <c r="Q1593">
        <v>1</v>
      </c>
    </row>
    <row r="1594" spans="1:17" x14ac:dyDescent="0.3">
      <c r="A1594" t="str">
        <f>Cleaning!E1608</f>
        <v>Data Analyst</v>
      </c>
      <c r="B1594" s="2">
        <f>Cleaning!F1608*1000</f>
        <v>58000</v>
      </c>
      <c r="C1594" s="2">
        <f>Cleaning!G1608*1000</f>
        <v>93000</v>
      </c>
      <c r="D1594" s="2">
        <f>(Table1[[#This Row],[Salary (Min)]]+Table1[[#This Row],[Salary (Max)]])/2</f>
        <v>75500</v>
      </c>
      <c r="E1594" t="s">
        <v>7271</v>
      </c>
      <c r="F1594" t="s">
        <v>4521</v>
      </c>
      <c r="G1594" t="str">
        <f>LEFT(Table1[[#This Row],[Location]],FIND(",",Table1[[#This Row],[Location]])-1)</f>
        <v>Milpitas</v>
      </c>
      <c r="H1594" t="s">
        <v>91</v>
      </c>
      <c r="I1594" t="s">
        <v>46</v>
      </c>
      <c r="J1594" t="s">
        <v>160</v>
      </c>
      <c r="K1594" t="b">
        <v>0</v>
      </c>
      <c r="L1594">
        <v>1</v>
      </c>
      <c r="M1594">
        <v>1</v>
      </c>
      <c r="N1594">
        <v>0</v>
      </c>
      <c r="O1594">
        <v>0</v>
      </c>
      <c r="P1594">
        <v>0</v>
      </c>
      <c r="Q1594">
        <v>0</v>
      </c>
    </row>
    <row r="1595" spans="1:17" x14ac:dyDescent="0.3">
      <c r="A1595" t="str">
        <f>Cleaning!E1609</f>
        <v>Data Analyst</v>
      </c>
      <c r="B1595" s="2">
        <f>Cleaning!F1609*1000</f>
        <v>58000</v>
      </c>
      <c r="C1595" s="2">
        <f>Cleaning!G1609*1000</f>
        <v>93000</v>
      </c>
      <c r="D1595" s="2">
        <f>(Table1[[#This Row],[Salary (Min)]]+Table1[[#This Row],[Salary (Max)]])/2</f>
        <v>75500</v>
      </c>
      <c r="E1595" t="s">
        <v>7272</v>
      </c>
      <c r="F1595" t="s">
        <v>131</v>
      </c>
      <c r="G1595" t="str">
        <f>LEFT(Table1[[#This Row],[Location]],FIND(",",Table1[[#This Row],[Location]])-1)</f>
        <v>Mountain View</v>
      </c>
      <c r="H1595" t="s">
        <v>20</v>
      </c>
      <c r="I1595" t="s">
        <v>119</v>
      </c>
      <c r="J1595" t="s">
        <v>120</v>
      </c>
      <c r="K1595" t="b">
        <v>0</v>
      </c>
      <c r="L1595">
        <v>1</v>
      </c>
      <c r="M1595">
        <v>0</v>
      </c>
      <c r="N1595">
        <v>0</v>
      </c>
      <c r="O1595">
        <v>1</v>
      </c>
      <c r="P1595">
        <v>1</v>
      </c>
      <c r="Q1595">
        <v>1</v>
      </c>
    </row>
    <row r="1596" spans="1:17" x14ac:dyDescent="0.3">
      <c r="A1596" t="str">
        <f>Cleaning!E1610</f>
        <v>Data Analyst</v>
      </c>
      <c r="B1596" s="2">
        <f>Cleaning!F1610*1000</f>
        <v>58000</v>
      </c>
      <c r="C1596" s="2">
        <f>Cleaning!G1610*1000</f>
        <v>93000</v>
      </c>
      <c r="D1596" s="2">
        <f>(Table1[[#This Row],[Salary (Min)]]+Table1[[#This Row],[Salary (Max)]])/2</f>
        <v>75500</v>
      </c>
      <c r="E1596" t="s">
        <v>6166</v>
      </c>
      <c r="F1596" t="s">
        <v>131</v>
      </c>
      <c r="G1596" t="str">
        <f>LEFT(Table1[[#This Row],[Location]],FIND(",",Table1[[#This Row],[Location]])-1)</f>
        <v>Mountain View</v>
      </c>
      <c r="H1596" t="s">
        <v>28</v>
      </c>
      <c r="I1596" t="s">
        <v>37</v>
      </c>
      <c r="J1596" t="s">
        <v>132</v>
      </c>
      <c r="K1596" t="b">
        <v>0</v>
      </c>
      <c r="L1596">
        <v>1</v>
      </c>
      <c r="M1596">
        <v>0</v>
      </c>
      <c r="N1596">
        <v>0</v>
      </c>
      <c r="O1596">
        <v>0</v>
      </c>
      <c r="P1596">
        <v>0</v>
      </c>
      <c r="Q1596">
        <v>0</v>
      </c>
    </row>
    <row r="1597" spans="1:17" x14ac:dyDescent="0.3">
      <c r="A1597" t="str">
        <f>Cleaning!E1611</f>
        <v>Data Analyst</v>
      </c>
      <c r="B1597" s="2">
        <f>Cleaning!F1611*1000</f>
        <v>58000</v>
      </c>
      <c r="C1597" s="2">
        <f>Cleaning!G1611*1000</f>
        <v>93000</v>
      </c>
      <c r="D1597" s="2">
        <f>(Table1[[#This Row],[Salary (Min)]]+Table1[[#This Row],[Salary (Max)]])/2</f>
        <v>75500</v>
      </c>
      <c r="E1597" t="s">
        <v>7273</v>
      </c>
      <c r="F1597" t="s">
        <v>351</v>
      </c>
      <c r="G1597" t="str">
        <f>LEFT(Table1[[#This Row],[Location]],FIND(",",Table1[[#This Row],[Location]])-1)</f>
        <v>Fremont</v>
      </c>
      <c r="H1597" t="s">
        <v>137</v>
      </c>
      <c r="I1597" t="s">
        <v>137</v>
      </c>
      <c r="J1597" t="s">
        <v>137</v>
      </c>
      <c r="K1597" t="b">
        <v>0</v>
      </c>
      <c r="L1597">
        <v>1</v>
      </c>
      <c r="M1597">
        <v>1</v>
      </c>
      <c r="N1597">
        <v>1</v>
      </c>
      <c r="O1597">
        <v>0</v>
      </c>
      <c r="P1597">
        <v>0</v>
      </c>
      <c r="Q1597">
        <v>0</v>
      </c>
    </row>
    <row r="1598" spans="1:17" x14ac:dyDescent="0.3">
      <c r="A1598" t="str">
        <f>Cleaning!E1612</f>
        <v>Data Analyst</v>
      </c>
      <c r="B1598" s="2">
        <f>Cleaning!F1612*1000</f>
        <v>58000</v>
      </c>
      <c r="C1598" s="2">
        <f>Cleaning!G1612*1000</f>
        <v>93000</v>
      </c>
      <c r="D1598" s="2">
        <f>(Table1[[#This Row],[Salary (Min)]]+Table1[[#This Row],[Salary (Max)]])/2</f>
        <v>75500</v>
      </c>
      <c r="E1598" t="s">
        <v>7274</v>
      </c>
      <c r="F1598" t="s">
        <v>992</v>
      </c>
      <c r="G1598" t="str">
        <f>LEFT(Table1[[#This Row],[Location]],FIND(",",Table1[[#This Row],[Location]])-1)</f>
        <v>Redwood City</v>
      </c>
      <c r="H1598" t="s">
        <v>35</v>
      </c>
      <c r="I1598" t="s">
        <v>222</v>
      </c>
      <c r="J1598" t="s">
        <v>24</v>
      </c>
      <c r="K1598" t="b">
        <v>0</v>
      </c>
      <c r="L1598">
        <v>0</v>
      </c>
      <c r="M1598">
        <v>0</v>
      </c>
      <c r="N1598">
        <v>0</v>
      </c>
      <c r="O1598">
        <v>0</v>
      </c>
      <c r="P1598">
        <v>0</v>
      </c>
      <c r="Q1598">
        <v>1</v>
      </c>
    </row>
    <row r="1599" spans="1:17" x14ac:dyDescent="0.3">
      <c r="A1599" t="str">
        <f>Cleaning!E1613</f>
        <v>Data Analyst</v>
      </c>
      <c r="B1599" s="2">
        <f>Cleaning!F1613*1000</f>
        <v>58000</v>
      </c>
      <c r="C1599" s="2">
        <f>Cleaning!G1613*1000</f>
        <v>93000</v>
      </c>
      <c r="D1599" s="2">
        <f>(Table1[[#This Row],[Salary (Min)]]+Table1[[#This Row],[Salary (Max)]])/2</f>
        <v>75500</v>
      </c>
      <c r="E1599" t="s">
        <v>7275</v>
      </c>
      <c r="F1599" t="s">
        <v>2038</v>
      </c>
      <c r="G1599" t="str">
        <f>LEFT(Table1[[#This Row],[Location]],FIND(",",Table1[[#This Row],[Location]])-1)</f>
        <v>Cupertino</v>
      </c>
      <c r="H1599" t="s">
        <v>91</v>
      </c>
      <c r="I1599" t="s">
        <v>119</v>
      </c>
      <c r="J1599" t="s">
        <v>155</v>
      </c>
      <c r="K1599" t="b">
        <v>0</v>
      </c>
      <c r="L1599">
        <v>0</v>
      </c>
      <c r="M1599">
        <v>0</v>
      </c>
      <c r="N1599">
        <v>0</v>
      </c>
      <c r="O1599">
        <v>0</v>
      </c>
      <c r="P1599">
        <v>0</v>
      </c>
      <c r="Q1599">
        <v>1</v>
      </c>
    </row>
    <row r="1600" spans="1:17" x14ac:dyDescent="0.3">
      <c r="A1600" t="str">
        <f>Cleaning!E1614</f>
        <v>Data Analyst</v>
      </c>
      <c r="B1600" s="2">
        <f>Cleaning!F1614*1000</f>
        <v>58000</v>
      </c>
      <c r="C1600" s="2">
        <f>Cleaning!G1614*1000</f>
        <v>93000</v>
      </c>
      <c r="D1600" s="2">
        <f>(Table1[[#This Row],[Salary (Min)]]+Table1[[#This Row],[Salary (Max)]])/2</f>
        <v>75500</v>
      </c>
      <c r="E1600" t="s">
        <v>7276</v>
      </c>
      <c r="F1600" t="s">
        <v>976</v>
      </c>
      <c r="G1600" t="str">
        <f>LEFT(Table1[[#This Row],[Location]],FIND(",",Table1[[#This Row],[Location]])-1)</f>
        <v>Santa Clara</v>
      </c>
      <c r="H1600" t="s">
        <v>91</v>
      </c>
      <c r="I1600" t="s">
        <v>46</v>
      </c>
      <c r="J1600" t="s">
        <v>39</v>
      </c>
      <c r="K1600" t="b">
        <v>0</v>
      </c>
      <c r="L1600">
        <v>0</v>
      </c>
      <c r="M1600">
        <v>1</v>
      </c>
      <c r="N1600">
        <v>0</v>
      </c>
      <c r="O1600">
        <v>0</v>
      </c>
      <c r="P1600">
        <v>0</v>
      </c>
      <c r="Q1600">
        <v>0</v>
      </c>
    </row>
    <row r="1601" spans="1:17" x14ac:dyDescent="0.3">
      <c r="A1601" t="str">
        <f>Cleaning!E1615</f>
        <v>Data Analyst</v>
      </c>
      <c r="B1601" s="2">
        <f>Cleaning!F1615*1000</f>
        <v>58000</v>
      </c>
      <c r="C1601" s="2">
        <f>Cleaning!G1615*1000</f>
        <v>93000</v>
      </c>
      <c r="D1601" s="2">
        <f>(Table1[[#This Row],[Salary (Min)]]+Table1[[#This Row],[Salary (Max)]])/2</f>
        <v>75500</v>
      </c>
      <c r="E1601" t="s">
        <v>7277</v>
      </c>
      <c r="F1601" t="s">
        <v>241</v>
      </c>
      <c r="G1601" t="str">
        <f>LEFT(Table1[[#This Row],[Location]],FIND(",",Table1[[#This Row],[Location]])-1)</f>
        <v>San Jose</v>
      </c>
      <c r="H1601" t="s">
        <v>72</v>
      </c>
      <c r="I1601" t="s">
        <v>202</v>
      </c>
      <c r="J1601" t="s">
        <v>75</v>
      </c>
      <c r="K1601" t="b">
        <v>0</v>
      </c>
      <c r="L1601">
        <v>0</v>
      </c>
      <c r="M1601">
        <v>0</v>
      </c>
      <c r="N1601">
        <v>0</v>
      </c>
      <c r="O1601">
        <v>1</v>
      </c>
      <c r="P1601">
        <v>0</v>
      </c>
      <c r="Q1601">
        <v>0</v>
      </c>
    </row>
    <row r="1602" spans="1:17" x14ac:dyDescent="0.3">
      <c r="A1602" t="str">
        <f>Cleaning!E1616</f>
        <v>Data Analyst</v>
      </c>
      <c r="B1602" s="2">
        <f>Cleaning!F1616*1000</f>
        <v>58000</v>
      </c>
      <c r="C1602" s="2">
        <f>Cleaning!G1616*1000</f>
        <v>93000</v>
      </c>
      <c r="D1602" s="2">
        <f>(Table1[[#This Row],[Salary (Min)]]+Table1[[#This Row],[Salary (Max)]])/2</f>
        <v>75500</v>
      </c>
      <c r="E1602" t="s">
        <v>6224</v>
      </c>
      <c r="F1602" t="s">
        <v>4303</v>
      </c>
      <c r="G1602" t="str">
        <f>LEFT(Table1[[#This Row],[Location]],FIND(",",Table1[[#This Row],[Location]])-1)</f>
        <v>Pleasanton</v>
      </c>
      <c r="H1602" t="s">
        <v>91</v>
      </c>
      <c r="I1602" t="s">
        <v>366</v>
      </c>
      <c r="J1602" t="s">
        <v>155</v>
      </c>
      <c r="K1602" t="b">
        <v>0</v>
      </c>
      <c r="L1602">
        <v>0</v>
      </c>
      <c r="M1602">
        <v>0</v>
      </c>
      <c r="N1602">
        <v>0</v>
      </c>
      <c r="O1602">
        <v>0</v>
      </c>
      <c r="P1602">
        <v>0</v>
      </c>
      <c r="Q1602">
        <v>1</v>
      </c>
    </row>
    <row r="1603" spans="1:17" x14ac:dyDescent="0.3">
      <c r="A1603" t="str">
        <f>Cleaning!E122</f>
        <v>Data Analyst</v>
      </c>
      <c r="B1603" s="2">
        <f>Cleaning!F122*1000</f>
        <v>59000</v>
      </c>
      <c r="C1603" s="2">
        <f>Cleaning!G122*1000</f>
        <v>85000</v>
      </c>
      <c r="D1603" s="2">
        <f>(Table1[[#This Row],[Salary (Min)]]+Table1[[#This Row],[Salary (Max)]])/2</f>
        <v>72000</v>
      </c>
      <c r="E1603" t="s">
        <v>6260</v>
      </c>
      <c r="F1603" t="s">
        <v>19</v>
      </c>
      <c r="G1603" t="str">
        <f>LEFT(Table1[[#This Row],[Location]],FIND(",",Table1[[#This Row],[Location]])-1)</f>
        <v>New York</v>
      </c>
      <c r="H1603" t="s">
        <v>118</v>
      </c>
      <c r="I1603" t="s">
        <v>419</v>
      </c>
      <c r="J1603" t="s">
        <v>39</v>
      </c>
      <c r="K1603" t="b">
        <v>0</v>
      </c>
      <c r="L1603">
        <v>1</v>
      </c>
      <c r="M1603">
        <v>0</v>
      </c>
      <c r="N1603">
        <v>0</v>
      </c>
      <c r="O1603">
        <v>0</v>
      </c>
      <c r="P1603">
        <v>0</v>
      </c>
      <c r="Q1603">
        <v>1</v>
      </c>
    </row>
    <row r="1604" spans="1:17" x14ac:dyDescent="0.3">
      <c r="A1604" t="str">
        <f>Cleaning!E123</f>
        <v>Data Analyst</v>
      </c>
      <c r="B1604" s="2">
        <f>Cleaning!F123*1000</f>
        <v>59000</v>
      </c>
      <c r="C1604" s="2">
        <f>Cleaning!G123*1000</f>
        <v>85000</v>
      </c>
      <c r="D1604" s="2">
        <f>(Table1[[#This Row],[Salary (Min)]]+Table1[[#This Row],[Salary (Max)]])/2</f>
        <v>72000</v>
      </c>
      <c r="E1604" t="s">
        <v>6261</v>
      </c>
      <c r="F1604" t="s">
        <v>19</v>
      </c>
      <c r="G1604" t="str">
        <f>LEFT(Table1[[#This Row],[Location]],FIND(",",Table1[[#This Row],[Location]])-1)</f>
        <v>New York</v>
      </c>
      <c r="H1604" t="s">
        <v>28</v>
      </c>
      <c r="I1604" t="s">
        <v>489</v>
      </c>
      <c r="J1604" t="s">
        <v>132</v>
      </c>
      <c r="K1604" t="b">
        <v>0</v>
      </c>
      <c r="L1604">
        <v>1</v>
      </c>
      <c r="M1604">
        <v>0</v>
      </c>
      <c r="N1604">
        <v>0</v>
      </c>
      <c r="O1604">
        <v>0</v>
      </c>
      <c r="P1604">
        <v>0</v>
      </c>
      <c r="Q1604">
        <v>1</v>
      </c>
    </row>
    <row r="1605" spans="1:17" x14ac:dyDescent="0.3">
      <c r="A1605" t="str">
        <f>Cleaning!E124</f>
        <v>Data Analyst</v>
      </c>
      <c r="B1605" s="2">
        <f>Cleaning!F124*1000</f>
        <v>59000</v>
      </c>
      <c r="C1605" s="2">
        <f>Cleaning!G124*1000</f>
        <v>85000</v>
      </c>
      <c r="D1605" s="2">
        <f>(Table1[[#This Row],[Salary (Min)]]+Table1[[#This Row],[Salary (Max)]])/2</f>
        <v>72000</v>
      </c>
      <c r="E1605" t="s">
        <v>6262</v>
      </c>
      <c r="F1605" t="s">
        <v>19</v>
      </c>
      <c r="G1605" t="str">
        <f>LEFT(Table1[[#This Row],[Location]],FIND(",",Table1[[#This Row],[Location]])-1)</f>
        <v>New York</v>
      </c>
      <c r="H1605" t="s">
        <v>91</v>
      </c>
      <c r="I1605" t="s">
        <v>222</v>
      </c>
      <c r="J1605" t="s">
        <v>106</v>
      </c>
      <c r="K1605" t="b">
        <v>0</v>
      </c>
      <c r="L1605">
        <v>1</v>
      </c>
      <c r="M1605">
        <v>0</v>
      </c>
      <c r="N1605">
        <v>0</v>
      </c>
      <c r="O1605">
        <v>1</v>
      </c>
      <c r="P1605">
        <v>0</v>
      </c>
      <c r="Q1605">
        <v>1</v>
      </c>
    </row>
    <row r="1606" spans="1:17" x14ac:dyDescent="0.3">
      <c r="A1606" t="str">
        <f>Cleaning!E125</f>
        <v>Data Analyst</v>
      </c>
      <c r="B1606" s="2">
        <f>Cleaning!F125*1000</f>
        <v>59000</v>
      </c>
      <c r="C1606" s="2">
        <f>Cleaning!G125*1000</f>
        <v>85000</v>
      </c>
      <c r="D1606" s="2">
        <f>(Table1[[#This Row],[Salary (Min)]]+Table1[[#This Row],[Salary (Max)]])/2</f>
        <v>72000</v>
      </c>
      <c r="E1606" t="s">
        <v>6263</v>
      </c>
      <c r="F1606" t="s">
        <v>103</v>
      </c>
      <c r="G1606" t="str">
        <f>LEFT(Table1[[#This Row],[Location]],FIND(",",Table1[[#This Row],[Location]])-1)</f>
        <v>Jersey City</v>
      </c>
      <c r="H1606" t="s">
        <v>91</v>
      </c>
      <c r="I1606" t="s">
        <v>137</v>
      </c>
      <c r="J1606" t="s">
        <v>39</v>
      </c>
      <c r="K1606" t="b">
        <v>0</v>
      </c>
      <c r="L1606">
        <v>1</v>
      </c>
      <c r="M1606">
        <v>1</v>
      </c>
      <c r="N1606">
        <v>0</v>
      </c>
      <c r="O1606">
        <v>0</v>
      </c>
      <c r="P1606">
        <v>0</v>
      </c>
      <c r="Q1606">
        <v>0</v>
      </c>
    </row>
    <row r="1607" spans="1:17" x14ac:dyDescent="0.3">
      <c r="A1607" t="str">
        <f>Cleaning!E126</f>
        <v>Data Analyst</v>
      </c>
      <c r="B1607" s="2">
        <f>Cleaning!F126*1000</f>
        <v>59000</v>
      </c>
      <c r="C1607" s="2">
        <f>Cleaning!G126*1000</f>
        <v>85000</v>
      </c>
      <c r="D1607" s="2">
        <f>(Table1[[#This Row],[Salary (Min)]]+Table1[[#This Row],[Salary (Max)]])/2</f>
        <v>72000</v>
      </c>
      <c r="E1607" t="s">
        <v>6264</v>
      </c>
      <c r="F1607" t="s">
        <v>19</v>
      </c>
      <c r="G1607" t="str">
        <f>LEFT(Table1[[#This Row],[Location]],FIND(",",Table1[[#This Row],[Location]])-1)</f>
        <v>New York</v>
      </c>
      <c r="H1607" t="s">
        <v>118</v>
      </c>
      <c r="I1607" t="s">
        <v>46</v>
      </c>
      <c r="J1607" t="s">
        <v>47</v>
      </c>
      <c r="K1607" t="b">
        <v>0</v>
      </c>
      <c r="L1607">
        <v>0</v>
      </c>
      <c r="M1607">
        <v>0</v>
      </c>
      <c r="N1607">
        <v>0</v>
      </c>
      <c r="O1607">
        <v>0</v>
      </c>
      <c r="P1607">
        <v>0</v>
      </c>
      <c r="Q1607">
        <v>1</v>
      </c>
    </row>
    <row r="1608" spans="1:17" x14ac:dyDescent="0.3">
      <c r="A1608" t="str">
        <f>Cleaning!E127</f>
        <v>Data Analyst</v>
      </c>
      <c r="B1608" s="2">
        <f>Cleaning!F127*1000</f>
        <v>59000</v>
      </c>
      <c r="C1608" s="2">
        <f>Cleaning!G127*1000</f>
        <v>85000</v>
      </c>
      <c r="D1608" s="2">
        <f>(Table1[[#This Row],[Salary (Min)]]+Table1[[#This Row],[Salary (Max)]])/2</f>
        <v>72000</v>
      </c>
      <c r="E1608" t="s">
        <v>6265</v>
      </c>
      <c r="F1608" t="s">
        <v>19</v>
      </c>
      <c r="G1608" t="str">
        <f>LEFT(Table1[[#This Row],[Location]],FIND(",",Table1[[#This Row],[Location]])-1)</f>
        <v>New York</v>
      </c>
      <c r="H1608" t="s">
        <v>28</v>
      </c>
      <c r="I1608" t="s">
        <v>46</v>
      </c>
      <c r="J1608" t="s">
        <v>132</v>
      </c>
      <c r="K1608" t="b">
        <v>0</v>
      </c>
      <c r="L1608">
        <v>1</v>
      </c>
      <c r="M1608">
        <v>0</v>
      </c>
      <c r="N1608">
        <v>0</v>
      </c>
      <c r="O1608">
        <v>1</v>
      </c>
      <c r="P1608">
        <v>1</v>
      </c>
      <c r="Q1608">
        <v>0</v>
      </c>
    </row>
    <row r="1609" spans="1:17" x14ac:dyDescent="0.3">
      <c r="A1609" t="str">
        <f>Cleaning!E128</f>
        <v>Data Analyst</v>
      </c>
      <c r="B1609" s="2">
        <f>Cleaning!F128*1000</f>
        <v>59000</v>
      </c>
      <c r="C1609" s="2">
        <f>Cleaning!G128*1000</f>
        <v>85000</v>
      </c>
      <c r="D1609" s="2">
        <f>(Table1[[#This Row],[Salary (Min)]]+Table1[[#This Row],[Salary (Max)]])/2</f>
        <v>72000</v>
      </c>
      <c r="E1609" t="s">
        <v>6266</v>
      </c>
      <c r="F1609" t="s">
        <v>506</v>
      </c>
      <c r="G1609" t="str">
        <f>LEFT(Table1[[#This Row],[Location]],FIND(",",Table1[[#This Row],[Location]])-1)</f>
        <v>Manhasset</v>
      </c>
      <c r="H1609" t="s">
        <v>28</v>
      </c>
      <c r="I1609" t="s">
        <v>29</v>
      </c>
      <c r="J1609" t="s">
        <v>132</v>
      </c>
      <c r="K1609" t="b">
        <v>0</v>
      </c>
      <c r="L1609">
        <v>0</v>
      </c>
      <c r="M1609">
        <v>0</v>
      </c>
      <c r="N1609">
        <v>0</v>
      </c>
      <c r="O1609">
        <v>0</v>
      </c>
      <c r="P1609">
        <v>0</v>
      </c>
      <c r="Q1609">
        <v>0</v>
      </c>
    </row>
    <row r="1610" spans="1:17" x14ac:dyDescent="0.3">
      <c r="A1610" t="str">
        <f>Cleaning!E129</f>
        <v>Business Analyst</v>
      </c>
      <c r="B1610" s="2">
        <f>Cleaning!F129*1000</f>
        <v>59000</v>
      </c>
      <c r="C1610" s="2">
        <f>Cleaning!G129*1000</f>
        <v>85000</v>
      </c>
      <c r="D1610" s="2">
        <f>(Table1[[#This Row],[Salary (Min)]]+Table1[[#This Row],[Salary (Max)]])/2</f>
        <v>72000</v>
      </c>
      <c r="E1610" t="s">
        <v>6267</v>
      </c>
      <c r="F1610" t="s">
        <v>19</v>
      </c>
      <c r="G1610" t="str">
        <f>LEFT(Table1[[#This Row],[Location]],FIND(",",Table1[[#This Row],[Location]])-1)</f>
        <v>New York</v>
      </c>
      <c r="H1610" t="s">
        <v>20</v>
      </c>
      <c r="I1610" t="s">
        <v>222</v>
      </c>
      <c r="J1610" t="s">
        <v>120</v>
      </c>
      <c r="K1610" t="b">
        <v>0</v>
      </c>
      <c r="L1610">
        <v>1</v>
      </c>
      <c r="M1610">
        <v>1</v>
      </c>
      <c r="N1610">
        <v>0</v>
      </c>
      <c r="O1610">
        <v>0</v>
      </c>
      <c r="P1610">
        <v>0</v>
      </c>
      <c r="Q1610">
        <v>0</v>
      </c>
    </row>
    <row r="1611" spans="1:17" x14ac:dyDescent="0.3">
      <c r="A1611" t="str">
        <f>Cleaning!E130</f>
        <v>Data Analyst</v>
      </c>
      <c r="B1611" s="2">
        <f>Cleaning!F130*1000</f>
        <v>59000</v>
      </c>
      <c r="C1611" s="2">
        <f>Cleaning!G130*1000</f>
        <v>85000</v>
      </c>
      <c r="D1611" s="2">
        <f>(Table1[[#This Row],[Salary (Min)]]+Table1[[#This Row],[Salary (Max)]])/2</f>
        <v>72000</v>
      </c>
      <c r="E1611" t="s">
        <v>6268</v>
      </c>
      <c r="F1611" t="s">
        <v>19</v>
      </c>
      <c r="G1611" t="str">
        <f>LEFT(Table1[[#This Row],[Location]],FIND(",",Table1[[#This Row],[Location]])-1)</f>
        <v>New York</v>
      </c>
      <c r="H1611" t="s">
        <v>91</v>
      </c>
      <c r="I1611" t="s">
        <v>37</v>
      </c>
      <c r="J1611" t="s">
        <v>39</v>
      </c>
      <c r="K1611" t="b">
        <v>0</v>
      </c>
      <c r="L1611">
        <v>1</v>
      </c>
      <c r="M1611">
        <v>0</v>
      </c>
      <c r="N1611">
        <v>0</v>
      </c>
      <c r="O1611">
        <v>1</v>
      </c>
      <c r="P1611">
        <v>1</v>
      </c>
      <c r="Q1611">
        <v>1</v>
      </c>
    </row>
    <row r="1612" spans="1:17" x14ac:dyDescent="0.3">
      <c r="A1612" t="str">
        <f>Cleaning!E131</f>
        <v>Data Analyst</v>
      </c>
      <c r="B1612" s="2">
        <f>Cleaning!F131*1000</f>
        <v>59000</v>
      </c>
      <c r="C1612" s="2">
        <f>Cleaning!G131*1000</f>
        <v>85000</v>
      </c>
      <c r="D1612" s="2">
        <f>(Table1[[#This Row],[Salary (Min)]]+Table1[[#This Row],[Salary (Max)]])/2</f>
        <v>72000</v>
      </c>
      <c r="E1612" t="s">
        <v>6269</v>
      </c>
      <c r="F1612" t="s">
        <v>19</v>
      </c>
      <c r="G1612" t="str">
        <f>LEFT(Table1[[#This Row],[Location]],FIND(",",Table1[[#This Row],[Location]])-1)</f>
        <v>New York</v>
      </c>
      <c r="H1612" t="s">
        <v>28</v>
      </c>
      <c r="I1612" t="s">
        <v>58</v>
      </c>
      <c r="J1612" t="s">
        <v>132</v>
      </c>
      <c r="K1612" t="b">
        <v>0</v>
      </c>
      <c r="L1612">
        <v>1</v>
      </c>
      <c r="M1612">
        <v>1</v>
      </c>
      <c r="N1612">
        <v>0</v>
      </c>
      <c r="O1612">
        <v>0</v>
      </c>
      <c r="P1612">
        <v>0</v>
      </c>
      <c r="Q1612">
        <v>0</v>
      </c>
    </row>
    <row r="1613" spans="1:17" x14ac:dyDescent="0.3">
      <c r="A1613" t="str">
        <f>Cleaning!E132</f>
        <v>Data Analyst</v>
      </c>
      <c r="B1613" s="2">
        <f>Cleaning!F132*1000</f>
        <v>59000</v>
      </c>
      <c r="C1613" s="2">
        <f>Cleaning!G132*1000</f>
        <v>85000</v>
      </c>
      <c r="D1613" s="2">
        <f>(Table1[[#This Row],[Salary (Min)]]+Table1[[#This Row],[Salary (Max)]])/2</f>
        <v>72000</v>
      </c>
      <c r="E1613" t="s">
        <v>6270</v>
      </c>
      <c r="F1613" t="s">
        <v>19</v>
      </c>
      <c r="G1613" t="str">
        <f>LEFT(Table1[[#This Row],[Location]],FIND(",",Table1[[#This Row],[Location]])-1)</f>
        <v>New York</v>
      </c>
      <c r="H1613" t="s">
        <v>20</v>
      </c>
      <c r="I1613" t="s">
        <v>29</v>
      </c>
      <c r="J1613" t="s">
        <v>120</v>
      </c>
      <c r="K1613" t="b">
        <v>0</v>
      </c>
      <c r="L1613">
        <v>0</v>
      </c>
      <c r="M1613">
        <v>0</v>
      </c>
      <c r="N1613">
        <v>0</v>
      </c>
      <c r="O1613">
        <v>0</v>
      </c>
      <c r="P1613">
        <v>0</v>
      </c>
      <c r="Q1613">
        <v>1</v>
      </c>
    </row>
    <row r="1614" spans="1:17" x14ac:dyDescent="0.3">
      <c r="A1614" t="str">
        <f>Cleaning!E133</f>
        <v>Data Analyst</v>
      </c>
      <c r="B1614" s="2">
        <f>Cleaning!F133*1000</f>
        <v>59000</v>
      </c>
      <c r="C1614" s="2">
        <f>Cleaning!G133*1000</f>
        <v>85000</v>
      </c>
      <c r="D1614" s="2">
        <f>(Table1[[#This Row],[Salary (Min)]]+Table1[[#This Row],[Salary (Max)]])/2</f>
        <v>72000</v>
      </c>
      <c r="E1614" t="s">
        <v>6271</v>
      </c>
      <c r="F1614" t="s">
        <v>19</v>
      </c>
      <c r="G1614" t="str">
        <f>LEFT(Table1[[#This Row],[Location]],FIND(",",Table1[[#This Row],[Location]])-1)</f>
        <v>New York</v>
      </c>
      <c r="H1614" t="s">
        <v>118</v>
      </c>
      <c r="I1614" t="s">
        <v>202</v>
      </c>
      <c r="J1614" t="s">
        <v>106</v>
      </c>
      <c r="K1614" t="b">
        <v>0</v>
      </c>
      <c r="L1614">
        <v>0</v>
      </c>
      <c r="M1614">
        <v>0</v>
      </c>
      <c r="N1614">
        <v>0</v>
      </c>
      <c r="O1614">
        <v>0</v>
      </c>
      <c r="P1614">
        <v>0</v>
      </c>
      <c r="Q1614">
        <v>0</v>
      </c>
    </row>
    <row r="1615" spans="1:17" x14ac:dyDescent="0.3">
      <c r="A1615" t="str">
        <f>Cleaning!E134</f>
        <v>Business Analyst</v>
      </c>
      <c r="B1615" s="2">
        <f>Cleaning!F134*1000</f>
        <v>59000</v>
      </c>
      <c r="C1615" s="2">
        <f>Cleaning!G134*1000</f>
        <v>85000</v>
      </c>
      <c r="D1615" s="2">
        <f>(Table1[[#This Row],[Salary (Min)]]+Table1[[#This Row],[Salary (Max)]])/2</f>
        <v>72000</v>
      </c>
      <c r="E1615" t="s">
        <v>6272</v>
      </c>
      <c r="F1615" t="s">
        <v>530</v>
      </c>
      <c r="G1615" t="str">
        <f>LEFT(Table1[[#This Row],[Location]],FIND(",",Table1[[#This Row],[Location]])-1)</f>
        <v>Newark</v>
      </c>
      <c r="H1615" t="s">
        <v>20</v>
      </c>
      <c r="I1615" t="s">
        <v>222</v>
      </c>
      <c r="J1615" t="s">
        <v>39</v>
      </c>
      <c r="K1615" t="b">
        <v>0</v>
      </c>
      <c r="L1615">
        <v>0</v>
      </c>
      <c r="M1615">
        <v>0</v>
      </c>
      <c r="N1615">
        <v>0</v>
      </c>
      <c r="O1615">
        <v>0</v>
      </c>
      <c r="P1615">
        <v>0</v>
      </c>
      <c r="Q1615">
        <v>0</v>
      </c>
    </row>
    <row r="1616" spans="1:17" x14ac:dyDescent="0.3">
      <c r="A1616" t="str">
        <f>Cleaning!E135</f>
        <v>Data Analyst</v>
      </c>
      <c r="B1616" s="2">
        <f>Cleaning!F135*1000</f>
        <v>59000</v>
      </c>
      <c r="C1616" s="2">
        <f>Cleaning!G135*1000</f>
        <v>85000</v>
      </c>
      <c r="D1616" s="2">
        <f>(Table1[[#This Row],[Salary (Min)]]+Table1[[#This Row],[Salary (Max)]])/2</f>
        <v>72000</v>
      </c>
      <c r="E1616" t="s">
        <v>6247</v>
      </c>
      <c r="F1616" t="s">
        <v>19</v>
      </c>
      <c r="G1616" t="str">
        <f>LEFT(Table1[[#This Row],[Location]],FIND(",",Table1[[#This Row],[Location]])-1)</f>
        <v>New York</v>
      </c>
      <c r="H1616" t="s">
        <v>51</v>
      </c>
      <c r="I1616" t="s">
        <v>46</v>
      </c>
      <c r="J1616" t="s">
        <v>47</v>
      </c>
      <c r="K1616" t="b">
        <v>0</v>
      </c>
      <c r="L1616">
        <v>1</v>
      </c>
      <c r="M1616">
        <v>0</v>
      </c>
      <c r="N1616">
        <v>0</v>
      </c>
      <c r="O1616">
        <v>0</v>
      </c>
      <c r="P1616">
        <v>0</v>
      </c>
      <c r="Q1616">
        <v>0</v>
      </c>
    </row>
    <row r="1617" spans="1:17" x14ac:dyDescent="0.3">
      <c r="A1617" t="str">
        <f>Cleaning!E136</f>
        <v>Data Analyst</v>
      </c>
      <c r="B1617" s="2">
        <f>Cleaning!F136*1000</f>
        <v>59000</v>
      </c>
      <c r="C1617" s="2">
        <f>Cleaning!G136*1000</f>
        <v>85000</v>
      </c>
      <c r="D1617" s="2">
        <f>(Table1[[#This Row],[Salary (Min)]]+Table1[[#This Row],[Salary (Max)]])/2</f>
        <v>72000</v>
      </c>
      <c r="E1617" t="s">
        <v>6273</v>
      </c>
      <c r="F1617" t="s">
        <v>19</v>
      </c>
      <c r="G1617" t="str">
        <f>LEFT(Table1[[#This Row],[Location]],FIND(",",Table1[[#This Row],[Location]])-1)</f>
        <v>New York</v>
      </c>
      <c r="H1617" t="s">
        <v>118</v>
      </c>
      <c r="I1617" t="s">
        <v>340</v>
      </c>
      <c r="J1617" t="s">
        <v>441</v>
      </c>
      <c r="K1617" t="b">
        <v>0</v>
      </c>
      <c r="L1617">
        <v>1</v>
      </c>
      <c r="M1617">
        <v>1</v>
      </c>
      <c r="N1617">
        <v>0</v>
      </c>
      <c r="O1617">
        <v>0</v>
      </c>
      <c r="P1617">
        <v>0</v>
      </c>
      <c r="Q1617">
        <v>0</v>
      </c>
    </row>
    <row r="1618" spans="1:17" x14ac:dyDescent="0.3">
      <c r="A1618" t="str">
        <f>Cleaning!E137</f>
        <v>Data Analyst</v>
      </c>
      <c r="B1618" s="2">
        <f>Cleaning!F137*1000</f>
        <v>59000</v>
      </c>
      <c r="C1618" s="2">
        <f>Cleaning!G137*1000</f>
        <v>85000</v>
      </c>
      <c r="D1618" s="2">
        <f>(Table1[[#This Row],[Salary (Min)]]+Table1[[#This Row],[Salary (Max)]])/2</f>
        <v>72000</v>
      </c>
      <c r="E1618" t="s">
        <v>6274</v>
      </c>
      <c r="F1618" t="s">
        <v>103</v>
      </c>
      <c r="G1618" t="str">
        <f>LEFT(Table1[[#This Row],[Location]],FIND(",",Table1[[#This Row],[Location]])-1)</f>
        <v>Jersey City</v>
      </c>
      <c r="H1618" t="s">
        <v>28</v>
      </c>
      <c r="I1618" t="s">
        <v>539</v>
      </c>
      <c r="J1618" t="s">
        <v>31</v>
      </c>
      <c r="K1618" t="b">
        <v>1</v>
      </c>
      <c r="L1618">
        <v>0</v>
      </c>
      <c r="M1618">
        <v>0</v>
      </c>
      <c r="N1618">
        <v>0</v>
      </c>
      <c r="O1618">
        <v>0</v>
      </c>
      <c r="P1618">
        <v>0</v>
      </c>
      <c r="Q1618">
        <v>1</v>
      </c>
    </row>
    <row r="1619" spans="1:17" x14ac:dyDescent="0.3">
      <c r="A1619" t="str">
        <f>Cleaning!E138</f>
        <v>Data Analyst</v>
      </c>
      <c r="B1619" s="2">
        <f>Cleaning!F138*1000</f>
        <v>59000</v>
      </c>
      <c r="C1619" s="2">
        <f>Cleaning!G138*1000</f>
        <v>85000</v>
      </c>
      <c r="D1619" s="2">
        <f>(Table1[[#This Row],[Salary (Min)]]+Table1[[#This Row],[Salary (Max)]])/2</f>
        <v>72000</v>
      </c>
      <c r="E1619" t="s">
        <v>6275</v>
      </c>
      <c r="F1619" t="s">
        <v>19</v>
      </c>
      <c r="G1619" t="str">
        <f>LEFT(Table1[[#This Row],[Location]],FIND(",",Table1[[#This Row],[Location]])-1)</f>
        <v>New York</v>
      </c>
      <c r="H1619" t="s">
        <v>35</v>
      </c>
      <c r="I1619" t="s">
        <v>543</v>
      </c>
      <c r="J1619" t="s">
        <v>160</v>
      </c>
      <c r="K1619" t="b">
        <v>0</v>
      </c>
      <c r="L1619">
        <v>0</v>
      </c>
      <c r="M1619">
        <v>0</v>
      </c>
      <c r="N1619">
        <v>0</v>
      </c>
      <c r="O1619">
        <v>0</v>
      </c>
      <c r="P1619">
        <v>0</v>
      </c>
      <c r="Q1619">
        <v>0</v>
      </c>
    </row>
    <row r="1620" spans="1:17" x14ac:dyDescent="0.3">
      <c r="A1620" t="str">
        <f>Cleaning!E139</f>
        <v>Data Analyst</v>
      </c>
      <c r="B1620" s="2">
        <f>Cleaning!F139*1000</f>
        <v>59000</v>
      </c>
      <c r="C1620" s="2">
        <f>Cleaning!G139*1000</f>
        <v>85000</v>
      </c>
      <c r="D1620" s="2">
        <f>(Table1[[#This Row],[Salary (Min)]]+Table1[[#This Row],[Salary (Max)]])/2</f>
        <v>72000</v>
      </c>
      <c r="E1620" t="s">
        <v>6276</v>
      </c>
      <c r="F1620" t="s">
        <v>173</v>
      </c>
      <c r="G1620" t="str">
        <f>LEFT(Table1[[#This Row],[Location]],FIND(",",Table1[[#This Row],[Location]])-1)</f>
        <v>Brooklyn</v>
      </c>
      <c r="H1620" t="s">
        <v>91</v>
      </c>
      <c r="I1620" t="s">
        <v>137</v>
      </c>
      <c r="J1620" t="s">
        <v>106</v>
      </c>
      <c r="K1620" t="b">
        <v>0</v>
      </c>
      <c r="L1620">
        <v>1</v>
      </c>
      <c r="M1620">
        <v>0</v>
      </c>
      <c r="N1620">
        <v>0</v>
      </c>
      <c r="O1620">
        <v>0</v>
      </c>
      <c r="P1620">
        <v>0</v>
      </c>
      <c r="Q1620">
        <v>0</v>
      </c>
    </row>
    <row r="1621" spans="1:17" x14ac:dyDescent="0.3">
      <c r="A1621" t="str">
        <f>Cleaning!E140</f>
        <v>Data Analyst</v>
      </c>
      <c r="B1621" s="2">
        <f>Cleaning!F140*1000</f>
        <v>59000</v>
      </c>
      <c r="C1621" s="2">
        <f>Cleaning!G140*1000</f>
        <v>85000</v>
      </c>
      <c r="D1621" s="2">
        <f>(Table1[[#This Row],[Salary (Min)]]+Table1[[#This Row],[Salary (Max)]])/2</f>
        <v>72000</v>
      </c>
      <c r="E1621" t="s">
        <v>6277</v>
      </c>
      <c r="F1621" t="s">
        <v>19</v>
      </c>
      <c r="G1621" t="str">
        <f>LEFT(Table1[[#This Row],[Location]],FIND(",",Table1[[#This Row],[Location]])-1)</f>
        <v>New York</v>
      </c>
      <c r="H1621" t="s">
        <v>35</v>
      </c>
      <c r="I1621" t="s">
        <v>46</v>
      </c>
      <c r="J1621" t="s">
        <v>24</v>
      </c>
      <c r="K1621" t="b">
        <v>0</v>
      </c>
      <c r="L1621">
        <v>0</v>
      </c>
      <c r="M1621">
        <v>0</v>
      </c>
      <c r="N1621">
        <v>0</v>
      </c>
      <c r="O1621">
        <v>0</v>
      </c>
      <c r="P1621">
        <v>0</v>
      </c>
      <c r="Q1621">
        <v>0</v>
      </c>
    </row>
    <row r="1622" spans="1:17" x14ac:dyDescent="0.3">
      <c r="A1622" t="str">
        <f>Cleaning!E141</f>
        <v>Data Analyst</v>
      </c>
      <c r="B1622" s="2">
        <f>Cleaning!F141*1000</f>
        <v>59000</v>
      </c>
      <c r="C1622" s="2">
        <f>Cleaning!G141*1000</f>
        <v>85000</v>
      </c>
      <c r="D1622" s="2">
        <f>(Table1[[#This Row],[Salary (Min)]]+Table1[[#This Row],[Salary (Max)]])/2</f>
        <v>72000</v>
      </c>
      <c r="E1622" t="s">
        <v>6278</v>
      </c>
      <c r="F1622" t="s">
        <v>19</v>
      </c>
      <c r="G1622" t="str">
        <f>LEFT(Table1[[#This Row],[Location]],FIND(",",Table1[[#This Row],[Location]])-1)</f>
        <v>New York</v>
      </c>
      <c r="H1622" t="s">
        <v>91</v>
      </c>
      <c r="I1622" t="s">
        <v>137</v>
      </c>
      <c r="J1622" t="s">
        <v>39</v>
      </c>
      <c r="K1622" t="b">
        <v>0</v>
      </c>
      <c r="L1622">
        <v>0</v>
      </c>
      <c r="M1622">
        <v>0</v>
      </c>
      <c r="N1622">
        <v>0</v>
      </c>
      <c r="O1622">
        <v>0</v>
      </c>
      <c r="P1622">
        <v>0</v>
      </c>
      <c r="Q1622">
        <v>1</v>
      </c>
    </row>
    <row r="1623" spans="1:17" x14ac:dyDescent="0.3">
      <c r="A1623" t="str">
        <f>Cleaning!E142</f>
        <v>Data Analyst</v>
      </c>
      <c r="B1623" s="2">
        <f>Cleaning!F142*1000</f>
        <v>59000</v>
      </c>
      <c r="C1623" s="2">
        <f>Cleaning!G142*1000</f>
        <v>85000</v>
      </c>
      <c r="D1623" s="2">
        <f>(Table1[[#This Row],[Salary (Min)]]+Table1[[#This Row],[Salary (Max)]])/2</f>
        <v>72000</v>
      </c>
      <c r="E1623" t="s">
        <v>6279</v>
      </c>
      <c r="F1623" t="s">
        <v>19</v>
      </c>
      <c r="G1623" t="str">
        <f>LEFT(Table1[[#This Row],[Location]],FIND(",",Table1[[#This Row],[Location]])-1)</f>
        <v>New York</v>
      </c>
      <c r="H1623" t="s">
        <v>20</v>
      </c>
      <c r="I1623" t="s">
        <v>366</v>
      </c>
      <c r="J1623" t="s">
        <v>39</v>
      </c>
      <c r="K1623" t="b">
        <v>0</v>
      </c>
      <c r="L1623">
        <v>1</v>
      </c>
      <c r="M1623">
        <v>0</v>
      </c>
      <c r="N1623">
        <v>0</v>
      </c>
      <c r="O1623">
        <v>1</v>
      </c>
      <c r="P1623">
        <v>1</v>
      </c>
      <c r="Q1623">
        <v>1</v>
      </c>
    </row>
    <row r="1624" spans="1:17" x14ac:dyDescent="0.3">
      <c r="A1624" t="str">
        <f>Cleaning!E143</f>
        <v>Data Analyst</v>
      </c>
      <c r="B1624" s="2">
        <f>Cleaning!F143*1000</f>
        <v>59000</v>
      </c>
      <c r="C1624" s="2">
        <f>Cleaning!G143*1000</f>
        <v>85000</v>
      </c>
      <c r="D1624" s="2">
        <f>(Table1[[#This Row],[Salary (Min)]]+Table1[[#This Row],[Salary (Max)]])/2</f>
        <v>72000</v>
      </c>
      <c r="E1624" t="s">
        <v>6280</v>
      </c>
      <c r="F1624" t="s">
        <v>19</v>
      </c>
      <c r="G1624" t="str">
        <f>LEFT(Table1[[#This Row],[Location]],FIND(",",Table1[[#This Row],[Location]])-1)</f>
        <v>New York</v>
      </c>
      <c r="H1624" t="s">
        <v>28</v>
      </c>
      <c r="I1624" t="s">
        <v>563</v>
      </c>
      <c r="J1624" t="s">
        <v>31</v>
      </c>
      <c r="K1624" t="b">
        <v>0</v>
      </c>
      <c r="L1624">
        <v>0</v>
      </c>
      <c r="M1624">
        <v>0</v>
      </c>
      <c r="N1624">
        <v>0</v>
      </c>
      <c r="O1624">
        <v>0</v>
      </c>
      <c r="P1624">
        <v>0</v>
      </c>
      <c r="Q1624">
        <v>0</v>
      </c>
    </row>
    <row r="1625" spans="1:17" x14ac:dyDescent="0.3">
      <c r="A1625" t="str">
        <f>Cleaning!E144</f>
        <v>Data Analyst</v>
      </c>
      <c r="B1625" s="2">
        <f>Cleaning!F144*1000</f>
        <v>59000</v>
      </c>
      <c r="C1625" s="2">
        <f>Cleaning!G144*1000</f>
        <v>85000</v>
      </c>
      <c r="D1625" s="2">
        <f>(Table1[[#This Row],[Salary (Min)]]+Table1[[#This Row],[Salary (Max)]])/2</f>
        <v>72000</v>
      </c>
      <c r="E1625" t="s">
        <v>6281</v>
      </c>
      <c r="F1625" t="s">
        <v>19</v>
      </c>
      <c r="G1625" t="str">
        <f>LEFT(Table1[[#This Row],[Location]],FIND(",",Table1[[#This Row],[Location]])-1)</f>
        <v>New York</v>
      </c>
      <c r="H1625" t="s">
        <v>20</v>
      </c>
      <c r="I1625" t="s">
        <v>46</v>
      </c>
      <c r="J1625" t="s">
        <v>160</v>
      </c>
      <c r="K1625" t="b">
        <v>0</v>
      </c>
      <c r="L1625">
        <v>0</v>
      </c>
      <c r="M1625">
        <v>0</v>
      </c>
      <c r="N1625">
        <v>0</v>
      </c>
      <c r="O1625">
        <v>0</v>
      </c>
      <c r="P1625">
        <v>0</v>
      </c>
      <c r="Q1625">
        <v>1</v>
      </c>
    </row>
    <row r="1626" spans="1:17" x14ac:dyDescent="0.3">
      <c r="A1626" t="str">
        <f>Cleaning!E145</f>
        <v>Data Analyst</v>
      </c>
      <c r="B1626" s="2">
        <f>Cleaning!F145*1000</f>
        <v>59000</v>
      </c>
      <c r="C1626" s="2">
        <f>Cleaning!G145*1000</f>
        <v>85000</v>
      </c>
      <c r="D1626" s="2">
        <f>(Table1[[#This Row],[Salary (Min)]]+Table1[[#This Row],[Salary (Max)]])/2</f>
        <v>72000</v>
      </c>
      <c r="E1626" t="s">
        <v>6282</v>
      </c>
      <c r="F1626" t="s">
        <v>571</v>
      </c>
      <c r="G1626" t="str">
        <f>LEFT(Table1[[#This Row],[Location]],FIND(",",Table1[[#This Row],[Location]])-1)</f>
        <v>Queens Village</v>
      </c>
      <c r="H1626" t="s">
        <v>35</v>
      </c>
      <c r="I1626" t="s">
        <v>80</v>
      </c>
      <c r="J1626" t="s">
        <v>39</v>
      </c>
      <c r="K1626" t="b">
        <v>0</v>
      </c>
      <c r="L1626">
        <v>1</v>
      </c>
      <c r="M1626">
        <v>0</v>
      </c>
      <c r="N1626">
        <v>0</v>
      </c>
      <c r="O1626">
        <v>1</v>
      </c>
      <c r="P1626">
        <v>1</v>
      </c>
      <c r="Q1626">
        <v>1</v>
      </c>
    </row>
    <row r="1627" spans="1:17" x14ac:dyDescent="0.3">
      <c r="A1627" t="str">
        <f>Cleaning!E146</f>
        <v>Data Analyst</v>
      </c>
      <c r="B1627" s="2">
        <f>Cleaning!F146*1000</f>
        <v>59000</v>
      </c>
      <c r="C1627" s="2">
        <f>Cleaning!G146*1000</f>
        <v>85000</v>
      </c>
      <c r="D1627" s="2">
        <f>(Table1[[#This Row],[Salary (Min)]]+Table1[[#This Row],[Salary (Max)]])/2</f>
        <v>72000</v>
      </c>
      <c r="E1627" t="s">
        <v>6283</v>
      </c>
      <c r="F1627" t="s">
        <v>19</v>
      </c>
      <c r="G1627" t="str">
        <f>LEFT(Table1[[#This Row],[Location]],FIND(",",Table1[[#This Row],[Location]])-1)</f>
        <v>New York</v>
      </c>
      <c r="H1627" t="s">
        <v>28</v>
      </c>
      <c r="I1627" t="s">
        <v>563</v>
      </c>
      <c r="J1627" t="s">
        <v>24</v>
      </c>
      <c r="K1627" t="b">
        <v>0</v>
      </c>
      <c r="L1627">
        <v>1</v>
      </c>
      <c r="M1627">
        <v>1</v>
      </c>
      <c r="N1627">
        <v>0</v>
      </c>
      <c r="O1627">
        <v>0</v>
      </c>
      <c r="P1627">
        <v>0</v>
      </c>
      <c r="Q1627">
        <v>1</v>
      </c>
    </row>
    <row r="1628" spans="1:17" x14ac:dyDescent="0.3">
      <c r="A1628" t="str">
        <f>Cleaning!E147</f>
        <v>Data Analyst</v>
      </c>
      <c r="B1628" s="2">
        <f>Cleaning!F147*1000</f>
        <v>59000</v>
      </c>
      <c r="C1628" s="2">
        <f>Cleaning!G147*1000</f>
        <v>85000</v>
      </c>
      <c r="D1628" s="2">
        <f>(Table1[[#This Row],[Salary (Min)]]+Table1[[#This Row],[Salary (Max)]])/2</f>
        <v>72000</v>
      </c>
      <c r="E1628" t="s">
        <v>6284</v>
      </c>
      <c r="F1628" t="s">
        <v>19</v>
      </c>
      <c r="G1628" t="str">
        <f>LEFT(Table1[[#This Row],[Location]],FIND(",",Table1[[#This Row],[Location]])-1)</f>
        <v>New York</v>
      </c>
      <c r="H1628" t="s">
        <v>91</v>
      </c>
      <c r="I1628" t="s">
        <v>580</v>
      </c>
      <c r="J1628" t="s">
        <v>106</v>
      </c>
      <c r="K1628" t="b">
        <v>0</v>
      </c>
      <c r="L1628">
        <v>1</v>
      </c>
      <c r="M1628">
        <v>1</v>
      </c>
      <c r="N1628">
        <v>0</v>
      </c>
      <c r="O1628">
        <v>1</v>
      </c>
      <c r="P1628">
        <v>1</v>
      </c>
      <c r="Q1628">
        <v>0</v>
      </c>
    </row>
    <row r="1629" spans="1:17" x14ac:dyDescent="0.3">
      <c r="A1629" t="str">
        <f>Cleaning!E148</f>
        <v>Data Analyst</v>
      </c>
      <c r="B1629" s="2">
        <f>Cleaning!F148*1000</f>
        <v>59000</v>
      </c>
      <c r="C1629" s="2">
        <f>Cleaning!G148*1000</f>
        <v>85000</v>
      </c>
      <c r="D1629" s="2">
        <f>(Table1[[#This Row],[Salary (Min)]]+Table1[[#This Row],[Salary (Max)]])/2</f>
        <v>72000</v>
      </c>
      <c r="E1629" t="s">
        <v>6246</v>
      </c>
      <c r="F1629" t="s">
        <v>19</v>
      </c>
      <c r="G1629" t="str">
        <f>LEFT(Table1[[#This Row],[Location]],FIND(",",Table1[[#This Row],[Location]])-1)</f>
        <v>New York</v>
      </c>
      <c r="H1629" t="s">
        <v>118</v>
      </c>
      <c r="I1629" t="s">
        <v>119</v>
      </c>
      <c r="J1629" t="s">
        <v>441</v>
      </c>
      <c r="K1629" t="b">
        <v>0</v>
      </c>
      <c r="L1629">
        <v>1</v>
      </c>
      <c r="M1629">
        <v>0</v>
      </c>
      <c r="N1629">
        <v>0</v>
      </c>
      <c r="O1629">
        <v>0</v>
      </c>
      <c r="P1629">
        <v>0</v>
      </c>
      <c r="Q1629">
        <v>0</v>
      </c>
    </row>
    <row r="1630" spans="1:17" x14ac:dyDescent="0.3">
      <c r="A1630" t="str">
        <f>Cleaning!E149</f>
        <v>Business Analyst</v>
      </c>
      <c r="B1630" s="2">
        <f>Cleaning!F149*1000</f>
        <v>59000</v>
      </c>
      <c r="C1630" s="2">
        <f>Cleaning!G149*1000</f>
        <v>85000</v>
      </c>
      <c r="D1630" s="2">
        <f>(Table1[[#This Row],[Salary (Min)]]+Table1[[#This Row],[Salary (Max)]])/2</f>
        <v>72000</v>
      </c>
      <c r="E1630" t="s">
        <v>6285</v>
      </c>
      <c r="F1630" t="s">
        <v>19</v>
      </c>
      <c r="G1630" t="str">
        <f>LEFT(Table1[[#This Row],[Location]],FIND(",",Table1[[#This Row],[Location]])-1)</f>
        <v>New York</v>
      </c>
      <c r="H1630" t="s">
        <v>28</v>
      </c>
      <c r="I1630" t="s">
        <v>37</v>
      </c>
      <c r="J1630" t="s">
        <v>132</v>
      </c>
      <c r="K1630" t="b">
        <v>0</v>
      </c>
      <c r="L1630">
        <v>1</v>
      </c>
      <c r="M1630">
        <v>0</v>
      </c>
      <c r="N1630">
        <v>0</v>
      </c>
      <c r="O1630">
        <v>0</v>
      </c>
      <c r="P1630">
        <v>0</v>
      </c>
      <c r="Q1630">
        <v>1</v>
      </c>
    </row>
    <row r="1631" spans="1:17" x14ac:dyDescent="0.3">
      <c r="A1631" t="str">
        <f>Cleaning!E150</f>
        <v>Data Analyst</v>
      </c>
      <c r="B1631" s="2">
        <f>Cleaning!F150*1000</f>
        <v>59000</v>
      </c>
      <c r="C1631" s="2">
        <f>Cleaning!G150*1000</f>
        <v>85000</v>
      </c>
      <c r="D1631" s="2">
        <f>(Table1[[#This Row],[Salary (Min)]]+Table1[[#This Row],[Salary (Max)]])/2</f>
        <v>72000</v>
      </c>
      <c r="E1631" t="s">
        <v>6286</v>
      </c>
      <c r="F1631" t="s">
        <v>173</v>
      </c>
      <c r="G1631" t="str">
        <f>LEFT(Table1[[#This Row],[Location]],FIND(",",Table1[[#This Row],[Location]])-1)</f>
        <v>Brooklyn</v>
      </c>
      <c r="H1631" t="s">
        <v>137</v>
      </c>
      <c r="I1631" t="s">
        <v>137</v>
      </c>
      <c r="J1631" t="s">
        <v>39</v>
      </c>
      <c r="K1631" t="b">
        <v>0</v>
      </c>
      <c r="L1631">
        <v>1</v>
      </c>
      <c r="M1631">
        <v>1</v>
      </c>
      <c r="N1631">
        <v>0</v>
      </c>
      <c r="O1631">
        <v>0</v>
      </c>
      <c r="P1631">
        <v>0</v>
      </c>
      <c r="Q1631">
        <v>1</v>
      </c>
    </row>
    <row r="1632" spans="1:17" x14ac:dyDescent="0.3">
      <c r="A1632" t="str">
        <f>Cleaning!E151</f>
        <v>Data Analyst</v>
      </c>
      <c r="B1632" s="2">
        <f>Cleaning!F151*1000</f>
        <v>59000</v>
      </c>
      <c r="C1632" s="2">
        <f>Cleaning!G151*1000</f>
        <v>85000</v>
      </c>
      <c r="D1632" s="2">
        <f>(Table1[[#This Row],[Salary (Min)]]+Table1[[#This Row],[Salary (Max)]])/2</f>
        <v>72000</v>
      </c>
      <c r="E1632" t="s">
        <v>6279</v>
      </c>
      <c r="F1632" t="s">
        <v>19</v>
      </c>
      <c r="G1632" t="str">
        <f>LEFT(Table1[[#This Row],[Location]],FIND(",",Table1[[#This Row],[Location]])-1)</f>
        <v>New York</v>
      </c>
      <c r="H1632" t="s">
        <v>20</v>
      </c>
      <c r="I1632" t="s">
        <v>366</v>
      </c>
      <c r="J1632" t="s">
        <v>39</v>
      </c>
      <c r="K1632" t="b">
        <v>0</v>
      </c>
      <c r="L1632">
        <v>0</v>
      </c>
      <c r="M1632">
        <v>0</v>
      </c>
      <c r="N1632">
        <v>0</v>
      </c>
      <c r="O1632">
        <v>0</v>
      </c>
      <c r="P1632">
        <v>0</v>
      </c>
      <c r="Q1632">
        <v>0</v>
      </c>
    </row>
    <row r="1633" spans="1:17" x14ac:dyDescent="0.3">
      <c r="A1633" t="str">
        <f>Cleaning!E183</f>
        <v>Data Analyst</v>
      </c>
      <c r="B1633" s="2">
        <f>Cleaning!F183*1000</f>
        <v>60000</v>
      </c>
      <c r="C1633" s="2">
        <f>Cleaning!G183*1000</f>
        <v>110000</v>
      </c>
      <c r="D1633" s="2">
        <f>(Table1[[#This Row],[Salary (Min)]]+Table1[[#This Row],[Salary (Max)]])/2</f>
        <v>85000</v>
      </c>
      <c r="E1633" t="s">
        <v>6224</v>
      </c>
      <c r="F1633" t="s">
        <v>19</v>
      </c>
      <c r="G1633" t="str">
        <f>LEFT(Table1[[#This Row],[Location]],FIND(",",Table1[[#This Row],[Location]])-1)</f>
        <v>New York</v>
      </c>
      <c r="H1633" t="s">
        <v>91</v>
      </c>
      <c r="I1633" t="s">
        <v>366</v>
      </c>
      <c r="J1633" t="s">
        <v>155</v>
      </c>
      <c r="K1633" t="b">
        <v>0</v>
      </c>
      <c r="L1633">
        <v>0</v>
      </c>
      <c r="M1633">
        <v>0</v>
      </c>
      <c r="N1633">
        <v>0</v>
      </c>
      <c r="O1633">
        <v>0</v>
      </c>
      <c r="P1633">
        <v>0</v>
      </c>
      <c r="Q1633">
        <v>0</v>
      </c>
    </row>
    <row r="1634" spans="1:17" x14ac:dyDescent="0.3">
      <c r="A1634" t="str">
        <f>Cleaning!E184</f>
        <v>Data Analyst</v>
      </c>
      <c r="B1634" s="2">
        <f>Cleaning!F184*1000</f>
        <v>60000</v>
      </c>
      <c r="C1634" s="2">
        <f>Cleaning!G184*1000</f>
        <v>110000</v>
      </c>
      <c r="D1634" s="2">
        <f>(Table1[[#This Row],[Salary (Min)]]+Table1[[#This Row],[Salary (Max)]])/2</f>
        <v>85000</v>
      </c>
      <c r="E1634" t="s">
        <v>6309</v>
      </c>
      <c r="F1634" t="s">
        <v>19</v>
      </c>
      <c r="G1634" t="str">
        <f>LEFT(Table1[[#This Row],[Location]],FIND(",",Table1[[#This Row],[Location]])-1)</f>
        <v>New York</v>
      </c>
      <c r="H1634" t="s">
        <v>20</v>
      </c>
      <c r="I1634" t="s">
        <v>99</v>
      </c>
      <c r="J1634" t="s">
        <v>39</v>
      </c>
      <c r="K1634" t="b">
        <v>0</v>
      </c>
      <c r="L1634">
        <v>1</v>
      </c>
      <c r="M1634">
        <v>1</v>
      </c>
      <c r="N1634">
        <v>0</v>
      </c>
      <c r="O1634">
        <v>0</v>
      </c>
      <c r="P1634">
        <v>0</v>
      </c>
      <c r="Q1634">
        <v>0</v>
      </c>
    </row>
    <row r="1635" spans="1:17" x14ac:dyDescent="0.3">
      <c r="A1635" t="str">
        <f>Cleaning!E185</f>
        <v>Data Analyst</v>
      </c>
      <c r="B1635" s="2">
        <f>Cleaning!F185*1000</f>
        <v>60000</v>
      </c>
      <c r="C1635" s="2">
        <f>Cleaning!G185*1000</f>
        <v>110000</v>
      </c>
      <c r="D1635" s="2">
        <f>(Table1[[#This Row],[Salary (Min)]]+Table1[[#This Row],[Salary (Max)]])/2</f>
        <v>85000</v>
      </c>
      <c r="E1635" t="s">
        <v>6310</v>
      </c>
      <c r="F1635" t="s">
        <v>19</v>
      </c>
      <c r="G1635" t="str">
        <f>LEFT(Table1[[#This Row],[Location]],FIND(",",Table1[[#This Row],[Location]])-1)</f>
        <v>New York</v>
      </c>
      <c r="H1635" t="s">
        <v>20</v>
      </c>
      <c r="I1635" t="s">
        <v>222</v>
      </c>
      <c r="J1635" t="s">
        <v>39</v>
      </c>
      <c r="K1635" t="b">
        <v>0</v>
      </c>
      <c r="L1635">
        <v>0</v>
      </c>
      <c r="M1635">
        <v>0</v>
      </c>
      <c r="N1635">
        <v>0</v>
      </c>
      <c r="O1635">
        <v>0</v>
      </c>
      <c r="P1635">
        <v>0</v>
      </c>
      <c r="Q1635">
        <v>1</v>
      </c>
    </row>
    <row r="1636" spans="1:17" x14ac:dyDescent="0.3">
      <c r="A1636" t="str">
        <f>Cleaning!E186</f>
        <v>Data Analyst</v>
      </c>
      <c r="B1636" s="2">
        <f>Cleaning!F186*1000</f>
        <v>60000</v>
      </c>
      <c r="C1636" s="2">
        <f>Cleaning!G186*1000</f>
        <v>110000</v>
      </c>
      <c r="D1636" s="2">
        <f>(Table1[[#This Row],[Salary (Min)]]+Table1[[#This Row],[Salary (Max)]])/2</f>
        <v>85000</v>
      </c>
      <c r="E1636" t="s">
        <v>6311</v>
      </c>
      <c r="F1636" t="s">
        <v>19</v>
      </c>
      <c r="G1636" t="str">
        <f>LEFT(Table1[[#This Row],[Location]],FIND(",",Table1[[#This Row],[Location]])-1)</f>
        <v>New York</v>
      </c>
      <c r="H1636" t="s">
        <v>35</v>
      </c>
      <c r="I1636" t="s">
        <v>46</v>
      </c>
      <c r="J1636" t="s">
        <v>120</v>
      </c>
      <c r="K1636" t="b">
        <v>1</v>
      </c>
      <c r="L1636">
        <v>0</v>
      </c>
      <c r="M1636">
        <v>0</v>
      </c>
      <c r="N1636">
        <v>0</v>
      </c>
      <c r="O1636">
        <v>0</v>
      </c>
      <c r="P1636">
        <v>0</v>
      </c>
      <c r="Q1636">
        <v>0</v>
      </c>
    </row>
    <row r="1637" spans="1:17" x14ac:dyDescent="0.3">
      <c r="A1637" t="str">
        <f>Cleaning!E187</f>
        <v>Data Analyst</v>
      </c>
      <c r="B1637" s="2">
        <f>Cleaning!F187*1000</f>
        <v>60000</v>
      </c>
      <c r="C1637" s="2">
        <f>Cleaning!G187*1000</f>
        <v>110000</v>
      </c>
      <c r="D1637" s="2">
        <f>(Table1[[#This Row],[Salary (Min)]]+Table1[[#This Row],[Salary (Max)]])/2</f>
        <v>85000</v>
      </c>
      <c r="E1637" t="s">
        <v>6227</v>
      </c>
      <c r="F1637" t="s">
        <v>19</v>
      </c>
      <c r="G1637" t="str">
        <f>LEFT(Table1[[#This Row],[Location]],FIND(",",Table1[[#This Row],[Location]])-1)</f>
        <v>New York</v>
      </c>
      <c r="H1637" t="s">
        <v>118</v>
      </c>
      <c r="I1637" t="s">
        <v>119</v>
      </c>
      <c r="J1637" t="s">
        <v>160</v>
      </c>
      <c r="K1637" t="b">
        <v>0</v>
      </c>
      <c r="L1637">
        <v>1</v>
      </c>
      <c r="M1637">
        <v>1</v>
      </c>
      <c r="N1637">
        <v>0</v>
      </c>
      <c r="O1637">
        <v>0</v>
      </c>
      <c r="P1637">
        <v>0</v>
      </c>
      <c r="Q1637">
        <v>0</v>
      </c>
    </row>
    <row r="1638" spans="1:17" x14ac:dyDescent="0.3">
      <c r="A1638" t="str">
        <f>Cleaning!E188</f>
        <v>Data Analyst</v>
      </c>
      <c r="B1638" s="2">
        <f>Cleaning!F188*1000</f>
        <v>60000</v>
      </c>
      <c r="C1638" s="2">
        <f>Cleaning!G188*1000</f>
        <v>110000</v>
      </c>
      <c r="D1638" s="2">
        <f>(Table1[[#This Row],[Salary (Min)]]+Table1[[#This Row],[Salary (Max)]])/2</f>
        <v>85000</v>
      </c>
      <c r="E1638" t="s">
        <v>6312</v>
      </c>
      <c r="F1638" t="s">
        <v>103</v>
      </c>
      <c r="G1638" t="str">
        <f>LEFT(Table1[[#This Row],[Location]],FIND(",",Table1[[#This Row],[Location]])-1)</f>
        <v>Jersey City</v>
      </c>
      <c r="H1638" t="s">
        <v>137</v>
      </c>
      <c r="I1638" t="s">
        <v>137</v>
      </c>
      <c r="J1638" t="s">
        <v>137</v>
      </c>
      <c r="K1638" t="b">
        <v>0</v>
      </c>
      <c r="L1638">
        <v>1</v>
      </c>
      <c r="M1638">
        <v>0</v>
      </c>
      <c r="N1638">
        <v>0</v>
      </c>
      <c r="O1638">
        <v>1</v>
      </c>
      <c r="P1638">
        <v>0</v>
      </c>
      <c r="Q1638">
        <v>1</v>
      </c>
    </row>
    <row r="1639" spans="1:17" x14ac:dyDescent="0.3">
      <c r="A1639" t="str">
        <f>Cleaning!E189</f>
        <v>Data Analyst</v>
      </c>
      <c r="B1639" s="2">
        <f>Cleaning!F189*1000</f>
        <v>60000</v>
      </c>
      <c r="C1639" s="2">
        <f>Cleaning!G189*1000</f>
        <v>110000</v>
      </c>
      <c r="D1639" s="2">
        <f>(Table1[[#This Row],[Salary (Min)]]+Table1[[#This Row],[Salary (Max)]])/2</f>
        <v>85000</v>
      </c>
      <c r="E1639" t="s">
        <v>6313</v>
      </c>
      <c r="F1639" t="s">
        <v>103</v>
      </c>
      <c r="G1639" t="str">
        <f>LEFT(Table1[[#This Row],[Location]],FIND(",",Table1[[#This Row],[Location]])-1)</f>
        <v>Jersey City</v>
      </c>
      <c r="H1639" t="s">
        <v>118</v>
      </c>
      <c r="I1639" t="s">
        <v>222</v>
      </c>
      <c r="J1639" t="s">
        <v>47</v>
      </c>
      <c r="K1639" t="b">
        <v>0</v>
      </c>
      <c r="L1639">
        <v>1</v>
      </c>
      <c r="M1639">
        <v>1</v>
      </c>
      <c r="N1639">
        <v>0</v>
      </c>
      <c r="O1639">
        <v>1</v>
      </c>
      <c r="P1639">
        <v>1</v>
      </c>
      <c r="Q1639">
        <v>1</v>
      </c>
    </row>
    <row r="1640" spans="1:17" x14ac:dyDescent="0.3">
      <c r="A1640" t="str">
        <f>Cleaning!E190</f>
        <v>Data Analyst</v>
      </c>
      <c r="B1640" s="2">
        <f>Cleaning!F190*1000</f>
        <v>60000</v>
      </c>
      <c r="C1640" s="2">
        <f>Cleaning!G190*1000</f>
        <v>110000</v>
      </c>
      <c r="D1640" s="2">
        <f>(Table1[[#This Row],[Salary (Min)]]+Table1[[#This Row],[Salary (Max)]])/2</f>
        <v>85000</v>
      </c>
      <c r="E1640" t="s">
        <v>6214</v>
      </c>
      <c r="F1640" t="s">
        <v>19</v>
      </c>
      <c r="G1640" t="str">
        <f>LEFT(Table1[[#This Row],[Location]],FIND(",",Table1[[#This Row],[Location]])-1)</f>
        <v>New York</v>
      </c>
      <c r="H1640" t="s">
        <v>28</v>
      </c>
      <c r="I1640" t="s">
        <v>58</v>
      </c>
      <c r="J1640" t="s">
        <v>132</v>
      </c>
      <c r="K1640" t="b">
        <v>0</v>
      </c>
      <c r="L1640">
        <v>1</v>
      </c>
      <c r="M1640">
        <v>0</v>
      </c>
      <c r="N1640">
        <v>0</v>
      </c>
      <c r="O1640">
        <v>0</v>
      </c>
      <c r="P1640">
        <v>0</v>
      </c>
      <c r="Q1640">
        <v>0</v>
      </c>
    </row>
    <row r="1641" spans="1:17" x14ac:dyDescent="0.3">
      <c r="A1641" t="str">
        <f>Cleaning!E191</f>
        <v>Data Analyst</v>
      </c>
      <c r="B1641" s="2">
        <f>Cleaning!F191*1000</f>
        <v>60000</v>
      </c>
      <c r="C1641" s="2">
        <f>Cleaning!G191*1000</f>
        <v>110000</v>
      </c>
      <c r="D1641" s="2">
        <f>(Table1[[#This Row],[Salary (Min)]]+Table1[[#This Row],[Salary (Max)]])/2</f>
        <v>85000</v>
      </c>
      <c r="E1641" t="s">
        <v>6314</v>
      </c>
      <c r="F1641" t="s">
        <v>19</v>
      </c>
      <c r="G1641" t="str">
        <f>LEFT(Table1[[#This Row],[Location]],FIND(",",Table1[[#This Row],[Location]])-1)</f>
        <v>New York</v>
      </c>
      <c r="H1641" t="s">
        <v>20</v>
      </c>
      <c r="I1641" t="s">
        <v>22</v>
      </c>
      <c r="J1641" t="s">
        <v>120</v>
      </c>
      <c r="K1641" t="b">
        <v>0</v>
      </c>
      <c r="L1641">
        <v>1</v>
      </c>
      <c r="M1641">
        <v>0</v>
      </c>
      <c r="N1641">
        <v>0</v>
      </c>
      <c r="O1641">
        <v>1</v>
      </c>
      <c r="P1641">
        <v>0</v>
      </c>
      <c r="Q1641">
        <v>1</v>
      </c>
    </row>
    <row r="1642" spans="1:17" x14ac:dyDescent="0.3">
      <c r="A1642" t="str">
        <f>Cleaning!E192</f>
        <v>Data Analyst</v>
      </c>
      <c r="B1642" s="2">
        <f>Cleaning!F192*1000</f>
        <v>60000</v>
      </c>
      <c r="C1642" s="2">
        <f>Cleaning!G192*1000</f>
        <v>110000</v>
      </c>
      <c r="D1642" s="2">
        <f>(Table1[[#This Row],[Salary (Min)]]+Table1[[#This Row],[Salary (Max)]])/2</f>
        <v>85000</v>
      </c>
      <c r="E1642" t="s">
        <v>6315</v>
      </c>
      <c r="F1642" t="s">
        <v>19</v>
      </c>
      <c r="G1642" t="str">
        <f>LEFT(Table1[[#This Row],[Location]],FIND(",",Table1[[#This Row],[Location]])-1)</f>
        <v>New York</v>
      </c>
      <c r="H1642" t="s">
        <v>20</v>
      </c>
      <c r="I1642" t="s">
        <v>222</v>
      </c>
      <c r="J1642" t="s">
        <v>47</v>
      </c>
      <c r="K1642" t="b">
        <v>0</v>
      </c>
      <c r="L1642">
        <v>1</v>
      </c>
      <c r="M1642">
        <v>0</v>
      </c>
      <c r="N1642">
        <v>0</v>
      </c>
      <c r="O1642">
        <v>1</v>
      </c>
      <c r="P1642">
        <v>0</v>
      </c>
      <c r="Q1642">
        <v>1</v>
      </c>
    </row>
    <row r="1643" spans="1:17" x14ac:dyDescent="0.3">
      <c r="A1643" t="str">
        <f>Cleaning!E193</f>
        <v>Data Analyst</v>
      </c>
      <c r="B1643" s="2">
        <f>Cleaning!F193*1000</f>
        <v>60000</v>
      </c>
      <c r="C1643" s="2">
        <f>Cleaning!G193*1000</f>
        <v>110000</v>
      </c>
      <c r="D1643" s="2">
        <f>(Table1[[#This Row],[Salary (Min)]]+Table1[[#This Row],[Salary (Max)]])/2</f>
        <v>85000</v>
      </c>
      <c r="E1643" t="s">
        <v>6302</v>
      </c>
      <c r="F1643" t="s">
        <v>264</v>
      </c>
      <c r="G1643" t="str">
        <f>LEFT(Table1[[#This Row],[Location]],FIND(",",Table1[[#This Row],[Location]])-1)</f>
        <v>Weehawken</v>
      </c>
      <c r="H1643" t="s">
        <v>28</v>
      </c>
      <c r="I1643" t="s">
        <v>58</v>
      </c>
      <c r="J1643" t="s">
        <v>132</v>
      </c>
      <c r="K1643" t="b">
        <v>0</v>
      </c>
      <c r="L1643">
        <v>1</v>
      </c>
      <c r="M1643">
        <v>0</v>
      </c>
      <c r="N1643">
        <v>0</v>
      </c>
      <c r="O1643">
        <v>0</v>
      </c>
      <c r="P1643">
        <v>0</v>
      </c>
      <c r="Q1643">
        <v>0</v>
      </c>
    </row>
    <row r="1644" spans="1:17" x14ac:dyDescent="0.3">
      <c r="A1644" t="str">
        <f>Cleaning!E194</f>
        <v>Data Analyst</v>
      </c>
      <c r="B1644" s="2">
        <f>Cleaning!F194*1000</f>
        <v>60000</v>
      </c>
      <c r="C1644" s="2">
        <f>Cleaning!G194*1000</f>
        <v>110000</v>
      </c>
      <c r="D1644" s="2">
        <f>(Table1[[#This Row],[Salary (Min)]]+Table1[[#This Row],[Salary (Max)]])/2</f>
        <v>85000</v>
      </c>
      <c r="E1644" t="s">
        <v>6316</v>
      </c>
      <c r="F1644" t="s">
        <v>19</v>
      </c>
      <c r="G1644" t="str">
        <f>LEFT(Table1[[#This Row],[Location]],FIND(",",Table1[[#This Row],[Location]])-1)</f>
        <v>New York</v>
      </c>
      <c r="H1644" t="s">
        <v>35</v>
      </c>
      <c r="I1644" t="s">
        <v>543</v>
      </c>
      <c r="J1644" t="s">
        <v>75</v>
      </c>
      <c r="K1644" t="b">
        <v>0</v>
      </c>
      <c r="L1644">
        <v>1</v>
      </c>
      <c r="M1644">
        <v>1</v>
      </c>
      <c r="N1644">
        <v>0</v>
      </c>
      <c r="O1644">
        <v>0</v>
      </c>
      <c r="P1644">
        <v>0</v>
      </c>
      <c r="Q1644">
        <v>0</v>
      </c>
    </row>
    <row r="1645" spans="1:17" x14ac:dyDescent="0.3">
      <c r="A1645" t="str">
        <f>Cleaning!E195</f>
        <v>Data Analyst</v>
      </c>
      <c r="B1645" s="2">
        <f>Cleaning!F195*1000</f>
        <v>60000</v>
      </c>
      <c r="C1645" s="2">
        <f>Cleaning!G195*1000</f>
        <v>110000</v>
      </c>
      <c r="D1645" s="2">
        <f>(Table1[[#This Row],[Salary (Min)]]+Table1[[#This Row],[Salary (Max)]])/2</f>
        <v>85000</v>
      </c>
      <c r="E1645" t="s">
        <v>6227</v>
      </c>
      <c r="F1645" t="s">
        <v>19</v>
      </c>
      <c r="G1645" t="str">
        <f>LEFT(Table1[[#This Row],[Location]],FIND(",",Table1[[#This Row],[Location]])-1)</f>
        <v>New York</v>
      </c>
      <c r="H1645" t="s">
        <v>118</v>
      </c>
      <c r="I1645" t="s">
        <v>119</v>
      </c>
      <c r="J1645" t="s">
        <v>160</v>
      </c>
      <c r="K1645" t="b">
        <v>0</v>
      </c>
      <c r="L1645">
        <v>1</v>
      </c>
      <c r="M1645">
        <v>0</v>
      </c>
      <c r="N1645">
        <v>0</v>
      </c>
      <c r="O1645">
        <v>1</v>
      </c>
      <c r="P1645">
        <v>0</v>
      </c>
      <c r="Q1645">
        <v>1</v>
      </c>
    </row>
    <row r="1646" spans="1:17" x14ac:dyDescent="0.3">
      <c r="A1646" t="str">
        <f>Cleaning!E196</f>
        <v>Data Analyst</v>
      </c>
      <c r="B1646" s="2">
        <f>Cleaning!F196*1000</f>
        <v>60000</v>
      </c>
      <c r="C1646" s="2">
        <f>Cleaning!G196*1000</f>
        <v>110000</v>
      </c>
      <c r="D1646" s="2">
        <f>(Table1[[#This Row],[Salary (Min)]]+Table1[[#This Row],[Salary (Max)]])/2</f>
        <v>85000</v>
      </c>
      <c r="E1646" t="s">
        <v>6317</v>
      </c>
      <c r="F1646" t="s">
        <v>530</v>
      </c>
      <c r="G1646" t="str">
        <f>LEFT(Table1[[#This Row],[Location]],FIND(",",Table1[[#This Row],[Location]])-1)</f>
        <v>Newark</v>
      </c>
      <c r="H1646" t="s">
        <v>137</v>
      </c>
      <c r="I1646" t="s">
        <v>137</v>
      </c>
      <c r="J1646" t="s">
        <v>137</v>
      </c>
      <c r="K1646" t="b">
        <v>0</v>
      </c>
      <c r="L1646">
        <v>1</v>
      </c>
      <c r="M1646">
        <v>1</v>
      </c>
      <c r="N1646">
        <v>0</v>
      </c>
      <c r="O1646">
        <v>1</v>
      </c>
      <c r="P1646">
        <v>1</v>
      </c>
      <c r="Q1646">
        <v>1</v>
      </c>
    </row>
    <row r="1647" spans="1:17" x14ac:dyDescent="0.3">
      <c r="A1647" t="str">
        <f>Cleaning!E197</f>
        <v>Data Analyst</v>
      </c>
      <c r="B1647" s="2">
        <f>Cleaning!F197*1000</f>
        <v>60000</v>
      </c>
      <c r="C1647" s="2">
        <f>Cleaning!G197*1000</f>
        <v>110000</v>
      </c>
      <c r="D1647" s="2">
        <f>(Table1[[#This Row],[Salary (Min)]]+Table1[[#This Row],[Salary (Max)]])/2</f>
        <v>85000</v>
      </c>
      <c r="E1647" t="s">
        <v>6318</v>
      </c>
      <c r="F1647" t="s">
        <v>19</v>
      </c>
      <c r="G1647" t="str">
        <f>LEFT(Table1[[#This Row],[Location]],FIND(",",Table1[[#This Row],[Location]])-1)</f>
        <v>New York</v>
      </c>
      <c r="H1647" t="s">
        <v>28</v>
      </c>
      <c r="I1647" t="s">
        <v>58</v>
      </c>
      <c r="J1647" t="s">
        <v>132</v>
      </c>
      <c r="K1647" t="b">
        <v>0</v>
      </c>
      <c r="L1647">
        <v>1</v>
      </c>
      <c r="M1647">
        <v>1</v>
      </c>
      <c r="N1647">
        <v>1</v>
      </c>
      <c r="O1647">
        <v>1</v>
      </c>
      <c r="P1647">
        <v>0</v>
      </c>
      <c r="Q1647">
        <v>0</v>
      </c>
    </row>
    <row r="1648" spans="1:17" x14ac:dyDescent="0.3">
      <c r="A1648" t="str">
        <f>Cleaning!E198</f>
        <v>Data Analyst</v>
      </c>
      <c r="B1648" s="2">
        <f>Cleaning!F198*1000</f>
        <v>60000</v>
      </c>
      <c r="C1648" s="2">
        <f>Cleaning!G198*1000</f>
        <v>110000</v>
      </c>
      <c r="D1648" s="2">
        <f>(Table1[[#This Row],[Salary (Min)]]+Table1[[#This Row],[Salary (Max)]])/2</f>
        <v>85000</v>
      </c>
      <c r="E1648" t="s">
        <v>6319</v>
      </c>
      <c r="F1648" t="s">
        <v>19</v>
      </c>
      <c r="G1648" t="str">
        <f>LEFT(Table1[[#This Row],[Location]],FIND(",",Table1[[#This Row],[Location]])-1)</f>
        <v>New York</v>
      </c>
      <c r="H1648" t="s">
        <v>51</v>
      </c>
      <c r="I1648" t="s">
        <v>29</v>
      </c>
      <c r="J1648" t="s">
        <v>39</v>
      </c>
      <c r="K1648" t="b">
        <v>0</v>
      </c>
      <c r="L1648">
        <v>1</v>
      </c>
      <c r="M1648">
        <v>1</v>
      </c>
      <c r="N1648">
        <v>1</v>
      </c>
      <c r="O1648">
        <v>0</v>
      </c>
      <c r="P1648">
        <v>0</v>
      </c>
      <c r="Q1648">
        <v>1</v>
      </c>
    </row>
    <row r="1649" spans="1:17" x14ac:dyDescent="0.3">
      <c r="A1649" t="str">
        <f>Cleaning!E199</f>
        <v>Data Analyst</v>
      </c>
      <c r="B1649" s="2">
        <f>Cleaning!F199*1000</f>
        <v>60000</v>
      </c>
      <c r="C1649" s="2">
        <f>Cleaning!G199*1000</f>
        <v>110000</v>
      </c>
      <c r="D1649" s="2">
        <f>(Table1[[#This Row],[Salary (Min)]]+Table1[[#This Row],[Salary (Max)]])/2</f>
        <v>85000</v>
      </c>
      <c r="E1649" t="s">
        <v>6320</v>
      </c>
      <c r="F1649" t="s">
        <v>19</v>
      </c>
      <c r="G1649" t="str">
        <f>LEFT(Table1[[#This Row],[Location]],FIND(",",Table1[[#This Row],[Location]])-1)</f>
        <v>New York</v>
      </c>
      <c r="H1649" t="s">
        <v>72</v>
      </c>
      <c r="I1649" t="s">
        <v>29</v>
      </c>
      <c r="J1649" t="s">
        <v>229</v>
      </c>
      <c r="K1649" t="b">
        <v>0</v>
      </c>
      <c r="L1649">
        <v>0</v>
      </c>
      <c r="M1649">
        <v>0</v>
      </c>
      <c r="N1649">
        <v>0</v>
      </c>
      <c r="O1649">
        <v>0</v>
      </c>
      <c r="P1649">
        <v>0</v>
      </c>
      <c r="Q1649">
        <v>1</v>
      </c>
    </row>
    <row r="1650" spans="1:17" x14ac:dyDescent="0.3">
      <c r="A1650" t="str">
        <f>Cleaning!E200</f>
        <v>Business Analyst</v>
      </c>
      <c r="B1650" s="2">
        <f>Cleaning!F200*1000</f>
        <v>60000</v>
      </c>
      <c r="C1650" s="2">
        <f>Cleaning!G200*1000</f>
        <v>110000</v>
      </c>
      <c r="D1650" s="2">
        <f>(Table1[[#This Row],[Salary (Min)]]+Table1[[#This Row],[Salary (Max)]])/2</f>
        <v>85000</v>
      </c>
      <c r="E1650" t="s">
        <v>6197</v>
      </c>
      <c r="F1650" t="s">
        <v>103</v>
      </c>
      <c r="G1650" t="str">
        <f>LEFT(Table1[[#This Row],[Location]],FIND(",",Table1[[#This Row],[Location]])-1)</f>
        <v>Jersey City</v>
      </c>
      <c r="H1650" t="s">
        <v>35</v>
      </c>
      <c r="I1650" t="s">
        <v>46</v>
      </c>
      <c r="J1650" t="s">
        <v>24</v>
      </c>
      <c r="K1650" t="b">
        <v>0</v>
      </c>
      <c r="L1650">
        <v>1</v>
      </c>
      <c r="M1650">
        <v>0</v>
      </c>
      <c r="N1650">
        <v>0</v>
      </c>
      <c r="O1650">
        <v>0</v>
      </c>
      <c r="P1650">
        <v>0</v>
      </c>
      <c r="Q1650">
        <v>1</v>
      </c>
    </row>
    <row r="1651" spans="1:17" x14ac:dyDescent="0.3">
      <c r="A1651" t="str">
        <f>Cleaning!E201</f>
        <v>Data Analyst</v>
      </c>
      <c r="B1651" s="2">
        <f>Cleaning!F201*1000</f>
        <v>60000</v>
      </c>
      <c r="C1651" s="2">
        <f>Cleaning!G201*1000</f>
        <v>110000</v>
      </c>
      <c r="D1651" s="2">
        <f>(Table1[[#This Row],[Salary (Min)]]+Table1[[#This Row],[Salary (Max)]])/2</f>
        <v>85000</v>
      </c>
      <c r="E1651" t="s">
        <v>6321</v>
      </c>
      <c r="F1651" t="s">
        <v>318</v>
      </c>
      <c r="G1651" t="str">
        <f>LEFT(Table1[[#This Row],[Location]],FIND(",",Table1[[#This Row],[Location]])-1)</f>
        <v>South Plainfield</v>
      </c>
      <c r="H1651" t="s">
        <v>91</v>
      </c>
      <c r="I1651" t="s">
        <v>137</v>
      </c>
      <c r="J1651" t="s">
        <v>39</v>
      </c>
      <c r="K1651" t="b">
        <v>0</v>
      </c>
      <c r="L1651">
        <v>1</v>
      </c>
      <c r="M1651">
        <v>0</v>
      </c>
      <c r="N1651">
        <v>0</v>
      </c>
      <c r="O1651">
        <v>0</v>
      </c>
      <c r="P1651">
        <v>1</v>
      </c>
      <c r="Q1651">
        <v>0</v>
      </c>
    </row>
    <row r="1652" spans="1:17" x14ac:dyDescent="0.3">
      <c r="A1652" t="str">
        <f>Cleaning!E202</f>
        <v>Data Analyst</v>
      </c>
      <c r="B1652" s="2">
        <f>Cleaning!F202*1000</f>
        <v>60000</v>
      </c>
      <c r="C1652" s="2">
        <f>Cleaning!G202*1000</f>
        <v>110000</v>
      </c>
      <c r="D1652" s="2">
        <f>(Table1[[#This Row],[Salary (Min)]]+Table1[[#This Row],[Salary (Max)]])/2</f>
        <v>85000</v>
      </c>
      <c r="E1652" t="s">
        <v>6158</v>
      </c>
      <c r="F1652" t="s">
        <v>19</v>
      </c>
      <c r="G1652" t="str">
        <f>LEFT(Table1[[#This Row],[Location]],FIND(",",Table1[[#This Row],[Location]])-1)</f>
        <v>New York</v>
      </c>
      <c r="H1652" t="s">
        <v>28</v>
      </c>
      <c r="I1652" t="s">
        <v>29</v>
      </c>
      <c r="J1652" t="s">
        <v>31</v>
      </c>
      <c r="K1652" t="b">
        <v>0</v>
      </c>
      <c r="L1652">
        <v>1</v>
      </c>
      <c r="M1652">
        <v>1</v>
      </c>
      <c r="N1652">
        <v>1</v>
      </c>
      <c r="O1652">
        <v>0</v>
      </c>
      <c r="P1652">
        <v>0</v>
      </c>
      <c r="Q1652">
        <v>1</v>
      </c>
    </row>
    <row r="1653" spans="1:17" x14ac:dyDescent="0.3">
      <c r="A1653" t="str">
        <f>Cleaning!E203</f>
        <v>Data Analyst</v>
      </c>
      <c r="B1653" s="2">
        <f>Cleaning!F203*1000</f>
        <v>60000</v>
      </c>
      <c r="C1653" s="2">
        <f>Cleaning!G203*1000</f>
        <v>110000</v>
      </c>
      <c r="D1653" s="2">
        <f>(Table1[[#This Row],[Salary (Min)]]+Table1[[#This Row],[Salary (Max)]])/2</f>
        <v>85000</v>
      </c>
      <c r="E1653" t="s">
        <v>6322</v>
      </c>
      <c r="F1653" t="s">
        <v>19</v>
      </c>
      <c r="G1653" t="str">
        <f>LEFT(Table1[[#This Row],[Location]],FIND(",",Table1[[#This Row],[Location]])-1)</f>
        <v>New York</v>
      </c>
      <c r="H1653" t="s">
        <v>91</v>
      </c>
      <c r="I1653" t="s">
        <v>119</v>
      </c>
      <c r="J1653" t="s">
        <v>155</v>
      </c>
      <c r="K1653" t="b">
        <v>0</v>
      </c>
      <c r="L1653">
        <v>0</v>
      </c>
      <c r="M1653">
        <v>0</v>
      </c>
      <c r="N1653">
        <v>0</v>
      </c>
      <c r="O1653">
        <v>0</v>
      </c>
      <c r="P1653">
        <v>0</v>
      </c>
      <c r="Q1653">
        <v>1</v>
      </c>
    </row>
    <row r="1654" spans="1:17" x14ac:dyDescent="0.3">
      <c r="A1654" t="str">
        <f>Cleaning!E204</f>
        <v>Data Analyst</v>
      </c>
      <c r="B1654" s="2">
        <f>Cleaning!F204*1000</f>
        <v>60000</v>
      </c>
      <c r="C1654" s="2">
        <f>Cleaning!G204*1000</f>
        <v>110000</v>
      </c>
      <c r="D1654" s="2">
        <f>(Table1[[#This Row],[Salary (Min)]]+Table1[[#This Row],[Salary (Max)]])/2</f>
        <v>85000</v>
      </c>
      <c r="E1654" t="s">
        <v>6323</v>
      </c>
      <c r="F1654" t="s">
        <v>19</v>
      </c>
      <c r="G1654" t="str">
        <f>LEFT(Table1[[#This Row],[Location]],FIND(",",Table1[[#This Row],[Location]])-1)</f>
        <v>New York</v>
      </c>
      <c r="H1654" t="s">
        <v>91</v>
      </c>
      <c r="I1654" t="s">
        <v>734</v>
      </c>
      <c r="J1654" t="s">
        <v>106</v>
      </c>
      <c r="K1654" t="b">
        <v>0</v>
      </c>
      <c r="L1654">
        <v>1</v>
      </c>
      <c r="M1654">
        <v>0</v>
      </c>
      <c r="N1654">
        <v>0</v>
      </c>
      <c r="O1654">
        <v>1</v>
      </c>
      <c r="P1654">
        <v>0</v>
      </c>
      <c r="Q1654">
        <v>1</v>
      </c>
    </row>
    <row r="1655" spans="1:17" x14ac:dyDescent="0.3">
      <c r="A1655" t="str">
        <f>Cleaning!E205</f>
        <v>Data Analyst</v>
      </c>
      <c r="B1655" s="2">
        <f>Cleaning!F205*1000</f>
        <v>60000</v>
      </c>
      <c r="C1655" s="2">
        <f>Cleaning!G205*1000</f>
        <v>110000</v>
      </c>
      <c r="D1655" s="2">
        <f>(Table1[[#This Row],[Salary (Min)]]+Table1[[#This Row],[Salary (Max)]])/2</f>
        <v>85000</v>
      </c>
      <c r="E1655" t="s">
        <v>6324</v>
      </c>
      <c r="F1655" t="s">
        <v>19</v>
      </c>
      <c r="G1655" t="str">
        <f>LEFT(Table1[[#This Row],[Location]],FIND(",",Table1[[#This Row],[Location]])-1)</f>
        <v>New York</v>
      </c>
      <c r="H1655" t="s">
        <v>20</v>
      </c>
      <c r="I1655" t="s">
        <v>22</v>
      </c>
      <c r="J1655" t="s">
        <v>39</v>
      </c>
      <c r="K1655" t="b">
        <v>0</v>
      </c>
      <c r="L1655">
        <v>1</v>
      </c>
      <c r="M1655">
        <v>1</v>
      </c>
      <c r="N1655">
        <v>0</v>
      </c>
      <c r="O1655">
        <v>1</v>
      </c>
      <c r="P1655">
        <v>1</v>
      </c>
      <c r="Q1655">
        <v>1</v>
      </c>
    </row>
    <row r="1656" spans="1:17" x14ac:dyDescent="0.3">
      <c r="A1656" t="str">
        <f>Cleaning!E206</f>
        <v>Data Analyst</v>
      </c>
      <c r="B1656" s="2">
        <f>Cleaning!F206*1000</f>
        <v>60000</v>
      </c>
      <c r="C1656" s="2">
        <f>Cleaning!G206*1000</f>
        <v>110000</v>
      </c>
      <c r="D1656" s="2">
        <f>(Table1[[#This Row],[Salary (Min)]]+Table1[[#This Row],[Salary (Max)]])/2</f>
        <v>85000</v>
      </c>
      <c r="E1656" t="s">
        <v>6284</v>
      </c>
      <c r="F1656" t="s">
        <v>19</v>
      </c>
      <c r="G1656" t="str">
        <f>LEFT(Table1[[#This Row],[Location]],FIND(",",Table1[[#This Row],[Location]])-1)</f>
        <v>New York</v>
      </c>
      <c r="H1656" t="s">
        <v>91</v>
      </c>
      <c r="I1656" t="s">
        <v>580</v>
      </c>
      <c r="J1656" t="s">
        <v>106</v>
      </c>
      <c r="K1656" t="b">
        <v>0</v>
      </c>
      <c r="L1656">
        <v>1</v>
      </c>
      <c r="M1656">
        <v>1</v>
      </c>
      <c r="N1656">
        <v>0</v>
      </c>
      <c r="O1656">
        <v>1</v>
      </c>
      <c r="P1656">
        <v>0</v>
      </c>
      <c r="Q1656">
        <v>0</v>
      </c>
    </row>
    <row r="1657" spans="1:17" x14ac:dyDescent="0.3">
      <c r="A1657" t="str">
        <f>Cleaning!E207</f>
        <v>Data Analyst</v>
      </c>
      <c r="B1657" s="2">
        <f>Cleaning!F207*1000</f>
        <v>60000</v>
      </c>
      <c r="C1657" s="2">
        <f>Cleaning!G207*1000</f>
        <v>110000</v>
      </c>
      <c r="D1657" s="2">
        <f>(Table1[[#This Row],[Salary (Min)]]+Table1[[#This Row],[Salary (Max)]])/2</f>
        <v>85000</v>
      </c>
      <c r="E1657" t="s">
        <v>6325</v>
      </c>
      <c r="F1657" t="s">
        <v>19</v>
      </c>
      <c r="G1657" t="str">
        <f>LEFT(Table1[[#This Row],[Location]],FIND(",",Table1[[#This Row],[Location]])-1)</f>
        <v>New York</v>
      </c>
      <c r="H1657" t="s">
        <v>137</v>
      </c>
      <c r="I1657" t="s">
        <v>137</v>
      </c>
      <c r="J1657" t="s">
        <v>137</v>
      </c>
      <c r="K1657" t="b">
        <v>0</v>
      </c>
      <c r="L1657">
        <v>1</v>
      </c>
      <c r="M1657">
        <v>0</v>
      </c>
      <c r="N1657">
        <v>0</v>
      </c>
      <c r="O1657">
        <v>0</v>
      </c>
      <c r="P1657">
        <v>1</v>
      </c>
      <c r="Q1657">
        <v>1</v>
      </c>
    </row>
    <row r="1658" spans="1:17" x14ac:dyDescent="0.3">
      <c r="A1658" t="str">
        <f>Cleaning!E208</f>
        <v>Data Analyst</v>
      </c>
      <c r="B1658" s="2">
        <f>Cleaning!F208*1000</f>
        <v>60000</v>
      </c>
      <c r="C1658" s="2">
        <f>Cleaning!G208*1000</f>
        <v>110000</v>
      </c>
      <c r="D1658" s="2">
        <f>(Table1[[#This Row],[Salary (Min)]]+Table1[[#This Row],[Salary (Max)]])/2</f>
        <v>85000</v>
      </c>
      <c r="E1658" t="s">
        <v>6326</v>
      </c>
      <c r="F1658" t="s">
        <v>19</v>
      </c>
      <c r="G1658" t="str">
        <f>LEFT(Table1[[#This Row],[Location]],FIND(",",Table1[[#This Row],[Location]])-1)</f>
        <v>New York</v>
      </c>
      <c r="H1658" t="s">
        <v>91</v>
      </c>
      <c r="I1658" t="s">
        <v>99</v>
      </c>
      <c r="J1658" t="s">
        <v>106</v>
      </c>
      <c r="K1658" t="b">
        <v>0</v>
      </c>
      <c r="L1658">
        <v>1</v>
      </c>
      <c r="M1658">
        <v>0</v>
      </c>
      <c r="N1658">
        <v>0</v>
      </c>
      <c r="O1658">
        <v>0</v>
      </c>
      <c r="P1658">
        <v>0</v>
      </c>
      <c r="Q1658">
        <v>1</v>
      </c>
    </row>
    <row r="1659" spans="1:17" x14ac:dyDescent="0.3">
      <c r="A1659" t="str">
        <f>Cleaning!E209</f>
        <v>Data Analyst</v>
      </c>
      <c r="B1659" s="2">
        <f>Cleaning!F209*1000</f>
        <v>60000</v>
      </c>
      <c r="C1659" s="2">
        <f>Cleaning!G209*1000</f>
        <v>110000</v>
      </c>
      <c r="D1659" s="2">
        <f>(Table1[[#This Row],[Salary (Min)]]+Table1[[#This Row],[Salary (Max)]])/2</f>
        <v>85000</v>
      </c>
      <c r="E1659" t="s">
        <v>6327</v>
      </c>
      <c r="F1659" t="s">
        <v>19</v>
      </c>
      <c r="G1659" t="str">
        <f>LEFT(Table1[[#This Row],[Location]],FIND(",",Table1[[#This Row],[Location]])-1)</f>
        <v>New York</v>
      </c>
      <c r="H1659" t="s">
        <v>51</v>
      </c>
      <c r="I1659" t="s">
        <v>37</v>
      </c>
      <c r="J1659" t="s">
        <v>39</v>
      </c>
      <c r="K1659" t="b">
        <v>0</v>
      </c>
      <c r="L1659">
        <v>1</v>
      </c>
      <c r="M1659">
        <v>1</v>
      </c>
      <c r="N1659">
        <v>1</v>
      </c>
      <c r="O1659">
        <v>1</v>
      </c>
      <c r="P1659">
        <v>1</v>
      </c>
      <c r="Q1659">
        <v>1</v>
      </c>
    </row>
    <row r="1660" spans="1:17" x14ac:dyDescent="0.3">
      <c r="A1660" t="str">
        <f>Cleaning!E210</f>
        <v>Data Analyst</v>
      </c>
      <c r="B1660" s="2">
        <f>Cleaning!F210*1000</f>
        <v>60000</v>
      </c>
      <c r="C1660" s="2">
        <f>Cleaning!G210*1000</f>
        <v>110000</v>
      </c>
      <c r="D1660" s="2">
        <f>(Table1[[#This Row],[Salary (Min)]]+Table1[[#This Row],[Salary (Max)]])/2</f>
        <v>85000</v>
      </c>
      <c r="E1660" t="s">
        <v>6328</v>
      </c>
      <c r="F1660" t="s">
        <v>19</v>
      </c>
      <c r="G1660" t="str">
        <f>LEFT(Table1[[#This Row],[Location]],FIND(",",Table1[[#This Row],[Location]])-1)</f>
        <v>New York</v>
      </c>
      <c r="H1660" t="s">
        <v>91</v>
      </c>
      <c r="I1660" t="s">
        <v>46</v>
      </c>
      <c r="J1660" t="s">
        <v>106</v>
      </c>
      <c r="K1660" t="b">
        <v>1</v>
      </c>
      <c r="L1660">
        <v>1</v>
      </c>
      <c r="M1660">
        <v>0</v>
      </c>
      <c r="N1660">
        <v>0</v>
      </c>
      <c r="O1660">
        <v>1</v>
      </c>
      <c r="P1660">
        <v>0</v>
      </c>
      <c r="Q1660">
        <v>1</v>
      </c>
    </row>
    <row r="1661" spans="1:17" x14ac:dyDescent="0.3">
      <c r="A1661" t="str">
        <f>Cleaning!E211</f>
        <v>Data Analyst</v>
      </c>
      <c r="B1661" s="2">
        <f>Cleaning!F211*1000</f>
        <v>60000</v>
      </c>
      <c r="C1661" s="2">
        <f>Cleaning!G211*1000</f>
        <v>110000</v>
      </c>
      <c r="D1661" s="2">
        <f>(Table1[[#This Row],[Salary (Min)]]+Table1[[#This Row],[Salary (Max)]])/2</f>
        <v>85000</v>
      </c>
      <c r="E1661" t="s">
        <v>6329</v>
      </c>
      <c r="F1661" t="s">
        <v>19</v>
      </c>
      <c r="G1661" t="str">
        <f>LEFT(Table1[[#This Row],[Location]],FIND(",",Table1[[#This Row],[Location]])-1)</f>
        <v>New York</v>
      </c>
      <c r="H1661" t="s">
        <v>20</v>
      </c>
      <c r="I1661" t="s">
        <v>22</v>
      </c>
      <c r="J1661" t="s">
        <v>160</v>
      </c>
      <c r="K1661" t="b">
        <v>0</v>
      </c>
      <c r="L1661">
        <v>1</v>
      </c>
      <c r="M1661">
        <v>0</v>
      </c>
      <c r="N1661">
        <v>0</v>
      </c>
      <c r="O1661">
        <v>0</v>
      </c>
      <c r="P1661">
        <v>0</v>
      </c>
      <c r="Q1661">
        <v>1</v>
      </c>
    </row>
    <row r="1662" spans="1:17" x14ac:dyDescent="0.3">
      <c r="A1662" t="str">
        <f>Cleaning!E212</f>
        <v>Business Analyst</v>
      </c>
      <c r="B1662" s="2">
        <f>Cleaning!F212*1000</f>
        <v>60000</v>
      </c>
      <c r="C1662" s="2">
        <f>Cleaning!G212*1000</f>
        <v>110000</v>
      </c>
      <c r="D1662" s="2">
        <f>(Table1[[#This Row],[Salary (Min)]]+Table1[[#This Row],[Salary (Max)]])/2</f>
        <v>85000</v>
      </c>
      <c r="E1662" t="s">
        <v>6226</v>
      </c>
      <c r="F1662" t="s">
        <v>19</v>
      </c>
      <c r="G1662" t="str">
        <f>LEFT(Table1[[#This Row],[Location]],FIND(",",Table1[[#This Row],[Location]])-1)</f>
        <v>New York</v>
      </c>
      <c r="H1662" t="s">
        <v>91</v>
      </c>
      <c r="I1662" t="s">
        <v>46</v>
      </c>
      <c r="J1662" t="s">
        <v>155</v>
      </c>
      <c r="K1662" t="b">
        <v>0</v>
      </c>
      <c r="L1662">
        <v>0</v>
      </c>
      <c r="M1662">
        <v>0</v>
      </c>
      <c r="N1662">
        <v>0</v>
      </c>
      <c r="O1662">
        <v>0</v>
      </c>
      <c r="P1662">
        <v>0</v>
      </c>
      <c r="Q1662">
        <v>0</v>
      </c>
    </row>
    <row r="1663" spans="1:17" x14ac:dyDescent="0.3">
      <c r="A1663" t="str">
        <f>Cleaning!E722</f>
        <v>Data Analyst</v>
      </c>
      <c r="B1663" s="2">
        <f>Cleaning!F722*1000</f>
        <v>60000</v>
      </c>
      <c r="C1663" s="2">
        <f>Cleaning!G722*1000</f>
        <v>66000</v>
      </c>
      <c r="D1663" s="2">
        <f>(Table1[[#This Row],[Salary (Min)]]+Table1[[#This Row],[Salary (Max)]])/2</f>
        <v>63000</v>
      </c>
      <c r="E1663" t="s">
        <v>6683</v>
      </c>
      <c r="F1663" t="s">
        <v>252</v>
      </c>
      <c r="G1663" t="str">
        <f>LEFT(Table1[[#This Row],[Location]],FIND(",",Table1[[#This Row],[Location]])-1)</f>
        <v>Chicago</v>
      </c>
      <c r="H1663" t="s">
        <v>35</v>
      </c>
      <c r="I1663" t="s">
        <v>194</v>
      </c>
      <c r="J1663" t="s">
        <v>229</v>
      </c>
      <c r="K1663" t="b">
        <v>0</v>
      </c>
      <c r="L1663">
        <v>1</v>
      </c>
      <c r="M1663">
        <v>0</v>
      </c>
      <c r="N1663">
        <v>0</v>
      </c>
      <c r="O1663">
        <v>0</v>
      </c>
      <c r="P1663">
        <v>0</v>
      </c>
      <c r="Q1663">
        <v>1</v>
      </c>
    </row>
    <row r="1664" spans="1:17" x14ac:dyDescent="0.3">
      <c r="A1664" t="str">
        <f>Cleaning!E723</f>
        <v>Data Analyst</v>
      </c>
      <c r="B1664" s="2">
        <f>Cleaning!F723*1000</f>
        <v>60000</v>
      </c>
      <c r="C1664" s="2">
        <f>Cleaning!G723*1000</f>
        <v>66000</v>
      </c>
      <c r="D1664" s="2">
        <f>(Table1[[#This Row],[Salary (Min)]]+Table1[[#This Row],[Salary (Max)]])/2</f>
        <v>63000</v>
      </c>
      <c r="E1664" t="s">
        <v>6684</v>
      </c>
      <c r="F1664" t="s">
        <v>252</v>
      </c>
      <c r="G1664" t="str">
        <f>LEFT(Table1[[#This Row],[Location]],FIND(",",Table1[[#This Row],[Location]])-1)</f>
        <v>Chicago</v>
      </c>
      <c r="H1664" t="s">
        <v>51</v>
      </c>
      <c r="I1664" t="s">
        <v>52</v>
      </c>
      <c r="J1664" t="s">
        <v>39</v>
      </c>
      <c r="K1664" t="b">
        <v>0</v>
      </c>
      <c r="L1664">
        <v>1</v>
      </c>
      <c r="M1664">
        <v>1</v>
      </c>
      <c r="N1664">
        <v>0</v>
      </c>
      <c r="O1664">
        <v>1</v>
      </c>
      <c r="P1664">
        <v>0</v>
      </c>
      <c r="Q1664">
        <v>1</v>
      </c>
    </row>
    <row r="1665" spans="1:17" x14ac:dyDescent="0.3">
      <c r="A1665" t="str">
        <f>Cleaning!E724</f>
        <v>Data Analyst</v>
      </c>
      <c r="B1665" s="2">
        <f>Cleaning!F724*1000</f>
        <v>60000</v>
      </c>
      <c r="C1665" s="2">
        <f>Cleaning!G724*1000</f>
        <v>66000</v>
      </c>
      <c r="D1665" s="2">
        <f>(Table1[[#This Row],[Salary (Min)]]+Table1[[#This Row],[Salary (Max)]])/2</f>
        <v>63000</v>
      </c>
      <c r="E1665" t="s">
        <v>6685</v>
      </c>
      <c r="F1665" t="s">
        <v>252</v>
      </c>
      <c r="G1665" t="str">
        <f>LEFT(Table1[[#This Row],[Location]],FIND(",",Table1[[#This Row],[Location]])-1)</f>
        <v>Chicago</v>
      </c>
      <c r="H1665" t="s">
        <v>20</v>
      </c>
      <c r="I1665" t="s">
        <v>178</v>
      </c>
      <c r="J1665" t="s">
        <v>24</v>
      </c>
      <c r="K1665" t="b">
        <v>0</v>
      </c>
      <c r="L1665">
        <v>0</v>
      </c>
      <c r="M1665">
        <v>0</v>
      </c>
      <c r="N1665">
        <v>0</v>
      </c>
      <c r="O1665">
        <v>0</v>
      </c>
      <c r="P1665">
        <v>0</v>
      </c>
      <c r="Q1665">
        <v>0</v>
      </c>
    </row>
    <row r="1666" spans="1:17" x14ac:dyDescent="0.3">
      <c r="A1666" t="str">
        <f>Cleaning!E725</f>
        <v>Data Analyst</v>
      </c>
      <c r="B1666" s="2">
        <f>Cleaning!F725*1000</f>
        <v>60000</v>
      </c>
      <c r="C1666" s="2">
        <f>Cleaning!G725*1000</f>
        <v>66000</v>
      </c>
      <c r="D1666" s="2">
        <f>(Table1[[#This Row],[Salary (Min)]]+Table1[[#This Row],[Salary (Max)]])/2</f>
        <v>63000</v>
      </c>
      <c r="E1666" t="s">
        <v>6686</v>
      </c>
      <c r="F1666" t="s">
        <v>252</v>
      </c>
      <c r="G1666" t="str">
        <f>LEFT(Table1[[#This Row],[Location]],FIND(",",Table1[[#This Row],[Location]])-1)</f>
        <v>Chicago</v>
      </c>
      <c r="H1666" t="s">
        <v>51</v>
      </c>
      <c r="I1666" t="s">
        <v>119</v>
      </c>
      <c r="J1666" t="s">
        <v>24</v>
      </c>
      <c r="K1666" t="b">
        <v>0</v>
      </c>
      <c r="L1666">
        <v>1</v>
      </c>
      <c r="M1666">
        <v>0</v>
      </c>
      <c r="N1666">
        <v>0</v>
      </c>
      <c r="O1666">
        <v>0</v>
      </c>
      <c r="P1666">
        <v>0</v>
      </c>
      <c r="Q1666">
        <v>1</v>
      </c>
    </row>
    <row r="1667" spans="1:17" x14ac:dyDescent="0.3">
      <c r="A1667" t="str">
        <f>Cleaning!E726</f>
        <v>Data Analyst</v>
      </c>
      <c r="B1667" s="2">
        <f>Cleaning!F726*1000</f>
        <v>60000</v>
      </c>
      <c r="C1667" s="2">
        <f>Cleaning!G726*1000</f>
        <v>66000</v>
      </c>
      <c r="D1667" s="2">
        <f>(Table1[[#This Row],[Salary (Min)]]+Table1[[#This Row],[Salary (Max)]])/2</f>
        <v>63000</v>
      </c>
      <c r="E1667" t="s">
        <v>6687</v>
      </c>
      <c r="F1667" t="s">
        <v>252</v>
      </c>
      <c r="G1667" t="str">
        <f>LEFT(Table1[[#This Row],[Location]],FIND(",",Table1[[#This Row],[Location]])-1)</f>
        <v>Chicago</v>
      </c>
      <c r="H1667" t="s">
        <v>51</v>
      </c>
      <c r="I1667" t="s">
        <v>29</v>
      </c>
      <c r="J1667" t="s">
        <v>39</v>
      </c>
      <c r="K1667" t="b">
        <v>1</v>
      </c>
      <c r="L1667">
        <v>0</v>
      </c>
      <c r="M1667">
        <v>0</v>
      </c>
      <c r="N1667">
        <v>0</v>
      </c>
      <c r="O1667">
        <v>0</v>
      </c>
      <c r="P1667">
        <v>0</v>
      </c>
      <c r="Q1667">
        <v>0</v>
      </c>
    </row>
    <row r="1668" spans="1:17" x14ac:dyDescent="0.3">
      <c r="A1668" t="str">
        <f>Cleaning!E727</f>
        <v>Data Analyst</v>
      </c>
      <c r="B1668" s="2">
        <f>Cleaning!F727*1000</f>
        <v>60000</v>
      </c>
      <c r="C1668" s="2">
        <f>Cleaning!G727*1000</f>
        <v>66000</v>
      </c>
      <c r="D1668" s="2">
        <f>(Table1[[#This Row],[Salary (Min)]]+Table1[[#This Row],[Salary (Max)]])/2</f>
        <v>63000</v>
      </c>
      <c r="E1668" t="s">
        <v>6688</v>
      </c>
      <c r="F1668" t="s">
        <v>2260</v>
      </c>
      <c r="G1668" t="str">
        <f>LEFT(Table1[[#This Row],[Location]],FIND(",",Table1[[#This Row],[Location]])-1)</f>
        <v>Downers Grove</v>
      </c>
      <c r="H1668" t="s">
        <v>72</v>
      </c>
      <c r="I1668" t="s">
        <v>222</v>
      </c>
      <c r="J1668" t="s">
        <v>86</v>
      </c>
      <c r="K1668" t="b">
        <v>0</v>
      </c>
      <c r="L1668">
        <v>1</v>
      </c>
      <c r="M1668">
        <v>1</v>
      </c>
      <c r="N1668">
        <v>0</v>
      </c>
      <c r="O1668">
        <v>0</v>
      </c>
      <c r="P1668">
        <v>0</v>
      </c>
      <c r="Q1668">
        <v>1</v>
      </c>
    </row>
    <row r="1669" spans="1:17" x14ac:dyDescent="0.3">
      <c r="A1669" t="str">
        <f>Cleaning!E728</f>
        <v>Data Analyst</v>
      </c>
      <c r="B1669" s="2">
        <f>Cleaning!F728*1000</f>
        <v>60000</v>
      </c>
      <c r="C1669" s="2">
        <f>Cleaning!G728*1000</f>
        <v>66000</v>
      </c>
      <c r="D1669" s="2">
        <f>(Table1[[#This Row],[Salary (Min)]]+Table1[[#This Row],[Salary (Max)]])/2</f>
        <v>63000</v>
      </c>
      <c r="E1669" t="s">
        <v>6688</v>
      </c>
      <c r="F1669" t="s">
        <v>252</v>
      </c>
      <c r="G1669" t="str">
        <f>LEFT(Table1[[#This Row],[Location]],FIND(",",Table1[[#This Row],[Location]])-1)</f>
        <v>Chicago</v>
      </c>
      <c r="H1669" t="s">
        <v>72</v>
      </c>
      <c r="I1669" t="s">
        <v>222</v>
      </c>
      <c r="J1669" t="s">
        <v>86</v>
      </c>
      <c r="K1669" t="b">
        <v>0</v>
      </c>
      <c r="L1669">
        <v>0</v>
      </c>
      <c r="M1669">
        <v>0</v>
      </c>
      <c r="N1669">
        <v>0</v>
      </c>
      <c r="O1669">
        <v>0</v>
      </c>
      <c r="P1669">
        <v>0</v>
      </c>
      <c r="Q1669">
        <v>1</v>
      </c>
    </row>
    <row r="1670" spans="1:17" x14ac:dyDescent="0.3">
      <c r="A1670" t="str">
        <f>Cleaning!E729</f>
        <v>Data Analyst</v>
      </c>
      <c r="B1670" s="2">
        <f>Cleaning!F729*1000</f>
        <v>60000</v>
      </c>
      <c r="C1670" s="2">
        <f>Cleaning!G729*1000</f>
        <v>66000</v>
      </c>
      <c r="D1670" s="2">
        <f>(Table1[[#This Row],[Salary (Min)]]+Table1[[#This Row],[Salary (Max)]])/2</f>
        <v>63000</v>
      </c>
      <c r="E1670" t="s">
        <v>6162</v>
      </c>
      <c r="F1670" t="s">
        <v>252</v>
      </c>
      <c r="G1670" t="str">
        <f>LEFT(Table1[[#This Row],[Location]],FIND(",",Table1[[#This Row],[Location]])-1)</f>
        <v>Chicago</v>
      </c>
      <c r="H1670" t="s">
        <v>20</v>
      </c>
      <c r="I1670" t="s">
        <v>99</v>
      </c>
      <c r="J1670" t="s">
        <v>39</v>
      </c>
      <c r="K1670" t="b">
        <v>1</v>
      </c>
      <c r="L1670">
        <v>1</v>
      </c>
      <c r="M1670">
        <v>1</v>
      </c>
      <c r="N1670">
        <v>0</v>
      </c>
      <c r="O1670">
        <v>0</v>
      </c>
      <c r="P1670">
        <v>0</v>
      </c>
      <c r="Q1670">
        <v>1</v>
      </c>
    </row>
    <row r="1671" spans="1:17" x14ac:dyDescent="0.3">
      <c r="A1671" t="str">
        <f>Cleaning!E730</f>
        <v>Business Analyst</v>
      </c>
      <c r="B1671" s="2">
        <f>Cleaning!F730*1000</f>
        <v>60000</v>
      </c>
      <c r="C1671" s="2">
        <f>Cleaning!G730*1000</f>
        <v>66000</v>
      </c>
      <c r="D1671" s="2">
        <f>(Table1[[#This Row],[Salary (Min)]]+Table1[[#This Row],[Salary (Max)]])/2</f>
        <v>63000</v>
      </c>
      <c r="E1671" t="s">
        <v>6689</v>
      </c>
      <c r="F1671" t="s">
        <v>252</v>
      </c>
      <c r="G1671" t="str">
        <f>LEFT(Table1[[#This Row],[Location]],FIND(",",Table1[[#This Row],[Location]])-1)</f>
        <v>Chicago</v>
      </c>
      <c r="H1671" t="s">
        <v>20</v>
      </c>
      <c r="I1671" t="s">
        <v>1523</v>
      </c>
      <c r="J1671" t="s">
        <v>39</v>
      </c>
      <c r="K1671" t="b">
        <v>0</v>
      </c>
      <c r="L1671">
        <v>1</v>
      </c>
      <c r="M1671">
        <v>0</v>
      </c>
      <c r="N1671">
        <v>0</v>
      </c>
      <c r="O1671">
        <v>0</v>
      </c>
      <c r="P1671">
        <v>0</v>
      </c>
      <c r="Q1671">
        <v>0</v>
      </c>
    </row>
    <row r="1672" spans="1:17" x14ac:dyDescent="0.3">
      <c r="A1672" t="str">
        <f>Cleaning!E731</f>
        <v>Data Analyst</v>
      </c>
      <c r="B1672" s="2">
        <f>Cleaning!F731*1000</f>
        <v>60000</v>
      </c>
      <c r="C1672" s="2">
        <f>Cleaning!G731*1000</f>
        <v>66000</v>
      </c>
      <c r="D1672" s="2">
        <f>(Table1[[#This Row],[Salary (Min)]]+Table1[[#This Row],[Salary (Max)]])/2</f>
        <v>63000</v>
      </c>
      <c r="E1672" t="s">
        <v>6690</v>
      </c>
      <c r="F1672" t="s">
        <v>252</v>
      </c>
      <c r="G1672" t="str">
        <f>LEFT(Table1[[#This Row],[Location]],FIND(",",Table1[[#This Row],[Location]])-1)</f>
        <v>Chicago</v>
      </c>
      <c r="H1672" t="s">
        <v>72</v>
      </c>
      <c r="I1672" t="s">
        <v>202</v>
      </c>
      <c r="J1672" t="s">
        <v>75</v>
      </c>
      <c r="K1672" t="b">
        <v>0</v>
      </c>
      <c r="L1672">
        <v>1</v>
      </c>
      <c r="M1672">
        <v>0</v>
      </c>
      <c r="N1672">
        <v>0</v>
      </c>
      <c r="O1672">
        <v>0</v>
      </c>
      <c r="P1672">
        <v>0</v>
      </c>
      <c r="Q1672">
        <v>1</v>
      </c>
    </row>
    <row r="1673" spans="1:17" x14ac:dyDescent="0.3">
      <c r="A1673" t="str">
        <f>Cleaning!E732</f>
        <v>Data Analyst</v>
      </c>
      <c r="B1673" s="2">
        <f>Cleaning!F732*1000</f>
        <v>60000</v>
      </c>
      <c r="C1673" s="2">
        <f>Cleaning!G732*1000</f>
        <v>66000</v>
      </c>
      <c r="D1673" s="2">
        <f>(Table1[[#This Row],[Salary (Min)]]+Table1[[#This Row],[Salary (Max)]])/2</f>
        <v>63000</v>
      </c>
      <c r="E1673" t="s">
        <v>6691</v>
      </c>
      <c r="F1673" t="s">
        <v>252</v>
      </c>
      <c r="G1673" t="str">
        <f>LEFT(Table1[[#This Row],[Location]],FIND(",",Table1[[#This Row],[Location]])-1)</f>
        <v>Chicago</v>
      </c>
      <c r="H1673" t="s">
        <v>20</v>
      </c>
      <c r="I1673" t="s">
        <v>2276</v>
      </c>
      <c r="J1673" t="s">
        <v>24</v>
      </c>
      <c r="K1673" t="b">
        <v>0</v>
      </c>
      <c r="L1673">
        <v>1</v>
      </c>
      <c r="M1673">
        <v>0</v>
      </c>
      <c r="N1673">
        <v>0</v>
      </c>
      <c r="O1673">
        <v>0</v>
      </c>
      <c r="P1673">
        <v>0</v>
      </c>
      <c r="Q1673">
        <v>0</v>
      </c>
    </row>
    <row r="1674" spans="1:17" x14ac:dyDescent="0.3">
      <c r="A1674" t="str">
        <f>Cleaning!E733</f>
        <v>Data Analyst</v>
      </c>
      <c r="B1674" s="2">
        <f>Cleaning!F733*1000</f>
        <v>60000</v>
      </c>
      <c r="C1674" s="2">
        <f>Cleaning!G733*1000</f>
        <v>66000</v>
      </c>
      <c r="D1674" s="2">
        <f>(Table1[[#This Row],[Salary (Min)]]+Table1[[#This Row],[Salary (Max)]])/2</f>
        <v>63000</v>
      </c>
      <c r="E1674" t="s">
        <v>6692</v>
      </c>
      <c r="F1674" t="s">
        <v>252</v>
      </c>
      <c r="G1674" t="str">
        <f>LEFT(Table1[[#This Row],[Location]],FIND(",",Table1[[#This Row],[Location]])-1)</f>
        <v>Chicago</v>
      </c>
      <c r="H1674" t="s">
        <v>28</v>
      </c>
      <c r="I1674" t="s">
        <v>563</v>
      </c>
      <c r="J1674" t="s">
        <v>31</v>
      </c>
      <c r="K1674" t="b">
        <v>0</v>
      </c>
      <c r="L1674">
        <v>1</v>
      </c>
      <c r="M1674">
        <v>0</v>
      </c>
      <c r="N1674">
        <v>0</v>
      </c>
      <c r="O1674">
        <v>0</v>
      </c>
      <c r="P1674">
        <v>0</v>
      </c>
      <c r="Q1674">
        <v>0</v>
      </c>
    </row>
    <row r="1675" spans="1:17" x14ac:dyDescent="0.3">
      <c r="A1675" t="str">
        <f>Cleaning!E734</f>
        <v>Data Analyst</v>
      </c>
      <c r="B1675" s="2">
        <f>Cleaning!F734*1000</f>
        <v>60000</v>
      </c>
      <c r="C1675" s="2">
        <f>Cleaning!G734*1000</f>
        <v>66000</v>
      </c>
      <c r="D1675" s="2">
        <f>(Table1[[#This Row],[Salary (Min)]]+Table1[[#This Row],[Salary (Max)]])/2</f>
        <v>63000</v>
      </c>
      <c r="E1675" t="s">
        <v>6693</v>
      </c>
      <c r="F1675" t="s">
        <v>252</v>
      </c>
      <c r="G1675" t="str">
        <f>LEFT(Table1[[#This Row],[Location]],FIND(",",Table1[[#This Row],[Location]])-1)</f>
        <v>Chicago</v>
      </c>
      <c r="H1675" t="s">
        <v>118</v>
      </c>
      <c r="I1675" t="s">
        <v>222</v>
      </c>
      <c r="J1675" t="s">
        <v>24</v>
      </c>
      <c r="K1675" t="b">
        <v>0</v>
      </c>
      <c r="L1675">
        <v>0</v>
      </c>
      <c r="M1675">
        <v>0</v>
      </c>
      <c r="N1675">
        <v>0</v>
      </c>
      <c r="O1675">
        <v>0</v>
      </c>
      <c r="P1675">
        <v>0</v>
      </c>
      <c r="Q1675">
        <v>0</v>
      </c>
    </row>
    <row r="1676" spans="1:17" x14ac:dyDescent="0.3">
      <c r="A1676" t="str">
        <f>Cleaning!E735</f>
        <v>Data Analyst</v>
      </c>
      <c r="B1676" s="2">
        <f>Cleaning!F735*1000</f>
        <v>60000</v>
      </c>
      <c r="C1676" s="2">
        <f>Cleaning!G735*1000</f>
        <v>66000</v>
      </c>
      <c r="D1676" s="2">
        <f>(Table1[[#This Row],[Salary (Min)]]+Table1[[#This Row],[Salary (Max)]])/2</f>
        <v>63000</v>
      </c>
      <c r="E1676" t="s">
        <v>6694</v>
      </c>
      <c r="F1676" t="s">
        <v>252</v>
      </c>
      <c r="G1676" t="str">
        <f>LEFT(Table1[[#This Row],[Location]],FIND(",",Table1[[#This Row],[Location]])-1)</f>
        <v>Chicago</v>
      </c>
      <c r="H1676" t="s">
        <v>91</v>
      </c>
      <c r="I1676" t="s">
        <v>137</v>
      </c>
      <c r="J1676" t="s">
        <v>39</v>
      </c>
      <c r="K1676" t="b">
        <v>0</v>
      </c>
      <c r="L1676">
        <v>1</v>
      </c>
      <c r="M1676">
        <v>0</v>
      </c>
      <c r="N1676">
        <v>0</v>
      </c>
      <c r="O1676">
        <v>0</v>
      </c>
      <c r="P1676">
        <v>0</v>
      </c>
      <c r="Q1676">
        <v>1</v>
      </c>
    </row>
    <row r="1677" spans="1:17" x14ac:dyDescent="0.3">
      <c r="A1677" t="str">
        <f>Cleaning!E736</f>
        <v>Data Analyst</v>
      </c>
      <c r="B1677" s="2">
        <f>Cleaning!F736*1000</f>
        <v>60000</v>
      </c>
      <c r="C1677" s="2">
        <f>Cleaning!G736*1000</f>
        <v>66000</v>
      </c>
      <c r="D1677" s="2">
        <f>(Table1[[#This Row],[Salary (Min)]]+Table1[[#This Row],[Salary (Max)]])/2</f>
        <v>63000</v>
      </c>
      <c r="E1677" t="s">
        <v>6695</v>
      </c>
      <c r="F1677" t="s">
        <v>2260</v>
      </c>
      <c r="G1677" t="str">
        <f>LEFT(Table1[[#This Row],[Location]],FIND(",",Table1[[#This Row],[Location]])-1)</f>
        <v>Downers Grove</v>
      </c>
      <c r="H1677" t="s">
        <v>20</v>
      </c>
      <c r="I1677" t="s">
        <v>222</v>
      </c>
      <c r="J1677" t="s">
        <v>47</v>
      </c>
      <c r="K1677" t="b">
        <v>0</v>
      </c>
      <c r="L1677">
        <v>1</v>
      </c>
      <c r="M1677">
        <v>1</v>
      </c>
      <c r="N1677">
        <v>0</v>
      </c>
      <c r="O1677">
        <v>0</v>
      </c>
      <c r="P1677">
        <v>0</v>
      </c>
      <c r="Q1677">
        <v>1</v>
      </c>
    </row>
    <row r="1678" spans="1:17" x14ac:dyDescent="0.3">
      <c r="A1678" t="str">
        <f>Cleaning!E737</f>
        <v>Data Analyst</v>
      </c>
      <c r="B1678" s="2">
        <f>Cleaning!F737*1000</f>
        <v>60000</v>
      </c>
      <c r="C1678" s="2">
        <f>Cleaning!G737*1000</f>
        <v>66000</v>
      </c>
      <c r="D1678" s="2">
        <f>(Table1[[#This Row],[Salary (Min)]]+Table1[[#This Row],[Salary (Max)]])/2</f>
        <v>63000</v>
      </c>
      <c r="E1678" t="s">
        <v>6695</v>
      </c>
      <c r="F1678" t="s">
        <v>2260</v>
      </c>
      <c r="G1678" t="str">
        <f>LEFT(Table1[[#This Row],[Location]],FIND(",",Table1[[#This Row],[Location]])-1)</f>
        <v>Downers Grove</v>
      </c>
      <c r="H1678" t="s">
        <v>20</v>
      </c>
      <c r="I1678" t="s">
        <v>222</v>
      </c>
      <c r="J1678" t="s">
        <v>47</v>
      </c>
      <c r="K1678" t="b">
        <v>0</v>
      </c>
      <c r="L1678">
        <v>0</v>
      </c>
      <c r="M1678">
        <v>0</v>
      </c>
      <c r="N1678">
        <v>0</v>
      </c>
      <c r="O1678">
        <v>0</v>
      </c>
      <c r="P1678">
        <v>0</v>
      </c>
      <c r="Q1678">
        <v>0</v>
      </c>
    </row>
    <row r="1679" spans="1:17" x14ac:dyDescent="0.3">
      <c r="A1679" t="str">
        <f>Cleaning!E738</f>
        <v>Data Analyst</v>
      </c>
      <c r="B1679" s="2">
        <f>Cleaning!F738*1000</f>
        <v>60000</v>
      </c>
      <c r="C1679" s="2">
        <f>Cleaning!G738*1000</f>
        <v>66000</v>
      </c>
      <c r="D1679" s="2">
        <f>(Table1[[#This Row],[Salary (Min)]]+Table1[[#This Row],[Salary (Max)]])/2</f>
        <v>63000</v>
      </c>
      <c r="E1679" t="s">
        <v>6696</v>
      </c>
      <c r="F1679" t="s">
        <v>2294</v>
      </c>
      <c r="G1679" t="str">
        <f>LEFT(Table1[[#This Row],[Location]],FIND(",",Table1[[#This Row],[Location]])-1)</f>
        <v>Broadview</v>
      </c>
      <c r="H1679" t="s">
        <v>28</v>
      </c>
      <c r="I1679" t="s">
        <v>2295</v>
      </c>
      <c r="J1679" t="s">
        <v>132</v>
      </c>
      <c r="K1679" t="b">
        <v>0</v>
      </c>
      <c r="L1679">
        <v>1</v>
      </c>
      <c r="M1679">
        <v>0</v>
      </c>
      <c r="N1679">
        <v>0</v>
      </c>
      <c r="O1679">
        <v>1</v>
      </c>
      <c r="P1679">
        <v>0</v>
      </c>
      <c r="Q1679">
        <v>0</v>
      </c>
    </row>
    <row r="1680" spans="1:17" x14ac:dyDescent="0.3">
      <c r="A1680" t="str">
        <f>Cleaning!E739</f>
        <v>Data Analyst</v>
      </c>
      <c r="B1680" s="2">
        <f>Cleaning!F739*1000</f>
        <v>60000</v>
      </c>
      <c r="C1680" s="2">
        <f>Cleaning!G739*1000</f>
        <v>66000</v>
      </c>
      <c r="D1680" s="2">
        <f>(Table1[[#This Row],[Salary (Min)]]+Table1[[#This Row],[Salary (Max)]])/2</f>
        <v>63000</v>
      </c>
      <c r="E1680" t="s">
        <v>6697</v>
      </c>
      <c r="F1680" t="s">
        <v>252</v>
      </c>
      <c r="G1680" t="str">
        <f>LEFT(Table1[[#This Row],[Location]],FIND(",",Table1[[#This Row],[Location]])-1)</f>
        <v>Chicago</v>
      </c>
      <c r="H1680" t="s">
        <v>118</v>
      </c>
      <c r="I1680" t="s">
        <v>1815</v>
      </c>
      <c r="J1680" t="s">
        <v>75</v>
      </c>
      <c r="K1680" t="b">
        <v>0</v>
      </c>
      <c r="L1680">
        <v>1</v>
      </c>
      <c r="M1680">
        <v>0</v>
      </c>
      <c r="N1680">
        <v>0</v>
      </c>
      <c r="O1680">
        <v>0</v>
      </c>
      <c r="P1680">
        <v>0</v>
      </c>
      <c r="Q1680">
        <v>1</v>
      </c>
    </row>
    <row r="1681" spans="1:17" x14ac:dyDescent="0.3">
      <c r="A1681" t="str">
        <f>Cleaning!E740</f>
        <v>Business Analyst</v>
      </c>
      <c r="B1681" s="2">
        <f>Cleaning!F740*1000</f>
        <v>60000</v>
      </c>
      <c r="C1681" s="2">
        <f>Cleaning!G740*1000</f>
        <v>66000</v>
      </c>
      <c r="D1681" s="2">
        <f>(Table1[[#This Row],[Salary (Min)]]+Table1[[#This Row],[Salary (Max)]])/2</f>
        <v>63000</v>
      </c>
      <c r="E1681" t="s">
        <v>6698</v>
      </c>
      <c r="F1681" t="s">
        <v>252</v>
      </c>
      <c r="G1681" t="str">
        <f>LEFT(Table1[[#This Row],[Location]],FIND(",",Table1[[#This Row],[Location]])-1)</f>
        <v>Chicago</v>
      </c>
      <c r="H1681" t="s">
        <v>118</v>
      </c>
      <c r="I1681" t="s">
        <v>22</v>
      </c>
      <c r="J1681" t="s">
        <v>31</v>
      </c>
      <c r="K1681" t="b">
        <v>0</v>
      </c>
      <c r="L1681">
        <v>1</v>
      </c>
      <c r="M1681">
        <v>0</v>
      </c>
      <c r="N1681">
        <v>0</v>
      </c>
      <c r="O1681">
        <v>0</v>
      </c>
      <c r="P1681">
        <v>0</v>
      </c>
      <c r="Q1681">
        <v>0</v>
      </c>
    </row>
    <row r="1682" spans="1:17" x14ac:dyDescent="0.3">
      <c r="A1682" t="str">
        <f>Cleaning!E741</f>
        <v>Data Analyst</v>
      </c>
      <c r="B1682" s="2">
        <f>Cleaning!F741*1000</f>
        <v>60000</v>
      </c>
      <c r="C1682" s="2">
        <f>Cleaning!G741*1000</f>
        <v>66000</v>
      </c>
      <c r="D1682" s="2">
        <f>(Table1[[#This Row],[Salary (Min)]]+Table1[[#This Row],[Salary (Max)]])/2</f>
        <v>63000</v>
      </c>
      <c r="E1682" t="s">
        <v>6699</v>
      </c>
      <c r="F1682" t="s">
        <v>252</v>
      </c>
      <c r="G1682" t="str">
        <f>LEFT(Table1[[#This Row],[Location]],FIND(",",Table1[[#This Row],[Location]])-1)</f>
        <v>Chicago</v>
      </c>
      <c r="H1682" t="s">
        <v>118</v>
      </c>
      <c r="I1682" t="s">
        <v>222</v>
      </c>
      <c r="J1682" t="s">
        <v>160</v>
      </c>
      <c r="K1682" t="b">
        <v>0</v>
      </c>
      <c r="L1682">
        <v>0</v>
      </c>
      <c r="M1682">
        <v>0</v>
      </c>
      <c r="N1682">
        <v>0</v>
      </c>
      <c r="O1682">
        <v>0</v>
      </c>
      <c r="P1682">
        <v>0</v>
      </c>
      <c r="Q1682">
        <v>0</v>
      </c>
    </row>
    <row r="1683" spans="1:17" x14ac:dyDescent="0.3">
      <c r="A1683" t="str">
        <f>Cleaning!E742</f>
        <v>Data Analyst</v>
      </c>
      <c r="B1683" s="2">
        <f>Cleaning!F742*1000</f>
        <v>60000</v>
      </c>
      <c r="C1683" s="2">
        <f>Cleaning!G742*1000</f>
        <v>66000</v>
      </c>
      <c r="D1683" s="2">
        <f>(Table1[[#This Row],[Salary (Min)]]+Table1[[#This Row],[Salary (Max)]])/2</f>
        <v>63000</v>
      </c>
      <c r="E1683" t="s">
        <v>6700</v>
      </c>
      <c r="F1683" t="s">
        <v>252</v>
      </c>
      <c r="G1683" t="str">
        <f>LEFT(Table1[[#This Row],[Location]],FIND(",",Table1[[#This Row],[Location]])-1)</f>
        <v>Chicago</v>
      </c>
      <c r="H1683" t="s">
        <v>20</v>
      </c>
      <c r="I1683" t="s">
        <v>202</v>
      </c>
      <c r="J1683" t="s">
        <v>120</v>
      </c>
      <c r="K1683" t="b">
        <v>0</v>
      </c>
      <c r="L1683">
        <v>0</v>
      </c>
      <c r="M1683">
        <v>0</v>
      </c>
      <c r="N1683">
        <v>0</v>
      </c>
      <c r="O1683">
        <v>0</v>
      </c>
      <c r="P1683">
        <v>0</v>
      </c>
      <c r="Q1683">
        <v>0</v>
      </c>
    </row>
    <row r="1684" spans="1:17" x14ac:dyDescent="0.3">
      <c r="A1684" t="str">
        <f>Cleaning!E743</f>
        <v>Data Analyst</v>
      </c>
      <c r="B1684" s="2">
        <f>Cleaning!F743*1000</f>
        <v>60000</v>
      </c>
      <c r="C1684" s="2">
        <f>Cleaning!G743*1000</f>
        <v>66000</v>
      </c>
      <c r="D1684" s="2">
        <f>(Table1[[#This Row],[Salary (Min)]]+Table1[[#This Row],[Salary (Max)]])/2</f>
        <v>63000</v>
      </c>
      <c r="E1684" t="s">
        <v>6701</v>
      </c>
      <c r="F1684" t="s">
        <v>252</v>
      </c>
      <c r="G1684" t="str">
        <f>LEFT(Table1[[#This Row],[Location]],FIND(",",Table1[[#This Row],[Location]])-1)</f>
        <v>Chicago</v>
      </c>
      <c r="H1684" t="s">
        <v>28</v>
      </c>
      <c r="I1684" t="s">
        <v>194</v>
      </c>
      <c r="J1684" t="s">
        <v>31</v>
      </c>
      <c r="K1684" t="b">
        <v>0</v>
      </c>
      <c r="L1684">
        <v>1</v>
      </c>
      <c r="M1684">
        <v>1</v>
      </c>
      <c r="N1684">
        <v>0</v>
      </c>
      <c r="O1684">
        <v>0</v>
      </c>
      <c r="P1684">
        <v>0</v>
      </c>
      <c r="Q1684">
        <v>0</v>
      </c>
    </row>
    <row r="1685" spans="1:17" x14ac:dyDescent="0.3">
      <c r="A1685" t="str">
        <f>Cleaning!E744</f>
        <v>Data Analyst</v>
      </c>
      <c r="B1685" s="2">
        <f>Cleaning!F744*1000</f>
        <v>60000</v>
      </c>
      <c r="C1685" s="2">
        <f>Cleaning!G744*1000</f>
        <v>66000</v>
      </c>
      <c r="D1685" s="2">
        <f>(Table1[[#This Row],[Salary (Min)]]+Table1[[#This Row],[Salary (Max)]])/2</f>
        <v>63000</v>
      </c>
      <c r="E1685" t="s">
        <v>6670</v>
      </c>
      <c r="F1685" t="s">
        <v>2260</v>
      </c>
      <c r="G1685" t="str">
        <f>LEFT(Table1[[#This Row],[Location]],FIND(",",Table1[[#This Row],[Location]])-1)</f>
        <v>Downers Grove</v>
      </c>
      <c r="H1685" t="s">
        <v>35</v>
      </c>
      <c r="I1685" t="s">
        <v>222</v>
      </c>
      <c r="J1685" t="s">
        <v>75</v>
      </c>
      <c r="K1685" t="b">
        <v>0</v>
      </c>
      <c r="L1685">
        <v>1</v>
      </c>
      <c r="M1685">
        <v>0</v>
      </c>
      <c r="N1685">
        <v>0</v>
      </c>
      <c r="O1685">
        <v>1</v>
      </c>
      <c r="P1685">
        <v>0</v>
      </c>
      <c r="Q1685">
        <v>1</v>
      </c>
    </row>
    <row r="1686" spans="1:17" x14ac:dyDescent="0.3">
      <c r="A1686" t="str">
        <f>Cleaning!E745</f>
        <v>Data Analyst</v>
      </c>
      <c r="B1686" s="2">
        <f>Cleaning!F745*1000</f>
        <v>60000</v>
      </c>
      <c r="C1686" s="2">
        <f>Cleaning!G745*1000</f>
        <v>66000</v>
      </c>
      <c r="D1686" s="2">
        <f>(Table1[[#This Row],[Salary (Min)]]+Table1[[#This Row],[Salary (Max)]])/2</f>
        <v>63000</v>
      </c>
      <c r="E1686" t="s">
        <v>6702</v>
      </c>
      <c r="F1686" t="s">
        <v>2294</v>
      </c>
      <c r="G1686" t="str">
        <f>LEFT(Table1[[#This Row],[Location]],FIND(",",Table1[[#This Row],[Location]])-1)</f>
        <v>Broadview</v>
      </c>
      <c r="H1686" t="s">
        <v>35</v>
      </c>
      <c r="I1686" t="s">
        <v>1306</v>
      </c>
      <c r="J1686" t="s">
        <v>229</v>
      </c>
      <c r="K1686" t="b">
        <v>0</v>
      </c>
      <c r="L1686">
        <v>0</v>
      </c>
      <c r="M1686">
        <v>0</v>
      </c>
      <c r="N1686">
        <v>0</v>
      </c>
      <c r="O1686">
        <v>0</v>
      </c>
      <c r="P1686">
        <v>0</v>
      </c>
      <c r="Q1686">
        <v>1</v>
      </c>
    </row>
    <row r="1687" spans="1:17" x14ac:dyDescent="0.3">
      <c r="A1687" t="str">
        <f>Cleaning!E746</f>
        <v>Data Analyst</v>
      </c>
      <c r="B1687" s="2">
        <f>Cleaning!F746*1000</f>
        <v>60000</v>
      </c>
      <c r="C1687" s="2">
        <f>Cleaning!G746*1000</f>
        <v>66000</v>
      </c>
      <c r="D1687" s="2">
        <f>(Table1[[#This Row],[Salary (Min)]]+Table1[[#This Row],[Salary (Max)]])/2</f>
        <v>63000</v>
      </c>
      <c r="E1687" t="s">
        <v>6703</v>
      </c>
      <c r="F1687" t="s">
        <v>252</v>
      </c>
      <c r="G1687" t="str">
        <f>LEFT(Table1[[#This Row],[Location]],FIND(",",Table1[[#This Row],[Location]])-1)</f>
        <v>Chicago</v>
      </c>
      <c r="H1687" t="s">
        <v>28</v>
      </c>
      <c r="I1687" t="s">
        <v>2131</v>
      </c>
      <c r="J1687" t="s">
        <v>39</v>
      </c>
      <c r="K1687" t="b">
        <v>0</v>
      </c>
      <c r="L1687">
        <v>0</v>
      </c>
      <c r="M1687">
        <v>0</v>
      </c>
      <c r="N1687">
        <v>0</v>
      </c>
      <c r="O1687">
        <v>0</v>
      </c>
      <c r="P1687">
        <v>0</v>
      </c>
      <c r="Q1687">
        <v>0</v>
      </c>
    </row>
    <row r="1688" spans="1:17" x14ac:dyDescent="0.3">
      <c r="A1688" t="str">
        <f>Cleaning!E747</f>
        <v>Data Analyst</v>
      </c>
      <c r="B1688" s="2">
        <f>Cleaning!F747*1000</f>
        <v>60000</v>
      </c>
      <c r="C1688" s="2">
        <f>Cleaning!G747*1000</f>
        <v>66000</v>
      </c>
      <c r="D1688" s="2">
        <f>(Table1[[#This Row],[Salary (Min)]]+Table1[[#This Row],[Salary (Max)]])/2</f>
        <v>63000</v>
      </c>
      <c r="E1688" t="s">
        <v>6704</v>
      </c>
      <c r="F1688" t="s">
        <v>252</v>
      </c>
      <c r="G1688" t="str">
        <f>LEFT(Table1[[#This Row],[Location]],FIND(",",Table1[[#This Row],[Location]])-1)</f>
        <v>Chicago</v>
      </c>
      <c r="H1688" t="s">
        <v>28</v>
      </c>
      <c r="I1688" t="s">
        <v>1370</v>
      </c>
      <c r="J1688" t="s">
        <v>39</v>
      </c>
      <c r="K1688" t="b">
        <v>0</v>
      </c>
      <c r="L1688">
        <v>0</v>
      </c>
      <c r="M1688">
        <v>0</v>
      </c>
      <c r="N1688">
        <v>0</v>
      </c>
      <c r="O1688">
        <v>0</v>
      </c>
      <c r="P1688">
        <v>0</v>
      </c>
      <c r="Q1688">
        <v>1</v>
      </c>
    </row>
    <row r="1689" spans="1:17" x14ac:dyDescent="0.3">
      <c r="A1689" t="str">
        <f>Cleaning!E748</f>
        <v>Data Analyst</v>
      </c>
      <c r="B1689" s="2">
        <f>Cleaning!F748*1000</f>
        <v>60000</v>
      </c>
      <c r="C1689" s="2">
        <f>Cleaning!G748*1000</f>
        <v>66000</v>
      </c>
      <c r="D1689" s="2">
        <f>(Table1[[#This Row],[Salary (Min)]]+Table1[[#This Row],[Salary (Max)]])/2</f>
        <v>63000</v>
      </c>
      <c r="E1689" t="s">
        <v>6705</v>
      </c>
      <c r="F1689" t="s">
        <v>252</v>
      </c>
      <c r="G1689" t="str">
        <f>LEFT(Table1[[#This Row],[Location]],FIND(",",Table1[[#This Row],[Location]])-1)</f>
        <v>Chicago</v>
      </c>
      <c r="H1689" t="s">
        <v>35</v>
      </c>
      <c r="I1689" t="s">
        <v>58</v>
      </c>
      <c r="J1689" t="s">
        <v>39</v>
      </c>
      <c r="K1689" t="b">
        <v>0</v>
      </c>
      <c r="L1689">
        <v>1</v>
      </c>
      <c r="M1689">
        <v>1</v>
      </c>
      <c r="N1689">
        <v>1</v>
      </c>
      <c r="O1689">
        <v>1</v>
      </c>
      <c r="P1689">
        <v>0</v>
      </c>
      <c r="Q1689">
        <v>0</v>
      </c>
    </row>
    <row r="1690" spans="1:17" x14ac:dyDescent="0.3">
      <c r="A1690" t="str">
        <f>Cleaning!E749</f>
        <v>Data Analyst</v>
      </c>
      <c r="B1690" s="2">
        <f>Cleaning!F749*1000</f>
        <v>60000</v>
      </c>
      <c r="C1690" s="2">
        <f>Cleaning!G749*1000</f>
        <v>66000</v>
      </c>
      <c r="D1690" s="2">
        <f>(Table1[[#This Row],[Salary (Min)]]+Table1[[#This Row],[Salary (Max)]])/2</f>
        <v>63000</v>
      </c>
      <c r="E1690" t="s">
        <v>6706</v>
      </c>
      <c r="F1690" t="s">
        <v>252</v>
      </c>
      <c r="G1690" t="str">
        <f>LEFT(Table1[[#This Row],[Location]],FIND(",",Table1[[#This Row],[Location]])-1)</f>
        <v>Chicago</v>
      </c>
      <c r="H1690" t="s">
        <v>35</v>
      </c>
      <c r="I1690" t="s">
        <v>119</v>
      </c>
      <c r="J1690" t="s">
        <v>75</v>
      </c>
      <c r="K1690" t="b">
        <v>0</v>
      </c>
      <c r="L1690">
        <v>1</v>
      </c>
      <c r="M1690">
        <v>0</v>
      </c>
      <c r="N1690">
        <v>0</v>
      </c>
      <c r="O1690">
        <v>1</v>
      </c>
      <c r="P1690">
        <v>0</v>
      </c>
      <c r="Q1690">
        <v>1</v>
      </c>
    </row>
    <row r="1691" spans="1:17" x14ac:dyDescent="0.3">
      <c r="A1691" t="str">
        <f>Cleaning!E750</f>
        <v>Data Analyst</v>
      </c>
      <c r="B1691" s="2">
        <f>Cleaning!F750*1000</f>
        <v>60000</v>
      </c>
      <c r="C1691" s="2">
        <f>Cleaning!G750*1000</f>
        <v>66000</v>
      </c>
      <c r="D1691" s="2">
        <f>(Table1[[#This Row],[Salary (Min)]]+Table1[[#This Row],[Salary (Max)]])/2</f>
        <v>63000</v>
      </c>
      <c r="E1691" t="s">
        <v>6707</v>
      </c>
      <c r="F1691" t="s">
        <v>252</v>
      </c>
      <c r="G1691" t="str">
        <f>LEFT(Table1[[#This Row],[Location]],FIND(",",Table1[[#This Row],[Location]])-1)</f>
        <v>Chicago</v>
      </c>
      <c r="H1691" t="s">
        <v>28</v>
      </c>
      <c r="I1691" t="s">
        <v>194</v>
      </c>
      <c r="J1691" t="s">
        <v>132</v>
      </c>
      <c r="K1691" t="b">
        <v>0</v>
      </c>
      <c r="L1691">
        <v>1</v>
      </c>
      <c r="M1691">
        <v>0</v>
      </c>
      <c r="N1691">
        <v>0</v>
      </c>
      <c r="O1691">
        <v>0</v>
      </c>
      <c r="P1691">
        <v>0</v>
      </c>
      <c r="Q1691">
        <v>0</v>
      </c>
    </row>
    <row r="1692" spans="1:17" x14ac:dyDescent="0.3">
      <c r="A1692" t="str">
        <f>Cleaning!E751</f>
        <v>Data Analyst</v>
      </c>
      <c r="B1692" s="2">
        <f>Cleaning!F751*1000</f>
        <v>60000</v>
      </c>
      <c r="C1692" s="2">
        <f>Cleaning!G751*1000</f>
        <v>66000</v>
      </c>
      <c r="D1692" s="2">
        <f>(Table1[[#This Row],[Salary (Min)]]+Table1[[#This Row],[Salary (Max)]])/2</f>
        <v>63000</v>
      </c>
      <c r="E1692" t="s">
        <v>6701</v>
      </c>
      <c r="F1692" t="s">
        <v>252</v>
      </c>
      <c r="G1692" t="str">
        <f>LEFT(Table1[[#This Row],[Location]],FIND(",",Table1[[#This Row],[Location]])-1)</f>
        <v>Chicago</v>
      </c>
      <c r="H1692" t="s">
        <v>28</v>
      </c>
      <c r="I1692" t="s">
        <v>194</v>
      </c>
      <c r="J1692" t="s">
        <v>31</v>
      </c>
      <c r="K1692" t="b">
        <v>0</v>
      </c>
      <c r="L1692">
        <v>0</v>
      </c>
      <c r="M1692">
        <v>0</v>
      </c>
      <c r="N1692">
        <v>0</v>
      </c>
      <c r="O1692">
        <v>1</v>
      </c>
      <c r="P1692">
        <v>0</v>
      </c>
      <c r="Q1692">
        <v>1</v>
      </c>
    </row>
    <row r="1693" spans="1:17" x14ac:dyDescent="0.3">
      <c r="A1693" t="str">
        <f>Cleaning!E1279</f>
        <v>Data Analyst</v>
      </c>
      <c r="B1693" s="2">
        <f>Cleaning!F1279*1000</f>
        <v>60000</v>
      </c>
      <c r="C1693" s="2">
        <f>Cleaning!G1279*1000</f>
        <v>124000</v>
      </c>
      <c r="D1693" s="2">
        <f>(Table1[[#This Row],[Salary (Min)]]+Table1[[#This Row],[Salary (Max)]])/2</f>
        <v>92000</v>
      </c>
      <c r="E1693" t="s">
        <v>7069</v>
      </c>
      <c r="F1693" t="s">
        <v>1538</v>
      </c>
      <c r="G1693" t="str">
        <f>LEFT(Table1[[#This Row],[Location]],FIND(",",Table1[[#This Row],[Location]])-1)</f>
        <v>San Diego</v>
      </c>
      <c r="H1693" t="s">
        <v>35</v>
      </c>
      <c r="I1693" t="s">
        <v>475</v>
      </c>
      <c r="J1693" t="s">
        <v>31</v>
      </c>
      <c r="K1693" t="b">
        <v>0</v>
      </c>
      <c r="L1693">
        <v>0</v>
      </c>
      <c r="M1693">
        <v>0</v>
      </c>
      <c r="N1693">
        <v>0</v>
      </c>
      <c r="O1693">
        <v>0</v>
      </c>
      <c r="P1693">
        <v>0</v>
      </c>
      <c r="Q1693">
        <v>0</v>
      </c>
    </row>
    <row r="1694" spans="1:17" x14ac:dyDescent="0.3">
      <c r="A1694" t="str">
        <f>Cleaning!E1280</f>
        <v>Data Analyst</v>
      </c>
      <c r="B1694" s="2">
        <f>Cleaning!F1280*1000</f>
        <v>60000</v>
      </c>
      <c r="C1694" s="2">
        <f>Cleaning!G1280*1000</f>
        <v>124000</v>
      </c>
      <c r="D1694" s="2">
        <f>(Table1[[#This Row],[Salary (Min)]]+Table1[[#This Row],[Salary (Max)]])/2</f>
        <v>92000</v>
      </c>
      <c r="E1694" t="s">
        <v>6688</v>
      </c>
      <c r="F1694" t="s">
        <v>1538</v>
      </c>
      <c r="G1694" t="str">
        <f>LEFT(Table1[[#This Row],[Location]],FIND(",",Table1[[#This Row],[Location]])-1)</f>
        <v>San Diego</v>
      </c>
      <c r="H1694" t="s">
        <v>72</v>
      </c>
      <c r="I1694" t="s">
        <v>222</v>
      </c>
      <c r="J1694" t="s">
        <v>86</v>
      </c>
      <c r="K1694" t="b">
        <v>0</v>
      </c>
      <c r="L1694">
        <v>1</v>
      </c>
      <c r="M1694">
        <v>1</v>
      </c>
      <c r="N1694">
        <v>0</v>
      </c>
      <c r="O1694">
        <v>1</v>
      </c>
      <c r="P1694">
        <v>1</v>
      </c>
      <c r="Q1694">
        <v>1</v>
      </c>
    </row>
    <row r="1695" spans="1:17" x14ac:dyDescent="0.3">
      <c r="A1695" t="str">
        <f>Cleaning!E1281</f>
        <v>Data Analyst</v>
      </c>
      <c r="B1695" s="2">
        <f>Cleaning!F1281*1000</f>
        <v>60000</v>
      </c>
      <c r="C1695" s="2">
        <f>Cleaning!G1281*1000</f>
        <v>124000</v>
      </c>
      <c r="D1695" s="2">
        <f>(Table1[[#This Row],[Salary (Min)]]+Table1[[#This Row],[Salary (Max)]])/2</f>
        <v>92000</v>
      </c>
      <c r="E1695" t="s">
        <v>6601</v>
      </c>
      <c r="F1695" t="s">
        <v>1538</v>
      </c>
      <c r="G1695" t="str">
        <f>LEFT(Table1[[#This Row],[Location]],FIND(",",Table1[[#This Row],[Location]])-1)</f>
        <v>San Diego</v>
      </c>
      <c r="H1695" t="s">
        <v>28</v>
      </c>
      <c r="I1695" t="s">
        <v>29</v>
      </c>
      <c r="J1695" t="s">
        <v>132</v>
      </c>
      <c r="K1695" t="b">
        <v>0</v>
      </c>
      <c r="L1695">
        <v>1</v>
      </c>
      <c r="M1695">
        <v>0</v>
      </c>
      <c r="N1695">
        <v>0</v>
      </c>
      <c r="O1695">
        <v>0</v>
      </c>
      <c r="P1695">
        <v>0</v>
      </c>
      <c r="Q1695">
        <v>0</v>
      </c>
    </row>
    <row r="1696" spans="1:17" x14ac:dyDescent="0.3">
      <c r="A1696" t="str">
        <f>Cleaning!E1282</f>
        <v>Data Analyst</v>
      </c>
      <c r="B1696" s="2">
        <f>Cleaning!F1282*1000</f>
        <v>60000</v>
      </c>
      <c r="C1696" s="2">
        <f>Cleaning!G1282*1000</f>
        <v>124000</v>
      </c>
      <c r="D1696" s="2">
        <f>(Table1[[#This Row],[Salary (Min)]]+Table1[[#This Row],[Salary (Max)]])/2</f>
        <v>92000</v>
      </c>
      <c r="E1696" t="s">
        <v>7063</v>
      </c>
      <c r="F1696" t="s">
        <v>1538</v>
      </c>
      <c r="G1696" t="str">
        <f>LEFT(Table1[[#This Row],[Location]],FIND(",",Table1[[#This Row],[Location]])-1)</f>
        <v>San Diego</v>
      </c>
      <c r="H1696" t="s">
        <v>72</v>
      </c>
      <c r="I1696" t="s">
        <v>475</v>
      </c>
      <c r="J1696" t="s">
        <v>31</v>
      </c>
      <c r="K1696" t="b">
        <v>0</v>
      </c>
      <c r="L1696">
        <v>1</v>
      </c>
      <c r="M1696">
        <v>0</v>
      </c>
      <c r="N1696">
        <v>0</v>
      </c>
      <c r="O1696">
        <v>0</v>
      </c>
      <c r="P1696">
        <v>1</v>
      </c>
      <c r="Q1696">
        <v>1</v>
      </c>
    </row>
    <row r="1697" spans="1:17" x14ac:dyDescent="0.3">
      <c r="A1697" t="str">
        <f>Cleaning!E1283</f>
        <v>Data Analyst</v>
      </c>
      <c r="B1697" s="2">
        <f>Cleaning!F1283*1000</f>
        <v>60000</v>
      </c>
      <c r="C1697" s="2">
        <f>Cleaning!G1283*1000</f>
        <v>124000</v>
      </c>
      <c r="D1697" s="2">
        <f>(Table1[[#This Row],[Salary (Min)]]+Table1[[#This Row],[Salary (Max)]])/2</f>
        <v>92000</v>
      </c>
      <c r="E1697" t="s">
        <v>7048</v>
      </c>
      <c r="F1697" t="s">
        <v>1538</v>
      </c>
      <c r="G1697" t="str">
        <f>LEFT(Table1[[#This Row],[Location]],FIND(",",Table1[[#This Row],[Location]])-1)</f>
        <v>San Diego</v>
      </c>
      <c r="H1697" t="s">
        <v>28</v>
      </c>
      <c r="I1697" t="s">
        <v>563</v>
      </c>
      <c r="J1697" t="s">
        <v>39</v>
      </c>
      <c r="K1697" t="b">
        <v>0</v>
      </c>
      <c r="L1697">
        <v>0</v>
      </c>
      <c r="M1697">
        <v>0</v>
      </c>
      <c r="N1697">
        <v>0</v>
      </c>
      <c r="O1697">
        <v>0</v>
      </c>
      <c r="P1697">
        <v>0</v>
      </c>
      <c r="Q1697">
        <v>0</v>
      </c>
    </row>
    <row r="1698" spans="1:17" x14ac:dyDescent="0.3">
      <c r="A1698" t="str">
        <f>Cleaning!E1284</f>
        <v>Data Analyst</v>
      </c>
      <c r="B1698" s="2">
        <f>Cleaning!F1284*1000</f>
        <v>60000</v>
      </c>
      <c r="C1698" s="2">
        <f>Cleaning!G1284*1000</f>
        <v>124000</v>
      </c>
      <c r="D1698" s="2">
        <f>(Table1[[#This Row],[Salary (Min)]]+Table1[[#This Row],[Salary (Max)]])/2</f>
        <v>92000</v>
      </c>
      <c r="E1698" t="s">
        <v>7070</v>
      </c>
      <c r="F1698" t="s">
        <v>1538</v>
      </c>
      <c r="G1698" t="str">
        <f>LEFT(Table1[[#This Row],[Location]],FIND(",",Table1[[#This Row],[Location]])-1)</f>
        <v>San Diego</v>
      </c>
      <c r="H1698" t="s">
        <v>91</v>
      </c>
      <c r="I1698" t="s">
        <v>202</v>
      </c>
      <c r="J1698" t="s">
        <v>106</v>
      </c>
      <c r="K1698" t="b">
        <v>0</v>
      </c>
      <c r="L1698">
        <v>0</v>
      </c>
      <c r="M1698">
        <v>0</v>
      </c>
      <c r="N1698">
        <v>0</v>
      </c>
      <c r="O1698">
        <v>0</v>
      </c>
      <c r="P1698">
        <v>0</v>
      </c>
      <c r="Q1698">
        <v>0</v>
      </c>
    </row>
    <row r="1699" spans="1:17" x14ac:dyDescent="0.3">
      <c r="A1699" t="str">
        <f>Cleaning!E1285</f>
        <v>Data Analyst</v>
      </c>
      <c r="B1699" s="2">
        <f>Cleaning!F1285*1000</f>
        <v>60000</v>
      </c>
      <c r="C1699" s="2">
        <f>Cleaning!G1285*1000</f>
        <v>124000</v>
      </c>
      <c r="D1699" s="2">
        <f>(Table1[[#This Row],[Salary (Min)]]+Table1[[#This Row],[Salary (Max)]])/2</f>
        <v>92000</v>
      </c>
      <c r="E1699" t="s">
        <v>7071</v>
      </c>
      <c r="F1699" t="s">
        <v>1538</v>
      </c>
      <c r="G1699" t="str">
        <f>LEFT(Table1[[#This Row],[Location]],FIND(",",Table1[[#This Row],[Location]])-1)</f>
        <v>San Diego</v>
      </c>
      <c r="H1699" t="s">
        <v>118</v>
      </c>
      <c r="I1699" t="s">
        <v>202</v>
      </c>
      <c r="J1699" t="s">
        <v>39</v>
      </c>
      <c r="K1699" t="b">
        <v>0</v>
      </c>
      <c r="L1699">
        <v>0</v>
      </c>
      <c r="M1699">
        <v>0</v>
      </c>
      <c r="N1699">
        <v>0</v>
      </c>
      <c r="O1699">
        <v>0</v>
      </c>
      <c r="P1699">
        <v>0</v>
      </c>
      <c r="Q1699">
        <v>0</v>
      </c>
    </row>
    <row r="1700" spans="1:17" x14ac:dyDescent="0.3">
      <c r="A1700" t="str">
        <f>Cleaning!E1286</f>
        <v>Data Analyst</v>
      </c>
      <c r="B1700" s="2">
        <f>Cleaning!F1286*1000</f>
        <v>60000</v>
      </c>
      <c r="C1700" s="2">
        <f>Cleaning!G1286*1000</f>
        <v>124000</v>
      </c>
      <c r="D1700" s="2">
        <f>(Table1[[#This Row],[Salary (Min)]]+Table1[[#This Row],[Salary (Max)]])/2</f>
        <v>92000</v>
      </c>
      <c r="E1700" t="s">
        <v>7072</v>
      </c>
      <c r="F1700" t="s">
        <v>1538</v>
      </c>
      <c r="G1700" t="str">
        <f>LEFT(Table1[[#This Row],[Location]],FIND(",",Table1[[#This Row],[Location]])-1)</f>
        <v>San Diego</v>
      </c>
      <c r="H1700" t="s">
        <v>72</v>
      </c>
      <c r="I1700" t="s">
        <v>202</v>
      </c>
      <c r="J1700" t="s">
        <v>31</v>
      </c>
      <c r="K1700" t="b">
        <v>0</v>
      </c>
      <c r="L1700">
        <v>1</v>
      </c>
      <c r="M1700">
        <v>0</v>
      </c>
      <c r="N1700">
        <v>0</v>
      </c>
      <c r="O1700">
        <v>0</v>
      </c>
      <c r="P1700">
        <v>0</v>
      </c>
      <c r="Q1700">
        <v>1</v>
      </c>
    </row>
    <row r="1701" spans="1:17" x14ac:dyDescent="0.3">
      <c r="A1701" t="str">
        <f>Cleaning!E1287</f>
        <v>Data Analyst</v>
      </c>
      <c r="B1701" s="2">
        <f>Cleaning!F1287*1000</f>
        <v>60000</v>
      </c>
      <c r="C1701" s="2">
        <f>Cleaning!G1287*1000</f>
        <v>124000</v>
      </c>
      <c r="D1701" s="2">
        <f>(Table1[[#This Row],[Salary (Min)]]+Table1[[#This Row],[Salary (Max)]])/2</f>
        <v>92000</v>
      </c>
      <c r="E1701" t="s">
        <v>7073</v>
      </c>
      <c r="F1701" t="s">
        <v>1538</v>
      </c>
      <c r="G1701" t="str">
        <f>LEFT(Table1[[#This Row],[Location]],FIND(",",Table1[[#This Row],[Location]])-1)</f>
        <v>San Diego</v>
      </c>
      <c r="H1701" t="s">
        <v>91</v>
      </c>
      <c r="I1701" t="s">
        <v>137</v>
      </c>
      <c r="J1701" t="s">
        <v>39</v>
      </c>
      <c r="K1701" t="b">
        <v>0</v>
      </c>
      <c r="L1701">
        <v>1</v>
      </c>
      <c r="M1701">
        <v>0</v>
      </c>
      <c r="N1701">
        <v>0</v>
      </c>
      <c r="O1701">
        <v>0</v>
      </c>
      <c r="P1701">
        <v>0</v>
      </c>
      <c r="Q1701">
        <v>1</v>
      </c>
    </row>
    <row r="1702" spans="1:17" x14ac:dyDescent="0.3">
      <c r="A1702" t="str">
        <f>Cleaning!E1288</f>
        <v>Data Analyst</v>
      </c>
      <c r="B1702" s="2">
        <f>Cleaning!F1288*1000</f>
        <v>60000</v>
      </c>
      <c r="C1702" s="2">
        <f>Cleaning!G1288*1000</f>
        <v>124000</v>
      </c>
      <c r="D1702" s="2">
        <f>(Table1[[#This Row],[Salary (Min)]]+Table1[[#This Row],[Salary (Max)]])/2</f>
        <v>92000</v>
      </c>
      <c r="E1702" t="s">
        <v>7052</v>
      </c>
      <c r="F1702" t="s">
        <v>1538</v>
      </c>
      <c r="G1702" t="str">
        <f>LEFT(Table1[[#This Row],[Location]],FIND(",",Table1[[#This Row],[Location]])-1)</f>
        <v>San Diego</v>
      </c>
      <c r="H1702" t="s">
        <v>28</v>
      </c>
      <c r="I1702" t="s">
        <v>29</v>
      </c>
      <c r="J1702" t="s">
        <v>39</v>
      </c>
      <c r="K1702" t="b">
        <v>0</v>
      </c>
      <c r="L1702">
        <v>1</v>
      </c>
      <c r="M1702">
        <v>1</v>
      </c>
      <c r="N1702">
        <v>0</v>
      </c>
      <c r="O1702">
        <v>1</v>
      </c>
      <c r="P1702">
        <v>0</v>
      </c>
      <c r="Q1702">
        <v>1</v>
      </c>
    </row>
    <row r="1703" spans="1:17" x14ac:dyDescent="0.3">
      <c r="A1703" t="str">
        <f>Cleaning!E1289</f>
        <v>Data Analyst</v>
      </c>
      <c r="B1703" s="2">
        <f>Cleaning!F1289*1000</f>
        <v>60000</v>
      </c>
      <c r="C1703" s="2">
        <f>Cleaning!G1289*1000</f>
        <v>124000</v>
      </c>
      <c r="D1703" s="2">
        <f>(Table1[[#This Row],[Salary (Min)]]+Table1[[#This Row],[Salary (Max)]])/2</f>
        <v>92000</v>
      </c>
      <c r="E1703" t="s">
        <v>7074</v>
      </c>
      <c r="F1703" t="s">
        <v>1538</v>
      </c>
      <c r="G1703" t="str">
        <f>LEFT(Table1[[#This Row],[Location]],FIND(",",Table1[[#This Row],[Location]])-1)</f>
        <v>San Diego</v>
      </c>
      <c r="H1703" t="s">
        <v>91</v>
      </c>
      <c r="I1703" t="s">
        <v>137</v>
      </c>
      <c r="J1703" t="s">
        <v>160</v>
      </c>
      <c r="K1703" t="b">
        <v>0</v>
      </c>
      <c r="L1703">
        <v>1</v>
      </c>
      <c r="M1703">
        <v>1</v>
      </c>
      <c r="N1703">
        <v>0</v>
      </c>
      <c r="O1703">
        <v>1</v>
      </c>
      <c r="P1703">
        <v>0</v>
      </c>
      <c r="Q1703">
        <v>1</v>
      </c>
    </row>
    <row r="1704" spans="1:17" x14ac:dyDescent="0.3">
      <c r="A1704" t="str">
        <f>Cleaning!E1290</f>
        <v>Business Analyst</v>
      </c>
      <c r="B1704" s="2">
        <f>Cleaning!F1290*1000</f>
        <v>60000</v>
      </c>
      <c r="C1704" s="2">
        <f>Cleaning!G1290*1000</f>
        <v>124000</v>
      </c>
      <c r="D1704" s="2">
        <f>(Table1[[#This Row],[Salary (Min)]]+Table1[[#This Row],[Salary (Max)]])/2</f>
        <v>92000</v>
      </c>
      <c r="E1704" t="s">
        <v>7072</v>
      </c>
      <c r="F1704" t="s">
        <v>1538</v>
      </c>
      <c r="G1704" t="str">
        <f>LEFT(Table1[[#This Row],[Location]],FIND(",",Table1[[#This Row],[Location]])-1)</f>
        <v>San Diego</v>
      </c>
      <c r="H1704" t="s">
        <v>72</v>
      </c>
      <c r="I1704" t="s">
        <v>202</v>
      </c>
      <c r="J1704" t="s">
        <v>31</v>
      </c>
      <c r="K1704" t="b">
        <v>0</v>
      </c>
      <c r="L1704">
        <v>1</v>
      </c>
      <c r="M1704">
        <v>0</v>
      </c>
      <c r="N1704">
        <v>0</v>
      </c>
      <c r="O1704">
        <v>0</v>
      </c>
      <c r="P1704">
        <v>0</v>
      </c>
      <c r="Q1704">
        <v>1</v>
      </c>
    </row>
    <row r="1705" spans="1:17" x14ac:dyDescent="0.3">
      <c r="A1705" t="str">
        <f>Cleaning!E1291</f>
        <v>Data Analyst</v>
      </c>
      <c r="B1705" s="2">
        <f>Cleaning!F1291*1000</f>
        <v>60000</v>
      </c>
      <c r="C1705" s="2">
        <f>Cleaning!G1291*1000</f>
        <v>124000</v>
      </c>
      <c r="D1705" s="2">
        <f>(Table1[[#This Row],[Salary (Min)]]+Table1[[#This Row],[Salary (Max)]])/2</f>
        <v>92000</v>
      </c>
      <c r="E1705" t="s">
        <v>6798</v>
      </c>
      <c r="F1705" t="s">
        <v>1538</v>
      </c>
      <c r="G1705" t="str">
        <f>LEFT(Table1[[#This Row],[Location]],FIND(",",Table1[[#This Row],[Location]])-1)</f>
        <v>San Diego</v>
      </c>
      <c r="H1705" t="s">
        <v>28</v>
      </c>
      <c r="I1705" t="s">
        <v>66</v>
      </c>
      <c r="J1705" t="s">
        <v>132</v>
      </c>
      <c r="K1705" t="b">
        <v>0</v>
      </c>
      <c r="L1705">
        <v>1</v>
      </c>
      <c r="M1705">
        <v>1</v>
      </c>
      <c r="N1705">
        <v>0</v>
      </c>
      <c r="O1705">
        <v>0</v>
      </c>
      <c r="P1705">
        <v>0</v>
      </c>
      <c r="Q1705">
        <v>0</v>
      </c>
    </row>
    <row r="1706" spans="1:17" x14ac:dyDescent="0.3">
      <c r="A1706" t="str">
        <f>Cleaning!E1292</f>
        <v>Data Analyst</v>
      </c>
      <c r="B1706" s="2">
        <f>Cleaning!F1292*1000</f>
        <v>60000</v>
      </c>
      <c r="C1706" s="2">
        <f>Cleaning!G1292*1000</f>
        <v>124000</v>
      </c>
      <c r="D1706" s="2">
        <f>(Table1[[#This Row],[Salary (Min)]]+Table1[[#This Row],[Salary (Max)]])/2</f>
        <v>92000</v>
      </c>
      <c r="E1706" t="s">
        <v>7075</v>
      </c>
      <c r="F1706" t="s">
        <v>1538</v>
      </c>
      <c r="G1706" t="str">
        <f>LEFT(Table1[[#This Row],[Location]],FIND(",",Table1[[#This Row],[Location]])-1)</f>
        <v>San Diego</v>
      </c>
      <c r="H1706" t="s">
        <v>20</v>
      </c>
      <c r="I1706" t="s">
        <v>202</v>
      </c>
      <c r="J1706" t="s">
        <v>39</v>
      </c>
      <c r="K1706" t="b">
        <v>0</v>
      </c>
      <c r="L1706">
        <v>0</v>
      </c>
      <c r="M1706">
        <v>0</v>
      </c>
      <c r="N1706">
        <v>0</v>
      </c>
      <c r="O1706">
        <v>0</v>
      </c>
      <c r="P1706">
        <v>0</v>
      </c>
      <c r="Q1706">
        <v>0</v>
      </c>
    </row>
    <row r="1707" spans="1:17" x14ac:dyDescent="0.3">
      <c r="A1707" t="str">
        <f>Cleaning!E1293</f>
        <v>Data Analyst</v>
      </c>
      <c r="B1707" s="2">
        <f>Cleaning!F1293*1000</f>
        <v>60000</v>
      </c>
      <c r="C1707" s="2">
        <f>Cleaning!G1293*1000</f>
        <v>124000</v>
      </c>
      <c r="D1707" s="2">
        <f>(Table1[[#This Row],[Salary (Min)]]+Table1[[#This Row],[Salary (Max)]])/2</f>
        <v>92000</v>
      </c>
      <c r="E1707" t="s">
        <v>7070</v>
      </c>
      <c r="F1707" t="s">
        <v>1538</v>
      </c>
      <c r="G1707" t="str">
        <f>LEFT(Table1[[#This Row],[Location]],FIND(",",Table1[[#This Row],[Location]])-1)</f>
        <v>San Diego</v>
      </c>
      <c r="H1707" t="s">
        <v>91</v>
      </c>
      <c r="I1707" t="s">
        <v>202</v>
      </c>
      <c r="J1707" t="s">
        <v>106</v>
      </c>
      <c r="K1707" t="b">
        <v>0</v>
      </c>
      <c r="L1707">
        <v>1</v>
      </c>
      <c r="M1707">
        <v>0</v>
      </c>
      <c r="N1707">
        <v>0</v>
      </c>
      <c r="O1707">
        <v>0</v>
      </c>
      <c r="P1707">
        <v>0</v>
      </c>
      <c r="Q1707">
        <v>1</v>
      </c>
    </row>
    <row r="1708" spans="1:17" x14ac:dyDescent="0.3">
      <c r="A1708" t="str">
        <f>Cleaning!E1294</f>
        <v>Data Analyst</v>
      </c>
      <c r="B1708" s="2">
        <f>Cleaning!F1294*1000</f>
        <v>60000</v>
      </c>
      <c r="C1708" s="2">
        <f>Cleaning!G1294*1000</f>
        <v>124000</v>
      </c>
      <c r="D1708" s="2">
        <f>(Table1[[#This Row],[Salary (Min)]]+Table1[[#This Row],[Salary (Max)]])/2</f>
        <v>92000</v>
      </c>
      <c r="E1708" t="s">
        <v>7065</v>
      </c>
      <c r="F1708" t="s">
        <v>1538</v>
      </c>
      <c r="G1708" t="str">
        <f>LEFT(Table1[[#This Row],[Location]],FIND(",",Table1[[#This Row],[Location]])-1)</f>
        <v>San Diego</v>
      </c>
      <c r="H1708" t="s">
        <v>118</v>
      </c>
      <c r="I1708" t="s">
        <v>137</v>
      </c>
      <c r="J1708" t="s">
        <v>39</v>
      </c>
      <c r="K1708" t="b">
        <v>0</v>
      </c>
      <c r="L1708">
        <v>1</v>
      </c>
      <c r="M1708">
        <v>0</v>
      </c>
      <c r="N1708">
        <v>0</v>
      </c>
      <c r="O1708">
        <v>0</v>
      </c>
      <c r="P1708">
        <v>0</v>
      </c>
      <c r="Q1708">
        <v>1</v>
      </c>
    </row>
    <row r="1709" spans="1:17" x14ac:dyDescent="0.3">
      <c r="A1709" t="str">
        <f>Cleaning!E1295</f>
        <v>Data Analyst</v>
      </c>
      <c r="B1709" s="2">
        <f>Cleaning!F1295*1000</f>
        <v>60000</v>
      </c>
      <c r="C1709" s="2">
        <f>Cleaning!G1295*1000</f>
        <v>124000</v>
      </c>
      <c r="D1709" s="2">
        <f>(Table1[[#This Row],[Salary (Min)]]+Table1[[#This Row],[Salary (Max)]])/2</f>
        <v>92000</v>
      </c>
      <c r="E1709" t="s">
        <v>7048</v>
      </c>
      <c r="F1709" t="s">
        <v>1538</v>
      </c>
      <c r="G1709" t="str">
        <f>LEFT(Table1[[#This Row],[Location]],FIND(",",Table1[[#This Row],[Location]])-1)</f>
        <v>San Diego</v>
      </c>
      <c r="H1709" t="s">
        <v>28</v>
      </c>
      <c r="I1709" t="s">
        <v>563</v>
      </c>
      <c r="J1709" t="s">
        <v>39</v>
      </c>
      <c r="K1709" t="b">
        <v>0</v>
      </c>
      <c r="L1709">
        <v>1</v>
      </c>
      <c r="M1709">
        <v>1</v>
      </c>
      <c r="N1709">
        <v>0</v>
      </c>
      <c r="O1709">
        <v>0</v>
      </c>
      <c r="P1709">
        <v>0</v>
      </c>
      <c r="Q1709">
        <v>1</v>
      </c>
    </row>
    <row r="1710" spans="1:17" x14ac:dyDescent="0.3">
      <c r="A1710" t="str">
        <f>Cleaning!E1296</f>
        <v>Data Analyst</v>
      </c>
      <c r="B1710" s="2">
        <f>Cleaning!F1296*1000</f>
        <v>60000</v>
      </c>
      <c r="C1710" s="2">
        <f>Cleaning!G1296*1000</f>
        <v>124000</v>
      </c>
      <c r="D1710" s="2">
        <f>(Table1[[#This Row],[Salary (Min)]]+Table1[[#This Row],[Salary (Max)]])/2</f>
        <v>92000</v>
      </c>
      <c r="E1710" t="s">
        <v>6264</v>
      </c>
      <c r="F1710" t="s">
        <v>1538</v>
      </c>
      <c r="G1710" t="str">
        <f>LEFT(Table1[[#This Row],[Location]],FIND(",",Table1[[#This Row],[Location]])-1)</f>
        <v>San Diego</v>
      </c>
      <c r="H1710" t="s">
        <v>118</v>
      </c>
      <c r="I1710" t="s">
        <v>46</v>
      </c>
      <c r="J1710" t="s">
        <v>47</v>
      </c>
      <c r="K1710" t="b">
        <v>0</v>
      </c>
      <c r="L1710">
        <v>0</v>
      </c>
      <c r="M1710">
        <v>1</v>
      </c>
      <c r="N1710">
        <v>0</v>
      </c>
      <c r="O1710">
        <v>0</v>
      </c>
      <c r="P1710">
        <v>0</v>
      </c>
      <c r="Q1710">
        <v>0</v>
      </c>
    </row>
    <row r="1711" spans="1:17" x14ac:dyDescent="0.3">
      <c r="A1711" t="str">
        <f>Cleaning!E1297</f>
        <v>Data Analyst</v>
      </c>
      <c r="B1711" s="2">
        <f>Cleaning!F1297*1000</f>
        <v>60000</v>
      </c>
      <c r="C1711" s="2">
        <f>Cleaning!G1297*1000</f>
        <v>124000</v>
      </c>
      <c r="D1711" s="2">
        <f>(Table1[[#This Row],[Salary (Min)]]+Table1[[#This Row],[Salary (Max)]])/2</f>
        <v>92000</v>
      </c>
      <c r="E1711" t="s">
        <v>7076</v>
      </c>
      <c r="F1711" t="s">
        <v>1538</v>
      </c>
      <c r="G1711" t="str">
        <f>LEFT(Table1[[#This Row],[Location]],FIND(",",Table1[[#This Row],[Location]])-1)</f>
        <v>San Diego</v>
      </c>
      <c r="H1711" t="s">
        <v>28</v>
      </c>
      <c r="I1711" t="s">
        <v>137</v>
      </c>
      <c r="J1711" t="s">
        <v>39</v>
      </c>
      <c r="K1711" t="b">
        <v>0</v>
      </c>
      <c r="L1711">
        <v>0</v>
      </c>
      <c r="M1711">
        <v>0</v>
      </c>
      <c r="N1711">
        <v>0</v>
      </c>
      <c r="O1711">
        <v>0</v>
      </c>
      <c r="P1711">
        <v>0</v>
      </c>
      <c r="Q1711">
        <v>1</v>
      </c>
    </row>
    <row r="1712" spans="1:17" x14ac:dyDescent="0.3">
      <c r="A1712" t="str">
        <f>Cleaning!E1298</f>
        <v>Business Analyst</v>
      </c>
      <c r="B1712" s="2">
        <f>Cleaning!F1298*1000</f>
        <v>60000</v>
      </c>
      <c r="C1712" s="2">
        <f>Cleaning!G1298*1000</f>
        <v>124000</v>
      </c>
      <c r="D1712" s="2">
        <f>(Table1[[#This Row],[Salary (Min)]]+Table1[[#This Row],[Salary (Max)]])/2</f>
        <v>92000</v>
      </c>
      <c r="E1712" t="s">
        <v>7077</v>
      </c>
      <c r="F1712" t="s">
        <v>1538</v>
      </c>
      <c r="G1712" t="str">
        <f>LEFT(Table1[[#This Row],[Location]],FIND(",",Table1[[#This Row],[Location]])-1)</f>
        <v>San Diego</v>
      </c>
      <c r="H1712" t="s">
        <v>118</v>
      </c>
      <c r="I1712" t="s">
        <v>222</v>
      </c>
      <c r="J1712" t="s">
        <v>160</v>
      </c>
      <c r="K1712" t="b">
        <v>0</v>
      </c>
      <c r="L1712">
        <v>1</v>
      </c>
      <c r="M1712">
        <v>0</v>
      </c>
      <c r="N1712">
        <v>0</v>
      </c>
      <c r="O1712">
        <v>0</v>
      </c>
      <c r="P1712">
        <v>0</v>
      </c>
      <c r="Q1712">
        <v>0</v>
      </c>
    </row>
    <row r="1713" spans="1:17" x14ac:dyDescent="0.3">
      <c r="A1713" t="str">
        <f>Cleaning!E1299</f>
        <v>Data Analyst</v>
      </c>
      <c r="B1713" s="2">
        <f>Cleaning!F1299*1000</f>
        <v>60000</v>
      </c>
      <c r="C1713" s="2">
        <f>Cleaning!G1299*1000</f>
        <v>124000</v>
      </c>
      <c r="D1713" s="2">
        <f>(Table1[[#This Row],[Salary (Min)]]+Table1[[#This Row],[Salary (Max)]])/2</f>
        <v>92000</v>
      </c>
      <c r="E1713" t="s">
        <v>7078</v>
      </c>
      <c r="F1713" t="s">
        <v>1538</v>
      </c>
      <c r="G1713" t="str">
        <f>LEFT(Table1[[#This Row],[Location]],FIND(",",Table1[[#This Row],[Location]])-1)</f>
        <v>San Diego</v>
      </c>
      <c r="H1713" t="s">
        <v>28</v>
      </c>
      <c r="I1713" t="s">
        <v>1489</v>
      </c>
      <c r="J1713" t="s">
        <v>39</v>
      </c>
      <c r="K1713" t="b">
        <v>0</v>
      </c>
      <c r="L1713">
        <v>0</v>
      </c>
      <c r="M1713">
        <v>0</v>
      </c>
      <c r="N1713">
        <v>0</v>
      </c>
      <c r="O1713">
        <v>0</v>
      </c>
      <c r="P1713">
        <v>0</v>
      </c>
      <c r="Q1713">
        <v>1</v>
      </c>
    </row>
    <row r="1714" spans="1:17" x14ac:dyDescent="0.3">
      <c r="A1714" t="str">
        <f>Cleaning!E1300</f>
        <v>Data Analyst</v>
      </c>
      <c r="B1714" s="2">
        <f>Cleaning!F1300*1000</f>
        <v>60000</v>
      </c>
      <c r="C1714" s="2">
        <f>Cleaning!G1300*1000</f>
        <v>124000</v>
      </c>
      <c r="D1714" s="2">
        <f>(Table1[[#This Row],[Salary (Min)]]+Table1[[#This Row],[Salary (Max)]])/2</f>
        <v>92000</v>
      </c>
      <c r="E1714" t="s">
        <v>7048</v>
      </c>
      <c r="F1714" t="s">
        <v>1538</v>
      </c>
      <c r="G1714" t="str">
        <f>LEFT(Table1[[#This Row],[Location]],FIND(",",Table1[[#This Row],[Location]])-1)</f>
        <v>San Diego</v>
      </c>
      <c r="H1714" t="s">
        <v>28</v>
      </c>
      <c r="I1714" t="s">
        <v>563</v>
      </c>
      <c r="J1714" t="s">
        <v>39</v>
      </c>
      <c r="K1714" t="b">
        <v>0</v>
      </c>
      <c r="L1714">
        <v>1</v>
      </c>
      <c r="M1714">
        <v>1</v>
      </c>
      <c r="N1714">
        <v>0</v>
      </c>
      <c r="O1714">
        <v>1</v>
      </c>
      <c r="P1714">
        <v>0</v>
      </c>
      <c r="Q1714">
        <v>1</v>
      </c>
    </row>
    <row r="1715" spans="1:17" x14ac:dyDescent="0.3">
      <c r="A1715" t="str">
        <f>Cleaning!E1301</f>
        <v>Data Analyst</v>
      </c>
      <c r="B1715" s="2">
        <f>Cleaning!F1301*1000</f>
        <v>60000</v>
      </c>
      <c r="C1715" s="2">
        <f>Cleaning!G1301*1000</f>
        <v>124000</v>
      </c>
      <c r="D1715" s="2">
        <f>(Table1[[#This Row],[Salary (Min)]]+Table1[[#This Row],[Salary (Max)]])/2</f>
        <v>92000</v>
      </c>
      <c r="E1715" t="s">
        <v>7079</v>
      </c>
      <c r="F1715" t="s">
        <v>1538</v>
      </c>
      <c r="G1715" t="str">
        <f>LEFT(Table1[[#This Row],[Location]],FIND(",",Table1[[#This Row],[Location]])-1)</f>
        <v>San Diego</v>
      </c>
      <c r="H1715" t="s">
        <v>35</v>
      </c>
      <c r="I1715" t="s">
        <v>2629</v>
      </c>
      <c r="J1715" t="s">
        <v>160</v>
      </c>
      <c r="K1715" t="b">
        <v>0</v>
      </c>
      <c r="L1715">
        <v>1</v>
      </c>
      <c r="M1715">
        <v>1</v>
      </c>
      <c r="N1715">
        <v>0</v>
      </c>
      <c r="O1715">
        <v>0</v>
      </c>
      <c r="P1715">
        <v>0</v>
      </c>
      <c r="Q1715">
        <v>0</v>
      </c>
    </row>
    <row r="1716" spans="1:17" x14ac:dyDescent="0.3">
      <c r="A1716" t="str">
        <f>Cleaning!E1302</f>
        <v>Data Analyst</v>
      </c>
      <c r="B1716" s="2">
        <f>Cleaning!F1302*1000</f>
        <v>60000</v>
      </c>
      <c r="C1716" s="2">
        <f>Cleaning!G1302*1000</f>
        <v>124000</v>
      </c>
      <c r="D1716" s="2">
        <f>(Table1[[#This Row],[Salary (Min)]]+Table1[[#This Row],[Salary (Max)]])/2</f>
        <v>92000</v>
      </c>
      <c r="E1716" t="s">
        <v>7080</v>
      </c>
      <c r="F1716" t="s">
        <v>1538</v>
      </c>
      <c r="G1716" t="str">
        <f>LEFT(Table1[[#This Row],[Location]],FIND(",",Table1[[#This Row],[Location]])-1)</f>
        <v>San Diego</v>
      </c>
      <c r="H1716" t="s">
        <v>118</v>
      </c>
      <c r="I1716" t="s">
        <v>137</v>
      </c>
      <c r="J1716" t="s">
        <v>39</v>
      </c>
      <c r="K1716" t="b">
        <v>0</v>
      </c>
      <c r="L1716">
        <v>0</v>
      </c>
      <c r="M1716">
        <v>0</v>
      </c>
      <c r="N1716">
        <v>0</v>
      </c>
      <c r="O1716">
        <v>0</v>
      </c>
      <c r="P1716">
        <v>0</v>
      </c>
      <c r="Q1716">
        <v>0</v>
      </c>
    </row>
    <row r="1717" spans="1:17" x14ac:dyDescent="0.3">
      <c r="A1717" t="str">
        <f>Cleaning!E1303</f>
        <v>Data Analyst</v>
      </c>
      <c r="B1717" s="2">
        <f>Cleaning!F1303*1000</f>
        <v>60000</v>
      </c>
      <c r="C1717" s="2">
        <f>Cleaning!G1303*1000</f>
        <v>124000</v>
      </c>
      <c r="D1717" s="2">
        <f>(Table1[[#This Row],[Salary (Min)]]+Table1[[#This Row],[Salary (Max)]])/2</f>
        <v>92000</v>
      </c>
      <c r="E1717" t="s">
        <v>7081</v>
      </c>
      <c r="F1717" t="s">
        <v>3815</v>
      </c>
      <c r="G1717" t="str">
        <f>LEFT(Table1[[#This Row],[Location]],FIND(",",Table1[[#This Row],[Location]])-1)</f>
        <v>El Cajon</v>
      </c>
      <c r="H1717" t="s">
        <v>35</v>
      </c>
      <c r="I1717" t="s">
        <v>539</v>
      </c>
      <c r="J1717" t="s">
        <v>24</v>
      </c>
      <c r="K1717" t="b">
        <v>0</v>
      </c>
      <c r="L1717">
        <v>1</v>
      </c>
      <c r="M1717">
        <v>0</v>
      </c>
      <c r="N1717">
        <v>0</v>
      </c>
      <c r="O1717">
        <v>0</v>
      </c>
      <c r="P1717">
        <v>0</v>
      </c>
      <c r="Q1717">
        <v>1</v>
      </c>
    </row>
    <row r="1718" spans="1:17" x14ac:dyDescent="0.3">
      <c r="A1718" t="str">
        <f>Cleaning!E1304</f>
        <v>Data Analyst</v>
      </c>
      <c r="B1718" s="2">
        <f>Cleaning!F1304*1000</f>
        <v>60000</v>
      </c>
      <c r="C1718" s="2">
        <f>Cleaning!G1304*1000</f>
        <v>124000</v>
      </c>
      <c r="D1718" s="2">
        <f>(Table1[[#This Row],[Salary (Min)]]+Table1[[#This Row],[Salary (Max)]])/2</f>
        <v>92000</v>
      </c>
      <c r="E1718" t="s">
        <v>7082</v>
      </c>
      <c r="F1718" t="s">
        <v>1538</v>
      </c>
      <c r="G1718" t="str">
        <f>LEFT(Table1[[#This Row],[Location]],FIND(",",Table1[[#This Row],[Location]])-1)</f>
        <v>San Diego</v>
      </c>
      <c r="H1718" t="s">
        <v>28</v>
      </c>
      <c r="I1718" t="s">
        <v>563</v>
      </c>
      <c r="J1718" t="s">
        <v>31</v>
      </c>
      <c r="K1718" t="b">
        <v>0</v>
      </c>
      <c r="L1718">
        <v>1</v>
      </c>
      <c r="M1718">
        <v>1</v>
      </c>
      <c r="N1718">
        <v>0</v>
      </c>
      <c r="O1718">
        <v>1</v>
      </c>
      <c r="P1718">
        <v>1</v>
      </c>
      <c r="Q1718">
        <v>1</v>
      </c>
    </row>
    <row r="1719" spans="1:17" x14ac:dyDescent="0.3">
      <c r="A1719" t="str">
        <f>Cleaning!E1305</f>
        <v>Data Analyst</v>
      </c>
      <c r="B1719" s="2">
        <f>Cleaning!F1305*1000</f>
        <v>60000</v>
      </c>
      <c r="C1719" s="2">
        <f>Cleaning!G1305*1000</f>
        <v>124000</v>
      </c>
      <c r="D1719" s="2">
        <f>(Table1[[#This Row],[Salary (Min)]]+Table1[[#This Row],[Salary (Max)]])/2</f>
        <v>92000</v>
      </c>
      <c r="E1719" t="s">
        <v>7083</v>
      </c>
      <c r="F1719" t="s">
        <v>1538</v>
      </c>
      <c r="G1719" t="str">
        <f>LEFT(Table1[[#This Row],[Location]],FIND(",",Table1[[#This Row],[Location]])-1)</f>
        <v>San Diego</v>
      </c>
      <c r="H1719" t="s">
        <v>51</v>
      </c>
      <c r="I1719" t="s">
        <v>46</v>
      </c>
      <c r="J1719" t="s">
        <v>120</v>
      </c>
      <c r="K1719" t="b">
        <v>0</v>
      </c>
      <c r="L1719">
        <v>1</v>
      </c>
      <c r="M1719">
        <v>0</v>
      </c>
      <c r="N1719">
        <v>0</v>
      </c>
      <c r="O1719">
        <v>0</v>
      </c>
      <c r="P1719">
        <v>0</v>
      </c>
      <c r="Q1719">
        <v>1</v>
      </c>
    </row>
    <row r="1720" spans="1:17" x14ac:dyDescent="0.3">
      <c r="A1720" t="str">
        <f>Cleaning!E1306</f>
        <v>Data Analyst</v>
      </c>
      <c r="B1720" s="2">
        <f>Cleaning!F1306*1000</f>
        <v>60000</v>
      </c>
      <c r="C1720" s="2">
        <f>Cleaning!G1306*1000</f>
        <v>124000</v>
      </c>
      <c r="D1720" s="2">
        <f>(Table1[[#This Row],[Salary (Min)]]+Table1[[#This Row],[Salary (Max)]])/2</f>
        <v>92000</v>
      </c>
      <c r="E1720" t="s">
        <v>7052</v>
      </c>
      <c r="F1720" t="s">
        <v>1538</v>
      </c>
      <c r="G1720" t="str">
        <f>LEFT(Table1[[#This Row],[Location]],FIND(",",Table1[[#This Row],[Location]])-1)</f>
        <v>San Diego</v>
      </c>
      <c r="H1720" t="s">
        <v>28</v>
      </c>
      <c r="I1720" t="s">
        <v>29</v>
      </c>
      <c r="J1720" t="s">
        <v>39</v>
      </c>
      <c r="K1720" t="b">
        <v>0</v>
      </c>
      <c r="L1720">
        <v>1</v>
      </c>
      <c r="M1720">
        <v>0</v>
      </c>
      <c r="N1720">
        <v>0</v>
      </c>
      <c r="O1720">
        <v>0</v>
      </c>
      <c r="P1720">
        <v>0</v>
      </c>
      <c r="Q1720">
        <v>1</v>
      </c>
    </row>
    <row r="1721" spans="1:17" x14ac:dyDescent="0.3">
      <c r="A1721" t="str">
        <f>Cleaning!E1307</f>
        <v>Data Analyst</v>
      </c>
      <c r="B1721" s="2">
        <f>Cleaning!F1307*1000</f>
        <v>60000</v>
      </c>
      <c r="C1721" s="2">
        <f>Cleaning!G1307*1000</f>
        <v>124000</v>
      </c>
      <c r="D1721" s="2">
        <f>(Table1[[#This Row],[Salary (Min)]]+Table1[[#This Row],[Salary (Max)]])/2</f>
        <v>92000</v>
      </c>
      <c r="E1721" t="s">
        <v>7084</v>
      </c>
      <c r="F1721" t="s">
        <v>1538</v>
      </c>
      <c r="G1721" t="str">
        <f>LEFT(Table1[[#This Row],[Location]],FIND(",",Table1[[#This Row],[Location]])-1)</f>
        <v>San Diego</v>
      </c>
      <c r="H1721" t="s">
        <v>72</v>
      </c>
      <c r="I1721" t="s">
        <v>202</v>
      </c>
      <c r="J1721" t="s">
        <v>132</v>
      </c>
      <c r="K1721" t="b">
        <v>0</v>
      </c>
      <c r="L1721">
        <v>0</v>
      </c>
      <c r="M1721">
        <v>0</v>
      </c>
      <c r="N1721">
        <v>0</v>
      </c>
      <c r="O1721">
        <v>0</v>
      </c>
      <c r="P1721">
        <v>0</v>
      </c>
      <c r="Q1721">
        <v>0</v>
      </c>
    </row>
    <row r="1722" spans="1:17" x14ac:dyDescent="0.3">
      <c r="A1722" t="str">
        <f>Cleaning!E1308</f>
        <v>Data Analyst</v>
      </c>
      <c r="B1722" s="2">
        <f>Cleaning!F1308*1000</f>
        <v>60000</v>
      </c>
      <c r="C1722" s="2">
        <f>Cleaning!G1308*1000</f>
        <v>124000</v>
      </c>
      <c r="D1722" s="2">
        <f>(Table1[[#This Row],[Salary (Min)]]+Table1[[#This Row],[Salary (Max)]])/2</f>
        <v>92000</v>
      </c>
      <c r="E1722" t="s">
        <v>7085</v>
      </c>
      <c r="F1722" t="s">
        <v>1538</v>
      </c>
      <c r="G1722" t="str">
        <f>LEFT(Table1[[#This Row],[Location]],FIND(",",Table1[[#This Row],[Location]])-1)</f>
        <v>San Diego</v>
      </c>
      <c r="H1722" t="s">
        <v>118</v>
      </c>
      <c r="I1722" t="s">
        <v>222</v>
      </c>
      <c r="J1722" t="s">
        <v>160</v>
      </c>
      <c r="K1722" t="b">
        <v>0</v>
      </c>
      <c r="L1722">
        <v>0</v>
      </c>
      <c r="M1722">
        <v>0</v>
      </c>
      <c r="N1722">
        <v>0</v>
      </c>
      <c r="O1722">
        <v>1</v>
      </c>
      <c r="P1722">
        <v>0</v>
      </c>
      <c r="Q1722">
        <v>1</v>
      </c>
    </row>
    <row r="1723" spans="1:17" x14ac:dyDescent="0.3">
      <c r="A1723" t="str">
        <f>Cleaning!E1309</f>
        <v>Data Analyst</v>
      </c>
      <c r="B1723" s="2">
        <f>Cleaning!F1309*1000</f>
        <v>60000</v>
      </c>
      <c r="C1723" s="2">
        <f>Cleaning!G1309*1000</f>
        <v>124000</v>
      </c>
      <c r="D1723" s="2">
        <f>(Table1[[#This Row],[Salary (Min)]]+Table1[[#This Row],[Salary (Max)]])/2</f>
        <v>92000</v>
      </c>
      <c r="E1723" t="s">
        <v>7037</v>
      </c>
      <c r="F1723" t="s">
        <v>1538</v>
      </c>
      <c r="G1723" t="str">
        <f>LEFT(Table1[[#This Row],[Location]],FIND(",",Table1[[#This Row],[Location]])-1)</f>
        <v>San Diego</v>
      </c>
      <c r="H1723" t="s">
        <v>28</v>
      </c>
      <c r="I1723" t="s">
        <v>46</v>
      </c>
      <c r="J1723" t="s">
        <v>132</v>
      </c>
      <c r="K1723" t="b">
        <v>0</v>
      </c>
      <c r="L1723">
        <v>1</v>
      </c>
      <c r="M1723">
        <v>0</v>
      </c>
      <c r="N1723">
        <v>0</v>
      </c>
      <c r="O1723">
        <v>0</v>
      </c>
      <c r="P1723">
        <v>0</v>
      </c>
      <c r="Q1723">
        <v>0</v>
      </c>
    </row>
    <row r="1724" spans="1:17" x14ac:dyDescent="0.3">
      <c r="A1724" t="str">
        <f>Cleaning!E1617</f>
        <v>Data Analyst</v>
      </c>
      <c r="B1724" s="2">
        <f>Cleaning!F1617*1000</f>
        <v>63000</v>
      </c>
      <c r="C1724" s="2">
        <f>Cleaning!G1617*1000</f>
        <v>116000</v>
      </c>
      <c r="D1724" s="2">
        <f>(Table1[[#This Row],[Salary (Min)]]+Table1[[#This Row],[Salary (Max)]])/2</f>
        <v>89500</v>
      </c>
      <c r="E1724" t="s">
        <v>7278</v>
      </c>
      <c r="F1724" t="s">
        <v>992</v>
      </c>
      <c r="G1724" t="str">
        <f>LEFT(Table1[[#This Row],[Location]],FIND(",",Table1[[#This Row],[Location]])-1)</f>
        <v>Redwood City</v>
      </c>
      <c r="H1724" t="s">
        <v>118</v>
      </c>
      <c r="I1724" t="s">
        <v>475</v>
      </c>
      <c r="J1724" t="s">
        <v>155</v>
      </c>
      <c r="K1724" t="b">
        <v>1</v>
      </c>
      <c r="L1724">
        <v>1</v>
      </c>
      <c r="M1724">
        <v>0</v>
      </c>
      <c r="N1724">
        <v>0</v>
      </c>
      <c r="O1724">
        <v>0</v>
      </c>
      <c r="P1724">
        <v>0</v>
      </c>
      <c r="Q1724">
        <v>1</v>
      </c>
    </row>
    <row r="1725" spans="1:17" x14ac:dyDescent="0.3">
      <c r="A1725" t="str">
        <f>Cleaning!E1618</f>
        <v>Data Analyst</v>
      </c>
      <c r="B1725" s="2">
        <f>Cleaning!F1618*1000</f>
        <v>63000</v>
      </c>
      <c r="C1725" s="2">
        <f>Cleaning!G1618*1000</f>
        <v>116000</v>
      </c>
      <c r="D1725" s="2">
        <f>(Table1[[#This Row],[Salary (Min)]]+Table1[[#This Row],[Salary (Max)]])/2</f>
        <v>89500</v>
      </c>
      <c r="E1725" t="s">
        <v>7257</v>
      </c>
      <c r="F1725" t="s">
        <v>4270</v>
      </c>
      <c r="G1725" t="str">
        <f>LEFT(Table1[[#This Row],[Location]],FIND(",",Table1[[#This Row],[Location]])-1)</f>
        <v>Palo Alto</v>
      </c>
      <c r="H1725" t="s">
        <v>51</v>
      </c>
      <c r="I1725" t="s">
        <v>119</v>
      </c>
      <c r="J1725" t="s">
        <v>229</v>
      </c>
      <c r="K1725" t="b">
        <v>0</v>
      </c>
      <c r="L1725">
        <v>0</v>
      </c>
      <c r="M1725">
        <v>0</v>
      </c>
      <c r="N1725">
        <v>0</v>
      </c>
      <c r="O1725">
        <v>0</v>
      </c>
      <c r="P1725">
        <v>0</v>
      </c>
      <c r="Q1725">
        <v>1</v>
      </c>
    </row>
    <row r="1726" spans="1:17" x14ac:dyDescent="0.3">
      <c r="A1726" t="str">
        <f>Cleaning!E1619</f>
        <v>Data Analyst</v>
      </c>
      <c r="B1726" s="2">
        <f>Cleaning!F1619*1000</f>
        <v>63000</v>
      </c>
      <c r="C1726" s="2">
        <f>Cleaning!G1619*1000</f>
        <v>116000</v>
      </c>
      <c r="D1726" s="2">
        <f>(Table1[[#This Row],[Salary (Min)]]+Table1[[#This Row],[Salary (Max)]])/2</f>
        <v>89500</v>
      </c>
      <c r="E1726" t="s">
        <v>7279</v>
      </c>
      <c r="F1726" t="s">
        <v>241</v>
      </c>
      <c r="G1726" t="str">
        <f>LEFT(Table1[[#This Row],[Location]],FIND(",",Table1[[#This Row],[Location]])-1)</f>
        <v>San Jose</v>
      </c>
      <c r="H1726" t="s">
        <v>91</v>
      </c>
      <c r="I1726" t="s">
        <v>46</v>
      </c>
      <c r="J1726" t="s">
        <v>106</v>
      </c>
      <c r="K1726" t="b">
        <v>0</v>
      </c>
      <c r="L1726">
        <v>1</v>
      </c>
      <c r="M1726">
        <v>0</v>
      </c>
      <c r="N1726">
        <v>0</v>
      </c>
      <c r="O1726">
        <v>0</v>
      </c>
      <c r="P1726">
        <v>0</v>
      </c>
      <c r="Q1726">
        <v>1</v>
      </c>
    </row>
    <row r="1727" spans="1:17" x14ac:dyDescent="0.3">
      <c r="A1727" t="str">
        <f>Cleaning!E1620</f>
        <v>Data Analyst</v>
      </c>
      <c r="B1727" s="2">
        <f>Cleaning!F1620*1000</f>
        <v>63000</v>
      </c>
      <c r="C1727" s="2">
        <f>Cleaning!G1620*1000</f>
        <v>116000</v>
      </c>
      <c r="D1727" s="2">
        <f>(Table1[[#This Row],[Salary (Min)]]+Table1[[#This Row],[Salary (Max)]])/2</f>
        <v>89500</v>
      </c>
      <c r="E1727" t="s">
        <v>7280</v>
      </c>
      <c r="F1727" t="s">
        <v>4251</v>
      </c>
      <c r="G1727" t="str">
        <f>LEFT(Table1[[#This Row],[Location]],FIND(",",Table1[[#This Row],[Location]])-1)</f>
        <v>Campbell</v>
      </c>
      <c r="H1727" t="s">
        <v>51</v>
      </c>
      <c r="I1727" t="s">
        <v>222</v>
      </c>
      <c r="J1727" t="s">
        <v>39</v>
      </c>
      <c r="K1727" t="b">
        <v>0</v>
      </c>
      <c r="L1727">
        <v>1</v>
      </c>
      <c r="M1727">
        <v>0</v>
      </c>
      <c r="N1727">
        <v>0</v>
      </c>
      <c r="O1727">
        <v>0</v>
      </c>
      <c r="P1727">
        <v>0</v>
      </c>
      <c r="Q1727">
        <v>1</v>
      </c>
    </row>
    <row r="1728" spans="1:17" x14ac:dyDescent="0.3">
      <c r="A1728" t="str">
        <f>Cleaning!E1621</f>
        <v>Data Analyst</v>
      </c>
      <c r="B1728" s="2">
        <f>Cleaning!F1621*1000</f>
        <v>63000</v>
      </c>
      <c r="C1728" s="2">
        <f>Cleaning!G1621*1000</f>
        <v>116000</v>
      </c>
      <c r="D1728" s="2">
        <f>(Table1[[#This Row],[Salary (Min)]]+Table1[[#This Row],[Salary (Max)]])/2</f>
        <v>89500</v>
      </c>
      <c r="E1728" t="s">
        <v>6234</v>
      </c>
      <c r="F1728" t="s">
        <v>459</v>
      </c>
      <c r="G1728" t="str">
        <f>LEFT(Table1[[#This Row],[Location]],FIND(",",Table1[[#This Row],[Location]])-1)</f>
        <v>Menlo Park</v>
      </c>
      <c r="H1728" t="s">
        <v>35</v>
      </c>
      <c r="I1728" t="s">
        <v>222</v>
      </c>
      <c r="J1728" t="s">
        <v>31</v>
      </c>
      <c r="K1728" t="b">
        <v>1</v>
      </c>
      <c r="L1728">
        <v>1</v>
      </c>
      <c r="M1728">
        <v>0</v>
      </c>
      <c r="N1728">
        <v>0</v>
      </c>
      <c r="O1728">
        <v>0</v>
      </c>
      <c r="P1728">
        <v>0</v>
      </c>
      <c r="Q1728">
        <v>1</v>
      </c>
    </row>
    <row r="1729" spans="1:17" x14ac:dyDescent="0.3">
      <c r="A1729" t="str">
        <f>Cleaning!E1622</f>
        <v>Data Analyst</v>
      </c>
      <c r="B1729" s="2">
        <f>Cleaning!F1622*1000</f>
        <v>63000</v>
      </c>
      <c r="C1729" s="2">
        <f>Cleaning!G1622*1000</f>
        <v>116000</v>
      </c>
      <c r="D1729" s="2">
        <f>(Table1[[#This Row],[Salary (Min)]]+Table1[[#This Row],[Salary (Max)]])/2</f>
        <v>89500</v>
      </c>
      <c r="E1729" t="s">
        <v>7281</v>
      </c>
      <c r="F1729" t="s">
        <v>131</v>
      </c>
      <c r="G1729" t="str">
        <f>LEFT(Table1[[#This Row],[Location]],FIND(",",Table1[[#This Row],[Location]])-1)</f>
        <v>Mountain View</v>
      </c>
      <c r="H1729" t="s">
        <v>91</v>
      </c>
      <c r="I1729" t="s">
        <v>475</v>
      </c>
      <c r="J1729" t="s">
        <v>441</v>
      </c>
      <c r="K1729" t="b">
        <v>0</v>
      </c>
      <c r="L1729">
        <v>1</v>
      </c>
      <c r="M1729">
        <v>0</v>
      </c>
      <c r="N1729">
        <v>0</v>
      </c>
      <c r="O1729">
        <v>0</v>
      </c>
      <c r="P1729">
        <v>1</v>
      </c>
      <c r="Q1729">
        <v>0</v>
      </c>
    </row>
    <row r="1730" spans="1:17" x14ac:dyDescent="0.3">
      <c r="A1730" t="str">
        <f>Cleaning!E1623</f>
        <v>Data Analyst</v>
      </c>
      <c r="B1730" s="2">
        <f>Cleaning!F1623*1000</f>
        <v>63000</v>
      </c>
      <c r="C1730" s="2">
        <f>Cleaning!G1623*1000</f>
        <v>116000</v>
      </c>
      <c r="D1730" s="2">
        <f>(Table1[[#This Row],[Salary (Min)]]+Table1[[#This Row],[Salary (Max)]])/2</f>
        <v>89500</v>
      </c>
      <c r="E1730" t="s">
        <v>7282</v>
      </c>
      <c r="F1730" t="s">
        <v>351</v>
      </c>
      <c r="G1730" t="str">
        <f>LEFT(Table1[[#This Row],[Location]],FIND(",",Table1[[#This Row],[Location]])-1)</f>
        <v>Fremont</v>
      </c>
      <c r="H1730" t="s">
        <v>118</v>
      </c>
      <c r="I1730" t="s">
        <v>419</v>
      </c>
      <c r="J1730" t="s">
        <v>441</v>
      </c>
      <c r="K1730" t="b">
        <v>0</v>
      </c>
      <c r="L1730">
        <v>0</v>
      </c>
      <c r="M1730">
        <v>0</v>
      </c>
      <c r="N1730">
        <v>0</v>
      </c>
      <c r="O1730">
        <v>1</v>
      </c>
      <c r="P1730">
        <v>0</v>
      </c>
      <c r="Q1730">
        <v>0</v>
      </c>
    </row>
    <row r="1731" spans="1:17" x14ac:dyDescent="0.3">
      <c r="A1731" t="str">
        <f>Cleaning!E1624</f>
        <v>Data Analyst</v>
      </c>
      <c r="B1731" s="2">
        <f>Cleaning!F1624*1000</f>
        <v>63000</v>
      </c>
      <c r="C1731" s="2">
        <f>Cleaning!G1624*1000</f>
        <v>116000</v>
      </c>
      <c r="D1731" s="2">
        <f>(Table1[[#This Row],[Salary (Min)]]+Table1[[#This Row],[Salary (Max)]])/2</f>
        <v>89500</v>
      </c>
      <c r="E1731" t="s">
        <v>6937</v>
      </c>
      <c r="F1731" t="s">
        <v>241</v>
      </c>
      <c r="G1731" t="str">
        <f>LEFT(Table1[[#This Row],[Location]],FIND(",",Table1[[#This Row],[Location]])-1)</f>
        <v>San Jose</v>
      </c>
      <c r="H1731" t="s">
        <v>51</v>
      </c>
      <c r="I1731" t="s">
        <v>119</v>
      </c>
      <c r="J1731" t="s">
        <v>47</v>
      </c>
      <c r="K1731" t="b">
        <v>0</v>
      </c>
      <c r="L1731">
        <v>1</v>
      </c>
      <c r="M1731">
        <v>0</v>
      </c>
      <c r="N1731">
        <v>0</v>
      </c>
      <c r="O1731">
        <v>0</v>
      </c>
      <c r="P1731">
        <v>0</v>
      </c>
      <c r="Q1731">
        <v>0</v>
      </c>
    </row>
    <row r="1732" spans="1:17" x14ac:dyDescent="0.3">
      <c r="A1732" t="str">
        <f>Cleaning!E1625</f>
        <v>Data Analyst</v>
      </c>
      <c r="B1732" s="2">
        <f>Cleaning!F1625*1000</f>
        <v>63000</v>
      </c>
      <c r="C1732" s="2">
        <f>Cleaning!G1625*1000</f>
        <v>116000</v>
      </c>
      <c r="D1732" s="2">
        <f>(Table1[[#This Row],[Salary (Min)]]+Table1[[#This Row],[Salary (Max)]])/2</f>
        <v>89500</v>
      </c>
      <c r="E1732" t="s">
        <v>7257</v>
      </c>
      <c r="F1732" t="s">
        <v>4270</v>
      </c>
      <c r="G1732" t="str">
        <f>LEFT(Table1[[#This Row],[Location]],FIND(",",Table1[[#This Row],[Location]])-1)</f>
        <v>Palo Alto</v>
      </c>
      <c r="H1732" t="s">
        <v>51</v>
      </c>
      <c r="I1732" t="s">
        <v>119</v>
      </c>
      <c r="J1732" t="s">
        <v>229</v>
      </c>
      <c r="K1732" t="b">
        <v>0</v>
      </c>
      <c r="L1732">
        <v>1</v>
      </c>
      <c r="M1732">
        <v>0</v>
      </c>
      <c r="N1732">
        <v>0</v>
      </c>
      <c r="O1732">
        <v>0</v>
      </c>
      <c r="P1732">
        <v>0</v>
      </c>
      <c r="Q1732">
        <v>1</v>
      </c>
    </row>
    <row r="1733" spans="1:17" x14ac:dyDescent="0.3">
      <c r="A1733" t="str">
        <f>Cleaning!E1626</f>
        <v>Data Analyst</v>
      </c>
      <c r="B1733" s="2">
        <f>Cleaning!F1626*1000</f>
        <v>63000</v>
      </c>
      <c r="C1733" s="2">
        <f>Cleaning!G1626*1000</f>
        <v>116000</v>
      </c>
      <c r="D1733" s="2">
        <f>(Table1[[#This Row],[Salary (Min)]]+Table1[[#This Row],[Salary (Max)]])/2</f>
        <v>89500</v>
      </c>
      <c r="E1733" t="s">
        <v>6894</v>
      </c>
      <c r="F1733" t="s">
        <v>976</v>
      </c>
      <c r="G1733" t="str">
        <f>LEFT(Table1[[#This Row],[Location]],FIND(",",Table1[[#This Row],[Location]])-1)</f>
        <v>Santa Clara</v>
      </c>
      <c r="H1733" t="s">
        <v>91</v>
      </c>
      <c r="I1733" t="s">
        <v>119</v>
      </c>
      <c r="J1733" t="s">
        <v>106</v>
      </c>
      <c r="K1733" t="b">
        <v>0</v>
      </c>
      <c r="L1733">
        <v>0</v>
      </c>
      <c r="M1733">
        <v>0</v>
      </c>
      <c r="N1733">
        <v>1</v>
      </c>
      <c r="O1733">
        <v>1</v>
      </c>
      <c r="P1733">
        <v>0</v>
      </c>
      <c r="Q1733">
        <v>0</v>
      </c>
    </row>
    <row r="1734" spans="1:17" x14ac:dyDescent="0.3">
      <c r="A1734" t="str">
        <f>Cleaning!E1627</f>
        <v>Business Analyst</v>
      </c>
      <c r="B1734" s="2">
        <f>Cleaning!F1627*1000</f>
        <v>63000</v>
      </c>
      <c r="C1734" s="2">
        <f>Cleaning!G1627*1000</f>
        <v>116000</v>
      </c>
      <c r="D1734" s="2">
        <f>(Table1[[#This Row],[Salary (Min)]]+Table1[[#This Row],[Salary (Max)]])/2</f>
        <v>89500</v>
      </c>
      <c r="E1734" t="s">
        <v>6841</v>
      </c>
      <c r="F1734" t="s">
        <v>131</v>
      </c>
      <c r="G1734" t="str">
        <f>LEFT(Table1[[#This Row],[Location]],FIND(",",Table1[[#This Row],[Location]])-1)</f>
        <v>Mountain View</v>
      </c>
      <c r="H1734" t="s">
        <v>20</v>
      </c>
      <c r="I1734" t="s">
        <v>222</v>
      </c>
      <c r="J1734" t="s">
        <v>47</v>
      </c>
      <c r="K1734" t="b">
        <v>0</v>
      </c>
      <c r="L1734">
        <v>1</v>
      </c>
      <c r="M1734">
        <v>0</v>
      </c>
      <c r="N1734">
        <v>0</v>
      </c>
      <c r="O1734">
        <v>0</v>
      </c>
      <c r="P1734">
        <v>0</v>
      </c>
      <c r="Q1734">
        <v>1</v>
      </c>
    </row>
    <row r="1735" spans="1:17" x14ac:dyDescent="0.3">
      <c r="A1735" t="str">
        <f>Cleaning!E1628</f>
        <v>Data Analyst</v>
      </c>
      <c r="B1735" s="2">
        <f>Cleaning!F1628*1000</f>
        <v>63000</v>
      </c>
      <c r="C1735" s="2">
        <f>Cleaning!G1628*1000</f>
        <v>116000</v>
      </c>
      <c r="D1735" s="2">
        <f>(Table1[[#This Row],[Salary (Min)]]+Table1[[#This Row],[Salary (Max)]])/2</f>
        <v>89500</v>
      </c>
      <c r="E1735" t="s">
        <v>7283</v>
      </c>
      <c r="F1735" t="s">
        <v>241</v>
      </c>
      <c r="G1735" t="str">
        <f>LEFT(Table1[[#This Row],[Location]],FIND(",",Table1[[#This Row],[Location]])-1)</f>
        <v>San Jose</v>
      </c>
      <c r="H1735" t="s">
        <v>137</v>
      </c>
      <c r="I1735" t="s">
        <v>137</v>
      </c>
      <c r="J1735" t="s">
        <v>137</v>
      </c>
      <c r="K1735" t="b">
        <v>0</v>
      </c>
      <c r="L1735">
        <v>0</v>
      </c>
      <c r="M1735">
        <v>0</v>
      </c>
      <c r="N1735">
        <v>0</v>
      </c>
      <c r="O1735">
        <v>0</v>
      </c>
      <c r="P1735">
        <v>0</v>
      </c>
      <c r="Q1735">
        <v>1</v>
      </c>
    </row>
    <row r="1736" spans="1:17" x14ac:dyDescent="0.3">
      <c r="A1736" t="str">
        <f>Cleaning!E1629</f>
        <v>Data Analyst</v>
      </c>
      <c r="B1736" s="2">
        <f>Cleaning!F1629*1000</f>
        <v>63000</v>
      </c>
      <c r="C1736" s="2">
        <f>Cleaning!G1629*1000</f>
        <v>116000</v>
      </c>
      <c r="D1736" s="2">
        <f>(Table1[[#This Row],[Salary (Min)]]+Table1[[#This Row],[Salary (Max)]])/2</f>
        <v>89500</v>
      </c>
      <c r="E1736" t="s">
        <v>7284</v>
      </c>
      <c r="F1736" t="s">
        <v>976</v>
      </c>
      <c r="G1736" t="str">
        <f>LEFT(Table1[[#This Row],[Location]],FIND(",",Table1[[#This Row],[Location]])-1)</f>
        <v>Santa Clara</v>
      </c>
      <c r="H1736" t="s">
        <v>118</v>
      </c>
      <c r="I1736" t="s">
        <v>137</v>
      </c>
      <c r="J1736" t="s">
        <v>39</v>
      </c>
      <c r="K1736" t="b">
        <v>0</v>
      </c>
      <c r="L1736">
        <v>1</v>
      </c>
      <c r="M1736">
        <v>0</v>
      </c>
      <c r="N1736">
        <v>0</v>
      </c>
      <c r="O1736">
        <v>0</v>
      </c>
      <c r="P1736">
        <v>1</v>
      </c>
      <c r="Q1736">
        <v>0</v>
      </c>
    </row>
    <row r="1737" spans="1:17" x14ac:dyDescent="0.3">
      <c r="A1737" t="str">
        <f>Cleaning!E1630</f>
        <v>Data Analyst</v>
      </c>
      <c r="B1737" s="2">
        <f>Cleaning!F1630*1000</f>
        <v>63000</v>
      </c>
      <c r="C1737" s="2">
        <f>Cleaning!G1630*1000</f>
        <v>116000</v>
      </c>
      <c r="D1737" s="2">
        <f>(Table1[[#This Row],[Salary (Min)]]+Table1[[#This Row],[Salary (Max)]])/2</f>
        <v>89500</v>
      </c>
      <c r="E1737" t="s">
        <v>6722</v>
      </c>
      <c r="F1737" t="s">
        <v>131</v>
      </c>
      <c r="G1737" t="str">
        <f>LEFT(Table1[[#This Row],[Location]],FIND(",",Table1[[#This Row],[Location]])-1)</f>
        <v>Mountain View</v>
      </c>
      <c r="H1737" t="s">
        <v>137</v>
      </c>
      <c r="I1737" t="s">
        <v>137</v>
      </c>
      <c r="J1737" t="s">
        <v>137</v>
      </c>
      <c r="K1737" t="b">
        <v>0</v>
      </c>
      <c r="L1737">
        <v>1</v>
      </c>
      <c r="M1737">
        <v>0</v>
      </c>
      <c r="N1737">
        <v>0</v>
      </c>
      <c r="O1737">
        <v>0</v>
      </c>
      <c r="P1737">
        <v>0</v>
      </c>
      <c r="Q1737">
        <v>0</v>
      </c>
    </row>
    <row r="1738" spans="1:17" x14ac:dyDescent="0.3">
      <c r="A1738" t="str">
        <f>Cleaning!E1631</f>
        <v>Data Analyst</v>
      </c>
      <c r="B1738" s="2">
        <f>Cleaning!F1631*1000</f>
        <v>63000</v>
      </c>
      <c r="C1738" s="2">
        <f>Cleaning!G1631*1000</f>
        <v>116000</v>
      </c>
      <c r="D1738" s="2">
        <f>(Table1[[#This Row],[Salary (Min)]]+Table1[[#This Row],[Salary (Max)]])/2</f>
        <v>89500</v>
      </c>
      <c r="E1738" t="s">
        <v>7285</v>
      </c>
      <c r="F1738" t="s">
        <v>4270</v>
      </c>
      <c r="G1738" t="str">
        <f>LEFT(Table1[[#This Row],[Location]],FIND(",",Table1[[#This Row],[Location]])-1)</f>
        <v>Palo Alto</v>
      </c>
      <c r="H1738" t="s">
        <v>51</v>
      </c>
      <c r="I1738" t="s">
        <v>1815</v>
      </c>
      <c r="J1738" t="s">
        <v>47</v>
      </c>
      <c r="K1738" t="b">
        <v>0</v>
      </c>
      <c r="L1738">
        <v>1</v>
      </c>
      <c r="M1738">
        <v>0</v>
      </c>
      <c r="N1738">
        <v>0</v>
      </c>
      <c r="O1738">
        <v>0</v>
      </c>
      <c r="P1738">
        <v>0</v>
      </c>
      <c r="Q1738">
        <v>1</v>
      </c>
    </row>
    <row r="1739" spans="1:17" x14ac:dyDescent="0.3">
      <c r="A1739" t="str">
        <f>Cleaning!E1632</f>
        <v>Data Analyst</v>
      </c>
      <c r="B1739" s="2">
        <f>Cleaning!F1632*1000</f>
        <v>63000</v>
      </c>
      <c r="C1739" s="2">
        <f>Cleaning!G1632*1000</f>
        <v>116000</v>
      </c>
      <c r="D1739" s="2">
        <f>(Table1[[#This Row],[Salary (Min)]]+Table1[[#This Row],[Salary (Max)]])/2</f>
        <v>89500</v>
      </c>
      <c r="E1739" t="s">
        <v>6210</v>
      </c>
      <c r="F1739" t="s">
        <v>976</v>
      </c>
      <c r="G1739" t="str">
        <f>LEFT(Table1[[#This Row],[Location]],FIND(",",Table1[[#This Row],[Location]])-1)</f>
        <v>Santa Clara</v>
      </c>
      <c r="H1739" t="s">
        <v>51</v>
      </c>
      <c r="I1739" t="s">
        <v>46</v>
      </c>
      <c r="J1739" t="s">
        <v>24</v>
      </c>
      <c r="K1739" t="b">
        <v>0</v>
      </c>
      <c r="L1739">
        <v>1</v>
      </c>
      <c r="M1739">
        <v>0</v>
      </c>
      <c r="N1739">
        <v>0</v>
      </c>
      <c r="O1739">
        <v>0</v>
      </c>
      <c r="P1739">
        <v>0</v>
      </c>
      <c r="Q1739">
        <v>1</v>
      </c>
    </row>
    <row r="1740" spans="1:17" x14ac:dyDescent="0.3">
      <c r="A1740" t="str">
        <f>Cleaning!E1633</f>
        <v>Data Analyst</v>
      </c>
      <c r="B1740" s="2">
        <f>Cleaning!F1633*1000</f>
        <v>63000</v>
      </c>
      <c r="C1740" s="2">
        <f>Cleaning!G1633*1000</f>
        <v>116000</v>
      </c>
      <c r="D1740" s="2">
        <f>(Table1[[#This Row],[Salary (Min)]]+Table1[[#This Row],[Salary (Max)]])/2</f>
        <v>89500</v>
      </c>
      <c r="E1740" t="s">
        <v>6224</v>
      </c>
      <c r="F1740" t="s">
        <v>4303</v>
      </c>
      <c r="G1740" t="str">
        <f>LEFT(Table1[[#This Row],[Location]],FIND(",",Table1[[#This Row],[Location]])-1)</f>
        <v>Pleasanton</v>
      </c>
      <c r="H1740" t="s">
        <v>91</v>
      </c>
      <c r="I1740" t="s">
        <v>366</v>
      </c>
      <c r="J1740" t="s">
        <v>155</v>
      </c>
      <c r="K1740" t="b">
        <v>0</v>
      </c>
      <c r="L1740">
        <v>1</v>
      </c>
      <c r="M1740">
        <v>0</v>
      </c>
      <c r="N1740">
        <v>0</v>
      </c>
      <c r="O1740">
        <v>0</v>
      </c>
      <c r="P1740">
        <v>0</v>
      </c>
      <c r="Q1740">
        <v>1</v>
      </c>
    </row>
    <row r="1741" spans="1:17" x14ac:dyDescent="0.3">
      <c r="A1741" t="str">
        <f>Cleaning!E1634</f>
        <v>Data Analyst</v>
      </c>
      <c r="B1741" s="2">
        <f>Cleaning!F1634*1000</f>
        <v>63000</v>
      </c>
      <c r="C1741" s="2">
        <f>Cleaning!G1634*1000</f>
        <v>116000</v>
      </c>
      <c r="D1741" s="2">
        <f>(Table1[[#This Row],[Salary (Min)]]+Table1[[#This Row],[Salary (Max)]])/2</f>
        <v>89500</v>
      </c>
      <c r="E1741" t="s">
        <v>6635</v>
      </c>
      <c r="F1741" t="s">
        <v>976</v>
      </c>
      <c r="G1741" t="str">
        <f>LEFT(Table1[[#This Row],[Location]],FIND(",",Table1[[#This Row],[Location]])-1)</f>
        <v>Santa Clara</v>
      </c>
      <c r="H1741" t="s">
        <v>28</v>
      </c>
      <c r="I1741" t="s">
        <v>202</v>
      </c>
      <c r="J1741" t="s">
        <v>132</v>
      </c>
      <c r="K1741" t="b">
        <v>0</v>
      </c>
      <c r="L1741">
        <v>0</v>
      </c>
      <c r="M1741">
        <v>0</v>
      </c>
      <c r="N1741">
        <v>0</v>
      </c>
      <c r="O1741">
        <v>0</v>
      </c>
      <c r="P1741">
        <v>0</v>
      </c>
      <c r="Q1741">
        <v>1</v>
      </c>
    </row>
    <row r="1742" spans="1:17" x14ac:dyDescent="0.3">
      <c r="A1742" t="str">
        <f>Cleaning!E1635</f>
        <v>Business Analyst</v>
      </c>
      <c r="B1742" s="2">
        <f>Cleaning!F1635*1000</f>
        <v>63000</v>
      </c>
      <c r="C1742" s="2">
        <f>Cleaning!G1635*1000</f>
        <v>116000</v>
      </c>
      <c r="D1742" s="2">
        <f>(Table1[[#This Row],[Salary (Min)]]+Table1[[#This Row],[Salary (Max)]])/2</f>
        <v>89500</v>
      </c>
      <c r="E1742" t="s">
        <v>6889</v>
      </c>
      <c r="F1742" t="s">
        <v>4270</v>
      </c>
      <c r="G1742" t="str">
        <f>LEFT(Table1[[#This Row],[Location]],FIND(",",Table1[[#This Row],[Location]])-1)</f>
        <v>Palo Alto</v>
      </c>
      <c r="H1742" t="s">
        <v>118</v>
      </c>
      <c r="I1742" t="s">
        <v>99</v>
      </c>
      <c r="J1742" t="s">
        <v>106</v>
      </c>
      <c r="K1742" t="b">
        <v>0</v>
      </c>
      <c r="L1742">
        <v>0</v>
      </c>
      <c r="M1742">
        <v>0</v>
      </c>
      <c r="N1742">
        <v>0</v>
      </c>
      <c r="O1742">
        <v>0</v>
      </c>
      <c r="P1742">
        <v>0</v>
      </c>
      <c r="Q1742">
        <v>1</v>
      </c>
    </row>
    <row r="1743" spans="1:17" x14ac:dyDescent="0.3">
      <c r="A1743" t="str">
        <f>Cleaning!E1636</f>
        <v>Data Analyst</v>
      </c>
      <c r="B1743" s="2">
        <f>Cleaning!F1636*1000</f>
        <v>63000</v>
      </c>
      <c r="C1743" s="2">
        <f>Cleaning!G1636*1000</f>
        <v>116000</v>
      </c>
      <c r="D1743" s="2">
        <f>(Table1[[#This Row],[Salary (Min)]]+Table1[[#This Row],[Salary (Max)]])/2</f>
        <v>89500</v>
      </c>
      <c r="E1743" t="s">
        <v>6331</v>
      </c>
      <c r="F1743" t="s">
        <v>992</v>
      </c>
      <c r="G1743" t="str">
        <f>LEFT(Table1[[#This Row],[Location]],FIND(",",Table1[[#This Row],[Location]])-1)</f>
        <v>Redwood City</v>
      </c>
      <c r="H1743" t="s">
        <v>118</v>
      </c>
      <c r="I1743" t="s">
        <v>202</v>
      </c>
      <c r="J1743" t="s">
        <v>120</v>
      </c>
      <c r="K1743" t="b">
        <v>0</v>
      </c>
      <c r="L1743">
        <v>0</v>
      </c>
      <c r="M1743">
        <v>0</v>
      </c>
      <c r="N1743">
        <v>0</v>
      </c>
      <c r="O1743">
        <v>0</v>
      </c>
      <c r="P1743">
        <v>0</v>
      </c>
      <c r="Q1743">
        <v>1</v>
      </c>
    </row>
    <row r="1744" spans="1:17" x14ac:dyDescent="0.3">
      <c r="A1744" t="str">
        <f>Cleaning!E1154</f>
        <v>Data Analyst</v>
      </c>
      <c r="B1744" s="2">
        <f>Cleaning!F1154*1000</f>
        <v>64000</v>
      </c>
      <c r="C1744" s="2">
        <f>Cleaning!G1154*1000</f>
        <v>113000</v>
      </c>
      <c r="D1744" s="2">
        <f>(Table1[[#This Row],[Salary (Min)]]+Table1[[#This Row],[Salary (Max)]])/2</f>
        <v>88500</v>
      </c>
      <c r="E1744" t="s">
        <v>6935</v>
      </c>
      <c r="F1744" t="s">
        <v>2452</v>
      </c>
      <c r="G1744" t="str">
        <f>LEFT(Table1[[#This Row],[Location]],FIND(",",Table1[[#This Row],[Location]])-1)</f>
        <v>Philadelphia</v>
      </c>
      <c r="H1744" t="s">
        <v>20</v>
      </c>
      <c r="I1744" t="s">
        <v>29</v>
      </c>
      <c r="J1744" t="s">
        <v>229</v>
      </c>
      <c r="K1744" t="b">
        <v>0</v>
      </c>
      <c r="L1744">
        <v>0</v>
      </c>
      <c r="M1744">
        <v>0</v>
      </c>
      <c r="N1744">
        <v>0</v>
      </c>
      <c r="O1744">
        <v>0</v>
      </c>
      <c r="P1744">
        <v>0</v>
      </c>
      <c r="Q1744">
        <v>0</v>
      </c>
    </row>
    <row r="1745" spans="1:17" x14ac:dyDescent="0.3">
      <c r="A1745" t="str">
        <f>Cleaning!E1155</f>
        <v>Data Analyst</v>
      </c>
      <c r="B1745" s="2">
        <f>Cleaning!F1155*1000</f>
        <v>64000</v>
      </c>
      <c r="C1745" s="2">
        <f>Cleaning!G1155*1000</f>
        <v>113000</v>
      </c>
      <c r="D1745" s="2">
        <f>(Table1[[#This Row],[Salary (Min)]]+Table1[[#This Row],[Salary (Max)]])/2</f>
        <v>88500</v>
      </c>
      <c r="E1745" t="s">
        <v>6331</v>
      </c>
      <c r="F1745" t="s">
        <v>3200</v>
      </c>
      <c r="G1745" t="str">
        <f>LEFT(Table1[[#This Row],[Location]],FIND(",",Table1[[#This Row],[Location]])-1)</f>
        <v>Plymouth Meeting</v>
      </c>
      <c r="H1745" t="s">
        <v>118</v>
      </c>
      <c r="I1745" t="s">
        <v>202</v>
      </c>
      <c r="J1745" t="s">
        <v>120</v>
      </c>
      <c r="K1745" t="b">
        <v>0</v>
      </c>
      <c r="L1745">
        <v>0</v>
      </c>
      <c r="M1745">
        <v>1</v>
      </c>
      <c r="N1745">
        <v>0</v>
      </c>
      <c r="O1745">
        <v>1</v>
      </c>
      <c r="P1745">
        <v>1</v>
      </c>
      <c r="Q1745">
        <v>0</v>
      </c>
    </row>
    <row r="1746" spans="1:17" x14ac:dyDescent="0.3">
      <c r="A1746" t="str">
        <f>Cleaning!E1156</f>
        <v>Data Analyst</v>
      </c>
      <c r="B1746" s="2">
        <f>Cleaning!F1156*1000</f>
        <v>64000</v>
      </c>
      <c r="C1746" s="2">
        <f>Cleaning!G1156*1000</f>
        <v>113000</v>
      </c>
      <c r="D1746" s="2">
        <f>(Table1[[#This Row],[Salary (Min)]]+Table1[[#This Row],[Salary (Max)]])/2</f>
        <v>88500</v>
      </c>
      <c r="E1746" t="s">
        <v>6990</v>
      </c>
      <c r="F1746" t="s">
        <v>2452</v>
      </c>
      <c r="G1746" t="str">
        <f>LEFT(Table1[[#This Row],[Location]],FIND(",",Table1[[#This Row],[Location]])-1)</f>
        <v>Philadelphia</v>
      </c>
      <c r="H1746" t="s">
        <v>35</v>
      </c>
      <c r="I1746" t="s">
        <v>222</v>
      </c>
      <c r="J1746" t="s">
        <v>24</v>
      </c>
      <c r="K1746" t="b">
        <v>0</v>
      </c>
      <c r="L1746">
        <v>0</v>
      </c>
      <c r="M1746">
        <v>0</v>
      </c>
      <c r="N1746">
        <v>0</v>
      </c>
      <c r="O1746">
        <v>0</v>
      </c>
      <c r="P1746">
        <v>0</v>
      </c>
      <c r="Q1746">
        <v>1</v>
      </c>
    </row>
    <row r="1747" spans="1:17" x14ac:dyDescent="0.3">
      <c r="A1747" t="str">
        <f>Cleaning!E1157</f>
        <v>Data Analyst</v>
      </c>
      <c r="B1747" s="2">
        <f>Cleaning!F1157*1000</f>
        <v>64000</v>
      </c>
      <c r="C1747" s="2">
        <f>Cleaning!G1157*1000</f>
        <v>113000</v>
      </c>
      <c r="D1747" s="2">
        <f>(Table1[[#This Row],[Salary (Min)]]+Table1[[#This Row],[Salary (Max)]])/2</f>
        <v>88500</v>
      </c>
      <c r="E1747" t="s">
        <v>6991</v>
      </c>
      <c r="F1747" t="s">
        <v>2932</v>
      </c>
      <c r="G1747" t="str">
        <f>LEFT(Table1[[#This Row],[Location]],FIND(",",Table1[[#This Row],[Location]])-1)</f>
        <v>Wayne</v>
      </c>
      <c r="H1747" t="s">
        <v>35</v>
      </c>
      <c r="I1747" t="s">
        <v>222</v>
      </c>
      <c r="J1747" t="s">
        <v>24</v>
      </c>
      <c r="K1747" t="b">
        <v>0</v>
      </c>
      <c r="L1747">
        <v>1</v>
      </c>
      <c r="M1747">
        <v>0</v>
      </c>
      <c r="N1747">
        <v>0</v>
      </c>
      <c r="O1747">
        <v>1</v>
      </c>
      <c r="P1747">
        <v>1</v>
      </c>
      <c r="Q1747">
        <v>0</v>
      </c>
    </row>
    <row r="1748" spans="1:17" x14ac:dyDescent="0.3">
      <c r="A1748" t="str">
        <f>Cleaning!E1158</f>
        <v>Business Analyst</v>
      </c>
      <c r="B1748" s="2">
        <f>Cleaning!F1158*1000</f>
        <v>64000</v>
      </c>
      <c r="C1748" s="2">
        <f>Cleaning!G1158*1000</f>
        <v>113000</v>
      </c>
      <c r="D1748" s="2">
        <f>(Table1[[#This Row],[Salary (Min)]]+Table1[[#This Row],[Salary (Max)]])/2</f>
        <v>88500</v>
      </c>
      <c r="E1748" t="s">
        <v>6992</v>
      </c>
      <c r="F1748" t="s">
        <v>3433</v>
      </c>
      <c r="G1748" t="str">
        <f>LEFT(Table1[[#This Row],[Location]],FIND(",",Table1[[#This Row],[Location]])-1)</f>
        <v>Newtown Square</v>
      </c>
      <c r="H1748" t="s">
        <v>35</v>
      </c>
      <c r="I1748" t="s">
        <v>66</v>
      </c>
      <c r="J1748" t="s">
        <v>39</v>
      </c>
      <c r="K1748" t="b">
        <v>0</v>
      </c>
      <c r="L1748">
        <v>1</v>
      </c>
      <c r="M1748">
        <v>0</v>
      </c>
      <c r="N1748">
        <v>0</v>
      </c>
      <c r="O1748">
        <v>0</v>
      </c>
      <c r="P1748">
        <v>0</v>
      </c>
      <c r="Q1748">
        <v>0</v>
      </c>
    </row>
    <row r="1749" spans="1:17" x14ac:dyDescent="0.3">
      <c r="A1749" t="str">
        <f>Cleaning!E1159</f>
        <v>Data Analyst</v>
      </c>
      <c r="B1749" s="2">
        <f>Cleaning!F1159*1000</f>
        <v>64000</v>
      </c>
      <c r="C1749" s="2">
        <f>Cleaning!G1159*1000</f>
        <v>113000</v>
      </c>
      <c r="D1749" s="2">
        <f>(Table1[[#This Row],[Salary (Min)]]+Table1[[#This Row],[Salary (Max)]])/2</f>
        <v>88500</v>
      </c>
      <c r="E1749" t="s">
        <v>6993</v>
      </c>
      <c r="F1749" t="s">
        <v>2452</v>
      </c>
      <c r="G1749" t="str">
        <f>LEFT(Table1[[#This Row],[Location]],FIND(",",Table1[[#This Row],[Location]])-1)</f>
        <v>Philadelphia</v>
      </c>
      <c r="H1749" t="s">
        <v>118</v>
      </c>
      <c r="I1749" t="s">
        <v>46</v>
      </c>
      <c r="J1749" t="s">
        <v>160</v>
      </c>
      <c r="K1749" t="b">
        <v>0</v>
      </c>
      <c r="L1749">
        <v>0</v>
      </c>
      <c r="M1749">
        <v>0</v>
      </c>
      <c r="N1749">
        <v>0</v>
      </c>
      <c r="O1749">
        <v>0</v>
      </c>
      <c r="P1749">
        <v>0</v>
      </c>
      <c r="Q1749">
        <v>1</v>
      </c>
    </row>
    <row r="1750" spans="1:17" x14ac:dyDescent="0.3">
      <c r="A1750" t="str">
        <f>Cleaning!E1160</f>
        <v>Data Analyst</v>
      </c>
      <c r="B1750" s="2">
        <f>Cleaning!F1160*1000</f>
        <v>64000</v>
      </c>
      <c r="C1750" s="2">
        <f>Cleaning!G1160*1000</f>
        <v>113000</v>
      </c>
      <c r="D1750" s="2">
        <f>(Table1[[#This Row],[Salary (Min)]]+Table1[[#This Row],[Salary (Max)]])/2</f>
        <v>88500</v>
      </c>
      <c r="E1750" t="s">
        <v>6956</v>
      </c>
      <c r="F1750" t="s">
        <v>2932</v>
      </c>
      <c r="G1750" t="str">
        <f>LEFT(Table1[[#This Row],[Location]],FIND(",",Table1[[#This Row],[Location]])-1)</f>
        <v>Wayne</v>
      </c>
      <c r="H1750" t="s">
        <v>28</v>
      </c>
      <c r="I1750" t="s">
        <v>475</v>
      </c>
      <c r="J1750" t="s">
        <v>31</v>
      </c>
      <c r="K1750" t="b">
        <v>0</v>
      </c>
      <c r="L1750">
        <v>0</v>
      </c>
      <c r="M1750">
        <v>1</v>
      </c>
      <c r="N1750">
        <v>0</v>
      </c>
      <c r="O1750">
        <v>0</v>
      </c>
      <c r="P1750">
        <v>0</v>
      </c>
      <c r="Q1750">
        <v>0</v>
      </c>
    </row>
    <row r="1751" spans="1:17" x14ac:dyDescent="0.3">
      <c r="A1751" t="str">
        <f>Cleaning!E1161</f>
        <v>Data Analyst</v>
      </c>
      <c r="B1751" s="2">
        <f>Cleaning!F1161*1000</f>
        <v>64000</v>
      </c>
      <c r="C1751" s="2">
        <f>Cleaning!G1161*1000</f>
        <v>113000</v>
      </c>
      <c r="D1751" s="2">
        <f>(Table1[[#This Row],[Salary (Min)]]+Table1[[#This Row],[Salary (Max)]])/2</f>
        <v>88500</v>
      </c>
      <c r="E1751" t="s">
        <v>6994</v>
      </c>
      <c r="F1751" t="s">
        <v>2452</v>
      </c>
      <c r="G1751" t="str">
        <f>LEFT(Table1[[#This Row],[Location]],FIND(",",Table1[[#This Row],[Location]])-1)</f>
        <v>Philadelphia</v>
      </c>
      <c r="H1751" t="s">
        <v>28</v>
      </c>
      <c r="I1751" t="s">
        <v>580</v>
      </c>
      <c r="J1751" t="s">
        <v>31</v>
      </c>
      <c r="K1751" t="b">
        <v>0</v>
      </c>
      <c r="L1751">
        <v>0</v>
      </c>
      <c r="M1751">
        <v>1</v>
      </c>
      <c r="N1751">
        <v>1</v>
      </c>
      <c r="O1751">
        <v>1</v>
      </c>
      <c r="P1751">
        <v>1</v>
      </c>
      <c r="Q1751">
        <v>0</v>
      </c>
    </row>
    <row r="1752" spans="1:17" x14ac:dyDescent="0.3">
      <c r="A1752" t="str">
        <f>Cleaning!E1162</f>
        <v>Data Analyst</v>
      </c>
      <c r="B1752" s="2">
        <f>Cleaning!F1162*1000</f>
        <v>64000</v>
      </c>
      <c r="C1752" s="2">
        <f>Cleaning!G1162*1000</f>
        <v>113000</v>
      </c>
      <c r="D1752" s="2">
        <f>(Table1[[#This Row],[Salary (Min)]]+Table1[[#This Row],[Salary (Max)]])/2</f>
        <v>88500</v>
      </c>
      <c r="E1752" t="s">
        <v>6984</v>
      </c>
      <c r="F1752" t="s">
        <v>3385</v>
      </c>
      <c r="G1752" t="str">
        <f>LEFT(Table1[[#This Row],[Location]],FIND(",",Table1[[#This Row],[Location]])-1)</f>
        <v>Mount Laurel</v>
      </c>
      <c r="H1752" t="s">
        <v>35</v>
      </c>
      <c r="I1752" t="s">
        <v>58</v>
      </c>
      <c r="J1752" t="s">
        <v>75</v>
      </c>
      <c r="K1752" t="b">
        <v>0</v>
      </c>
      <c r="L1752">
        <v>0</v>
      </c>
      <c r="M1752">
        <v>0</v>
      </c>
      <c r="N1752">
        <v>0</v>
      </c>
      <c r="O1752">
        <v>0</v>
      </c>
      <c r="P1752">
        <v>0</v>
      </c>
      <c r="Q1752">
        <v>1</v>
      </c>
    </row>
    <row r="1753" spans="1:17" x14ac:dyDescent="0.3">
      <c r="A1753" t="str">
        <f>Cleaning!E1163</f>
        <v>Business Analyst</v>
      </c>
      <c r="B1753" s="2">
        <f>Cleaning!F1163*1000</f>
        <v>64000</v>
      </c>
      <c r="C1753" s="2">
        <f>Cleaning!G1163*1000</f>
        <v>113000</v>
      </c>
      <c r="D1753" s="2">
        <f>(Table1[[#This Row],[Salary (Min)]]+Table1[[#This Row],[Salary (Max)]])/2</f>
        <v>88500</v>
      </c>
      <c r="E1753" t="s">
        <v>6995</v>
      </c>
      <c r="F1753" t="s">
        <v>2932</v>
      </c>
      <c r="G1753" t="str">
        <f>LEFT(Table1[[#This Row],[Location]],FIND(",",Table1[[#This Row],[Location]])-1)</f>
        <v>Wayne</v>
      </c>
      <c r="H1753" t="s">
        <v>91</v>
      </c>
      <c r="I1753" t="s">
        <v>137</v>
      </c>
      <c r="J1753" t="s">
        <v>441</v>
      </c>
      <c r="K1753" t="b">
        <v>0</v>
      </c>
      <c r="L1753">
        <v>1</v>
      </c>
      <c r="M1753">
        <v>0</v>
      </c>
      <c r="N1753">
        <v>0</v>
      </c>
      <c r="O1753">
        <v>0</v>
      </c>
      <c r="P1753">
        <v>0</v>
      </c>
      <c r="Q1753">
        <v>1</v>
      </c>
    </row>
    <row r="1754" spans="1:17" x14ac:dyDescent="0.3">
      <c r="A1754" t="str">
        <f>Cleaning!E1164</f>
        <v>Data Analyst</v>
      </c>
      <c r="B1754" s="2">
        <f>Cleaning!F1164*1000</f>
        <v>64000</v>
      </c>
      <c r="C1754" s="2">
        <f>Cleaning!G1164*1000</f>
        <v>113000</v>
      </c>
      <c r="D1754" s="2">
        <f>(Table1[[#This Row],[Salary (Min)]]+Table1[[#This Row],[Salary (Max)]])/2</f>
        <v>88500</v>
      </c>
      <c r="E1754" t="s">
        <v>6996</v>
      </c>
      <c r="F1754" t="s">
        <v>2452</v>
      </c>
      <c r="G1754" t="str">
        <f>LEFT(Table1[[#This Row],[Location]],FIND(",",Table1[[#This Row],[Location]])-1)</f>
        <v>Philadelphia</v>
      </c>
      <c r="H1754" t="s">
        <v>51</v>
      </c>
      <c r="I1754" t="s">
        <v>3255</v>
      </c>
      <c r="J1754" t="s">
        <v>24</v>
      </c>
      <c r="K1754" t="b">
        <v>0</v>
      </c>
      <c r="L1754">
        <v>0</v>
      </c>
      <c r="M1754">
        <v>0</v>
      </c>
      <c r="N1754">
        <v>0</v>
      </c>
      <c r="O1754">
        <v>0</v>
      </c>
      <c r="P1754">
        <v>0</v>
      </c>
      <c r="Q1754">
        <v>0</v>
      </c>
    </row>
    <row r="1755" spans="1:17" x14ac:dyDescent="0.3">
      <c r="A1755" t="str">
        <f>Cleaning!E1165</f>
        <v>Data Analyst</v>
      </c>
      <c r="B1755" s="2">
        <f>Cleaning!F1165*1000</f>
        <v>64000</v>
      </c>
      <c r="C1755" s="2">
        <f>Cleaning!G1165*1000</f>
        <v>113000</v>
      </c>
      <c r="D1755" s="2">
        <f>(Table1[[#This Row],[Salary (Min)]]+Table1[[#This Row],[Salary (Max)]])/2</f>
        <v>88500</v>
      </c>
      <c r="E1755" t="s">
        <v>6899</v>
      </c>
      <c r="F1755" t="s">
        <v>3057</v>
      </c>
      <c r="G1755" t="str">
        <f>LEFT(Table1[[#This Row],[Location]],FIND(",",Table1[[#This Row],[Location]])-1)</f>
        <v>Malvern</v>
      </c>
      <c r="H1755" t="s">
        <v>28</v>
      </c>
      <c r="I1755" t="s">
        <v>58</v>
      </c>
      <c r="J1755" t="s">
        <v>39</v>
      </c>
      <c r="K1755" t="b">
        <v>0</v>
      </c>
      <c r="L1755">
        <v>1</v>
      </c>
      <c r="M1755">
        <v>0</v>
      </c>
      <c r="N1755">
        <v>1</v>
      </c>
      <c r="O1755">
        <v>0</v>
      </c>
      <c r="P1755">
        <v>0</v>
      </c>
      <c r="Q1755">
        <v>0</v>
      </c>
    </row>
    <row r="1756" spans="1:17" x14ac:dyDescent="0.3">
      <c r="A1756" t="str">
        <f>Cleaning!E1166</f>
        <v>Data Analyst</v>
      </c>
      <c r="B1756" s="2">
        <f>Cleaning!F1166*1000</f>
        <v>64000</v>
      </c>
      <c r="C1756" s="2">
        <f>Cleaning!G1166*1000</f>
        <v>113000</v>
      </c>
      <c r="D1756" s="2">
        <f>(Table1[[#This Row],[Salary (Min)]]+Table1[[#This Row],[Salary (Max)]])/2</f>
        <v>88500</v>
      </c>
      <c r="E1756" t="s">
        <v>6991</v>
      </c>
      <c r="F1756" t="s">
        <v>3456</v>
      </c>
      <c r="G1756" t="str">
        <f>LEFT(Table1[[#This Row],[Location]],FIND(",",Table1[[#This Row],[Location]])-1)</f>
        <v>Boothwyn</v>
      </c>
      <c r="H1756" t="s">
        <v>35</v>
      </c>
      <c r="I1756" t="s">
        <v>222</v>
      </c>
      <c r="J1756" t="s">
        <v>24</v>
      </c>
      <c r="K1756" t="b">
        <v>0</v>
      </c>
      <c r="L1756">
        <v>0</v>
      </c>
      <c r="M1756">
        <v>0</v>
      </c>
      <c r="N1756">
        <v>0</v>
      </c>
      <c r="O1756">
        <v>0</v>
      </c>
      <c r="P1756">
        <v>0</v>
      </c>
      <c r="Q1756">
        <v>1</v>
      </c>
    </row>
    <row r="1757" spans="1:17" x14ac:dyDescent="0.3">
      <c r="A1757" t="str">
        <f>Cleaning!E1167</f>
        <v>Data Analyst</v>
      </c>
      <c r="B1757" s="2">
        <f>Cleaning!F1167*1000</f>
        <v>64000</v>
      </c>
      <c r="C1757" s="2">
        <f>Cleaning!G1167*1000</f>
        <v>113000</v>
      </c>
      <c r="D1757" s="2">
        <f>(Table1[[#This Row],[Salary (Min)]]+Table1[[#This Row],[Salary (Max)]])/2</f>
        <v>88500</v>
      </c>
      <c r="E1757" t="s">
        <v>6997</v>
      </c>
      <c r="F1757" t="s">
        <v>2452</v>
      </c>
      <c r="G1757" t="str">
        <f>LEFT(Table1[[#This Row],[Location]],FIND(",",Table1[[#This Row],[Location]])-1)</f>
        <v>Philadelphia</v>
      </c>
      <c r="H1757" t="s">
        <v>72</v>
      </c>
      <c r="I1757" t="s">
        <v>66</v>
      </c>
      <c r="J1757" t="s">
        <v>120</v>
      </c>
      <c r="K1757" t="b">
        <v>0</v>
      </c>
      <c r="L1757">
        <v>0</v>
      </c>
      <c r="M1757">
        <v>0</v>
      </c>
      <c r="N1757">
        <v>0</v>
      </c>
      <c r="O1757">
        <v>0</v>
      </c>
      <c r="P1757">
        <v>0</v>
      </c>
      <c r="Q1757">
        <v>1</v>
      </c>
    </row>
    <row r="1758" spans="1:17" x14ac:dyDescent="0.3">
      <c r="A1758" t="str">
        <f>Cleaning!E1168</f>
        <v>Data Analyst</v>
      </c>
      <c r="B1758" s="2">
        <f>Cleaning!F1168*1000</f>
        <v>64000</v>
      </c>
      <c r="C1758" s="2">
        <f>Cleaning!G1168*1000</f>
        <v>113000</v>
      </c>
      <c r="D1758" s="2">
        <f>(Table1[[#This Row],[Salary (Min)]]+Table1[[#This Row],[Salary (Max)]])/2</f>
        <v>88500</v>
      </c>
      <c r="E1758" t="s">
        <v>6998</v>
      </c>
      <c r="F1758" t="s">
        <v>2452</v>
      </c>
      <c r="G1758" t="str">
        <f>LEFT(Table1[[#This Row],[Location]],FIND(",",Table1[[#This Row],[Location]])-1)</f>
        <v>Philadelphia</v>
      </c>
      <c r="H1758" t="s">
        <v>28</v>
      </c>
      <c r="I1758" t="s">
        <v>475</v>
      </c>
      <c r="J1758" t="s">
        <v>132</v>
      </c>
      <c r="K1758" t="b">
        <v>0</v>
      </c>
      <c r="L1758">
        <v>0</v>
      </c>
      <c r="M1758">
        <v>0</v>
      </c>
      <c r="N1758">
        <v>0</v>
      </c>
      <c r="O1758">
        <v>0</v>
      </c>
      <c r="P1758">
        <v>0</v>
      </c>
      <c r="Q1758">
        <v>1</v>
      </c>
    </row>
    <row r="1759" spans="1:17" x14ac:dyDescent="0.3">
      <c r="A1759" t="str">
        <f>Cleaning!E1169</f>
        <v>Data Analyst</v>
      </c>
      <c r="B1759" s="2">
        <f>Cleaning!F1169*1000</f>
        <v>64000</v>
      </c>
      <c r="C1759" s="2">
        <f>Cleaning!G1169*1000</f>
        <v>113000</v>
      </c>
      <c r="D1759" s="2">
        <f>(Table1[[#This Row],[Salary (Min)]]+Table1[[#This Row],[Salary (Max)]])/2</f>
        <v>88500</v>
      </c>
      <c r="E1759" t="s">
        <v>6989</v>
      </c>
      <c r="F1759" t="s">
        <v>2452</v>
      </c>
      <c r="G1759" t="str">
        <f>LEFT(Table1[[#This Row],[Location]],FIND(",",Table1[[#This Row],[Location]])-1)</f>
        <v>Philadelphia</v>
      </c>
      <c r="H1759" t="s">
        <v>91</v>
      </c>
      <c r="I1759" t="s">
        <v>119</v>
      </c>
      <c r="J1759" t="s">
        <v>39</v>
      </c>
      <c r="K1759" t="b">
        <v>0</v>
      </c>
      <c r="L1759">
        <v>1</v>
      </c>
      <c r="M1759">
        <v>0</v>
      </c>
      <c r="N1759">
        <v>1</v>
      </c>
      <c r="O1759">
        <v>0</v>
      </c>
      <c r="P1759">
        <v>0</v>
      </c>
      <c r="Q1759">
        <v>0</v>
      </c>
    </row>
    <row r="1760" spans="1:17" x14ac:dyDescent="0.3">
      <c r="A1760" t="str">
        <f>Cleaning!E1170</f>
        <v>Data Analyst</v>
      </c>
      <c r="B1760" s="2">
        <f>Cleaning!F1170*1000</f>
        <v>64000</v>
      </c>
      <c r="C1760" s="2">
        <f>Cleaning!G1170*1000</f>
        <v>113000</v>
      </c>
      <c r="D1760" s="2">
        <f>(Table1[[#This Row],[Salary (Min)]]+Table1[[#This Row],[Salary (Max)]])/2</f>
        <v>88500</v>
      </c>
      <c r="E1760" t="s">
        <v>6999</v>
      </c>
      <c r="F1760" t="s">
        <v>1001</v>
      </c>
      <c r="G1760" t="str">
        <f>LEFT(Table1[[#This Row],[Location]],FIND(",",Table1[[#This Row],[Location]])-1)</f>
        <v>King of Prussia</v>
      </c>
      <c r="H1760" t="s">
        <v>137</v>
      </c>
      <c r="I1760" t="s">
        <v>137</v>
      </c>
      <c r="J1760" t="s">
        <v>137</v>
      </c>
      <c r="K1760" t="b">
        <v>0</v>
      </c>
      <c r="L1760">
        <v>1</v>
      </c>
      <c r="M1760">
        <v>0</v>
      </c>
      <c r="N1760">
        <v>0</v>
      </c>
      <c r="O1760">
        <v>0</v>
      </c>
      <c r="P1760">
        <v>0</v>
      </c>
      <c r="Q1760">
        <v>0</v>
      </c>
    </row>
    <row r="1761" spans="1:17" x14ac:dyDescent="0.3">
      <c r="A1761" t="str">
        <f>Cleaning!E1171</f>
        <v>Data Analyst</v>
      </c>
      <c r="B1761" s="2">
        <f>Cleaning!F1171*1000</f>
        <v>64000</v>
      </c>
      <c r="C1761" s="2">
        <f>Cleaning!G1171*1000</f>
        <v>113000</v>
      </c>
      <c r="D1761" s="2">
        <f>(Table1[[#This Row],[Salary (Min)]]+Table1[[#This Row],[Salary (Max)]])/2</f>
        <v>88500</v>
      </c>
      <c r="E1761" t="s">
        <v>7000</v>
      </c>
      <c r="F1761" t="s">
        <v>3472</v>
      </c>
      <c r="G1761" t="str">
        <f>LEFT(Table1[[#This Row],[Location]],FIND(",",Table1[[#This Row],[Location]])-1)</f>
        <v>Norristown</v>
      </c>
      <c r="H1761" t="s">
        <v>137</v>
      </c>
      <c r="I1761" t="s">
        <v>137</v>
      </c>
      <c r="J1761" t="s">
        <v>39</v>
      </c>
      <c r="K1761" t="b">
        <v>0</v>
      </c>
      <c r="L1761">
        <v>1</v>
      </c>
      <c r="M1761">
        <v>1</v>
      </c>
      <c r="N1761">
        <v>0</v>
      </c>
      <c r="O1761">
        <v>1</v>
      </c>
      <c r="P1761">
        <v>0</v>
      </c>
      <c r="Q1761">
        <v>1</v>
      </c>
    </row>
    <row r="1762" spans="1:17" x14ac:dyDescent="0.3">
      <c r="A1762" t="str">
        <f>Cleaning!E1172</f>
        <v>Data Analyst</v>
      </c>
      <c r="B1762" s="2">
        <f>Cleaning!F1172*1000</f>
        <v>64000</v>
      </c>
      <c r="C1762" s="2">
        <f>Cleaning!G1172*1000</f>
        <v>113000</v>
      </c>
      <c r="D1762" s="2">
        <f>(Table1[[#This Row],[Salary (Min)]]+Table1[[#This Row],[Salary (Max)]])/2</f>
        <v>88500</v>
      </c>
      <c r="E1762" t="s">
        <v>7001</v>
      </c>
      <c r="F1762" t="s">
        <v>3477</v>
      </c>
      <c r="G1762" t="str">
        <f>LEFT(Table1[[#This Row],[Location]],FIND(",",Table1[[#This Row],[Location]])-1)</f>
        <v>West Point</v>
      </c>
      <c r="H1762" t="s">
        <v>28</v>
      </c>
      <c r="I1762" t="s">
        <v>475</v>
      </c>
      <c r="J1762" t="s">
        <v>31</v>
      </c>
      <c r="K1762" t="b">
        <v>0</v>
      </c>
      <c r="L1762">
        <v>1</v>
      </c>
      <c r="M1762">
        <v>1</v>
      </c>
      <c r="N1762">
        <v>1</v>
      </c>
      <c r="O1762">
        <v>1</v>
      </c>
      <c r="P1762">
        <v>0</v>
      </c>
      <c r="Q1762">
        <v>1</v>
      </c>
    </row>
    <row r="1763" spans="1:17" x14ac:dyDescent="0.3">
      <c r="A1763" t="str">
        <f>Cleaning!E1173</f>
        <v>Data Analyst</v>
      </c>
      <c r="B1763" s="2">
        <f>Cleaning!F1173*1000</f>
        <v>64000</v>
      </c>
      <c r="C1763" s="2">
        <f>Cleaning!G1173*1000</f>
        <v>113000</v>
      </c>
      <c r="D1763" s="2">
        <f>(Table1[[#This Row],[Salary (Min)]]+Table1[[#This Row],[Salary (Max)]])/2</f>
        <v>88500</v>
      </c>
      <c r="E1763" t="s">
        <v>7001</v>
      </c>
      <c r="F1763" t="s">
        <v>3477</v>
      </c>
      <c r="G1763" t="str">
        <f>LEFT(Table1[[#This Row],[Location]],FIND(",",Table1[[#This Row],[Location]])-1)</f>
        <v>West Point</v>
      </c>
      <c r="H1763" t="s">
        <v>28</v>
      </c>
      <c r="I1763" t="s">
        <v>475</v>
      </c>
      <c r="J1763" t="s">
        <v>31</v>
      </c>
      <c r="K1763" t="b">
        <v>0</v>
      </c>
      <c r="L1763">
        <v>1</v>
      </c>
      <c r="M1763">
        <v>1</v>
      </c>
      <c r="N1763">
        <v>0</v>
      </c>
      <c r="O1763">
        <v>1</v>
      </c>
      <c r="P1763">
        <v>0</v>
      </c>
      <c r="Q1763">
        <v>0</v>
      </c>
    </row>
    <row r="1764" spans="1:17" x14ac:dyDescent="0.3">
      <c r="A1764" t="str">
        <f>Cleaning!E1174</f>
        <v>Data Analyst</v>
      </c>
      <c r="B1764" s="2">
        <f>Cleaning!F1174*1000</f>
        <v>64000</v>
      </c>
      <c r="C1764" s="2">
        <f>Cleaning!G1174*1000</f>
        <v>113000</v>
      </c>
      <c r="D1764" s="2">
        <f>(Table1[[#This Row],[Salary (Min)]]+Table1[[#This Row],[Salary (Max)]])/2</f>
        <v>88500</v>
      </c>
      <c r="E1764" t="s">
        <v>6984</v>
      </c>
      <c r="F1764" t="s">
        <v>3482</v>
      </c>
      <c r="G1764" t="str">
        <f>LEFT(Table1[[#This Row],[Location]],FIND(",",Table1[[#This Row],[Location]])-1)</f>
        <v>Marlton</v>
      </c>
      <c r="H1764" t="s">
        <v>35</v>
      </c>
      <c r="I1764" t="s">
        <v>58</v>
      </c>
      <c r="J1764" t="s">
        <v>75</v>
      </c>
      <c r="K1764" t="b">
        <v>0</v>
      </c>
      <c r="L1764">
        <v>1</v>
      </c>
      <c r="M1764">
        <v>0</v>
      </c>
      <c r="N1764">
        <v>0</v>
      </c>
      <c r="O1764">
        <v>0</v>
      </c>
      <c r="P1764">
        <v>0</v>
      </c>
      <c r="Q1764">
        <v>1</v>
      </c>
    </row>
    <row r="1765" spans="1:17" x14ac:dyDescent="0.3">
      <c r="A1765" t="str">
        <f>Cleaning!E1175</f>
        <v>Data Analyst</v>
      </c>
      <c r="B1765" s="2">
        <f>Cleaning!F1175*1000</f>
        <v>64000</v>
      </c>
      <c r="C1765" s="2">
        <f>Cleaning!G1175*1000</f>
        <v>113000</v>
      </c>
      <c r="D1765" s="2">
        <f>(Table1[[#This Row],[Salary (Min)]]+Table1[[#This Row],[Salary (Max)]])/2</f>
        <v>88500</v>
      </c>
      <c r="E1765" t="s">
        <v>7002</v>
      </c>
      <c r="F1765" t="s">
        <v>1001</v>
      </c>
      <c r="G1765" t="str">
        <f>LEFT(Table1[[#This Row],[Location]],FIND(",",Table1[[#This Row],[Location]])-1)</f>
        <v>King of Prussia</v>
      </c>
      <c r="H1765" t="s">
        <v>91</v>
      </c>
      <c r="I1765" t="s">
        <v>119</v>
      </c>
      <c r="J1765" t="s">
        <v>106</v>
      </c>
      <c r="K1765" t="b">
        <v>0</v>
      </c>
      <c r="L1765">
        <v>1</v>
      </c>
      <c r="M1765">
        <v>1</v>
      </c>
      <c r="N1765">
        <v>0</v>
      </c>
      <c r="O1765">
        <v>1</v>
      </c>
      <c r="P1765">
        <v>0</v>
      </c>
      <c r="Q1765">
        <v>1</v>
      </c>
    </row>
    <row r="1766" spans="1:17" x14ac:dyDescent="0.3">
      <c r="A1766" t="str">
        <f>Cleaning!E1176</f>
        <v>Data Analyst</v>
      </c>
      <c r="B1766" s="2">
        <f>Cleaning!F1176*1000</f>
        <v>64000</v>
      </c>
      <c r="C1766" s="2">
        <f>Cleaning!G1176*1000</f>
        <v>113000</v>
      </c>
      <c r="D1766" s="2">
        <f>(Table1[[#This Row],[Salary (Min)]]+Table1[[#This Row],[Salary (Max)]])/2</f>
        <v>88500</v>
      </c>
      <c r="E1766" t="s">
        <v>6957</v>
      </c>
      <c r="F1766" t="s">
        <v>2452</v>
      </c>
      <c r="G1766" t="str">
        <f>LEFT(Table1[[#This Row],[Location]],FIND(",",Table1[[#This Row],[Location]])-1)</f>
        <v>Philadelphia</v>
      </c>
      <c r="H1766" t="s">
        <v>137</v>
      </c>
      <c r="I1766" t="s">
        <v>137</v>
      </c>
      <c r="J1766" t="s">
        <v>137</v>
      </c>
      <c r="K1766" t="b">
        <v>0</v>
      </c>
      <c r="L1766">
        <v>1</v>
      </c>
      <c r="M1766">
        <v>1</v>
      </c>
      <c r="N1766">
        <v>0</v>
      </c>
      <c r="O1766">
        <v>1</v>
      </c>
      <c r="P1766">
        <v>0</v>
      </c>
      <c r="Q1766">
        <v>1</v>
      </c>
    </row>
    <row r="1767" spans="1:17" x14ac:dyDescent="0.3">
      <c r="A1767" t="str">
        <f>Cleaning!E1177</f>
        <v>Business Analyst</v>
      </c>
      <c r="B1767" s="2">
        <f>Cleaning!F1177*1000</f>
        <v>64000</v>
      </c>
      <c r="C1767" s="2">
        <f>Cleaning!G1177*1000</f>
        <v>113000</v>
      </c>
      <c r="D1767" s="2">
        <f>(Table1[[#This Row],[Salary (Min)]]+Table1[[#This Row],[Salary (Max)]])/2</f>
        <v>88500</v>
      </c>
      <c r="E1767" t="s">
        <v>7003</v>
      </c>
      <c r="F1767" t="s">
        <v>3233</v>
      </c>
      <c r="G1767" t="str">
        <f>LEFT(Table1[[#This Row],[Location]],FIND(",",Table1[[#This Row],[Location]])-1)</f>
        <v>Camden</v>
      </c>
      <c r="H1767" t="s">
        <v>72</v>
      </c>
      <c r="I1767" t="s">
        <v>29</v>
      </c>
      <c r="J1767" t="s">
        <v>39</v>
      </c>
      <c r="K1767" t="b">
        <v>0</v>
      </c>
      <c r="L1767">
        <v>0</v>
      </c>
      <c r="M1767">
        <v>0</v>
      </c>
      <c r="N1767">
        <v>0</v>
      </c>
      <c r="O1767">
        <v>0</v>
      </c>
      <c r="P1767">
        <v>0</v>
      </c>
      <c r="Q1767">
        <v>0</v>
      </c>
    </row>
    <row r="1768" spans="1:17" x14ac:dyDescent="0.3">
      <c r="A1768" t="str">
        <f>Cleaning!E1178</f>
        <v>Data Analyst</v>
      </c>
      <c r="B1768" s="2">
        <f>Cleaning!F1178*1000</f>
        <v>64000</v>
      </c>
      <c r="C1768" s="2">
        <f>Cleaning!G1178*1000</f>
        <v>113000</v>
      </c>
      <c r="D1768" s="2">
        <f>(Table1[[#This Row],[Salary (Min)]]+Table1[[#This Row],[Salary (Max)]])/2</f>
        <v>88500</v>
      </c>
      <c r="E1768" t="s">
        <v>6210</v>
      </c>
      <c r="F1768" t="s">
        <v>3057</v>
      </c>
      <c r="G1768" t="str">
        <f>LEFT(Table1[[#This Row],[Location]],FIND(",",Table1[[#This Row],[Location]])-1)</f>
        <v>Malvern</v>
      </c>
      <c r="H1768" t="s">
        <v>51</v>
      </c>
      <c r="I1768" t="s">
        <v>46</v>
      </c>
      <c r="J1768" t="s">
        <v>24</v>
      </c>
      <c r="K1768" t="b">
        <v>0</v>
      </c>
      <c r="L1768">
        <v>1</v>
      </c>
      <c r="M1768">
        <v>0</v>
      </c>
      <c r="N1768">
        <v>0</v>
      </c>
      <c r="O1768">
        <v>0</v>
      </c>
      <c r="P1768">
        <v>0</v>
      </c>
      <c r="Q1768">
        <v>1</v>
      </c>
    </row>
    <row r="1769" spans="1:17" x14ac:dyDescent="0.3">
      <c r="A1769" t="str">
        <f>Cleaning!E1179</f>
        <v>Data Analyst</v>
      </c>
      <c r="B1769" s="2">
        <f>Cleaning!F1179*1000</f>
        <v>64000</v>
      </c>
      <c r="C1769" s="2">
        <f>Cleaning!G1179*1000</f>
        <v>113000</v>
      </c>
      <c r="D1769" s="2">
        <f>(Table1[[#This Row],[Salary (Min)]]+Table1[[#This Row],[Salary (Max)]])/2</f>
        <v>88500</v>
      </c>
      <c r="E1769" t="s">
        <v>6997</v>
      </c>
      <c r="F1769" t="s">
        <v>2452</v>
      </c>
      <c r="G1769" t="str">
        <f>LEFT(Table1[[#This Row],[Location]],FIND(",",Table1[[#This Row],[Location]])-1)</f>
        <v>Philadelphia</v>
      </c>
      <c r="H1769" t="s">
        <v>72</v>
      </c>
      <c r="I1769" t="s">
        <v>66</v>
      </c>
      <c r="J1769" t="s">
        <v>120</v>
      </c>
      <c r="K1769" t="b">
        <v>0</v>
      </c>
      <c r="L1769">
        <v>1</v>
      </c>
      <c r="M1769">
        <v>1</v>
      </c>
      <c r="N1769">
        <v>0</v>
      </c>
      <c r="O1769">
        <v>0</v>
      </c>
      <c r="P1769">
        <v>0</v>
      </c>
      <c r="Q1769">
        <v>1</v>
      </c>
    </row>
    <row r="1770" spans="1:17" x14ac:dyDescent="0.3">
      <c r="A1770" t="str">
        <f>Cleaning!E1180</f>
        <v>Data Analyst</v>
      </c>
      <c r="B1770" s="2">
        <f>Cleaning!F1180*1000</f>
        <v>64000</v>
      </c>
      <c r="C1770" s="2">
        <f>Cleaning!G1180*1000</f>
        <v>113000</v>
      </c>
      <c r="D1770" s="2">
        <f>(Table1[[#This Row],[Salary (Min)]]+Table1[[#This Row],[Salary (Max)]])/2</f>
        <v>88500</v>
      </c>
      <c r="E1770" t="s">
        <v>7004</v>
      </c>
      <c r="F1770" t="s">
        <v>3233</v>
      </c>
      <c r="G1770" t="str">
        <f>LEFT(Table1[[#This Row],[Location]],FIND(",",Table1[[#This Row],[Location]])-1)</f>
        <v>Camden</v>
      </c>
      <c r="H1770" t="s">
        <v>137</v>
      </c>
      <c r="I1770" t="s">
        <v>137</v>
      </c>
      <c r="J1770" t="s">
        <v>137</v>
      </c>
      <c r="K1770" t="b">
        <v>0</v>
      </c>
      <c r="L1770">
        <v>0</v>
      </c>
      <c r="M1770">
        <v>1</v>
      </c>
      <c r="N1770">
        <v>1</v>
      </c>
      <c r="O1770">
        <v>1</v>
      </c>
      <c r="P1770">
        <v>1</v>
      </c>
      <c r="Q1770">
        <v>1</v>
      </c>
    </row>
    <row r="1771" spans="1:17" x14ac:dyDescent="0.3">
      <c r="A1771" t="str">
        <f>Cleaning!E1181</f>
        <v>Data Analyst</v>
      </c>
      <c r="B1771" s="2">
        <f>Cleaning!F1181*1000</f>
        <v>64000</v>
      </c>
      <c r="C1771" s="2">
        <f>Cleaning!G1181*1000</f>
        <v>113000</v>
      </c>
      <c r="D1771" s="2">
        <f>(Table1[[#This Row],[Salary (Min)]]+Table1[[#This Row],[Salary (Max)]])/2</f>
        <v>88500</v>
      </c>
      <c r="E1771" t="s">
        <v>7005</v>
      </c>
      <c r="F1771" t="s">
        <v>2452</v>
      </c>
      <c r="G1771" t="str">
        <f>LEFT(Table1[[#This Row],[Location]],FIND(",",Table1[[#This Row],[Location]])-1)</f>
        <v>Philadelphia</v>
      </c>
      <c r="H1771" t="s">
        <v>35</v>
      </c>
      <c r="I1771" t="s">
        <v>222</v>
      </c>
      <c r="J1771" t="s">
        <v>47</v>
      </c>
      <c r="K1771" t="b">
        <v>0</v>
      </c>
      <c r="L1771">
        <v>1</v>
      </c>
      <c r="M1771">
        <v>0</v>
      </c>
      <c r="N1771">
        <v>0</v>
      </c>
      <c r="O1771">
        <v>0</v>
      </c>
      <c r="P1771">
        <v>0</v>
      </c>
      <c r="Q1771">
        <v>1</v>
      </c>
    </row>
    <row r="1772" spans="1:17" x14ac:dyDescent="0.3">
      <c r="A1772" t="str">
        <f>Cleaning!E1182</f>
        <v>Data Analyst</v>
      </c>
      <c r="B1772" s="2">
        <f>Cleaning!F1182*1000</f>
        <v>64000</v>
      </c>
      <c r="C1772" s="2">
        <f>Cleaning!G1182*1000</f>
        <v>113000</v>
      </c>
      <c r="D1772" s="2">
        <f>(Table1[[#This Row],[Salary (Min)]]+Table1[[#This Row],[Salary (Max)]])/2</f>
        <v>88500</v>
      </c>
      <c r="E1772" t="s">
        <v>7006</v>
      </c>
      <c r="F1772" t="s">
        <v>2452</v>
      </c>
      <c r="G1772" t="str">
        <f>LEFT(Table1[[#This Row],[Location]],FIND(",",Table1[[#This Row],[Location]])-1)</f>
        <v>Philadelphia</v>
      </c>
      <c r="H1772" t="s">
        <v>91</v>
      </c>
      <c r="I1772" t="s">
        <v>99</v>
      </c>
      <c r="J1772" t="s">
        <v>106</v>
      </c>
      <c r="K1772" t="b">
        <v>0</v>
      </c>
      <c r="L1772">
        <v>1</v>
      </c>
      <c r="M1772">
        <v>0</v>
      </c>
      <c r="N1772">
        <v>0</v>
      </c>
      <c r="O1772">
        <v>0</v>
      </c>
      <c r="P1772">
        <v>0</v>
      </c>
      <c r="Q1772">
        <v>1</v>
      </c>
    </row>
    <row r="1773" spans="1:17" x14ac:dyDescent="0.3">
      <c r="A1773" t="str">
        <f>Cleaning!E1183</f>
        <v>Data Analyst</v>
      </c>
      <c r="B1773" s="2">
        <f>Cleaning!F1183*1000</f>
        <v>64000</v>
      </c>
      <c r="C1773" s="2">
        <f>Cleaning!G1183*1000</f>
        <v>113000</v>
      </c>
      <c r="D1773" s="2">
        <f>(Table1[[#This Row],[Salary (Min)]]+Table1[[#This Row],[Salary (Max)]])/2</f>
        <v>88500</v>
      </c>
      <c r="E1773" t="s">
        <v>6731</v>
      </c>
      <c r="F1773" t="s">
        <v>2452</v>
      </c>
      <c r="G1773" t="str">
        <f>LEFT(Table1[[#This Row],[Location]],FIND(",",Table1[[#This Row],[Location]])-1)</f>
        <v>Philadelphia</v>
      </c>
      <c r="H1773" t="s">
        <v>35</v>
      </c>
      <c r="I1773" t="s">
        <v>222</v>
      </c>
      <c r="J1773" t="s">
        <v>24</v>
      </c>
      <c r="K1773" t="b">
        <v>0</v>
      </c>
      <c r="L1773">
        <v>0</v>
      </c>
      <c r="M1773">
        <v>0</v>
      </c>
      <c r="N1773">
        <v>0</v>
      </c>
      <c r="O1773">
        <v>0</v>
      </c>
      <c r="P1773">
        <v>0</v>
      </c>
      <c r="Q1773">
        <v>0</v>
      </c>
    </row>
    <row r="1774" spans="1:17" x14ac:dyDescent="0.3">
      <c r="A1774" t="str">
        <f>Cleaning!E660</f>
        <v>Data Analyst</v>
      </c>
      <c r="B1774" s="2">
        <f>Cleaning!F660*1000</f>
        <v>65000</v>
      </c>
      <c r="C1774" s="2">
        <f>Cleaning!G660*1000</f>
        <v>81000</v>
      </c>
      <c r="D1774" s="2">
        <f>(Table1[[#This Row],[Salary (Min)]]+Table1[[#This Row],[Salary (Max)]])/2</f>
        <v>73000</v>
      </c>
      <c r="E1774" t="s">
        <v>6644</v>
      </c>
      <c r="F1774" t="s">
        <v>1705</v>
      </c>
      <c r="G1774" t="str">
        <f>LEFT(Table1[[#This Row],[Location]],FIND(",",Table1[[#This Row],[Location]])-1)</f>
        <v>Glendale</v>
      </c>
      <c r="H1774" t="s">
        <v>118</v>
      </c>
      <c r="I1774" t="s">
        <v>80</v>
      </c>
      <c r="J1774" t="s">
        <v>39</v>
      </c>
      <c r="K1774" t="b">
        <v>0</v>
      </c>
      <c r="L1774">
        <v>1</v>
      </c>
      <c r="M1774">
        <v>0</v>
      </c>
      <c r="N1774">
        <v>0</v>
      </c>
      <c r="O1774">
        <v>0</v>
      </c>
      <c r="P1774">
        <v>0</v>
      </c>
      <c r="Q1774">
        <v>1</v>
      </c>
    </row>
    <row r="1775" spans="1:17" x14ac:dyDescent="0.3">
      <c r="A1775" t="str">
        <f>Cleaning!E661</f>
        <v>Data Analyst</v>
      </c>
      <c r="B1775" s="2">
        <f>Cleaning!F661*1000</f>
        <v>65000</v>
      </c>
      <c r="C1775" s="2">
        <f>Cleaning!G661*1000</f>
        <v>81000</v>
      </c>
      <c r="D1775" s="2">
        <f>(Table1[[#This Row],[Salary (Min)]]+Table1[[#This Row],[Salary (Max)]])/2</f>
        <v>73000</v>
      </c>
      <c r="E1775" t="s">
        <v>6645</v>
      </c>
      <c r="F1775" t="s">
        <v>1705</v>
      </c>
      <c r="G1775" t="str">
        <f>LEFT(Table1[[#This Row],[Location]],FIND(",",Table1[[#This Row],[Location]])-1)</f>
        <v>Glendale</v>
      </c>
      <c r="H1775" t="s">
        <v>137</v>
      </c>
      <c r="I1775" t="s">
        <v>137</v>
      </c>
      <c r="J1775" t="s">
        <v>137</v>
      </c>
      <c r="K1775" t="b">
        <v>0</v>
      </c>
      <c r="L1775">
        <v>1</v>
      </c>
      <c r="M1775">
        <v>0</v>
      </c>
      <c r="N1775">
        <v>0</v>
      </c>
      <c r="O1775">
        <v>0</v>
      </c>
      <c r="P1775">
        <v>0</v>
      </c>
      <c r="Q1775">
        <v>0</v>
      </c>
    </row>
    <row r="1776" spans="1:17" x14ac:dyDescent="0.3">
      <c r="A1776" t="str">
        <f>Cleaning!E662</f>
        <v>Data Analyst</v>
      </c>
      <c r="B1776" s="2">
        <f>Cleaning!F662*1000</f>
        <v>65000</v>
      </c>
      <c r="C1776" s="2">
        <f>Cleaning!G662*1000</f>
        <v>81000</v>
      </c>
      <c r="D1776" s="2">
        <f>(Table1[[#This Row],[Salary (Min)]]+Table1[[#This Row],[Salary (Max)]])/2</f>
        <v>73000</v>
      </c>
      <c r="E1776" t="s">
        <v>6646</v>
      </c>
      <c r="F1776" t="s">
        <v>354</v>
      </c>
      <c r="G1776" t="str">
        <f>LEFT(Table1[[#This Row],[Location]],FIND(",",Table1[[#This Row],[Location]])-1)</f>
        <v>Los Angeles</v>
      </c>
      <c r="H1776" t="s">
        <v>137</v>
      </c>
      <c r="I1776" t="s">
        <v>137</v>
      </c>
      <c r="J1776" t="s">
        <v>137</v>
      </c>
      <c r="K1776" t="b">
        <v>0</v>
      </c>
      <c r="L1776">
        <v>1</v>
      </c>
      <c r="M1776">
        <v>0</v>
      </c>
      <c r="N1776">
        <v>0</v>
      </c>
      <c r="O1776">
        <v>0</v>
      </c>
      <c r="P1776">
        <v>0</v>
      </c>
      <c r="Q1776">
        <v>1</v>
      </c>
    </row>
    <row r="1777" spans="1:17" x14ac:dyDescent="0.3">
      <c r="A1777" t="str">
        <f>Cleaning!E663</f>
        <v>Data Analyst</v>
      </c>
      <c r="B1777" s="2">
        <f>Cleaning!F663*1000</f>
        <v>65000</v>
      </c>
      <c r="C1777" s="2">
        <f>Cleaning!G663*1000</f>
        <v>81000</v>
      </c>
      <c r="D1777" s="2">
        <f>(Table1[[#This Row],[Salary (Min)]]+Table1[[#This Row],[Salary (Max)]])/2</f>
        <v>73000</v>
      </c>
      <c r="E1777" t="s">
        <v>6647</v>
      </c>
      <c r="F1777" t="s">
        <v>2088</v>
      </c>
      <c r="G1777" t="str">
        <f>LEFT(Table1[[#This Row],[Location]],FIND(",",Table1[[#This Row],[Location]])-1)</f>
        <v>Signal Hill</v>
      </c>
      <c r="H1777" t="s">
        <v>137</v>
      </c>
      <c r="I1777" t="s">
        <v>137</v>
      </c>
      <c r="J1777" t="s">
        <v>137</v>
      </c>
      <c r="K1777" t="b">
        <v>0</v>
      </c>
      <c r="L1777">
        <v>1</v>
      </c>
      <c r="M1777">
        <v>0</v>
      </c>
      <c r="N1777">
        <v>0</v>
      </c>
      <c r="O1777">
        <v>0</v>
      </c>
      <c r="P1777">
        <v>0</v>
      </c>
      <c r="Q1777">
        <v>1</v>
      </c>
    </row>
    <row r="1778" spans="1:17" x14ac:dyDescent="0.3">
      <c r="A1778" t="str">
        <f>Cleaning!E664</f>
        <v>Data Analyst</v>
      </c>
      <c r="B1778" s="2">
        <f>Cleaning!F664*1000</f>
        <v>65000</v>
      </c>
      <c r="C1778" s="2">
        <f>Cleaning!G664*1000</f>
        <v>81000</v>
      </c>
      <c r="D1778" s="2">
        <f>(Table1[[#This Row],[Salary (Min)]]+Table1[[#This Row],[Salary (Max)]])/2</f>
        <v>73000</v>
      </c>
      <c r="E1778" t="s">
        <v>6648</v>
      </c>
      <c r="F1778" t="s">
        <v>1838</v>
      </c>
      <c r="G1778" t="str">
        <f>LEFT(Table1[[#This Row],[Location]],FIND(",",Table1[[#This Row],[Location]])-1)</f>
        <v>Long Beach</v>
      </c>
      <c r="H1778" t="s">
        <v>20</v>
      </c>
      <c r="I1778" t="s">
        <v>1437</v>
      </c>
      <c r="J1778" t="s">
        <v>24</v>
      </c>
      <c r="K1778" t="b">
        <v>0</v>
      </c>
      <c r="L1778">
        <v>1</v>
      </c>
      <c r="M1778">
        <v>0</v>
      </c>
      <c r="N1778">
        <v>0</v>
      </c>
      <c r="O1778">
        <v>0</v>
      </c>
      <c r="P1778">
        <v>0</v>
      </c>
      <c r="Q1778">
        <v>1</v>
      </c>
    </row>
    <row r="1779" spans="1:17" x14ac:dyDescent="0.3">
      <c r="A1779" t="str">
        <f>Cleaning!E665</f>
        <v>Data Analyst</v>
      </c>
      <c r="B1779" s="2">
        <f>Cleaning!F665*1000</f>
        <v>65000</v>
      </c>
      <c r="C1779" s="2">
        <f>Cleaning!G665*1000</f>
        <v>81000</v>
      </c>
      <c r="D1779" s="2">
        <f>(Table1[[#This Row],[Salary (Min)]]+Table1[[#This Row],[Salary (Max)]])/2</f>
        <v>73000</v>
      </c>
      <c r="E1779" t="s">
        <v>6649</v>
      </c>
      <c r="F1779" t="s">
        <v>1945</v>
      </c>
      <c r="G1779" t="str">
        <f>LEFT(Table1[[#This Row],[Location]],FIND(",",Table1[[#This Row],[Location]])-1)</f>
        <v>Alhambra</v>
      </c>
      <c r="H1779" t="s">
        <v>51</v>
      </c>
      <c r="I1779" t="s">
        <v>29</v>
      </c>
      <c r="J1779" t="s">
        <v>39</v>
      </c>
      <c r="K1779" t="b">
        <v>0</v>
      </c>
      <c r="L1779">
        <v>1</v>
      </c>
      <c r="M1779">
        <v>0</v>
      </c>
      <c r="N1779">
        <v>0</v>
      </c>
      <c r="O1779">
        <v>0</v>
      </c>
      <c r="P1779">
        <v>0</v>
      </c>
      <c r="Q1779">
        <v>1</v>
      </c>
    </row>
    <row r="1780" spans="1:17" x14ac:dyDescent="0.3">
      <c r="A1780" t="str">
        <f>Cleaning!E666</f>
        <v>Data Analyst</v>
      </c>
      <c r="B1780" s="2">
        <f>Cleaning!F666*1000</f>
        <v>65000</v>
      </c>
      <c r="C1780" s="2">
        <f>Cleaning!G666*1000</f>
        <v>81000</v>
      </c>
      <c r="D1780" s="2">
        <f>(Table1[[#This Row],[Salary (Min)]]+Table1[[#This Row],[Salary (Max)]])/2</f>
        <v>73000</v>
      </c>
      <c r="E1780" t="s">
        <v>6650</v>
      </c>
      <c r="F1780" t="s">
        <v>2098</v>
      </c>
      <c r="G1780" t="str">
        <f>LEFT(Table1[[#This Row],[Location]],FIND(",",Table1[[#This Row],[Location]])-1)</f>
        <v>Azusa</v>
      </c>
      <c r="H1780" t="s">
        <v>118</v>
      </c>
      <c r="I1780" t="s">
        <v>119</v>
      </c>
      <c r="J1780" t="s">
        <v>160</v>
      </c>
      <c r="K1780" t="b">
        <v>0</v>
      </c>
      <c r="L1780">
        <v>0</v>
      </c>
      <c r="M1780">
        <v>0</v>
      </c>
      <c r="N1780">
        <v>0</v>
      </c>
      <c r="O1780">
        <v>0</v>
      </c>
      <c r="P1780">
        <v>0</v>
      </c>
      <c r="Q1780">
        <v>1</v>
      </c>
    </row>
    <row r="1781" spans="1:17" x14ac:dyDescent="0.3">
      <c r="A1781" t="str">
        <f>Cleaning!E667</f>
        <v>Data Analyst</v>
      </c>
      <c r="B1781" s="2">
        <f>Cleaning!F667*1000</f>
        <v>65000</v>
      </c>
      <c r="C1781" s="2">
        <f>Cleaning!G667*1000</f>
        <v>81000</v>
      </c>
      <c r="D1781" s="2">
        <f>(Table1[[#This Row],[Salary (Min)]]+Table1[[#This Row],[Salary (Max)]])/2</f>
        <v>73000</v>
      </c>
      <c r="E1781" t="s">
        <v>6651</v>
      </c>
      <c r="F1781" t="s">
        <v>245</v>
      </c>
      <c r="G1781" t="str">
        <f>LEFT(Table1[[#This Row],[Location]],FIND(",",Table1[[#This Row],[Location]])-1)</f>
        <v>Burbank</v>
      </c>
      <c r="H1781" t="s">
        <v>118</v>
      </c>
      <c r="I1781" t="s">
        <v>119</v>
      </c>
      <c r="J1781" t="s">
        <v>441</v>
      </c>
      <c r="K1781" t="b">
        <v>0</v>
      </c>
      <c r="L1781">
        <v>0</v>
      </c>
      <c r="M1781">
        <v>0</v>
      </c>
      <c r="N1781">
        <v>0</v>
      </c>
      <c r="O1781">
        <v>0</v>
      </c>
      <c r="P1781">
        <v>0</v>
      </c>
      <c r="Q1781">
        <v>1</v>
      </c>
    </row>
    <row r="1782" spans="1:17" x14ac:dyDescent="0.3">
      <c r="A1782" t="str">
        <f>Cleaning!E668</f>
        <v>Data Analyst</v>
      </c>
      <c r="B1782" s="2">
        <f>Cleaning!F668*1000</f>
        <v>65000</v>
      </c>
      <c r="C1782" s="2">
        <f>Cleaning!G668*1000</f>
        <v>81000</v>
      </c>
      <c r="D1782" s="2">
        <f>(Table1[[#This Row],[Salary (Min)]]+Table1[[#This Row],[Salary (Max)]])/2</f>
        <v>73000</v>
      </c>
      <c r="E1782" t="s">
        <v>6562</v>
      </c>
      <c r="F1782" t="s">
        <v>1651</v>
      </c>
      <c r="G1782" t="str">
        <f>LEFT(Table1[[#This Row],[Location]],FIND(",",Table1[[#This Row],[Location]])-1)</f>
        <v>El Segundo</v>
      </c>
      <c r="H1782" t="s">
        <v>118</v>
      </c>
      <c r="I1782" t="s">
        <v>119</v>
      </c>
      <c r="J1782" t="s">
        <v>441</v>
      </c>
      <c r="K1782" t="b">
        <v>0</v>
      </c>
      <c r="L1782">
        <v>0</v>
      </c>
      <c r="M1782">
        <v>0</v>
      </c>
      <c r="N1782">
        <v>0</v>
      </c>
      <c r="O1782">
        <v>0</v>
      </c>
      <c r="P1782">
        <v>1</v>
      </c>
      <c r="Q1782">
        <v>0</v>
      </c>
    </row>
    <row r="1783" spans="1:17" x14ac:dyDescent="0.3">
      <c r="A1783" t="str">
        <f>Cleaning!E669</f>
        <v>Data Analyst</v>
      </c>
      <c r="B1783" s="2">
        <f>Cleaning!F669*1000</f>
        <v>65000</v>
      </c>
      <c r="C1783" s="2">
        <f>Cleaning!G669*1000</f>
        <v>81000</v>
      </c>
      <c r="D1783" s="2">
        <f>(Table1[[#This Row],[Salary (Min)]]+Table1[[#This Row],[Salary (Max)]])/2</f>
        <v>73000</v>
      </c>
      <c r="E1783" t="s">
        <v>6652</v>
      </c>
      <c r="F1783" t="s">
        <v>136</v>
      </c>
      <c r="G1783" t="str">
        <f>LEFT(Table1[[#This Row],[Location]],FIND(",",Table1[[#This Row],[Location]])-1)</f>
        <v>Marina del Rey</v>
      </c>
      <c r="H1783" t="s">
        <v>28</v>
      </c>
      <c r="I1783" t="s">
        <v>1306</v>
      </c>
      <c r="J1783" t="s">
        <v>132</v>
      </c>
      <c r="K1783" t="b">
        <v>0</v>
      </c>
      <c r="L1783">
        <v>1</v>
      </c>
      <c r="M1783">
        <v>0</v>
      </c>
      <c r="N1783">
        <v>0</v>
      </c>
      <c r="O1783">
        <v>0</v>
      </c>
      <c r="P1783">
        <v>0</v>
      </c>
      <c r="Q1783">
        <v>0</v>
      </c>
    </row>
    <row r="1784" spans="1:17" x14ac:dyDescent="0.3">
      <c r="A1784" t="str">
        <f>Cleaning!E670</f>
        <v>Data Analyst</v>
      </c>
      <c r="B1784" s="2">
        <f>Cleaning!F670*1000</f>
        <v>65000</v>
      </c>
      <c r="C1784" s="2">
        <f>Cleaning!G670*1000</f>
        <v>81000</v>
      </c>
      <c r="D1784" s="2">
        <f>(Table1[[#This Row],[Salary (Min)]]+Table1[[#This Row],[Salary (Max)]])/2</f>
        <v>73000</v>
      </c>
      <c r="E1784" t="s">
        <v>6653</v>
      </c>
      <c r="F1784" t="s">
        <v>1990</v>
      </c>
      <c r="G1784" t="str">
        <f>LEFT(Table1[[#This Row],[Location]],FIND(",",Table1[[#This Row],[Location]])-1)</f>
        <v>Woodland Hills</v>
      </c>
      <c r="H1784" t="s">
        <v>72</v>
      </c>
      <c r="I1784" t="s">
        <v>66</v>
      </c>
      <c r="J1784" t="s">
        <v>132</v>
      </c>
      <c r="K1784" t="b">
        <v>0</v>
      </c>
      <c r="L1784">
        <v>1</v>
      </c>
      <c r="M1784">
        <v>0</v>
      </c>
      <c r="N1784">
        <v>0</v>
      </c>
      <c r="O1784">
        <v>0</v>
      </c>
      <c r="P1784">
        <v>0</v>
      </c>
      <c r="Q1784">
        <v>1</v>
      </c>
    </row>
    <row r="1785" spans="1:17" x14ac:dyDescent="0.3">
      <c r="A1785" t="str">
        <f>Cleaning!E671</f>
        <v>Data Analyst</v>
      </c>
      <c r="B1785" s="2">
        <f>Cleaning!F671*1000</f>
        <v>65000</v>
      </c>
      <c r="C1785" s="2">
        <f>Cleaning!G671*1000</f>
        <v>81000</v>
      </c>
      <c r="D1785" s="2">
        <f>(Table1[[#This Row],[Salary (Min)]]+Table1[[#This Row],[Salary (Max)]])/2</f>
        <v>73000</v>
      </c>
      <c r="E1785" t="s">
        <v>6451</v>
      </c>
      <c r="F1785" t="s">
        <v>1705</v>
      </c>
      <c r="G1785" t="str">
        <f>LEFT(Table1[[#This Row],[Location]],FIND(",",Table1[[#This Row],[Location]])-1)</f>
        <v>Glendale</v>
      </c>
      <c r="H1785" t="s">
        <v>137</v>
      </c>
      <c r="I1785" t="s">
        <v>137</v>
      </c>
      <c r="J1785" t="s">
        <v>137</v>
      </c>
      <c r="K1785" t="b">
        <v>0</v>
      </c>
      <c r="L1785">
        <v>1</v>
      </c>
      <c r="M1785">
        <v>0</v>
      </c>
      <c r="N1785">
        <v>0</v>
      </c>
      <c r="O1785">
        <v>0</v>
      </c>
      <c r="P1785">
        <v>0</v>
      </c>
      <c r="Q1785">
        <v>1</v>
      </c>
    </row>
    <row r="1786" spans="1:17" x14ac:dyDescent="0.3">
      <c r="A1786" t="str">
        <f>Cleaning!E672</f>
        <v>Data Analyst</v>
      </c>
      <c r="B1786" s="2">
        <f>Cleaning!F672*1000</f>
        <v>65000</v>
      </c>
      <c r="C1786" s="2">
        <f>Cleaning!G672*1000</f>
        <v>81000</v>
      </c>
      <c r="D1786" s="2">
        <f>(Table1[[#This Row],[Salary (Min)]]+Table1[[#This Row],[Salary (Max)]])/2</f>
        <v>73000</v>
      </c>
      <c r="E1786" t="s">
        <v>6654</v>
      </c>
      <c r="F1786" t="s">
        <v>1838</v>
      </c>
      <c r="G1786" t="str">
        <f>LEFT(Table1[[#This Row],[Location]],FIND(",",Table1[[#This Row],[Location]])-1)</f>
        <v>Long Beach</v>
      </c>
      <c r="H1786" t="s">
        <v>28</v>
      </c>
      <c r="I1786" t="s">
        <v>2115</v>
      </c>
      <c r="J1786" t="s">
        <v>86</v>
      </c>
      <c r="K1786" t="b">
        <v>0</v>
      </c>
      <c r="L1786">
        <v>1</v>
      </c>
      <c r="M1786">
        <v>1</v>
      </c>
      <c r="N1786">
        <v>0</v>
      </c>
      <c r="O1786">
        <v>0</v>
      </c>
      <c r="P1786">
        <v>0</v>
      </c>
      <c r="Q1786">
        <v>0</v>
      </c>
    </row>
    <row r="1787" spans="1:17" x14ac:dyDescent="0.3">
      <c r="A1787" t="str">
        <f>Cleaning!E673</f>
        <v>Data Analyst</v>
      </c>
      <c r="B1787" s="2">
        <f>Cleaning!F673*1000</f>
        <v>65000</v>
      </c>
      <c r="C1787" s="2">
        <f>Cleaning!G673*1000</f>
        <v>81000</v>
      </c>
      <c r="D1787" s="2">
        <f>(Table1[[#This Row],[Salary (Min)]]+Table1[[#This Row],[Salary (Max)]])/2</f>
        <v>73000</v>
      </c>
      <c r="E1787" t="s">
        <v>6655</v>
      </c>
      <c r="F1787" t="s">
        <v>1651</v>
      </c>
      <c r="G1787" t="str">
        <f>LEFT(Table1[[#This Row],[Location]],FIND(",",Table1[[#This Row],[Location]])-1)</f>
        <v>El Segundo</v>
      </c>
      <c r="H1787" t="s">
        <v>35</v>
      </c>
      <c r="I1787" t="s">
        <v>74</v>
      </c>
      <c r="J1787" t="s">
        <v>75</v>
      </c>
      <c r="K1787" t="b">
        <v>0</v>
      </c>
      <c r="L1787">
        <v>0</v>
      </c>
      <c r="M1787">
        <v>0</v>
      </c>
      <c r="N1787">
        <v>0</v>
      </c>
      <c r="O1787">
        <v>0</v>
      </c>
      <c r="P1787">
        <v>0</v>
      </c>
      <c r="Q1787">
        <v>0</v>
      </c>
    </row>
    <row r="1788" spans="1:17" x14ac:dyDescent="0.3">
      <c r="A1788" t="str">
        <f>Cleaning!E674</f>
        <v>Data Analyst</v>
      </c>
      <c r="B1788" s="2">
        <f>Cleaning!F674*1000</f>
        <v>65000</v>
      </c>
      <c r="C1788" s="2">
        <f>Cleaning!G674*1000</f>
        <v>81000</v>
      </c>
      <c r="D1788" s="2">
        <f>(Table1[[#This Row],[Salary (Min)]]+Table1[[#This Row],[Salary (Max)]])/2</f>
        <v>73000</v>
      </c>
      <c r="E1788" t="s">
        <v>6656</v>
      </c>
      <c r="F1788" t="s">
        <v>1771</v>
      </c>
      <c r="G1788" t="str">
        <f>LEFT(Table1[[#This Row],[Location]],FIND(",",Table1[[#This Row],[Location]])-1)</f>
        <v>Cerritos</v>
      </c>
      <c r="H1788" t="s">
        <v>20</v>
      </c>
      <c r="I1788" t="s">
        <v>2120</v>
      </c>
      <c r="J1788" t="s">
        <v>39</v>
      </c>
      <c r="K1788" t="b">
        <v>0</v>
      </c>
      <c r="L1788">
        <v>1</v>
      </c>
      <c r="M1788">
        <v>0</v>
      </c>
      <c r="N1788">
        <v>0</v>
      </c>
      <c r="O1788">
        <v>0</v>
      </c>
      <c r="P1788">
        <v>0</v>
      </c>
      <c r="Q1788">
        <v>0</v>
      </c>
    </row>
    <row r="1789" spans="1:17" x14ac:dyDescent="0.3">
      <c r="A1789" t="str">
        <f>Cleaning!E675</f>
        <v>Data Analyst</v>
      </c>
      <c r="B1789" s="2">
        <f>Cleaning!F675*1000</f>
        <v>65000</v>
      </c>
      <c r="C1789" s="2">
        <f>Cleaning!G675*1000</f>
        <v>81000</v>
      </c>
      <c r="D1789" s="2">
        <f>(Table1[[#This Row],[Salary (Min)]]+Table1[[#This Row],[Salary (Max)]])/2</f>
        <v>73000</v>
      </c>
      <c r="E1789" t="s">
        <v>6657</v>
      </c>
      <c r="F1789" t="s">
        <v>1771</v>
      </c>
      <c r="G1789" t="str">
        <f>LEFT(Table1[[#This Row],[Location]],FIND(",",Table1[[#This Row],[Location]])-1)</f>
        <v>Cerritos</v>
      </c>
      <c r="H1789" t="s">
        <v>91</v>
      </c>
      <c r="I1789" t="s">
        <v>137</v>
      </c>
      <c r="J1789" t="s">
        <v>155</v>
      </c>
      <c r="K1789" t="b">
        <v>0</v>
      </c>
      <c r="L1789">
        <v>1</v>
      </c>
      <c r="M1789">
        <v>1</v>
      </c>
      <c r="N1789">
        <v>0</v>
      </c>
      <c r="O1789">
        <v>1</v>
      </c>
      <c r="P1789">
        <v>1</v>
      </c>
      <c r="Q1789">
        <v>1</v>
      </c>
    </row>
    <row r="1790" spans="1:17" x14ac:dyDescent="0.3">
      <c r="A1790" t="str">
        <f>Cleaning!E676</f>
        <v>Data Analyst</v>
      </c>
      <c r="B1790" s="2">
        <f>Cleaning!F676*1000</f>
        <v>65000</v>
      </c>
      <c r="C1790" s="2">
        <f>Cleaning!G676*1000</f>
        <v>81000</v>
      </c>
      <c r="D1790" s="2">
        <f>(Table1[[#This Row],[Salary (Min)]]+Table1[[#This Row],[Salary (Max)]])/2</f>
        <v>73000</v>
      </c>
      <c r="E1790" t="s">
        <v>6639</v>
      </c>
      <c r="F1790" t="s">
        <v>1651</v>
      </c>
      <c r="G1790" t="str">
        <f>LEFT(Table1[[#This Row],[Location]],FIND(",",Table1[[#This Row],[Location]])-1)</f>
        <v>El Segundo</v>
      </c>
      <c r="H1790" t="s">
        <v>137</v>
      </c>
      <c r="I1790" t="s">
        <v>137</v>
      </c>
      <c r="J1790" t="s">
        <v>137</v>
      </c>
      <c r="K1790" t="b">
        <v>0</v>
      </c>
      <c r="L1790">
        <v>1</v>
      </c>
      <c r="M1790">
        <v>0</v>
      </c>
      <c r="N1790">
        <v>0</v>
      </c>
      <c r="O1790">
        <v>0</v>
      </c>
      <c r="P1790">
        <v>1</v>
      </c>
      <c r="Q1790">
        <v>0</v>
      </c>
    </row>
    <row r="1791" spans="1:17" x14ac:dyDescent="0.3">
      <c r="A1791" t="str">
        <f>Cleaning!E677</f>
        <v>Data Analyst</v>
      </c>
      <c r="B1791" s="2">
        <f>Cleaning!F677*1000</f>
        <v>65000</v>
      </c>
      <c r="C1791" s="2">
        <f>Cleaning!G677*1000</f>
        <v>81000</v>
      </c>
      <c r="D1791" s="2">
        <f>(Table1[[#This Row],[Salary (Min)]]+Table1[[#This Row],[Salary (Max)]])/2</f>
        <v>73000</v>
      </c>
      <c r="E1791" t="s">
        <v>6658</v>
      </c>
      <c r="F1791" t="s">
        <v>354</v>
      </c>
      <c r="G1791" t="str">
        <f>LEFT(Table1[[#This Row],[Location]],FIND(",",Table1[[#This Row],[Location]])-1)</f>
        <v>Los Angeles</v>
      </c>
      <c r="H1791" t="s">
        <v>20</v>
      </c>
      <c r="I1791" t="s">
        <v>137</v>
      </c>
      <c r="J1791" t="s">
        <v>24</v>
      </c>
      <c r="K1791" t="b">
        <v>0</v>
      </c>
      <c r="L1791">
        <v>0</v>
      </c>
      <c r="M1791">
        <v>0</v>
      </c>
      <c r="N1791">
        <v>0</v>
      </c>
      <c r="O1791">
        <v>0</v>
      </c>
      <c r="P1791">
        <v>0</v>
      </c>
      <c r="Q1791">
        <v>0</v>
      </c>
    </row>
    <row r="1792" spans="1:17" x14ac:dyDescent="0.3">
      <c r="A1792" t="str">
        <f>Cleaning!E678</f>
        <v>Data Analyst</v>
      </c>
      <c r="B1792" s="2">
        <f>Cleaning!F678*1000</f>
        <v>65000</v>
      </c>
      <c r="C1792" s="2">
        <f>Cleaning!G678*1000</f>
        <v>81000</v>
      </c>
      <c r="D1792" s="2">
        <f>(Table1[[#This Row],[Salary (Min)]]+Table1[[#This Row],[Salary (Max)]])/2</f>
        <v>73000</v>
      </c>
      <c r="E1792" t="s">
        <v>6659</v>
      </c>
      <c r="F1792" t="s">
        <v>354</v>
      </c>
      <c r="G1792" t="str">
        <f>LEFT(Table1[[#This Row],[Location]],FIND(",",Table1[[#This Row],[Location]])-1)</f>
        <v>Los Angeles</v>
      </c>
      <c r="H1792" t="s">
        <v>35</v>
      </c>
      <c r="I1792" t="s">
        <v>2131</v>
      </c>
      <c r="J1792" t="s">
        <v>47</v>
      </c>
      <c r="K1792" t="b">
        <v>0</v>
      </c>
      <c r="L1792">
        <v>1</v>
      </c>
      <c r="M1792">
        <v>0</v>
      </c>
      <c r="N1792">
        <v>0</v>
      </c>
      <c r="O1792">
        <v>0</v>
      </c>
      <c r="P1792">
        <v>0</v>
      </c>
      <c r="Q1792">
        <v>1</v>
      </c>
    </row>
    <row r="1793" spans="1:17" x14ac:dyDescent="0.3">
      <c r="A1793" t="str">
        <f>Cleaning!E679</f>
        <v>Data Analyst</v>
      </c>
      <c r="B1793" s="2">
        <f>Cleaning!F679*1000</f>
        <v>65000</v>
      </c>
      <c r="C1793" s="2">
        <f>Cleaning!G679*1000</f>
        <v>81000</v>
      </c>
      <c r="D1793" s="2">
        <f>(Table1[[#This Row],[Salary (Min)]]+Table1[[#This Row],[Salary (Max)]])/2</f>
        <v>73000</v>
      </c>
      <c r="E1793" t="s">
        <v>6614</v>
      </c>
      <c r="F1793" t="s">
        <v>1705</v>
      </c>
      <c r="G1793" t="str">
        <f>LEFT(Table1[[#This Row],[Location]],FIND(",",Table1[[#This Row],[Location]])-1)</f>
        <v>Glendale</v>
      </c>
      <c r="H1793" t="s">
        <v>20</v>
      </c>
      <c r="I1793" t="s">
        <v>222</v>
      </c>
      <c r="J1793" t="s">
        <v>24</v>
      </c>
      <c r="K1793" t="b">
        <v>0</v>
      </c>
      <c r="L1793">
        <v>1</v>
      </c>
      <c r="M1793">
        <v>0</v>
      </c>
      <c r="N1793">
        <v>0</v>
      </c>
      <c r="O1793">
        <v>0</v>
      </c>
      <c r="P1793">
        <v>0</v>
      </c>
      <c r="Q1793">
        <v>1</v>
      </c>
    </row>
    <row r="1794" spans="1:17" x14ac:dyDescent="0.3">
      <c r="A1794" t="str">
        <f>Cleaning!E680</f>
        <v>Data Analyst</v>
      </c>
      <c r="B1794" s="2">
        <f>Cleaning!F680*1000</f>
        <v>65000</v>
      </c>
      <c r="C1794" s="2">
        <f>Cleaning!G680*1000</f>
        <v>81000</v>
      </c>
      <c r="D1794" s="2">
        <f>(Table1[[#This Row],[Salary (Min)]]+Table1[[#This Row],[Salary (Max)]])/2</f>
        <v>73000</v>
      </c>
      <c r="E1794" t="s">
        <v>6655</v>
      </c>
      <c r="F1794" t="s">
        <v>1651</v>
      </c>
      <c r="G1794" t="str">
        <f>LEFT(Table1[[#This Row],[Location]],FIND(",",Table1[[#This Row],[Location]])-1)</f>
        <v>El Segundo</v>
      </c>
      <c r="H1794" t="s">
        <v>35</v>
      </c>
      <c r="I1794" t="s">
        <v>74</v>
      </c>
      <c r="J1794" t="s">
        <v>75</v>
      </c>
      <c r="K1794" t="b">
        <v>0</v>
      </c>
      <c r="L1794">
        <v>1</v>
      </c>
      <c r="M1794">
        <v>0</v>
      </c>
      <c r="N1794">
        <v>0</v>
      </c>
      <c r="O1794">
        <v>0</v>
      </c>
      <c r="P1794">
        <v>0</v>
      </c>
      <c r="Q1794">
        <v>1</v>
      </c>
    </row>
    <row r="1795" spans="1:17" x14ac:dyDescent="0.3">
      <c r="A1795" t="str">
        <f>Cleaning!E681</f>
        <v>Data Analyst</v>
      </c>
      <c r="B1795" s="2">
        <f>Cleaning!F681*1000</f>
        <v>65000</v>
      </c>
      <c r="C1795" s="2">
        <f>Cleaning!G681*1000</f>
        <v>81000</v>
      </c>
      <c r="D1795" s="2">
        <f>(Table1[[#This Row],[Salary (Min)]]+Table1[[#This Row],[Salary (Max)]])/2</f>
        <v>73000</v>
      </c>
      <c r="E1795" t="s">
        <v>6575</v>
      </c>
      <c r="F1795" t="s">
        <v>245</v>
      </c>
      <c r="G1795" t="str">
        <f>LEFT(Table1[[#This Row],[Location]],FIND(",",Table1[[#This Row],[Location]])-1)</f>
        <v>Burbank</v>
      </c>
      <c r="H1795" t="s">
        <v>137</v>
      </c>
      <c r="I1795" t="s">
        <v>137</v>
      </c>
      <c r="J1795" t="s">
        <v>39</v>
      </c>
      <c r="K1795" t="b">
        <v>0</v>
      </c>
      <c r="L1795">
        <v>0</v>
      </c>
      <c r="M1795">
        <v>0</v>
      </c>
      <c r="N1795">
        <v>0</v>
      </c>
      <c r="O1795">
        <v>0</v>
      </c>
      <c r="P1795">
        <v>0</v>
      </c>
      <c r="Q1795">
        <v>0</v>
      </c>
    </row>
    <row r="1796" spans="1:17" x14ac:dyDescent="0.3">
      <c r="A1796" t="str">
        <f>Cleaning!E682</f>
        <v>Data Analyst</v>
      </c>
      <c r="B1796" s="2">
        <f>Cleaning!F682*1000</f>
        <v>65000</v>
      </c>
      <c r="C1796" s="2">
        <f>Cleaning!G682*1000</f>
        <v>81000</v>
      </c>
      <c r="D1796" s="2">
        <f>(Table1[[#This Row],[Salary (Min)]]+Table1[[#This Row],[Salary (Max)]])/2</f>
        <v>73000</v>
      </c>
      <c r="E1796" t="s">
        <v>6660</v>
      </c>
      <c r="F1796" t="s">
        <v>1838</v>
      </c>
      <c r="G1796" t="str">
        <f>LEFT(Table1[[#This Row],[Location]],FIND(",",Table1[[#This Row],[Location]])-1)</f>
        <v>Long Beach</v>
      </c>
      <c r="H1796" t="s">
        <v>51</v>
      </c>
      <c r="I1796" t="s">
        <v>66</v>
      </c>
      <c r="J1796" t="s">
        <v>31</v>
      </c>
      <c r="K1796" t="b">
        <v>0</v>
      </c>
      <c r="L1796">
        <v>0</v>
      </c>
      <c r="M1796">
        <v>0</v>
      </c>
      <c r="N1796">
        <v>0</v>
      </c>
      <c r="O1796">
        <v>1</v>
      </c>
      <c r="P1796">
        <v>0</v>
      </c>
      <c r="Q1796">
        <v>1</v>
      </c>
    </row>
    <row r="1797" spans="1:17" x14ac:dyDescent="0.3">
      <c r="A1797" t="str">
        <f>Cleaning!E683</f>
        <v>Data Analyst</v>
      </c>
      <c r="B1797" s="2">
        <f>Cleaning!F683*1000</f>
        <v>65000</v>
      </c>
      <c r="C1797" s="2">
        <f>Cleaning!G683*1000</f>
        <v>81000</v>
      </c>
      <c r="D1797" s="2">
        <f>(Table1[[#This Row],[Salary (Min)]]+Table1[[#This Row],[Salary (Max)]])/2</f>
        <v>73000</v>
      </c>
      <c r="E1797" t="s">
        <v>6549</v>
      </c>
      <c r="F1797" t="s">
        <v>217</v>
      </c>
      <c r="G1797" t="str">
        <f>LEFT(Table1[[#This Row],[Location]],FIND(",",Table1[[#This Row],[Location]])-1)</f>
        <v>Santa Monica</v>
      </c>
      <c r="H1797" t="s">
        <v>118</v>
      </c>
      <c r="I1797" t="s">
        <v>543</v>
      </c>
      <c r="J1797" t="s">
        <v>39</v>
      </c>
      <c r="K1797" t="b">
        <v>0</v>
      </c>
      <c r="L1797">
        <v>1</v>
      </c>
      <c r="M1797">
        <v>0</v>
      </c>
      <c r="N1797">
        <v>0</v>
      </c>
      <c r="O1797">
        <v>0</v>
      </c>
      <c r="P1797">
        <v>0</v>
      </c>
      <c r="Q1797">
        <v>1</v>
      </c>
    </row>
    <row r="1798" spans="1:17" x14ac:dyDescent="0.3">
      <c r="A1798" t="str">
        <f>Cleaning!E684</f>
        <v>Data Analyst</v>
      </c>
      <c r="B1798" s="2">
        <f>Cleaning!F684*1000</f>
        <v>65000</v>
      </c>
      <c r="C1798" s="2">
        <f>Cleaning!G684*1000</f>
        <v>81000</v>
      </c>
      <c r="D1798" s="2">
        <f>(Table1[[#This Row],[Salary (Min)]]+Table1[[#This Row],[Salary (Max)]])/2</f>
        <v>73000</v>
      </c>
      <c r="E1798" t="s">
        <v>6612</v>
      </c>
      <c r="F1798" t="s">
        <v>1838</v>
      </c>
      <c r="G1798" t="str">
        <f>LEFT(Table1[[#This Row],[Location]],FIND(",",Table1[[#This Row],[Location]])-1)</f>
        <v>Long Beach</v>
      </c>
      <c r="H1798" t="s">
        <v>28</v>
      </c>
      <c r="I1798" t="s">
        <v>66</v>
      </c>
      <c r="J1798" t="s">
        <v>132</v>
      </c>
      <c r="K1798" t="b">
        <v>0</v>
      </c>
      <c r="L1798">
        <v>0</v>
      </c>
      <c r="M1798">
        <v>0</v>
      </c>
      <c r="N1798">
        <v>0</v>
      </c>
      <c r="O1798">
        <v>0</v>
      </c>
      <c r="P1798">
        <v>0</v>
      </c>
      <c r="Q1798">
        <v>0</v>
      </c>
    </row>
    <row r="1799" spans="1:17" x14ac:dyDescent="0.3">
      <c r="A1799" t="str">
        <f>Cleaning!E685</f>
        <v>Data Analyst</v>
      </c>
      <c r="B1799" s="2">
        <f>Cleaning!F685*1000</f>
        <v>65000</v>
      </c>
      <c r="C1799" s="2">
        <f>Cleaning!G685*1000</f>
        <v>81000</v>
      </c>
      <c r="D1799" s="2">
        <f>(Table1[[#This Row],[Salary (Min)]]+Table1[[#This Row],[Salary (Max)]])/2</f>
        <v>73000</v>
      </c>
      <c r="E1799" t="s">
        <v>6661</v>
      </c>
      <c r="F1799" t="s">
        <v>354</v>
      </c>
      <c r="G1799" t="str">
        <f>LEFT(Table1[[#This Row],[Location]],FIND(",",Table1[[#This Row],[Location]])-1)</f>
        <v>Los Angeles</v>
      </c>
      <c r="H1799" t="s">
        <v>118</v>
      </c>
      <c r="I1799" t="s">
        <v>1306</v>
      </c>
      <c r="J1799" t="s">
        <v>160</v>
      </c>
      <c r="K1799" t="b">
        <v>0</v>
      </c>
      <c r="L1799">
        <v>0</v>
      </c>
      <c r="M1799">
        <v>0</v>
      </c>
      <c r="N1799">
        <v>0</v>
      </c>
      <c r="O1799">
        <v>0</v>
      </c>
      <c r="P1799">
        <v>0</v>
      </c>
      <c r="Q1799">
        <v>1</v>
      </c>
    </row>
    <row r="1800" spans="1:17" x14ac:dyDescent="0.3">
      <c r="A1800" t="str">
        <f>Cleaning!E686</f>
        <v>Data Analyst</v>
      </c>
      <c r="B1800" s="2">
        <f>Cleaning!F686*1000</f>
        <v>65000</v>
      </c>
      <c r="C1800" s="2">
        <f>Cleaning!G686*1000</f>
        <v>81000</v>
      </c>
      <c r="D1800" s="2">
        <f>(Table1[[#This Row],[Salary (Min)]]+Table1[[#This Row],[Salary (Max)]])/2</f>
        <v>73000</v>
      </c>
      <c r="E1800" t="s">
        <v>6662</v>
      </c>
      <c r="F1800" t="s">
        <v>1482</v>
      </c>
      <c r="G1800" t="str">
        <f>LEFT(Table1[[#This Row],[Location]],FIND(",",Table1[[#This Row],[Location]])-1)</f>
        <v>City of Industry</v>
      </c>
      <c r="H1800" t="s">
        <v>51</v>
      </c>
      <c r="I1800" t="s">
        <v>972</v>
      </c>
      <c r="J1800" t="s">
        <v>39</v>
      </c>
      <c r="K1800" t="b">
        <v>0</v>
      </c>
      <c r="L1800">
        <v>0</v>
      </c>
      <c r="M1800">
        <v>0</v>
      </c>
      <c r="N1800">
        <v>0</v>
      </c>
      <c r="O1800">
        <v>0</v>
      </c>
      <c r="P1800">
        <v>0</v>
      </c>
      <c r="Q1800">
        <v>0</v>
      </c>
    </row>
    <row r="1801" spans="1:17" x14ac:dyDescent="0.3">
      <c r="A1801" t="str">
        <f>Cleaning!E687</f>
        <v>Data Analyst</v>
      </c>
      <c r="B1801" s="2">
        <f>Cleaning!F687*1000</f>
        <v>65000</v>
      </c>
      <c r="C1801" s="2">
        <f>Cleaning!G687*1000</f>
        <v>81000</v>
      </c>
      <c r="D1801" s="2">
        <f>(Table1[[#This Row],[Salary (Min)]]+Table1[[#This Row],[Salary (Max)]])/2</f>
        <v>73000</v>
      </c>
      <c r="E1801" t="s">
        <v>6663</v>
      </c>
      <c r="F1801" t="s">
        <v>1869</v>
      </c>
      <c r="G1801" t="str">
        <f>LEFT(Table1[[#This Row],[Location]],FIND(",",Table1[[#This Row],[Location]])-1)</f>
        <v>Northridge</v>
      </c>
      <c r="H1801" t="s">
        <v>137</v>
      </c>
      <c r="I1801" t="s">
        <v>137</v>
      </c>
      <c r="J1801" t="s">
        <v>137</v>
      </c>
      <c r="K1801" t="b">
        <v>0</v>
      </c>
      <c r="L1801">
        <v>1</v>
      </c>
      <c r="M1801">
        <v>0</v>
      </c>
      <c r="N1801">
        <v>0</v>
      </c>
      <c r="O1801">
        <v>0</v>
      </c>
      <c r="P1801">
        <v>0</v>
      </c>
      <c r="Q1801">
        <v>0</v>
      </c>
    </row>
    <row r="1802" spans="1:17" x14ac:dyDescent="0.3">
      <c r="A1802" t="str">
        <f>Cleaning!E688</f>
        <v>Data Analyst</v>
      </c>
      <c r="B1802" s="2">
        <f>Cleaning!F688*1000</f>
        <v>65000</v>
      </c>
      <c r="C1802" s="2">
        <f>Cleaning!G688*1000</f>
        <v>81000</v>
      </c>
      <c r="D1802" s="2">
        <f>(Table1[[#This Row],[Salary (Min)]]+Table1[[#This Row],[Salary (Max)]])/2</f>
        <v>73000</v>
      </c>
      <c r="E1802" t="s">
        <v>6627</v>
      </c>
      <c r="F1802" t="s">
        <v>1651</v>
      </c>
      <c r="G1802" t="str">
        <f>LEFT(Table1[[#This Row],[Location]],FIND(",",Table1[[#This Row],[Location]])-1)</f>
        <v>El Segundo</v>
      </c>
      <c r="H1802" t="s">
        <v>91</v>
      </c>
      <c r="I1802" t="s">
        <v>137</v>
      </c>
      <c r="J1802" t="s">
        <v>39</v>
      </c>
      <c r="K1802" t="b">
        <v>0</v>
      </c>
      <c r="L1802">
        <v>1</v>
      </c>
      <c r="M1802">
        <v>0</v>
      </c>
      <c r="N1802">
        <v>0</v>
      </c>
      <c r="O1802">
        <v>0</v>
      </c>
      <c r="P1802">
        <v>0</v>
      </c>
      <c r="Q1802">
        <v>1</v>
      </c>
    </row>
    <row r="1803" spans="1:17" x14ac:dyDescent="0.3">
      <c r="A1803" t="str">
        <f>Cleaning!E1998</f>
        <v>Data Analyst</v>
      </c>
      <c r="B1803" s="2">
        <f>Cleaning!F1998*1000</f>
        <v>65000</v>
      </c>
      <c r="C1803" s="2">
        <f>Cleaning!G1998*1000</f>
        <v>120000</v>
      </c>
      <c r="D1803" s="2">
        <f>(Table1[[#This Row],[Salary (Min)]]+Table1[[#This Row],[Salary (Max)]])/2</f>
        <v>92500</v>
      </c>
      <c r="E1803" t="s">
        <v>7511</v>
      </c>
      <c r="F1803" t="s">
        <v>154</v>
      </c>
      <c r="G1803" t="str">
        <f>LEFT(Table1[[#This Row],[Location]],FIND(",",Table1[[#This Row],[Location]])-1)</f>
        <v>San Francisco</v>
      </c>
      <c r="H1803" t="s">
        <v>91</v>
      </c>
      <c r="I1803" t="s">
        <v>46</v>
      </c>
      <c r="J1803" t="s">
        <v>39</v>
      </c>
      <c r="K1803" t="b">
        <v>0</v>
      </c>
      <c r="L1803">
        <v>0</v>
      </c>
      <c r="M1803">
        <v>0</v>
      </c>
      <c r="N1803">
        <v>0</v>
      </c>
      <c r="O1803">
        <v>0</v>
      </c>
      <c r="P1803">
        <v>0</v>
      </c>
      <c r="Q1803">
        <v>1</v>
      </c>
    </row>
    <row r="1804" spans="1:17" x14ac:dyDescent="0.3">
      <c r="A1804" t="str">
        <f>Cleaning!E1999</f>
        <v>Data Analyst</v>
      </c>
      <c r="B1804" s="2">
        <f>Cleaning!F1999*1000</f>
        <v>65000</v>
      </c>
      <c r="C1804" s="2">
        <f>Cleaning!G1999*1000</f>
        <v>120000</v>
      </c>
      <c r="D1804" s="2">
        <f>(Table1[[#This Row],[Salary (Min)]]+Table1[[#This Row],[Salary (Max)]])/2</f>
        <v>92500</v>
      </c>
      <c r="E1804" t="s">
        <v>7512</v>
      </c>
      <c r="F1804" t="s">
        <v>154</v>
      </c>
      <c r="G1804" t="str">
        <f>LEFT(Table1[[#This Row],[Location]],FIND(",",Table1[[#This Row],[Location]])-1)</f>
        <v>San Francisco</v>
      </c>
      <c r="H1804" t="s">
        <v>91</v>
      </c>
      <c r="I1804" t="s">
        <v>137</v>
      </c>
      <c r="J1804" t="s">
        <v>39</v>
      </c>
      <c r="K1804" t="b">
        <v>0</v>
      </c>
      <c r="L1804">
        <v>0</v>
      </c>
      <c r="M1804">
        <v>0</v>
      </c>
      <c r="N1804">
        <v>0</v>
      </c>
      <c r="O1804">
        <v>0</v>
      </c>
      <c r="P1804">
        <v>0</v>
      </c>
      <c r="Q1804">
        <v>0</v>
      </c>
    </row>
    <row r="1805" spans="1:17" x14ac:dyDescent="0.3">
      <c r="A1805" t="str">
        <f>Cleaning!E2000</f>
        <v>Data Analyst</v>
      </c>
      <c r="B1805" s="2">
        <f>Cleaning!F2000*1000</f>
        <v>65000</v>
      </c>
      <c r="C1805" s="2">
        <f>Cleaning!G2000*1000</f>
        <v>120000</v>
      </c>
      <c r="D1805" s="2">
        <f>(Table1[[#This Row],[Salary (Min)]]+Table1[[#This Row],[Salary (Max)]])/2</f>
        <v>92500</v>
      </c>
      <c r="E1805" t="s">
        <v>7513</v>
      </c>
      <c r="F1805" t="s">
        <v>3729</v>
      </c>
      <c r="G1805" t="str">
        <f>LEFT(Table1[[#This Row],[Location]],FIND(",",Table1[[#This Row],[Location]])-1)</f>
        <v>Millbrae</v>
      </c>
      <c r="H1805" t="s">
        <v>118</v>
      </c>
      <c r="I1805" t="s">
        <v>1053</v>
      </c>
      <c r="J1805" t="s">
        <v>120</v>
      </c>
      <c r="K1805" t="b">
        <v>0</v>
      </c>
      <c r="L1805">
        <v>1</v>
      </c>
      <c r="M1805">
        <v>0</v>
      </c>
      <c r="N1805">
        <v>0</v>
      </c>
      <c r="O1805">
        <v>0</v>
      </c>
      <c r="P1805">
        <v>0</v>
      </c>
      <c r="Q1805">
        <v>0</v>
      </c>
    </row>
    <row r="1806" spans="1:17" x14ac:dyDescent="0.3">
      <c r="A1806" t="str">
        <f>Cleaning!E2001</f>
        <v>Data Analyst</v>
      </c>
      <c r="B1806" s="2">
        <f>Cleaning!F2001*1000</f>
        <v>65000</v>
      </c>
      <c r="C1806" s="2">
        <f>Cleaning!G2001*1000</f>
        <v>120000</v>
      </c>
      <c r="D1806" s="2">
        <f>(Table1[[#This Row],[Salary (Min)]]+Table1[[#This Row],[Salary (Max)]])/2</f>
        <v>92500</v>
      </c>
      <c r="E1806" t="s">
        <v>7514</v>
      </c>
      <c r="F1806" t="s">
        <v>405</v>
      </c>
      <c r="G1806" t="str">
        <f>LEFT(Table1[[#This Row],[Location]],FIND(",",Table1[[#This Row],[Location]])-1)</f>
        <v>San Mateo</v>
      </c>
      <c r="H1806" t="s">
        <v>91</v>
      </c>
      <c r="I1806" t="s">
        <v>419</v>
      </c>
      <c r="J1806" t="s">
        <v>155</v>
      </c>
      <c r="K1806" t="b">
        <v>0</v>
      </c>
      <c r="L1806">
        <v>1</v>
      </c>
      <c r="M1806">
        <v>0</v>
      </c>
      <c r="N1806">
        <v>0</v>
      </c>
      <c r="O1806">
        <v>0</v>
      </c>
      <c r="P1806">
        <v>0</v>
      </c>
      <c r="Q1806">
        <v>0</v>
      </c>
    </row>
    <row r="1807" spans="1:17" x14ac:dyDescent="0.3">
      <c r="A1807" t="str">
        <f>Cleaning!E2002</f>
        <v>Business Analyst</v>
      </c>
      <c r="B1807" s="2">
        <f>Cleaning!F2002*1000</f>
        <v>65000</v>
      </c>
      <c r="C1807" s="2">
        <f>Cleaning!G2002*1000</f>
        <v>120000</v>
      </c>
      <c r="D1807" s="2">
        <f>(Table1[[#This Row],[Salary (Min)]]+Table1[[#This Row],[Salary (Max)]])/2</f>
        <v>92500</v>
      </c>
      <c r="E1807" t="s">
        <v>7515</v>
      </c>
      <c r="F1807" t="s">
        <v>154</v>
      </c>
      <c r="G1807" t="str">
        <f>LEFT(Table1[[#This Row],[Location]],FIND(",",Table1[[#This Row],[Location]])-1)</f>
        <v>San Francisco</v>
      </c>
      <c r="H1807" t="s">
        <v>20</v>
      </c>
      <c r="I1807" t="s">
        <v>46</v>
      </c>
      <c r="J1807" t="s">
        <v>120</v>
      </c>
      <c r="K1807" t="b">
        <v>0</v>
      </c>
      <c r="L1807">
        <v>1</v>
      </c>
      <c r="M1807">
        <v>0</v>
      </c>
      <c r="N1807">
        <v>0</v>
      </c>
      <c r="O1807">
        <v>0</v>
      </c>
      <c r="P1807">
        <v>0</v>
      </c>
      <c r="Q1807">
        <v>1</v>
      </c>
    </row>
    <row r="1808" spans="1:17" x14ac:dyDescent="0.3">
      <c r="A1808" t="str">
        <f>Cleaning!E2003</f>
        <v>Data Analyst</v>
      </c>
      <c r="B1808" s="2">
        <f>Cleaning!F2003*1000</f>
        <v>65000</v>
      </c>
      <c r="C1808" s="2">
        <f>Cleaning!G2003*1000</f>
        <v>120000</v>
      </c>
      <c r="D1808" s="2">
        <f>(Table1[[#This Row],[Salary (Min)]]+Table1[[#This Row],[Salary (Max)]])/2</f>
        <v>92500</v>
      </c>
      <c r="E1808" t="s">
        <v>6224</v>
      </c>
      <c r="F1808" t="s">
        <v>154</v>
      </c>
      <c r="G1808" t="str">
        <f>LEFT(Table1[[#This Row],[Location]],FIND(",",Table1[[#This Row],[Location]])-1)</f>
        <v>San Francisco</v>
      </c>
      <c r="H1808" t="s">
        <v>91</v>
      </c>
      <c r="I1808" t="s">
        <v>366</v>
      </c>
      <c r="J1808" t="s">
        <v>155</v>
      </c>
      <c r="K1808" t="b">
        <v>0</v>
      </c>
      <c r="L1808">
        <v>1</v>
      </c>
      <c r="M1808">
        <v>0</v>
      </c>
      <c r="N1808">
        <v>0</v>
      </c>
      <c r="O1808">
        <v>0</v>
      </c>
      <c r="P1808">
        <v>2</v>
      </c>
      <c r="Q1808">
        <v>1</v>
      </c>
    </row>
    <row r="1809" spans="1:17" x14ac:dyDescent="0.3">
      <c r="A1809" t="str">
        <f>Cleaning!E2004</f>
        <v>Data Analyst</v>
      </c>
      <c r="B1809" s="2">
        <f>Cleaning!F2004*1000</f>
        <v>65000</v>
      </c>
      <c r="C1809" s="2">
        <f>Cleaning!G2004*1000</f>
        <v>120000</v>
      </c>
      <c r="D1809" s="2">
        <f>(Table1[[#This Row],[Salary (Min)]]+Table1[[#This Row],[Salary (Max)]])/2</f>
        <v>92500</v>
      </c>
      <c r="E1809" t="s">
        <v>6264</v>
      </c>
      <c r="F1809" t="s">
        <v>154</v>
      </c>
      <c r="G1809" t="str">
        <f>LEFT(Table1[[#This Row],[Location]],FIND(",",Table1[[#This Row],[Location]])-1)</f>
        <v>San Francisco</v>
      </c>
      <c r="H1809" t="s">
        <v>118</v>
      </c>
      <c r="I1809" t="s">
        <v>46</v>
      </c>
      <c r="J1809" t="s">
        <v>47</v>
      </c>
      <c r="K1809" t="b">
        <v>0</v>
      </c>
      <c r="L1809">
        <v>1</v>
      </c>
      <c r="M1809">
        <v>0</v>
      </c>
      <c r="N1809">
        <v>0</v>
      </c>
      <c r="O1809">
        <v>0</v>
      </c>
      <c r="P1809">
        <v>0</v>
      </c>
      <c r="Q1809">
        <v>0</v>
      </c>
    </row>
    <row r="1810" spans="1:17" x14ac:dyDescent="0.3">
      <c r="A1810" t="str">
        <f>Cleaning!E2005</f>
        <v>Data Analyst</v>
      </c>
      <c r="B1810" s="2">
        <f>Cleaning!F2005*1000</f>
        <v>65000</v>
      </c>
      <c r="C1810" s="2">
        <f>Cleaning!G2005*1000</f>
        <v>120000</v>
      </c>
      <c r="D1810" s="2">
        <f>(Table1[[#This Row],[Salary (Min)]]+Table1[[#This Row],[Salary (Max)]])/2</f>
        <v>92500</v>
      </c>
      <c r="E1810" t="s">
        <v>7516</v>
      </c>
      <c r="F1810" t="s">
        <v>154</v>
      </c>
      <c r="G1810" t="str">
        <f>LEFT(Table1[[#This Row],[Location]],FIND(",",Table1[[#This Row],[Location]])-1)</f>
        <v>San Francisco</v>
      </c>
      <c r="H1810" t="s">
        <v>28</v>
      </c>
      <c r="I1810" t="s">
        <v>194</v>
      </c>
      <c r="J1810" t="s">
        <v>31</v>
      </c>
      <c r="K1810" t="b">
        <v>0</v>
      </c>
      <c r="L1810">
        <v>1</v>
      </c>
      <c r="M1810">
        <v>1</v>
      </c>
      <c r="N1810">
        <v>0</v>
      </c>
      <c r="O1810">
        <v>0</v>
      </c>
      <c r="P1810">
        <v>0</v>
      </c>
      <c r="Q1810">
        <v>1</v>
      </c>
    </row>
    <row r="1811" spans="1:17" x14ac:dyDescent="0.3">
      <c r="A1811" t="str">
        <f>Cleaning!E2006</f>
        <v>Data Analyst</v>
      </c>
      <c r="B1811" s="2">
        <f>Cleaning!F2006*1000</f>
        <v>65000</v>
      </c>
      <c r="C1811" s="2">
        <f>Cleaning!G2006*1000</f>
        <v>120000</v>
      </c>
      <c r="D1811" s="2">
        <f>(Table1[[#This Row],[Salary (Min)]]+Table1[[#This Row],[Salary (Max)]])/2</f>
        <v>92500</v>
      </c>
      <c r="E1811" t="s">
        <v>6189</v>
      </c>
      <c r="F1811" t="s">
        <v>405</v>
      </c>
      <c r="G1811" t="str">
        <f>LEFT(Table1[[#This Row],[Location]],FIND(",",Table1[[#This Row],[Location]])-1)</f>
        <v>San Mateo</v>
      </c>
      <c r="H1811" t="s">
        <v>91</v>
      </c>
      <c r="I1811" t="s">
        <v>222</v>
      </c>
      <c r="J1811" t="s">
        <v>106</v>
      </c>
      <c r="K1811" t="b">
        <v>0</v>
      </c>
      <c r="L1811">
        <v>1</v>
      </c>
      <c r="M1811">
        <v>0</v>
      </c>
      <c r="N1811">
        <v>0</v>
      </c>
      <c r="O1811">
        <v>0</v>
      </c>
      <c r="P1811">
        <v>0</v>
      </c>
      <c r="Q1811">
        <v>0</v>
      </c>
    </row>
    <row r="1812" spans="1:17" x14ac:dyDescent="0.3">
      <c r="A1812" t="str">
        <f>Cleaning!E2007</f>
        <v>Data Analyst</v>
      </c>
      <c r="B1812" s="2">
        <f>Cleaning!F2007*1000</f>
        <v>65000</v>
      </c>
      <c r="C1812" s="2">
        <f>Cleaning!G2007*1000</f>
        <v>120000</v>
      </c>
      <c r="D1812" s="2">
        <f>(Table1[[#This Row],[Salary (Min)]]+Table1[[#This Row],[Salary (Max)]])/2</f>
        <v>92500</v>
      </c>
      <c r="E1812" t="s">
        <v>7517</v>
      </c>
      <c r="F1812" t="s">
        <v>1909</v>
      </c>
      <c r="G1812" t="str">
        <f>LEFT(Table1[[#This Row],[Location]],FIND(",",Table1[[#This Row],[Location]])-1)</f>
        <v>Oakland</v>
      </c>
      <c r="H1812" t="s">
        <v>118</v>
      </c>
      <c r="I1812" t="s">
        <v>46</v>
      </c>
      <c r="J1812" t="s">
        <v>441</v>
      </c>
      <c r="K1812" t="b">
        <v>0</v>
      </c>
      <c r="L1812">
        <v>1</v>
      </c>
      <c r="M1812">
        <v>1</v>
      </c>
      <c r="N1812">
        <v>0</v>
      </c>
      <c r="O1812">
        <v>1</v>
      </c>
      <c r="P1812">
        <v>0</v>
      </c>
      <c r="Q1812">
        <v>1</v>
      </c>
    </row>
    <row r="1813" spans="1:17" x14ac:dyDescent="0.3">
      <c r="A1813" t="str">
        <f>Cleaning!E2008</f>
        <v>Business Analyst</v>
      </c>
      <c r="B1813" s="2">
        <f>Cleaning!F2008*1000</f>
        <v>65000</v>
      </c>
      <c r="C1813" s="2">
        <f>Cleaning!G2008*1000</f>
        <v>120000</v>
      </c>
      <c r="D1813" s="2">
        <f>(Table1[[#This Row],[Salary (Min)]]+Table1[[#This Row],[Salary (Max)]])/2</f>
        <v>92500</v>
      </c>
      <c r="E1813" t="s">
        <v>7518</v>
      </c>
      <c r="F1813" t="s">
        <v>154</v>
      </c>
      <c r="G1813" t="str">
        <f>LEFT(Table1[[#This Row],[Location]],FIND(",",Table1[[#This Row],[Location]])-1)</f>
        <v>San Francisco</v>
      </c>
      <c r="H1813" t="s">
        <v>51</v>
      </c>
      <c r="I1813" t="s">
        <v>119</v>
      </c>
      <c r="J1813" t="s">
        <v>160</v>
      </c>
      <c r="K1813" t="b">
        <v>0</v>
      </c>
      <c r="L1813">
        <v>1</v>
      </c>
      <c r="M1813">
        <v>0</v>
      </c>
      <c r="N1813">
        <v>0</v>
      </c>
      <c r="O1813">
        <v>0</v>
      </c>
      <c r="P1813">
        <v>0</v>
      </c>
      <c r="Q1813">
        <v>0</v>
      </c>
    </row>
    <row r="1814" spans="1:17" x14ac:dyDescent="0.3">
      <c r="A1814" t="str">
        <f>Cleaning!E2009</f>
        <v>Business Analyst</v>
      </c>
      <c r="B1814" s="2">
        <f>Cleaning!F2009*1000</f>
        <v>65000</v>
      </c>
      <c r="C1814" s="2">
        <f>Cleaning!G2009*1000</f>
        <v>120000</v>
      </c>
      <c r="D1814" s="2">
        <f>(Table1[[#This Row],[Salary (Min)]]+Table1[[#This Row],[Salary (Max)]])/2</f>
        <v>92500</v>
      </c>
      <c r="E1814" t="s">
        <v>6470</v>
      </c>
      <c r="F1814" t="s">
        <v>154</v>
      </c>
      <c r="G1814" t="str">
        <f>LEFT(Table1[[#This Row],[Location]],FIND(",",Table1[[#This Row],[Location]])-1)</f>
        <v>San Francisco</v>
      </c>
      <c r="H1814" t="s">
        <v>118</v>
      </c>
      <c r="I1814" t="s">
        <v>222</v>
      </c>
      <c r="J1814" t="s">
        <v>120</v>
      </c>
      <c r="K1814" t="b">
        <v>0</v>
      </c>
      <c r="L1814">
        <v>1</v>
      </c>
      <c r="M1814">
        <v>0</v>
      </c>
      <c r="N1814">
        <v>0</v>
      </c>
      <c r="O1814">
        <v>0</v>
      </c>
      <c r="P1814">
        <v>0</v>
      </c>
      <c r="Q1814">
        <v>0</v>
      </c>
    </row>
    <row r="1815" spans="1:17" x14ac:dyDescent="0.3">
      <c r="A1815" t="str">
        <f>Cleaning!E2010</f>
        <v>Data Analyst</v>
      </c>
      <c r="B1815" s="2">
        <f>Cleaning!F2010*1000</f>
        <v>65000</v>
      </c>
      <c r="C1815" s="2">
        <f>Cleaning!G2010*1000</f>
        <v>120000</v>
      </c>
      <c r="D1815" s="2">
        <f>(Table1[[#This Row],[Salary (Min)]]+Table1[[#This Row],[Salary (Max)]])/2</f>
        <v>92500</v>
      </c>
      <c r="E1815" t="s">
        <v>7519</v>
      </c>
      <c r="F1815" t="s">
        <v>154</v>
      </c>
      <c r="G1815" t="str">
        <f>LEFT(Table1[[#This Row],[Location]],FIND(",",Table1[[#This Row],[Location]])-1)</f>
        <v>San Francisco</v>
      </c>
      <c r="H1815" t="s">
        <v>137</v>
      </c>
      <c r="I1815" t="s">
        <v>137</v>
      </c>
      <c r="J1815" t="s">
        <v>39</v>
      </c>
      <c r="K1815" t="b">
        <v>0</v>
      </c>
      <c r="L1815">
        <v>1</v>
      </c>
      <c r="M1815">
        <v>0</v>
      </c>
      <c r="N1815">
        <v>0</v>
      </c>
      <c r="O1815">
        <v>0</v>
      </c>
      <c r="P1815">
        <v>0</v>
      </c>
      <c r="Q1815">
        <v>0</v>
      </c>
    </row>
    <row r="1816" spans="1:17" x14ac:dyDescent="0.3">
      <c r="A1816" t="str">
        <f>Cleaning!E2011</f>
        <v>Data Analyst</v>
      </c>
      <c r="B1816" s="2">
        <f>Cleaning!F2011*1000</f>
        <v>65000</v>
      </c>
      <c r="C1816" s="2">
        <f>Cleaning!G2011*1000</f>
        <v>120000</v>
      </c>
      <c r="D1816" s="2">
        <f>(Table1[[#This Row],[Salary (Min)]]+Table1[[#This Row],[Salary (Max)]])/2</f>
        <v>92500</v>
      </c>
      <c r="E1816" t="s">
        <v>7468</v>
      </c>
      <c r="F1816" t="s">
        <v>154</v>
      </c>
      <c r="G1816" t="str">
        <f>LEFT(Table1[[#This Row],[Location]],FIND(",",Table1[[#This Row],[Location]])-1)</f>
        <v>San Francisco</v>
      </c>
      <c r="H1816" t="s">
        <v>35</v>
      </c>
      <c r="I1816" t="s">
        <v>282</v>
      </c>
      <c r="J1816" t="s">
        <v>39</v>
      </c>
      <c r="K1816" t="b">
        <v>0</v>
      </c>
      <c r="L1816">
        <v>0</v>
      </c>
      <c r="M1816">
        <v>0</v>
      </c>
      <c r="N1816">
        <v>0</v>
      </c>
      <c r="O1816">
        <v>0</v>
      </c>
      <c r="P1816">
        <v>1</v>
      </c>
      <c r="Q1816">
        <v>0</v>
      </c>
    </row>
    <row r="1817" spans="1:17" x14ac:dyDescent="0.3">
      <c r="A1817" t="str">
        <f>Cleaning!E2012</f>
        <v>Data Analyst</v>
      </c>
      <c r="B1817" s="2">
        <f>Cleaning!F2012*1000</f>
        <v>65000</v>
      </c>
      <c r="C1817" s="2">
        <f>Cleaning!G2012*1000</f>
        <v>120000</v>
      </c>
      <c r="D1817" s="2">
        <f>(Table1[[#This Row],[Salary (Min)]]+Table1[[#This Row],[Salary (Max)]])/2</f>
        <v>92500</v>
      </c>
      <c r="E1817" t="s">
        <v>6717</v>
      </c>
      <c r="F1817" t="s">
        <v>154</v>
      </c>
      <c r="G1817" t="str">
        <f>LEFT(Table1[[#This Row],[Location]],FIND(",",Table1[[#This Row],[Location]])-1)</f>
        <v>San Francisco</v>
      </c>
      <c r="H1817" t="s">
        <v>35</v>
      </c>
      <c r="I1817" t="s">
        <v>2364</v>
      </c>
      <c r="J1817" t="s">
        <v>229</v>
      </c>
      <c r="K1817" t="b">
        <v>0</v>
      </c>
      <c r="L1817">
        <v>1</v>
      </c>
      <c r="M1817">
        <v>1</v>
      </c>
      <c r="N1817">
        <v>0</v>
      </c>
      <c r="O1817">
        <v>0</v>
      </c>
      <c r="P1817">
        <v>0</v>
      </c>
      <c r="Q1817">
        <v>1</v>
      </c>
    </row>
    <row r="1818" spans="1:17" x14ac:dyDescent="0.3">
      <c r="A1818" t="str">
        <f>Cleaning!E2013</f>
        <v>Data Analyst</v>
      </c>
      <c r="B1818" s="2">
        <f>Cleaning!F2013*1000</f>
        <v>65000</v>
      </c>
      <c r="C1818" s="2">
        <f>Cleaning!G2013*1000</f>
        <v>120000</v>
      </c>
      <c r="D1818" s="2">
        <f>(Table1[[#This Row],[Salary (Min)]]+Table1[[#This Row],[Salary (Max)]])/2</f>
        <v>92500</v>
      </c>
      <c r="E1818" t="s">
        <v>7501</v>
      </c>
      <c r="F1818" t="s">
        <v>154</v>
      </c>
      <c r="G1818" t="str">
        <f>LEFT(Table1[[#This Row],[Location]],FIND(",",Table1[[#This Row],[Location]])-1)</f>
        <v>San Francisco</v>
      </c>
      <c r="H1818" t="s">
        <v>35</v>
      </c>
      <c r="I1818" t="s">
        <v>202</v>
      </c>
      <c r="J1818" t="s">
        <v>75</v>
      </c>
      <c r="K1818" t="b">
        <v>0</v>
      </c>
      <c r="L1818">
        <v>1</v>
      </c>
      <c r="M1818">
        <v>0</v>
      </c>
      <c r="N1818">
        <v>0</v>
      </c>
      <c r="O1818">
        <v>0</v>
      </c>
      <c r="P1818">
        <v>0</v>
      </c>
      <c r="Q1818">
        <v>1</v>
      </c>
    </row>
    <row r="1819" spans="1:17" x14ac:dyDescent="0.3">
      <c r="A1819" t="str">
        <f>Cleaning!E2014</f>
        <v>Data Analyst</v>
      </c>
      <c r="B1819" s="2">
        <f>Cleaning!F2014*1000</f>
        <v>65000</v>
      </c>
      <c r="C1819" s="2">
        <f>Cleaning!G2014*1000</f>
        <v>120000</v>
      </c>
      <c r="D1819" s="2">
        <f>(Table1[[#This Row],[Salary (Min)]]+Table1[[#This Row],[Salary (Max)]])/2</f>
        <v>92500</v>
      </c>
      <c r="E1819" t="s">
        <v>6205</v>
      </c>
      <c r="F1819" t="s">
        <v>5451</v>
      </c>
      <c r="G1819" t="str">
        <f>LEFT(Table1[[#This Row],[Location]],FIND(",",Table1[[#This Row],[Location]])-1)</f>
        <v>San Ramon</v>
      </c>
      <c r="H1819" t="s">
        <v>28</v>
      </c>
      <c r="I1819" t="s">
        <v>222</v>
      </c>
      <c r="J1819" t="s">
        <v>75</v>
      </c>
      <c r="K1819" t="b">
        <v>0</v>
      </c>
      <c r="L1819">
        <v>1</v>
      </c>
      <c r="M1819">
        <v>0</v>
      </c>
      <c r="N1819">
        <v>0</v>
      </c>
      <c r="O1819">
        <v>0</v>
      </c>
      <c r="P1819">
        <v>0</v>
      </c>
      <c r="Q1819">
        <v>0</v>
      </c>
    </row>
    <row r="1820" spans="1:17" x14ac:dyDescent="0.3">
      <c r="A1820" t="str">
        <f>Cleaning!E2015</f>
        <v>Data Analyst</v>
      </c>
      <c r="B1820" s="2">
        <f>Cleaning!F2015*1000</f>
        <v>65000</v>
      </c>
      <c r="C1820" s="2">
        <f>Cleaning!G2015*1000</f>
        <v>120000</v>
      </c>
      <c r="D1820" s="2">
        <f>(Table1[[#This Row],[Salary (Min)]]+Table1[[#This Row],[Salary (Max)]])/2</f>
        <v>92500</v>
      </c>
      <c r="E1820" t="s">
        <v>7520</v>
      </c>
      <c r="F1820" t="s">
        <v>5554</v>
      </c>
      <c r="G1820" t="str">
        <f>LEFT(Table1[[#This Row],[Location]],FIND(",",Table1[[#This Row],[Location]])-1)</f>
        <v>Hercules</v>
      </c>
      <c r="H1820" t="s">
        <v>72</v>
      </c>
      <c r="I1820" t="s">
        <v>475</v>
      </c>
      <c r="J1820" t="s">
        <v>31</v>
      </c>
      <c r="K1820" t="b">
        <v>0</v>
      </c>
      <c r="L1820">
        <v>1</v>
      </c>
      <c r="M1820">
        <v>0</v>
      </c>
      <c r="N1820">
        <v>0</v>
      </c>
      <c r="O1820">
        <v>1</v>
      </c>
      <c r="P1820">
        <v>0</v>
      </c>
      <c r="Q1820">
        <v>0</v>
      </c>
    </row>
    <row r="1821" spans="1:17" x14ac:dyDescent="0.3">
      <c r="A1821" t="str">
        <f>Cleaning!E2016</f>
        <v>Business Analyst</v>
      </c>
      <c r="B1821" s="2">
        <f>Cleaning!F2016*1000</f>
        <v>65000</v>
      </c>
      <c r="C1821" s="2">
        <f>Cleaning!G2016*1000</f>
        <v>120000</v>
      </c>
      <c r="D1821" s="2">
        <f>(Table1[[#This Row],[Salary (Min)]]+Table1[[#This Row],[Salary (Max)]])/2</f>
        <v>92500</v>
      </c>
      <c r="E1821" t="s">
        <v>7521</v>
      </c>
      <c r="F1821" t="s">
        <v>5435</v>
      </c>
      <c r="G1821" t="str">
        <f>LEFT(Table1[[#This Row],[Location]],FIND(",",Table1[[#This Row],[Location]])-1)</f>
        <v>South San Francisco</v>
      </c>
      <c r="H1821" t="s">
        <v>91</v>
      </c>
      <c r="I1821" t="s">
        <v>202</v>
      </c>
      <c r="J1821" t="s">
        <v>39</v>
      </c>
      <c r="K1821" t="b">
        <v>0</v>
      </c>
      <c r="L1821">
        <v>0</v>
      </c>
      <c r="M1821">
        <v>0</v>
      </c>
      <c r="N1821">
        <v>0</v>
      </c>
      <c r="O1821">
        <v>0</v>
      </c>
      <c r="P1821">
        <v>0</v>
      </c>
      <c r="Q1821">
        <v>1</v>
      </c>
    </row>
    <row r="1822" spans="1:17" x14ac:dyDescent="0.3">
      <c r="A1822" t="str">
        <f>Cleaning!E2017</f>
        <v>Data Analyst</v>
      </c>
      <c r="B1822" s="2">
        <f>Cleaning!F2017*1000</f>
        <v>65000</v>
      </c>
      <c r="C1822" s="2">
        <f>Cleaning!G2017*1000</f>
        <v>120000</v>
      </c>
      <c r="D1822" s="2">
        <f>(Table1[[#This Row],[Salary (Min)]]+Table1[[#This Row],[Salary (Max)]])/2</f>
        <v>92500</v>
      </c>
      <c r="E1822" t="s">
        <v>7522</v>
      </c>
      <c r="F1822" t="s">
        <v>154</v>
      </c>
      <c r="G1822" t="str">
        <f>LEFT(Table1[[#This Row],[Location]],FIND(",",Table1[[#This Row],[Location]])-1)</f>
        <v>San Francisco</v>
      </c>
      <c r="H1822" t="s">
        <v>51</v>
      </c>
      <c r="I1822" t="s">
        <v>37</v>
      </c>
      <c r="J1822" t="s">
        <v>39</v>
      </c>
      <c r="K1822" t="b">
        <v>0</v>
      </c>
      <c r="L1822">
        <v>1</v>
      </c>
      <c r="M1822">
        <v>0</v>
      </c>
      <c r="N1822">
        <v>0</v>
      </c>
      <c r="O1822">
        <v>0</v>
      </c>
      <c r="P1822">
        <v>0</v>
      </c>
      <c r="Q1822">
        <v>1</v>
      </c>
    </row>
    <row r="1823" spans="1:17" x14ac:dyDescent="0.3">
      <c r="A1823" t="str">
        <f>Cleaning!E2018</f>
        <v>Data Analyst</v>
      </c>
      <c r="B1823" s="2">
        <f>Cleaning!F2018*1000</f>
        <v>65000</v>
      </c>
      <c r="C1823" s="2">
        <f>Cleaning!G2018*1000</f>
        <v>120000</v>
      </c>
      <c r="D1823" s="2">
        <f>(Table1[[#This Row],[Salary (Min)]]+Table1[[#This Row],[Salary (Max)]])/2</f>
        <v>92500</v>
      </c>
      <c r="E1823" t="s">
        <v>6360</v>
      </c>
      <c r="F1823" t="s">
        <v>154</v>
      </c>
      <c r="G1823" t="str">
        <f>LEFT(Table1[[#This Row],[Location]],FIND(",",Table1[[#This Row],[Location]])-1)</f>
        <v>San Francisco</v>
      </c>
      <c r="H1823" t="s">
        <v>91</v>
      </c>
      <c r="I1823" t="s">
        <v>99</v>
      </c>
      <c r="J1823" t="s">
        <v>39</v>
      </c>
      <c r="K1823" t="b">
        <v>0</v>
      </c>
      <c r="L1823">
        <v>0</v>
      </c>
      <c r="M1823">
        <v>0</v>
      </c>
      <c r="N1823">
        <v>0</v>
      </c>
      <c r="O1823">
        <v>0</v>
      </c>
      <c r="P1823">
        <v>0</v>
      </c>
      <c r="Q1823">
        <v>1</v>
      </c>
    </row>
    <row r="1824" spans="1:17" x14ac:dyDescent="0.3">
      <c r="A1824" t="str">
        <f>Cleaning!E2019</f>
        <v>Data Analyst</v>
      </c>
      <c r="B1824" s="2">
        <f>Cleaning!F2019*1000</f>
        <v>65000</v>
      </c>
      <c r="C1824" s="2">
        <f>Cleaning!G2019*1000</f>
        <v>120000</v>
      </c>
      <c r="D1824" s="2">
        <f>(Table1[[#This Row],[Salary (Min)]]+Table1[[#This Row],[Salary (Max)]])/2</f>
        <v>92500</v>
      </c>
      <c r="E1824" t="s">
        <v>6210</v>
      </c>
      <c r="F1824" t="s">
        <v>154</v>
      </c>
      <c r="G1824" t="str">
        <f>LEFT(Table1[[#This Row],[Location]],FIND(",",Table1[[#This Row],[Location]])-1)</f>
        <v>San Francisco</v>
      </c>
      <c r="H1824" t="s">
        <v>51</v>
      </c>
      <c r="I1824" t="s">
        <v>46</v>
      </c>
      <c r="J1824" t="s">
        <v>24</v>
      </c>
      <c r="K1824" t="b">
        <v>0</v>
      </c>
      <c r="L1824">
        <v>1</v>
      </c>
      <c r="M1824">
        <v>0</v>
      </c>
      <c r="N1824">
        <v>0</v>
      </c>
      <c r="O1824">
        <v>0</v>
      </c>
      <c r="P1824">
        <v>0</v>
      </c>
      <c r="Q1824">
        <v>0</v>
      </c>
    </row>
    <row r="1825" spans="1:17" x14ac:dyDescent="0.3">
      <c r="A1825" t="str">
        <f>Cleaning!E2020</f>
        <v>Data Analyst</v>
      </c>
      <c r="B1825" s="2">
        <f>Cleaning!F2020*1000</f>
        <v>65000</v>
      </c>
      <c r="C1825" s="2">
        <f>Cleaning!G2020*1000</f>
        <v>120000</v>
      </c>
      <c r="D1825" s="2">
        <f>(Table1[[#This Row],[Salary (Min)]]+Table1[[#This Row],[Salary (Max)]])/2</f>
        <v>92500</v>
      </c>
      <c r="E1825" t="s">
        <v>7523</v>
      </c>
      <c r="F1825" t="s">
        <v>154</v>
      </c>
      <c r="G1825" t="str">
        <f>LEFT(Table1[[#This Row],[Location]],FIND(",",Table1[[#This Row],[Location]])-1)</f>
        <v>San Francisco</v>
      </c>
      <c r="H1825" t="s">
        <v>137</v>
      </c>
      <c r="I1825" t="s">
        <v>137</v>
      </c>
      <c r="J1825" t="s">
        <v>137</v>
      </c>
      <c r="K1825" t="b">
        <v>0</v>
      </c>
      <c r="L1825">
        <v>1</v>
      </c>
      <c r="M1825">
        <v>1</v>
      </c>
      <c r="N1825">
        <v>0</v>
      </c>
      <c r="O1825">
        <v>0</v>
      </c>
      <c r="P1825">
        <v>0</v>
      </c>
      <c r="Q1825">
        <v>0</v>
      </c>
    </row>
    <row r="1826" spans="1:17" x14ac:dyDescent="0.3">
      <c r="A1826" t="str">
        <f>Cleaning!E2021</f>
        <v>Business Analyst</v>
      </c>
      <c r="B1826" s="2">
        <f>Cleaning!F2021*1000</f>
        <v>65000</v>
      </c>
      <c r="C1826" s="2">
        <f>Cleaning!G2021*1000</f>
        <v>120000</v>
      </c>
      <c r="D1826" s="2">
        <f>(Table1[[#This Row],[Salary (Min)]]+Table1[[#This Row],[Salary (Max)]])/2</f>
        <v>92500</v>
      </c>
      <c r="E1826" t="s">
        <v>6234</v>
      </c>
      <c r="F1826" t="s">
        <v>154</v>
      </c>
      <c r="G1826" t="str">
        <f>LEFT(Table1[[#This Row],[Location]],FIND(",",Table1[[#This Row],[Location]])-1)</f>
        <v>San Francisco</v>
      </c>
      <c r="H1826" t="s">
        <v>35</v>
      </c>
      <c r="I1826" t="s">
        <v>222</v>
      </c>
      <c r="J1826" t="s">
        <v>31</v>
      </c>
      <c r="K1826" t="b">
        <v>1</v>
      </c>
      <c r="L1826">
        <v>1</v>
      </c>
      <c r="M1826">
        <v>1</v>
      </c>
      <c r="N1826">
        <v>0</v>
      </c>
      <c r="O1826">
        <v>1</v>
      </c>
      <c r="P1826">
        <v>0</v>
      </c>
      <c r="Q1826">
        <v>1</v>
      </c>
    </row>
    <row r="1827" spans="1:17" x14ac:dyDescent="0.3">
      <c r="A1827" t="str">
        <f>Cleaning!E2022</f>
        <v>Business Analyst</v>
      </c>
      <c r="B1827" s="2">
        <f>Cleaning!F2022*1000</f>
        <v>65000</v>
      </c>
      <c r="C1827" s="2">
        <f>Cleaning!G2022*1000</f>
        <v>120000</v>
      </c>
      <c r="D1827" s="2">
        <f>(Table1[[#This Row],[Salary (Min)]]+Table1[[#This Row],[Salary (Max)]])/2</f>
        <v>92500</v>
      </c>
      <c r="E1827" t="s">
        <v>7524</v>
      </c>
      <c r="F1827" t="s">
        <v>405</v>
      </c>
      <c r="G1827" t="str">
        <f>LEFT(Table1[[#This Row],[Location]],FIND(",",Table1[[#This Row],[Location]])-1)</f>
        <v>San Mateo</v>
      </c>
      <c r="H1827" t="s">
        <v>118</v>
      </c>
      <c r="I1827" t="s">
        <v>202</v>
      </c>
      <c r="J1827" t="s">
        <v>160</v>
      </c>
      <c r="K1827" t="b">
        <v>0</v>
      </c>
      <c r="L1827">
        <v>0</v>
      </c>
      <c r="M1827">
        <v>0</v>
      </c>
      <c r="N1827">
        <v>0</v>
      </c>
      <c r="O1827">
        <v>0</v>
      </c>
      <c r="P1827">
        <v>0</v>
      </c>
      <c r="Q1827">
        <v>0</v>
      </c>
    </row>
    <row r="1828" spans="1:17" x14ac:dyDescent="0.3">
      <c r="A1828" t="str">
        <f>Cleaning!E2023</f>
        <v>Data Analyst</v>
      </c>
      <c r="B1828" s="2">
        <f>Cleaning!F2023*1000</f>
        <v>65000</v>
      </c>
      <c r="C1828" s="2">
        <f>Cleaning!G2023*1000</f>
        <v>120000</v>
      </c>
      <c r="D1828" s="2">
        <f>(Table1[[#This Row],[Salary (Min)]]+Table1[[#This Row],[Salary (Max)]])/2</f>
        <v>92500</v>
      </c>
      <c r="E1828" t="s">
        <v>7525</v>
      </c>
      <c r="F1828" t="s">
        <v>5344</v>
      </c>
      <c r="G1828" t="str">
        <f>LEFT(Table1[[#This Row],[Location]],FIND(",",Table1[[#This Row],[Location]])-1)</f>
        <v>Foster City</v>
      </c>
      <c r="H1828" t="s">
        <v>118</v>
      </c>
      <c r="I1828" t="s">
        <v>46</v>
      </c>
      <c r="J1828" t="s">
        <v>39</v>
      </c>
      <c r="K1828" t="b">
        <v>0</v>
      </c>
      <c r="L1828">
        <v>0</v>
      </c>
      <c r="M1828">
        <v>0</v>
      </c>
      <c r="N1828">
        <v>0</v>
      </c>
      <c r="O1828">
        <v>0</v>
      </c>
      <c r="P1828">
        <v>0</v>
      </c>
      <c r="Q1828">
        <v>1</v>
      </c>
    </row>
    <row r="1829" spans="1:17" x14ac:dyDescent="0.3">
      <c r="A1829" t="str">
        <f>Cleaning!E2024</f>
        <v>Data Analyst</v>
      </c>
      <c r="B1829" s="2">
        <f>Cleaning!F2024*1000</f>
        <v>65000</v>
      </c>
      <c r="C1829" s="2">
        <f>Cleaning!G2024*1000</f>
        <v>120000</v>
      </c>
      <c r="D1829" s="2">
        <f>(Table1[[#This Row],[Salary (Min)]]+Table1[[#This Row],[Salary (Max)]])/2</f>
        <v>92500</v>
      </c>
      <c r="E1829" t="s">
        <v>7526</v>
      </c>
      <c r="F1829" t="s">
        <v>154</v>
      </c>
      <c r="G1829" t="str">
        <f>LEFT(Table1[[#This Row],[Location]],FIND(",",Table1[[#This Row],[Location]])-1)</f>
        <v>San Francisco</v>
      </c>
      <c r="H1829" t="s">
        <v>118</v>
      </c>
      <c r="I1829" t="s">
        <v>1127</v>
      </c>
      <c r="J1829" t="s">
        <v>39</v>
      </c>
      <c r="K1829" t="b">
        <v>0</v>
      </c>
      <c r="L1829">
        <v>1</v>
      </c>
      <c r="M1829">
        <v>1</v>
      </c>
      <c r="N1829">
        <v>0</v>
      </c>
      <c r="O1829">
        <v>0</v>
      </c>
      <c r="P1829">
        <v>0</v>
      </c>
      <c r="Q1829">
        <v>1</v>
      </c>
    </row>
    <row r="1830" spans="1:17" x14ac:dyDescent="0.3">
      <c r="A1830" t="str">
        <f>Cleaning!E2025</f>
        <v>Data Analyst</v>
      </c>
      <c r="B1830" s="2">
        <f>Cleaning!F2025*1000</f>
        <v>65000</v>
      </c>
      <c r="C1830" s="2">
        <f>Cleaning!G2025*1000</f>
        <v>120000</v>
      </c>
      <c r="D1830" s="2">
        <f>(Table1[[#This Row],[Salary (Min)]]+Table1[[#This Row],[Salary (Max)]])/2</f>
        <v>92500</v>
      </c>
      <c r="E1830" t="s">
        <v>7527</v>
      </c>
      <c r="F1830" t="s">
        <v>5368</v>
      </c>
      <c r="G1830" t="str">
        <f>LEFT(Table1[[#This Row],[Location]],FIND(",",Table1[[#This Row],[Location]])-1)</f>
        <v>Berkeley</v>
      </c>
      <c r="H1830" t="s">
        <v>28</v>
      </c>
      <c r="I1830" t="s">
        <v>563</v>
      </c>
      <c r="J1830" t="s">
        <v>229</v>
      </c>
      <c r="K1830" t="b">
        <v>0</v>
      </c>
      <c r="L1830">
        <v>1</v>
      </c>
      <c r="M1830">
        <v>0</v>
      </c>
      <c r="N1830">
        <v>0</v>
      </c>
      <c r="O1830">
        <v>0</v>
      </c>
      <c r="P1830">
        <v>0</v>
      </c>
      <c r="Q1830">
        <v>0</v>
      </c>
    </row>
    <row r="1831" spans="1:17" x14ac:dyDescent="0.3">
      <c r="A1831" t="str">
        <f>Cleaning!E781</f>
        <v>Data Analyst</v>
      </c>
      <c r="B1831" s="2">
        <f>Cleaning!F781*1000</f>
        <v>67000</v>
      </c>
      <c r="C1831" s="2">
        <f>Cleaning!G781*1000</f>
        <v>92000</v>
      </c>
      <c r="D1831" s="2">
        <f>(Table1[[#This Row],[Salary (Min)]]+Table1[[#This Row],[Salary (Max)]])/2</f>
        <v>79500</v>
      </c>
      <c r="E1831" t="s">
        <v>6729</v>
      </c>
      <c r="F1831" t="s">
        <v>2407</v>
      </c>
      <c r="G1831" t="str">
        <f>LEFT(Table1[[#This Row],[Location]],FIND(",",Table1[[#This Row],[Location]])-1)</f>
        <v>Burr Ridge</v>
      </c>
      <c r="H1831" t="s">
        <v>118</v>
      </c>
      <c r="I1831" t="s">
        <v>1737</v>
      </c>
      <c r="J1831" t="s">
        <v>39</v>
      </c>
      <c r="K1831" t="b">
        <v>0</v>
      </c>
      <c r="L1831">
        <v>0</v>
      </c>
      <c r="M1831">
        <v>0</v>
      </c>
      <c r="N1831">
        <v>0</v>
      </c>
      <c r="O1831">
        <v>0</v>
      </c>
      <c r="P1831">
        <v>0</v>
      </c>
      <c r="Q1831">
        <v>0</v>
      </c>
    </row>
    <row r="1832" spans="1:17" x14ac:dyDescent="0.3">
      <c r="A1832" t="str">
        <f>Cleaning!E782</f>
        <v>Data Analyst</v>
      </c>
      <c r="B1832" s="2">
        <f>Cleaning!F782*1000</f>
        <v>67000</v>
      </c>
      <c r="C1832" s="2">
        <f>Cleaning!G782*1000</f>
        <v>92000</v>
      </c>
      <c r="D1832" s="2">
        <f>(Table1[[#This Row],[Salary (Min)]]+Table1[[#This Row],[Salary (Max)]])/2</f>
        <v>79500</v>
      </c>
      <c r="E1832" t="s">
        <v>6224</v>
      </c>
      <c r="F1832" t="s">
        <v>252</v>
      </c>
      <c r="G1832" t="str">
        <f>LEFT(Table1[[#This Row],[Location]],FIND(",",Table1[[#This Row],[Location]])-1)</f>
        <v>Chicago</v>
      </c>
      <c r="H1832" t="s">
        <v>91</v>
      </c>
      <c r="I1832" t="s">
        <v>366</v>
      </c>
      <c r="J1832" t="s">
        <v>155</v>
      </c>
      <c r="K1832" t="b">
        <v>0</v>
      </c>
      <c r="L1832">
        <v>1</v>
      </c>
      <c r="M1832">
        <v>1</v>
      </c>
      <c r="N1832">
        <v>0</v>
      </c>
      <c r="O1832">
        <v>1</v>
      </c>
      <c r="P1832">
        <v>0</v>
      </c>
      <c r="Q1832">
        <v>1</v>
      </c>
    </row>
    <row r="1833" spans="1:17" x14ac:dyDescent="0.3">
      <c r="A1833" t="str">
        <f>Cleaning!E783</f>
        <v>Data Analyst</v>
      </c>
      <c r="B1833" s="2">
        <f>Cleaning!F783*1000</f>
        <v>67000</v>
      </c>
      <c r="C1833" s="2">
        <f>Cleaning!G783*1000</f>
        <v>92000</v>
      </c>
      <c r="D1833" s="2">
        <f>(Table1[[#This Row],[Salary (Min)]]+Table1[[#This Row],[Salary (Max)]])/2</f>
        <v>79500</v>
      </c>
      <c r="E1833" t="s">
        <v>6730</v>
      </c>
      <c r="F1833" t="s">
        <v>252</v>
      </c>
      <c r="G1833" t="str">
        <f>LEFT(Table1[[#This Row],[Location]],FIND(",",Table1[[#This Row],[Location]])-1)</f>
        <v>Chicago</v>
      </c>
      <c r="H1833" t="s">
        <v>72</v>
      </c>
      <c r="I1833" t="s">
        <v>29</v>
      </c>
      <c r="J1833" t="s">
        <v>75</v>
      </c>
      <c r="K1833" t="b">
        <v>0</v>
      </c>
      <c r="L1833">
        <v>1</v>
      </c>
      <c r="M1833">
        <v>0</v>
      </c>
      <c r="N1833">
        <v>0</v>
      </c>
      <c r="O1833">
        <v>0</v>
      </c>
      <c r="P1833">
        <v>0</v>
      </c>
      <c r="Q1833">
        <v>1</v>
      </c>
    </row>
    <row r="1834" spans="1:17" x14ac:dyDescent="0.3">
      <c r="A1834" t="str">
        <f>Cleaning!E784</f>
        <v>Data Analyst</v>
      </c>
      <c r="B1834" s="2">
        <f>Cleaning!F784*1000</f>
        <v>67000</v>
      </c>
      <c r="C1834" s="2">
        <f>Cleaning!G784*1000</f>
        <v>92000</v>
      </c>
      <c r="D1834" s="2">
        <f>(Table1[[#This Row],[Salary (Min)]]+Table1[[#This Row],[Salary (Max)]])/2</f>
        <v>79500</v>
      </c>
      <c r="E1834" t="s">
        <v>6731</v>
      </c>
      <c r="F1834" t="s">
        <v>252</v>
      </c>
      <c r="G1834" t="str">
        <f>LEFT(Table1[[#This Row],[Location]],FIND(",",Table1[[#This Row],[Location]])-1)</f>
        <v>Chicago</v>
      </c>
      <c r="H1834" t="s">
        <v>35</v>
      </c>
      <c r="I1834" t="s">
        <v>222</v>
      </c>
      <c r="J1834" t="s">
        <v>24</v>
      </c>
      <c r="K1834" t="b">
        <v>0</v>
      </c>
      <c r="L1834">
        <v>1</v>
      </c>
      <c r="M1834">
        <v>0</v>
      </c>
      <c r="N1834">
        <v>0</v>
      </c>
      <c r="O1834">
        <v>0</v>
      </c>
      <c r="P1834">
        <v>0</v>
      </c>
      <c r="Q1834">
        <v>1</v>
      </c>
    </row>
    <row r="1835" spans="1:17" x14ac:dyDescent="0.3">
      <c r="A1835" t="str">
        <f>Cleaning!E785</f>
        <v>Data Analyst</v>
      </c>
      <c r="B1835" s="2">
        <f>Cleaning!F785*1000</f>
        <v>67000</v>
      </c>
      <c r="C1835" s="2">
        <f>Cleaning!G785*1000</f>
        <v>92000</v>
      </c>
      <c r="D1835" s="2">
        <f>(Table1[[#This Row],[Salary (Min)]]+Table1[[#This Row],[Salary (Max)]])/2</f>
        <v>79500</v>
      </c>
      <c r="E1835" t="s">
        <v>6732</v>
      </c>
      <c r="F1835" t="s">
        <v>1060</v>
      </c>
      <c r="G1835" t="str">
        <f>LEFT(Table1[[#This Row],[Location]],FIND(",",Table1[[#This Row],[Location]])-1)</f>
        <v>Rolling Meadows</v>
      </c>
      <c r="H1835" t="s">
        <v>51</v>
      </c>
      <c r="I1835" t="s">
        <v>194</v>
      </c>
      <c r="J1835" t="s">
        <v>24</v>
      </c>
      <c r="K1835" t="b">
        <v>0</v>
      </c>
      <c r="L1835">
        <v>0</v>
      </c>
      <c r="M1835">
        <v>0</v>
      </c>
      <c r="N1835">
        <v>0</v>
      </c>
      <c r="O1835">
        <v>1</v>
      </c>
      <c r="P1835">
        <v>1</v>
      </c>
      <c r="Q1835">
        <v>1</v>
      </c>
    </row>
    <row r="1836" spans="1:17" x14ac:dyDescent="0.3">
      <c r="A1836" t="str">
        <f>Cleaning!E786</f>
        <v>Data Analyst</v>
      </c>
      <c r="B1836" s="2">
        <f>Cleaning!F786*1000</f>
        <v>67000</v>
      </c>
      <c r="C1836" s="2">
        <f>Cleaning!G786*1000</f>
        <v>92000</v>
      </c>
      <c r="D1836" s="2">
        <f>(Table1[[#This Row],[Salary (Min)]]+Table1[[#This Row],[Salary (Max)]])/2</f>
        <v>79500</v>
      </c>
      <c r="E1836" t="s">
        <v>6310</v>
      </c>
      <c r="F1836" t="s">
        <v>252</v>
      </c>
      <c r="G1836" t="str">
        <f>LEFT(Table1[[#This Row],[Location]],FIND(",",Table1[[#This Row],[Location]])-1)</f>
        <v>Chicago</v>
      </c>
      <c r="H1836" t="s">
        <v>20</v>
      </c>
      <c r="I1836" t="s">
        <v>222</v>
      </c>
      <c r="J1836" t="s">
        <v>39</v>
      </c>
      <c r="K1836" t="b">
        <v>0</v>
      </c>
      <c r="L1836">
        <v>1</v>
      </c>
      <c r="M1836">
        <v>0</v>
      </c>
      <c r="N1836">
        <v>0</v>
      </c>
      <c r="O1836">
        <v>1</v>
      </c>
      <c r="P1836">
        <v>1</v>
      </c>
      <c r="Q1836">
        <v>1</v>
      </c>
    </row>
    <row r="1837" spans="1:17" x14ac:dyDescent="0.3">
      <c r="A1837" t="str">
        <f>Cleaning!E787</f>
        <v>Data Analyst</v>
      </c>
      <c r="B1837" s="2">
        <f>Cleaning!F787*1000</f>
        <v>67000</v>
      </c>
      <c r="C1837" s="2">
        <f>Cleaning!G787*1000</f>
        <v>92000</v>
      </c>
      <c r="D1837" s="2">
        <f>(Table1[[#This Row],[Salary (Min)]]+Table1[[#This Row],[Salary (Max)]])/2</f>
        <v>79500</v>
      </c>
      <c r="E1837" t="s">
        <v>6692</v>
      </c>
      <c r="F1837" t="s">
        <v>252</v>
      </c>
      <c r="G1837" t="str">
        <f>LEFT(Table1[[#This Row],[Location]],FIND(",",Table1[[#This Row],[Location]])-1)</f>
        <v>Chicago</v>
      </c>
      <c r="H1837" t="s">
        <v>28</v>
      </c>
      <c r="I1837" t="s">
        <v>563</v>
      </c>
      <c r="J1837" t="s">
        <v>31</v>
      </c>
      <c r="K1837" t="b">
        <v>0</v>
      </c>
      <c r="L1837">
        <v>0</v>
      </c>
      <c r="M1837">
        <v>0</v>
      </c>
      <c r="N1837">
        <v>0</v>
      </c>
      <c r="O1837">
        <v>0</v>
      </c>
      <c r="P1837">
        <v>0</v>
      </c>
      <c r="Q1837">
        <v>0</v>
      </c>
    </row>
    <row r="1838" spans="1:17" x14ac:dyDescent="0.3">
      <c r="A1838" t="str">
        <f>Cleaning!E788</f>
        <v>Data Analyst</v>
      </c>
      <c r="B1838" s="2">
        <f>Cleaning!F788*1000</f>
        <v>67000</v>
      </c>
      <c r="C1838" s="2">
        <f>Cleaning!G788*1000</f>
        <v>92000</v>
      </c>
      <c r="D1838" s="2">
        <f>(Table1[[#This Row],[Salary (Min)]]+Table1[[#This Row],[Salary (Max)]])/2</f>
        <v>79500</v>
      </c>
      <c r="E1838" t="s">
        <v>6733</v>
      </c>
      <c r="F1838" t="s">
        <v>252</v>
      </c>
      <c r="G1838" t="str">
        <f>LEFT(Table1[[#This Row],[Location]],FIND(",",Table1[[#This Row],[Location]])-1)</f>
        <v>Chicago</v>
      </c>
      <c r="H1838" t="s">
        <v>91</v>
      </c>
      <c r="I1838" t="s">
        <v>137</v>
      </c>
      <c r="J1838" t="s">
        <v>106</v>
      </c>
      <c r="K1838" t="b">
        <v>0</v>
      </c>
      <c r="L1838">
        <v>1</v>
      </c>
      <c r="M1838">
        <v>1</v>
      </c>
      <c r="N1838">
        <v>0</v>
      </c>
      <c r="O1838">
        <v>0</v>
      </c>
      <c r="P1838">
        <v>0</v>
      </c>
      <c r="Q1838">
        <v>1</v>
      </c>
    </row>
    <row r="1839" spans="1:17" x14ac:dyDescent="0.3">
      <c r="A1839" t="str">
        <f>Cleaning!E789</f>
        <v>Data Analyst</v>
      </c>
      <c r="B1839" s="2">
        <f>Cleaning!F789*1000</f>
        <v>67000</v>
      </c>
      <c r="C1839" s="2">
        <f>Cleaning!G789*1000</f>
        <v>92000</v>
      </c>
      <c r="D1839" s="2">
        <f>(Table1[[#This Row],[Salary (Min)]]+Table1[[#This Row],[Salary (Max)]])/2</f>
        <v>79500</v>
      </c>
      <c r="E1839" t="s">
        <v>6734</v>
      </c>
      <c r="F1839" t="s">
        <v>2427</v>
      </c>
      <c r="G1839" t="str">
        <f>LEFT(Table1[[#This Row],[Location]],FIND(",",Table1[[#This Row],[Location]])-1)</f>
        <v>Deerfield</v>
      </c>
      <c r="H1839" t="s">
        <v>20</v>
      </c>
      <c r="I1839" t="s">
        <v>274</v>
      </c>
      <c r="J1839" t="s">
        <v>39</v>
      </c>
      <c r="K1839" t="b">
        <v>0</v>
      </c>
      <c r="L1839">
        <v>1</v>
      </c>
      <c r="M1839">
        <v>0</v>
      </c>
      <c r="N1839">
        <v>0</v>
      </c>
      <c r="O1839">
        <v>0</v>
      </c>
      <c r="P1839">
        <v>0</v>
      </c>
      <c r="Q1839">
        <v>1</v>
      </c>
    </row>
    <row r="1840" spans="1:17" x14ac:dyDescent="0.3">
      <c r="A1840" t="str">
        <f>Cleaning!E790</f>
        <v>Data Analyst</v>
      </c>
      <c r="B1840" s="2">
        <f>Cleaning!F790*1000</f>
        <v>67000</v>
      </c>
      <c r="C1840" s="2">
        <f>Cleaning!G790*1000</f>
        <v>92000</v>
      </c>
      <c r="D1840" s="2">
        <f>(Table1[[#This Row],[Salary (Min)]]+Table1[[#This Row],[Salary (Max)]])/2</f>
        <v>79500</v>
      </c>
      <c r="E1840" t="s">
        <v>6735</v>
      </c>
      <c r="F1840" t="s">
        <v>252</v>
      </c>
      <c r="G1840" t="str">
        <f>LEFT(Table1[[#This Row],[Location]],FIND(",",Table1[[#This Row],[Location]])-1)</f>
        <v>Chicago</v>
      </c>
      <c r="H1840" t="s">
        <v>28</v>
      </c>
      <c r="I1840" t="s">
        <v>194</v>
      </c>
      <c r="J1840" t="s">
        <v>39</v>
      </c>
      <c r="K1840" t="b">
        <v>0</v>
      </c>
      <c r="L1840">
        <v>0</v>
      </c>
      <c r="M1840">
        <v>0</v>
      </c>
      <c r="N1840">
        <v>0</v>
      </c>
      <c r="O1840">
        <v>0</v>
      </c>
      <c r="P1840">
        <v>0</v>
      </c>
      <c r="Q1840">
        <v>1</v>
      </c>
    </row>
    <row r="1841" spans="1:17" x14ac:dyDescent="0.3">
      <c r="A1841" t="str">
        <f>Cleaning!E791</f>
        <v>Data Analyst</v>
      </c>
      <c r="B1841" s="2">
        <f>Cleaning!F791*1000</f>
        <v>67000</v>
      </c>
      <c r="C1841" s="2">
        <f>Cleaning!G791*1000</f>
        <v>92000</v>
      </c>
      <c r="D1841" s="2">
        <f>(Table1[[#This Row],[Salary (Min)]]+Table1[[#This Row],[Salary (Max)]])/2</f>
        <v>79500</v>
      </c>
      <c r="E1841" t="s">
        <v>6736</v>
      </c>
      <c r="F1841" t="s">
        <v>252</v>
      </c>
      <c r="G1841" t="str">
        <f>LEFT(Table1[[#This Row],[Location]],FIND(",",Table1[[#This Row],[Location]])-1)</f>
        <v>Chicago</v>
      </c>
      <c r="H1841" t="s">
        <v>51</v>
      </c>
      <c r="I1841" t="s">
        <v>178</v>
      </c>
      <c r="J1841" t="s">
        <v>39</v>
      </c>
      <c r="K1841" t="b">
        <v>1</v>
      </c>
      <c r="L1841">
        <v>0</v>
      </c>
      <c r="M1841">
        <v>1</v>
      </c>
      <c r="N1841">
        <v>0</v>
      </c>
      <c r="O1841">
        <v>1</v>
      </c>
      <c r="P1841">
        <v>0</v>
      </c>
      <c r="Q1841">
        <v>0</v>
      </c>
    </row>
    <row r="1842" spans="1:17" x14ac:dyDescent="0.3">
      <c r="A1842" t="str">
        <f>Cleaning!E792</f>
        <v>Data Analyst</v>
      </c>
      <c r="B1842" s="2">
        <f>Cleaning!F792*1000</f>
        <v>67000</v>
      </c>
      <c r="C1842" s="2">
        <f>Cleaning!G792*1000</f>
        <v>92000</v>
      </c>
      <c r="D1842" s="2">
        <f>(Table1[[#This Row],[Salary (Min)]]+Table1[[#This Row],[Salary (Max)]])/2</f>
        <v>79500</v>
      </c>
      <c r="E1842" t="s">
        <v>6725</v>
      </c>
      <c r="F1842" t="s">
        <v>252</v>
      </c>
      <c r="G1842" t="str">
        <f>LEFT(Table1[[#This Row],[Location]],FIND(",",Table1[[#This Row],[Location]])-1)</f>
        <v>Chicago</v>
      </c>
      <c r="H1842" t="s">
        <v>91</v>
      </c>
      <c r="I1842" t="s">
        <v>178</v>
      </c>
      <c r="J1842" t="s">
        <v>39</v>
      </c>
      <c r="K1842" t="b">
        <v>0</v>
      </c>
      <c r="L1842">
        <v>1</v>
      </c>
      <c r="M1842">
        <v>1</v>
      </c>
      <c r="N1842">
        <v>0</v>
      </c>
      <c r="O1842">
        <v>1</v>
      </c>
      <c r="P1842">
        <v>0</v>
      </c>
      <c r="Q1842">
        <v>1</v>
      </c>
    </row>
    <row r="1843" spans="1:17" x14ac:dyDescent="0.3">
      <c r="A1843" t="str">
        <f>Cleaning!E793</f>
        <v>Data Analyst</v>
      </c>
      <c r="B1843" s="2">
        <f>Cleaning!F793*1000</f>
        <v>67000</v>
      </c>
      <c r="C1843" s="2">
        <f>Cleaning!G793*1000</f>
        <v>92000</v>
      </c>
      <c r="D1843" s="2">
        <f>(Table1[[#This Row],[Salary (Min)]]+Table1[[#This Row],[Salary (Max)]])/2</f>
        <v>79500</v>
      </c>
      <c r="E1843" t="s">
        <v>6737</v>
      </c>
      <c r="F1843" t="s">
        <v>252</v>
      </c>
      <c r="G1843" t="str">
        <f>LEFT(Table1[[#This Row],[Location]],FIND(",",Table1[[#This Row],[Location]])-1)</f>
        <v>Chicago</v>
      </c>
      <c r="H1843" t="s">
        <v>51</v>
      </c>
      <c r="I1843" t="s">
        <v>1053</v>
      </c>
      <c r="J1843" t="s">
        <v>47</v>
      </c>
      <c r="K1843" t="b">
        <v>0</v>
      </c>
      <c r="L1843">
        <v>1</v>
      </c>
      <c r="M1843">
        <v>1</v>
      </c>
      <c r="N1843">
        <v>0</v>
      </c>
      <c r="O1843">
        <v>0</v>
      </c>
      <c r="P1843">
        <v>0</v>
      </c>
      <c r="Q1843">
        <v>0</v>
      </c>
    </row>
    <row r="1844" spans="1:17" x14ac:dyDescent="0.3">
      <c r="A1844" t="str">
        <f>Cleaning!E794</f>
        <v>Data Analyst</v>
      </c>
      <c r="B1844" s="2">
        <f>Cleaning!F794*1000</f>
        <v>67000</v>
      </c>
      <c r="C1844" s="2">
        <f>Cleaning!G794*1000</f>
        <v>92000</v>
      </c>
      <c r="D1844" s="2">
        <f>(Table1[[#This Row],[Salary (Min)]]+Table1[[#This Row],[Salary (Max)]])/2</f>
        <v>79500</v>
      </c>
      <c r="E1844" t="s">
        <v>6738</v>
      </c>
      <c r="F1844" t="s">
        <v>252</v>
      </c>
      <c r="G1844" t="str">
        <f>LEFT(Table1[[#This Row],[Location]],FIND(",",Table1[[#This Row],[Location]])-1)</f>
        <v>Chicago</v>
      </c>
      <c r="H1844" t="s">
        <v>28</v>
      </c>
      <c r="I1844" t="s">
        <v>366</v>
      </c>
      <c r="J1844" t="s">
        <v>132</v>
      </c>
      <c r="K1844" t="b">
        <v>0</v>
      </c>
      <c r="L1844">
        <v>0</v>
      </c>
      <c r="M1844">
        <v>0</v>
      </c>
      <c r="N1844">
        <v>0</v>
      </c>
      <c r="O1844">
        <v>0</v>
      </c>
      <c r="P1844">
        <v>0</v>
      </c>
      <c r="Q1844">
        <v>0</v>
      </c>
    </row>
    <row r="1845" spans="1:17" x14ac:dyDescent="0.3">
      <c r="A1845" t="str">
        <f>Cleaning!E795</f>
        <v>Business Analyst</v>
      </c>
      <c r="B1845" s="2">
        <f>Cleaning!F795*1000</f>
        <v>67000</v>
      </c>
      <c r="C1845" s="2">
        <f>Cleaning!G795*1000</f>
        <v>92000</v>
      </c>
      <c r="D1845" s="2">
        <f>(Table1[[#This Row],[Salary (Min)]]+Table1[[#This Row],[Salary (Max)]])/2</f>
        <v>79500</v>
      </c>
      <c r="E1845" t="s">
        <v>6739</v>
      </c>
      <c r="F1845" t="s">
        <v>252</v>
      </c>
      <c r="G1845" t="str">
        <f>LEFT(Table1[[#This Row],[Location]],FIND(",",Table1[[#This Row],[Location]])-1)</f>
        <v>Chicago</v>
      </c>
      <c r="H1845" t="s">
        <v>91</v>
      </c>
      <c r="I1845" t="s">
        <v>1737</v>
      </c>
      <c r="J1845" t="s">
        <v>155</v>
      </c>
      <c r="K1845" t="b">
        <v>0</v>
      </c>
      <c r="L1845">
        <v>1</v>
      </c>
      <c r="M1845">
        <v>0</v>
      </c>
      <c r="N1845">
        <v>0</v>
      </c>
      <c r="O1845">
        <v>0</v>
      </c>
      <c r="P1845">
        <v>0</v>
      </c>
      <c r="Q1845">
        <v>1</v>
      </c>
    </row>
    <row r="1846" spans="1:17" x14ac:dyDescent="0.3">
      <c r="A1846" t="str">
        <f>Cleaning!E796</f>
        <v>Data Analyst</v>
      </c>
      <c r="B1846" s="2">
        <f>Cleaning!F796*1000</f>
        <v>67000</v>
      </c>
      <c r="C1846" s="2">
        <f>Cleaning!G796*1000</f>
        <v>92000</v>
      </c>
      <c r="D1846" s="2">
        <f>(Table1[[#This Row],[Salary (Min)]]+Table1[[#This Row],[Salary (Max)]])/2</f>
        <v>79500</v>
      </c>
      <c r="E1846" t="s">
        <v>6740</v>
      </c>
      <c r="F1846" t="s">
        <v>252</v>
      </c>
      <c r="G1846" t="str">
        <f>LEFT(Table1[[#This Row],[Location]],FIND(",",Table1[[#This Row],[Location]])-1)</f>
        <v>Chicago</v>
      </c>
      <c r="H1846" t="s">
        <v>72</v>
      </c>
      <c r="I1846" t="s">
        <v>1523</v>
      </c>
      <c r="J1846" t="s">
        <v>39</v>
      </c>
      <c r="K1846" t="b">
        <v>0</v>
      </c>
      <c r="L1846">
        <v>1</v>
      </c>
      <c r="M1846">
        <v>0</v>
      </c>
      <c r="N1846">
        <v>0</v>
      </c>
      <c r="O1846">
        <v>0</v>
      </c>
      <c r="P1846">
        <v>0</v>
      </c>
      <c r="Q1846">
        <v>0</v>
      </c>
    </row>
    <row r="1847" spans="1:17" x14ac:dyDescent="0.3">
      <c r="A1847" t="str">
        <f>Cleaning!E797</f>
        <v>Data Analyst</v>
      </c>
      <c r="B1847" s="2">
        <f>Cleaning!F797*1000</f>
        <v>67000</v>
      </c>
      <c r="C1847" s="2">
        <f>Cleaning!G797*1000</f>
        <v>92000</v>
      </c>
      <c r="D1847" s="2">
        <f>(Table1[[#This Row],[Salary (Min)]]+Table1[[#This Row],[Salary (Max)]])/2</f>
        <v>79500</v>
      </c>
      <c r="E1847" t="s">
        <v>6741</v>
      </c>
      <c r="F1847" t="s">
        <v>252</v>
      </c>
      <c r="G1847" t="str">
        <f>LEFT(Table1[[#This Row],[Location]],FIND(",",Table1[[#This Row],[Location]])-1)</f>
        <v>Chicago</v>
      </c>
      <c r="H1847" t="s">
        <v>20</v>
      </c>
      <c r="I1847" t="s">
        <v>222</v>
      </c>
      <c r="J1847" t="s">
        <v>39</v>
      </c>
      <c r="K1847" t="b">
        <v>0</v>
      </c>
      <c r="L1847">
        <v>0</v>
      </c>
      <c r="M1847">
        <v>0</v>
      </c>
      <c r="N1847">
        <v>0</v>
      </c>
      <c r="O1847">
        <v>0</v>
      </c>
      <c r="P1847">
        <v>0</v>
      </c>
      <c r="Q1847">
        <v>1</v>
      </c>
    </row>
    <row r="1848" spans="1:17" x14ac:dyDescent="0.3">
      <c r="A1848" t="str">
        <f>Cleaning!E798</f>
        <v>Data Analyst</v>
      </c>
      <c r="B1848" s="2">
        <f>Cleaning!F798*1000</f>
        <v>67000</v>
      </c>
      <c r="C1848" s="2">
        <f>Cleaning!G798*1000</f>
        <v>92000</v>
      </c>
      <c r="D1848" s="2">
        <f>(Table1[[#This Row],[Salary (Min)]]+Table1[[#This Row],[Salary (Max)]])/2</f>
        <v>79500</v>
      </c>
      <c r="E1848" t="s">
        <v>6742</v>
      </c>
      <c r="F1848" t="s">
        <v>252</v>
      </c>
      <c r="G1848" t="str">
        <f>LEFT(Table1[[#This Row],[Location]],FIND(",",Table1[[#This Row],[Location]])-1)</f>
        <v>Chicago</v>
      </c>
      <c r="H1848" t="s">
        <v>35</v>
      </c>
      <c r="I1848" t="s">
        <v>2364</v>
      </c>
      <c r="J1848" t="s">
        <v>75</v>
      </c>
      <c r="K1848" t="b">
        <v>0</v>
      </c>
      <c r="L1848">
        <v>0</v>
      </c>
      <c r="M1848">
        <v>0</v>
      </c>
      <c r="N1848">
        <v>0</v>
      </c>
      <c r="O1848">
        <v>0</v>
      </c>
      <c r="P1848">
        <v>0</v>
      </c>
      <c r="Q1848">
        <v>0</v>
      </c>
    </row>
    <row r="1849" spans="1:17" x14ac:dyDescent="0.3">
      <c r="A1849" t="str">
        <f>Cleaning!E799</f>
        <v>Data Analyst</v>
      </c>
      <c r="B1849" s="2">
        <f>Cleaning!F799*1000</f>
        <v>67000</v>
      </c>
      <c r="C1849" s="2">
        <f>Cleaning!G799*1000</f>
        <v>92000</v>
      </c>
      <c r="D1849" s="2">
        <f>(Table1[[#This Row],[Salary (Min)]]+Table1[[#This Row],[Salary (Max)]])/2</f>
        <v>79500</v>
      </c>
      <c r="E1849" t="s">
        <v>6743</v>
      </c>
      <c r="F1849" t="s">
        <v>252</v>
      </c>
      <c r="G1849" t="str">
        <f>LEFT(Table1[[#This Row],[Location]],FIND(",",Table1[[#This Row],[Location]])-1)</f>
        <v>Chicago</v>
      </c>
      <c r="H1849" t="s">
        <v>35</v>
      </c>
      <c r="I1849" t="s">
        <v>46</v>
      </c>
      <c r="J1849" t="s">
        <v>24</v>
      </c>
      <c r="K1849" t="b">
        <v>0</v>
      </c>
      <c r="L1849">
        <v>1</v>
      </c>
      <c r="M1849">
        <v>0</v>
      </c>
      <c r="N1849">
        <v>0</v>
      </c>
      <c r="O1849">
        <v>0</v>
      </c>
      <c r="P1849">
        <v>0</v>
      </c>
      <c r="Q1849">
        <v>1</v>
      </c>
    </row>
    <row r="1850" spans="1:17" x14ac:dyDescent="0.3">
      <c r="A1850" t="str">
        <f>Cleaning!E800</f>
        <v>Data Analyst</v>
      </c>
      <c r="B1850" s="2">
        <f>Cleaning!F800*1000</f>
        <v>67000</v>
      </c>
      <c r="C1850" s="2">
        <f>Cleaning!G800*1000</f>
        <v>92000</v>
      </c>
      <c r="D1850" s="2">
        <f>(Table1[[#This Row],[Salary (Min)]]+Table1[[#This Row],[Salary (Max)]])/2</f>
        <v>79500</v>
      </c>
      <c r="E1850" t="s">
        <v>6693</v>
      </c>
      <c r="F1850" t="s">
        <v>252</v>
      </c>
      <c r="G1850" t="str">
        <f>LEFT(Table1[[#This Row],[Location]],FIND(",",Table1[[#This Row],[Location]])-1)</f>
        <v>Chicago</v>
      </c>
      <c r="H1850" t="s">
        <v>118</v>
      </c>
      <c r="I1850" t="s">
        <v>222</v>
      </c>
      <c r="J1850" t="s">
        <v>24</v>
      </c>
      <c r="K1850" t="b">
        <v>0</v>
      </c>
      <c r="L1850">
        <v>1</v>
      </c>
      <c r="M1850">
        <v>0</v>
      </c>
      <c r="N1850">
        <v>0</v>
      </c>
      <c r="O1850">
        <v>0</v>
      </c>
      <c r="P1850">
        <v>0</v>
      </c>
      <c r="Q1850">
        <v>0</v>
      </c>
    </row>
    <row r="1851" spans="1:17" x14ac:dyDescent="0.3">
      <c r="A1851" t="str">
        <f>Cleaning!E801</f>
        <v>Data Analyst</v>
      </c>
      <c r="B1851" s="2">
        <f>Cleaning!F801*1000</f>
        <v>67000</v>
      </c>
      <c r="C1851" s="2">
        <f>Cleaning!G801*1000</f>
        <v>92000</v>
      </c>
      <c r="D1851" s="2">
        <f>(Table1[[#This Row],[Salary (Min)]]+Table1[[#This Row],[Salary (Max)]])/2</f>
        <v>79500</v>
      </c>
      <c r="E1851" t="s">
        <v>6744</v>
      </c>
      <c r="F1851" t="s">
        <v>2460</v>
      </c>
      <c r="G1851" t="str">
        <f>LEFT(Table1[[#This Row],[Location]],FIND(",",Table1[[#This Row],[Location]])-1)</f>
        <v>Northlake</v>
      </c>
      <c r="H1851" t="s">
        <v>35</v>
      </c>
      <c r="I1851" t="s">
        <v>1120</v>
      </c>
      <c r="J1851" t="s">
        <v>229</v>
      </c>
      <c r="K1851" t="b">
        <v>0</v>
      </c>
      <c r="L1851">
        <v>0</v>
      </c>
      <c r="M1851">
        <v>0</v>
      </c>
      <c r="N1851">
        <v>0</v>
      </c>
      <c r="O1851">
        <v>0</v>
      </c>
      <c r="P1851">
        <v>0</v>
      </c>
      <c r="Q1851">
        <v>1</v>
      </c>
    </row>
    <row r="1852" spans="1:17" x14ac:dyDescent="0.3">
      <c r="A1852" t="str">
        <f>Cleaning!E802</f>
        <v>Data Analyst</v>
      </c>
      <c r="B1852" s="2">
        <f>Cleaning!F802*1000</f>
        <v>67000</v>
      </c>
      <c r="C1852" s="2">
        <f>Cleaning!G802*1000</f>
        <v>92000</v>
      </c>
      <c r="D1852" s="2">
        <f>(Table1[[#This Row],[Salary (Min)]]+Table1[[#This Row],[Salary (Max)]])/2</f>
        <v>79500</v>
      </c>
      <c r="E1852" t="s">
        <v>6745</v>
      </c>
      <c r="F1852" t="s">
        <v>252</v>
      </c>
      <c r="G1852" t="str">
        <f>LEFT(Table1[[#This Row],[Location]],FIND(",",Table1[[#This Row],[Location]])-1)</f>
        <v>Chicago</v>
      </c>
      <c r="H1852" t="s">
        <v>137</v>
      </c>
      <c r="I1852" t="s">
        <v>137</v>
      </c>
      <c r="J1852" t="s">
        <v>137</v>
      </c>
      <c r="K1852" t="b">
        <v>0</v>
      </c>
      <c r="L1852">
        <v>1</v>
      </c>
      <c r="M1852">
        <v>1</v>
      </c>
      <c r="N1852">
        <v>0</v>
      </c>
      <c r="O1852">
        <v>0</v>
      </c>
      <c r="P1852">
        <v>0</v>
      </c>
      <c r="Q1852">
        <v>1</v>
      </c>
    </row>
    <row r="1853" spans="1:17" x14ac:dyDescent="0.3">
      <c r="A1853" t="str">
        <f>Cleaning!E803</f>
        <v>Data Analyst</v>
      </c>
      <c r="B1853" s="2">
        <f>Cleaning!F803*1000</f>
        <v>67000</v>
      </c>
      <c r="C1853" s="2">
        <f>Cleaning!G803*1000</f>
        <v>92000</v>
      </c>
      <c r="D1853" s="2">
        <f>(Table1[[#This Row],[Salary (Min)]]+Table1[[#This Row],[Salary (Max)]])/2</f>
        <v>79500</v>
      </c>
      <c r="E1853" t="s">
        <v>6746</v>
      </c>
      <c r="F1853" t="s">
        <v>2465</v>
      </c>
      <c r="G1853" t="str">
        <f>LEFT(Table1[[#This Row],[Location]],FIND(",",Table1[[#This Row],[Location]])-1)</f>
        <v>Northbrook</v>
      </c>
      <c r="H1853" t="s">
        <v>51</v>
      </c>
      <c r="I1853" t="s">
        <v>46</v>
      </c>
      <c r="J1853" t="s">
        <v>24</v>
      </c>
      <c r="K1853" t="b">
        <v>0</v>
      </c>
      <c r="L1853">
        <v>1</v>
      </c>
      <c r="M1853">
        <v>0</v>
      </c>
      <c r="N1853">
        <v>0</v>
      </c>
      <c r="O1853">
        <v>0</v>
      </c>
      <c r="P1853">
        <v>0</v>
      </c>
      <c r="Q1853">
        <v>1</v>
      </c>
    </row>
    <row r="1854" spans="1:17" x14ac:dyDescent="0.3">
      <c r="A1854" t="str">
        <f>Cleaning!E804</f>
        <v>Data Analyst</v>
      </c>
      <c r="B1854" s="2">
        <f>Cleaning!F804*1000</f>
        <v>67000</v>
      </c>
      <c r="C1854" s="2">
        <f>Cleaning!G804*1000</f>
        <v>92000</v>
      </c>
      <c r="D1854" s="2">
        <f>(Table1[[#This Row],[Salary (Min)]]+Table1[[#This Row],[Salary (Max)]])/2</f>
        <v>79500</v>
      </c>
      <c r="E1854" t="s">
        <v>6747</v>
      </c>
      <c r="F1854" t="s">
        <v>252</v>
      </c>
      <c r="G1854" t="str">
        <f>LEFT(Table1[[#This Row],[Location]],FIND(",",Table1[[#This Row],[Location]])-1)</f>
        <v>Chicago</v>
      </c>
      <c r="H1854" t="s">
        <v>91</v>
      </c>
      <c r="I1854" t="s">
        <v>46</v>
      </c>
      <c r="J1854" t="s">
        <v>155</v>
      </c>
      <c r="K1854" t="b">
        <v>0</v>
      </c>
      <c r="L1854">
        <v>1</v>
      </c>
      <c r="M1854">
        <v>0</v>
      </c>
      <c r="N1854">
        <v>0</v>
      </c>
      <c r="O1854">
        <v>0</v>
      </c>
      <c r="P1854">
        <v>0</v>
      </c>
      <c r="Q1854">
        <v>1</v>
      </c>
    </row>
    <row r="1855" spans="1:17" x14ac:dyDescent="0.3">
      <c r="A1855" t="str">
        <f>Cleaning!E805</f>
        <v>Data Analyst</v>
      </c>
      <c r="B1855" s="2">
        <f>Cleaning!F805*1000</f>
        <v>67000</v>
      </c>
      <c r="C1855" s="2">
        <f>Cleaning!G805*1000</f>
        <v>92000</v>
      </c>
      <c r="D1855" s="2">
        <f>(Table1[[#This Row],[Salary (Min)]]+Table1[[#This Row],[Salary (Max)]])/2</f>
        <v>79500</v>
      </c>
      <c r="E1855" t="s">
        <v>6707</v>
      </c>
      <c r="F1855" t="s">
        <v>252</v>
      </c>
      <c r="G1855" t="str">
        <f>LEFT(Table1[[#This Row],[Location]],FIND(",",Table1[[#This Row],[Location]])-1)</f>
        <v>Chicago</v>
      </c>
      <c r="H1855" t="s">
        <v>28</v>
      </c>
      <c r="I1855" t="s">
        <v>194</v>
      </c>
      <c r="J1855" t="s">
        <v>132</v>
      </c>
      <c r="K1855" t="b">
        <v>0</v>
      </c>
      <c r="L1855">
        <v>1</v>
      </c>
      <c r="M1855">
        <v>0</v>
      </c>
      <c r="N1855">
        <v>0</v>
      </c>
      <c r="O1855">
        <v>0</v>
      </c>
      <c r="P1855">
        <v>0</v>
      </c>
      <c r="Q1855">
        <v>0</v>
      </c>
    </row>
    <row r="1856" spans="1:17" x14ac:dyDescent="0.3">
      <c r="A1856" t="str">
        <f>Cleaning!E806</f>
        <v>Data Analyst</v>
      </c>
      <c r="B1856" s="2">
        <f>Cleaning!F806*1000</f>
        <v>67000</v>
      </c>
      <c r="C1856" s="2">
        <f>Cleaning!G806*1000</f>
        <v>92000</v>
      </c>
      <c r="D1856" s="2">
        <f>(Table1[[#This Row],[Salary (Min)]]+Table1[[#This Row],[Salary (Max)]])/2</f>
        <v>79500</v>
      </c>
      <c r="E1856" t="s">
        <v>6748</v>
      </c>
      <c r="F1856" t="s">
        <v>252</v>
      </c>
      <c r="G1856" t="str">
        <f>LEFT(Table1[[#This Row],[Location]],FIND(",",Table1[[#This Row],[Location]])-1)</f>
        <v>Chicago</v>
      </c>
      <c r="H1856" t="s">
        <v>72</v>
      </c>
      <c r="I1856" t="s">
        <v>274</v>
      </c>
      <c r="J1856" t="s">
        <v>75</v>
      </c>
      <c r="K1856" t="b">
        <v>0</v>
      </c>
      <c r="L1856">
        <v>1</v>
      </c>
      <c r="M1856">
        <v>1</v>
      </c>
      <c r="N1856">
        <v>0</v>
      </c>
      <c r="O1856">
        <v>0</v>
      </c>
      <c r="P1856">
        <v>0</v>
      </c>
      <c r="Q1856">
        <v>1</v>
      </c>
    </row>
    <row r="1857" spans="1:17" x14ac:dyDescent="0.3">
      <c r="A1857" t="str">
        <f>Cleaning!E807</f>
        <v>Data Analyst</v>
      </c>
      <c r="B1857" s="2">
        <f>Cleaning!F807*1000</f>
        <v>67000</v>
      </c>
      <c r="C1857" s="2">
        <f>Cleaning!G807*1000</f>
        <v>92000</v>
      </c>
      <c r="D1857" s="2">
        <f>(Table1[[#This Row],[Salary (Min)]]+Table1[[#This Row],[Salary (Max)]])/2</f>
        <v>79500</v>
      </c>
      <c r="E1857" t="s">
        <v>6749</v>
      </c>
      <c r="F1857" t="s">
        <v>2474</v>
      </c>
      <c r="G1857" t="str">
        <f>LEFT(Table1[[#This Row],[Location]],FIND(",",Table1[[#This Row],[Location]])-1)</f>
        <v>Des Plaines</v>
      </c>
      <c r="H1857" t="s">
        <v>35</v>
      </c>
      <c r="I1857" t="s">
        <v>137</v>
      </c>
      <c r="J1857" t="s">
        <v>39</v>
      </c>
      <c r="K1857" t="b">
        <v>0</v>
      </c>
      <c r="L1857">
        <v>1</v>
      </c>
      <c r="M1857">
        <v>1</v>
      </c>
      <c r="N1857">
        <v>0</v>
      </c>
      <c r="O1857">
        <v>0</v>
      </c>
      <c r="P1857">
        <v>0</v>
      </c>
      <c r="Q1857">
        <v>1</v>
      </c>
    </row>
    <row r="1858" spans="1:17" x14ac:dyDescent="0.3">
      <c r="A1858" t="str">
        <f>Cleaning!E808</f>
        <v>Data Analyst</v>
      </c>
      <c r="B1858" s="2">
        <f>Cleaning!F808*1000</f>
        <v>67000</v>
      </c>
      <c r="C1858" s="2">
        <f>Cleaning!G808*1000</f>
        <v>92000</v>
      </c>
      <c r="D1858" s="2">
        <f>(Table1[[#This Row],[Salary (Min)]]+Table1[[#This Row],[Salary (Max)]])/2</f>
        <v>79500</v>
      </c>
      <c r="E1858" t="s">
        <v>6750</v>
      </c>
      <c r="F1858" t="s">
        <v>252</v>
      </c>
      <c r="G1858" t="str">
        <f>LEFT(Table1[[#This Row],[Location]],FIND(",",Table1[[#This Row],[Location]])-1)</f>
        <v>Chicago</v>
      </c>
      <c r="H1858" t="s">
        <v>35</v>
      </c>
      <c r="I1858" t="s">
        <v>74</v>
      </c>
      <c r="J1858" t="s">
        <v>24</v>
      </c>
      <c r="K1858" t="b">
        <v>0</v>
      </c>
      <c r="L1858">
        <v>1</v>
      </c>
      <c r="M1858">
        <v>0</v>
      </c>
      <c r="N1858">
        <v>0</v>
      </c>
      <c r="O1858">
        <v>0</v>
      </c>
      <c r="P1858">
        <v>0</v>
      </c>
      <c r="Q1858">
        <v>0</v>
      </c>
    </row>
    <row r="1859" spans="1:17" x14ac:dyDescent="0.3">
      <c r="A1859" t="str">
        <f>Cleaning!E809</f>
        <v>Data Analyst</v>
      </c>
      <c r="B1859" s="2">
        <f>Cleaning!F809*1000</f>
        <v>67000</v>
      </c>
      <c r="C1859" s="2">
        <f>Cleaning!G809*1000</f>
        <v>92000</v>
      </c>
      <c r="D1859" s="2">
        <f>(Table1[[#This Row],[Salary (Min)]]+Table1[[#This Row],[Salary (Max)]])/2</f>
        <v>79500</v>
      </c>
      <c r="E1859" t="s">
        <v>6751</v>
      </c>
      <c r="F1859" t="s">
        <v>2304</v>
      </c>
      <c r="G1859" t="str">
        <f>LEFT(Table1[[#This Row],[Location]],FIND(",",Table1[[#This Row],[Location]])-1)</f>
        <v>Itasca</v>
      </c>
      <c r="H1859" t="s">
        <v>118</v>
      </c>
      <c r="I1859" t="s">
        <v>99</v>
      </c>
      <c r="J1859" t="s">
        <v>120</v>
      </c>
      <c r="K1859" t="b">
        <v>0</v>
      </c>
      <c r="L1859">
        <v>1</v>
      </c>
      <c r="M1859">
        <v>0</v>
      </c>
      <c r="N1859">
        <v>0</v>
      </c>
      <c r="O1859">
        <v>0</v>
      </c>
      <c r="P1859">
        <v>0</v>
      </c>
      <c r="Q1859">
        <v>1</v>
      </c>
    </row>
    <row r="1860" spans="1:17" x14ac:dyDescent="0.3">
      <c r="A1860" t="str">
        <f>Cleaning!E870</f>
        <v>Data Analyst</v>
      </c>
      <c r="B1860" s="2">
        <f>Cleaning!F870*1000</f>
        <v>68000</v>
      </c>
      <c r="C1860" s="2">
        <f>Cleaning!G870*1000</f>
        <v>87000</v>
      </c>
      <c r="D1860" s="2">
        <f>(Table1[[#This Row],[Salary (Min)]]+Table1[[#This Row],[Salary (Max)]])/2</f>
        <v>77500</v>
      </c>
      <c r="E1860" t="s">
        <v>6731</v>
      </c>
      <c r="F1860" t="s">
        <v>252</v>
      </c>
      <c r="G1860" t="str">
        <f>LEFT(Table1[[#This Row],[Location]],FIND(",",Table1[[#This Row],[Location]])-1)</f>
        <v>Chicago</v>
      </c>
      <c r="H1860" t="s">
        <v>35</v>
      </c>
      <c r="I1860" t="s">
        <v>222</v>
      </c>
      <c r="J1860" t="s">
        <v>24</v>
      </c>
      <c r="K1860" t="b">
        <v>0</v>
      </c>
      <c r="L1860">
        <v>0</v>
      </c>
      <c r="M1860">
        <v>0</v>
      </c>
      <c r="N1860">
        <v>0</v>
      </c>
      <c r="O1860">
        <v>0</v>
      </c>
      <c r="P1860">
        <v>0</v>
      </c>
      <c r="Q1860">
        <v>0</v>
      </c>
    </row>
    <row r="1861" spans="1:17" x14ac:dyDescent="0.3">
      <c r="A1861" t="str">
        <f>Cleaning!E871</f>
        <v>Data Analyst</v>
      </c>
      <c r="B1861" s="2">
        <f>Cleaning!F871*1000</f>
        <v>68000</v>
      </c>
      <c r="C1861" s="2">
        <f>Cleaning!G871*1000</f>
        <v>87000</v>
      </c>
      <c r="D1861" s="2">
        <f>(Table1[[#This Row],[Salary (Min)]]+Table1[[#This Row],[Salary (Max)]])/2</f>
        <v>77500</v>
      </c>
      <c r="E1861" t="s">
        <v>6796</v>
      </c>
      <c r="F1861" t="s">
        <v>252</v>
      </c>
      <c r="G1861" t="str">
        <f>LEFT(Table1[[#This Row],[Location]],FIND(",",Table1[[#This Row],[Location]])-1)</f>
        <v>Chicago</v>
      </c>
      <c r="H1861" t="s">
        <v>137</v>
      </c>
      <c r="I1861" t="s">
        <v>137</v>
      </c>
      <c r="J1861" t="s">
        <v>137</v>
      </c>
      <c r="K1861" t="b">
        <v>0</v>
      </c>
      <c r="L1861">
        <v>1</v>
      </c>
      <c r="M1861">
        <v>0</v>
      </c>
      <c r="N1861">
        <v>0</v>
      </c>
      <c r="O1861">
        <v>0</v>
      </c>
      <c r="P1861">
        <v>0</v>
      </c>
      <c r="Q1861">
        <v>0</v>
      </c>
    </row>
    <row r="1862" spans="1:17" x14ac:dyDescent="0.3">
      <c r="A1862" t="str">
        <f>Cleaning!E872</f>
        <v>Data Analyst</v>
      </c>
      <c r="B1862" s="2">
        <f>Cleaning!F872*1000</f>
        <v>68000</v>
      </c>
      <c r="C1862" s="2">
        <f>Cleaning!G872*1000</f>
        <v>87000</v>
      </c>
      <c r="D1862" s="2">
        <f>(Table1[[#This Row],[Salary (Min)]]+Table1[[#This Row],[Salary (Max)]])/2</f>
        <v>77500</v>
      </c>
      <c r="E1862" t="s">
        <v>6797</v>
      </c>
      <c r="F1862" t="s">
        <v>252</v>
      </c>
      <c r="G1862" t="str">
        <f>LEFT(Table1[[#This Row],[Location]],FIND(",",Table1[[#This Row],[Location]])-1)</f>
        <v>Chicago</v>
      </c>
      <c r="H1862" t="s">
        <v>35</v>
      </c>
      <c r="I1862" t="s">
        <v>29</v>
      </c>
      <c r="J1862" t="s">
        <v>39</v>
      </c>
      <c r="K1862" t="b">
        <v>0</v>
      </c>
      <c r="L1862">
        <v>1</v>
      </c>
      <c r="M1862">
        <v>0</v>
      </c>
      <c r="N1862">
        <v>0</v>
      </c>
      <c r="O1862">
        <v>0</v>
      </c>
      <c r="P1862">
        <v>0</v>
      </c>
      <c r="Q1862">
        <v>1</v>
      </c>
    </row>
    <row r="1863" spans="1:17" x14ac:dyDescent="0.3">
      <c r="A1863" t="str">
        <f>Cleaning!E873</f>
        <v>Data Analyst</v>
      </c>
      <c r="B1863" s="2">
        <f>Cleaning!F873*1000</f>
        <v>68000</v>
      </c>
      <c r="C1863" s="2">
        <f>Cleaning!G873*1000</f>
        <v>87000</v>
      </c>
      <c r="D1863" s="2">
        <f>(Table1[[#This Row],[Salary (Min)]]+Table1[[#This Row],[Salary (Max)]])/2</f>
        <v>77500</v>
      </c>
      <c r="E1863" t="s">
        <v>6798</v>
      </c>
      <c r="F1863" t="s">
        <v>252</v>
      </c>
      <c r="G1863" t="str">
        <f>LEFT(Table1[[#This Row],[Location]],FIND(",",Table1[[#This Row],[Location]])-1)</f>
        <v>Chicago</v>
      </c>
      <c r="H1863" t="s">
        <v>28</v>
      </c>
      <c r="I1863" t="s">
        <v>66</v>
      </c>
      <c r="J1863" t="s">
        <v>132</v>
      </c>
      <c r="K1863" t="b">
        <v>0</v>
      </c>
      <c r="L1863">
        <v>1</v>
      </c>
      <c r="M1863">
        <v>0</v>
      </c>
      <c r="N1863">
        <v>0</v>
      </c>
      <c r="O1863">
        <v>0</v>
      </c>
      <c r="P1863">
        <v>0</v>
      </c>
      <c r="Q1863">
        <v>0</v>
      </c>
    </row>
    <row r="1864" spans="1:17" x14ac:dyDescent="0.3">
      <c r="A1864" t="str">
        <f>Cleaning!E874</f>
        <v>Data Analyst</v>
      </c>
      <c r="B1864" s="2">
        <f>Cleaning!F874*1000</f>
        <v>68000</v>
      </c>
      <c r="C1864" s="2">
        <f>Cleaning!G874*1000</f>
        <v>87000</v>
      </c>
      <c r="D1864" s="2">
        <f>(Table1[[#This Row],[Salary (Min)]]+Table1[[#This Row],[Salary (Max)]])/2</f>
        <v>77500</v>
      </c>
      <c r="E1864" t="s">
        <v>6766</v>
      </c>
      <c r="F1864" t="s">
        <v>252</v>
      </c>
      <c r="G1864" t="str">
        <f>LEFT(Table1[[#This Row],[Location]],FIND(",",Table1[[#This Row],[Location]])-1)</f>
        <v>Chicago</v>
      </c>
      <c r="H1864" t="s">
        <v>137</v>
      </c>
      <c r="I1864" t="s">
        <v>563</v>
      </c>
      <c r="J1864" t="s">
        <v>39</v>
      </c>
      <c r="K1864" t="b">
        <v>0</v>
      </c>
      <c r="L1864">
        <v>0</v>
      </c>
      <c r="M1864">
        <v>0</v>
      </c>
      <c r="N1864">
        <v>0</v>
      </c>
      <c r="O1864">
        <v>0</v>
      </c>
      <c r="P1864">
        <v>0</v>
      </c>
      <c r="Q1864">
        <v>0</v>
      </c>
    </row>
    <row r="1865" spans="1:17" x14ac:dyDescent="0.3">
      <c r="A1865" t="str">
        <f>Cleaning!E875</f>
        <v>Business Analyst</v>
      </c>
      <c r="B1865" s="2">
        <f>Cleaning!F875*1000</f>
        <v>68000</v>
      </c>
      <c r="C1865" s="2">
        <f>Cleaning!G875*1000</f>
        <v>87000</v>
      </c>
      <c r="D1865" s="2">
        <f>(Table1[[#This Row],[Salary (Min)]]+Table1[[#This Row],[Salary (Max)]])/2</f>
        <v>77500</v>
      </c>
      <c r="E1865" t="s">
        <v>6799</v>
      </c>
      <c r="F1865" t="s">
        <v>252</v>
      </c>
      <c r="G1865" t="str">
        <f>LEFT(Table1[[#This Row],[Location]],FIND(",",Table1[[#This Row],[Location]])-1)</f>
        <v>Chicago</v>
      </c>
      <c r="H1865" t="s">
        <v>91</v>
      </c>
      <c r="I1865" t="s">
        <v>99</v>
      </c>
      <c r="J1865" t="s">
        <v>39</v>
      </c>
      <c r="K1865" t="b">
        <v>0</v>
      </c>
      <c r="L1865">
        <v>1</v>
      </c>
      <c r="M1865">
        <v>0</v>
      </c>
      <c r="N1865">
        <v>0</v>
      </c>
      <c r="O1865">
        <v>0</v>
      </c>
      <c r="P1865">
        <v>0</v>
      </c>
      <c r="Q1865">
        <v>0</v>
      </c>
    </row>
    <row r="1866" spans="1:17" x14ac:dyDescent="0.3">
      <c r="A1866" t="str">
        <f>Cleaning!E876</f>
        <v>Data Analyst</v>
      </c>
      <c r="B1866" s="2">
        <f>Cleaning!F876*1000</f>
        <v>68000</v>
      </c>
      <c r="C1866" s="2">
        <f>Cleaning!G876*1000</f>
        <v>87000</v>
      </c>
      <c r="D1866" s="2">
        <f>(Table1[[#This Row],[Salary (Min)]]+Table1[[#This Row],[Salary (Max)]])/2</f>
        <v>77500</v>
      </c>
      <c r="E1866" t="s">
        <v>6796</v>
      </c>
      <c r="F1866" t="s">
        <v>252</v>
      </c>
      <c r="G1866" t="str">
        <f>LEFT(Table1[[#This Row],[Location]],FIND(",",Table1[[#This Row],[Location]])-1)</f>
        <v>Chicago</v>
      </c>
      <c r="H1866" t="s">
        <v>137</v>
      </c>
      <c r="I1866" t="s">
        <v>137</v>
      </c>
      <c r="J1866" t="s">
        <v>137</v>
      </c>
      <c r="K1866" t="b">
        <v>0</v>
      </c>
      <c r="L1866">
        <v>1</v>
      </c>
      <c r="M1866">
        <v>1</v>
      </c>
      <c r="N1866">
        <v>0</v>
      </c>
      <c r="O1866">
        <v>0</v>
      </c>
      <c r="P1866">
        <v>0</v>
      </c>
      <c r="Q1866">
        <v>1</v>
      </c>
    </row>
    <row r="1867" spans="1:17" x14ac:dyDescent="0.3">
      <c r="A1867" t="str">
        <f>Cleaning!E877</f>
        <v>Data Analyst</v>
      </c>
      <c r="B1867" s="2">
        <f>Cleaning!F877*1000</f>
        <v>68000</v>
      </c>
      <c r="C1867" s="2">
        <f>Cleaning!G877*1000</f>
        <v>87000</v>
      </c>
      <c r="D1867" s="2">
        <f>(Table1[[#This Row],[Salary (Min)]]+Table1[[#This Row],[Salary (Max)]])/2</f>
        <v>77500</v>
      </c>
      <c r="E1867" t="s">
        <v>6725</v>
      </c>
      <c r="F1867" t="s">
        <v>252</v>
      </c>
      <c r="G1867" t="str">
        <f>LEFT(Table1[[#This Row],[Location]],FIND(",",Table1[[#This Row],[Location]])-1)</f>
        <v>Chicago</v>
      </c>
      <c r="H1867" t="s">
        <v>91</v>
      </c>
      <c r="I1867" t="s">
        <v>178</v>
      </c>
      <c r="J1867" t="s">
        <v>39</v>
      </c>
      <c r="K1867" t="b">
        <v>0</v>
      </c>
      <c r="L1867">
        <v>1</v>
      </c>
      <c r="M1867">
        <v>0</v>
      </c>
      <c r="N1867">
        <v>0</v>
      </c>
      <c r="O1867">
        <v>0</v>
      </c>
      <c r="P1867">
        <v>0</v>
      </c>
      <c r="Q1867">
        <v>0</v>
      </c>
    </row>
    <row r="1868" spans="1:17" x14ac:dyDescent="0.3">
      <c r="A1868" t="str">
        <f>Cleaning!E878</f>
        <v>Data Analyst</v>
      </c>
      <c r="B1868" s="2">
        <f>Cleaning!F878*1000</f>
        <v>68000</v>
      </c>
      <c r="C1868" s="2">
        <f>Cleaning!G878*1000</f>
        <v>87000</v>
      </c>
      <c r="D1868" s="2">
        <f>(Table1[[#This Row],[Salary (Min)]]+Table1[[#This Row],[Salary (Max)]])/2</f>
        <v>77500</v>
      </c>
      <c r="E1868" t="s">
        <v>6800</v>
      </c>
      <c r="F1868" t="s">
        <v>252</v>
      </c>
      <c r="G1868" t="str">
        <f>LEFT(Table1[[#This Row],[Location]],FIND(",",Table1[[#This Row],[Location]])-1)</f>
        <v>Chicago</v>
      </c>
      <c r="H1868" t="s">
        <v>35</v>
      </c>
      <c r="I1868" t="s">
        <v>406</v>
      </c>
      <c r="J1868" t="s">
        <v>39</v>
      </c>
      <c r="K1868" t="b">
        <v>0</v>
      </c>
      <c r="L1868">
        <v>1</v>
      </c>
      <c r="M1868">
        <v>0</v>
      </c>
      <c r="N1868">
        <v>0</v>
      </c>
      <c r="O1868">
        <v>0</v>
      </c>
      <c r="P1868">
        <v>0</v>
      </c>
      <c r="Q1868">
        <v>1</v>
      </c>
    </row>
    <row r="1869" spans="1:17" x14ac:dyDescent="0.3">
      <c r="A1869" t="str">
        <f>Cleaning!E879</f>
        <v>Data Analyst</v>
      </c>
      <c r="B1869" s="2">
        <f>Cleaning!F879*1000</f>
        <v>68000</v>
      </c>
      <c r="C1869" s="2">
        <f>Cleaning!G879*1000</f>
        <v>87000</v>
      </c>
      <c r="D1869" s="2">
        <f>(Table1[[#This Row],[Salary (Min)]]+Table1[[#This Row],[Salary (Max)]])/2</f>
        <v>77500</v>
      </c>
      <c r="E1869" t="s">
        <v>6311</v>
      </c>
      <c r="F1869" t="s">
        <v>252</v>
      </c>
      <c r="G1869" t="str">
        <f>LEFT(Table1[[#This Row],[Location]],FIND(",",Table1[[#This Row],[Location]])-1)</f>
        <v>Chicago</v>
      </c>
      <c r="H1869" t="s">
        <v>35</v>
      </c>
      <c r="I1869" t="s">
        <v>46</v>
      </c>
      <c r="J1869" t="s">
        <v>120</v>
      </c>
      <c r="K1869" t="b">
        <v>1</v>
      </c>
      <c r="L1869">
        <v>1</v>
      </c>
      <c r="M1869">
        <v>1</v>
      </c>
      <c r="N1869">
        <v>0</v>
      </c>
      <c r="O1869">
        <v>0</v>
      </c>
      <c r="P1869">
        <v>0</v>
      </c>
      <c r="Q1869">
        <v>1</v>
      </c>
    </row>
    <row r="1870" spans="1:17" x14ac:dyDescent="0.3">
      <c r="A1870" t="str">
        <f>Cleaning!E880</f>
        <v>Business Analyst</v>
      </c>
      <c r="B1870" s="2">
        <f>Cleaning!F880*1000</f>
        <v>68000</v>
      </c>
      <c r="C1870" s="2">
        <f>Cleaning!G880*1000</f>
        <v>87000</v>
      </c>
      <c r="D1870" s="2">
        <f>(Table1[[#This Row],[Salary (Min)]]+Table1[[#This Row],[Salary (Max)]])/2</f>
        <v>77500</v>
      </c>
      <c r="E1870" t="s">
        <v>6799</v>
      </c>
      <c r="F1870" t="s">
        <v>252</v>
      </c>
      <c r="G1870" t="str">
        <f>LEFT(Table1[[#This Row],[Location]],FIND(",",Table1[[#This Row],[Location]])-1)</f>
        <v>Chicago</v>
      </c>
      <c r="H1870" t="s">
        <v>91</v>
      </c>
      <c r="I1870" t="s">
        <v>366</v>
      </c>
      <c r="J1870" t="s">
        <v>441</v>
      </c>
      <c r="K1870" t="b">
        <v>0</v>
      </c>
      <c r="L1870">
        <v>0</v>
      </c>
      <c r="M1870">
        <v>0</v>
      </c>
      <c r="N1870">
        <v>0</v>
      </c>
      <c r="O1870">
        <v>0</v>
      </c>
      <c r="P1870">
        <v>0</v>
      </c>
      <c r="Q1870">
        <v>0</v>
      </c>
    </row>
    <row r="1871" spans="1:17" x14ac:dyDescent="0.3">
      <c r="A1871" t="str">
        <f>Cleaning!E881</f>
        <v>Data Analyst</v>
      </c>
      <c r="B1871" s="2">
        <f>Cleaning!F881*1000</f>
        <v>68000</v>
      </c>
      <c r="C1871" s="2">
        <f>Cleaning!G881*1000</f>
        <v>87000</v>
      </c>
      <c r="D1871" s="2">
        <f>(Table1[[#This Row],[Salary (Min)]]+Table1[[#This Row],[Salary (Max)]])/2</f>
        <v>77500</v>
      </c>
      <c r="E1871" t="s">
        <v>6224</v>
      </c>
      <c r="F1871" t="s">
        <v>2680</v>
      </c>
      <c r="G1871" t="str">
        <f>LEFT(Table1[[#This Row],[Location]],FIND(",",Table1[[#This Row],[Location]])-1)</f>
        <v>Arlington Heights</v>
      </c>
      <c r="H1871" t="s">
        <v>91</v>
      </c>
      <c r="I1871" t="s">
        <v>366</v>
      </c>
      <c r="J1871" t="s">
        <v>155</v>
      </c>
      <c r="K1871" t="b">
        <v>0</v>
      </c>
      <c r="L1871">
        <v>0</v>
      </c>
      <c r="M1871">
        <v>0</v>
      </c>
      <c r="N1871">
        <v>0</v>
      </c>
      <c r="O1871">
        <v>0</v>
      </c>
      <c r="P1871">
        <v>0</v>
      </c>
      <c r="Q1871">
        <v>0</v>
      </c>
    </row>
    <row r="1872" spans="1:17" x14ac:dyDescent="0.3">
      <c r="A1872" t="str">
        <f>Cleaning!E882</f>
        <v>Business Analyst</v>
      </c>
      <c r="B1872" s="2">
        <f>Cleaning!F882*1000</f>
        <v>68000</v>
      </c>
      <c r="C1872" s="2">
        <f>Cleaning!G882*1000</f>
        <v>87000</v>
      </c>
      <c r="D1872" s="2">
        <f>(Table1[[#This Row],[Salary (Min)]]+Table1[[#This Row],[Salary (Max)]])/2</f>
        <v>77500</v>
      </c>
      <c r="E1872" t="s">
        <v>6788</v>
      </c>
      <c r="F1872" t="s">
        <v>2427</v>
      </c>
      <c r="G1872" t="str">
        <f>LEFT(Table1[[#This Row],[Location]],FIND(",",Table1[[#This Row],[Location]])-1)</f>
        <v>Deerfield</v>
      </c>
      <c r="H1872" t="s">
        <v>28</v>
      </c>
      <c r="I1872" t="s">
        <v>2621</v>
      </c>
      <c r="J1872" t="s">
        <v>132</v>
      </c>
      <c r="K1872" t="b">
        <v>0</v>
      </c>
      <c r="L1872">
        <v>0</v>
      </c>
      <c r="M1872">
        <v>0</v>
      </c>
      <c r="N1872">
        <v>0</v>
      </c>
      <c r="O1872">
        <v>0</v>
      </c>
      <c r="P1872">
        <v>0</v>
      </c>
      <c r="Q1872">
        <v>1</v>
      </c>
    </row>
    <row r="1873" spans="1:17" x14ac:dyDescent="0.3">
      <c r="A1873" t="str">
        <f>Cleaning!E883</f>
        <v>Business Analyst</v>
      </c>
      <c r="B1873" s="2">
        <f>Cleaning!F883*1000</f>
        <v>68000</v>
      </c>
      <c r="C1873" s="2">
        <f>Cleaning!G883*1000</f>
        <v>87000</v>
      </c>
      <c r="D1873" s="2">
        <f>(Table1[[#This Row],[Salary (Min)]]+Table1[[#This Row],[Salary (Max)]])/2</f>
        <v>77500</v>
      </c>
      <c r="E1873" t="s">
        <v>6801</v>
      </c>
      <c r="F1873" t="s">
        <v>252</v>
      </c>
      <c r="G1873" t="str">
        <f>LEFT(Table1[[#This Row],[Location]],FIND(",",Table1[[#This Row],[Location]])-1)</f>
        <v>Chicago</v>
      </c>
      <c r="H1873" t="s">
        <v>137</v>
      </c>
      <c r="I1873" t="s">
        <v>137</v>
      </c>
      <c r="J1873" t="s">
        <v>137</v>
      </c>
      <c r="K1873" t="b">
        <v>0</v>
      </c>
      <c r="L1873">
        <v>0</v>
      </c>
      <c r="M1873">
        <v>0</v>
      </c>
      <c r="N1873">
        <v>0</v>
      </c>
      <c r="O1873">
        <v>0</v>
      </c>
      <c r="P1873">
        <v>0</v>
      </c>
      <c r="Q1873">
        <v>0</v>
      </c>
    </row>
    <row r="1874" spans="1:17" x14ac:dyDescent="0.3">
      <c r="A1874" t="str">
        <f>Cleaning!E884</f>
        <v>Data Analyst</v>
      </c>
      <c r="B1874" s="2">
        <f>Cleaning!F884*1000</f>
        <v>68000</v>
      </c>
      <c r="C1874" s="2">
        <f>Cleaning!G884*1000</f>
        <v>87000</v>
      </c>
      <c r="D1874" s="2">
        <f>(Table1[[#This Row],[Salary (Min)]]+Table1[[#This Row],[Salary (Max)]])/2</f>
        <v>77500</v>
      </c>
      <c r="E1874" t="s">
        <v>6802</v>
      </c>
      <c r="F1874" t="s">
        <v>2260</v>
      </c>
      <c r="G1874" t="str">
        <f>LEFT(Table1[[#This Row],[Location]],FIND(",",Table1[[#This Row],[Location]])-1)</f>
        <v>Downers Grove</v>
      </c>
      <c r="H1874" t="s">
        <v>28</v>
      </c>
      <c r="I1874" t="s">
        <v>194</v>
      </c>
      <c r="J1874" t="s">
        <v>132</v>
      </c>
      <c r="K1874" t="b">
        <v>0</v>
      </c>
      <c r="L1874">
        <v>0</v>
      </c>
      <c r="M1874">
        <v>0</v>
      </c>
      <c r="N1874">
        <v>0</v>
      </c>
      <c r="O1874">
        <v>0</v>
      </c>
      <c r="P1874">
        <v>0</v>
      </c>
      <c r="Q1874">
        <v>0</v>
      </c>
    </row>
    <row r="1875" spans="1:17" x14ac:dyDescent="0.3">
      <c r="A1875" t="str">
        <f>Cleaning!E885</f>
        <v>Data Analyst</v>
      </c>
      <c r="B1875" s="2">
        <f>Cleaning!F885*1000</f>
        <v>68000</v>
      </c>
      <c r="C1875" s="2">
        <f>Cleaning!G885*1000</f>
        <v>87000</v>
      </c>
      <c r="D1875" s="2">
        <f>(Table1[[#This Row],[Salary (Min)]]+Table1[[#This Row],[Salary (Max)]])/2</f>
        <v>77500</v>
      </c>
      <c r="E1875" t="s">
        <v>6224</v>
      </c>
      <c r="F1875" t="s">
        <v>252</v>
      </c>
      <c r="G1875" t="str">
        <f>LEFT(Table1[[#This Row],[Location]],FIND(",",Table1[[#This Row],[Location]])-1)</f>
        <v>Chicago</v>
      </c>
      <c r="H1875" t="s">
        <v>91</v>
      </c>
      <c r="I1875" t="s">
        <v>366</v>
      </c>
      <c r="J1875" t="s">
        <v>155</v>
      </c>
      <c r="K1875" t="b">
        <v>0</v>
      </c>
      <c r="L1875">
        <v>0</v>
      </c>
      <c r="M1875">
        <v>0</v>
      </c>
      <c r="N1875">
        <v>0</v>
      </c>
      <c r="O1875">
        <v>0</v>
      </c>
      <c r="P1875">
        <v>0</v>
      </c>
      <c r="Q1875">
        <v>0</v>
      </c>
    </row>
    <row r="1876" spans="1:17" x14ac:dyDescent="0.3">
      <c r="A1876" t="str">
        <f>Cleaning!E1527</f>
        <v>Data Analyst</v>
      </c>
      <c r="B1876" s="2">
        <f>Cleaning!F1527*1000</f>
        <v>69000</v>
      </c>
      <c r="C1876" s="2">
        <f>Cleaning!G1527*1000</f>
        <v>127000</v>
      </c>
      <c r="D1876" s="2">
        <f>(Table1[[#This Row],[Salary (Min)]]+Table1[[#This Row],[Salary (Max)]])/2</f>
        <v>98000</v>
      </c>
      <c r="E1876" t="s">
        <v>7224</v>
      </c>
      <c r="F1876" t="s">
        <v>4378</v>
      </c>
      <c r="G1876" t="str">
        <f>LEFT(Table1[[#This Row],[Location]],FIND(",",Table1[[#This Row],[Location]])-1)</f>
        <v>Stanford</v>
      </c>
      <c r="H1876" t="s">
        <v>28</v>
      </c>
      <c r="I1876" t="s">
        <v>563</v>
      </c>
      <c r="J1876" t="s">
        <v>132</v>
      </c>
      <c r="K1876" t="b">
        <v>0</v>
      </c>
      <c r="L1876">
        <v>0</v>
      </c>
      <c r="M1876">
        <v>0</v>
      </c>
      <c r="N1876">
        <v>0</v>
      </c>
      <c r="O1876">
        <v>0</v>
      </c>
      <c r="P1876">
        <v>0</v>
      </c>
      <c r="Q1876">
        <v>0</v>
      </c>
    </row>
    <row r="1877" spans="1:17" x14ac:dyDescent="0.3">
      <c r="A1877" t="str">
        <f>Cleaning!E1528</f>
        <v>Data Analyst</v>
      </c>
      <c r="B1877" s="2">
        <f>Cleaning!F1528*1000</f>
        <v>69000</v>
      </c>
      <c r="C1877" s="2">
        <f>Cleaning!G1528*1000</f>
        <v>127000</v>
      </c>
      <c r="D1877" s="2">
        <f>(Table1[[#This Row],[Salary (Min)]]+Table1[[#This Row],[Salary (Max)]])/2</f>
        <v>98000</v>
      </c>
      <c r="E1877" t="s">
        <v>6301</v>
      </c>
      <c r="F1877" t="s">
        <v>241</v>
      </c>
      <c r="G1877" t="str">
        <f>LEFT(Table1[[#This Row],[Location]],FIND(",",Table1[[#This Row],[Location]])-1)</f>
        <v>San Jose</v>
      </c>
      <c r="H1877" t="s">
        <v>91</v>
      </c>
      <c r="I1877" t="s">
        <v>46</v>
      </c>
      <c r="J1877" t="s">
        <v>106</v>
      </c>
      <c r="K1877" t="b">
        <v>0</v>
      </c>
      <c r="L1877">
        <v>1</v>
      </c>
      <c r="M1877">
        <v>0</v>
      </c>
      <c r="N1877">
        <v>0</v>
      </c>
      <c r="O1877">
        <v>0</v>
      </c>
      <c r="P1877">
        <v>0</v>
      </c>
      <c r="Q1877">
        <v>1</v>
      </c>
    </row>
    <row r="1878" spans="1:17" x14ac:dyDescent="0.3">
      <c r="A1878" t="str">
        <f>Cleaning!E1529</f>
        <v>Data Analyst</v>
      </c>
      <c r="B1878" s="2">
        <f>Cleaning!F1529*1000</f>
        <v>69000</v>
      </c>
      <c r="C1878" s="2">
        <f>Cleaning!G1529*1000</f>
        <v>127000</v>
      </c>
      <c r="D1878" s="2">
        <f>(Table1[[#This Row],[Salary (Min)]]+Table1[[#This Row],[Salary (Max)]])/2</f>
        <v>98000</v>
      </c>
      <c r="E1878" t="s">
        <v>7225</v>
      </c>
      <c r="F1878" t="s">
        <v>1862</v>
      </c>
      <c r="G1878" t="str">
        <f>LEFT(Table1[[#This Row],[Location]],FIND(",",Table1[[#This Row],[Location]])-1)</f>
        <v>Los Gatos</v>
      </c>
      <c r="H1878" t="s">
        <v>72</v>
      </c>
      <c r="I1878" t="s">
        <v>1047</v>
      </c>
      <c r="J1878" t="s">
        <v>75</v>
      </c>
      <c r="K1878" t="b">
        <v>0</v>
      </c>
      <c r="L1878">
        <v>0</v>
      </c>
      <c r="M1878">
        <v>0</v>
      </c>
      <c r="N1878">
        <v>0</v>
      </c>
      <c r="O1878">
        <v>0</v>
      </c>
      <c r="P1878">
        <v>0</v>
      </c>
      <c r="Q1878">
        <v>0</v>
      </c>
    </row>
    <row r="1879" spans="1:17" x14ac:dyDescent="0.3">
      <c r="A1879" t="str">
        <f>Cleaning!E1530</f>
        <v>Data Analyst</v>
      </c>
      <c r="B1879" s="2">
        <f>Cleaning!F1530*1000</f>
        <v>69000</v>
      </c>
      <c r="C1879" s="2">
        <f>Cleaning!G1530*1000</f>
        <v>127000</v>
      </c>
      <c r="D1879" s="2">
        <f>(Table1[[#This Row],[Salary (Min)]]+Table1[[#This Row],[Salary (Max)]])/2</f>
        <v>98000</v>
      </c>
      <c r="E1879" t="s">
        <v>7226</v>
      </c>
      <c r="F1879" t="s">
        <v>241</v>
      </c>
      <c r="G1879" t="str">
        <f>LEFT(Table1[[#This Row],[Location]],FIND(",",Table1[[#This Row],[Location]])-1)</f>
        <v>San Jose</v>
      </c>
      <c r="H1879" t="s">
        <v>72</v>
      </c>
      <c r="I1879" t="s">
        <v>202</v>
      </c>
      <c r="J1879" t="s">
        <v>75</v>
      </c>
      <c r="K1879" t="b">
        <v>0</v>
      </c>
      <c r="L1879">
        <v>0</v>
      </c>
      <c r="M1879">
        <v>0</v>
      </c>
      <c r="N1879">
        <v>0</v>
      </c>
      <c r="O1879">
        <v>0</v>
      </c>
      <c r="P1879">
        <v>0</v>
      </c>
      <c r="Q1879">
        <v>0</v>
      </c>
    </row>
    <row r="1880" spans="1:17" x14ac:dyDescent="0.3">
      <c r="A1880" t="str">
        <f>Cleaning!E1531</f>
        <v>Data Analyst</v>
      </c>
      <c r="B1880" s="2">
        <f>Cleaning!F1531*1000</f>
        <v>69000</v>
      </c>
      <c r="C1880" s="2">
        <f>Cleaning!G1531*1000</f>
        <v>127000</v>
      </c>
      <c r="D1880" s="2">
        <f>(Table1[[#This Row],[Salary (Min)]]+Table1[[#This Row],[Salary (Max)]])/2</f>
        <v>98000</v>
      </c>
      <c r="E1880" t="s">
        <v>7227</v>
      </c>
      <c r="F1880" t="s">
        <v>4270</v>
      </c>
      <c r="G1880" t="str">
        <f>LEFT(Table1[[#This Row],[Location]],FIND(",",Table1[[#This Row],[Location]])-1)</f>
        <v>Palo Alto</v>
      </c>
      <c r="H1880" t="s">
        <v>118</v>
      </c>
      <c r="I1880" t="s">
        <v>46</v>
      </c>
      <c r="J1880" t="s">
        <v>39</v>
      </c>
      <c r="K1880" t="b">
        <v>0</v>
      </c>
      <c r="L1880">
        <v>1</v>
      </c>
      <c r="M1880">
        <v>0</v>
      </c>
      <c r="N1880">
        <v>0</v>
      </c>
      <c r="O1880">
        <v>0</v>
      </c>
      <c r="P1880">
        <v>0</v>
      </c>
      <c r="Q1880">
        <v>1</v>
      </c>
    </row>
    <row r="1881" spans="1:17" x14ac:dyDescent="0.3">
      <c r="A1881" t="str">
        <f>Cleaning!E1532</f>
        <v>Data Analyst</v>
      </c>
      <c r="B1881" s="2">
        <f>Cleaning!F1532*1000</f>
        <v>69000</v>
      </c>
      <c r="C1881" s="2">
        <f>Cleaning!G1532*1000</f>
        <v>127000</v>
      </c>
      <c r="D1881" s="2">
        <f>(Table1[[#This Row],[Salary (Min)]]+Table1[[#This Row],[Salary (Max)]])/2</f>
        <v>98000</v>
      </c>
      <c r="E1881" t="s">
        <v>6635</v>
      </c>
      <c r="F1881" t="s">
        <v>976</v>
      </c>
      <c r="G1881" t="str">
        <f>LEFT(Table1[[#This Row],[Location]],FIND(",",Table1[[#This Row],[Location]])-1)</f>
        <v>Santa Clara</v>
      </c>
      <c r="H1881" t="s">
        <v>28</v>
      </c>
      <c r="I1881" t="s">
        <v>202</v>
      </c>
      <c r="J1881" t="s">
        <v>132</v>
      </c>
      <c r="K1881" t="b">
        <v>0</v>
      </c>
      <c r="L1881">
        <v>0</v>
      </c>
      <c r="M1881">
        <v>0</v>
      </c>
      <c r="N1881">
        <v>0</v>
      </c>
      <c r="O1881">
        <v>0</v>
      </c>
      <c r="P1881">
        <v>0</v>
      </c>
      <c r="Q1881">
        <v>0</v>
      </c>
    </row>
    <row r="1882" spans="1:17" x14ac:dyDescent="0.3">
      <c r="A1882" t="str">
        <f>Cleaning!E1533</f>
        <v>Data Analyst</v>
      </c>
      <c r="B1882" s="2">
        <f>Cleaning!F1533*1000</f>
        <v>69000</v>
      </c>
      <c r="C1882" s="2">
        <f>Cleaning!G1533*1000</f>
        <v>127000</v>
      </c>
      <c r="D1882" s="2">
        <f>(Table1[[#This Row],[Salary (Min)]]+Table1[[#This Row],[Salary (Max)]])/2</f>
        <v>98000</v>
      </c>
      <c r="E1882" t="s">
        <v>7228</v>
      </c>
      <c r="F1882" t="s">
        <v>459</v>
      </c>
      <c r="G1882" t="str">
        <f>LEFT(Table1[[#This Row],[Location]],FIND(",",Table1[[#This Row],[Location]])-1)</f>
        <v>Menlo Park</v>
      </c>
      <c r="H1882" t="s">
        <v>137</v>
      </c>
      <c r="I1882" t="s">
        <v>137</v>
      </c>
      <c r="J1882" t="s">
        <v>137</v>
      </c>
      <c r="K1882" t="b">
        <v>0</v>
      </c>
      <c r="L1882">
        <v>0</v>
      </c>
      <c r="M1882">
        <v>0</v>
      </c>
      <c r="N1882">
        <v>0</v>
      </c>
      <c r="O1882">
        <v>0</v>
      </c>
      <c r="P1882">
        <v>0</v>
      </c>
      <c r="Q1882">
        <v>1</v>
      </c>
    </row>
    <row r="1883" spans="1:17" x14ac:dyDescent="0.3">
      <c r="A1883" t="str">
        <f>Cleaning!E1534</f>
        <v>Data Analyst</v>
      </c>
      <c r="B1883" s="2">
        <f>Cleaning!F1534*1000</f>
        <v>69000</v>
      </c>
      <c r="C1883" s="2">
        <f>Cleaning!G1534*1000</f>
        <v>127000</v>
      </c>
      <c r="D1883" s="2">
        <f>(Table1[[#This Row],[Salary (Min)]]+Table1[[#This Row],[Salary (Max)]])/2</f>
        <v>98000</v>
      </c>
      <c r="E1883" t="s">
        <v>7229</v>
      </c>
      <c r="F1883" t="s">
        <v>459</v>
      </c>
      <c r="G1883" t="str">
        <f>LEFT(Table1[[#This Row],[Location]],FIND(",",Table1[[#This Row],[Location]])-1)</f>
        <v>Menlo Park</v>
      </c>
      <c r="H1883" t="s">
        <v>51</v>
      </c>
      <c r="I1883" t="s">
        <v>105</v>
      </c>
      <c r="J1883" t="s">
        <v>39</v>
      </c>
      <c r="K1883" t="b">
        <v>0</v>
      </c>
      <c r="L1883">
        <v>0</v>
      </c>
      <c r="M1883">
        <v>0</v>
      </c>
      <c r="N1883">
        <v>0</v>
      </c>
      <c r="O1883">
        <v>0</v>
      </c>
      <c r="P1883">
        <v>0</v>
      </c>
      <c r="Q1883">
        <v>0</v>
      </c>
    </row>
    <row r="1884" spans="1:17" x14ac:dyDescent="0.3">
      <c r="A1884" t="str">
        <f>Cleaning!E1535</f>
        <v>Data Analyst</v>
      </c>
      <c r="B1884" s="2">
        <f>Cleaning!F1535*1000</f>
        <v>69000</v>
      </c>
      <c r="C1884" s="2">
        <f>Cleaning!G1535*1000</f>
        <v>127000</v>
      </c>
      <c r="D1884" s="2">
        <f>(Table1[[#This Row],[Salary (Min)]]+Table1[[#This Row],[Salary (Max)]])/2</f>
        <v>98000</v>
      </c>
      <c r="E1884" t="s">
        <v>7230</v>
      </c>
      <c r="F1884" t="s">
        <v>4378</v>
      </c>
      <c r="G1884" t="str">
        <f>LEFT(Table1[[#This Row],[Location]],FIND(",",Table1[[#This Row],[Location]])-1)</f>
        <v>Stanford</v>
      </c>
      <c r="H1884" t="s">
        <v>72</v>
      </c>
      <c r="I1884" t="s">
        <v>563</v>
      </c>
      <c r="J1884" t="s">
        <v>39</v>
      </c>
      <c r="K1884" t="b">
        <v>0</v>
      </c>
      <c r="L1884">
        <v>1</v>
      </c>
      <c r="M1884">
        <v>1</v>
      </c>
      <c r="N1884">
        <v>0</v>
      </c>
      <c r="O1884">
        <v>1</v>
      </c>
      <c r="P1884">
        <v>0</v>
      </c>
      <c r="Q1884">
        <v>1</v>
      </c>
    </row>
    <row r="1885" spans="1:17" x14ac:dyDescent="0.3">
      <c r="A1885" t="str">
        <f>Cleaning!E1536</f>
        <v>Data Analyst</v>
      </c>
      <c r="B1885" s="2">
        <f>Cleaning!F1536*1000</f>
        <v>69000</v>
      </c>
      <c r="C1885" s="2">
        <f>Cleaning!G1536*1000</f>
        <v>127000</v>
      </c>
      <c r="D1885" s="2">
        <f>(Table1[[#This Row],[Salary (Min)]]+Table1[[#This Row],[Salary (Max)]])/2</f>
        <v>98000</v>
      </c>
      <c r="E1885" t="s">
        <v>7231</v>
      </c>
      <c r="F1885" t="s">
        <v>976</v>
      </c>
      <c r="G1885" t="str">
        <f>LEFT(Table1[[#This Row],[Location]],FIND(",",Table1[[#This Row],[Location]])-1)</f>
        <v>Santa Clara</v>
      </c>
      <c r="H1885" t="s">
        <v>118</v>
      </c>
      <c r="I1885" t="s">
        <v>137</v>
      </c>
      <c r="J1885" t="s">
        <v>39</v>
      </c>
      <c r="K1885" t="b">
        <v>0</v>
      </c>
      <c r="L1885">
        <v>1</v>
      </c>
      <c r="M1885">
        <v>1</v>
      </c>
      <c r="N1885">
        <v>0</v>
      </c>
      <c r="O1885">
        <v>1</v>
      </c>
      <c r="P1885">
        <v>0</v>
      </c>
      <c r="Q1885">
        <v>0</v>
      </c>
    </row>
    <row r="1886" spans="1:17" x14ac:dyDescent="0.3">
      <c r="A1886" t="str">
        <f>Cleaning!E1537</f>
        <v>Data Analyst</v>
      </c>
      <c r="B1886" s="2">
        <f>Cleaning!F1537*1000</f>
        <v>69000</v>
      </c>
      <c r="C1886" s="2">
        <f>Cleaning!G1537*1000</f>
        <v>127000</v>
      </c>
      <c r="D1886" s="2">
        <f>(Table1[[#This Row],[Salary (Min)]]+Table1[[#This Row],[Salary (Max)]])/2</f>
        <v>98000</v>
      </c>
      <c r="E1886" t="s">
        <v>7232</v>
      </c>
      <c r="F1886" t="s">
        <v>241</v>
      </c>
      <c r="G1886" t="str">
        <f>LEFT(Table1[[#This Row],[Location]],FIND(",",Table1[[#This Row],[Location]])-1)</f>
        <v>San Jose</v>
      </c>
      <c r="H1886" t="s">
        <v>118</v>
      </c>
      <c r="I1886" t="s">
        <v>137</v>
      </c>
      <c r="J1886" t="s">
        <v>39</v>
      </c>
      <c r="K1886" t="b">
        <v>0</v>
      </c>
      <c r="L1886">
        <v>1</v>
      </c>
      <c r="M1886">
        <v>0</v>
      </c>
      <c r="N1886">
        <v>0</v>
      </c>
      <c r="O1886">
        <v>0</v>
      </c>
      <c r="P1886">
        <v>1</v>
      </c>
      <c r="Q1886">
        <v>0</v>
      </c>
    </row>
    <row r="1887" spans="1:17" x14ac:dyDescent="0.3">
      <c r="A1887" t="str">
        <f>Cleaning!E1538</f>
        <v>Data Analyst</v>
      </c>
      <c r="B1887" s="2">
        <f>Cleaning!F1538*1000</f>
        <v>69000</v>
      </c>
      <c r="C1887" s="2">
        <f>Cleaning!G1538*1000</f>
        <v>127000</v>
      </c>
      <c r="D1887" s="2">
        <f>(Table1[[#This Row],[Salary (Min)]]+Table1[[#This Row],[Salary (Max)]])/2</f>
        <v>98000</v>
      </c>
      <c r="E1887" t="s">
        <v>6635</v>
      </c>
      <c r="F1887" t="s">
        <v>976</v>
      </c>
      <c r="G1887" t="str">
        <f>LEFT(Table1[[#This Row],[Location]],FIND(",",Table1[[#This Row],[Location]])-1)</f>
        <v>Santa Clara</v>
      </c>
      <c r="H1887" t="s">
        <v>28</v>
      </c>
      <c r="I1887" t="s">
        <v>202</v>
      </c>
      <c r="J1887" t="s">
        <v>132</v>
      </c>
      <c r="K1887" t="b">
        <v>0</v>
      </c>
      <c r="L1887">
        <v>0</v>
      </c>
      <c r="M1887">
        <v>0</v>
      </c>
      <c r="N1887">
        <v>0</v>
      </c>
      <c r="O1887">
        <v>0</v>
      </c>
      <c r="P1887">
        <v>0</v>
      </c>
      <c r="Q1887">
        <v>0</v>
      </c>
    </row>
    <row r="1888" spans="1:17" x14ac:dyDescent="0.3">
      <c r="A1888" t="str">
        <f>Cleaning!E1539</f>
        <v>Data Analyst</v>
      </c>
      <c r="B1888" s="2">
        <f>Cleaning!F1539*1000</f>
        <v>69000</v>
      </c>
      <c r="C1888" s="2">
        <f>Cleaning!G1539*1000</f>
        <v>127000</v>
      </c>
      <c r="D1888" s="2">
        <f>(Table1[[#This Row],[Salary (Min)]]+Table1[[#This Row],[Salary (Max)]])/2</f>
        <v>98000</v>
      </c>
      <c r="E1888" t="s">
        <v>6444</v>
      </c>
      <c r="F1888" t="s">
        <v>992</v>
      </c>
      <c r="G1888" t="str">
        <f>LEFT(Table1[[#This Row],[Location]],FIND(",",Table1[[#This Row],[Location]])-1)</f>
        <v>Redwood City</v>
      </c>
      <c r="H1888" t="s">
        <v>20</v>
      </c>
      <c r="I1888" t="s">
        <v>222</v>
      </c>
      <c r="J1888" t="s">
        <v>24</v>
      </c>
      <c r="K1888" t="b">
        <v>0</v>
      </c>
      <c r="L1888">
        <v>1</v>
      </c>
      <c r="M1888">
        <v>0</v>
      </c>
      <c r="N1888">
        <v>0</v>
      </c>
      <c r="O1888">
        <v>0</v>
      </c>
      <c r="P1888">
        <v>0</v>
      </c>
      <c r="Q1888">
        <v>1</v>
      </c>
    </row>
    <row r="1889" spans="1:17" x14ac:dyDescent="0.3">
      <c r="A1889" t="str">
        <f>Cleaning!E1540</f>
        <v>Data Analyst</v>
      </c>
      <c r="B1889" s="2">
        <f>Cleaning!F1540*1000</f>
        <v>69000</v>
      </c>
      <c r="C1889" s="2">
        <f>Cleaning!G1540*1000</f>
        <v>127000</v>
      </c>
      <c r="D1889" s="2">
        <f>(Table1[[#This Row],[Salary (Min)]]+Table1[[#This Row],[Salary (Max)]])/2</f>
        <v>98000</v>
      </c>
      <c r="E1889" t="s">
        <v>7233</v>
      </c>
      <c r="F1889" t="s">
        <v>2038</v>
      </c>
      <c r="G1889" t="str">
        <f>LEFT(Table1[[#This Row],[Location]],FIND(",",Table1[[#This Row],[Location]])-1)</f>
        <v>Cupertino</v>
      </c>
      <c r="H1889" t="s">
        <v>91</v>
      </c>
      <c r="I1889" t="s">
        <v>202</v>
      </c>
      <c r="J1889" t="s">
        <v>39</v>
      </c>
      <c r="K1889" t="b">
        <v>0</v>
      </c>
      <c r="L1889">
        <v>0</v>
      </c>
      <c r="M1889">
        <v>0</v>
      </c>
      <c r="N1889">
        <v>0</v>
      </c>
      <c r="O1889">
        <v>0</v>
      </c>
      <c r="P1889">
        <v>0</v>
      </c>
      <c r="Q1889">
        <v>0</v>
      </c>
    </row>
    <row r="1890" spans="1:17" x14ac:dyDescent="0.3">
      <c r="A1890" t="str">
        <f>Cleaning!E1541</f>
        <v>Data Analyst</v>
      </c>
      <c r="B1890" s="2">
        <f>Cleaning!F1541*1000</f>
        <v>69000</v>
      </c>
      <c r="C1890" s="2">
        <f>Cleaning!G1541*1000</f>
        <v>127000</v>
      </c>
      <c r="D1890" s="2">
        <f>(Table1[[#This Row],[Salary (Min)]]+Table1[[#This Row],[Salary (Max)]])/2</f>
        <v>98000</v>
      </c>
      <c r="E1890" t="s">
        <v>6331</v>
      </c>
      <c r="F1890" t="s">
        <v>992</v>
      </c>
      <c r="G1890" t="str">
        <f>LEFT(Table1[[#This Row],[Location]],FIND(",",Table1[[#This Row],[Location]])-1)</f>
        <v>Redwood City</v>
      </c>
      <c r="H1890" t="s">
        <v>118</v>
      </c>
      <c r="I1890" t="s">
        <v>202</v>
      </c>
      <c r="J1890" t="s">
        <v>120</v>
      </c>
      <c r="K1890" t="b">
        <v>0</v>
      </c>
      <c r="L1890">
        <v>1</v>
      </c>
      <c r="M1890">
        <v>1</v>
      </c>
      <c r="N1890">
        <v>0</v>
      </c>
      <c r="O1890">
        <v>1</v>
      </c>
      <c r="P1890">
        <v>0</v>
      </c>
      <c r="Q1890">
        <v>1</v>
      </c>
    </row>
    <row r="1891" spans="1:17" x14ac:dyDescent="0.3">
      <c r="A1891" t="str">
        <f>Cleaning!E1542</f>
        <v>Data Analyst</v>
      </c>
      <c r="B1891" s="2">
        <f>Cleaning!F1542*1000</f>
        <v>69000</v>
      </c>
      <c r="C1891" s="2">
        <f>Cleaning!G1542*1000</f>
        <v>127000</v>
      </c>
      <c r="D1891" s="2">
        <f>(Table1[[#This Row],[Salary (Min)]]+Table1[[#This Row],[Salary (Max)]])/2</f>
        <v>98000</v>
      </c>
      <c r="E1891" t="s">
        <v>7201</v>
      </c>
      <c r="F1891" t="s">
        <v>131</v>
      </c>
      <c r="G1891" t="str">
        <f>LEFT(Table1[[#This Row],[Location]],FIND(",",Table1[[#This Row],[Location]])-1)</f>
        <v>Mountain View</v>
      </c>
      <c r="H1891" t="s">
        <v>51</v>
      </c>
      <c r="I1891" t="s">
        <v>46</v>
      </c>
      <c r="J1891" t="s">
        <v>47</v>
      </c>
      <c r="K1891" t="b">
        <v>0</v>
      </c>
      <c r="L1891">
        <v>0</v>
      </c>
      <c r="M1891">
        <v>0</v>
      </c>
      <c r="N1891">
        <v>0</v>
      </c>
      <c r="O1891">
        <v>0</v>
      </c>
      <c r="P1891">
        <v>0</v>
      </c>
      <c r="Q1891">
        <v>1</v>
      </c>
    </row>
    <row r="1892" spans="1:17" x14ac:dyDescent="0.3">
      <c r="A1892" t="str">
        <f>Cleaning!E1543</f>
        <v>Data Analyst</v>
      </c>
      <c r="B1892" s="2">
        <f>Cleaning!F1543*1000</f>
        <v>69000</v>
      </c>
      <c r="C1892" s="2">
        <f>Cleaning!G1543*1000</f>
        <v>127000</v>
      </c>
      <c r="D1892" s="2">
        <f>(Table1[[#This Row],[Salary (Min)]]+Table1[[#This Row],[Salary (Max)]])/2</f>
        <v>98000</v>
      </c>
      <c r="E1892" t="s">
        <v>7234</v>
      </c>
      <c r="F1892" t="s">
        <v>257</v>
      </c>
      <c r="G1892" t="str">
        <f>LEFT(Table1[[#This Row],[Location]],FIND(",",Table1[[#This Row],[Location]])-1)</f>
        <v>Sunnyvale</v>
      </c>
      <c r="H1892" t="s">
        <v>137</v>
      </c>
      <c r="I1892" t="s">
        <v>137</v>
      </c>
      <c r="J1892" t="s">
        <v>137</v>
      </c>
      <c r="K1892" t="b">
        <v>0</v>
      </c>
      <c r="L1892">
        <v>1</v>
      </c>
      <c r="M1892">
        <v>1</v>
      </c>
      <c r="N1892">
        <v>0</v>
      </c>
      <c r="O1892">
        <v>1</v>
      </c>
      <c r="P1892">
        <v>0</v>
      </c>
      <c r="Q1892">
        <v>0</v>
      </c>
    </row>
    <row r="1893" spans="1:17" x14ac:dyDescent="0.3">
      <c r="A1893" t="str">
        <f>Cleaning!E1544</f>
        <v>Data Analyst</v>
      </c>
      <c r="B1893" s="2">
        <f>Cleaning!F1544*1000</f>
        <v>69000</v>
      </c>
      <c r="C1893" s="2">
        <f>Cleaning!G1544*1000</f>
        <v>127000</v>
      </c>
      <c r="D1893" s="2">
        <f>(Table1[[#This Row],[Salary (Min)]]+Table1[[#This Row],[Salary (Max)]])/2</f>
        <v>98000</v>
      </c>
      <c r="E1893" t="s">
        <v>7235</v>
      </c>
      <c r="F1893" t="s">
        <v>257</v>
      </c>
      <c r="G1893" t="str">
        <f>LEFT(Table1[[#This Row],[Location]],FIND(",",Table1[[#This Row],[Location]])-1)</f>
        <v>Sunnyvale</v>
      </c>
      <c r="H1893" t="s">
        <v>35</v>
      </c>
      <c r="I1893" t="s">
        <v>222</v>
      </c>
      <c r="J1893" t="s">
        <v>24</v>
      </c>
      <c r="K1893" t="b">
        <v>0</v>
      </c>
      <c r="L1893">
        <v>1</v>
      </c>
      <c r="M1893">
        <v>1</v>
      </c>
      <c r="N1893">
        <v>0</v>
      </c>
      <c r="O1893">
        <v>1</v>
      </c>
      <c r="P1893">
        <v>0</v>
      </c>
      <c r="Q1893">
        <v>1</v>
      </c>
    </row>
    <row r="1894" spans="1:17" x14ac:dyDescent="0.3">
      <c r="A1894" t="str">
        <f>Cleaning!E1545</f>
        <v>Data Analyst</v>
      </c>
      <c r="B1894" s="2">
        <f>Cleaning!F1545*1000</f>
        <v>69000</v>
      </c>
      <c r="C1894" s="2">
        <f>Cleaning!G1545*1000</f>
        <v>127000</v>
      </c>
      <c r="D1894" s="2">
        <f>(Table1[[#This Row],[Salary (Min)]]+Table1[[#This Row],[Salary (Max)]])/2</f>
        <v>98000</v>
      </c>
      <c r="E1894" t="s">
        <v>7077</v>
      </c>
      <c r="F1894" t="s">
        <v>2038</v>
      </c>
      <c r="G1894" t="str">
        <f>LEFT(Table1[[#This Row],[Location]],FIND(",",Table1[[#This Row],[Location]])-1)</f>
        <v>Cupertino</v>
      </c>
      <c r="H1894" t="s">
        <v>118</v>
      </c>
      <c r="I1894" t="s">
        <v>222</v>
      </c>
      <c r="J1894" t="s">
        <v>160</v>
      </c>
      <c r="K1894" t="b">
        <v>0</v>
      </c>
      <c r="L1894">
        <v>1</v>
      </c>
      <c r="M1894">
        <v>1</v>
      </c>
      <c r="N1894">
        <v>0</v>
      </c>
      <c r="O1894">
        <v>0</v>
      </c>
      <c r="P1894">
        <v>0</v>
      </c>
      <c r="Q1894">
        <v>0</v>
      </c>
    </row>
    <row r="1895" spans="1:17" x14ac:dyDescent="0.3">
      <c r="A1895" t="str">
        <f>Cleaning!E1546</f>
        <v>Data Analyst</v>
      </c>
      <c r="B1895" s="2">
        <f>Cleaning!F1546*1000</f>
        <v>69000</v>
      </c>
      <c r="C1895" s="2">
        <f>Cleaning!G1546*1000</f>
        <v>127000</v>
      </c>
      <c r="D1895" s="2">
        <f>(Table1[[#This Row],[Salary (Min)]]+Table1[[#This Row],[Salary (Max)]])/2</f>
        <v>98000</v>
      </c>
      <c r="E1895" t="s">
        <v>7222</v>
      </c>
      <c r="F1895" t="s">
        <v>131</v>
      </c>
      <c r="G1895" t="str">
        <f>LEFT(Table1[[#This Row],[Location]],FIND(",",Table1[[#This Row],[Location]])-1)</f>
        <v>Mountain View</v>
      </c>
      <c r="H1895" t="s">
        <v>20</v>
      </c>
      <c r="I1895" t="s">
        <v>137</v>
      </c>
      <c r="J1895" t="s">
        <v>160</v>
      </c>
      <c r="K1895" t="b">
        <v>0</v>
      </c>
      <c r="L1895">
        <v>1</v>
      </c>
      <c r="M1895">
        <v>1</v>
      </c>
      <c r="N1895">
        <v>0</v>
      </c>
      <c r="O1895">
        <v>0</v>
      </c>
      <c r="P1895">
        <v>0</v>
      </c>
      <c r="Q1895">
        <v>0</v>
      </c>
    </row>
    <row r="1896" spans="1:17" x14ac:dyDescent="0.3">
      <c r="A1896" t="str">
        <f>Cleaning!E1547</f>
        <v>Data Analyst</v>
      </c>
      <c r="B1896" s="2">
        <f>Cleaning!F1547*1000</f>
        <v>69000</v>
      </c>
      <c r="C1896" s="2">
        <f>Cleaning!G1547*1000</f>
        <v>127000</v>
      </c>
      <c r="D1896" s="2">
        <f>(Table1[[#This Row],[Salary (Min)]]+Table1[[#This Row],[Salary (Max)]])/2</f>
        <v>98000</v>
      </c>
      <c r="E1896" t="s">
        <v>7236</v>
      </c>
      <c r="F1896" t="s">
        <v>351</v>
      </c>
      <c r="G1896" t="str">
        <f>LEFT(Table1[[#This Row],[Location]],FIND(",",Table1[[#This Row],[Location]])-1)</f>
        <v>Fremont</v>
      </c>
      <c r="H1896" t="s">
        <v>35</v>
      </c>
      <c r="I1896" t="s">
        <v>46</v>
      </c>
      <c r="J1896" t="s">
        <v>24</v>
      </c>
      <c r="K1896" t="b">
        <v>0</v>
      </c>
      <c r="L1896">
        <v>1</v>
      </c>
      <c r="M1896">
        <v>1</v>
      </c>
      <c r="N1896">
        <v>0</v>
      </c>
      <c r="O1896">
        <v>0</v>
      </c>
      <c r="P1896">
        <v>0</v>
      </c>
      <c r="Q1896">
        <v>0</v>
      </c>
    </row>
    <row r="1897" spans="1:17" x14ac:dyDescent="0.3">
      <c r="A1897" t="str">
        <f>Cleaning!E1548</f>
        <v>Data Analyst</v>
      </c>
      <c r="B1897" s="2">
        <f>Cleaning!F1548*1000</f>
        <v>69000</v>
      </c>
      <c r="C1897" s="2">
        <f>Cleaning!G1548*1000</f>
        <v>127000</v>
      </c>
      <c r="D1897" s="2">
        <f>(Table1[[#This Row],[Salary (Min)]]+Table1[[#This Row],[Salary (Max)]])/2</f>
        <v>98000</v>
      </c>
      <c r="E1897" t="s">
        <v>7237</v>
      </c>
      <c r="F1897" t="s">
        <v>4378</v>
      </c>
      <c r="G1897" t="str">
        <f>LEFT(Table1[[#This Row],[Location]],FIND(",",Table1[[#This Row],[Location]])-1)</f>
        <v>Stanford</v>
      </c>
      <c r="H1897" t="s">
        <v>72</v>
      </c>
      <c r="I1897" t="s">
        <v>563</v>
      </c>
      <c r="J1897" t="s">
        <v>39</v>
      </c>
      <c r="K1897" t="b">
        <v>0</v>
      </c>
      <c r="L1897">
        <v>1</v>
      </c>
      <c r="M1897">
        <v>1</v>
      </c>
      <c r="N1897">
        <v>0</v>
      </c>
      <c r="O1897">
        <v>0</v>
      </c>
      <c r="P1897">
        <v>0</v>
      </c>
      <c r="Q1897">
        <v>1</v>
      </c>
    </row>
    <row r="1898" spans="1:17" x14ac:dyDescent="0.3">
      <c r="A1898" t="str">
        <f>Cleaning!E1549</f>
        <v>Data Analyst</v>
      </c>
      <c r="B1898" s="2">
        <f>Cleaning!F1549*1000</f>
        <v>69000</v>
      </c>
      <c r="C1898" s="2">
        <f>Cleaning!G1549*1000</f>
        <v>127000</v>
      </c>
      <c r="D1898" s="2">
        <f>(Table1[[#This Row],[Salary (Min)]]+Table1[[#This Row],[Salary (Max)]])/2</f>
        <v>98000</v>
      </c>
      <c r="E1898" t="s">
        <v>6252</v>
      </c>
      <c r="F1898" t="s">
        <v>257</v>
      </c>
      <c r="G1898" t="str">
        <f>LEFT(Table1[[#This Row],[Location]],FIND(",",Table1[[#This Row],[Location]])-1)</f>
        <v>Sunnyvale</v>
      </c>
      <c r="H1898" t="s">
        <v>28</v>
      </c>
      <c r="I1898" t="s">
        <v>222</v>
      </c>
      <c r="J1898" t="s">
        <v>31</v>
      </c>
      <c r="K1898" t="b">
        <v>0</v>
      </c>
      <c r="L1898">
        <v>1</v>
      </c>
      <c r="M1898">
        <v>1</v>
      </c>
      <c r="N1898">
        <v>0</v>
      </c>
      <c r="O1898">
        <v>1</v>
      </c>
      <c r="P1898">
        <v>0</v>
      </c>
      <c r="Q1898">
        <v>1</v>
      </c>
    </row>
    <row r="1899" spans="1:17" x14ac:dyDescent="0.3">
      <c r="A1899" t="str">
        <f>Cleaning!E1550</f>
        <v>Data Analyst</v>
      </c>
      <c r="B1899" s="2">
        <f>Cleaning!F1550*1000</f>
        <v>69000</v>
      </c>
      <c r="C1899" s="2">
        <f>Cleaning!G1550*1000</f>
        <v>127000</v>
      </c>
      <c r="D1899" s="2">
        <f>(Table1[[#This Row],[Salary (Min)]]+Table1[[#This Row],[Salary (Max)]])/2</f>
        <v>98000</v>
      </c>
      <c r="E1899" t="s">
        <v>7238</v>
      </c>
      <c r="F1899" t="s">
        <v>241</v>
      </c>
      <c r="G1899" t="str">
        <f>LEFT(Table1[[#This Row],[Location]],FIND(",",Table1[[#This Row],[Location]])-1)</f>
        <v>San Jose</v>
      </c>
      <c r="H1899" t="s">
        <v>35</v>
      </c>
      <c r="I1899" t="s">
        <v>46</v>
      </c>
      <c r="J1899" t="s">
        <v>24</v>
      </c>
      <c r="K1899" t="b">
        <v>0</v>
      </c>
      <c r="L1899">
        <v>1</v>
      </c>
      <c r="M1899">
        <v>1</v>
      </c>
      <c r="N1899">
        <v>0</v>
      </c>
      <c r="O1899">
        <v>1</v>
      </c>
      <c r="P1899">
        <v>0</v>
      </c>
      <c r="Q1899">
        <v>1</v>
      </c>
    </row>
    <row r="1900" spans="1:17" x14ac:dyDescent="0.3">
      <c r="A1900" t="str">
        <f>Cleaning!E1551</f>
        <v>Data Analyst</v>
      </c>
      <c r="B1900" s="2">
        <f>Cleaning!F1551*1000</f>
        <v>69000</v>
      </c>
      <c r="C1900" s="2">
        <f>Cleaning!G1551*1000</f>
        <v>127000</v>
      </c>
      <c r="D1900" s="2">
        <f>(Table1[[#This Row],[Salary (Min)]]+Table1[[#This Row],[Salary (Max)]])/2</f>
        <v>98000</v>
      </c>
      <c r="E1900" t="s">
        <v>7239</v>
      </c>
      <c r="F1900" t="s">
        <v>257</v>
      </c>
      <c r="G1900" t="str">
        <f>LEFT(Table1[[#This Row],[Location]],FIND(",",Table1[[#This Row],[Location]])-1)</f>
        <v>Sunnyvale</v>
      </c>
      <c r="H1900" t="s">
        <v>28</v>
      </c>
      <c r="I1900" t="s">
        <v>475</v>
      </c>
      <c r="J1900" t="s">
        <v>132</v>
      </c>
      <c r="K1900" t="b">
        <v>0</v>
      </c>
      <c r="L1900">
        <v>1</v>
      </c>
      <c r="M1900">
        <v>1</v>
      </c>
      <c r="N1900">
        <v>0</v>
      </c>
      <c r="O1900">
        <v>1</v>
      </c>
      <c r="P1900">
        <v>0</v>
      </c>
      <c r="Q1900">
        <v>1</v>
      </c>
    </row>
    <row r="1901" spans="1:17" x14ac:dyDescent="0.3">
      <c r="A1901" t="str">
        <f>Cleaning!E1552</f>
        <v>Data Analyst</v>
      </c>
      <c r="B1901" s="2">
        <f>Cleaning!F1552*1000</f>
        <v>69000</v>
      </c>
      <c r="C1901" s="2">
        <f>Cleaning!G1552*1000</f>
        <v>127000</v>
      </c>
      <c r="D1901" s="2">
        <f>(Table1[[#This Row],[Salary (Min)]]+Table1[[#This Row],[Salary (Max)]])/2</f>
        <v>98000</v>
      </c>
      <c r="E1901" t="s">
        <v>7240</v>
      </c>
      <c r="F1901" t="s">
        <v>241</v>
      </c>
      <c r="G1901" t="str">
        <f>LEFT(Table1[[#This Row],[Location]],FIND(",",Table1[[#This Row],[Location]])-1)</f>
        <v>San Jose</v>
      </c>
      <c r="H1901" t="s">
        <v>118</v>
      </c>
      <c r="I1901" t="s">
        <v>46</v>
      </c>
      <c r="J1901" t="s">
        <v>39</v>
      </c>
      <c r="K1901" t="b">
        <v>0</v>
      </c>
      <c r="L1901">
        <v>1</v>
      </c>
      <c r="M1901">
        <v>1</v>
      </c>
      <c r="N1901">
        <v>0</v>
      </c>
      <c r="O1901">
        <v>0</v>
      </c>
      <c r="P1901">
        <v>0</v>
      </c>
      <c r="Q1901">
        <v>0</v>
      </c>
    </row>
    <row r="1902" spans="1:17" x14ac:dyDescent="0.3">
      <c r="A1902" t="str">
        <f>Cleaning!E1553</f>
        <v>Data Analyst</v>
      </c>
      <c r="B1902" s="2">
        <f>Cleaning!F1553*1000</f>
        <v>69000</v>
      </c>
      <c r="C1902" s="2">
        <f>Cleaning!G1553*1000</f>
        <v>127000</v>
      </c>
      <c r="D1902" s="2">
        <f>(Table1[[#This Row],[Salary (Min)]]+Table1[[#This Row],[Salary (Max)]])/2</f>
        <v>98000</v>
      </c>
      <c r="E1902" t="s">
        <v>7241</v>
      </c>
      <c r="F1902" t="s">
        <v>241</v>
      </c>
      <c r="G1902" t="str">
        <f>LEFT(Table1[[#This Row],[Location]],FIND(",",Table1[[#This Row],[Location]])-1)</f>
        <v>San Jose</v>
      </c>
      <c r="H1902" t="s">
        <v>118</v>
      </c>
      <c r="I1902" t="s">
        <v>46</v>
      </c>
      <c r="J1902" t="s">
        <v>160</v>
      </c>
      <c r="K1902" t="b">
        <v>0</v>
      </c>
      <c r="L1902">
        <v>1</v>
      </c>
      <c r="M1902">
        <v>1</v>
      </c>
      <c r="N1902">
        <v>1</v>
      </c>
      <c r="O1902">
        <v>1</v>
      </c>
      <c r="P1902">
        <v>0</v>
      </c>
      <c r="Q1902">
        <v>1</v>
      </c>
    </row>
    <row r="1903" spans="1:17" x14ac:dyDescent="0.3">
      <c r="A1903" t="str">
        <f>Cleaning!E1554</f>
        <v>Business Analyst</v>
      </c>
      <c r="B1903" s="2">
        <f>Cleaning!F1554*1000</f>
        <v>69000</v>
      </c>
      <c r="C1903" s="2">
        <f>Cleaning!G1554*1000</f>
        <v>127000</v>
      </c>
      <c r="D1903" s="2">
        <f>(Table1[[#This Row],[Salary (Min)]]+Table1[[#This Row],[Salary (Max)]])/2</f>
        <v>98000</v>
      </c>
      <c r="E1903" t="s">
        <v>7207</v>
      </c>
      <c r="F1903" t="s">
        <v>976</v>
      </c>
      <c r="G1903" t="str">
        <f>LEFT(Table1[[#This Row],[Location]],FIND(",",Table1[[#This Row],[Location]])-1)</f>
        <v>Santa Clara</v>
      </c>
      <c r="H1903" t="s">
        <v>118</v>
      </c>
      <c r="I1903" t="s">
        <v>46</v>
      </c>
      <c r="J1903" t="s">
        <v>39</v>
      </c>
      <c r="K1903" t="b">
        <v>0</v>
      </c>
      <c r="L1903">
        <v>1</v>
      </c>
      <c r="M1903">
        <v>1</v>
      </c>
      <c r="N1903">
        <v>0</v>
      </c>
      <c r="O1903">
        <v>1</v>
      </c>
      <c r="P1903">
        <v>0</v>
      </c>
      <c r="Q1903">
        <v>1</v>
      </c>
    </row>
    <row r="1904" spans="1:17" x14ac:dyDescent="0.3">
      <c r="A1904" t="str">
        <f>Cleaning!E1555</f>
        <v>Data Analyst</v>
      </c>
      <c r="B1904" s="2">
        <f>Cleaning!F1555*1000</f>
        <v>69000</v>
      </c>
      <c r="C1904" s="2">
        <f>Cleaning!G1555*1000</f>
        <v>127000</v>
      </c>
      <c r="D1904" s="2">
        <f>(Table1[[#This Row],[Salary (Min)]]+Table1[[#This Row],[Salary (Max)]])/2</f>
        <v>98000</v>
      </c>
      <c r="E1904" t="s">
        <v>6635</v>
      </c>
      <c r="F1904" t="s">
        <v>976</v>
      </c>
      <c r="G1904" t="str">
        <f>LEFT(Table1[[#This Row],[Location]],FIND(",",Table1[[#This Row],[Location]])-1)</f>
        <v>Santa Clara</v>
      </c>
      <c r="H1904" t="s">
        <v>28</v>
      </c>
      <c r="I1904" t="s">
        <v>202</v>
      </c>
      <c r="J1904" t="s">
        <v>132</v>
      </c>
      <c r="K1904" t="b">
        <v>0</v>
      </c>
      <c r="L1904">
        <v>1</v>
      </c>
      <c r="M1904">
        <v>0</v>
      </c>
      <c r="N1904">
        <v>0</v>
      </c>
      <c r="O1904">
        <v>0</v>
      </c>
      <c r="P1904">
        <v>0</v>
      </c>
      <c r="Q1904">
        <v>1</v>
      </c>
    </row>
    <row r="1905" spans="1:17" x14ac:dyDescent="0.3">
      <c r="A1905" t="str">
        <f>Cleaning!E1556</f>
        <v>Data Analyst</v>
      </c>
      <c r="B1905" s="2">
        <f>Cleaning!F1556*1000</f>
        <v>69000</v>
      </c>
      <c r="C1905" s="2">
        <f>Cleaning!G1556*1000</f>
        <v>127000</v>
      </c>
      <c r="D1905" s="2">
        <f>(Table1[[#This Row],[Salary (Min)]]+Table1[[#This Row],[Salary (Max)]])/2</f>
        <v>98000</v>
      </c>
      <c r="E1905" t="s">
        <v>7242</v>
      </c>
      <c r="F1905" t="s">
        <v>241</v>
      </c>
      <c r="G1905" t="str">
        <f>LEFT(Table1[[#This Row],[Location]],FIND(",",Table1[[#This Row],[Location]])-1)</f>
        <v>San Jose</v>
      </c>
      <c r="H1905" t="s">
        <v>118</v>
      </c>
      <c r="I1905" t="s">
        <v>46</v>
      </c>
      <c r="J1905" t="s">
        <v>39</v>
      </c>
      <c r="K1905" t="b">
        <v>0</v>
      </c>
      <c r="L1905">
        <v>1</v>
      </c>
      <c r="M1905">
        <v>1</v>
      </c>
      <c r="N1905">
        <v>0</v>
      </c>
      <c r="O1905">
        <v>1</v>
      </c>
      <c r="P1905">
        <v>0</v>
      </c>
      <c r="Q1905">
        <v>1</v>
      </c>
    </row>
    <row r="1906" spans="1:17" x14ac:dyDescent="0.3">
      <c r="A1906" t="str">
        <f>Cleaning!E253</f>
        <v>Business Analyst</v>
      </c>
      <c r="B1906" s="2">
        <f>Cleaning!F253*1000</f>
        <v>73000</v>
      </c>
      <c r="C1906" s="2">
        <f>Cleaning!G253*1000</f>
        <v>127000</v>
      </c>
      <c r="D1906" s="2">
        <f>(Table1[[#This Row],[Salary (Min)]]+Table1[[#This Row],[Salary (Max)]])/2</f>
        <v>100000</v>
      </c>
      <c r="E1906" t="s">
        <v>6255</v>
      </c>
      <c r="F1906" t="s">
        <v>19</v>
      </c>
      <c r="G1906" t="str">
        <f>LEFT(Table1[[#This Row],[Location]],FIND(",",Table1[[#This Row],[Location]])-1)</f>
        <v>New York</v>
      </c>
      <c r="H1906" t="s">
        <v>28</v>
      </c>
      <c r="I1906" t="s">
        <v>178</v>
      </c>
      <c r="J1906" t="s">
        <v>132</v>
      </c>
      <c r="K1906" t="b">
        <v>0</v>
      </c>
      <c r="L1906">
        <v>1</v>
      </c>
      <c r="M1906">
        <v>1</v>
      </c>
      <c r="N1906">
        <v>0</v>
      </c>
      <c r="O1906">
        <v>1</v>
      </c>
      <c r="P1906">
        <v>0</v>
      </c>
      <c r="Q1906">
        <v>1</v>
      </c>
    </row>
    <row r="1907" spans="1:17" x14ac:dyDescent="0.3">
      <c r="A1907" t="str">
        <f>Cleaning!E254</f>
        <v>Data Analyst</v>
      </c>
      <c r="B1907" s="2">
        <f>Cleaning!F254*1000</f>
        <v>73000</v>
      </c>
      <c r="C1907" s="2">
        <f>Cleaning!G254*1000</f>
        <v>127000</v>
      </c>
      <c r="D1907" s="2">
        <f>(Table1[[#This Row],[Salary (Min)]]+Table1[[#This Row],[Salary (Max)]])/2</f>
        <v>100000</v>
      </c>
      <c r="E1907" t="s">
        <v>6355</v>
      </c>
      <c r="F1907" t="s">
        <v>19</v>
      </c>
      <c r="G1907" t="str">
        <f>LEFT(Table1[[#This Row],[Location]],FIND(",",Table1[[#This Row],[Location]])-1)</f>
        <v>New York</v>
      </c>
      <c r="H1907" t="s">
        <v>118</v>
      </c>
      <c r="I1907" t="s">
        <v>539</v>
      </c>
      <c r="J1907" t="s">
        <v>39</v>
      </c>
      <c r="K1907" t="b">
        <v>0</v>
      </c>
      <c r="L1907">
        <v>1</v>
      </c>
      <c r="M1907">
        <v>0</v>
      </c>
      <c r="N1907">
        <v>0</v>
      </c>
      <c r="O1907">
        <v>1</v>
      </c>
      <c r="P1907">
        <v>0</v>
      </c>
      <c r="Q1907">
        <v>0</v>
      </c>
    </row>
    <row r="1908" spans="1:17" x14ac:dyDescent="0.3">
      <c r="A1908" t="str">
        <f>Cleaning!E255</f>
        <v>Data Analyst</v>
      </c>
      <c r="B1908" s="2">
        <f>Cleaning!F255*1000</f>
        <v>73000</v>
      </c>
      <c r="C1908" s="2">
        <f>Cleaning!G255*1000</f>
        <v>127000</v>
      </c>
      <c r="D1908" s="2">
        <f>(Table1[[#This Row],[Salary (Min)]]+Table1[[#This Row],[Salary (Max)]])/2</f>
        <v>100000</v>
      </c>
      <c r="E1908" t="s">
        <v>6356</v>
      </c>
      <c r="F1908" t="s">
        <v>19</v>
      </c>
      <c r="G1908" t="str">
        <f>LEFT(Table1[[#This Row],[Location]],FIND(",",Table1[[#This Row],[Location]])-1)</f>
        <v>New York</v>
      </c>
      <c r="H1908" t="s">
        <v>137</v>
      </c>
      <c r="I1908" t="s">
        <v>137</v>
      </c>
      <c r="J1908" t="s">
        <v>137</v>
      </c>
      <c r="K1908" t="b">
        <v>0</v>
      </c>
      <c r="L1908">
        <v>1</v>
      </c>
      <c r="M1908">
        <v>1</v>
      </c>
      <c r="N1908">
        <v>1</v>
      </c>
      <c r="O1908">
        <v>0</v>
      </c>
      <c r="P1908">
        <v>0</v>
      </c>
      <c r="Q1908">
        <v>0</v>
      </c>
    </row>
    <row r="1909" spans="1:17" x14ac:dyDescent="0.3">
      <c r="A1909" t="str">
        <f>Cleaning!E256</f>
        <v>Data Analyst</v>
      </c>
      <c r="B1909" s="2">
        <f>Cleaning!F256*1000</f>
        <v>73000</v>
      </c>
      <c r="C1909" s="2">
        <f>Cleaning!G256*1000</f>
        <v>127000</v>
      </c>
      <c r="D1909" s="2">
        <f>(Table1[[#This Row],[Salary (Min)]]+Table1[[#This Row],[Salary (Max)]])/2</f>
        <v>100000</v>
      </c>
      <c r="E1909" t="s">
        <v>6204</v>
      </c>
      <c r="F1909" t="s">
        <v>19</v>
      </c>
      <c r="G1909" t="str">
        <f>LEFT(Table1[[#This Row],[Location]],FIND(",",Table1[[#This Row],[Location]])-1)</f>
        <v>New York</v>
      </c>
      <c r="H1909" t="s">
        <v>35</v>
      </c>
      <c r="I1909" t="s">
        <v>46</v>
      </c>
      <c r="J1909" t="s">
        <v>229</v>
      </c>
      <c r="K1909" t="b">
        <v>0</v>
      </c>
      <c r="L1909">
        <v>1</v>
      </c>
      <c r="M1909">
        <v>1</v>
      </c>
      <c r="N1909">
        <v>1</v>
      </c>
      <c r="O1909">
        <v>0</v>
      </c>
      <c r="P1909">
        <v>0</v>
      </c>
      <c r="Q1909">
        <v>1</v>
      </c>
    </row>
    <row r="1910" spans="1:17" x14ac:dyDescent="0.3">
      <c r="A1910" t="str">
        <f>Cleaning!E257</f>
        <v>Data Analyst</v>
      </c>
      <c r="B1910" s="2">
        <f>Cleaning!F257*1000</f>
        <v>73000</v>
      </c>
      <c r="C1910" s="2">
        <f>Cleaning!G257*1000</f>
        <v>127000</v>
      </c>
      <c r="D1910" s="2">
        <f>(Table1[[#This Row],[Salary (Min)]]+Table1[[#This Row],[Salary (Max)]])/2</f>
        <v>100000</v>
      </c>
      <c r="E1910" t="s">
        <v>6357</v>
      </c>
      <c r="F1910" t="s">
        <v>19</v>
      </c>
      <c r="G1910" t="str">
        <f>LEFT(Table1[[#This Row],[Location]],FIND(",",Table1[[#This Row],[Location]])-1)</f>
        <v>New York</v>
      </c>
      <c r="H1910" t="s">
        <v>137</v>
      </c>
      <c r="I1910" t="s">
        <v>137</v>
      </c>
      <c r="J1910" t="s">
        <v>137</v>
      </c>
      <c r="K1910" t="b">
        <v>0</v>
      </c>
      <c r="L1910">
        <v>1</v>
      </c>
      <c r="M1910">
        <v>1</v>
      </c>
      <c r="N1910">
        <v>0</v>
      </c>
      <c r="O1910">
        <v>0</v>
      </c>
      <c r="P1910">
        <v>0</v>
      </c>
      <c r="Q1910">
        <v>0</v>
      </c>
    </row>
    <row r="1911" spans="1:17" x14ac:dyDescent="0.3">
      <c r="A1911" t="str">
        <f>Cleaning!E258</f>
        <v>Data Analyst</v>
      </c>
      <c r="B1911" s="2">
        <f>Cleaning!F258*1000</f>
        <v>73000</v>
      </c>
      <c r="C1911" s="2">
        <f>Cleaning!G258*1000</f>
        <v>127000</v>
      </c>
      <c r="D1911" s="2">
        <f>(Table1[[#This Row],[Salary (Min)]]+Table1[[#This Row],[Salary (Max)]])/2</f>
        <v>100000</v>
      </c>
      <c r="E1911" t="s">
        <v>6358</v>
      </c>
      <c r="F1911" t="s">
        <v>19</v>
      </c>
      <c r="G1911" t="str">
        <f>LEFT(Table1[[#This Row],[Location]],FIND(",",Table1[[#This Row],[Location]])-1)</f>
        <v>New York</v>
      </c>
      <c r="H1911" t="s">
        <v>28</v>
      </c>
      <c r="I1911" t="s">
        <v>58</v>
      </c>
      <c r="J1911" t="s">
        <v>132</v>
      </c>
      <c r="K1911" t="b">
        <v>0</v>
      </c>
      <c r="L1911">
        <v>1</v>
      </c>
      <c r="M1911">
        <v>1</v>
      </c>
      <c r="N1911">
        <v>0</v>
      </c>
      <c r="O1911">
        <v>0</v>
      </c>
      <c r="P1911">
        <v>0</v>
      </c>
      <c r="Q1911">
        <v>1</v>
      </c>
    </row>
    <row r="1912" spans="1:17" x14ac:dyDescent="0.3">
      <c r="A1912" t="str">
        <f>Cleaning!E259</f>
        <v>Data Analyst</v>
      </c>
      <c r="B1912" s="2">
        <f>Cleaning!F259*1000</f>
        <v>73000</v>
      </c>
      <c r="C1912" s="2">
        <f>Cleaning!G259*1000</f>
        <v>127000</v>
      </c>
      <c r="D1912" s="2">
        <f>(Table1[[#This Row],[Salary (Min)]]+Table1[[#This Row],[Salary (Max)]])/2</f>
        <v>100000</v>
      </c>
      <c r="E1912" t="s">
        <v>6191</v>
      </c>
      <c r="F1912" t="s">
        <v>19</v>
      </c>
      <c r="G1912" t="str">
        <f>LEFT(Table1[[#This Row],[Location]],FIND(",",Table1[[#This Row],[Location]])-1)</f>
        <v>New York</v>
      </c>
      <c r="H1912" t="s">
        <v>35</v>
      </c>
      <c r="I1912" t="s">
        <v>222</v>
      </c>
      <c r="J1912" t="s">
        <v>229</v>
      </c>
      <c r="K1912" t="b">
        <v>0</v>
      </c>
      <c r="L1912">
        <v>1</v>
      </c>
      <c r="M1912">
        <v>0</v>
      </c>
      <c r="N1912">
        <v>0</v>
      </c>
      <c r="O1912">
        <v>1</v>
      </c>
      <c r="P1912">
        <v>0</v>
      </c>
      <c r="Q1912">
        <v>0</v>
      </c>
    </row>
    <row r="1913" spans="1:17" x14ac:dyDescent="0.3">
      <c r="A1913" t="str">
        <f>Cleaning!E260</f>
        <v>Data Analyst</v>
      </c>
      <c r="B1913" s="2">
        <f>Cleaning!F260*1000</f>
        <v>73000</v>
      </c>
      <c r="C1913" s="2">
        <f>Cleaning!G260*1000</f>
        <v>127000</v>
      </c>
      <c r="D1913" s="2">
        <f>(Table1[[#This Row],[Salary (Min)]]+Table1[[#This Row],[Salary (Max)]])/2</f>
        <v>100000</v>
      </c>
      <c r="E1913" t="s">
        <v>6359</v>
      </c>
      <c r="F1913" t="s">
        <v>19</v>
      </c>
      <c r="G1913" t="str">
        <f>LEFT(Table1[[#This Row],[Location]],FIND(",",Table1[[#This Row],[Location]])-1)</f>
        <v>New York</v>
      </c>
      <c r="H1913" t="s">
        <v>20</v>
      </c>
      <c r="I1913" t="s">
        <v>137</v>
      </c>
      <c r="J1913" t="s">
        <v>39</v>
      </c>
      <c r="K1913" t="b">
        <v>0</v>
      </c>
      <c r="L1913">
        <v>1</v>
      </c>
      <c r="M1913">
        <v>1</v>
      </c>
      <c r="N1913">
        <v>0</v>
      </c>
      <c r="O1913">
        <v>1</v>
      </c>
      <c r="P1913">
        <v>0</v>
      </c>
      <c r="Q1913">
        <v>0</v>
      </c>
    </row>
    <row r="1914" spans="1:17" x14ac:dyDescent="0.3">
      <c r="A1914" t="str">
        <f>Cleaning!E261</f>
        <v>Data Analyst</v>
      </c>
      <c r="B1914" s="2">
        <f>Cleaning!F261*1000</f>
        <v>73000</v>
      </c>
      <c r="C1914" s="2">
        <f>Cleaning!G261*1000</f>
        <v>127000</v>
      </c>
      <c r="D1914" s="2">
        <f>(Table1[[#This Row],[Salary (Min)]]+Table1[[#This Row],[Salary (Max)]])/2</f>
        <v>100000</v>
      </c>
      <c r="E1914" t="s">
        <v>6360</v>
      </c>
      <c r="F1914" t="s">
        <v>19</v>
      </c>
      <c r="G1914" t="str">
        <f>LEFT(Table1[[#This Row],[Location]],FIND(",",Table1[[#This Row],[Location]])-1)</f>
        <v>New York</v>
      </c>
      <c r="H1914" t="s">
        <v>91</v>
      </c>
      <c r="I1914" t="s">
        <v>99</v>
      </c>
      <c r="J1914" t="s">
        <v>39</v>
      </c>
      <c r="K1914" t="b">
        <v>0</v>
      </c>
      <c r="L1914">
        <v>1</v>
      </c>
      <c r="M1914">
        <v>1</v>
      </c>
      <c r="N1914">
        <v>1</v>
      </c>
      <c r="O1914">
        <v>1</v>
      </c>
      <c r="P1914">
        <v>0</v>
      </c>
      <c r="Q1914">
        <v>1</v>
      </c>
    </row>
    <row r="1915" spans="1:17" x14ac:dyDescent="0.3">
      <c r="A1915" t="str">
        <f>Cleaning!E262</f>
        <v>Data Analyst</v>
      </c>
      <c r="B1915" s="2">
        <f>Cleaning!F262*1000</f>
        <v>73000</v>
      </c>
      <c r="C1915" s="2">
        <f>Cleaning!G262*1000</f>
        <v>127000</v>
      </c>
      <c r="D1915" s="2">
        <f>(Table1[[#This Row],[Salary (Min)]]+Table1[[#This Row],[Salary (Max)]])/2</f>
        <v>100000</v>
      </c>
      <c r="E1915" t="s">
        <v>6361</v>
      </c>
      <c r="F1915" t="s">
        <v>19</v>
      </c>
      <c r="G1915" t="str">
        <f>LEFT(Table1[[#This Row],[Location]],FIND(",",Table1[[#This Row],[Location]])-1)</f>
        <v>New York</v>
      </c>
      <c r="H1915" t="s">
        <v>91</v>
      </c>
      <c r="I1915" t="s">
        <v>99</v>
      </c>
      <c r="J1915" t="s">
        <v>106</v>
      </c>
      <c r="K1915" t="b">
        <v>0</v>
      </c>
      <c r="L1915">
        <v>1</v>
      </c>
      <c r="M1915">
        <v>1</v>
      </c>
      <c r="N1915">
        <v>1</v>
      </c>
      <c r="O1915">
        <v>1</v>
      </c>
      <c r="P1915">
        <v>0</v>
      </c>
      <c r="Q1915">
        <v>0</v>
      </c>
    </row>
    <row r="1916" spans="1:17" x14ac:dyDescent="0.3">
      <c r="A1916" t="str">
        <f>Cleaning!E263</f>
        <v>Data Analyst</v>
      </c>
      <c r="B1916" s="2">
        <f>Cleaning!F263*1000</f>
        <v>73000</v>
      </c>
      <c r="C1916" s="2">
        <f>Cleaning!G263*1000</f>
        <v>127000</v>
      </c>
      <c r="D1916" s="2">
        <f>(Table1[[#This Row],[Salary (Min)]]+Table1[[#This Row],[Salary (Max)]])/2</f>
        <v>100000</v>
      </c>
      <c r="E1916" t="s">
        <v>6362</v>
      </c>
      <c r="F1916" t="s">
        <v>899</v>
      </c>
      <c r="G1916" t="str">
        <f>LEFT(Table1[[#This Row],[Location]],FIND(",",Table1[[#This Row],[Location]])-1)</f>
        <v>Summit</v>
      </c>
      <c r="H1916" t="s">
        <v>118</v>
      </c>
      <c r="I1916" t="s">
        <v>119</v>
      </c>
      <c r="J1916" t="s">
        <v>160</v>
      </c>
      <c r="K1916" t="b">
        <v>0</v>
      </c>
      <c r="L1916">
        <v>0</v>
      </c>
      <c r="M1916">
        <v>0</v>
      </c>
      <c r="N1916">
        <v>0</v>
      </c>
      <c r="O1916">
        <v>0</v>
      </c>
      <c r="P1916">
        <v>0</v>
      </c>
      <c r="Q1916">
        <v>1</v>
      </c>
    </row>
    <row r="1917" spans="1:17" x14ac:dyDescent="0.3">
      <c r="A1917" t="str">
        <f>Cleaning!E264</f>
        <v>Data Analyst</v>
      </c>
      <c r="B1917" s="2">
        <f>Cleaning!F264*1000</f>
        <v>73000</v>
      </c>
      <c r="C1917" s="2">
        <f>Cleaning!G264*1000</f>
        <v>127000</v>
      </c>
      <c r="D1917" s="2">
        <f>(Table1[[#This Row],[Salary (Min)]]+Table1[[#This Row],[Salary (Max)]])/2</f>
        <v>100000</v>
      </c>
      <c r="E1917" t="s">
        <v>6363</v>
      </c>
      <c r="F1917" t="s">
        <v>19</v>
      </c>
      <c r="G1917" t="str">
        <f>LEFT(Table1[[#This Row],[Location]],FIND(",",Table1[[#This Row],[Location]])-1)</f>
        <v>New York</v>
      </c>
      <c r="H1917" t="s">
        <v>20</v>
      </c>
      <c r="I1917" t="s">
        <v>222</v>
      </c>
      <c r="J1917" t="s">
        <v>120</v>
      </c>
      <c r="K1917" t="b">
        <v>0</v>
      </c>
      <c r="L1917">
        <v>1</v>
      </c>
      <c r="M1917">
        <v>0</v>
      </c>
      <c r="N1917">
        <v>0</v>
      </c>
      <c r="O1917">
        <v>0</v>
      </c>
      <c r="P1917">
        <v>0</v>
      </c>
      <c r="Q1917">
        <v>0</v>
      </c>
    </row>
    <row r="1918" spans="1:17" x14ac:dyDescent="0.3">
      <c r="A1918" t="str">
        <f>Cleaning!E265</f>
        <v>Data Analyst</v>
      </c>
      <c r="B1918" s="2">
        <f>Cleaning!F265*1000</f>
        <v>73000</v>
      </c>
      <c r="C1918" s="2">
        <f>Cleaning!G265*1000</f>
        <v>127000</v>
      </c>
      <c r="D1918" s="2">
        <f>(Table1[[#This Row],[Salary (Min)]]+Table1[[#This Row],[Salary (Max)]])/2</f>
        <v>100000</v>
      </c>
      <c r="E1918" t="s">
        <v>6364</v>
      </c>
      <c r="F1918" t="s">
        <v>19</v>
      </c>
      <c r="G1918" t="str">
        <f>LEFT(Table1[[#This Row],[Location]],FIND(",",Table1[[#This Row],[Location]])-1)</f>
        <v>New York</v>
      </c>
      <c r="H1918" t="s">
        <v>35</v>
      </c>
      <c r="I1918" t="s">
        <v>137</v>
      </c>
      <c r="J1918" t="s">
        <v>39</v>
      </c>
      <c r="K1918" t="b">
        <v>0</v>
      </c>
      <c r="L1918">
        <v>1</v>
      </c>
      <c r="M1918">
        <v>1</v>
      </c>
      <c r="N1918">
        <v>0</v>
      </c>
      <c r="O1918">
        <v>1</v>
      </c>
      <c r="P1918">
        <v>0</v>
      </c>
      <c r="Q1918">
        <v>0</v>
      </c>
    </row>
    <row r="1919" spans="1:17" x14ac:dyDescent="0.3">
      <c r="A1919" t="str">
        <f>Cleaning!E266</f>
        <v>Data Analyst</v>
      </c>
      <c r="B1919" s="2">
        <f>Cleaning!F266*1000</f>
        <v>73000</v>
      </c>
      <c r="C1919" s="2">
        <f>Cleaning!G266*1000</f>
        <v>127000</v>
      </c>
      <c r="D1919" s="2">
        <f>(Table1[[#This Row],[Salary (Min)]]+Table1[[#This Row],[Salary (Max)]])/2</f>
        <v>100000</v>
      </c>
      <c r="E1919" t="s">
        <v>6365</v>
      </c>
      <c r="F1919" t="s">
        <v>19</v>
      </c>
      <c r="G1919" t="str">
        <f>LEFT(Table1[[#This Row],[Location]],FIND(",",Table1[[#This Row],[Location]])-1)</f>
        <v>New York</v>
      </c>
      <c r="H1919" t="s">
        <v>51</v>
      </c>
      <c r="I1919" t="s">
        <v>46</v>
      </c>
      <c r="J1919" t="s">
        <v>47</v>
      </c>
      <c r="K1919" t="b">
        <v>0</v>
      </c>
      <c r="L1919">
        <v>1</v>
      </c>
      <c r="M1919">
        <v>0</v>
      </c>
      <c r="N1919">
        <v>0</v>
      </c>
      <c r="O1919">
        <v>0</v>
      </c>
      <c r="P1919">
        <v>0</v>
      </c>
      <c r="Q1919">
        <v>1</v>
      </c>
    </row>
    <row r="1920" spans="1:17" x14ac:dyDescent="0.3">
      <c r="A1920" t="str">
        <f>Cleaning!E752</f>
        <v>Data Analyst</v>
      </c>
      <c r="B1920" s="2">
        <f>Cleaning!F752*1000</f>
        <v>73000</v>
      </c>
      <c r="C1920" s="2">
        <f>Cleaning!G752*1000</f>
        <v>82000</v>
      </c>
      <c r="D1920" s="2">
        <f>(Table1[[#This Row],[Salary (Min)]]+Table1[[#This Row],[Salary (Max)]])/2</f>
        <v>77500</v>
      </c>
      <c r="E1920" t="s">
        <v>6708</v>
      </c>
      <c r="F1920" t="s">
        <v>252</v>
      </c>
      <c r="G1920" t="str">
        <f>LEFT(Table1[[#This Row],[Location]],FIND(",",Table1[[#This Row],[Location]])-1)</f>
        <v>Chicago</v>
      </c>
      <c r="H1920" t="s">
        <v>28</v>
      </c>
      <c r="I1920" t="s">
        <v>46</v>
      </c>
      <c r="J1920" t="s">
        <v>75</v>
      </c>
      <c r="K1920" t="b">
        <v>0</v>
      </c>
      <c r="L1920">
        <v>1</v>
      </c>
      <c r="M1920">
        <v>0</v>
      </c>
      <c r="N1920">
        <v>0</v>
      </c>
      <c r="O1920">
        <v>0</v>
      </c>
      <c r="P1920">
        <v>0</v>
      </c>
      <c r="Q1920">
        <v>1</v>
      </c>
    </row>
    <row r="1921" spans="1:17" x14ac:dyDescent="0.3">
      <c r="A1921" t="str">
        <f>Cleaning!E753</f>
        <v>Data Analyst</v>
      </c>
      <c r="B1921" s="2">
        <f>Cleaning!F753*1000</f>
        <v>73000</v>
      </c>
      <c r="C1921" s="2">
        <f>Cleaning!G753*1000</f>
        <v>82000</v>
      </c>
      <c r="D1921" s="2">
        <f>(Table1[[#This Row],[Salary (Min)]]+Table1[[#This Row],[Salary (Max)]])/2</f>
        <v>77500</v>
      </c>
      <c r="E1921" t="s">
        <v>6709</v>
      </c>
      <c r="F1921" t="s">
        <v>252</v>
      </c>
      <c r="G1921" t="str">
        <f>LEFT(Table1[[#This Row],[Location]],FIND(",",Table1[[#This Row],[Location]])-1)</f>
        <v>Chicago</v>
      </c>
      <c r="H1921" t="s">
        <v>91</v>
      </c>
      <c r="I1921" t="s">
        <v>29</v>
      </c>
      <c r="J1921" t="s">
        <v>39</v>
      </c>
      <c r="K1921" t="b">
        <v>0</v>
      </c>
      <c r="L1921">
        <v>1</v>
      </c>
      <c r="M1921">
        <v>1</v>
      </c>
      <c r="N1921">
        <v>0</v>
      </c>
      <c r="O1921">
        <v>1</v>
      </c>
      <c r="P1921">
        <v>1</v>
      </c>
      <c r="Q1921">
        <v>0</v>
      </c>
    </row>
    <row r="1922" spans="1:17" x14ac:dyDescent="0.3">
      <c r="A1922" t="str">
        <f>Cleaning!E754</f>
        <v>Data Analyst</v>
      </c>
      <c r="B1922" s="2">
        <f>Cleaning!F754*1000</f>
        <v>73000</v>
      </c>
      <c r="C1922" s="2">
        <f>Cleaning!G754*1000</f>
        <v>82000</v>
      </c>
      <c r="D1922" s="2">
        <f>(Table1[[#This Row],[Salary (Min)]]+Table1[[#This Row],[Salary (Max)]])/2</f>
        <v>77500</v>
      </c>
      <c r="E1922" t="s">
        <v>6710</v>
      </c>
      <c r="F1922" t="s">
        <v>497</v>
      </c>
      <c r="G1922" t="str">
        <f>LEFT(Table1[[#This Row],[Location]],FIND(",",Table1[[#This Row],[Location]])-1)</f>
        <v>Woodridge</v>
      </c>
      <c r="H1922" t="s">
        <v>28</v>
      </c>
      <c r="I1922" t="s">
        <v>2295</v>
      </c>
      <c r="J1922" t="s">
        <v>132</v>
      </c>
      <c r="K1922" t="b">
        <v>0</v>
      </c>
      <c r="L1922">
        <v>1</v>
      </c>
      <c r="M1922">
        <v>1</v>
      </c>
      <c r="N1922">
        <v>0</v>
      </c>
      <c r="O1922">
        <v>1</v>
      </c>
      <c r="P1922">
        <v>0</v>
      </c>
      <c r="Q1922">
        <v>0</v>
      </c>
    </row>
    <row r="1923" spans="1:17" x14ac:dyDescent="0.3">
      <c r="A1923" t="str">
        <f>Cleaning!E755</f>
        <v>Data Analyst</v>
      </c>
      <c r="B1923" s="2">
        <f>Cleaning!F755*1000</f>
        <v>73000</v>
      </c>
      <c r="C1923" s="2">
        <f>Cleaning!G755*1000</f>
        <v>82000</v>
      </c>
      <c r="D1923" s="2">
        <f>(Table1[[#This Row],[Salary (Min)]]+Table1[[#This Row],[Salary (Max)]])/2</f>
        <v>77500</v>
      </c>
      <c r="E1923" t="s">
        <v>6711</v>
      </c>
      <c r="F1923" t="s">
        <v>252</v>
      </c>
      <c r="G1923" t="str">
        <f>LEFT(Table1[[#This Row],[Location]],FIND(",",Table1[[#This Row],[Location]])-1)</f>
        <v>Chicago</v>
      </c>
      <c r="H1923" t="s">
        <v>91</v>
      </c>
      <c r="I1923" t="s">
        <v>202</v>
      </c>
      <c r="J1923" t="s">
        <v>39</v>
      </c>
      <c r="K1923" t="b">
        <v>0</v>
      </c>
      <c r="L1923">
        <v>1</v>
      </c>
      <c r="M1923">
        <v>1</v>
      </c>
      <c r="N1923">
        <v>0</v>
      </c>
      <c r="O1923">
        <v>1</v>
      </c>
      <c r="P1923">
        <v>0</v>
      </c>
      <c r="Q1923">
        <v>1</v>
      </c>
    </row>
    <row r="1924" spans="1:17" x14ac:dyDescent="0.3">
      <c r="A1924" t="str">
        <f>Cleaning!E756</f>
        <v>Data Analyst</v>
      </c>
      <c r="B1924" s="2">
        <f>Cleaning!F756*1000</f>
        <v>73000</v>
      </c>
      <c r="C1924" s="2">
        <f>Cleaning!G756*1000</f>
        <v>82000</v>
      </c>
      <c r="D1924" s="2">
        <f>(Table1[[#This Row],[Salary (Min)]]+Table1[[#This Row],[Salary (Max)]])/2</f>
        <v>77500</v>
      </c>
      <c r="E1924" t="s">
        <v>6712</v>
      </c>
      <c r="F1924" t="s">
        <v>252</v>
      </c>
      <c r="G1924" t="str">
        <f>LEFT(Table1[[#This Row],[Location]],FIND(",",Table1[[#This Row],[Location]])-1)</f>
        <v>Chicago</v>
      </c>
      <c r="H1924" t="s">
        <v>35</v>
      </c>
      <c r="I1924" t="s">
        <v>29</v>
      </c>
      <c r="J1924" t="s">
        <v>229</v>
      </c>
      <c r="K1924" t="b">
        <v>0</v>
      </c>
      <c r="L1924">
        <v>1</v>
      </c>
      <c r="M1924">
        <v>1</v>
      </c>
      <c r="N1924">
        <v>0</v>
      </c>
      <c r="O1924">
        <v>0</v>
      </c>
      <c r="P1924">
        <v>0</v>
      </c>
      <c r="Q1924">
        <v>0</v>
      </c>
    </row>
    <row r="1925" spans="1:17" x14ac:dyDescent="0.3">
      <c r="A1925" t="str">
        <f>Cleaning!E757</f>
        <v>Data Analyst</v>
      </c>
      <c r="B1925" s="2">
        <f>Cleaning!F757*1000</f>
        <v>73000</v>
      </c>
      <c r="C1925" s="2">
        <f>Cleaning!G757*1000</f>
        <v>82000</v>
      </c>
      <c r="D1925" s="2">
        <f>(Table1[[#This Row],[Salary (Min)]]+Table1[[#This Row],[Salary (Max)]])/2</f>
        <v>77500</v>
      </c>
      <c r="E1925" t="s">
        <v>6713</v>
      </c>
      <c r="F1925" t="s">
        <v>252</v>
      </c>
      <c r="G1925" t="str">
        <f>LEFT(Table1[[#This Row],[Location]],FIND(",",Table1[[#This Row],[Location]])-1)</f>
        <v>Chicago</v>
      </c>
      <c r="H1925" t="s">
        <v>35</v>
      </c>
      <c r="I1925" t="s">
        <v>222</v>
      </c>
      <c r="J1925" t="s">
        <v>31</v>
      </c>
      <c r="K1925" t="b">
        <v>0</v>
      </c>
      <c r="L1925">
        <v>1</v>
      </c>
      <c r="M1925">
        <v>0</v>
      </c>
      <c r="N1925">
        <v>0</v>
      </c>
      <c r="O1925">
        <v>1</v>
      </c>
      <c r="P1925">
        <v>1</v>
      </c>
      <c r="Q1925">
        <v>1</v>
      </c>
    </row>
    <row r="1926" spans="1:17" x14ac:dyDescent="0.3">
      <c r="A1926" t="str">
        <f>Cleaning!E758</f>
        <v>Data Analyst</v>
      </c>
      <c r="B1926" s="2">
        <f>Cleaning!F758*1000</f>
        <v>73000</v>
      </c>
      <c r="C1926" s="2">
        <f>Cleaning!G758*1000</f>
        <v>82000</v>
      </c>
      <c r="D1926" s="2">
        <f>(Table1[[#This Row],[Salary (Min)]]+Table1[[#This Row],[Salary (Max)]])/2</f>
        <v>77500</v>
      </c>
      <c r="E1926" t="s">
        <v>6714</v>
      </c>
      <c r="F1926" t="s">
        <v>252</v>
      </c>
      <c r="G1926" t="str">
        <f>LEFT(Table1[[#This Row],[Location]],FIND(",",Table1[[#This Row],[Location]])-1)</f>
        <v>Chicago</v>
      </c>
      <c r="H1926" t="s">
        <v>91</v>
      </c>
      <c r="I1926" t="s">
        <v>137</v>
      </c>
      <c r="J1926" t="s">
        <v>39</v>
      </c>
      <c r="K1926" t="b">
        <v>0</v>
      </c>
      <c r="L1926">
        <v>1</v>
      </c>
      <c r="M1926">
        <v>0</v>
      </c>
      <c r="N1926">
        <v>0</v>
      </c>
      <c r="O1926">
        <v>1</v>
      </c>
      <c r="P1926">
        <v>0</v>
      </c>
      <c r="Q1926">
        <v>1</v>
      </c>
    </row>
    <row r="1927" spans="1:17" x14ac:dyDescent="0.3">
      <c r="A1927" t="str">
        <f>Cleaning!E759</f>
        <v>Data Analyst</v>
      </c>
      <c r="B1927" s="2">
        <f>Cleaning!F759*1000</f>
        <v>73000</v>
      </c>
      <c r="C1927" s="2">
        <f>Cleaning!G759*1000</f>
        <v>82000</v>
      </c>
      <c r="D1927" s="2">
        <f>(Table1[[#This Row],[Salary (Min)]]+Table1[[#This Row],[Salary (Max)]])/2</f>
        <v>77500</v>
      </c>
      <c r="E1927" t="s">
        <v>6715</v>
      </c>
      <c r="F1927" t="s">
        <v>252</v>
      </c>
      <c r="G1927" t="str">
        <f>LEFT(Table1[[#This Row],[Location]],FIND(",",Table1[[#This Row],[Location]])-1)</f>
        <v>Chicago</v>
      </c>
      <c r="H1927" t="s">
        <v>72</v>
      </c>
      <c r="I1927" t="s">
        <v>1306</v>
      </c>
      <c r="J1927" t="s">
        <v>31</v>
      </c>
      <c r="K1927" t="b">
        <v>0</v>
      </c>
      <c r="L1927">
        <v>1</v>
      </c>
      <c r="M1927">
        <v>0</v>
      </c>
      <c r="N1927">
        <v>0</v>
      </c>
      <c r="O1927">
        <v>0</v>
      </c>
      <c r="P1927">
        <v>0</v>
      </c>
      <c r="Q1927">
        <v>1</v>
      </c>
    </row>
    <row r="1928" spans="1:17" x14ac:dyDescent="0.3">
      <c r="A1928" t="str">
        <f>Cleaning!E760</f>
        <v>Data Analyst</v>
      </c>
      <c r="B1928" s="2">
        <f>Cleaning!F760*1000</f>
        <v>73000</v>
      </c>
      <c r="C1928" s="2">
        <f>Cleaning!G760*1000</f>
        <v>82000</v>
      </c>
      <c r="D1928" s="2">
        <f>(Table1[[#This Row],[Salary (Min)]]+Table1[[#This Row],[Salary (Max)]])/2</f>
        <v>77500</v>
      </c>
      <c r="E1928" t="s">
        <v>6716</v>
      </c>
      <c r="F1928" t="s">
        <v>2260</v>
      </c>
      <c r="G1928" t="str">
        <f>LEFT(Table1[[#This Row],[Location]],FIND(",",Table1[[#This Row],[Location]])-1)</f>
        <v>Downers Grove</v>
      </c>
      <c r="H1928" t="s">
        <v>91</v>
      </c>
      <c r="I1928" t="s">
        <v>222</v>
      </c>
      <c r="J1928" t="s">
        <v>441</v>
      </c>
      <c r="K1928" t="b">
        <v>0</v>
      </c>
      <c r="L1928">
        <v>1</v>
      </c>
      <c r="M1928">
        <v>1</v>
      </c>
      <c r="N1928">
        <v>0</v>
      </c>
      <c r="O1928">
        <v>0</v>
      </c>
      <c r="P1928">
        <v>0</v>
      </c>
      <c r="Q1928">
        <v>1</v>
      </c>
    </row>
    <row r="1929" spans="1:17" x14ac:dyDescent="0.3">
      <c r="A1929" t="str">
        <f>Cleaning!E761</f>
        <v>Data Analyst</v>
      </c>
      <c r="B1929" s="2">
        <f>Cleaning!F761*1000</f>
        <v>73000</v>
      </c>
      <c r="C1929" s="2">
        <f>Cleaning!G761*1000</f>
        <v>82000</v>
      </c>
      <c r="D1929" s="2">
        <f>(Table1[[#This Row],[Salary (Min)]]+Table1[[#This Row],[Salary (Max)]])/2</f>
        <v>77500</v>
      </c>
      <c r="E1929" t="s">
        <v>6264</v>
      </c>
      <c r="F1929" t="s">
        <v>252</v>
      </c>
      <c r="G1929" t="str">
        <f>LEFT(Table1[[#This Row],[Location]],FIND(",",Table1[[#This Row],[Location]])-1)</f>
        <v>Chicago</v>
      </c>
      <c r="H1929" t="s">
        <v>118</v>
      </c>
      <c r="I1929" t="s">
        <v>46</v>
      </c>
      <c r="J1929" t="s">
        <v>47</v>
      </c>
      <c r="K1929" t="b">
        <v>0</v>
      </c>
      <c r="L1929">
        <v>1</v>
      </c>
      <c r="M1929">
        <v>1</v>
      </c>
      <c r="N1929">
        <v>0</v>
      </c>
      <c r="O1929">
        <v>1</v>
      </c>
      <c r="P1929">
        <v>0</v>
      </c>
      <c r="Q1929">
        <v>0</v>
      </c>
    </row>
    <row r="1930" spans="1:17" x14ac:dyDescent="0.3">
      <c r="A1930" t="str">
        <f>Cleaning!E762</f>
        <v>Data Analyst</v>
      </c>
      <c r="B1930" s="2">
        <f>Cleaning!F762*1000</f>
        <v>73000</v>
      </c>
      <c r="C1930" s="2">
        <f>Cleaning!G762*1000</f>
        <v>82000</v>
      </c>
      <c r="D1930" s="2">
        <f>(Table1[[#This Row],[Salary (Min)]]+Table1[[#This Row],[Salary (Max)]])/2</f>
        <v>77500</v>
      </c>
      <c r="E1930" t="s">
        <v>6717</v>
      </c>
      <c r="F1930" t="s">
        <v>252</v>
      </c>
      <c r="G1930" t="str">
        <f>LEFT(Table1[[#This Row],[Location]],FIND(",",Table1[[#This Row],[Location]])-1)</f>
        <v>Chicago</v>
      </c>
      <c r="H1930" t="s">
        <v>35</v>
      </c>
      <c r="I1930" t="s">
        <v>2364</v>
      </c>
      <c r="J1930" t="s">
        <v>229</v>
      </c>
      <c r="K1930" t="b">
        <v>0</v>
      </c>
      <c r="L1930">
        <v>1</v>
      </c>
      <c r="M1930">
        <v>1</v>
      </c>
      <c r="N1930">
        <v>0</v>
      </c>
      <c r="O1930">
        <v>0</v>
      </c>
      <c r="P1930">
        <v>0</v>
      </c>
      <c r="Q1930">
        <v>0</v>
      </c>
    </row>
    <row r="1931" spans="1:17" x14ac:dyDescent="0.3">
      <c r="A1931" t="str">
        <f>Cleaning!E763</f>
        <v>Data Analyst</v>
      </c>
      <c r="B1931" s="2">
        <f>Cleaning!F763*1000</f>
        <v>73000</v>
      </c>
      <c r="C1931" s="2">
        <f>Cleaning!G763*1000</f>
        <v>82000</v>
      </c>
      <c r="D1931" s="2">
        <f>(Table1[[#This Row],[Salary (Min)]]+Table1[[#This Row],[Salary (Max)]])/2</f>
        <v>77500</v>
      </c>
      <c r="E1931" t="s">
        <v>6218</v>
      </c>
      <c r="F1931" t="s">
        <v>2260</v>
      </c>
      <c r="G1931" t="str">
        <f>LEFT(Table1[[#This Row],[Location]],FIND(",",Table1[[#This Row],[Location]])-1)</f>
        <v>Downers Grove</v>
      </c>
      <c r="H1931" t="s">
        <v>35</v>
      </c>
      <c r="I1931" t="s">
        <v>222</v>
      </c>
      <c r="J1931" t="s">
        <v>39</v>
      </c>
      <c r="K1931" t="b">
        <v>0</v>
      </c>
      <c r="L1931">
        <v>0</v>
      </c>
      <c r="M1931">
        <v>0</v>
      </c>
      <c r="N1931">
        <v>0</v>
      </c>
      <c r="O1931">
        <v>0</v>
      </c>
      <c r="P1931">
        <v>0</v>
      </c>
      <c r="Q1931">
        <v>1</v>
      </c>
    </row>
    <row r="1932" spans="1:17" x14ac:dyDescent="0.3">
      <c r="A1932" t="str">
        <f>Cleaning!E764</f>
        <v>Data Analyst</v>
      </c>
      <c r="B1932" s="2">
        <f>Cleaning!F764*1000</f>
        <v>73000</v>
      </c>
      <c r="C1932" s="2">
        <f>Cleaning!G764*1000</f>
        <v>82000</v>
      </c>
      <c r="D1932" s="2">
        <f>(Table1[[#This Row],[Salary (Min)]]+Table1[[#This Row],[Salary (Max)]])/2</f>
        <v>77500</v>
      </c>
      <c r="E1932" t="s">
        <v>6718</v>
      </c>
      <c r="F1932" t="s">
        <v>252</v>
      </c>
      <c r="G1932" t="str">
        <f>LEFT(Table1[[#This Row],[Location]],FIND(",",Table1[[#This Row],[Location]])-1)</f>
        <v>Chicago</v>
      </c>
      <c r="H1932" t="s">
        <v>91</v>
      </c>
      <c r="I1932" t="s">
        <v>119</v>
      </c>
      <c r="J1932" t="s">
        <v>39</v>
      </c>
      <c r="K1932" t="b">
        <v>0</v>
      </c>
      <c r="L1932">
        <v>0</v>
      </c>
      <c r="M1932">
        <v>0</v>
      </c>
      <c r="N1932">
        <v>0</v>
      </c>
      <c r="O1932">
        <v>0</v>
      </c>
      <c r="P1932">
        <v>0</v>
      </c>
      <c r="Q1932">
        <v>0</v>
      </c>
    </row>
    <row r="1933" spans="1:17" x14ac:dyDescent="0.3">
      <c r="A1933" t="str">
        <f>Cleaning!E765</f>
        <v>Data Analyst</v>
      </c>
      <c r="B1933" s="2">
        <f>Cleaning!F765*1000</f>
        <v>73000</v>
      </c>
      <c r="C1933" s="2">
        <f>Cleaning!G765*1000</f>
        <v>82000</v>
      </c>
      <c r="D1933" s="2">
        <f>(Table1[[#This Row],[Salary (Min)]]+Table1[[#This Row],[Salary (Max)]])/2</f>
        <v>77500</v>
      </c>
      <c r="E1933" t="s">
        <v>6719</v>
      </c>
      <c r="F1933" t="s">
        <v>252</v>
      </c>
      <c r="G1933" t="str">
        <f>LEFT(Table1[[#This Row],[Location]],FIND(",",Table1[[#This Row],[Location]])-1)</f>
        <v>Chicago</v>
      </c>
      <c r="H1933" t="s">
        <v>118</v>
      </c>
      <c r="I1933" t="s">
        <v>137</v>
      </c>
      <c r="J1933" t="s">
        <v>155</v>
      </c>
      <c r="K1933" t="b">
        <v>0</v>
      </c>
      <c r="L1933">
        <v>1</v>
      </c>
      <c r="M1933">
        <v>1</v>
      </c>
      <c r="N1933">
        <v>0</v>
      </c>
      <c r="O1933">
        <v>1</v>
      </c>
      <c r="P1933">
        <v>0</v>
      </c>
      <c r="Q1933">
        <v>1</v>
      </c>
    </row>
    <row r="1934" spans="1:17" x14ac:dyDescent="0.3">
      <c r="A1934" t="str">
        <f>Cleaning!E766</f>
        <v>Data Analyst</v>
      </c>
      <c r="B1934" s="2">
        <f>Cleaning!F766*1000</f>
        <v>73000</v>
      </c>
      <c r="C1934" s="2">
        <f>Cleaning!G766*1000</f>
        <v>82000</v>
      </c>
      <c r="D1934" s="2">
        <f>(Table1[[#This Row],[Salary (Min)]]+Table1[[#This Row],[Salary (Max)]])/2</f>
        <v>77500</v>
      </c>
      <c r="E1934" t="s">
        <v>6720</v>
      </c>
      <c r="F1934" t="s">
        <v>252</v>
      </c>
      <c r="G1934" t="str">
        <f>LEFT(Table1[[#This Row],[Location]],FIND(",",Table1[[#This Row],[Location]])-1)</f>
        <v>Chicago</v>
      </c>
      <c r="H1934" t="s">
        <v>118</v>
      </c>
      <c r="I1934" t="s">
        <v>543</v>
      </c>
      <c r="J1934" t="s">
        <v>39</v>
      </c>
      <c r="K1934" t="b">
        <v>0</v>
      </c>
      <c r="L1934">
        <v>1</v>
      </c>
      <c r="M1934">
        <v>0</v>
      </c>
      <c r="N1934">
        <v>0</v>
      </c>
      <c r="O1934">
        <v>0</v>
      </c>
      <c r="P1934">
        <v>0</v>
      </c>
      <c r="Q1934">
        <v>0</v>
      </c>
    </row>
    <row r="1935" spans="1:17" x14ac:dyDescent="0.3">
      <c r="A1935" t="str">
        <f>Cleaning!E767</f>
        <v>Data Analyst</v>
      </c>
      <c r="B1935" s="2">
        <f>Cleaning!F767*1000</f>
        <v>73000</v>
      </c>
      <c r="C1935" s="2">
        <f>Cleaning!G767*1000</f>
        <v>82000</v>
      </c>
      <c r="D1935" s="2">
        <f>(Table1[[#This Row],[Salary (Min)]]+Table1[[#This Row],[Salary (Max)]])/2</f>
        <v>77500</v>
      </c>
      <c r="E1935" t="s">
        <v>6721</v>
      </c>
      <c r="F1935" t="s">
        <v>252</v>
      </c>
      <c r="G1935" t="str">
        <f>LEFT(Table1[[#This Row],[Location]],FIND(",",Table1[[#This Row],[Location]])-1)</f>
        <v>Chicago</v>
      </c>
      <c r="H1935" t="s">
        <v>20</v>
      </c>
      <c r="I1935" t="s">
        <v>1370</v>
      </c>
      <c r="J1935" t="s">
        <v>39</v>
      </c>
      <c r="K1935" t="b">
        <v>0</v>
      </c>
      <c r="L1935">
        <v>1</v>
      </c>
      <c r="M1935">
        <v>0</v>
      </c>
      <c r="N1935">
        <v>0</v>
      </c>
      <c r="O1935">
        <v>0</v>
      </c>
      <c r="P1935">
        <v>0</v>
      </c>
      <c r="Q1935">
        <v>0</v>
      </c>
    </row>
    <row r="1936" spans="1:17" x14ac:dyDescent="0.3">
      <c r="A1936" t="str">
        <f>Cleaning!E768</f>
        <v>Data Analyst</v>
      </c>
      <c r="B1936" s="2">
        <f>Cleaning!F768*1000</f>
        <v>73000</v>
      </c>
      <c r="C1936" s="2">
        <f>Cleaning!G768*1000</f>
        <v>82000</v>
      </c>
      <c r="D1936" s="2">
        <f>(Table1[[#This Row],[Salary (Min)]]+Table1[[#This Row],[Salary (Max)]])/2</f>
        <v>77500</v>
      </c>
      <c r="E1936" t="s">
        <v>6722</v>
      </c>
      <c r="F1936" t="s">
        <v>252</v>
      </c>
      <c r="G1936" t="str">
        <f>LEFT(Table1[[#This Row],[Location]],FIND(",",Table1[[#This Row],[Location]])-1)</f>
        <v>Chicago</v>
      </c>
      <c r="H1936" t="s">
        <v>137</v>
      </c>
      <c r="I1936" t="s">
        <v>137</v>
      </c>
      <c r="J1936" t="s">
        <v>137</v>
      </c>
      <c r="K1936" t="b">
        <v>0</v>
      </c>
      <c r="L1936">
        <v>1</v>
      </c>
      <c r="M1936">
        <v>1</v>
      </c>
      <c r="N1936">
        <v>0</v>
      </c>
      <c r="O1936">
        <v>0</v>
      </c>
      <c r="P1936">
        <v>0</v>
      </c>
      <c r="Q1936">
        <v>1</v>
      </c>
    </row>
    <row r="1937" spans="1:17" x14ac:dyDescent="0.3">
      <c r="A1937" t="str">
        <f>Cleaning!E769</f>
        <v>Data Analyst</v>
      </c>
      <c r="B1937" s="2">
        <f>Cleaning!F769*1000</f>
        <v>73000</v>
      </c>
      <c r="C1937" s="2">
        <f>Cleaning!G769*1000</f>
        <v>82000</v>
      </c>
      <c r="D1937" s="2">
        <f>(Table1[[#This Row],[Salary (Min)]]+Table1[[#This Row],[Salary (Max)]])/2</f>
        <v>77500</v>
      </c>
      <c r="E1937" t="s">
        <v>6723</v>
      </c>
      <c r="F1937" t="s">
        <v>252</v>
      </c>
      <c r="G1937" t="str">
        <f>LEFT(Table1[[#This Row],[Location]],FIND(",",Table1[[#This Row],[Location]])-1)</f>
        <v>Chicago</v>
      </c>
      <c r="H1937" t="s">
        <v>137</v>
      </c>
      <c r="I1937" t="s">
        <v>137</v>
      </c>
      <c r="J1937" t="s">
        <v>39</v>
      </c>
      <c r="K1937" t="b">
        <v>0</v>
      </c>
      <c r="L1937">
        <v>1</v>
      </c>
      <c r="M1937">
        <v>0</v>
      </c>
      <c r="N1937">
        <v>0</v>
      </c>
      <c r="O1937">
        <v>0</v>
      </c>
      <c r="P1937">
        <v>0</v>
      </c>
      <c r="Q1937">
        <v>1</v>
      </c>
    </row>
    <row r="1938" spans="1:17" x14ac:dyDescent="0.3">
      <c r="A1938" t="str">
        <f>Cleaning!E770</f>
        <v>Data Analyst</v>
      </c>
      <c r="B1938" s="2">
        <f>Cleaning!F770*1000</f>
        <v>73000</v>
      </c>
      <c r="C1938" s="2">
        <f>Cleaning!G770*1000</f>
        <v>82000</v>
      </c>
      <c r="D1938" s="2">
        <f>(Table1[[#This Row],[Salary (Min)]]+Table1[[#This Row],[Salary (Max)]])/2</f>
        <v>77500</v>
      </c>
      <c r="E1938" t="s">
        <v>6210</v>
      </c>
      <c r="F1938" t="s">
        <v>252</v>
      </c>
      <c r="G1938" t="str">
        <f>LEFT(Table1[[#This Row],[Location]],FIND(",",Table1[[#This Row],[Location]])-1)</f>
        <v>Chicago</v>
      </c>
      <c r="H1938" t="s">
        <v>51</v>
      </c>
      <c r="I1938" t="s">
        <v>46</v>
      </c>
      <c r="J1938" t="s">
        <v>24</v>
      </c>
      <c r="K1938" t="b">
        <v>0</v>
      </c>
      <c r="L1938">
        <v>1</v>
      </c>
      <c r="M1938">
        <v>0</v>
      </c>
      <c r="N1938">
        <v>0</v>
      </c>
      <c r="O1938">
        <v>0</v>
      </c>
      <c r="P1938">
        <v>0</v>
      </c>
      <c r="Q1938">
        <v>1</v>
      </c>
    </row>
    <row r="1939" spans="1:17" x14ac:dyDescent="0.3">
      <c r="A1939" t="str">
        <f>Cleaning!E771</f>
        <v>Data Analyst</v>
      </c>
      <c r="B1939" s="2">
        <f>Cleaning!F771*1000</f>
        <v>73000</v>
      </c>
      <c r="C1939" s="2">
        <f>Cleaning!G771*1000</f>
        <v>82000</v>
      </c>
      <c r="D1939" s="2">
        <f>(Table1[[#This Row],[Salary (Min)]]+Table1[[#This Row],[Salary (Max)]])/2</f>
        <v>77500</v>
      </c>
      <c r="E1939" t="s">
        <v>6264</v>
      </c>
      <c r="F1939" t="s">
        <v>252</v>
      </c>
      <c r="G1939" t="str">
        <f>LEFT(Table1[[#This Row],[Location]],FIND(",",Table1[[#This Row],[Location]])-1)</f>
        <v>Chicago</v>
      </c>
      <c r="H1939" t="s">
        <v>118</v>
      </c>
      <c r="I1939" t="s">
        <v>46</v>
      </c>
      <c r="J1939" t="s">
        <v>47</v>
      </c>
      <c r="K1939" t="b">
        <v>0</v>
      </c>
      <c r="L1939">
        <v>1</v>
      </c>
      <c r="M1939">
        <v>1</v>
      </c>
      <c r="N1939">
        <v>1</v>
      </c>
      <c r="O1939">
        <v>1</v>
      </c>
      <c r="P1939">
        <v>0</v>
      </c>
      <c r="Q1939">
        <v>1</v>
      </c>
    </row>
    <row r="1940" spans="1:17" x14ac:dyDescent="0.3">
      <c r="A1940" t="str">
        <f>Cleaning!E772</f>
        <v>Data Analyst</v>
      </c>
      <c r="B1940" s="2">
        <f>Cleaning!F772*1000</f>
        <v>73000</v>
      </c>
      <c r="C1940" s="2">
        <f>Cleaning!G772*1000</f>
        <v>82000</v>
      </c>
      <c r="D1940" s="2">
        <f>(Table1[[#This Row],[Salary (Min)]]+Table1[[#This Row],[Salary (Max)]])/2</f>
        <v>77500</v>
      </c>
      <c r="E1940" t="s">
        <v>6699</v>
      </c>
      <c r="F1940" t="s">
        <v>252</v>
      </c>
      <c r="G1940" t="str">
        <f>LEFT(Table1[[#This Row],[Location]],FIND(",",Table1[[#This Row],[Location]])-1)</f>
        <v>Chicago</v>
      </c>
      <c r="H1940" t="s">
        <v>118</v>
      </c>
      <c r="I1940" t="s">
        <v>222</v>
      </c>
      <c r="J1940" t="s">
        <v>160</v>
      </c>
      <c r="K1940" t="b">
        <v>0</v>
      </c>
      <c r="L1940">
        <v>1</v>
      </c>
      <c r="M1940">
        <v>1</v>
      </c>
      <c r="N1940">
        <v>0</v>
      </c>
      <c r="O1940">
        <v>0</v>
      </c>
      <c r="P1940">
        <v>0</v>
      </c>
      <c r="Q1940">
        <v>0</v>
      </c>
    </row>
    <row r="1941" spans="1:17" x14ac:dyDescent="0.3">
      <c r="A1941" t="str">
        <f>Cleaning!E773</f>
        <v>Data Analyst</v>
      </c>
      <c r="B1941" s="2">
        <f>Cleaning!F773*1000</f>
        <v>73000</v>
      </c>
      <c r="C1941" s="2">
        <f>Cleaning!G773*1000</f>
        <v>82000</v>
      </c>
      <c r="D1941" s="2">
        <f>(Table1[[#This Row],[Salary (Min)]]+Table1[[#This Row],[Salary (Max)]])/2</f>
        <v>77500</v>
      </c>
      <c r="E1941" t="s">
        <v>6703</v>
      </c>
      <c r="F1941" t="s">
        <v>252</v>
      </c>
      <c r="G1941" t="str">
        <f>LEFT(Table1[[#This Row],[Location]],FIND(",",Table1[[#This Row],[Location]])-1)</f>
        <v>Chicago</v>
      </c>
      <c r="H1941" t="s">
        <v>28</v>
      </c>
      <c r="I1941" t="s">
        <v>2131</v>
      </c>
      <c r="J1941" t="s">
        <v>39</v>
      </c>
      <c r="K1941" t="b">
        <v>0</v>
      </c>
      <c r="L1941">
        <v>1</v>
      </c>
      <c r="M1941">
        <v>1</v>
      </c>
      <c r="N1941">
        <v>0</v>
      </c>
      <c r="O1941">
        <v>1</v>
      </c>
      <c r="P1941">
        <v>0</v>
      </c>
      <c r="Q1941">
        <v>1</v>
      </c>
    </row>
    <row r="1942" spans="1:17" x14ac:dyDescent="0.3">
      <c r="A1942" t="str">
        <f>Cleaning!E774</f>
        <v>Data Analyst</v>
      </c>
      <c r="B1942" s="2">
        <f>Cleaning!F774*1000</f>
        <v>73000</v>
      </c>
      <c r="C1942" s="2">
        <f>Cleaning!G774*1000</f>
        <v>82000</v>
      </c>
      <c r="D1942" s="2">
        <f>(Table1[[#This Row],[Salary (Min)]]+Table1[[#This Row],[Salary (Max)]])/2</f>
        <v>77500</v>
      </c>
      <c r="E1942" t="s">
        <v>6724</v>
      </c>
      <c r="F1942" t="s">
        <v>252</v>
      </c>
      <c r="G1942" t="str">
        <f>LEFT(Table1[[#This Row],[Location]],FIND(",",Table1[[#This Row],[Location]])-1)</f>
        <v>Chicago</v>
      </c>
      <c r="H1942" t="s">
        <v>51</v>
      </c>
      <c r="I1942" t="s">
        <v>475</v>
      </c>
      <c r="J1942" t="s">
        <v>39</v>
      </c>
      <c r="K1942" t="b">
        <v>1</v>
      </c>
      <c r="L1942">
        <v>1</v>
      </c>
      <c r="M1942">
        <v>0</v>
      </c>
      <c r="N1942">
        <v>0</v>
      </c>
      <c r="O1942">
        <v>1</v>
      </c>
      <c r="P1942">
        <v>0</v>
      </c>
      <c r="Q1942">
        <v>1</v>
      </c>
    </row>
    <row r="1943" spans="1:17" x14ac:dyDescent="0.3">
      <c r="A1943" t="str">
        <f>Cleaning!E775</f>
        <v>Data Analyst</v>
      </c>
      <c r="B1943" s="2">
        <f>Cleaning!F775*1000</f>
        <v>73000</v>
      </c>
      <c r="C1943" s="2">
        <f>Cleaning!G775*1000</f>
        <v>82000</v>
      </c>
      <c r="D1943" s="2">
        <f>(Table1[[#This Row],[Salary (Min)]]+Table1[[#This Row],[Salary (Max)]])/2</f>
        <v>77500</v>
      </c>
      <c r="E1943" t="s">
        <v>6725</v>
      </c>
      <c r="F1943" t="s">
        <v>252</v>
      </c>
      <c r="G1943" t="str">
        <f>LEFT(Table1[[#This Row],[Location]],FIND(",",Table1[[#This Row],[Location]])-1)</f>
        <v>Chicago</v>
      </c>
      <c r="H1943" t="s">
        <v>91</v>
      </c>
      <c r="I1943" t="s">
        <v>137</v>
      </c>
      <c r="J1943" t="s">
        <v>39</v>
      </c>
      <c r="K1943" t="b">
        <v>0</v>
      </c>
      <c r="L1943">
        <v>1</v>
      </c>
      <c r="M1943">
        <v>1</v>
      </c>
      <c r="N1943">
        <v>0</v>
      </c>
      <c r="O1943">
        <v>1</v>
      </c>
      <c r="P1943">
        <v>0</v>
      </c>
      <c r="Q1943">
        <v>1</v>
      </c>
    </row>
    <row r="1944" spans="1:17" x14ac:dyDescent="0.3">
      <c r="A1944" t="str">
        <f>Cleaning!E776</f>
        <v>Data Analyst</v>
      </c>
      <c r="B1944" s="2">
        <f>Cleaning!F776*1000</f>
        <v>73000</v>
      </c>
      <c r="C1944" s="2">
        <f>Cleaning!G776*1000</f>
        <v>82000</v>
      </c>
      <c r="D1944" s="2">
        <f>(Table1[[#This Row],[Salary (Min)]]+Table1[[#This Row],[Salary (Max)]])/2</f>
        <v>77500</v>
      </c>
      <c r="E1944" t="s">
        <v>6397</v>
      </c>
      <c r="F1944" t="s">
        <v>252</v>
      </c>
      <c r="G1944" t="str">
        <f>LEFT(Table1[[#This Row],[Location]],FIND(",",Table1[[#This Row],[Location]])-1)</f>
        <v>Chicago</v>
      </c>
      <c r="H1944" t="s">
        <v>118</v>
      </c>
      <c r="I1944" t="s">
        <v>46</v>
      </c>
      <c r="J1944" t="s">
        <v>120</v>
      </c>
      <c r="K1944" t="b">
        <v>0</v>
      </c>
      <c r="L1944">
        <v>0</v>
      </c>
      <c r="M1944">
        <v>0</v>
      </c>
      <c r="N1944">
        <v>0</v>
      </c>
      <c r="O1944">
        <v>0</v>
      </c>
      <c r="P1944">
        <v>0</v>
      </c>
      <c r="Q1944">
        <v>1</v>
      </c>
    </row>
    <row r="1945" spans="1:17" x14ac:dyDescent="0.3">
      <c r="A1945" t="str">
        <f>Cleaning!E777</f>
        <v>Data Analyst</v>
      </c>
      <c r="B1945" s="2">
        <f>Cleaning!F777*1000</f>
        <v>73000</v>
      </c>
      <c r="C1945" s="2">
        <f>Cleaning!G777*1000</f>
        <v>82000</v>
      </c>
      <c r="D1945" s="2">
        <f>(Table1[[#This Row],[Salary (Min)]]+Table1[[#This Row],[Salary (Max)]])/2</f>
        <v>77500</v>
      </c>
      <c r="E1945" t="s">
        <v>6726</v>
      </c>
      <c r="F1945" t="s">
        <v>252</v>
      </c>
      <c r="G1945" t="str">
        <f>LEFT(Table1[[#This Row],[Location]],FIND(",",Table1[[#This Row],[Location]])-1)</f>
        <v>Chicago</v>
      </c>
      <c r="H1945" t="s">
        <v>91</v>
      </c>
      <c r="I1945" t="s">
        <v>178</v>
      </c>
      <c r="J1945" t="s">
        <v>106</v>
      </c>
      <c r="K1945" t="b">
        <v>0</v>
      </c>
      <c r="L1945">
        <v>1</v>
      </c>
      <c r="M1945">
        <v>0</v>
      </c>
      <c r="N1945">
        <v>0</v>
      </c>
      <c r="O1945">
        <v>0</v>
      </c>
      <c r="P1945">
        <v>0</v>
      </c>
      <c r="Q1945">
        <v>1</v>
      </c>
    </row>
    <row r="1946" spans="1:17" x14ac:dyDescent="0.3">
      <c r="A1946" t="str">
        <f>Cleaning!E778</f>
        <v>Data Analyst</v>
      </c>
      <c r="B1946" s="2">
        <f>Cleaning!F778*1000</f>
        <v>73000</v>
      </c>
      <c r="C1946" s="2">
        <f>Cleaning!G778*1000</f>
        <v>82000</v>
      </c>
      <c r="D1946" s="2">
        <f>(Table1[[#This Row],[Salary (Min)]]+Table1[[#This Row],[Salary (Max)]])/2</f>
        <v>77500</v>
      </c>
      <c r="E1946" t="s">
        <v>6713</v>
      </c>
      <c r="F1946" t="s">
        <v>252</v>
      </c>
      <c r="G1946" t="str">
        <f>LEFT(Table1[[#This Row],[Location]],FIND(",",Table1[[#This Row],[Location]])-1)</f>
        <v>Chicago</v>
      </c>
      <c r="H1946" t="s">
        <v>35</v>
      </c>
      <c r="I1946" t="s">
        <v>222</v>
      </c>
      <c r="J1946" t="s">
        <v>31</v>
      </c>
      <c r="K1946" t="b">
        <v>0</v>
      </c>
      <c r="L1946">
        <v>1</v>
      </c>
      <c r="M1946">
        <v>1</v>
      </c>
      <c r="N1946">
        <v>0</v>
      </c>
      <c r="O1946">
        <v>1</v>
      </c>
      <c r="P1946">
        <v>0</v>
      </c>
      <c r="Q1946">
        <v>1</v>
      </c>
    </row>
    <row r="1947" spans="1:17" x14ac:dyDescent="0.3">
      <c r="A1947" t="str">
        <f>Cleaning!E779</f>
        <v>Data Analyst</v>
      </c>
      <c r="B1947" s="2">
        <f>Cleaning!F779*1000</f>
        <v>73000</v>
      </c>
      <c r="C1947" s="2">
        <f>Cleaning!G779*1000</f>
        <v>82000</v>
      </c>
      <c r="D1947" s="2">
        <f>(Table1[[#This Row],[Salary (Min)]]+Table1[[#This Row],[Salary (Max)]])/2</f>
        <v>77500</v>
      </c>
      <c r="E1947" t="s">
        <v>6727</v>
      </c>
      <c r="F1947" t="s">
        <v>252</v>
      </c>
      <c r="G1947" t="str">
        <f>LEFT(Table1[[#This Row],[Location]],FIND(",",Table1[[#This Row],[Location]])-1)</f>
        <v>Chicago</v>
      </c>
      <c r="H1947" t="s">
        <v>118</v>
      </c>
      <c r="I1947" t="s">
        <v>22</v>
      </c>
      <c r="J1947" t="s">
        <v>39</v>
      </c>
      <c r="K1947" t="b">
        <v>0</v>
      </c>
      <c r="L1947">
        <v>1</v>
      </c>
      <c r="M1947">
        <v>0</v>
      </c>
      <c r="N1947">
        <v>0</v>
      </c>
      <c r="O1947">
        <v>1</v>
      </c>
      <c r="P1947">
        <v>0</v>
      </c>
      <c r="Q1947">
        <v>0</v>
      </c>
    </row>
    <row r="1948" spans="1:17" x14ac:dyDescent="0.3">
      <c r="A1948" t="str">
        <f>Cleaning!E780</f>
        <v>Business Analyst</v>
      </c>
      <c r="B1948" s="2">
        <f>Cleaning!F780*1000</f>
        <v>73000</v>
      </c>
      <c r="C1948" s="2">
        <f>Cleaning!G780*1000</f>
        <v>82000</v>
      </c>
      <c r="D1948" s="2">
        <f>(Table1[[#This Row],[Salary (Min)]]+Table1[[#This Row],[Salary (Max)]])/2</f>
        <v>77500</v>
      </c>
      <c r="E1948" t="s">
        <v>6728</v>
      </c>
      <c r="F1948" t="s">
        <v>252</v>
      </c>
      <c r="G1948" t="str">
        <f>LEFT(Table1[[#This Row],[Location]],FIND(",",Table1[[#This Row],[Location]])-1)</f>
        <v>Chicago</v>
      </c>
      <c r="H1948" t="s">
        <v>118</v>
      </c>
      <c r="I1948" t="s">
        <v>186</v>
      </c>
      <c r="J1948" t="s">
        <v>47</v>
      </c>
      <c r="K1948" t="b">
        <v>0</v>
      </c>
      <c r="L1948">
        <v>1</v>
      </c>
      <c r="M1948">
        <v>1</v>
      </c>
      <c r="N1948">
        <v>0</v>
      </c>
      <c r="O1948">
        <v>1</v>
      </c>
      <c r="P1948">
        <v>1</v>
      </c>
      <c r="Q1948">
        <v>0</v>
      </c>
    </row>
    <row r="1949" spans="1:17" x14ac:dyDescent="0.3">
      <c r="A1949" t="str">
        <f>Cleaning!E1233</f>
        <v>Data Analyst</v>
      </c>
      <c r="B1949" s="2">
        <f>Cleaning!F1233*1000</f>
        <v>73000</v>
      </c>
      <c r="C1949" s="2">
        <f>Cleaning!G1233*1000</f>
        <v>89000</v>
      </c>
      <c r="D1949" s="2">
        <f>(Table1[[#This Row],[Salary (Min)]]+Table1[[#This Row],[Salary (Max)]])/2</f>
        <v>81000</v>
      </c>
      <c r="E1949" t="s">
        <v>7038</v>
      </c>
      <c r="F1949" t="s">
        <v>3557</v>
      </c>
      <c r="G1949" t="str">
        <f>LEFT(Table1[[#This Row],[Location]],FIND(",",Table1[[#This Row],[Location]])-1)</f>
        <v>San Antonio</v>
      </c>
      <c r="H1949" t="s">
        <v>118</v>
      </c>
      <c r="I1949" t="s">
        <v>46</v>
      </c>
      <c r="J1949" t="s">
        <v>39</v>
      </c>
      <c r="K1949" t="b">
        <v>0</v>
      </c>
      <c r="L1949">
        <v>1</v>
      </c>
      <c r="M1949">
        <v>0</v>
      </c>
      <c r="N1949">
        <v>0</v>
      </c>
      <c r="O1949">
        <v>1</v>
      </c>
      <c r="P1949">
        <v>1</v>
      </c>
      <c r="Q1949">
        <v>1</v>
      </c>
    </row>
    <row r="1950" spans="1:17" x14ac:dyDescent="0.3">
      <c r="A1950" t="str">
        <f>Cleaning!E1234</f>
        <v>Data Analyst</v>
      </c>
      <c r="B1950" s="2">
        <f>Cleaning!F1234*1000</f>
        <v>73000</v>
      </c>
      <c r="C1950" s="2">
        <f>Cleaning!G1234*1000</f>
        <v>89000</v>
      </c>
      <c r="D1950" s="2">
        <f>(Table1[[#This Row],[Salary (Min)]]+Table1[[#This Row],[Salary (Max)]])/2</f>
        <v>81000</v>
      </c>
      <c r="E1950" t="s">
        <v>7039</v>
      </c>
      <c r="F1950" t="s">
        <v>3557</v>
      </c>
      <c r="G1950" t="str">
        <f>LEFT(Table1[[#This Row],[Location]],FIND(",",Table1[[#This Row],[Location]])-1)</f>
        <v>San Antonio</v>
      </c>
      <c r="H1950" t="s">
        <v>91</v>
      </c>
      <c r="I1950" t="s">
        <v>46</v>
      </c>
      <c r="J1950" t="s">
        <v>39</v>
      </c>
      <c r="K1950" t="b">
        <v>0</v>
      </c>
      <c r="L1950">
        <v>1</v>
      </c>
      <c r="M1950">
        <v>0</v>
      </c>
      <c r="N1950">
        <v>0</v>
      </c>
      <c r="O1950">
        <v>1</v>
      </c>
      <c r="P1950">
        <v>0</v>
      </c>
      <c r="Q1950">
        <v>0</v>
      </c>
    </row>
    <row r="1951" spans="1:17" x14ac:dyDescent="0.3">
      <c r="A1951" t="str">
        <f>Cleaning!E1235</f>
        <v>Data Analyst</v>
      </c>
      <c r="B1951" s="2">
        <f>Cleaning!F1235*1000</f>
        <v>73000</v>
      </c>
      <c r="C1951" s="2">
        <f>Cleaning!G1235*1000</f>
        <v>89000</v>
      </c>
      <c r="D1951" s="2">
        <f>(Table1[[#This Row],[Salary (Min)]]+Table1[[#This Row],[Salary (Max)]])/2</f>
        <v>81000</v>
      </c>
      <c r="E1951" t="s">
        <v>7040</v>
      </c>
      <c r="F1951" t="s">
        <v>3557</v>
      </c>
      <c r="G1951" t="str">
        <f>LEFT(Table1[[#This Row],[Location]],FIND(",",Table1[[#This Row],[Location]])-1)</f>
        <v>San Antonio</v>
      </c>
      <c r="H1951" t="s">
        <v>35</v>
      </c>
      <c r="I1951" t="s">
        <v>22</v>
      </c>
      <c r="J1951" t="s">
        <v>31</v>
      </c>
      <c r="K1951" t="b">
        <v>0</v>
      </c>
      <c r="L1951">
        <v>0</v>
      </c>
      <c r="M1951">
        <v>0</v>
      </c>
      <c r="N1951">
        <v>0</v>
      </c>
      <c r="O1951">
        <v>0</v>
      </c>
      <c r="P1951">
        <v>0</v>
      </c>
      <c r="Q1951">
        <v>1</v>
      </c>
    </row>
    <row r="1952" spans="1:17" x14ac:dyDescent="0.3">
      <c r="A1952" t="str">
        <f>Cleaning!E1236</f>
        <v>Data Analyst</v>
      </c>
      <c r="B1952" s="2">
        <f>Cleaning!F1236*1000</f>
        <v>73000</v>
      </c>
      <c r="C1952" s="2">
        <f>Cleaning!G1236*1000</f>
        <v>89000</v>
      </c>
      <c r="D1952" s="2">
        <f>(Table1[[#This Row],[Salary (Min)]]+Table1[[#This Row],[Salary (Max)]])/2</f>
        <v>81000</v>
      </c>
      <c r="E1952" t="s">
        <v>7041</v>
      </c>
      <c r="F1952" t="s">
        <v>3557</v>
      </c>
      <c r="G1952" t="str">
        <f>LEFT(Table1[[#This Row],[Location]],FIND(",",Table1[[#This Row],[Location]])-1)</f>
        <v>San Antonio</v>
      </c>
      <c r="H1952" t="s">
        <v>72</v>
      </c>
      <c r="I1952" t="s">
        <v>1489</v>
      </c>
      <c r="J1952" t="s">
        <v>75</v>
      </c>
      <c r="K1952" t="b">
        <v>0</v>
      </c>
      <c r="L1952">
        <v>1</v>
      </c>
      <c r="M1952">
        <v>0</v>
      </c>
      <c r="N1952">
        <v>0</v>
      </c>
      <c r="O1952">
        <v>1</v>
      </c>
      <c r="P1952">
        <v>0</v>
      </c>
      <c r="Q1952">
        <v>1</v>
      </c>
    </row>
    <row r="1953" spans="1:17" x14ac:dyDescent="0.3">
      <c r="A1953" t="str">
        <f>Cleaning!E1237</f>
        <v>Data Analyst</v>
      </c>
      <c r="B1953" s="2">
        <f>Cleaning!F1237*1000</f>
        <v>73000</v>
      </c>
      <c r="C1953" s="2">
        <f>Cleaning!G1237*1000</f>
        <v>89000</v>
      </c>
      <c r="D1953" s="2">
        <f>(Table1[[#This Row],[Salary (Min)]]+Table1[[#This Row],[Salary (Max)]])/2</f>
        <v>81000</v>
      </c>
      <c r="E1953" t="s">
        <v>6210</v>
      </c>
      <c r="F1953" t="s">
        <v>3557</v>
      </c>
      <c r="G1953" t="str">
        <f>LEFT(Table1[[#This Row],[Location]],FIND(",",Table1[[#This Row],[Location]])-1)</f>
        <v>San Antonio</v>
      </c>
      <c r="H1953" t="s">
        <v>51</v>
      </c>
      <c r="I1953" t="s">
        <v>46</v>
      </c>
      <c r="J1953" t="s">
        <v>24</v>
      </c>
      <c r="K1953" t="b">
        <v>0</v>
      </c>
      <c r="L1953">
        <v>1</v>
      </c>
      <c r="M1953">
        <v>0</v>
      </c>
      <c r="N1953">
        <v>0</v>
      </c>
      <c r="O1953">
        <v>1</v>
      </c>
      <c r="P1953">
        <v>0</v>
      </c>
      <c r="Q1953">
        <v>1</v>
      </c>
    </row>
    <row r="1954" spans="1:17" x14ac:dyDescent="0.3">
      <c r="A1954" t="str">
        <f>Cleaning!E1238</f>
        <v>Data Analyst</v>
      </c>
      <c r="B1954" s="2">
        <f>Cleaning!F1238*1000</f>
        <v>73000</v>
      </c>
      <c r="C1954" s="2">
        <f>Cleaning!G1238*1000</f>
        <v>89000</v>
      </c>
      <c r="D1954" s="2">
        <f>(Table1[[#This Row],[Salary (Min)]]+Table1[[#This Row],[Salary (Max)]])/2</f>
        <v>81000</v>
      </c>
      <c r="E1954" t="s">
        <v>7027</v>
      </c>
      <c r="F1954" t="s">
        <v>3557</v>
      </c>
      <c r="G1954" t="str">
        <f>LEFT(Table1[[#This Row],[Location]],FIND(",",Table1[[#This Row],[Location]])-1)</f>
        <v>San Antonio</v>
      </c>
      <c r="H1954" t="s">
        <v>137</v>
      </c>
      <c r="I1954" t="s">
        <v>137</v>
      </c>
      <c r="J1954" t="s">
        <v>137</v>
      </c>
      <c r="K1954" t="b">
        <v>0</v>
      </c>
      <c r="L1954">
        <v>0</v>
      </c>
      <c r="M1954">
        <v>0</v>
      </c>
      <c r="N1954">
        <v>0</v>
      </c>
      <c r="O1954">
        <v>0</v>
      </c>
      <c r="P1954">
        <v>0</v>
      </c>
      <c r="Q1954">
        <v>0</v>
      </c>
    </row>
    <row r="1955" spans="1:17" x14ac:dyDescent="0.3">
      <c r="A1955" t="str">
        <f>Cleaning!E1239</f>
        <v>Data Analyst</v>
      </c>
      <c r="B1955" s="2">
        <f>Cleaning!F1239*1000</f>
        <v>73000</v>
      </c>
      <c r="C1955" s="2">
        <f>Cleaning!G1239*1000</f>
        <v>89000</v>
      </c>
      <c r="D1955" s="2">
        <f>(Table1[[#This Row],[Salary (Min)]]+Table1[[#This Row],[Salary (Max)]])/2</f>
        <v>81000</v>
      </c>
      <c r="E1955" t="s">
        <v>7042</v>
      </c>
      <c r="F1955" t="s">
        <v>3557</v>
      </c>
      <c r="G1955" t="str">
        <f>LEFT(Table1[[#This Row],[Location]],FIND(",",Table1[[#This Row],[Location]])-1)</f>
        <v>San Antonio</v>
      </c>
      <c r="H1955" t="s">
        <v>51</v>
      </c>
      <c r="I1955" t="s">
        <v>222</v>
      </c>
      <c r="J1955" t="s">
        <v>39</v>
      </c>
      <c r="K1955" t="b">
        <v>0</v>
      </c>
      <c r="L1955">
        <v>1</v>
      </c>
      <c r="M1955">
        <v>0</v>
      </c>
      <c r="N1955">
        <v>0</v>
      </c>
      <c r="O1955">
        <v>0</v>
      </c>
      <c r="P1955">
        <v>0</v>
      </c>
      <c r="Q1955">
        <v>0</v>
      </c>
    </row>
    <row r="1956" spans="1:17" x14ac:dyDescent="0.3">
      <c r="A1956" t="str">
        <f>Cleaning!E1240</f>
        <v>Data Analyst</v>
      </c>
      <c r="B1956" s="2">
        <f>Cleaning!F1240*1000</f>
        <v>73000</v>
      </c>
      <c r="C1956" s="2">
        <f>Cleaning!G1240*1000</f>
        <v>89000</v>
      </c>
      <c r="D1956" s="2">
        <f>(Table1[[#This Row],[Salary (Min)]]+Table1[[#This Row],[Salary (Max)]])/2</f>
        <v>81000</v>
      </c>
      <c r="E1956" t="s">
        <v>6205</v>
      </c>
      <c r="F1956" t="s">
        <v>3557</v>
      </c>
      <c r="G1956" t="str">
        <f>LEFT(Table1[[#This Row],[Location]],FIND(",",Table1[[#This Row],[Location]])-1)</f>
        <v>San Antonio</v>
      </c>
      <c r="H1956" t="s">
        <v>28</v>
      </c>
      <c r="I1956" t="s">
        <v>222</v>
      </c>
      <c r="J1956" t="s">
        <v>75</v>
      </c>
      <c r="K1956" t="b">
        <v>0</v>
      </c>
      <c r="L1956">
        <v>1</v>
      </c>
      <c r="M1956">
        <v>1</v>
      </c>
      <c r="N1956">
        <v>0</v>
      </c>
      <c r="O1956">
        <v>1</v>
      </c>
      <c r="P1956">
        <v>0</v>
      </c>
      <c r="Q1956">
        <v>1</v>
      </c>
    </row>
    <row r="1957" spans="1:17" x14ac:dyDescent="0.3">
      <c r="A1957" t="str">
        <f>Cleaning!E1241</f>
        <v>Data Analyst</v>
      </c>
      <c r="B1957" s="2">
        <f>Cleaning!F1241*1000</f>
        <v>73000</v>
      </c>
      <c r="C1957" s="2">
        <f>Cleaning!G1241*1000</f>
        <v>89000</v>
      </c>
      <c r="D1957" s="2">
        <f>(Table1[[#This Row],[Salary (Min)]]+Table1[[#This Row],[Salary (Max)]])/2</f>
        <v>81000</v>
      </c>
      <c r="E1957" t="s">
        <v>7043</v>
      </c>
      <c r="F1957" t="s">
        <v>3557</v>
      </c>
      <c r="G1957" t="str">
        <f>LEFT(Table1[[#This Row],[Location]],FIND(",",Table1[[#This Row],[Location]])-1)</f>
        <v>San Antonio</v>
      </c>
      <c r="H1957" t="s">
        <v>35</v>
      </c>
      <c r="I1957" t="s">
        <v>366</v>
      </c>
      <c r="J1957" t="s">
        <v>229</v>
      </c>
      <c r="K1957" t="b">
        <v>0</v>
      </c>
      <c r="L1957">
        <v>1</v>
      </c>
      <c r="M1957">
        <v>1</v>
      </c>
      <c r="N1957">
        <v>0</v>
      </c>
      <c r="O1957">
        <v>1</v>
      </c>
      <c r="P1957">
        <v>0</v>
      </c>
      <c r="Q1957">
        <v>1</v>
      </c>
    </row>
    <row r="1958" spans="1:17" x14ac:dyDescent="0.3">
      <c r="A1958" t="str">
        <f>Cleaning!E1242</f>
        <v>Data Analyst</v>
      </c>
      <c r="B1958" s="2">
        <f>Cleaning!F1242*1000</f>
        <v>73000</v>
      </c>
      <c r="C1958" s="2">
        <f>Cleaning!G1242*1000</f>
        <v>89000</v>
      </c>
      <c r="D1958" s="2">
        <f>(Table1[[#This Row],[Salary (Min)]]+Table1[[#This Row],[Salary (Max)]])/2</f>
        <v>81000</v>
      </c>
      <c r="E1958" t="s">
        <v>7044</v>
      </c>
      <c r="F1958" t="s">
        <v>3631</v>
      </c>
      <c r="G1958" t="str">
        <f>LEFT(Table1[[#This Row],[Location]],FIND(",",Table1[[#This Row],[Location]])-1)</f>
        <v>Lackland AFB</v>
      </c>
      <c r="H1958" t="s">
        <v>118</v>
      </c>
      <c r="I1958" t="s">
        <v>1489</v>
      </c>
      <c r="J1958" t="s">
        <v>120</v>
      </c>
      <c r="K1958" t="b">
        <v>1</v>
      </c>
      <c r="L1958">
        <v>1</v>
      </c>
      <c r="M1958">
        <v>1</v>
      </c>
      <c r="N1958">
        <v>1</v>
      </c>
      <c r="O1958">
        <v>0</v>
      </c>
      <c r="P1958">
        <v>0</v>
      </c>
      <c r="Q1958">
        <v>0</v>
      </c>
    </row>
    <row r="1959" spans="1:17" x14ac:dyDescent="0.3">
      <c r="A1959" t="str">
        <f>Cleaning!E1243</f>
        <v>Data Analyst</v>
      </c>
      <c r="B1959" s="2">
        <f>Cleaning!F1243*1000</f>
        <v>73000</v>
      </c>
      <c r="C1959" s="2">
        <f>Cleaning!G1243*1000</f>
        <v>89000</v>
      </c>
      <c r="D1959" s="2">
        <f>(Table1[[#This Row],[Salary (Min)]]+Table1[[#This Row],[Salary (Max)]])/2</f>
        <v>81000</v>
      </c>
      <c r="E1959" t="s">
        <v>7029</v>
      </c>
      <c r="F1959" t="s">
        <v>3557</v>
      </c>
      <c r="G1959" t="str">
        <f>LEFT(Table1[[#This Row],[Location]],FIND(",",Table1[[#This Row],[Location]])-1)</f>
        <v>San Antonio</v>
      </c>
      <c r="H1959" t="s">
        <v>51</v>
      </c>
      <c r="I1959" t="s">
        <v>46</v>
      </c>
      <c r="J1959" t="s">
        <v>47</v>
      </c>
      <c r="K1959" t="b">
        <v>0</v>
      </c>
      <c r="L1959">
        <v>1</v>
      </c>
      <c r="M1959">
        <v>1</v>
      </c>
      <c r="N1959">
        <v>1</v>
      </c>
      <c r="O1959">
        <v>1</v>
      </c>
      <c r="P1959">
        <v>0</v>
      </c>
      <c r="Q1959">
        <v>1</v>
      </c>
    </row>
    <row r="1960" spans="1:17" x14ac:dyDescent="0.3">
      <c r="A1960" t="str">
        <f>Cleaning!E1244</f>
        <v>Data Analyst</v>
      </c>
      <c r="B1960" s="2">
        <f>Cleaning!F1244*1000</f>
        <v>73000</v>
      </c>
      <c r="C1960" s="2">
        <f>Cleaning!G1244*1000</f>
        <v>89000</v>
      </c>
      <c r="D1960" s="2">
        <f>(Table1[[#This Row],[Salary (Min)]]+Table1[[#This Row],[Salary (Max)]])/2</f>
        <v>81000</v>
      </c>
      <c r="E1960" t="s">
        <v>7033</v>
      </c>
      <c r="F1960" t="s">
        <v>3557</v>
      </c>
      <c r="G1960" t="str">
        <f>LEFT(Table1[[#This Row],[Location]],FIND(",",Table1[[#This Row],[Location]])-1)</f>
        <v>San Antonio</v>
      </c>
      <c r="H1960" t="s">
        <v>91</v>
      </c>
      <c r="I1960" t="s">
        <v>194</v>
      </c>
      <c r="J1960" t="s">
        <v>39</v>
      </c>
      <c r="K1960" t="b">
        <v>0</v>
      </c>
      <c r="L1960">
        <v>1</v>
      </c>
      <c r="M1960">
        <v>0</v>
      </c>
      <c r="N1960">
        <v>0</v>
      </c>
      <c r="O1960">
        <v>1</v>
      </c>
      <c r="P1960">
        <v>0</v>
      </c>
      <c r="Q1960">
        <v>1</v>
      </c>
    </row>
    <row r="1961" spans="1:17" x14ac:dyDescent="0.3">
      <c r="A1961" t="str">
        <f>Cleaning!E1245</f>
        <v>Data Analyst</v>
      </c>
      <c r="B1961" s="2">
        <f>Cleaning!F1245*1000</f>
        <v>73000</v>
      </c>
      <c r="C1961" s="2">
        <f>Cleaning!G1245*1000</f>
        <v>89000</v>
      </c>
      <c r="D1961" s="2">
        <f>(Table1[[#This Row],[Salary (Min)]]+Table1[[#This Row],[Salary (Max)]])/2</f>
        <v>81000</v>
      </c>
      <c r="E1961" t="s">
        <v>7045</v>
      </c>
      <c r="F1961" t="s">
        <v>3557</v>
      </c>
      <c r="G1961" t="str">
        <f>LEFT(Table1[[#This Row],[Location]],FIND(",",Table1[[#This Row],[Location]])-1)</f>
        <v>San Antonio</v>
      </c>
      <c r="H1961" t="s">
        <v>91</v>
      </c>
      <c r="I1961" t="s">
        <v>222</v>
      </c>
      <c r="J1961" t="s">
        <v>160</v>
      </c>
      <c r="K1961" t="b">
        <v>0</v>
      </c>
      <c r="L1961">
        <v>1</v>
      </c>
      <c r="M1961">
        <v>1</v>
      </c>
      <c r="N1961">
        <v>1</v>
      </c>
      <c r="O1961">
        <v>0</v>
      </c>
      <c r="P1961">
        <v>0</v>
      </c>
      <c r="Q1961">
        <v>1</v>
      </c>
    </row>
    <row r="1962" spans="1:17" x14ac:dyDescent="0.3">
      <c r="A1962" t="str">
        <f>Cleaning!E1246</f>
        <v>Data Analyst</v>
      </c>
      <c r="B1962" s="2">
        <f>Cleaning!F1246*1000</f>
        <v>73000</v>
      </c>
      <c r="C1962" s="2">
        <f>Cleaning!G1246*1000</f>
        <v>89000</v>
      </c>
      <c r="D1962" s="2">
        <f>(Table1[[#This Row],[Salary (Min)]]+Table1[[#This Row],[Salary (Max)]])/2</f>
        <v>81000</v>
      </c>
      <c r="E1962" t="s">
        <v>6301</v>
      </c>
      <c r="F1962" t="s">
        <v>3557</v>
      </c>
      <c r="G1962" t="str">
        <f>LEFT(Table1[[#This Row],[Location]],FIND(",",Table1[[#This Row],[Location]])-1)</f>
        <v>San Antonio</v>
      </c>
      <c r="H1962" t="s">
        <v>91</v>
      </c>
      <c r="I1962" t="s">
        <v>46</v>
      </c>
      <c r="J1962" t="s">
        <v>106</v>
      </c>
      <c r="K1962" t="b">
        <v>0</v>
      </c>
      <c r="L1962">
        <v>1</v>
      </c>
      <c r="M1962">
        <v>0</v>
      </c>
      <c r="N1962">
        <v>0</v>
      </c>
      <c r="O1962">
        <v>0</v>
      </c>
      <c r="P1962">
        <v>0</v>
      </c>
      <c r="Q1962">
        <v>1</v>
      </c>
    </row>
    <row r="1963" spans="1:17" x14ac:dyDescent="0.3">
      <c r="A1963" t="str">
        <f>Cleaning!E1247</f>
        <v>Data Analyst</v>
      </c>
      <c r="B1963" s="2">
        <f>Cleaning!F1247*1000</f>
        <v>73000</v>
      </c>
      <c r="C1963" s="2">
        <f>Cleaning!G1247*1000</f>
        <v>89000</v>
      </c>
      <c r="D1963" s="2">
        <f>(Table1[[#This Row],[Salary (Min)]]+Table1[[#This Row],[Salary (Max)]])/2</f>
        <v>81000</v>
      </c>
      <c r="E1963" t="s">
        <v>7032</v>
      </c>
      <c r="F1963" t="s">
        <v>3557</v>
      </c>
      <c r="G1963" t="str">
        <f>LEFT(Table1[[#This Row],[Location]],FIND(",",Table1[[#This Row],[Location]])-1)</f>
        <v>San Antonio</v>
      </c>
      <c r="H1963" t="s">
        <v>20</v>
      </c>
      <c r="I1963" t="s">
        <v>202</v>
      </c>
      <c r="J1963" t="s">
        <v>47</v>
      </c>
      <c r="K1963" t="b">
        <v>0</v>
      </c>
      <c r="L1963">
        <v>1</v>
      </c>
      <c r="M1963">
        <v>1</v>
      </c>
      <c r="N1963">
        <v>0</v>
      </c>
      <c r="O1963">
        <v>1</v>
      </c>
      <c r="P1963">
        <v>0</v>
      </c>
      <c r="Q1963">
        <v>0</v>
      </c>
    </row>
    <row r="1964" spans="1:17" x14ac:dyDescent="0.3">
      <c r="A1964" t="str">
        <f>Cleaning!E1248</f>
        <v>Data Analyst</v>
      </c>
      <c r="B1964" s="2">
        <f>Cleaning!F1248*1000</f>
        <v>73000</v>
      </c>
      <c r="C1964" s="2">
        <f>Cleaning!G1248*1000</f>
        <v>89000</v>
      </c>
      <c r="D1964" s="2">
        <f>(Table1[[#This Row],[Salary (Min)]]+Table1[[#This Row],[Salary (Max)]])/2</f>
        <v>81000</v>
      </c>
      <c r="E1964" t="s">
        <v>7033</v>
      </c>
      <c r="F1964" t="s">
        <v>3672</v>
      </c>
      <c r="G1964" t="str">
        <f>LEFT(Table1[[#This Row],[Location]],FIND(",",Table1[[#This Row],[Location]])-1)</f>
        <v>Fort Sam Houston</v>
      </c>
      <c r="H1964" t="s">
        <v>91</v>
      </c>
      <c r="I1964" t="s">
        <v>194</v>
      </c>
      <c r="J1964" t="s">
        <v>39</v>
      </c>
      <c r="K1964" t="b">
        <v>0</v>
      </c>
      <c r="L1964">
        <v>1</v>
      </c>
      <c r="M1964">
        <v>0</v>
      </c>
      <c r="N1964">
        <v>0</v>
      </c>
      <c r="O1964">
        <v>0</v>
      </c>
      <c r="P1964">
        <v>0</v>
      </c>
      <c r="Q1964">
        <v>1</v>
      </c>
    </row>
    <row r="1965" spans="1:17" x14ac:dyDescent="0.3">
      <c r="A1965" t="str">
        <f>Cleaning!E1249</f>
        <v>Data Analyst</v>
      </c>
      <c r="B1965" s="2">
        <f>Cleaning!F1249*1000</f>
        <v>73000</v>
      </c>
      <c r="C1965" s="2">
        <f>Cleaning!G1249*1000</f>
        <v>89000</v>
      </c>
      <c r="D1965" s="2">
        <f>(Table1[[#This Row],[Salary (Min)]]+Table1[[#This Row],[Salary (Max)]])/2</f>
        <v>81000</v>
      </c>
      <c r="E1965" t="s">
        <v>7046</v>
      </c>
      <c r="F1965" t="s">
        <v>3557</v>
      </c>
      <c r="G1965" t="str">
        <f>LEFT(Table1[[#This Row],[Location]],FIND(",",Table1[[#This Row],[Location]])-1)</f>
        <v>San Antonio</v>
      </c>
      <c r="H1965" t="s">
        <v>35</v>
      </c>
      <c r="I1965" t="s">
        <v>222</v>
      </c>
      <c r="J1965" t="s">
        <v>24</v>
      </c>
      <c r="K1965" t="b">
        <v>0</v>
      </c>
      <c r="L1965">
        <v>0</v>
      </c>
      <c r="M1965">
        <v>0</v>
      </c>
      <c r="N1965">
        <v>0</v>
      </c>
      <c r="O1965">
        <v>0</v>
      </c>
      <c r="P1965">
        <v>0</v>
      </c>
      <c r="Q1965">
        <v>0</v>
      </c>
    </row>
    <row r="1966" spans="1:17" x14ac:dyDescent="0.3">
      <c r="A1966" t="str">
        <f>Cleaning!E1250</f>
        <v>Data Analyst</v>
      </c>
      <c r="B1966" s="2">
        <f>Cleaning!F1250*1000</f>
        <v>73000</v>
      </c>
      <c r="C1966" s="2">
        <f>Cleaning!G1250*1000</f>
        <v>89000</v>
      </c>
      <c r="D1966" s="2">
        <f>(Table1[[#This Row],[Salary (Min)]]+Table1[[#This Row],[Salary (Max)]])/2</f>
        <v>81000</v>
      </c>
      <c r="E1966" t="s">
        <v>7046</v>
      </c>
      <c r="F1966" t="s">
        <v>3557</v>
      </c>
      <c r="G1966" t="str">
        <f>LEFT(Table1[[#This Row],[Location]],FIND(",",Table1[[#This Row],[Location]])-1)</f>
        <v>San Antonio</v>
      </c>
      <c r="H1966" t="s">
        <v>35</v>
      </c>
      <c r="I1966" t="s">
        <v>222</v>
      </c>
      <c r="J1966" t="s">
        <v>24</v>
      </c>
      <c r="K1966" t="b">
        <v>0</v>
      </c>
      <c r="L1966">
        <v>1</v>
      </c>
      <c r="M1966">
        <v>1</v>
      </c>
      <c r="N1966">
        <v>0</v>
      </c>
      <c r="O1966">
        <v>0</v>
      </c>
      <c r="P1966">
        <v>0</v>
      </c>
      <c r="Q1966">
        <v>1</v>
      </c>
    </row>
    <row r="1967" spans="1:17" x14ac:dyDescent="0.3">
      <c r="A1967" t="str">
        <f>Cleaning!E943</f>
        <v>Data Analyst</v>
      </c>
      <c r="B1967" s="2">
        <f>Cleaning!F943*1000</f>
        <v>74000</v>
      </c>
      <c r="C1967" s="2">
        <f>Cleaning!G943*1000</f>
        <v>123000</v>
      </c>
      <c r="D1967" s="2">
        <f>(Table1[[#This Row],[Salary (Min)]]+Table1[[#This Row],[Salary (Max)]])/2</f>
        <v>98500</v>
      </c>
      <c r="E1967" t="s">
        <v>6844</v>
      </c>
      <c r="F1967" t="s">
        <v>1820</v>
      </c>
      <c r="G1967" t="str">
        <f>LEFT(Table1[[#This Row],[Location]],FIND(",",Table1[[#This Row],[Location]])-1)</f>
        <v>Houston</v>
      </c>
      <c r="H1967" t="s">
        <v>72</v>
      </c>
      <c r="I1967" t="s">
        <v>29</v>
      </c>
      <c r="J1967" t="s">
        <v>24</v>
      </c>
      <c r="K1967" t="b">
        <v>0</v>
      </c>
      <c r="L1967">
        <v>0</v>
      </c>
      <c r="M1967">
        <v>0</v>
      </c>
      <c r="N1967">
        <v>0</v>
      </c>
      <c r="O1967">
        <v>0</v>
      </c>
      <c r="P1967">
        <v>0</v>
      </c>
      <c r="Q1967">
        <v>0</v>
      </c>
    </row>
    <row r="1968" spans="1:17" x14ac:dyDescent="0.3">
      <c r="A1968" t="str">
        <f>Cleaning!E944</f>
        <v>Data Analyst</v>
      </c>
      <c r="B1968" s="2">
        <f>Cleaning!F944*1000</f>
        <v>74000</v>
      </c>
      <c r="C1968" s="2">
        <f>Cleaning!G944*1000</f>
        <v>123000</v>
      </c>
      <c r="D1968" s="2">
        <f>(Table1[[#This Row],[Salary (Min)]]+Table1[[#This Row],[Salary (Max)]])/2</f>
        <v>98500</v>
      </c>
      <c r="E1968" t="s">
        <v>6845</v>
      </c>
      <c r="F1968" t="s">
        <v>1820</v>
      </c>
      <c r="G1968" t="str">
        <f>LEFT(Table1[[#This Row],[Location]],FIND(",",Table1[[#This Row],[Location]])-1)</f>
        <v>Houston</v>
      </c>
      <c r="H1968" t="s">
        <v>91</v>
      </c>
      <c r="I1968" t="s">
        <v>222</v>
      </c>
      <c r="J1968" t="s">
        <v>155</v>
      </c>
      <c r="K1968" t="b">
        <v>0</v>
      </c>
      <c r="L1968">
        <v>0</v>
      </c>
      <c r="M1968">
        <v>1</v>
      </c>
      <c r="N1968">
        <v>0</v>
      </c>
      <c r="O1968">
        <v>0</v>
      </c>
      <c r="P1968">
        <v>0</v>
      </c>
      <c r="Q1968">
        <v>1</v>
      </c>
    </row>
    <row r="1969" spans="1:17" x14ac:dyDescent="0.3">
      <c r="A1969" t="str">
        <f>Cleaning!E945</f>
        <v>Data Analyst</v>
      </c>
      <c r="B1969" s="2">
        <f>Cleaning!F945*1000</f>
        <v>74000</v>
      </c>
      <c r="C1969" s="2">
        <f>Cleaning!G945*1000</f>
        <v>123000</v>
      </c>
      <c r="D1969" s="2">
        <f>(Table1[[#This Row],[Salary (Min)]]+Table1[[#This Row],[Salary (Max)]])/2</f>
        <v>98500</v>
      </c>
      <c r="E1969" t="s">
        <v>6846</v>
      </c>
      <c r="F1969" t="s">
        <v>1820</v>
      </c>
      <c r="G1969" t="str">
        <f>LEFT(Table1[[#This Row],[Location]],FIND(",",Table1[[#This Row],[Location]])-1)</f>
        <v>Houston</v>
      </c>
      <c r="H1969" t="s">
        <v>137</v>
      </c>
      <c r="I1969" t="s">
        <v>1047</v>
      </c>
      <c r="J1969" t="s">
        <v>155</v>
      </c>
      <c r="K1969" t="b">
        <v>0</v>
      </c>
      <c r="L1969">
        <v>1</v>
      </c>
      <c r="M1969">
        <v>0</v>
      </c>
      <c r="N1969">
        <v>0</v>
      </c>
      <c r="O1969">
        <v>1</v>
      </c>
      <c r="P1969">
        <v>0</v>
      </c>
      <c r="Q1969">
        <v>1</v>
      </c>
    </row>
    <row r="1970" spans="1:17" x14ac:dyDescent="0.3">
      <c r="A1970" t="str">
        <f>Cleaning!E946</f>
        <v>Data Analyst</v>
      </c>
      <c r="B1970" s="2">
        <f>Cleaning!F946*1000</f>
        <v>74000</v>
      </c>
      <c r="C1970" s="2">
        <f>Cleaning!G946*1000</f>
        <v>123000</v>
      </c>
      <c r="D1970" s="2">
        <f>(Table1[[#This Row],[Salary (Min)]]+Table1[[#This Row],[Salary (Max)]])/2</f>
        <v>98500</v>
      </c>
      <c r="E1970" t="s">
        <v>6847</v>
      </c>
      <c r="F1970" t="s">
        <v>1820</v>
      </c>
      <c r="G1970" t="str">
        <f>LEFT(Table1[[#This Row],[Location]],FIND(",",Table1[[#This Row],[Location]])-1)</f>
        <v>Houston</v>
      </c>
      <c r="H1970" t="s">
        <v>91</v>
      </c>
      <c r="I1970" t="s">
        <v>222</v>
      </c>
      <c r="J1970" t="s">
        <v>39</v>
      </c>
      <c r="K1970" t="b">
        <v>0</v>
      </c>
      <c r="L1970">
        <v>1</v>
      </c>
      <c r="M1970">
        <v>1</v>
      </c>
      <c r="N1970">
        <v>0</v>
      </c>
      <c r="O1970">
        <v>1</v>
      </c>
      <c r="P1970">
        <v>1</v>
      </c>
      <c r="Q1970">
        <v>1</v>
      </c>
    </row>
    <row r="1971" spans="1:17" x14ac:dyDescent="0.3">
      <c r="A1971" t="str">
        <f>Cleaning!E947</f>
        <v>Data Analyst</v>
      </c>
      <c r="B1971" s="2">
        <f>Cleaning!F947*1000</f>
        <v>74000</v>
      </c>
      <c r="C1971" s="2">
        <f>Cleaning!G947*1000</f>
        <v>123000</v>
      </c>
      <c r="D1971" s="2">
        <f>(Table1[[#This Row],[Salary (Min)]]+Table1[[#This Row],[Salary (Max)]])/2</f>
        <v>98500</v>
      </c>
      <c r="E1971" t="s">
        <v>6848</v>
      </c>
      <c r="F1971" t="s">
        <v>2836</v>
      </c>
      <c r="G1971" t="str">
        <f>LEFT(Table1[[#This Row],[Location]],FIND(",",Table1[[#This Row],[Location]])-1)</f>
        <v>Pasadena</v>
      </c>
      <c r="H1971" t="s">
        <v>137</v>
      </c>
      <c r="I1971" t="s">
        <v>137</v>
      </c>
      <c r="J1971" t="s">
        <v>137</v>
      </c>
      <c r="K1971" t="b">
        <v>0</v>
      </c>
      <c r="L1971">
        <v>1</v>
      </c>
      <c r="M1971">
        <v>0</v>
      </c>
      <c r="N1971">
        <v>0</v>
      </c>
      <c r="O1971">
        <v>0</v>
      </c>
      <c r="P1971">
        <v>0</v>
      </c>
      <c r="Q1971">
        <v>0</v>
      </c>
    </row>
    <row r="1972" spans="1:17" x14ac:dyDescent="0.3">
      <c r="A1972" t="str">
        <f>Cleaning!E948</f>
        <v>Data Analyst</v>
      </c>
      <c r="B1972" s="2">
        <f>Cleaning!F948*1000</f>
        <v>74000</v>
      </c>
      <c r="C1972" s="2">
        <f>Cleaning!G948*1000</f>
        <v>123000</v>
      </c>
      <c r="D1972" s="2">
        <f>(Table1[[#This Row],[Salary (Min)]]+Table1[[#This Row],[Salary (Max)]])/2</f>
        <v>98500</v>
      </c>
      <c r="E1972" t="s">
        <v>6827</v>
      </c>
      <c r="F1972" t="s">
        <v>1820</v>
      </c>
      <c r="G1972" t="str">
        <f>LEFT(Table1[[#This Row],[Location]],FIND(",",Table1[[#This Row],[Location]])-1)</f>
        <v>Houston</v>
      </c>
      <c r="H1972" t="s">
        <v>91</v>
      </c>
      <c r="I1972" t="s">
        <v>46</v>
      </c>
      <c r="J1972" t="s">
        <v>39</v>
      </c>
      <c r="K1972" t="b">
        <v>0</v>
      </c>
      <c r="L1972">
        <v>0</v>
      </c>
      <c r="M1972">
        <v>0</v>
      </c>
      <c r="N1972">
        <v>0</v>
      </c>
      <c r="O1972">
        <v>0</v>
      </c>
      <c r="P1972">
        <v>0</v>
      </c>
      <c r="Q1972">
        <v>0</v>
      </c>
    </row>
    <row r="1973" spans="1:17" x14ac:dyDescent="0.3">
      <c r="A1973" t="str">
        <f>Cleaning!E949</f>
        <v>Data Analyst</v>
      </c>
      <c r="B1973" s="2">
        <f>Cleaning!F949*1000</f>
        <v>74000</v>
      </c>
      <c r="C1973" s="2">
        <f>Cleaning!G949*1000</f>
        <v>123000</v>
      </c>
      <c r="D1973" s="2">
        <f>(Table1[[#This Row],[Salary (Min)]]+Table1[[#This Row],[Salary (Max)]])/2</f>
        <v>98500</v>
      </c>
      <c r="E1973" t="s">
        <v>6806</v>
      </c>
      <c r="F1973" t="s">
        <v>1820</v>
      </c>
      <c r="G1973" t="str">
        <f>LEFT(Table1[[#This Row],[Location]],FIND(",",Table1[[#This Row],[Location]])-1)</f>
        <v>Houston</v>
      </c>
      <c r="H1973" t="s">
        <v>35</v>
      </c>
      <c r="I1973" t="s">
        <v>1569</v>
      </c>
      <c r="J1973" t="s">
        <v>31</v>
      </c>
      <c r="K1973" t="b">
        <v>0</v>
      </c>
      <c r="L1973">
        <v>1</v>
      </c>
      <c r="M1973">
        <v>1</v>
      </c>
      <c r="N1973">
        <v>0</v>
      </c>
      <c r="O1973">
        <v>1</v>
      </c>
      <c r="P1973">
        <v>1</v>
      </c>
      <c r="Q1973">
        <v>0</v>
      </c>
    </row>
    <row r="1974" spans="1:17" x14ac:dyDescent="0.3">
      <c r="A1974" t="str">
        <f>Cleaning!E950</f>
        <v>Data Analyst</v>
      </c>
      <c r="B1974" s="2">
        <f>Cleaning!F950*1000</f>
        <v>74000</v>
      </c>
      <c r="C1974" s="2">
        <f>Cleaning!G950*1000</f>
        <v>123000</v>
      </c>
      <c r="D1974" s="2">
        <f>(Table1[[#This Row],[Salary (Min)]]+Table1[[#This Row],[Salary (Max)]])/2</f>
        <v>98500</v>
      </c>
      <c r="E1974" t="s">
        <v>6849</v>
      </c>
      <c r="F1974" t="s">
        <v>1820</v>
      </c>
      <c r="G1974" t="str">
        <f>LEFT(Table1[[#This Row],[Location]],FIND(",",Table1[[#This Row],[Location]])-1)</f>
        <v>Houston</v>
      </c>
      <c r="H1974" t="s">
        <v>51</v>
      </c>
      <c r="I1974" t="s">
        <v>46</v>
      </c>
      <c r="J1974" t="s">
        <v>24</v>
      </c>
      <c r="K1974" t="b">
        <v>0</v>
      </c>
      <c r="L1974">
        <v>1</v>
      </c>
      <c r="M1974">
        <v>0</v>
      </c>
      <c r="N1974">
        <v>0</v>
      </c>
      <c r="O1974">
        <v>1</v>
      </c>
      <c r="P1974">
        <v>0</v>
      </c>
      <c r="Q1974">
        <v>1</v>
      </c>
    </row>
    <row r="1975" spans="1:17" x14ac:dyDescent="0.3">
      <c r="A1975" t="str">
        <f>Cleaning!E951</f>
        <v>Data Analyst</v>
      </c>
      <c r="B1975" s="2">
        <f>Cleaning!F951*1000</f>
        <v>74000</v>
      </c>
      <c r="C1975" s="2">
        <f>Cleaning!G951*1000</f>
        <v>123000</v>
      </c>
      <c r="D1975" s="2">
        <f>(Table1[[#This Row],[Salary (Min)]]+Table1[[#This Row],[Salary (Max)]])/2</f>
        <v>98500</v>
      </c>
      <c r="E1975" t="s">
        <v>6850</v>
      </c>
      <c r="F1975" t="s">
        <v>1820</v>
      </c>
      <c r="G1975" t="str">
        <f>LEFT(Table1[[#This Row],[Location]],FIND(",",Table1[[#This Row],[Location]])-1)</f>
        <v>Houston</v>
      </c>
      <c r="H1975" t="s">
        <v>118</v>
      </c>
      <c r="I1975" t="s">
        <v>178</v>
      </c>
      <c r="J1975" t="s">
        <v>160</v>
      </c>
      <c r="K1975" t="b">
        <v>0</v>
      </c>
      <c r="L1975">
        <v>1</v>
      </c>
      <c r="M1975">
        <v>0</v>
      </c>
      <c r="N1975">
        <v>0</v>
      </c>
      <c r="O1975">
        <v>0</v>
      </c>
      <c r="P1975">
        <v>0</v>
      </c>
      <c r="Q1975">
        <v>1</v>
      </c>
    </row>
    <row r="1976" spans="1:17" x14ac:dyDescent="0.3">
      <c r="A1976" t="str">
        <f>Cleaning!E952</f>
        <v>Data Analyst</v>
      </c>
      <c r="B1976" s="2">
        <f>Cleaning!F952*1000</f>
        <v>74000</v>
      </c>
      <c r="C1976" s="2">
        <f>Cleaning!G952*1000</f>
        <v>123000</v>
      </c>
      <c r="D1976" s="2">
        <f>(Table1[[#This Row],[Salary (Min)]]+Table1[[#This Row],[Salary (Max)]])/2</f>
        <v>98500</v>
      </c>
      <c r="E1976" t="s">
        <v>6843</v>
      </c>
      <c r="F1976" t="s">
        <v>2732</v>
      </c>
      <c r="G1976" t="str">
        <f>LEFT(Table1[[#This Row],[Location]],FIND(",",Table1[[#This Row],[Location]])-1)</f>
        <v>Pearland</v>
      </c>
      <c r="H1976" t="s">
        <v>35</v>
      </c>
      <c r="I1976" t="s">
        <v>29</v>
      </c>
      <c r="J1976" t="s">
        <v>24</v>
      </c>
      <c r="K1976" t="b">
        <v>0</v>
      </c>
      <c r="L1976">
        <v>1</v>
      </c>
      <c r="M1976">
        <v>1</v>
      </c>
      <c r="N1976">
        <v>0</v>
      </c>
      <c r="O1976">
        <v>1</v>
      </c>
      <c r="P1976">
        <v>0</v>
      </c>
      <c r="Q1976">
        <v>1</v>
      </c>
    </row>
    <row r="1977" spans="1:17" x14ac:dyDescent="0.3">
      <c r="A1977" t="str">
        <f>Cleaning!E953</f>
        <v>Data Analyst</v>
      </c>
      <c r="B1977" s="2">
        <f>Cleaning!F953*1000</f>
        <v>74000</v>
      </c>
      <c r="C1977" s="2">
        <f>Cleaning!G953*1000</f>
        <v>123000</v>
      </c>
      <c r="D1977" s="2">
        <f>(Table1[[#This Row],[Salary (Min)]]+Table1[[#This Row],[Salary (Max)]])/2</f>
        <v>98500</v>
      </c>
      <c r="E1977" t="s">
        <v>6851</v>
      </c>
      <c r="F1977" t="s">
        <v>1820</v>
      </c>
      <c r="G1977" t="str">
        <f>LEFT(Table1[[#This Row],[Location]],FIND(",",Table1[[#This Row],[Location]])-1)</f>
        <v>Houston</v>
      </c>
      <c r="H1977" t="s">
        <v>20</v>
      </c>
      <c r="I1977" t="s">
        <v>137</v>
      </c>
      <c r="J1977" t="s">
        <v>39</v>
      </c>
      <c r="K1977" t="b">
        <v>0</v>
      </c>
      <c r="L1977">
        <v>0</v>
      </c>
      <c r="M1977">
        <v>0</v>
      </c>
      <c r="N1977">
        <v>0</v>
      </c>
      <c r="O1977">
        <v>0</v>
      </c>
      <c r="P1977">
        <v>0</v>
      </c>
      <c r="Q1977">
        <v>0</v>
      </c>
    </row>
    <row r="1978" spans="1:17" x14ac:dyDescent="0.3">
      <c r="A1978" t="str">
        <f>Cleaning!E954</f>
        <v>Business Analyst</v>
      </c>
      <c r="B1978" s="2">
        <f>Cleaning!F954*1000</f>
        <v>74000</v>
      </c>
      <c r="C1978" s="2">
        <f>Cleaning!G954*1000</f>
        <v>123000</v>
      </c>
      <c r="D1978" s="2">
        <f>(Table1[[#This Row],[Salary (Min)]]+Table1[[#This Row],[Salary (Max)]])/2</f>
        <v>98500</v>
      </c>
      <c r="E1978" t="s">
        <v>6852</v>
      </c>
      <c r="F1978" t="s">
        <v>1820</v>
      </c>
      <c r="G1978" t="str">
        <f>LEFT(Table1[[#This Row],[Location]],FIND(",",Table1[[#This Row],[Location]])-1)</f>
        <v>Houston</v>
      </c>
      <c r="H1978" t="s">
        <v>35</v>
      </c>
      <c r="I1978" t="s">
        <v>222</v>
      </c>
      <c r="J1978" t="s">
        <v>24</v>
      </c>
      <c r="K1978" t="b">
        <v>0</v>
      </c>
      <c r="L1978">
        <v>1</v>
      </c>
      <c r="M1978">
        <v>0</v>
      </c>
      <c r="N1978">
        <v>0</v>
      </c>
      <c r="O1978">
        <v>1</v>
      </c>
      <c r="P1978">
        <v>0</v>
      </c>
      <c r="Q1978">
        <v>1</v>
      </c>
    </row>
    <row r="1979" spans="1:17" x14ac:dyDescent="0.3">
      <c r="A1979" t="str">
        <f>Cleaning!E955</f>
        <v>Data Analyst</v>
      </c>
      <c r="B1979" s="2">
        <f>Cleaning!F955*1000</f>
        <v>74000</v>
      </c>
      <c r="C1979" s="2">
        <f>Cleaning!G955*1000</f>
        <v>123000</v>
      </c>
      <c r="D1979" s="2">
        <f>(Table1[[#This Row],[Salary (Min)]]+Table1[[#This Row],[Salary (Max)]])/2</f>
        <v>98500</v>
      </c>
      <c r="E1979" t="s">
        <v>6853</v>
      </c>
      <c r="F1979" t="s">
        <v>1820</v>
      </c>
      <c r="G1979" t="str">
        <f>LEFT(Table1[[#This Row],[Location]],FIND(",",Table1[[#This Row],[Location]])-1)</f>
        <v>Houston</v>
      </c>
      <c r="H1979" t="s">
        <v>72</v>
      </c>
      <c r="I1979" t="s">
        <v>563</v>
      </c>
      <c r="J1979" t="s">
        <v>75</v>
      </c>
      <c r="K1979" t="b">
        <v>0</v>
      </c>
      <c r="L1979">
        <v>1</v>
      </c>
      <c r="M1979">
        <v>1</v>
      </c>
      <c r="N1979">
        <v>0</v>
      </c>
      <c r="O1979">
        <v>1</v>
      </c>
      <c r="P1979">
        <v>0</v>
      </c>
      <c r="Q1979">
        <v>0</v>
      </c>
    </row>
    <row r="1980" spans="1:17" x14ac:dyDescent="0.3">
      <c r="A1980" t="str">
        <f>Cleaning!E956</f>
        <v>Data Analyst</v>
      </c>
      <c r="B1980" s="2">
        <f>Cleaning!F956*1000</f>
        <v>74000</v>
      </c>
      <c r="C1980" s="2">
        <f>Cleaning!G956*1000</f>
        <v>123000</v>
      </c>
      <c r="D1980" s="2">
        <f>(Table1[[#This Row],[Salary (Min)]]+Table1[[#This Row],[Salary (Max)]])/2</f>
        <v>98500</v>
      </c>
      <c r="E1980" t="s">
        <v>6358</v>
      </c>
      <c r="F1980" t="s">
        <v>1820</v>
      </c>
      <c r="G1980" t="str">
        <f>LEFT(Table1[[#This Row],[Location]],FIND(",",Table1[[#This Row],[Location]])-1)</f>
        <v>Houston</v>
      </c>
      <c r="H1980" t="s">
        <v>28</v>
      </c>
      <c r="I1980" t="s">
        <v>58</v>
      </c>
      <c r="J1980" t="s">
        <v>132</v>
      </c>
      <c r="K1980" t="b">
        <v>0</v>
      </c>
      <c r="L1980">
        <v>1</v>
      </c>
      <c r="M1980">
        <v>0</v>
      </c>
      <c r="N1980">
        <v>0</v>
      </c>
      <c r="O1980">
        <v>0</v>
      </c>
      <c r="P1980">
        <v>0</v>
      </c>
      <c r="Q1980">
        <v>1</v>
      </c>
    </row>
    <row r="1981" spans="1:17" x14ac:dyDescent="0.3">
      <c r="A1981" t="str">
        <f>Cleaning!E957</f>
        <v>Data Analyst</v>
      </c>
      <c r="B1981" s="2">
        <f>Cleaning!F957*1000</f>
        <v>74000</v>
      </c>
      <c r="C1981" s="2">
        <f>Cleaning!G957*1000</f>
        <v>123000</v>
      </c>
      <c r="D1981" s="2">
        <f>(Table1[[#This Row],[Salary (Min)]]+Table1[[#This Row],[Salary (Max)]])/2</f>
        <v>98500</v>
      </c>
      <c r="E1981" t="s">
        <v>6843</v>
      </c>
      <c r="F1981" t="s">
        <v>2732</v>
      </c>
      <c r="G1981" t="str">
        <f>LEFT(Table1[[#This Row],[Location]],FIND(",",Table1[[#This Row],[Location]])-1)</f>
        <v>Pearland</v>
      </c>
      <c r="H1981" t="s">
        <v>35</v>
      </c>
      <c r="I1981" t="s">
        <v>29</v>
      </c>
      <c r="J1981" t="s">
        <v>24</v>
      </c>
      <c r="K1981" t="b">
        <v>0</v>
      </c>
      <c r="L1981">
        <v>0</v>
      </c>
      <c r="M1981">
        <v>0</v>
      </c>
      <c r="N1981">
        <v>0</v>
      </c>
      <c r="O1981">
        <v>1</v>
      </c>
      <c r="P1981">
        <v>0</v>
      </c>
      <c r="Q1981">
        <v>1</v>
      </c>
    </row>
    <row r="1982" spans="1:17" x14ac:dyDescent="0.3">
      <c r="A1982" t="str">
        <f>Cleaning!E958</f>
        <v>Business Analyst</v>
      </c>
      <c r="B1982" s="2">
        <f>Cleaning!F958*1000</f>
        <v>74000</v>
      </c>
      <c r="C1982" s="2">
        <f>Cleaning!G958*1000</f>
        <v>123000</v>
      </c>
      <c r="D1982" s="2">
        <f>(Table1[[#This Row],[Salary (Min)]]+Table1[[#This Row],[Salary (Max)]])/2</f>
        <v>98500</v>
      </c>
      <c r="E1982" t="s">
        <v>6547</v>
      </c>
      <c r="F1982" t="s">
        <v>1820</v>
      </c>
      <c r="G1982" t="str">
        <f>LEFT(Table1[[#This Row],[Location]],FIND(",",Table1[[#This Row],[Location]])-1)</f>
        <v>Houston</v>
      </c>
      <c r="H1982" t="s">
        <v>35</v>
      </c>
      <c r="I1982" t="s">
        <v>29</v>
      </c>
      <c r="J1982" t="s">
        <v>39</v>
      </c>
      <c r="K1982" t="b">
        <v>0</v>
      </c>
      <c r="L1982">
        <v>1</v>
      </c>
      <c r="M1982">
        <v>1</v>
      </c>
      <c r="N1982">
        <v>0</v>
      </c>
      <c r="O1982">
        <v>0</v>
      </c>
      <c r="P1982">
        <v>0</v>
      </c>
      <c r="Q1982">
        <v>0</v>
      </c>
    </row>
    <row r="1983" spans="1:17" x14ac:dyDescent="0.3">
      <c r="A1983" t="str">
        <f>Cleaning!E959</f>
        <v>Data Analyst</v>
      </c>
      <c r="B1983" s="2">
        <f>Cleaning!F959*1000</f>
        <v>74000</v>
      </c>
      <c r="C1983" s="2">
        <f>Cleaning!G959*1000</f>
        <v>123000</v>
      </c>
      <c r="D1983" s="2">
        <f>(Table1[[#This Row],[Salary (Min)]]+Table1[[#This Row],[Salary (Max)]])/2</f>
        <v>98500</v>
      </c>
      <c r="E1983" t="s">
        <v>6854</v>
      </c>
      <c r="F1983" t="s">
        <v>833</v>
      </c>
      <c r="G1983" t="str">
        <f>LEFT(Table1[[#This Row],[Location]],FIND(",",Table1[[#This Row],[Location]])-1)</f>
        <v>Spring</v>
      </c>
      <c r="H1983" t="s">
        <v>118</v>
      </c>
      <c r="I1983" t="s">
        <v>222</v>
      </c>
      <c r="J1983" t="s">
        <v>155</v>
      </c>
      <c r="K1983" t="b">
        <v>0</v>
      </c>
      <c r="L1983">
        <v>1</v>
      </c>
      <c r="M1983">
        <v>1</v>
      </c>
      <c r="N1983">
        <v>1</v>
      </c>
      <c r="O1983">
        <v>1</v>
      </c>
      <c r="P1983">
        <v>0</v>
      </c>
      <c r="Q1983">
        <v>0</v>
      </c>
    </row>
    <row r="1984" spans="1:17" x14ac:dyDescent="0.3">
      <c r="A1984" t="str">
        <f>Cleaning!E960</f>
        <v>Data Analyst</v>
      </c>
      <c r="B1984" s="2">
        <f>Cleaning!F960*1000</f>
        <v>74000</v>
      </c>
      <c r="C1984" s="2">
        <f>Cleaning!G960*1000</f>
        <v>123000</v>
      </c>
      <c r="D1984" s="2">
        <f>(Table1[[#This Row],[Salary (Min)]]+Table1[[#This Row],[Salary (Max)]])/2</f>
        <v>98500</v>
      </c>
      <c r="E1984" t="s">
        <v>6814</v>
      </c>
      <c r="F1984" t="s">
        <v>2732</v>
      </c>
      <c r="G1984" t="str">
        <f>LEFT(Table1[[#This Row],[Location]],FIND(",",Table1[[#This Row],[Location]])-1)</f>
        <v>Pearland</v>
      </c>
      <c r="H1984" t="s">
        <v>35</v>
      </c>
      <c r="I1984" t="s">
        <v>29</v>
      </c>
      <c r="J1984" t="s">
        <v>24</v>
      </c>
      <c r="K1984" t="b">
        <v>0</v>
      </c>
      <c r="L1984">
        <v>1</v>
      </c>
      <c r="M1984">
        <v>0</v>
      </c>
      <c r="N1984">
        <v>0</v>
      </c>
      <c r="O1984">
        <v>1</v>
      </c>
      <c r="P1984">
        <v>0</v>
      </c>
      <c r="Q1984">
        <v>1</v>
      </c>
    </row>
    <row r="1985" spans="1:17" x14ac:dyDescent="0.3">
      <c r="A1985" t="str">
        <f>Cleaning!E961</f>
        <v>Data Analyst</v>
      </c>
      <c r="B1985" s="2">
        <f>Cleaning!F961*1000</f>
        <v>74000</v>
      </c>
      <c r="C1985" s="2">
        <f>Cleaning!G961*1000</f>
        <v>123000</v>
      </c>
      <c r="D1985" s="2">
        <f>(Table1[[#This Row],[Salary (Min)]]+Table1[[#This Row],[Salary (Max)]])/2</f>
        <v>98500</v>
      </c>
      <c r="E1985" t="s">
        <v>6855</v>
      </c>
      <c r="F1985" t="s">
        <v>1820</v>
      </c>
      <c r="G1985" t="str">
        <f>LEFT(Table1[[#This Row],[Location]],FIND(",",Table1[[#This Row],[Location]])-1)</f>
        <v>Houston</v>
      </c>
      <c r="H1985" t="s">
        <v>118</v>
      </c>
      <c r="I1985" t="s">
        <v>222</v>
      </c>
      <c r="J1985" t="s">
        <v>160</v>
      </c>
      <c r="K1985" t="b">
        <v>0</v>
      </c>
      <c r="L1985">
        <v>0</v>
      </c>
      <c r="M1985">
        <v>0</v>
      </c>
      <c r="N1985">
        <v>0</v>
      </c>
      <c r="O1985">
        <v>0</v>
      </c>
      <c r="P1985">
        <v>0</v>
      </c>
      <c r="Q1985">
        <v>0</v>
      </c>
    </row>
    <row r="1986" spans="1:17" x14ac:dyDescent="0.3">
      <c r="A1986" t="str">
        <f>Cleaning!E962</f>
        <v>Data Analyst</v>
      </c>
      <c r="B1986" s="2">
        <f>Cleaning!F962*1000</f>
        <v>74000</v>
      </c>
      <c r="C1986" s="2">
        <f>Cleaning!G962*1000</f>
        <v>123000</v>
      </c>
      <c r="D1986" s="2">
        <f>(Table1[[#This Row],[Salary (Min)]]+Table1[[#This Row],[Salary (Max)]])/2</f>
        <v>98500</v>
      </c>
      <c r="E1986" t="s">
        <v>6784</v>
      </c>
      <c r="F1986" t="s">
        <v>1395</v>
      </c>
      <c r="G1986" t="str">
        <f>LEFT(Table1[[#This Row],[Location]],FIND(",",Table1[[#This Row],[Location]])-1)</f>
        <v>Sugar Land</v>
      </c>
      <c r="H1986" t="s">
        <v>118</v>
      </c>
      <c r="I1986" t="s">
        <v>222</v>
      </c>
      <c r="J1986" t="s">
        <v>120</v>
      </c>
      <c r="K1986" t="b">
        <v>0</v>
      </c>
      <c r="L1986">
        <v>1</v>
      </c>
      <c r="M1986">
        <v>1</v>
      </c>
      <c r="N1986">
        <v>0</v>
      </c>
      <c r="O1986">
        <v>0</v>
      </c>
      <c r="P1986">
        <v>0</v>
      </c>
      <c r="Q1986">
        <v>0</v>
      </c>
    </row>
    <row r="1987" spans="1:17" x14ac:dyDescent="0.3">
      <c r="A1987" t="str">
        <f>Cleaning!E963</f>
        <v>Data Analyst</v>
      </c>
      <c r="B1987" s="2">
        <f>Cleaning!F963*1000</f>
        <v>74000</v>
      </c>
      <c r="C1987" s="2">
        <f>Cleaning!G963*1000</f>
        <v>123000</v>
      </c>
      <c r="D1987" s="2">
        <f>(Table1[[#This Row],[Salary (Min)]]+Table1[[#This Row],[Salary (Max)]])/2</f>
        <v>98500</v>
      </c>
      <c r="E1987" t="s">
        <v>6856</v>
      </c>
      <c r="F1987" t="s">
        <v>1820</v>
      </c>
      <c r="G1987" t="str">
        <f>LEFT(Table1[[#This Row],[Location]],FIND(",",Table1[[#This Row],[Location]])-1)</f>
        <v>Houston</v>
      </c>
      <c r="H1987" t="s">
        <v>118</v>
      </c>
      <c r="I1987" t="s">
        <v>222</v>
      </c>
      <c r="J1987" t="s">
        <v>106</v>
      </c>
      <c r="K1987" t="b">
        <v>0</v>
      </c>
      <c r="L1987">
        <v>0</v>
      </c>
      <c r="M1987">
        <v>0</v>
      </c>
      <c r="N1987">
        <v>0</v>
      </c>
      <c r="O1987">
        <v>0</v>
      </c>
      <c r="P1987">
        <v>0</v>
      </c>
      <c r="Q1987">
        <v>0</v>
      </c>
    </row>
    <row r="1988" spans="1:17" x14ac:dyDescent="0.3">
      <c r="A1988" t="str">
        <f>Cleaning!E964</f>
        <v>Data Analyst</v>
      </c>
      <c r="B1988" s="2">
        <f>Cleaning!F964*1000</f>
        <v>74000</v>
      </c>
      <c r="C1988" s="2">
        <f>Cleaning!G964*1000</f>
        <v>123000</v>
      </c>
      <c r="D1988" s="2">
        <f>(Table1[[#This Row],[Salary (Min)]]+Table1[[#This Row],[Salary (Max)]])/2</f>
        <v>98500</v>
      </c>
      <c r="E1988" t="s">
        <v>6211</v>
      </c>
      <c r="F1988" t="s">
        <v>1820</v>
      </c>
      <c r="G1988" t="str">
        <f>LEFT(Table1[[#This Row],[Location]],FIND(",",Table1[[#This Row],[Location]])-1)</f>
        <v>Houston</v>
      </c>
      <c r="H1988" t="s">
        <v>118</v>
      </c>
      <c r="I1988" t="s">
        <v>222</v>
      </c>
      <c r="J1988" t="s">
        <v>47</v>
      </c>
      <c r="K1988" t="b">
        <v>0</v>
      </c>
      <c r="L1988">
        <v>1</v>
      </c>
      <c r="M1988">
        <v>1</v>
      </c>
      <c r="N1988">
        <v>0</v>
      </c>
      <c r="O1988">
        <v>1</v>
      </c>
      <c r="P1988">
        <v>0</v>
      </c>
      <c r="Q1988">
        <v>0</v>
      </c>
    </row>
    <row r="1989" spans="1:17" x14ac:dyDescent="0.3">
      <c r="A1989" t="str">
        <f>Cleaning!E965</f>
        <v>Data Analyst</v>
      </c>
      <c r="B1989" s="2">
        <f>Cleaning!F965*1000</f>
        <v>74000</v>
      </c>
      <c r="C1989" s="2">
        <f>Cleaning!G965*1000</f>
        <v>123000</v>
      </c>
      <c r="D1989" s="2">
        <f>(Table1[[#This Row],[Salary (Min)]]+Table1[[#This Row],[Salary (Max)]])/2</f>
        <v>98500</v>
      </c>
      <c r="E1989" t="s">
        <v>6372</v>
      </c>
      <c r="F1989" t="s">
        <v>1820</v>
      </c>
      <c r="G1989" t="str">
        <f>LEFT(Table1[[#This Row],[Location]],FIND(",",Table1[[#This Row],[Location]])-1)</f>
        <v>Houston</v>
      </c>
      <c r="H1989" t="s">
        <v>35</v>
      </c>
      <c r="I1989" t="s">
        <v>222</v>
      </c>
      <c r="J1989" t="s">
        <v>24</v>
      </c>
      <c r="K1989" t="b">
        <v>0</v>
      </c>
      <c r="L1989">
        <v>0</v>
      </c>
      <c r="M1989">
        <v>0</v>
      </c>
      <c r="N1989">
        <v>0</v>
      </c>
      <c r="O1989">
        <v>0</v>
      </c>
      <c r="P1989">
        <v>0</v>
      </c>
      <c r="Q1989">
        <v>0</v>
      </c>
    </row>
    <row r="1990" spans="1:17" x14ac:dyDescent="0.3">
      <c r="A1990" t="str">
        <f>Cleaning!E966</f>
        <v>Data Analyst</v>
      </c>
      <c r="B1990" s="2">
        <f>Cleaning!F966*1000</f>
        <v>74000</v>
      </c>
      <c r="C1990" s="2">
        <f>Cleaning!G966*1000</f>
        <v>123000</v>
      </c>
      <c r="D1990" s="2">
        <f>(Table1[[#This Row],[Salary (Min)]]+Table1[[#This Row],[Salary (Max)]])/2</f>
        <v>98500</v>
      </c>
      <c r="E1990" t="s">
        <v>6857</v>
      </c>
      <c r="F1990" t="s">
        <v>1820</v>
      </c>
      <c r="G1990" t="str">
        <f>LEFT(Table1[[#This Row],[Location]],FIND(",",Table1[[#This Row],[Location]])-1)</f>
        <v>Houston</v>
      </c>
      <c r="H1990" t="s">
        <v>118</v>
      </c>
      <c r="I1990" t="s">
        <v>119</v>
      </c>
      <c r="J1990" t="s">
        <v>441</v>
      </c>
      <c r="K1990" t="b">
        <v>0</v>
      </c>
      <c r="L1990">
        <v>1</v>
      </c>
      <c r="M1990">
        <v>0</v>
      </c>
      <c r="N1990">
        <v>0</v>
      </c>
      <c r="O1990">
        <v>0</v>
      </c>
      <c r="P1990">
        <v>0</v>
      </c>
      <c r="Q1990">
        <v>1</v>
      </c>
    </row>
    <row r="1991" spans="1:17" x14ac:dyDescent="0.3">
      <c r="A1991" t="str">
        <f>Cleaning!E967</f>
        <v>Data Analyst</v>
      </c>
      <c r="B1991" s="2">
        <f>Cleaning!F967*1000</f>
        <v>74000</v>
      </c>
      <c r="C1991" s="2">
        <f>Cleaning!G967*1000</f>
        <v>123000</v>
      </c>
      <c r="D1991" s="2">
        <f>(Table1[[#This Row],[Salary (Min)]]+Table1[[#This Row],[Salary (Max)]])/2</f>
        <v>98500</v>
      </c>
      <c r="E1991" t="s">
        <v>6858</v>
      </c>
      <c r="F1991" t="s">
        <v>1820</v>
      </c>
      <c r="G1991" t="str">
        <f>LEFT(Table1[[#This Row],[Location]],FIND(",",Table1[[#This Row],[Location]])-1)</f>
        <v>Houston</v>
      </c>
      <c r="H1991" t="s">
        <v>91</v>
      </c>
      <c r="I1991" t="s">
        <v>137</v>
      </c>
      <c r="J1991" t="s">
        <v>106</v>
      </c>
      <c r="K1991" t="b">
        <v>0</v>
      </c>
      <c r="L1991">
        <v>0</v>
      </c>
      <c r="M1991">
        <v>0</v>
      </c>
      <c r="N1991">
        <v>0</v>
      </c>
      <c r="O1991">
        <v>0</v>
      </c>
      <c r="P1991">
        <v>0</v>
      </c>
      <c r="Q1991">
        <v>0</v>
      </c>
    </row>
    <row r="1992" spans="1:17" x14ac:dyDescent="0.3">
      <c r="A1992" t="str">
        <f>Cleaning!E968</f>
        <v>Data Analyst</v>
      </c>
      <c r="B1992" s="2">
        <f>Cleaning!F968*1000</f>
        <v>74000</v>
      </c>
      <c r="C1992" s="2">
        <f>Cleaning!G968*1000</f>
        <v>123000</v>
      </c>
      <c r="D1992" s="2">
        <f>(Table1[[#This Row],[Salary (Min)]]+Table1[[#This Row],[Salary (Max)]])/2</f>
        <v>98500</v>
      </c>
      <c r="E1992" t="s">
        <v>6859</v>
      </c>
      <c r="F1992" t="s">
        <v>1395</v>
      </c>
      <c r="G1992" t="str">
        <f>LEFT(Table1[[#This Row],[Location]],FIND(",",Table1[[#This Row],[Location]])-1)</f>
        <v>Sugar Land</v>
      </c>
      <c r="H1992" t="s">
        <v>51</v>
      </c>
      <c r="I1992" t="s">
        <v>194</v>
      </c>
      <c r="J1992" t="s">
        <v>24</v>
      </c>
      <c r="K1992" t="b">
        <v>0</v>
      </c>
      <c r="L1992">
        <v>0</v>
      </c>
      <c r="M1992">
        <v>1</v>
      </c>
      <c r="N1992">
        <v>0</v>
      </c>
      <c r="O1992">
        <v>1</v>
      </c>
      <c r="P1992">
        <v>0</v>
      </c>
      <c r="Q1992">
        <v>1</v>
      </c>
    </row>
    <row r="1993" spans="1:17" x14ac:dyDescent="0.3">
      <c r="A1993" t="str">
        <f>Cleaning!E969</f>
        <v>Data Analyst</v>
      </c>
      <c r="B1993" s="2">
        <f>Cleaning!F969*1000</f>
        <v>74000</v>
      </c>
      <c r="C1993" s="2">
        <f>Cleaning!G969*1000</f>
        <v>123000</v>
      </c>
      <c r="D1993" s="2">
        <f>(Table1[[#This Row],[Salary (Min)]]+Table1[[#This Row],[Salary (Max)]])/2</f>
        <v>98500</v>
      </c>
      <c r="E1993" t="s">
        <v>6825</v>
      </c>
      <c r="F1993" t="s">
        <v>1820</v>
      </c>
      <c r="G1993" t="str">
        <f>LEFT(Table1[[#This Row],[Location]],FIND(",",Table1[[#This Row],[Location]])-1)</f>
        <v>Houston</v>
      </c>
      <c r="H1993" t="s">
        <v>20</v>
      </c>
      <c r="I1993" t="s">
        <v>46</v>
      </c>
      <c r="J1993" t="s">
        <v>106</v>
      </c>
      <c r="K1993" t="b">
        <v>0</v>
      </c>
      <c r="L1993">
        <v>1</v>
      </c>
      <c r="M1993">
        <v>1</v>
      </c>
      <c r="N1993">
        <v>0</v>
      </c>
      <c r="O1993">
        <v>0</v>
      </c>
      <c r="P1993">
        <v>0</v>
      </c>
      <c r="Q1993">
        <v>0</v>
      </c>
    </row>
    <row r="1994" spans="1:17" x14ac:dyDescent="0.3">
      <c r="A1994" t="str">
        <f>Cleaning!E970</f>
        <v>Data Analyst</v>
      </c>
      <c r="B1994" s="2">
        <f>Cleaning!F970*1000</f>
        <v>74000</v>
      </c>
      <c r="C1994" s="2">
        <f>Cleaning!G970*1000</f>
        <v>123000</v>
      </c>
      <c r="D1994" s="2">
        <f>(Table1[[#This Row],[Salary (Min)]]+Table1[[#This Row],[Salary (Max)]])/2</f>
        <v>98500</v>
      </c>
      <c r="E1994" t="s">
        <v>6860</v>
      </c>
      <c r="F1994" t="s">
        <v>1820</v>
      </c>
      <c r="G1994" t="str">
        <f>LEFT(Table1[[#This Row],[Location]],FIND(",",Table1[[#This Row],[Location]])-1)</f>
        <v>Houston</v>
      </c>
      <c r="H1994" t="s">
        <v>51</v>
      </c>
      <c r="I1994" t="s">
        <v>1370</v>
      </c>
      <c r="J1994" t="s">
        <v>47</v>
      </c>
      <c r="K1994" t="b">
        <v>0</v>
      </c>
      <c r="L1994">
        <v>0</v>
      </c>
      <c r="M1994">
        <v>0</v>
      </c>
      <c r="N1994">
        <v>0</v>
      </c>
      <c r="O1994">
        <v>0</v>
      </c>
      <c r="P1994">
        <v>0</v>
      </c>
      <c r="Q1994">
        <v>0</v>
      </c>
    </row>
    <row r="1995" spans="1:17" x14ac:dyDescent="0.3">
      <c r="A1995" t="str">
        <f>Cleaning!E1251</f>
        <v>Data Analyst</v>
      </c>
      <c r="B1995" s="2">
        <f>Cleaning!F1251*1000</f>
        <v>76000</v>
      </c>
      <c r="C1995" s="2">
        <f>Cleaning!G1251*1000</f>
        <v>122000</v>
      </c>
      <c r="D1995" s="2">
        <f>(Table1[[#This Row],[Salary (Min)]]+Table1[[#This Row],[Salary (Max)]])/2</f>
        <v>99000</v>
      </c>
      <c r="E1995" t="s">
        <v>6519</v>
      </c>
      <c r="F1995" t="s">
        <v>1538</v>
      </c>
      <c r="G1995" t="str">
        <f>LEFT(Table1[[#This Row],[Location]],FIND(",",Table1[[#This Row],[Location]])-1)</f>
        <v>San Diego</v>
      </c>
      <c r="H1995" t="s">
        <v>28</v>
      </c>
      <c r="I1995" t="s">
        <v>1489</v>
      </c>
      <c r="J1995" t="s">
        <v>31</v>
      </c>
      <c r="K1995" t="b">
        <v>0</v>
      </c>
      <c r="L1995">
        <v>0</v>
      </c>
      <c r="M1995">
        <v>0</v>
      </c>
      <c r="N1995">
        <v>0</v>
      </c>
      <c r="O1995">
        <v>0</v>
      </c>
      <c r="P1995">
        <v>0</v>
      </c>
      <c r="Q1995">
        <v>1</v>
      </c>
    </row>
    <row r="1996" spans="1:17" x14ac:dyDescent="0.3">
      <c r="A1996" t="str">
        <f>Cleaning!E1252</f>
        <v>Data Analyst</v>
      </c>
      <c r="B1996" s="2">
        <f>Cleaning!F1252*1000</f>
        <v>76000</v>
      </c>
      <c r="C1996" s="2">
        <f>Cleaning!G1252*1000</f>
        <v>122000</v>
      </c>
      <c r="D1996" s="2">
        <f>(Table1[[#This Row],[Salary (Min)]]+Table1[[#This Row],[Salary (Max)]])/2</f>
        <v>99000</v>
      </c>
      <c r="E1996" t="s">
        <v>7047</v>
      </c>
      <c r="F1996" t="s">
        <v>1538</v>
      </c>
      <c r="G1996" t="str">
        <f>LEFT(Table1[[#This Row],[Location]],FIND(",",Table1[[#This Row],[Location]])-1)</f>
        <v>San Diego</v>
      </c>
      <c r="H1996" t="s">
        <v>35</v>
      </c>
      <c r="I1996" t="s">
        <v>194</v>
      </c>
      <c r="J1996" t="s">
        <v>75</v>
      </c>
      <c r="K1996" t="b">
        <v>0</v>
      </c>
      <c r="L1996">
        <v>1</v>
      </c>
      <c r="M1996">
        <v>0</v>
      </c>
      <c r="N1996">
        <v>0</v>
      </c>
      <c r="O1996">
        <v>0</v>
      </c>
      <c r="P1996">
        <v>0</v>
      </c>
      <c r="Q1996">
        <v>1</v>
      </c>
    </row>
    <row r="1997" spans="1:17" x14ac:dyDescent="0.3">
      <c r="A1997" t="str">
        <f>Cleaning!E1253</f>
        <v>Data Analyst</v>
      </c>
      <c r="B1997" s="2">
        <f>Cleaning!F1253*1000</f>
        <v>76000</v>
      </c>
      <c r="C1997" s="2">
        <f>Cleaning!G1253*1000</f>
        <v>122000</v>
      </c>
      <c r="D1997" s="2">
        <f>(Table1[[#This Row],[Salary (Min)]]+Table1[[#This Row],[Salary (Max)]])/2</f>
        <v>99000</v>
      </c>
      <c r="E1997" t="s">
        <v>7048</v>
      </c>
      <c r="F1997" t="s">
        <v>1538</v>
      </c>
      <c r="G1997" t="str">
        <f>LEFT(Table1[[#This Row],[Location]],FIND(",",Table1[[#This Row],[Location]])-1)</f>
        <v>San Diego</v>
      </c>
      <c r="H1997" t="s">
        <v>28</v>
      </c>
      <c r="I1997" t="s">
        <v>563</v>
      </c>
      <c r="J1997" t="s">
        <v>39</v>
      </c>
      <c r="K1997" t="b">
        <v>0</v>
      </c>
      <c r="L1997">
        <v>1</v>
      </c>
      <c r="M1997">
        <v>1</v>
      </c>
      <c r="N1997">
        <v>0</v>
      </c>
      <c r="O1997">
        <v>1</v>
      </c>
      <c r="P1997">
        <v>0</v>
      </c>
      <c r="Q1997">
        <v>0</v>
      </c>
    </row>
    <row r="1998" spans="1:17" x14ac:dyDescent="0.3">
      <c r="A1998" t="str">
        <f>Cleaning!E1254</f>
        <v>Data Analyst</v>
      </c>
      <c r="B1998" s="2">
        <f>Cleaning!F1254*1000</f>
        <v>76000</v>
      </c>
      <c r="C1998" s="2">
        <f>Cleaning!G1254*1000</f>
        <v>122000</v>
      </c>
      <c r="D1998" s="2">
        <f>(Table1[[#This Row],[Salary (Min)]]+Table1[[#This Row],[Salary (Max)]])/2</f>
        <v>99000</v>
      </c>
      <c r="E1998" t="s">
        <v>7049</v>
      </c>
      <c r="F1998" t="s">
        <v>1538</v>
      </c>
      <c r="G1998" t="str">
        <f>LEFT(Table1[[#This Row],[Location]],FIND(",",Table1[[#This Row],[Location]])-1)</f>
        <v>San Diego</v>
      </c>
      <c r="H1998" t="s">
        <v>51</v>
      </c>
      <c r="I1998" t="s">
        <v>3689</v>
      </c>
      <c r="J1998" t="s">
        <v>24</v>
      </c>
      <c r="K1998" t="b">
        <v>0</v>
      </c>
      <c r="L1998">
        <v>0</v>
      </c>
      <c r="M1998">
        <v>0</v>
      </c>
      <c r="N1998">
        <v>0</v>
      </c>
      <c r="O1998">
        <v>0</v>
      </c>
      <c r="P1998">
        <v>0</v>
      </c>
      <c r="Q1998">
        <v>0</v>
      </c>
    </row>
    <row r="1999" spans="1:17" x14ac:dyDescent="0.3">
      <c r="A1999" t="str">
        <f>Cleaning!E1255</f>
        <v>Data Analyst</v>
      </c>
      <c r="B1999" s="2">
        <f>Cleaning!F1255*1000</f>
        <v>76000</v>
      </c>
      <c r="C1999" s="2">
        <f>Cleaning!G1255*1000</f>
        <v>122000</v>
      </c>
      <c r="D1999" s="2">
        <f>(Table1[[#This Row],[Salary (Min)]]+Table1[[#This Row],[Salary (Max)]])/2</f>
        <v>99000</v>
      </c>
      <c r="E1999" t="s">
        <v>7050</v>
      </c>
      <c r="F1999" t="s">
        <v>1538</v>
      </c>
      <c r="G1999" t="str">
        <f>LEFT(Table1[[#This Row],[Location]],FIND(",",Table1[[#This Row],[Location]])-1)</f>
        <v>San Diego</v>
      </c>
      <c r="H1999" t="s">
        <v>91</v>
      </c>
      <c r="I1999" t="s">
        <v>366</v>
      </c>
      <c r="J1999" t="s">
        <v>155</v>
      </c>
      <c r="K1999" t="b">
        <v>0</v>
      </c>
      <c r="L1999">
        <v>1</v>
      </c>
      <c r="M1999">
        <v>1</v>
      </c>
      <c r="N1999">
        <v>0</v>
      </c>
      <c r="O1999">
        <v>1</v>
      </c>
      <c r="P1999">
        <v>0</v>
      </c>
      <c r="Q1999">
        <v>0</v>
      </c>
    </row>
    <row r="2000" spans="1:17" x14ac:dyDescent="0.3">
      <c r="A2000" t="str">
        <f>Cleaning!E1256</f>
        <v>Data Analyst</v>
      </c>
      <c r="B2000" s="2">
        <f>Cleaning!F1256*1000</f>
        <v>76000</v>
      </c>
      <c r="C2000" s="2">
        <f>Cleaning!G1256*1000</f>
        <v>122000</v>
      </c>
      <c r="D2000" s="2">
        <f>(Table1[[#This Row],[Salary (Min)]]+Table1[[#This Row],[Salary (Max)]])/2</f>
        <v>99000</v>
      </c>
      <c r="E2000" t="s">
        <v>6311</v>
      </c>
      <c r="F2000" t="s">
        <v>1538</v>
      </c>
      <c r="G2000" t="str">
        <f>LEFT(Table1[[#This Row],[Location]],FIND(",",Table1[[#This Row],[Location]])-1)</f>
        <v>San Diego</v>
      </c>
      <c r="H2000" t="s">
        <v>35</v>
      </c>
      <c r="I2000" t="s">
        <v>46</v>
      </c>
      <c r="J2000" t="s">
        <v>120</v>
      </c>
      <c r="K2000" t="b">
        <v>1</v>
      </c>
      <c r="L2000">
        <v>1</v>
      </c>
      <c r="M2000">
        <v>1</v>
      </c>
      <c r="N2000">
        <v>0</v>
      </c>
      <c r="O2000">
        <v>1</v>
      </c>
      <c r="P2000">
        <v>0</v>
      </c>
      <c r="Q2000">
        <v>1</v>
      </c>
    </row>
    <row r="2001" spans="1:17" x14ac:dyDescent="0.3">
      <c r="A2001" t="str">
        <f>Cleaning!E1257</f>
        <v>Data Analyst</v>
      </c>
      <c r="B2001" s="2">
        <f>Cleaning!F1257*1000</f>
        <v>76000</v>
      </c>
      <c r="C2001" s="2">
        <f>Cleaning!G1257*1000</f>
        <v>122000</v>
      </c>
      <c r="D2001" s="2">
        <f>(Table1[[#This Row],[Salary (Min)]]+Table1[[#This Row],[Salary (Max)]])/2</f>
        <v>99000</v>
      </c>
      <c r="E2001" t="s">
        <v>7051</v>
      </c>
      <c r="F2001" t="s">
        <v>1538</v>
      </c>
      <c r="G2001" t="str">
        <f>LEFT(Table1[[#This Row],[Location]],FIND(",",Table1[[#This Row],[Location]])-1)</f>
        <v>San Diego</v>
      </c>
      <c r="H2001" t="s">
        <v>28</v>
      </c>
      <c r="I2001" t="s">
        <v>563</v>
      </c>
      <c r="J2001" t="s">
        <v>86</v>
      </c>
      <c r="K2001" t="b">
        <v>0</v>
      </c>
      <c r="L2001">
        <v>0</v>
      </c>
      <c r="M2001">
        <v>0</v>
      </c>
      <c r="N2001">
        <v>0</v>
      </c>
      <c r="O2001">
        <v>0</v>
      </c>
      <c r="P2001">
        <v>0</v>
      </c>
      <c r="Q2001">
        <v>0</v>
      </c>
    </row>
    <row r="2002" spans="1:17" x14ac:dyDescent="0.3">
      <c r="A2002" t="str">
        <f>Cleaning!E1258</f>
        <v>Data Analyst</v>
      </c>
      <c r="B2002" s="2">
        <f>Cleaning!F1258*1000</f>
        <v>76000</v>
      </c>
      <c r="C2002" s="2">
        <f>Cleaning!G1258*1000</f>
        <v>122000</v>
      </c>
      <c r="D2002" s="2">
        <f>(Table1[[#This Row],[Salary (Min)]]+Table1[[#This Row],[Salary (Max)]])/2</f>
        <v>99000</v>
      </c>
      <c r="E2002" t="s">
        <v>7052</v>
      </c>
      <c r="F2002" t="s">
        <v>1538</v>
      </c>
      <c r="G2002" t="str">
        <f>LEFT(Table1[[#This Row],[Location]],FIND(",",Table1[[#This Row],[Location]])-1)</f>
        <v>San Diego</v>
      </c>
      <c r="H2002" t="s">
        <v>28</v>
      </c>
      <c r="I2002" t="s">
        <v>29</v>
      </c>
      <c r="J2002" t="s">
        <v>39</v>
      </c>
      <c r="K2002" t="b">
        <v>0</v>
      </c>
      <c r="L2002">
        <v>0</v>
      </c>
      <c r="M2002">
        <v>0</v>
      </c>
      <c r="N2002">
        <v>0</v>
      </c>
      <c r="O2002">
        <v>0</v>
      </c>
      <c r="P2002">
        <v>0</v>
      </c>
      <c r="Q2002">
        <v>0</v>
      </c>
    </row>
    <row r="2003" spans="1:17" x14ac:dyDescent="0.3">
      <c r="A2003" t="str">
        <f>Cleaning!E1259</f>
        <v>Data Analyst</v>
      </c>
      <c r="B2003" s="2">
        <f>Cleaning!F1259*1000</f>
        <v>76000</v>
      </c>
      <c r="C2003" s="2">
        <f>Cleaning!G1259*1000</f>
        <v>122000</v>
      </c>
      <c r="D2003" s="2">
        <f>(Table1[[#This Row],[Salary (Min)]]+Table1[[#This Row],[Salary (Max)]])/2</f>
        <v>99000</v>
      </c>
      <c r="E2003" t="s">
        <v>7053</v>
      </c>
      <c r="F2003" t="s">
        <v>1538</v>
      </c>
      <c r="G2003" t="str">
        <f>LEFT(Table1[[#This Row],[Location]],FIND(",",Table1[[#This Row],[Location]])-1)</f>
        <v>San Diego</v>
      </c>
      <c r="H2003" t="s">
        <v>137</v>
      </c>
      <c r="I2003" t="s">
        <v>137</v>
      </c>
      <c r="J2003" t="s">
        <v>39</v>
      </c>
      <c r="K2003" t="b">
        <v>0</v>
      </c>
      <c r="L2003">
        <v>1</v>
      </c>
      <c r="M2003">
        <v>0</v>
      </c>
      <c r="N2003">
        <v>0</v>
      </c>
      <c r="O2003">
        <v>0</v>
      </c>
      <c r="P2003">
        <v>0</v>
      </c>
      <c r="Q2003">
        <v>1</v>
      </c>
    </row>
    <row r="2004" spans="1:17" x14ac:dyDescent="0.3">
      <c r="A2004" t="str">
        <f>Cleaning!E1260</f>
        <v>Data Analyst</v>
      </c>
      <c r="B2004" s="2">
        <f>Cleaning!F1260*1000</f>
        <v>76000</v>
      </c>
      <c r="C2004" s="2">
        <f>Cleaning!G1260*1000</f>
        <v>122000</v>
      </c>
      <c r="D2004" s="2">
        <f>(Table1[[#This Row],[Salary (Min)]]+Table1[[#This Row],[Salary (Max)]])/2</f>
        <v>99000</v>
      </c>
      <c r="E2004" t="s">
        <v>7054</v>
      </c>
      <c r="F2004" t="s">
        <v>1538</v>
      </c>
      <c r="G2004" t="str">
        <f>LEFT(Table1[[#This Row],[Location]],FIND(",",Table1[[#This Row],[Location]])-1)</f>
        <v>San Diego</v>
      </c>
      <c r="H2004" t="s">
        <v>20</v>
      </c>
      <c r="I2004" t="s">
        <v>1489</v>
      </c>
      <c r="J2004" t="s">
        <v>47</v>
      </c>
      <c r="K2004" t="b">
        <v>0</v>
      </c>
      <c r="L2004">
        <v>1</v>
      </c>
      <c r="M2004">
        <v>0</v>
      </c>
      <c r="N2004">
        <v>0</v>
      </c>
      <c r="O2004">
        <v>0</v>
      </c>
      <c r="P2004">
        <v>0</v>
      </c>
      <c r="Q2004">
        <v>1</v>
      </c>
    </row>
    <row r="2005" spans="1:17" x14ac:dyDescent="0.3">
      <c r="A2005" t="str">
        <f>Cleaning!E1261</f>
        <v>Data Analyst</v>
      </c>
      <c r="B2005" s="2">
        <f>Cleaning!F1261*1000</f>
        <v>76000</v>
      </c>
      <c r="C2005" s="2">
        <f>Cleaning!G1261*1000</f>
        <v>122000</v>
      </c>
      <c r="D2005" s="2">
        <f>(Table1[[#This Row],[Salary (Min)]]+Table1[[#This Row],[Salary (Max)]])/2</f>
        <v>99000</v>
      </c>
      <c r="E2005" t="s">
        <v>7055</v>
      </c>
      <c r="F2005" t="s">
        <v>1538</v>
      </c>
      <c r="G2005" t="str">
        <f>LEFT(Table1[[#This Row],[Location]],FIND(",",Table1[[#This Row],[Location]])-1)</f>
        <v>San Diego</v>
      </c>
      <c r="H2005" t="s">
        <v>118</v>
      </c>
      <c r="I2005" t="s">
        <v>475</v>
      </c>
      <c r="J2005" t="s">
        <v>39</v>
      </c>
      <c r="K2005" t="b">
        <v>0</v>
      </c>
      <c r="L2005">
        <v>1</v>
      </c>
      <c r="M2005">
        <v>0</v>
      </c>
      <c r="N2005">
        <v>0</v>
      </c>
      <c r="O2005">
        <v>0</v>
      </c>
      <c r="P2005">
        <v>0</v>
      </c>
      <c r="Q2005">
        <v>1</v>
      </c>
    </row>
    <row r="2006" spans="1:17" x14ac:dyDescent="0.3">
      <c r="A2006" t="str">
        <f>Cleaning!E1262</f>
        <v>Data Analyst</v>
      </c>
      <c r="B2006" s="2">
        <f>Cleaning!F1262*1000</f>
        <v>76000</v>
      </c>
      <c r="C2006" s="2">
        <f>Cleaning!G1262*1000</f>
        <v>122000</v>
      </c>
      <c r="D2006" s="2">
        <f>(Table1[[#This Row],[Salary (Min)]]+Table1[[#This Row],[Salary (Max)]])/2</f>
        <v>99000</v>
      </c>
      <c r="E2006" t="s">
        <v>6264</v>
      </c>
      <c r="F2006" t="s">
        <v>1538</v>
      </c>
      <c r="G2006" t="str">
        <f>LEFT(Table1[[#This Row],[Location]],FIND(",",Table1[[#This Row],[Location]])-1)</f>
        <v>San Diego</v>
      </c>
      <c r="H2006" t="s">
        <v>118</v>
      </c>
      <c r="I2006" t="s">
        <v>46</v>
      </c>
      <c r="J2006" t="s">
        <v>47</v>
      </c>
      <c r="K2006" t="b">
        <v>0</v>
      </c>
      <c r="L2006">
        <v>0</v>
      </c>
      <c r="M2006">
        <v>0</v>
      </c>
      <c r="N2006">
        <v>0</v>
      </c>
      <c r="O2006">
        <v>0</v>
      </c>
      <c r="P2006">
        <v>0</v>
      </c>
      <c r="Q2006">
        <v>0</v>
      </c>
    </row>
    <row r="2007" spans="1:17" x14ac:dyDescent="0.3">
      <c r="A2007" t="str">
        <f>Cleaning!E1263</f>
        <v>Data Analyst</v>
      </c>
      <c r="B2007" s="2">
        <f>Cleaning!F1263*1000</f>
        <v>76000</v>
      </c>
      <c r="C2007" s="2">
        <f>Cleaning!G1263*1000</f>
        <v>122000</v>
      </c>
      <c r="D2007" s="2">
        <f>(Table1[[#This Row],[Salary (Min)]]+Table1[[#This Row],[Salary (Max)]])/2</f>
        <v>99000</v>
      </c>
      <c r="E2007" t="s">
        <v>7056</v>
      </c>
      <c r="F2007" t="s">
        <v>1538</v>
      </c>
      <c r="G2007" t="str">
        <f>LEFT(Table1[[#This Row],[Location]],FIND(",",Table1[[#This Row],[Location]])-1)</f>
        <v>San Diego</v>
      </c>
      <c r="H2007" t="s">
        <v>72</v>
      </c>
      <c r="I2007" t="s">
        <v>3711</v>
      </c>
      <c r="J2007" t="s">
        <v>75</v>
      </c>
      <c r="K2007" t="b">
        <v>0</v>
      </c>
      <c r="L2007">
        <v>1</v>
      </c>
      <c r="M2007">
        <v>0</v>
      </c>
      <c r="N2007">
        <v>0</v>
      </c>
      <c r="O2007">
        <v>0</v>
      </c>
      <c r="P2007">
        <v>0</v>
      </c>
      <c r="Q2007">
        <v>1</v>
      </c>
    </row>
    <row r="2008" spans="1:17" x14ac:dyDescent="0.3">
      <c r="A2008" t="str">
        <f>Cleaning!E1264</f>
        <v>Data Analyst</v>
      </c>
      <c r="B2008" s="2">
        <f>Cleaning!F1264*1000</f>
        <v>76000</v>
      </c>
      <c r="C2008" s="2">
        <f>Cleaning!G1264*1000</f>
        <v>122000</v>
      </c>
      <c r="D2008" s="2">
        <f>(Table1[[#This Row],[Salary (Min)]]+Table1[[#This Row],[Salary (Max)]])/2</f>
        <v>99000</v>
      </c>
      <c r="E2008" t="s">
        <v>7049</v>
      </c>
      <c r="F2008" t="s">
        <v>1538</v>
      </c>
      <c r="G2008" t="str">
        <f>LEFT(Table1[[#This Row],[Location]],FIND(",",Table1[[#This Row],[Location]])-1)</f>
        <v>San Diego</v>
      </c>
      <c r="H2008" t="s">
        <v>51</v>
      </c>
      <c r="I2008" t="s">
        <v>3689</v>
      </c>
      <c r="J2008" t="s">
        <v>24</v>
      </c>
      <c r="K2008" t="b">
        <v>0</v>
      </c>
      <c r="L2008">
        <v>0</v>
      </c>
      <c r="M2008">
        <v>0</v>
      </c>
      <c r="N2008">
        <v>0</v>
      </c>
      <c r="O2008">
        <v>1</v>
      </c>
      <c r="P2008">
        <v>0</v>
      </c>
      <c r="Q2008">
        <v>1</v>
      </c>
    </row>
    <row r="2009" spans="1:17" x14ac:dyDescent="0.3">
      <c r="A2009" t="str">
        <f>Cleaning!E1265</f>
        <v>Data Analyst</v>
      </c>
      <c r="B2009" s="2">
        <f>Cleaning!F1265*1000</f>
        <v>76000</v>
      </c>
      <c r="C2009" s="2">
        <f>Cleaning!G1265*1000</f>
        <v>122000</v>
      </c>
      <c r="D2009" s="2">
        <f>(Table1[[#This Row],[Salary (Min)]]+Table1[[#This Row],[Salary (Max)]])/2</f>
        <v>99000</v>
      </c>
      <c r="E2009" t="s">
        <v>7057</v>
      </c>
      <c r="F2009" t="s">
        <v>1538</v>
      </c>
      <c r="G2009" t="str">
        <f>LEFT(Table1[[#This Row],[Location]],FIND(",",Table1[[#This Row],[Location]])-1)</f>
        <v>San Diego</v>
      </c>
      <c r="H2009" t="s">
        <v>91</v>
      </c>
      <c r="I2009" t="s">
        <v>99</v>
      </c>
      <c r="J2009" t="s">
        <v>39</v>
      </c>
      <c r="K2009" t="b">
        <v>0</v>
      </c>
      <c r="L2009">
        <v>1</v>
      </c>
      <c r="M2009">
        <v>0</v>
      </c>
      <c r="N2009">
        <v>0</v>
      </c>
      <c r="O2009">
        <v>1</v>
      </c>
      <c r="P2009">
        <v>0</v>
      </c>
      <c r="Q2009">
        <v>0</v>
      </c>
    </row>
    <row r="2010" spans="1:17" x14ac:dyDescent="0.3">
      <c r="A2010" t="str">
        <f>Cleaning!E1266</f>
        <v>Data Analyst</v>
      </c>
      <c r="B2010" s="2">
        <f>Cleaning!F1266*1000</f>
        <v>76000</v>
      </c>
      <c r="C2010" s="2">
        <f>Cleaning!G1266*1000</f>
        <v>122000</v>
      </c>
      <c r="D2010" s="2">
        <f>(Table1[[#This Row],[Salary (Min)]]+Table1[[#This Row],[Salary (Max)]])/2</f>
        <v>99000</v>
      </c>
      <c r="E2010" t="s">
        <v>7058</v>
      </c>
      <c r="F2010" t="s">
        <v>1538</v>
      </c>
      <c r="G2010" t="str">
        <f>LEFT(Table1[[#This Row],[Location]],FIND(",",Table1[[#This Row],[Location]])-1)</f>
        <v>San Diego</v>
      </c>
      <c r="H2010" t="s">
        <v>35</v>
      </c>
      <c r="I2010" t="s">
        <v>194</v>
      </c>
      <c r="J2010" t="s">
        <v>229</v>
      </c>
      <c r="K2010" t="b">
        <v>0</v>
      </c>
      <c r="L2010">
        <v>1</v>
      </c>
      <c r="M2010">
        <v>1</v>
      </c>
      <c r="N2010">
        <v>0</v>
      </c>
      <c r="O2010">
        <v>1</v>
      </c>
      <c r="P2010">
        <v>1</v>
      </c>
      <c r="Q2010">
        <v>1</v>
      </c>
    </row>
    <row r="2011" spans="1:17" x14ac:dyDescent="0.3">
      <c r="A2011" t="str">
        <f>Cleaning!E1267</f>
        <v>Business Analyst</v>
      </c>
      <c r="B2011" s="2">
        <f>Cleaning!F1267*1000</f>
        <v>76000</v>
      </c>
      <c r="C2011" s="2">
        <f>Cleaning!G1267*1000</f>
        <v>122000</v>
      </c>
      <c r="D2011" s="2">
        <f>(Table1[[#This Row],[Salary (Min)]]+Table1[[#This Row],[Salary (Max)]])/2</f>
        <v>99000</v>
      </c>
      <c r="E2011" t="s">
        <v>7059</v>
      </c>
      <c r="F2011" t="s">
        <v>1538</v>
      </c>
      <c r="G2011" t="str">
        <f>LEFT(Table1[[#This Row],[Location]],FIND(",",Table1[[#This Row],[Location]])-1)</f>
        <v>San Diego</v>
      </c>
      <c r="H2011" t="s">
        <v>118</v>
      </c>
      <c r="I2011" t="s">
        <v>222</v>
      </c>
      <c r="J2011" t="s">
        <v>39</v>
      </c>
      <c r="K2011" t="b">
        <v>0</v>
      </c>
      <c r="L2011">
        <v>1</v>
      </c>
      <c r="M2011">
        <v>1</v>
      </c>
      <c r="N2011">
        <v>0</v>
      </c>
      <c r="O2011">
        <v>1</v>
      </c>
      <c r="P2011">
        <v>0</v>
      </c>
      <c r="Q2011">
        <v>1</v>
      </c>
    </row>
    <row r="2012" spans="1:17" x14ac:dyDescent="0.3">
      <c r="A2012" t="str">
        <f>Cleaning!E1268</f>
        <v>Business Analyst</v>
      </c>
      <c r="B2012" s="2">
        <f>Cleaning!F1268*1000</f>
        <v>76000</v>
      </c>
      <c r="C2012" s="2">
        <f>Cleaning!G1268*1000</f>
        <v>122000</v>
      </c>
      <c r="D2012" s="2">
        <f>(Table1[[#This Row],[Salary (Min)]]+Table1[[#This Row],[Salary (Max)]])/2</f>
        <v>99000</v>
      </c>
      <c r="E2012" t="s">
        <v>7060</v>
      </c>
      <c r="F2012" t="s">
        <v>1538</v>
      </c>
      <c r="G2012" t="str">
        <f>LEFT(Table1[[#This Row],[Location]],FIND(",",Table1[[#This Row],[Location]])-1)</f>
        <v>San Diego</v>
      </c>
      <c r="H2012" t="s">
        <v>91</v>
      </c>
      <c r="I2012" t="s">
        <v>137</v>
      </c>
      <c r="J2012" t="s">
        <v>39</v>
      </c>
      <c r="K2012" t="b">
        <v>0</v>
      </c>
      <c r="L2012">
        <v>1</v>
      </c>
      <c r="M2012">
        <v>1</v>
      </c>
      <c r="N2012">
        <v>0</v>
      </c>
      <c r="O2012">
        <v>0</v>
      </c>
      <c r="P2012">
        <v>0</v>
      </c>
      <c r="Q2012">
        <v>1</v>
      </c>
    </row>
    <row r="2013" spans="1:17" x14ac:dyDescent="0.3">
      <c r="A2013" t="str">
        <f>Cleaning!E1269</f>
        <v>Data Analyst</v>
      </c>
      <c r="B2013" s="2">
        <f>Cleaning!F1269*1000</f>
        <v>76000</v>
      </c>
      <c r="C2013" s="2">
        <f>Cleaning!G1269*1000</f>
        <v>122000</v>
      </c>
      <c r="D2013" s="2">
        <f>(Table1[[#This Row],[Salary (Min)]]+Table1[[#This Row],[Salary (Max)]])/2</f>
        <v>99000</v>
      </c>
      <c r="E2013" t="s">
        <v>7061</v>
      </c>
      <c r="F2013" t="s">
        <v>1538</v>
      </c>
      <c r="G2013" t="str">
        <f>LEFT(Table1[[#This Row],[Location]],FIND(",",Table1[[#This Row],[Location]])-1)</f>
        <v>San Diego</v>
      </c>
      <c r="H2013" t="s">
        <v>118</v>
      </c>
      <c r="I2013" t="s">
        <v>1053</v>
      </c>
      <c r="J2013" t="s">
        <v>120</v>
      </c>
      <c r="K2013" t="b">
        <v>0</v>
      </c>
      <c r="L2013">
        <v>1</v>
      </c>
      <c r="M2013">
        <v>1</v>
      </c>
      <c r="N2013">
        <v>0</v>
      </c>
      <c r="O2013">
        <v>0</v>
      </c>
      <c r="P2013">
        <v>0</v>
      </c>
      <c r="Q2013">
        <v>0</v>
      </c>
    </row>
    <row r="2014" spans="1:17" x14ac:dyDescent="0.3">
      <c r="A2014" t="str">
        <f>Cleaning!E1270</f>
        <v>Data Analyst</v>
      </c>
      <c r="B2014" s="2">
        <f>Cleaning!F1270*1000</f>
        <v>76000</v>
      </c>
      <c r="C2014" s="2">
        <f>Cleaning!G1270*1000</f>
        <v>122000</v>
      </c>
      <c r="D2014" s="2">
        <f>(Table1[[#This Row],[Salary (Min)]]+Table1[[#This Row],[Salary (Max)]])/2</f>
        <v>99000</v>
      </c>
      <c r="E2014" t="s">
        <v>7062</v>
      </c>
      <c r="F2014" t="s">
        <v>1538</v>
      </c>
      <c r="G2014" t="str">
        <f>LEFT(Table1[[#This Row],[Location]],FIND(",",Table1[[#This Row],[Location]])-1)</f>
        <v>San Diego</v>
      </c>
      <c r="H2014" t="s">
        <v>35</v>
      </c>
      <c r="I2014" t="s">
        <v>2590</v>
      </c>
      <c r="J2014" t="s">
        <v>47</v>
      </c>
      <c r="K2014" t="b">
        <v>0</v>
      </c>
      <c r="L2014">
        <v>1</v>
      </c>
      <c r="M2014">
        <v>0</v>
      </c>
      <c r="N2014">
        <v>0</v>
      </c>
      <c r="O2014">
        <v>0</v>
      </c>
      <c r="P2014">
        <v>0</v>
      </c>
      <c r="Q2014">
        <v>0</v>
      </c>
    </row>
    <row r="2015" spans="1:17" x14ac:dyDescent="0.3">
      <c r="A2015" t="str">
        <f>Cleaning!E1271</f>
        <v>Data Analyst</v>
      </c>
      <c r="B2015" s="2">
        <f>Cleaning!F1271*1000</f>
        <v>76000</v>
      </c>
      <c r="C2015" s="2">
        <f>Cleaning!G1271*1000</f>
        <v>122000</v>
      </c>
      <c r="D2015" s="2">
        <f>(Table1[[#This Row],[Salary (Min)]]+Table1[[#This Row],[Salary (Max)]])/2</f>
        <v>99000</v>
      </c>
      <c r="E2015" t="s">
        <v>7063</v>
      </c>
      <c r="F2015" t="s">
        <v>1538</v>
      </c>
      <c r="G2015" t="str">
        <f>LEFT(Table1[[#This Row],[Location]],FIND(",",Table1[[#This Row],[Location]])-1)</f>
        <v>San Diego</v>
      </c>
      <c r="H2015" t="s">
        <v>72</v>
      </c>
      <c r="I2015" t="s">
        <v>475</v>
      </c>
      <c r="J2015" t="s">
        <v>31</v>
      </c>
      <c r="K2015" t="b">
        <v>0</v>
      </c>
      <c r="L2015">
        <v>1</v>
      </c>
      <c r="M2015">
        <v>0</v>
      </c>
      <c r="N2015">
        <v>0</v>
      </c>
      <c r="O2015">
        <v>1</v>
      </c>
      <c r="P2015">
        <v>1</v>
      </c>
      <c r="Q2015">
        <v>1</v>
      </c>
    </row>
    <row r="2016" spans="1:17" x14ac:dyDescent="0.3">
      <c r="A2016" t="str">
        <f>Cleaning!E1272</f>
        <v>Data Analyst</v>
      </c>
      <c r="B2016" s="2">
        <f>Cleaning!F1272*1000</f>
        <v>76000</v>
      </c>
      <c r="C2016" s="2">
        <f>Cleaning!G1272*1000</f>
        <v>122000</v>
      </c>
      <c r="D2016" s="2">
        <f>(Table1[[#This Row],[Salary (Min)]]+Table1[[#This Row],[Salary (Max)]])/2</f>
        <v>99000</v>
      </c>
      <c r="E2016" t="s">
        <v>7005</v>
      </c>
      <c r="F2016" t="s">
        <v>1538</v>
      </c>
      <c r="G2016" t="str">
        <f>LEFT(Table1[[#This Row],[Location]],FIND(",",Table1[[#This Row],[Location]])-1)</f>
        <v>San Diego</v>
      </c>
      <c r="H2016" t="s">
        <v>35</v>
      </c>
      <c r="I2016" t="s">
        <v>222</v>
      </c>
      <c r="J2016" t="s">
        <v>47</v>
      </c>
      <c r="K2016" t="b">
        <v>0</v>
      </c>
      <c r="L2016">
        <v>0</v>
      </c>
      <c r="M2016">
        <v>0</v>
      </c>
      <c r="N2016">
        <v>0</v>
      </c>
      <c r="O2016">
        <v>0</v>
      </c>
      <c r="P2016">
        <v>0</v>
      </c>
      <c r="Q2016">
        <v>0</v>
      </c>
    </row>
    <row r="2017" spans="1:17" x14ac:dyDescent="0.3">
      <c r="A2017" t="str">
        <f>Cleaning!E1273</f>
        <v>Data Analyst</v>
      </c>
      <c r="B2017" s="2">
        <f>Cleaning!F1273*1000</f>
        <v>76000</v>
      </c>
      <c r="C2017" s="2">
        <f>Cleaning!G1273*1000</f>
        <v>122000</v>
      </c>
      <c r="D2017" s="2">
        <f>(Table1[[#This Row],[Salary (Min)]]+Table1[[#This Row],[Salary (Max)]])/2</f>
        <v>99000</v>
      </c>
      <c r="E2017" t="s">
        <v>7064</v>
      </c>
      <c r="F2017" t="s">
        <v>1538</v>
      </c>
      <c r="G2017" t="str">
        <f>LEFT(Table1[[#This Row],[Location]],FIND(",",Table1[[#This Row],[Location]])-1)</f>
        <v>San Diego</v>
      </c>
      <c r="H2017" t="s">
        <v>28</v>
      </c>
      <c r="I2017" t="s">
        <v>1489</v>
      </c>
      <c r="J2017" t="s">
        <v>132</v>
      </c>
      <c r="K2017" t="b">
        <v>0</v>
      </c>
      <c r="L2017">
        <v>1</v>
      </c>
      <c r="M2017">
        <v>1</v>
      </c>
      <c r="N2017">
        <v>0</v>
      </c>
      <c r="O2017">
        <v>1</v>
      </c>
      <c r="P2017">
        <v>0</v>
      </c>
      <c r="Q2017">
        <v>1</v>
      </c>
    </row>
    <row r="2018" spans="1:17" x14ac:dyDescent="0.3">
      <c r="A2018" t="str">
        <f>Cleaning!E1274</f>
        <v>Data Analyst</v>
      </c>
      <c r="B2018" s="2">
        <f>Cleaning!F1274*1000</f>
        <v>76000</v>
      </c>
      <c r="C2018" s="2">
        <f>Cleaning!G1274*1000</f>
        <v>122000</v>
      </c>
      <c r="D2018" s="2">
        <f>(Table1[[#This Row],[Salary (Min)]]+Table1[[#This Row],[Salary (Max)]])/2</f>
        <v>99000</v>
      </c>
      <c r="E2018" t="s">
        <v>6264</v>
      </c>
      <c r="F2018" t="s">
        <v>1538</v>
      </c>
      <c r="G2018" t="str">
        <f>LEFT(Table1[[#This Row],[Location]],FIND(",",Table1[[#This Row],[Location]])-1)</f>
        <v>San Diego</v>
      </c>
      <c r="H2018" t="s">
        <v>118</v>
      </c>
      <c r="I2018" t="s">
        <v>46</v>
      </c>
      <c r="J2018" t="s">
        <v>47</v>
      </c>
      <c r="K2018" t="b">
        <v>0</v>
      </c>
      <c r="L2018">
        <v>1</v>
      </c>
      <c r="M2018">
        <v>1</v>
      </c>
      <c r="N2018">
        <v>0</v>
      </c>
      <c r="O2018">
        <v>1</v>
      </c>
      <c r="P2018">
        <v>0</v>
      </c>
      <c r="Q2018">
        <v>1</v>
      </c>
    </row>
    <row r="2019" spans="1:17" x14ac:dyDescent="0.3">
      <c r="A2019" t="str">
        <f>Cleaning!E1275</f>
        <v>Data Analyst</v>
      </c>
      <c r="B2019" s="2">
        <f>Cleaning!F1275*1000</f>
        <v>76000</v>
      </c>
      <c r="C2019" s="2">
        <f>Cleaning!G1275*1000</f>
        <v>122000</v>
      </c>
      <c r="D2019" s="2">
        <f>(Table1[[#This Row],[Salary (Min)]]+Table1[[#This Row],[Salary (Max)]])/2</f>
        <v>99000</v>
      </c>
      <c r="E2019" t="s">
        <v>7065</v>
      </c>
      <c r="F2019" t="s">
        <v>1538</v>
      </c>
      <c r="G2019" t="str">
        <f>LEFT(Table1[[#This Row],[Location]],FIND(",",Table1[[#This Row],[Location]])-1)</f>
        <v>San Diego</v>
      </c>
      <c r="H2019" t="s">
        <v>118</v>
      </c>
      <c r="I2019" t="s">
        <v>137</v>
      </c>
      <c r="J2019" t="s">
        <v>39</v>
      </c>
      <c r="K2019" t="b">
        <v>0</v>
      </c>
      <c r="L2019">
        <v>1</v>
      </c>
      <c r="M2019">
        <v>0</v>
      </c>
      <c r="N2019">
        <v>0</v>
      </c>
      <c r="O2019">
        <v>1</v>
      </c>
      <c r="P2019">
        <v>0</v>
      </c>
      <c r="Q2019">
        <v>0</v>
      </c>
    </row>
    <row r="2020" spans="1:17" x14ac:dyDescent="0.3">
      <c r="A2020" t="str">
        <f>Cleaning!E1276</f>
        <v>Data Analyst</v>
      </c>
      <c r="B2020" s="2">
        <f>Cleaning!F1276*1000</f>
        <v>76000</v>
      </c>
      <c r="C2020" s="2">
        <f>Cleaning!G1276*1000</f>
        <v>122000</v>
      </c>
      <c r="D2020" s="2">
        <f>(Table1[[#This Row],[Salary (Min)]]+Table1[[#This Row],[Salary (Max)]])/2</f>
        <v>99000</v>
      </c>
      <c r="E2020" t="s">
        <v>7066</v>
      </c>
      <c r="F2020" t="s">
        <v>3747</v>
      </c>
      <c r="G2020" t="str">
        <f>LEFT(Table1[[#This Row],[Location]],FIND(",",Table1[[#This Row],[Location]])-1)</f>
        <v>National City</v>
      </c>
      <c r="H2020" t="s">
        <v>137</v>
      </c>
      <c r="I2020" t="s">
        <v>137</v>
      </c>
      <c r="J2020" t="s">
        <v>137</v>
      </c>
      <c r="K2020" t="b">
        <v>0</v>
      </c>
      <c r="L2020">
        <v>0</v>
      </c>
      <c r="M2020">
        <v>0</v>
      </c>
      <c r="N2020">
        <v>0</v>
      </c>
      <c r="O2020">
        <v>0</v>
      </c>
      <c r="P2020">
        <v>0</v>
      </c>
      <c r="Q2020">
        <v>1</v>
      </c>
    </row>
    <row r="2021" spans="1:17" x14ac:dyDescent="0.3">
      <c r="A2021" t="str">
        <f>Cleaning!E1277</f>
        <v>Data Analyst</v>
      </c>
      <c r="B2021" s="2">
        <f>Cleaning!F1277*1000</f>
        <v>76000</v>
      </c>
      <c r="C2021" s="2">
        <f>Cleaning!G1277*1000</f>
        <v>122000</v>
      </c>
      <c r="D2021" s="2">
        <f>(Table1[[#This Row],[Salary (Min)]]+Table1[[#This Row],[Salary (Max)]])/2</f>
        <v>99000</v>
      </c>
      <c r="E2021" t="s">
        <v>7067</v>
      </c>
      <c r="F2021" t="s">
        <v>1538</v>
      </c>
      <c r="G2021" t="str">
        <f>LEFT(Table1[[#This Row],[Location]],FIND(",",Table1[[#This Row],[Location]])-1)</f>
        <v>San Diego</v>
      </c>
      <c r="H2021" t="s">
        <v>35</v>
      </c>
      <c r="I2021" t="s">
        <v>475</v>
      </c>
      <c r="J2021" t="s">
        <v>75</v>
      </c>
      <c r="K2021" t="b">
        <v>0</v>
      </c>
      <c r="L2021">
        <v>0</v>
      </c>
      <c r="M2021">
        <v>0</v>
      </c>
      <c r="N2021">
        <v>0</v>
      </c>
      <c r="O2021">
        <v>0</v>
      </c>
      <c r="P2021">
        <v>0</v>
      </c>
      <c r="Q2021">
        <v>1</v>
      </c>
    </row>
    <row r="2022" spans="1:17" x14ac:dyDescent="0.3">
      <c r="A2022" t="str">
        <f>Cleaning!E1278</f>
        <v>Data Analyst</v>
      </c>
      <c r="B2022" s="2">
        <f>Cleaning!F1278*1000</f>
        <v>76000</v>
      </c>
      <c r="C2022" s="2">
        <f>Cleaning!G1278*1000</f>
        <v>122000</v>
      </c>
      <c r="D2022" s="2">
        <f>(Table1[[#This Row],[Salary (Min)]]+Table1[[#This Row],[Salary (Max)]])/2</f>
        <v>99000</v>
      </c>
      <c r="E2022" t="s">
        <v>7068</v>
      </c>
      <c r="F2022" t="s">
        <v>1538</v>
      </c>
      <c r="G2022" t="str">
        <f>LEFT(Table1[[#This Row],[Location]],FIND(",",Table1[[#This Row],[Location]])-1)</f>
        <v>San Diego</v>
      </c>
      <c r="H2022" t="s">
        <v>28</v>
      </c>
      <c r="I2022" t="s">
        <v>2590</v>
      </c>
      <c r="J2022" t="s">
        <v>132</v>
      </c>
      <c r="K2022" t="b">
        <v>0</v>
      </c>
      <c r="L2022">
        <v>0</v>
      </c>
      <c r="M2022">
        <v>0</v>
      </c>
      <c r="N2022">
        <v>0</v>
      </c>
      <c r="O2022">
        <v>0</v>
      </c>
      <c r="P2022">
        <v>0</v>
      </c>
      <c r="Q2022">
        <v>1</v>
      </c>
    </row>
    <row r="2023" spans="1:17" x14ac:dyDescent="0.3">
      <c r="A2023" t="str">
        <f>Cleaning!E342</f>
        <v>Data Analyst</v>
      </c>
      <c r="B2023" s="2">
        <f>Cleaning!F342*1000</f>
        <v>77000</v>
      </c>
      <c r="C2023" s="2">
        <f>Cleaning!G342*1000</f>
        <v>132000</v>
      </c>
      <c r="D2023" s="2">
        <f>(Table1[[#This Row],[Salary (Min)]]+Table1[[#This Row],[Salary (Max)]])/2</f>
        <v>104500</v>
      </c>
      <c r="E2023" t="s">
        <v>6206</v>
      </c>
      <c r="F2023" t="s">
        <v>19</v>
      </c>
      <c r="G2023" t="str">
        <f>LEFT(Table1[[#This Row],[Location]],FIND(",",Table1[[#This Row],[Location]])-1)</f>
        <v>New York</v>
      </c>
      <c r="H2023" t="s">
        <v>35</v>
      </c>
      <c r="I2023" t="s">
        <v>37</v>
      </c>
      <c r="J2023" t="s">
        <v>31</v>
      </c>
      <c r="K2023" t="b">
        <v>0</v>
      </c>
      <c r="L2023">
        <v>1</v>
      </c>
      <c r="M2023">
        <v>0</v>
      </c>
      <c r="N2023">
        <v>0</v>
      </c>
      <c r="O2023">
        <v>1</v>
      </c>
      <c r="P2023">
        <v>0</v>
      </c>
      <c r="Q2023">
        <v>1</v>
      </c>
    </row>
    <row r="2024" spans="1:17" x14ac:dyDescent="0.3">
      <c r="A2024" t="str">
        <f>Cleaning!E343</f>
        <v>Data Analyst</v>
      </c>
      <c r="B2024" s="2">
        <f>Cleaning!F343*1000</f>
        <v>77000</v>
      </c>
      <c r="C2024" s="2">
        <f>Cleaning!G343*1000</f>
        <v>132000</v>
      </c>
      <c r="D2024" s="2">
        <f>(Table1[[#This Row],[Salary (Min)]]+Table1[[#This Row],[Salary (Max)]])/2</f>
        <v>104500</v>
      </c>
      <c r="E2024" t="s">
        <v>6409</v>
      </c>
      <c r="F2024" t="s">
        <v>19</v>
      </c>
      <c r="G2024" t="str">
        <f>LEFT(Table1[[#This Row],[Location]],FIND(",",Table1[[#This Row],[Location]])-1)</f>
        <v>New York</v>
      </c>
      <c r="H2024" t="s">
        <v>35</v>
      </c>
      <c r="I2024" t="s">
        <v>66</v>
      </c>
      <c r="J2024" t="s">
        <v>86</v>
      </c>
      <c r="K2024" t="b">
        <v>0</v>
      </c>
      <c r="L2024">
        <v>0</v>
      </c>
      <c r="M2024">
        <v>0</v>
      </c>
      <c r="N2024">
        <v>0</v>
      </c>
      <c r="O2024">
        <v>0</v>
      </c>
      <c r="P2024">
        <v>0</v>
      </c>
      <c r="Q2024">
        <v>0</v>
      </c>
    </row>
    <row r="2025" spans="1:17" x14ac:dyDescent="0.3">
      <c r="A2025" t="str">
        <f>Cleaning!E344</f>
        <v>Data Analyst</v>
      </c>
      <c r="B2025" s="2">
        <f>Cleaning!F344*1000</f>
        <v>77000</v>
      </c>
      <c r="C2025" s="2">
        <f>Cleaning!G344*1000</f>
        <v>132000</v>
      </c>
      <c r="D2025" s="2">
        <f>(Table1[[#This Row],[Salary (Min)]]+Table1[[#This Row],[Salary (Max)]])/2</f>
        <v>104500</v>
      </c>
      <c r="E2025" t="s">
        <v>6413</v>
      </c>
      <c r="F2025" t="s">
        <v>19</v>
      </c>
      <c r="G2025" t="str">
        <f>LEFT(Table1[[#This Row],[Location]],FIND(",",Table1[[#This Row],[Location]])-1)</f>
        <v>New York</v>
      </c>
      <c r="H2025" t="s">
        <v>91</v>
      </c>
      <c r="I2025" t="s">
        <v>99</v>
      </c>
      <c r="J2025" t="s">
        <v>39</v>
      </c>
      <c r="K2025" t="b">
        <v>1</v>
      </c>
      <c r="L2025">
        <v>0</v>
      </c>
      <c r="M2025">
        <v>0</v>
      </c>
      <c r="N2025">
        <v>0</v>
      </c>
      <c r="O2025">
        <v>1</v>
      </c>
      <c r="P2025">
        <v>0</v>
      </c>
      <c r="Q2025">
        <v>0</v>
      </c>
    </row>
    <row r="2026" spans="1:17" x14ac:dyDescent="0.3">
      <c r="A2026" t="str">
        <f>Cleaning!E345</f>
        <v>Data Analyst</v>
      </c>
      <c r="B2026" s="2">
        <f>Cleaning!F345*1000</f>
        <v>77000</v>
      </c>
      <c r="C2026" s="2">
        <f>Cleaning!G345*1000</f>
        <v>132000</v>
      </c>
      <c r="D2026" s="2">
        <f>(Table1[[#This Row],[Salary (Min)]]+Table1[[#This Row],[Salary (Max)]])/2</f>
        <v>104500</v>
      </c>
      <c r="E2026" t="s">
        <v>6414</v>
      </c>
      <c r="F2026" t="s">
        <v>19</v>
      </c>
      <c r="G2026" t="str">
        <f>LEFT(Table1[[#This Row],[Location]],FIND(",",Table1[[#This Row],[Location]])-1)</f>
        <v>New York</v>
      </c>
      <c r="H2026" t="s">
        <v>91</v>
      </c>
      <c r="I2026" t="s">
        <v>119</v>
      </c>
      <c r="J2026" t="s">
        <v>39</v>
      </c>
      <c r="K2026" t="b">
        <v>0</v>
      </c>
      <c r="L2026">
        <v>1</v>
      </c>
      <c r="M2026">
        <v>0</v>
      </c>
      <c r="N2026">
        <v>0</v>
      </c>
      <c r="O2026">
        <v>0</v>
      </c>
      <c r="P2026">
        <v>0</v>
      </c>
      <c r="Q2026">
        <v>1</v>
      </c>
    </row>
    <row r="2027" spans="1:17" x14ac:dyDescent="0.3">
      <c r="A2027" t="str">
        <f>Cleaning!E346</f>
        <v>Data Analyst</v>
      </c>
      <c r="B2027" s="2">
        <f>Cleaning!F346*1000</f>
        <v>77000</v>
      </c>
      <c r="C2027" s="2">
        <f>Cleaning!G346*1000</f>
        <v>132000</v>
      </c>
      <c r="D2027" s="2">
        <f>(Table1[[#This Row],[Salary (Min)]]+Table1[[#This Row],[Salary (Max)]])/2</f>
        <v>104500</v>
      </c>
      <c r="E2027" t="s">
        <v>6415</v>
      </c>
      <c r="F2027" t="s">
        <v>19</v>
      </c>
      <c r="G2027" t="str">
        <f>LEFT(Table1[[#This Row],[Location]],FIND(",",Table1[[#This Row],[Location]])-1)</f>
        <v>New York</v>
      </c>
      <c r="H2027" t="s">
        <v>91</v>
      </c>
      <c r="I2027" t="s">
        <v>46</v>
      </c>
      <c r="J2027" t="s">
        <v>39</v>
      </c>
      <c r="K2027" t="b">
        <v>0</v>
      </c>
      <c r="L2027">
        <v>1</v>
      </c>
      <c r="M2027">
        <v>0</v>
      </c>
      <c r="N2027">
        <v>0</v>
      </c>
      <c r="O2027">
        <v>1</v>
      </c>
      <c r="P2027">
        <v>0</v>
      </c>
      <c r="Q2027">
        <v>0</v>
      </c>
    </row>
    <row r="2028" spans="1:17" x14ac:dyDescent="0.3">
      <c r="A2028" t="str">
        <f>Cleaning!E347</f>
        <v>Data Analyst</v>
      </c>
      <c r="B2028" s="2">
        <f>Cleaning!F347*1000</f>
        <v>77000</v>
      </c>
      <c r="C2028" s="2">
        <f>Cleaning!G347*1000</f>
        <v>132000</v>
      </c>
      <c r="D2028" s="2">
        <f>(Table1[[#This Row],[Salary (Min)]]+Table1[[#This Row],[Salary (Max)]])/2</f>
        <v>104500</v>
      </c>
      <c r="E2028" t="s">
        <v>6416</v>
      </c>
      <c r="F2028" t="s">
        <v>19</v>
      </c>
      <c r="G2028" t="str">
        <f>LEFT(Table1[[#This Row],[Location]],FIND(",",Table1[[#This Row],[Location]])-1)</f>
        <v>New York</v>
      </c>
      <c r="H2028" t="s">
        <v>35</v>
      </c>
      <c r="I2028" t="s">
        <v>58</v>
      </c>
      <c r="J2028" t="s">
        <v>86</v>
      </c>
      <c r="K2028" t="b">
        <v>0</v>
      </c>
      <c r="L2028">
        <v>1</v>
      </c>
      <c r="M2028">
        <v>0</v>
      </c>
      <c r="N2028">
        <v>0</v>
      </c>
      <c r="O2028">
        <v>1</v>
      </c>
      <c r="P2028">
        <v>0</v>
      </c>
      <c r="Q2028">
        <v>0</v>
      </c>
    </row>
    <row r="2029" spans="1:17" x14ac:dyDescent="0.3">
      <c r="A2029" t="str">
        <f>Cleaning!E348</f>
        <v>Data Analyst</v>
      </c>
      <c r="B2029" s="2">
        <f>Cleaning!F348*1000</f>
        <v>77000</v>
      </c>
      <c r="C2029" s="2">
        <f>Cleaning!G348*1000</f>
        <v>132000</v>
      </c>
      <c r="D2029" s="2">
        <f>(Table1[[#This Row],[Salary (Min)]]+Table1[[#This Row],[Salary (Max)]])/2</f>
        <v>104500</v>
      </c>
      <c r="E2029" t="s">
        <v>6264</v>
      </c>
      <c r="F2029" t="s">
        <v>19</v>
      </c>
      <c r="G2029" t="str">
        <f>LEFT(Table1[[#This Row],[Location]],FIND(",",Table1[[#This Row],[Location]])-1)</f>
        <v>New York</v>
      </c>
      <c r="H2029" t="s">
        <v>118</v>
      </c>
      <c r="I2029" t="s">
        <v>46</v>
      </c>
      <c r="J2029" t="s">
        <v>47</v>
      </c>
      <c r="K2029" t="b">
        <v>0</v>
      </c>
      <c r="L2029">
        <v>1</v>
      </c>
      <c r="M2029">
        <v>0</v>
      </c>
      <c r="N2029">
        <v>0</v>
      </c>
      <c r="O2029">
        <v>1</v>
      </c>
      <c r="P2029">
        <v>0</v>
      </c>
      <c r="Q2029">
        <v>0</v>
      </c>
    </row>
    <row r="2030" spans="1:17" x14ac:dyDescent="0.3">
      <c r="A2030" t="str">
        <f>Cleaning!E349</f>
        <v>Data Analyst</v>
      </c>
      <c r="B2030" s="2">
        <f>Cleaning!F349*1000</f>
        <v>77000</v>
      </c>
      <c r="C2030" s="2">
        <f>Cleaning!G349*1000</f>
        <v>132000</v>
      </c>
      <c r="D2030" s="2">
        <f>(Table1[[#This Row],[Salary (Min)]]+Table1[[#This Row],[Salary (Max)]])/2</f>
        <v>104500</v>
      </c>
      <c r="E2030" t="s">
        <v>6417</v>
      </c>
      <c r="F2030" t="s">
        <v>19</v>
      </c>
      <c r="G2030" t="str">
        <f>LEFT(Table1[[#This Row],[Location]],FIND(",",Table1[[#This Row],[Location]])-1)</f>
        <v>New York</v>
      </c>
      <c r="H2030" t="s">
        <v>20</v>
      </c>
      <c r="I2030" t="s">
        <v>202</v>
      </c>
      <c r="J2030" t="s">
        <v>106</v>
      </c>
      <c r="K2030" t="b">
        <v>0</v>
      </c>
      <c r="L2030">
        <v>0</v>
      </c>
      <c r="M2030">
        <v>0</v>
      </c>
      <c r="N2030">
        <v>0</v>
      </c>
      <c r="O2030">
        <v>0</v>
      </c>
      <c r="P2030">
        <v>0</v>
      </c>
      <c r="Q2030">
        <v>1</v>
      </c>
    </row>
    <row r="2031" spans="1:17" x14ac:dyDescent="0.3">
      <c r="A2031" t="str">
        <f>Cleaning!E350</f>
        <v>Data Analyst</v>
      </c>
      <c r="B2031" s="2">
        <f>Cleaning!F350*1000</f>
        <v>77000</v>
      </c>
      <c r="C2031" s="2">
        <f>Cleaning!G350*1000</f>
        <v>132000</v>
      </c>
      <c r="D2031" s="2">
        <f>(Table1[[#This Row],[Salary (Min)]]+Table1[[#This Row],[Salary (Max)]])/2</f>
        <v>104500</v>
      </c>
      <c r="E2031" t="s">
        <v>6189</v>
      </c>
      <c r="F2031" t="s">
        <v>19</v>
      </c>
      <c r="G2031" t="str">
        <f>LEFT(Table1[[#This Row],[Location]],FIND(",",Table1[[#This Row],[Location]])-1)</f>
        <v>New York</v>
      </c>
      <c r="H2031" t="s">
        <v>91</v>
      </c>
      <c r="I2031" t="s">
        <v>222</v>
      </c>
      <c r="J2031" t="s">
        <v>106</v>
      </c>
      <c r="K2031" t="b">
        <v>0</v>
      </c>
      <c r="L2031">
        <v>1</v>
      </c>
      <c r="M2031">
        <v>0</v>
      </c>
      <c r="N2031">
        <v>0</v>
      </c>
      <c r="O2031">
        <v>1</v>
      </c>
      <c r="P2031">
        <v>0</v>
      </c>
      <c r="Q2031">
        <v>1</v>
      </c>
    </row>
    <row r="2032" spans="1:17" x14ac:dyDescent="0.3">
      <c r="A2032" t="str">
        <f>Cleaning!E351</f>
        <v>Data Analyst</v>
      </c>
      <c r="B2032" s="2">
        <f>Cleaning!F351*1000</f>
        <v>77000</v>
      </c>
      <c r="C2032" s="2">
        <f>Cleaning!G351*1000</f>
        <v>132000</v>
      </c>
      <c r="D2032" s="2">
        <f>(Table1[[#This Row],[Salary (Min)]]+Table1[[#This Row],[Salary (Max)]])/2</f>
        <v>104500</v>
      </c>
      <c r="E2032" t="s">
        <v>6418</v>
      </c>
      <c r="F2032" t="s">
        <v>19</v>
      </c>
      <c r="G2032" t="str">
        <f>LEFT(Table1[[#This Row],[Location]],FIND(",",Table1[[#This Row],[Location]])-1)</f>
        <v>New York</v>
      </c>
      <c r="H2032" t="s">
        <v>20</v>
      </c>
      <c r="I2032" t="s">
        <v>178</v>
      </c>
      <c r="J2032" t="s">
        <v>47</v>
      </c>
      <c r="K2032" t="b">
        <v>0</v>
      </c>
      <c r="L2032">
        <v>1</v>
      </c>
      <c r="M2032">
        <v>1</v>
      </c>
      <c r="N2032">
        <v>0</v>
      </c>
      <c r="O2032">
        <v>1</v>
      </c>
      <c r="P2032">
        <v>0</v>
      </c>
      <c r="Q2032">
        <v>0</v>
      </c>
    </row>
    <row r="2033" spans="1:17" x14ac:dyDescent="0.3">
      <c r="A2033" t="str">
        <f>Cleaning!E352</f>
        <v>Data Analyst</v>
      </c>
      <c r="B2033" s="2">
        <f>Cleaning!F352*1000</f>
        <v>77000</v>
      </c>
      <c r="C2033" s="2">
        <f>Cleaning!G352*1000</f>
        <v>132000</v>
      </c>
      <c r="D2033" s="2">
        <f>(Table1[[#This Row],[Salary (Min)]]+Table1[[#This Row],[Salary (Max)]])/2</f>
        <v>104500</v>
      </c>
      <c r="E2033" t="s">
        <v>6419</v>
      </c>
      <c r="F2033" t="s">
        <v>19</v>
      </c>
      <c r="G2033" t="str">
        <f>LEFT(Table1[[#This Row],[Location]],FIND(",",Table1[[#This Row],[Location]])-1)</f>
        <v>New York</v>
      </c>
      <c r="H2033" t="s">
        <v>137</v>
      </c>
      <c r="I2033" t="s">
        <v>137</v>
      </c>
      <c r="J2033" t="s">
        <v>137</v>
      </c>
      <c r="K2033" t="b">
        <v>0</v>
      </c>
      <c r="L2033">
        <v>1</v>
      </c>
      <c r="M2033">
        <v>0</v>
      </c>
      <c r="N2033">
        <v>0</v>
      </c>
      <c r="O2033">
        <v>1</v>
      </c>
      <c r="P2033">
        <v>0</v>
      </c>
      <c r="Q2033">
        <v>0</v>
      </c>
    </row>
    <row r="2034" spans="1:17" x14ac:dyDescent="0.3">
      <c r="A2034" t="str">
        <f>Cleaning!E353</f>
        <v>Data Analyst</v>
      </c>
      <c r="B2034" s="2">
        <f>Cleaning!F353*1000</f>
        <v>77000</v>
      </c>
      <c r="C2034" s="2">
        <f>Cleaning!G353*1000</f>
        <v>132000</v>
      </c>
      <c r="D2034" s="2">
        <f>(Table1[[#This Row],[Salary (Min)]]+Table1[[#This Row],[Salary (Max)]])/2</f>
        <v>104500</v>
      </c>
      <c r="E2034" t="s">
        <v>6252</v>
      </c>
      <c r="F2034" t="s">
        <v>103</v>
      </c>
      <c r="G2034" t="str">
        <f>LEFT(Table1[[#This Row],[Location]],FIND(",",Table1[[#This Row],[Location]])-1)</f>
        <v>Jersey City</v>
      </c>
      <c r="H2034" t="s">
        <v>28</v>
      </c>
      <c r="I2034" t="s">
        <v>222</v>
      </c>
      <c r="J2034" t="s">
        <v>31</v>
      </c>
      <c r="K2034" t="b">
        <v>0</v>
      </c>
      <c r="L2034">
        <v>1</v>
      </c>
      <c r="M2034">
        <v>0</v>
      </c>
      <c r="N2034">
        <v>0</v>
      </c>
      <c r="O2034">
        <v>0</v>
      </c>
      <c r="P2034">
        <v>0</v>
      </c>
      <c r="Q2034">
        <v>1</v>
      </c>
    </row>
    <row r="2035" spans="1:17" x14ac:dyDescent="0.3">
      <c r="A2035" t="str">
        <f>Cleaning!E354</f>
        <v>Data Analyst</v>
      </c>
      <c r="B2035" s="2">
        <f>Cleaning!F354*1000</f>
        <v>77000</v>
      </c>
      <c r="C2035" s="2">
        <f>Cleaning!G354*1000</f>
        <v>132000</v>
      </c>
      <c r="D2035" s="2">
        <f>(Table1[[#This Row],[Salary (Min)]]+Table1[[#This Row],[Salary (Max)]])/2</f>
        <v>104500</v>
      </c>
      <c r="E2035" t="s">
        <v>6420</v>
      </c>
      <c r="F2035" t="s">
        <v>19</v>
      </c>
      <c r="G2035" t="str">
        <f>LEFT(Table1[[#This Row],[Location]],FIND(",",Table1[[#This Row],[Location]])-1)</f>
        <v>New York</v>
      </c>
      <c r="H2035" t="s">
        <v>51</v>
      </c>
      <c r="I2035" t="s">
        <v>29</v>
      </c>
      <c r="J2035" t="s">
        <v>24</v>
      </c>
      <c r="K2035" t="b">
        <v>0</v>
      </c>
      <c r="L2035">
        <v>0</v>
      </c>
      <c r="M2035">
        <v>0</v>
      </c>
      <c r="N2035">
        <v>0</v>
      </c>
      <c r="O2035">
        <v>0</v>
      </c>
      <c r="P2035">
        <v>0</v>
      </c>
      <c r="Q2035">
        <v>1</v>
      </c>
    </row>
    <row r="2036" spans="1:17" x14ac:dyDescent="0.3">
      <c r="A2036" t="str">
        <f>Cleaning!E355</f>
        <v>Data Analyst</v>
      </c>
      <c r="B2036" s="2">
        <f>Cleaning!F355*1000</f>
        <v>77000</v>
      </c>
      <c r="C2036" s="2">
        <f>Cleaning!G355*1000</f>
        <v>132000</v>
      </c>
      <c r="D2036" s="2">
        <f>(Table1[[#This Row],[Salary (Min)]]+Table1[[#This Row],[Salary (Max)]])/2</f>
        <v>104500</v>
      </c>
      <c r="E2036" t="s">
        <v>6421</v>
      </c>
      <c r="F2036" t="s">
        <v>1171</v>
      </c>
      <c r="G2036" t="str">
        <f>LEFT(Table1[[#This Row],[Location]],FIND(",",Table1[[#This Row],[Location]])-1)</f>
        <v>Secaucus</v>
      </c>
      <c r="H2036" t="s">
        <v>28</v>
      </c>
      <c r="I2036" t="s">
        <v>29</v>
      </c>
      <c r="J2036" t="s">
        <v>86</v>
      </c>
      <c r="K2036" t="b">
        <v>0</v>
      </c>
      <c r="L2036">
        <v>0</v>
      </c>
      <c r="M2036">
        <v>0</v>
      </c>
      <c r="N2036">
        <v>0</v>
      </c>
      <c r="O2036">
        <v>1</v>
      </c>
      <c r="P2036">
        <v>1</v>
      </c>
      <c r="Q2036">
        <v>0</v>
      </c>
    </row>
    <row r="2037" spans="1:17" x14ac:dyDescent="0.3">
      <c r="A2037" t="str">
        <f>Cleaning!E356</f>
        <v>Data Analyst</v>
      </c>
      <c r="B2037" s="2">
        <f>Cleaning!F356*1000</f>
        <v>77000</v>
      </c>
      <c r="C2037" s="2">
        <f>Cleaning!G356*1000</f>
        <v>132000</v>
      </c>
      <c r="D2037" s="2">
        <f>(Table1[[#This Row],[Salary (Min)]]+Table1[[#This Row],[Salary (Max)]])/2</f>
        <v>104500</v>
      </c>
      <c r="E2037" t="s">
        <v>6422</v>
      </c>
      <c r="F2037" t="s">
        <v>19</v>
      </c>
      <c r="G2037" t="str">
        <f>LEFT(Table1[[#This Row],[Location]],FIND(",",Table1[[#This Row],[Location]])-1)</f>
        <v>New York</v>
      </c>
      <c r="H2037" t="s">
        <v>118</v>
      </c>
      <c r="I2037" t="s">
        <v>137</v>
      </c>
      <c r="J2037" t="s">
        <v>106</v>
      </c>
      <c r="K2037" t="b">
        <v>0</v>
      </c>
      <c r="L2037">
        <v>0</v>
      </c>
      <c r="M2037">
        <v>0</v>
      </c>
      <c r="N2037">
        <v>0</v>
      </c>
      <c r="O2037">
        <v>0</v>
      </c>
      <c r="P2037">
        <v>0</v>
      </c>
      <c r="Q2037">
        <v>0</v>
      </c>
    </row>
    <row r="2038" spans="1:17" x14ac:dyDescent="0.3">
      <c r="A2038" t="str">
        <f>Cleaning!E357</f>
        <v>Data Analyst</v>
      </c>
      <c r="B2038" s="2">
        <f>Cleaning!F357*1000</f>
        <v>77000</v>
      </c>
      <c r="C2038" s="2">
        <f>Cleaning!G357*1000</f>
        <v>132000</v>
      </c>
      <c r="D2038" s="2">
        <f>(Table1[[#This Row],[Salary (Min)]]+Table1[[#This Row],[Salary (Max)]])/2</f>
        <v>104500</v>
      </c>
      <c r="E2038" t="s">
        <v>6423</v>
      </c>
      <c r="F2038" t="s">
        <v>19</v>
      </c>
      <c r="G2038" t="str">
        <f>LEFT(Table1[[#This Row],[Location]],FIND(",",Table1[[#This Row],[Location]])-1)</f>
        <v>New York</v>
      </c>
      <c r="H2038" t="s">
        <v>137</v>
      </c>
      <c r="I2038" t="s">
        <v>137</v>
      </c>
      <c r="J2038" t="s">
        <v>137</v>
      </c>
      <c r="K2038" t="b">
        <v>0</v>
      </c>
      <c r="L2038">
        <v>0</v>
      </c>
      <c r="M2038">
        <v>0</v>
      </c>
      <c r="N2038">
        <v>0</v>
      </c>
      <c r="O2038">
        <v>0</v>
      </c>
      <c r="P2038">
        <v>0</v>
      </c>
      <c r="Q2038">
        <v>0</v>
      </c>
    </row>
    <row r="2039" spans="1:17" x14ac:dyDescent="0.3">
      <c r="A2039" t="str">
        <f>Cleaning!E358</f>
        <v>Data Analyst</v>
      </c>
      <c r="B2039" s="2">
        <f>Cleaning!F358*1000</f>
        <v>77000</v>
      </c>
      <c r="C2039" s="2">
        <f>Cleaning!G358*1000</f>
        <v>132000</v>
      </c>
      <c r="D2039" s="2">
        <f>(Table1[[#This Row],[Salary (Min)]]+Table1[[#This Row],[Salary (Max)]])/2</f>
        <v>104500</v>
      </c>
      <c r="E2039" t="s">
        <v>6424</v>
      </c>
      <c r="F2039" t="s">
        <v>19</v>
      </c>
      <c r="G2039" t="str">
        <f>LEFT(Table1[[#This Row],[Location]],FIND(",",Table1[[#This Row],[Location]])-1)</f>
        <v>New York</v>
      </c>
      <c r="H2039" t="s">
        <v>91</v>
      </c>
      <c r="I2039" t="s">
        <v>222</v>
      </c>
      <c r="J2039" t="s">
        <v>39</v>
      </c>
      <c r="K2039" t="b">
        <v>0</v>
      </c>
      <c r="L2039">
        <v>1</v>
      </c>
      <c r="M2039">
        <v>1</v>
      </c>
      <c r="N2039">
        <v>1</v>
      </c>
      <c r="O2039">
        <v>0</v>
      </c>
      <c r="P2039">
        <v>0</v>
      </c>
      <c r="Q2039">
        <v>0</v>
      </c>
    </row>
    <row r="2040" spans="1:17" x14ac:dyDescent="0.3">
      <c r="A2040" t="str">
        <f>Cleaning!E359</f>
        <v>Business Analyst</v>
      </c>
      <c r="B2040" s="2">
        <f>Cleaning!F359*1000</f>
        <v>77000</v>
      </c>
      <c r="C2040" s="2">
        <f>Cleaning!G359*1000</f>
        <v>132000</v>
      </c>
      <c r="D2040" s="2">
        <f>(Table1[[#This Row],[Salary (Min)]]+Table1[[#This Row],[Salary (Max)]])/2</f>
        <v>104500</v>
      </c>
      <c r="E2040" t="s">
        <v>6425</v>
      </c>
      <c r="F2040" t="s">
        <v>19</v>
      </c>
      <c r="G2040" t="str">
        <f>LEFT(Table1[[#This Row],[Location]],FIND(",",Table1[[#This Row],[Location]])-1)</f>
        <v>New York</v>
      </c>
      <c r="H2040" t="s">
        <v>35</v>
      </c>
      <c r="I2040" t="s">
        <v>475</v>
      </c>
      <c r="J2040" t="s">
        <v>39</v>
      </c>
      <c r="K2040" t="b">
        <v>0</v>
      </c>
      <c r="L2040">
        <v>1</v>
      </c>
      <c r="M2040">
        <v>0</v>
      </c>
      <c r="N2040">
        <v>0</v>
      </c>
      <c r="O2040">
        <v>0</v>
      </c>
      <c r="P2040">
        <v>0</v>
      </c>
      <c r="Q2040">
        <v>0</v>
      </c>
    </row>
    <row r="2041" spans="1:17" x14ac:dyDescent="0.3">
      <c r="A2041" t="str">
        <f>Cleaning!E360</f>
        <v>Data Analyst</v>
      </c>
      <c r="B2041" s="2">
        <f>Cleaning!F360*1000</f>
        <v>77000</v>
      </c>
      <c r="C2041" s="2">
        <f>Cleaning!G360*1000</f>
        <v>132000</v>
      </c>
      <c r="D2041" s="2">
        <f>(Table1[[#This Row],[Salary (Min)]]+Table1[[#This Row],[Salary (Max)]])/2</f>
        <v>104500</v>
      </c>
      <c r="E2041" t="s">
        <v>6426</v>
      </c>
      <c r="F2041" t="s">
        <v>173</v>
      </c>
      <c r="G2041" t="str">
        <f>LEFT(Table1[[#This Row],[Location]],FIND(",",Table1[[#This Row],[Location]])-1)</f>
        <v>Brooklyn</v>
      </c>
      <c r="H2041" t="s">
        <v>28</v>
      </c>
      <c r="I2041" t="s">
        <v>1188</v>
      </c>
      <c r="J2041" t="s">
        <v>86</v>
      </c>
      <c r="K2041" t="b">
        <v>0</v>
      </c>
      <c r="L2041">
        <v>1</v>
      </c>
      <c r="M2041">
        <v>1</v>
      </c>
      <c r="N2041">
        <v>0</v>
      </c>
      <c r="O2041">
        <v>1</v>
      </c>
      <c r="P2041">
        <v>0</v>
      </c>
      <c r="Q2041">
        <v>1</v>
      </c>
    </row>
    <row r="2042" spans="1:17" x14ac:dyDescent="0.3">
      <c r="A2042" t="str">
        <f>Cleaning!E361</f>
        <v>Data Analyst</v>
      </c>
      <c r="B2042" s="2">
        <f>Cleaning!F361*1000</f>
        <v>77000</v>
      </c>
      <c r="C2042" s="2">
        <f>Cleaning!G361*1000</f>
        <v>132000</v>
      </c>
      <c r="D2042" s="2">
        <f>(Table1[[#This Row],[Salary (Min)]]+Table1[[#This Row],[Salary (Max)]])/2</f>
        <v>104500</v>
      </c>
      <c r="E2042" t="s">
        <v>6427</v>
      </c>
      <c r="F2042" t="s">
        <v>1193</v>
      </c>
      <c r="G2042" t="str">
        <f>LEFT(Table1[[#This Row],[Location]],FIND(",",Table1[[#This Row],[Location]])-1)</f>
        <v>West Orange</v>
      </c>
      <c r="H2042" t="s">
        <v>51</v>
      </c>
      <c r="I2042" t="s">
        <v>137</v>
      </c>
      <c r="J2042" t="s">
        <v>441</v>
      </c>
      <c r="K2042" t="b">
        <v>0</v>
      </c>
      <c r="L2042">
        <v>1</v>
      </c>
      <c r="M2042">
        <v>0</v>
      </c>
      <c r="N2042">
        <v>0</v>
      </c>
      <c r="O2042">
        <v>1</v>
      </c>
      <c r="P2042">
        <v>0</v>
      </c>
      <c r="Q2042">
        <v>0</v>
      </c>
    </row>
    <row r="2043" spans="1:17" x14ac:dyDescent="0.3">
      <c r="A2043" t="str">
        <f>Cleaning!E362</f>
        <v>Business Analyst</v>
      </c>
      <c r="B2043" s="2">
        <f>Cleaning!F362*1000</f>
        <v>77000</v>
      </c>
      <c r="C2043" s="2">
        <f>Cleaning!G362*1000</f>
        <v>132000</v>
      </c>
      <c r="D2043" s="2">
        <f>(Table1[[#This Row],[Salary (Min)]]+Table1[[#This Row],[Salary (Max)]])/2</f>
        <v>104500</v>
      </c>
      <c r="E2043" t="s">
        <v>6428</v>
      </c>
      <c r="F2043" t="s">
        <v>19</v>
      </c>
      <c r="G2043" t="str">
        <f>LEFT(Table1[[#This Row],[Location]],FIND(",",Table1[[#This Row],[Location]])-1)</f>
        <v>New York</v>
      </c>
      <c r="H2043" t="s">
        <v>35</v>
      </c>
      <c r="I2043" t="s">
        <v>99</v>
      </c>
      <c r="J2043" t="s">
        <v>31</v>
      </c>
      <c r="K2043" t="b">
        <v>0</v>
      </c>
      <c r="L2043">
        <v>1</v>
      </c>
      <c r="M2043">
        <v>1</v>
      </c>
      <c r="N2043">
        <v>0</v>
      </c>
      <c r="O2043">
        <v>1</v>
      </c>
      <c r="P2043">
        <v>0</v>
      </c>
      <c r="Q2043">
        <v>1</v>
      </c>
    </row>
    <row r="2044" spans="1:17" x14ac:dyDescent="0.3">
      <c r="A2044" t="str">
        <f>Cleaning!E363</f>
        <v>Business Analyst</v>
      </c>
      <c r="B2044" s="2">
        <f>Cleaning!F363*1000</f>
        <v>77000</v>
      </c>
      <c r="C2044" s="2">
        <f>Cleaning!G363*1000</f>
        <v>132000</v>
      </c>
      <c r="D2044" s="2">
        <f>(Table1[[#This Row],[Salary (Min)]]+Table1[[#This Row],[Salary (Max)]])/2</f>
        <v>104500</v>
      </c>
      <c r="E2044" t="s">
        <v>6344</v>
      </c>
      <c r="F2044" t="s">
        <v>103</v>
      </c>
      <c r="G2044" t="str">
        <f>LEFT(Table1[[#This Row],[Location]],FIND(",",Table1[[#This Row],[Location]])-1)</f>
        <v>Jersey City</v>
      </c>
      <c r="H2044" t="s">
        <v>20</v>
      </c>
      <c r="I2044" t="s">
        <v>202</v>
      </c>
      <c r="J2044" t="s">
        <v>120</v>
      </c>
      <c r="K2044" t="b">
        <v>0</v>
      </c>
      <c r="L2044">
        <v>1</v>
      </c>
      <c r="M2044">
        <v>0</v>
      </c>
      <c r="N2044">
        <v>0</v>
      </c>
      <c r="O2044">
        <v>0</v>
      </c>
      <c r="P2044">
        <v>0</v>
      </c>
      <c r="Q2044">
        <v>1</v>
      </c>
    </row>
    <row r="2045" spans="1:17" x14ac:dyDescent="0.3">
      <c r="A2045" t="str">
        <f>Cleaning!E364</f>
        <v>Data Analyst</v>
      </c>
      <c r="B2045" s="2">
        <f>Cleaning!F364*1000</f>
        <v>77000</v>
      </c>
      <c r="C2045" s="2">
        <f>Cleaning!G364*1000</f>
        <v>132000</v>
      </c>
      <c r="D2045" s="2">
        <f>(Table1[[#This Row],[Salary (Min)]]+Table1[[#This Row],[Salary (Max)]])/2</f>
        <v>104500</v>
      </c>
      <c r="E2045" t="s">
        <v>6401</v>
      </c>
      <c r="F2045" t="s">
        <v>530</v>
      </c>
      <c r="G2045" t="str">
        <f>LEFT(Table1[[#This Row],[Location]],FIND(",",Table1[[#This Row],[Location]])-1)</f>
        <v>Newark</v>
      </c>
      <c r="H2045" t="s">
        <v>28</v>
      </c>
      <c r="I2045" t="s">
        <v>58</v>
      </c>
      <c r="J2045" t="s">
        <v>132</v>
      </c>
      <c r="K2045" t="b">
        <v>0</v>
      </c>
      <c r="L2045">
        <v>1</v>
      </c>
      <c r="M2045">
        <v>0</v>
      </c>
      <c r="N2045">
        <v>0</v>
      </c>
      <c r="O2045">
        <v>1</v>
      </c>
      <c r="P2045">
        <v>0</v>
      </c>
      <c r="Q2045">
        <v>1</v>
      </c>
    </row>
    <row r="2046" spans="1:17" x14ac:dyDescent="0.3">
      <c r="A2046" t="str">
        <f>Cleaning!E365</f>
        <v>Data Analyst</v>
      </c>
      <c r="B2046" s="2">
        <f>Cleaning!F365*1000</f>
        <v>77000</v>
      </c>
      <c r="C2046" s="2">
        <f>Cleaning!G365*1000</f>
        <v>132000</v>
      </c>
      <c r="D2046" s="2">
        <f>(Table1[[#This Row],[Salary (Min)]]+Table1[[#This Row],[Salary (Max)]])/2</f>
        <v>104500</v>
      </c>
      <c r="E2046" t="s">
        <v>6429</v>
      </c>
      <c r="F2046" t="s">
        <v>19</v>
      </c>
      <c r="G2046" t="str">
        <f>LEFT(Table1[[#This Row],[Location]],FIND(",",Table1[[#This Row],[Location]])-1)</f>
        <v>New York</v>
      </c>
      <c r="H2046" t="s">
        <v>118</v>
      </c>
      <c r="I2046" t="s">
        <v>119</v>
      </c>
      <c r="J2046" t="s">
        <v>441</v>
      </c>
      <c r="K2046" t="b">
        <v>0</v>
      </c>
      <c r="L2046">
        <v>1</v>
      </c>
      <c r="M2046">
        <v>0</v>
      </c>
      <c r="N2046">
        <v>0</v>
      </c>
      <c r="O2046">
        <v>1</v>
      </c>
      <c r="P2046">
        <v>0</v>
      </c>
      <c r="Q2046">
        <v>1</v>
      </c>
    </row>
    <row r="2047" spans="1:17" x14ac:dyDescent="0.3">
      <c r="A2047" t="str">
        <f>Cleaning!E366</f>
        <v>Data Analyst</v>
      </c>
      <c r="B2047" s="2">
        <f>Cleaning!F366*1000</f>
        <v>77000</v>
      </c>
      <c r="C2047" s="2">
        <f>Cleaning!G366*1000</f>
        <v>132000</v>
      </c>
      <c r="D2047" s="2">
        <f>(Table1[[#This Row],[Salary (Min)]]+Table1[[#This Row],[Salary (Max)]])/2</f>
        <v>104500</v>
      </c>
      <c r="E2047" t="s">
        <v>6430</v>
      </c>
      <c r="F2047" t="s">
        <v>1208</v>
      </c>
      <c r="G2047" t="str">
        <f>LEFT(Table1[[#This Row],[Location]],FIND(",",Table1[[#This Row],[Location]])-1)</f>
        <v>Far Rockaway</v>
      </c>
      <c r="H2047" t="s">
        <v>137</v>
      </c>
      <c r="I2047" t="s">
        <v>137</v>
      </c>
      <c r="J2047" t="s">
        <v>137</v>
      </c>
      <c r="K2047" t="b">
        <v>0</v>
      </c>
      <c r="L2047">
        <v>1</v>
      </c>
      <c r="M2047">
        <v>1</v>
      </c>
      <c r="N2047">
        <v>0</v>
      </c>
      <c r="O2047">
        <v>0</v>
      </c>
      <c r="P2047">
        <v>0</v>
      </c>
      <c r="Q2047">
        <v>1</v>
      </c>
    </row>
    <row r="2048" spans="1:17" x14ac:dyDescent="0.3">
      <c r="A2048" t="str">
        <f>Cleaning!E367</f>
        <v>Data Analyst</v>
      </c>
      <c r="B2048" s="2">
        <f>Cleaning!F367*1000</f>
        <v>77000</v>
      </c>
      <c r="C2048" s="2">
        <f>Cleaning!G367*1000</f>
        <v>132000</v>
      </c>
      <c r="D2048" s="2">
        <f>(Table1[[#This Row],[Salary (Min)]]+Table1[[#This Row],[Salary (Max)]])/2</f>
        <v>104500</v>
      </c>
      <c r="E2048" t="s">
        <v>6156</v>
      </c>
      <c r="F2048" t="s">
        <v>19</v>
      </c>
      <c r="G2048" t="str">
        <f>LEFT(Table1[[#This Row],[Location]],FIND(",",Table1[[#This Row],[Location]])-1)</f>
        <v>New York</v>
      </c>
      <c r="H2048" t="s">
        <v>28</v>
      </c>
      <c r="I2048" t="s">
        <v>29</v>
      </c>
      <c r="J2048" t="s">
        <v>86</v>
      </c>
      <c r="K2048" t="b">
        <v>0</v>
      </c>
      <c r="L2048">
        <v>1</v>
      </c>
      <c r="M2048">
        <v>0</v>
      </c>
      <c r="N2048">
        <v>0</v>
      </c>
      <c r="O2048">
        <v>0</v>
      </c>
      <c r="P2048">
        <v>0</v>
      </c>
      <c r="Q2048">
        <v>1</v>
      </c>
    </row>
    <row r="2049" spans="1:17" x14ac:dyDescent="0.3">
      <c r="A2049" t="str">
        <f>Cleaning!E368</f>
        <v>Data Analyst</v>
      </c>
      <c r="B2049" s="2">
        <f>Cleaning!F368*1000</f>
        <v>77000</v>
      </c>
      <c r="C2049" s="2">
        <f>Cleaning!G368*1000</f>
        <v>132000</v>
      </c>
      <c r="D2049" s="2">
        <f>(Table1[[#This Row],[Salary (Min)]]+Table1[[#This Row],[Salary (Max)]])/2</f>
        <v>104500</v>
      </c>
      <c r="E2049" t="s">
        <v>6349</v>
      </c>
      <c r="F2049" t="s">
        <v>507</v>
      </c>
      <c r="G2049" t="str">
        <f>LEFT(Table1[[#This Row],[Location]],FIND(",",Table1[[#This Row],[Location]])-1)</f>
        <v>Lake Success</v>
      </c>
      <c r="H2049" t="s">
        <v>91</v>
      </c>
      <c r="I2049" t="s">
        <v>99</v>
      </c>
      <c r="J2049" t="s">
        <v>155</v>
      </c>
      <c r="K2049" t="b">
        <v>0</v>
      </c>
      <c r="L2049">
        <v>1</v>
      </c>
      <c r="M2049">
        <v>0</v>
      </c>
      <c r="N2049">
        <v>0</v>
      </c>
      <c r="O2049">
        <v>1</v>
      </c>
      <c r="P2049">
        <v>1</v>
      </c>
      <c r="Q2049">
        <v>0</v>
      </c>
    </row>
    <row r="2050" spans="1:17" x14ac:dyDescent="0.3">
      <c r="A2050" t="str">
        <f>Cleaning!E369</f>
        <v>Data Analyst</v>
      </c>
      <c r="B2050" s="2">
        <f>Cleaning!F369*1000</f>
        <v>77000</v>
      </c>
      <c r="C2050" s="2">
        <f>Cleaning!G369*1000</f>
        <v>132000</v>
      </c>
      <c r="D2050" s="2">
        <f>(Table1[[#This Row],[Salary (Min)]]+Table1[[#This Row],[Salary (Max)]])/2</f>
        <v>104500</v>
      </c>
      <c r="E2050" t="s">
        <v>6431</v>
      </c>
      <c r="F2050" t="s">
        <v>433</v>
      </c>
      <c r="G2050" t="str">
        <f>LEFT(Table1[[#This Row],[Location]],FIND(",",Table1[[#This Row],[Location]])-1)</f>
        <v>Long Island City</v>
      </c>
      <c r="H2050" t="s">
        <v>28</v>
      </c>
      <c r="I2050" t="s">
        <v>137</v>
      </c>
      <c r="J2050" t="s">
        <v>39</v>
      </c>
      <c r="K2050" t="b">
        <v>0</v>
      </c>
      <c r="L2050">
        <v>1</v>
      </c>
      <c r="M2050">
        <v>0</v>
      </c>
      <c r="N2050">
        <v>0</v>
      </c>
      <c r="O2050">
        <v>0</v>
      </c>
      <c r="P2050">
        <v>0</v>
      </c>
      <c r="Q2050">
        <v>1</v>
      </c>
    </row>
    <row r="2051" spans="1:17" x14ac:dyDescent="0.3">
      <c r="A2051" t="str">
        <f>Cleaning!E370</f>
        <v>Data Analyst</v>
      </c>
      <c r="B2051" s="2">
        <f>Cleaning!F370*1000</f>
        <v>77000</v>
      </c>
      <c r="C2051" s="2">
        <f>Cleaning!G370*1000</f>
        <v>132000</v>
      </c>
      <c r="D2051" s="2">
        <f>(Table1[[#This Row],[Salary (Min)]]+Table1[[#This Row],[Salary (Max)]])/2</f>
        <v>104500</v>
      </c>
      <c r="E2051" t="s">
        <v>6432</v>
      </c>
      <c r="F2051" t="s">
        <v>103</v>
      </c>
      <c r="G2051" t="str">
        <f>LEFT(Table1[[#This Row],[Location]],FIND(",",Table1[[#This Row],[Location]])-1)</f>
        <v>Jersey City</v>
      </c>
      <c r="H2051" t="s">
        <v>28</v>
      </c>
      <c r="I2051" t="s">
        <v>58</v>
      </c>
      <c r="J2051" t="s">
        <v>132</v>
      </c>
      <c r="K2051" t="b">
        <v>0</v>
      </c>
      <c r="L2051">
        <v>1</v>
      </c>
      <c r="M2051">
        <v>0</v>
      </c>
      <c r="N2051">
        <v>0</v>
      </c>
      <c r="O2051">
        <v>0</v>
      </c>
      <c r="P2051">
        <v>0</v>
      </c>
      <c r="Q2051">
        <v>1</v>
      </c>
    </row>
    <row r="2052" spans="1:17" x14ac:dyDescent="0.3">
      <c r="A2052" t="str">
        <f>Cleaning!E2240</f>
        <v>Data Analyst</v>
      </c>
      <c r="B2052" s="2">
        <f>Cleaning!F2240*1000</f>
        <v>78000</v>
      </c>
      <c r="C2052" s="2">
        <f>Cleaning!G2240*1000</f>
        <v>104000</v>
      </c>
      <c r="D2052" s="2">
        <f>(Table1[[#This Row],[Salary (Min)]]+Table1[[#This Row],[Salary (Max)]])/2</f>
        <v>91000</v>
      </c>
      <c r="E2052" t="s">
        <v>7029</v>
      </c>
      <c r="F2052" t="s">
        <v>6001</v>
      </c>
      <c r="G2052" t="str">
        <f>LEFT(Table1[[#This Row],[Location]],FIND(",",Table1[[#This Row],[Location]])-1)</f>
        <v>Aurora</v>
      </c>
      <c r="H2052" t="s">
        <v>51</v>
      </c>
      <c r="I2052" t="s">
        <v>46</v>
      </c>
      <c r="J2052" t="s">
        <v>47</v>
      </c>
      <c r="K2052" t="b">
        <v>0</v>
      </c>
      <c r="L2052">
        <v>1</v>
      </c>
      <c r="M2052">
        <v>1</v>
      </c>
      <c r="N2052">
        <v>0</v>
      </c>
      <c r="O2052">
        <v>0</v>
      </c>
      <c r="P2052">
        <v>0</v>
      </c>
      <c r="Q2052">
        <v>1</v>
      </c>
    </row>
    <row r="2053" spans="1:17" x14ac:dyDescent="0.3">
      <c r="A2053" t="str">
        <f>Cleaning!E2241</f>
        <v>Data Analyst</v>
      </c>
      <c r="B2053" s="2">
        <f>Cleaning!F2241*1000</f>
        <v>78000</v>
      </c>
      <c r="C2053" s="2">
        <f>Cleaning!G2241*1000</f>
        <v>104000</v>
      </c>
      <c r="D2053" s="2">
        <f>(Table1[[#This Row],[Salary (Min)]]+Table1[[#This Row],[Salary (Max)]])/2</f>
        <v>91000</v>
      </c>
      <c r="E2053" t="s">
        <v>7027</v>
      </c>
      <c r="F2053" t="s">
        <v>6001</v>
      </c>
      <c r="G2053" t="str">
        <f>LEFT(Table1[[#This Row],[Location]],FIND(",",Table1[[#This Row],[Location]])-1)</f>
        <v>Aurora</v>
      </c>
      <c r="H2053" t="s">
        <v>137</v>
      </c>
      <c r="I2053" t="s">
        <v>137</v>
      </c>
      <c r="J2053" t="s">
        <v>137</v>
      </c>
      <c r="K2053" t="b">
        <v>0</v>
      </c>
      <c r="L2053">
        <v>0</v>
      </c>
      <c r="M2053">
        <v>0</v>
      </c>
      <c r="N2053">
        <v>0</v>
      </c>
      <c r="O2053">
        <v>0</v>
      </c>
      <c r="P2053">
        <v>0</v>
      </c>
      <c r="Q2053">
        <v>0</v>
      </c>
    </row>
    <row r="2054" spans="1:17" x14ac:dyDescent="0.3">
      <c r="A2054" t="str">
        <f>Cleaning!E2242</f>
        <v>Data Analyst</v>
      </c>
      <c r="B2054" s="2">
        <f>Cleaning!F2242*1000</f>
        <v>78000</v>
      </c>
      <c r="C2054" s="2">
        <f>Cleaning!G2242*1000</f>
        <v>104000</v>
      </c>
      <c r="D2054" s="2">
        <f>(Table1[[#This Row],[Salary (Min)]]+Table1[[#This Row],[Salary (Max)]])/2</f>
        <v>91000</v>
      </c>
      <c r="E2054" t="s">
        <v>6458</v>
      </c>
      <c r="F2054" t="s">
        <v>4660</v>
      </c>
      <c r="G2054" t="str">
        <f>LEFT(Table1[[#This Row],[Location]],FIND(",",Table1[[#This Row],[Location]])-1)</f>
        <v>Denver</v>
      </c>
      <c r="H2054" t="s">
        <v>118</v>
      </c>
      <c r="I2054" t="s">
        <v>222</v>
      </c>
      <c r="J2054" t="s">
        <v>39</v>
      </c>
      <c r="K2054" t="b">
        <v>0</v>
      </c>
      <c r="L2054">
        <v>1</v>
      </c>
      <c r="M2054">
        <v>0</v>
      </c>
      <c r="N2054">
        <v>1</v>
      </c>
      <c r="O2054">
        <v>0</v>
      </c>
      <c r="P2054">
        <v>0</v>
      </c>
      <c r="Q2054">
        <v>1</v>
      </c>
    </row>
    <row r="2055" spans="1:17" x14ac:dyDescent="0.3">
      <c r="A2055" t="str">
        <f>Cleaning!E2243</f>
        <v>Data Analyst</v>
      </c>
      <c r="B2055" s="2">
        <f>Cleaning!F2243*1000</f>
        <v>78000</v>
      </c>
      <c r="C2055" s="2">
        <f>Cleaning!G2243*1000</f>
        <v>104000</v>
      </c>
      <c r="D2055" s="2">
        <f>(Table1[[#This Row],[Salary (Min)]]+Table1[[#This Row],[Salary (Max)]])/2</f>
        <v>91000</v>
      </c>
      <c r="E2055" t="s">
        <v>6458</v>
      </c>
      <c r="F2055" t="s">
        <v>4660</v>
      </c>
      <c r="G2055" t="str">
        <f>LEFT(Table1[[#This Row],[Location]],FIND(",",Table1[[#This Row],[Location]])-1)</f>
        <v>Denver</v>
      </c>
      <c r="H2055" t="s">
        <v>118</v>
      </c>
      <c r="I2055" t="s">
        <v>222</v>
      </c>
      <c r="J2055" t="s">
        <v>39</v>
      </c>
      <c r="K2055" t="b">
        <v>0</v>
      </c>
      <c r="L2055">
        <v>1</v>
      </c>
      <c r="M2055">
        <v>0</v>
      </c>
      <c r="N2055">
        <v>0</v>
      </c>
      <c r="O2055">
        <v>0</v>
      </c>
      <c r="P2055">
        <v>0</v>
      </c>
      <c r="Q2055">
        <v>1</v>
      </c>
    </row>
    <row r="2056" spans="1:17" x14ac:dyDescent="0.3">
      <c r="A2056" t="str">
        <f>Cleaning!E2244</f>
        <v>Business Analyst</v>
      </c>
      <c r="B2056" s="2">
        <f>Cleaning!F2244*1000</f>
        <v>78000</v>
      </c>
      <c r="C2056" s="2">
        <f>Cleaning!G2244*1000</f>
        <v>104000</v>
      </c>
      <c r="D2056" s="2">
        <f>(Table1[[#This Row],[Salary (Min)]]+Table1[[#This Row],[Salary (Max)]])/2</f>
        <v>91000</v>
      </c>
      <c r="E2056" t="s">
        <v>6865</v>
      </c>
      <c r="F2056" t="s">
        <v>1708</v>
      </c>
      <c r="G2056" t="str">
        <f>LEFT(Table1[[#This Row],[Location]],FIND(",",Table1[[#This Row],[Location]])-1)</f>
        <v>Centennial</v>
      </c>
      <c r="H2056" t="s">
        <v>35</v>
      </c>
      <c r="I2056" t="s">
        <v>222</v>
      </c>
      <c r="J2056" t="s">
        <v>24</v>
      </c>
      <c r="K2056" t="b">
        <v>0</v>
      </c>
      <c r="L2056">
        <v>1</v>
      </c>
      <c r="M2056">
        <v>0</v>
      </c>
      <c r="N2056">
        <v>0</v>
      </c>
      <c r="O2056">
        <v>0</v>
      </c>
      <c r="P2056">
        <v>0</v>
      </c>
      <c r="Q2056">
        <v>1</v>
      </c>
    </row>
    <row r="2057" spans="1:17" x14ac:dyDescent="0.3">
      <c r="A2057" t="str">
        <f>Cleaning!E2245</f>
        <v>Data Analyst</v>
      </c>
      <c r="B2057" s="2">
        <f>Cleaning!F2245*1000</f>
        <v>78000</v>
      </c>
      <c r="C2057" s="2">
        <f>Cleaning!G2245*1000</f>
        <v>104000</v>
      </c>
      <c r="D2057" s="2">
        <f>(Table1[[#This Row],[Salary (Min)]]+Table1[[#This Row],[Salary (Max)]])/2</f>
        <v>91000</v>
      </c>
      <c r="E2057" t="s">
        <v>7634</v>
      </c>
      <c r="F2057" t="s">
        <v>6029</v>
      </c>
      <c r="G2057" t="str">
        <f>LEFT(Table1[[#This Row],[Location]],FIND(",",Table1[[#This Row],[Location]])-1)</f>
        <v>Broomfield</v>
      </c>
      <c r="H2057" t="s">
        <v>28</v>
      </c>
      <c r="I2057" t="s">
        <v>3255</v>
      </c>
      <c r="J2057" t="s">
        <v>132</v>
      </c>
      <c r="K2057" t="b">
        <v>0</v>
      </c>
      <c r="L2057">
        <v>1</v>
      </c>
      <c r="M2057">
        <v>1</v>
      </c>
      <c r="N2057">
        <v>0</v>
      </c>
      <c r="O2057">
        <v>0</v>
      </c>
      <c r="P2057">
        <v>0</v>
      </c>
      <c r="Q2057">
        <v>1</v>
      </c>
    </row>
    <row r="2058" spans="1:17" x14ac:dyDescent="0.3">
      <c r="A2058" t="str">
        <f>Cleaning!E2246</f>
        <v>Data Analyst</v>
      </c>
      <c r="B2058" s="2">
        <f>Cleaning!F2246*1000</f>
        <v>78000</v>
      </c>
      <c r="C2058" s="2">
        <f>Cleaning!G2246*1000</f>
        <v>104000</v>
      </c>
      <c r="D2058" s="2">
        <f>(Table1[[#This Row],[Salary (Min)]]+Table1[[#This Row],[Salary (Max)]])/2</f>
        <v>91000</v>
      </c>
      <c r="E2058" t="s">
        <v>6458</v>
      </c>
      <c r="F2058" t="s">
        <v>4660</v>
      </c>
      <c r="G2058" t="str">
        <f>LEFT(Table1[[#This Row],[Location]],FIND(",",Table1[[#This Row],[Location]])-1)</f>
        <v>Denver</v>
      </c>
      <c r="H2058" t="s">
        <v>118</v>
      </c>
      <c r="I2058" t="s">
        <v>222</v>
      </c>
      <c r="J2058" t="s">
        <v>39</v>
      </c>
      <c r="K2058" t="b">
        <v>0</v>
      </c>
      <c r="L2058">
        <v>1</v>
      </c>
      <c r="M2058">
        <v>0</v>
      </c>
      <c r="N2058">
        <v>0</v>
      </c>
      <c r="O2058">
        <v>0</v>
      </c>
      <c r="P2058">
        <v>0</v>
      </c>
      <c r="Q2058">
        <v>0</v>
      </c>
    </row>
    <row r="2059" spans="1:17" x14ac:dyDescent="0.3">
      <c r="A2059" t="str">
        <f>Cleaning!E2247</f>
        <v>Data Analyst</v>
      </c>
      <c r="B2059" s="2">
        <f>Cleaning!F2247*1000</f>
        <v>78000</v>
      </c>
      <c r="C2059" s="2">
        <f>Cleaning!G2247*1000</f>
        <v>104000</v>
      </c>
      <c r="D2059" s="2">
        <f>(Table1[[#This Row],[Salary (Min)]]+Table1[[#This Row],[Salary (Max)]])/2</f>
        <v>91000</v>
      </c>
      <c r="E2059" t="s">
        <v>7005</v>
      </c>
      <c r="F2059" t="s">
        <v>1708</v>
      </c>
      <c r="G2059" t="str">
        <f>LEFT(Table1[[#This Row],[Location]],FIND(",",Table1[[#This Row],[Location]])-1)</f>
        <v>Centennial</v>
      </c>
      <c r="H2059" t="s">
        <v>35</v>
      </c>
      <c r="I2059" t="s">
        <v>222</v>
      </c>
      <c r="J2059" t="s">
        <v>47</v>
      </c>
      <c r="K2059" t="b">
        <v>0</v>
      </c>
      <c r="L2059">
        <v>1</v>
      </c>
      <c r="M2059">
        <v>1</v>
      </c>
      <c r="N2059">
        <v>0</v>
      </c>
      <c r="O2059">
        <v>0</v>
      </c>
      <c r="P2059">
        <v>0</v>
      </c>
      <c r="Q2059">
        <v>0</v>
      </c>
    </row>
    <row r="2060" spans="1:17" x14ac:dyDescent="0.3">
      <c r="A2060" t="str">
        <f>Cleaning!E2248</f>
        <v>Business Analyst</v>
      </c>
      <c r="B2060" s="2">
        <f>Cleaning!F2248*1000</f>
        <v>78000</v>
      </c>
      <c r="C2060" s="2">
        <f>Cleaning!G2248*1000</f>
        <v>104000</v>
      </c>
      <c r="D2060" s="2">
        <f>(Table1[[#This Row],[Salary (Min)]]+Table1[[#This Row],[Salary (Max)]])/2</f>
        <v>91000</v>
      </c>
      <c r="E2060" t="s">
        <v>7283</v>
      </c>
      <c r="F2060" t="s">
        <v>4660</v>
      </c>
      <c r="G2060" t="str">
        <f>LEFT(Table1[[#This Row],[Location]],FIND(",",Table1[[#This Row],[Location]])-1)</f>
        <v>Denver</v>
      </c>
      <c r="H2060" t="s">
        <v>137</v>
      </c>
      <c r="I2060" t="s">
        <v>137</v>
      </c>
      <c r="J2060" t="s">
        <v>137</v>
      </c>
      <c r="K2060" t="b">
        <v>0</v>
      </c>
      <c r="L2060">
        <v>0</v>
      </c>
      <c r="M2060">
        <v>0</v>
      </c>
      <c r="N2060">
        <v>0</v>
      </c>
      <c r="O2060">
        <v>0</v>
      </c>
      <c r="P2060">
        <v>0</v>
      </c>
      <c r="Q2060">
        <v>0</v>
      </c>
    </row>
    <row r="2061" spans="1:17" x14ac:dyDescent="0.3">
      <c r="A2061" t="str">
        <f>Cleaning!E2249</f>
        <v>Data Analyst</v>
      </c>
      <c r="B2061" s="2">
        <f>Cleaning!F2249*1000</f>
        <v>78000</v>
      </c>
      <c r="C2061" s="2">
        <f>Cleaning!G2249*1000</f>
        <v>104000</v>
      </c>
      <c r="D2061" s="2">
        <f>(Table1[[#This Row],[Salary (Min)]]+Table1[[#This Row],[Salary (Max)]])/2</f>
        <v>91000</v>
      </c>
      <c r="E2061" t="s">
        <v>6331</v>
      </c>
      <c r="F2061" t="s">
        <v>6029</v>
      </c>
      <c r="G2061" t="str">
        <f>LEFT(Table1[[#This Row],[Location]],FIND(",",Table1[[#This Row],[Location]])-1)</f>
        <v>Broomfield</v>
      </c>
      <c r="H2061" t="s">
        <v>118</v>
      </c>
      <c r="I2061" t="s">
        <v>202</v>
      </c>
      <c r="J2061" t="s">
        <v>120</v>
      </c>
      <c r="K2061" t="b">
        <v>0</v>
      </c>
      <c r="L2061">
        <v>0</v>
      </c>
      <c r="M2061">
        <v>0</v>
      </c>
      <c r="N2061">
        <v>0</v>
      </c>
      <c r="O2061">
        <v>0</v>
      </c>
      <c r="P2061">
        <v>0</v>
      </c>
      <c r="Q2061">
        <v>0</v>
      </c>
    </row>
    <row r="2062" spans="1:17" x14ac:dyDescent="0.3">
      <c r="A2062" t="str">
        <f>Cleaning!E2250</f>
        <v>Data Analyst</v>
      </c>
      <c r="B2062" s="2">
        <f>Cleaning!F2250*1000</f>
        <v>78000</v>
      </c>
      <c r="C2062" s="2">
        <f>Cleaning!G2250*1000</f>
        <v>104000</v>
      </c>
      <c r="D2062" s="2">
        <f>(Table1[[#This Row],[Salary (Min)]]+Table1[[#This Row],[Salary (Max)]])/2</f>
        <v>91000</v>
      </c>
      <c r="E2062" t="s">
        <v>6458</v>
      </c>
      <c r="F2062" t="s">
        <v>4660</v>
      </c>
      <c r="G2062" t="str">
        <f>LEFT(Table1[[#This Row],[Location]],FIND(",",Table1[[#This Row],[Location]])-1)</f>
        <v>Denver</v>
      </c>
      <c r="H2062" t="s">
        <v>118</v>
      </c>
      <c r="I2062" t="s">
        <v>222</v>
      </c>
      <c r="J2062" t="s">
        <v>39</v>
      </c>
      <c r="K2062" t="b">
        <v>0</v>
      </c>
      <c r="L2062">
        <v>1</v>
      </c>
      <c r="M2062">
        <v>0</v>
      </c>
      <c r="N2062">
        <v>1</v>
      </c>
      <c r="O2062">
        <v>0</v>
      </c>
      <c r="P2062">
        <v>0</v>
      </c>
      <c r="Q2062">
        <v>1</v>
      </c>
    </row>
    <row r="2063" spans="1:17" x14ac:dyDescent="0.3">
      <c r="A2063" t="str">
        <f>Cleaning!E2251</f>
        <v>Data Analyst</v>
      </c>
      <c r="B2063" s="2">
        <f>Cleaning!F2251*1000</f>
        <v>78000</v>
      </c>
      <c r="C2063" s="2">
        <f>Cleaning!G2251*1000</f>
        <v>104000</v>
      </c>
      <c r="D2063" s="2">
        <f>(Table1[[#This Row],[Salary (Min)]]+Table1[[#This Row],[Salary (Max)]])/2</f>
        <v>91000</v>
      </c>
      <c r="E2063" t="s">
        <v>7646</v>
      </c>
      <c r="F2063" t="s">
        <v>1708</v>
      </c>
      <c r="G2063" t="str">
        <f>LEFT(Table1[[#This Row],[Location]],FIND(",",Table1[[#This Row],[Location]])-1)</f>
        <v>Centennial</v>
      </c>
      <c r="H2063" t="s">
        <v>28</v>
      </c>
      <c r="I2063" t="s">
        <v>2629</v>
      </c>
      <c r="J2063" t="s">
        <v>132</v>
      </c>
      <c r="K2063" t="b">
        <v>0</v>
      </c>
      <c r="L2063">
        <v>0</v>
      </c>
      <c r="M2063">
        <v>0</v>
      </c>
      <c r="N2063">
        <v>0</v>
      </c>
      <c r="O2063">
        <v>0</v>
      </c>
      <c r="P2063">
        <v>0</v>
      </c>
      <c r="Q2063">
        <v>1</v>
      </c>
    </row>
    <row r="2064" spans="1:17" x14ac:dyDescent="0.3">
      <c r="A2064" t="str">
        <f>Cleaning!E2252</f>
        <v>Business Analyst</v>
      </c>
      <c r="B2064" s="2">
        <f>Cleaning!F2252*1000</f>
        <v>78000</v>
      </c>
      <c r="C2064" s="2">
        <f>Cleaning!G2252*1000</f>
        <v>104000</v>
      </c>
      <c r="D2064" s="2">
        <f>(Table1[[#This Row],[Salary (Min)]]+Table1[[#This Row],[Salary (Max)]])/2</f>
        <v>91000</v>
      </c>
      <c r="E2064" t="s">
        <v>7283</v>
      </c>
      <c r="F2064" t="s">
        <v>4660</v>
      </c>
      <c r="G2064" t="str">
        <f>LEFT(Table1[[#This Row],[Location]],FIND(",",Table1[[#This Row],[Location]])-1)</f>
        <v>Denver</v>
      </c>
      <c r="H2064" t="s">
        <v>137</v>
      </c>
      <c r="I2064" t="s">
        <v>137</v>
      </c>
      <c r="J2064" t="s">
        <v>137</v>
      </c>
      <c r="K2064" t="b">
        <v>0</v>
      </c>
      <c r="L2064">
        <v>1</v>
      </c>
      <c r="M2064">
        <v>0</v>
      </c>
      <c r="N2064">
        <v>0</v>
      </c>
      <c r="O2064">
        <v>1</v>
      </c>
      <c r="P2064">
        <v>2</v>
      </c>
      <c r="Q2064">
        <v>1</v>
      </c>
    </row>
    <row r="2065" spans="1:17" x14ac:dyDescent="0.3">
      <c r="A2065" t="str">
        <f>Cleaning!E2253</f>
        <v>Data Analyst</v>
      </c>
      <c r="B2065" s="2">
        <f>Cleaning!F2253*1000</f>
        <v>78000</v>
      </c>
      <c r="C2065" s="2">
        <f>Cleaning!G2253*1000</f>
        <v>104000</v>
      </c>
      <c r="D2065" s="2">
        <f>(Table1[[#This Row],[Salary (Min)]]+Table1[[#This Row],[Salary (Max)]])/2</f>
        <v>91000</v>
      </c>
      <c r="E2065" t="s">
        <v>7647</v>
      </c>
      <c r="F2065" t="s">
        <v>1708</v>
      </c>
      <c r="G2065" t="str">
        <f>LEFT(Table1[[#This Row],[Location]],FIND(",",Table1[[#This Row],[Location]])-1)</f>
        <v>Centennial</v>
      </c>
      <c r="H2065" t="s">
        <v>20</v>
      </c>
      <c r="I2065" t="s">
        <v>178</v>
      </c>
      <c r="J2065" t="s">
        <v>120</v>
      </c>
      <c r="K2065" t="b">
        <v>0</v>
      </c>
      <c r="L2065">
        <v>1</v>
      </c>
      <c r="M2065">
        <v>0</v>
      </c>
      <c r="N2065">
        <v>0</v>
      </c>
      <c r="O2065">
        <v>1</v>
      </c>
      <c r="P2065">
        <v>0</v>
      </c>
      <c r="Q2065">
        <v>0</v>
      </c>
    </row>
    <row r="2066" spans="1:17" x14ac:dyDescent="0.3">
      <c r="A2066" t="str">
        <f>Cleaning!E2254</f>
        <v>Data Analyst</v>
      </c>
      <c r="B2066" s="2">
        <f>Cleaning!F2254*1000</f>
        <v>78000</v>
      </c>
      <c r="C2066" s="2">
        <f>Cleaning!G2254*1000</f>
        <v>104000</v>
      </c>
      <c r="D2066" s="2">
        <f>(Table1[[#This Row],[Salary (Min)]]+Table1[[#This Row],[Salary (Max)]])/2</f>
        <v>91000</v>
      </c>
      <c r="E2066" t="s">
        <v>7648</v>
      </c>
      <c r="F2066" t="s">
        <v>6029</v>
      </c>
      <c r="G2066" t="str">
        <f>LEFT(Table1[[#This Row],[Location]],FIND(",",Table1[[#This Row],[Location]])-1)</f>
        <v>Broomfield</v>
      </c>
      <c r="H2066" t="s">
        <v>28</v>
      </c>
      <c r="I2066" t="s">
        <v>29</v>
      </c>
      <c r="J2066" t="s">
        <v>31</v>
      </c>
      <c r="K2066" t="b">
        <v>0</v>
      </c>
      <c r="L2066">
        <v>0</v>
      </c>
      <c r="M2066">
        <v>0</v>
      </c>
      <c r="N2066">
        <v>0</v>
      </c>
      <c r="O2066">
        <v>0</v>
      </c>
      <c r="P2066">
        <v>0</v>
      </c>
      <c r="Q2066">
        <v>0</v>
      </c>
    </row>
    <row r="2067" spans="1:17" x14ac:dyDescent="0.3">
      <c r="A2067" t="str">
        <f>Cleaning!E1970</f>
        <v>Data Analyst</v>
      </c>
      <c r="B2067" s="2">
        <f>Cleaning!F1970*1000</f>
        <v>82000</v>
      </c>
      <c r="C2067" s="2">
        <f>Cleaning!G1970*1000</f>
        <v>116000</v>
      </c>
      <c r="D2067" s="2">
        <f>(Table1[[#This Row],[Salary (Min)]]+Table1[[#This Row],[Salary (Max)]])/2</f>
        <v>99000</v>
      </c>
      <c r="E2067" t="s">
        <v>7488</v>
      </c>
      <c r="F2067" t="s">
        <v>154</v>
      </c>
      <c r="G2067" t="str">
        <f>LEFT(Table1[[#This Row],[Location]],FIND(",",Table1[[#This Row],[Location]])-1)</f>
        <v>San Francisco</v>
      </c>
      <c r="H2067" t="s">
        <v>118</v>
      </c>
      <c r="I2067" t="s">
        <v>29</v>
      </c>
      <c r="J2067" t="s">
        <v>39</v>
      </c>
      <c r="K2067" t="b">
        <v>0</v>
      </c>
      <c r="L2067">
        <v>0</v>
      </c>
      <c r="M2067">
        <v>0</v>
      </c>
      <c r="N2067">
        <v>0</v>
      </c>
      <c r="O2067">
        <v>0</v>
      </c>
      <c r="P2067">
        <v>0</v>
      </c>
      <c r="Q2067">
        <v>0</v>
      </c>
    </row>
    <row r="2068" spans="1:17" x14ac:dyDescent="0.3">
      <c r="A2068" t="str">
        <f>Cleaning!E1971</f>
        <v>Data Analyst</v>
      </c>
      <c r="B2068" s="2">
        <f>Cleaning!F1971*1000</f>
        <v>82000</v>
      </c>
      <c r="C2068" s="2">
        <f>Cleaning!G1971*1000</f>
        <v>116000</v>
      </c>
      <c r="D2068" s="2">
        <f>(Table1[[#This Row],[Salary (Min)]]+Table1[[#This Row],[Salary (Max)]])/2</f>
        <v>99000</v>
      </c>
      <c r="E2068" t="s">
        <v>7489</v>
      </c>
      <c r="F2068" t="s">
        <v>405</v>
      </c>
      <c r="G2068" t="str">
        <f>LEFT(Table1[[#This Row],[Location]],FIND(",",Table1[[#This Row],[Location]])-1)</f>
        <v>San Mateo</v>
      </c>
      <c r="H2068" t="s">
        <v>137</v>
      </c>
      <c r="I2068" t="s">
        <v>46</v>
      </c>
      <c r="J2068" t="s">
        <v>441</v>
      </c>
      <c r="K2068" t="b">
        <v>0</v>
      </c>
      <c r="L2068">
        <v>0</v>
      </c>
      <c r="M2068">
        <v>0</v>
      </c>
      <c r="N2068">
        <v>0</v>
      </c>
      <c r="O2068">
        <v>1</v>
      </c>
      <c r="P2068">
        <v>0</v>
      </c>
      <c r="Q2068">
        <v>1</v>
      </c>
    </row>
    <row r="2069" spans="1:17" x14ac:dyDescent="0.3">
      <c r="A2069" t="str">
        <f>Cleaning!E1972</f>
        <v>Data Analyst</v>
      </c>
      <c r="B2069" s="2">
        <f>Cleaning!F1972*1000</f>
        <v>82000</v>
      </c>
      <c r="C2069" s="2">
        <f>Cleaning!G1972*1000</f>
        <v>116000</v>
      </c>
      <c r="D2069" s="2">
        <f>(Table1[[#This Row],[Salary (Min)]]+Table1[[#This Row],[Salary (Max)]])/2</f>
        <v>99000</v>
      </c>
      <c r="E2069" t="s">
        <v>7490</v>
      </c>
      <c r="F2069" t="s">
        <v>154</v>
      </c>
      <c r="G2069" t="str">
        <f>LEFT(Table1[[#This Row],[Location]],FIND(",",Table1[[#This Row],[Location]])-1)</f>
        <v>San Francisco</v>
      </c>
      <c r="H2069" t="s">
        <v>118</v>
      </c>
      <c r="I2069" t="s">
        <v>137</v>
      </c>
      <c r="J2069" t="s">
        <v>39</v>
      </c>
      <c r="K2069" t="b">
        <v>0</v>
      </c>
      <c r="L2069">
        <v>1</v>
      </c>
      <c r="M2069">
        <v>1</v>
      </c>
      <c r="N2069">
        <v>0</v>
      </c>
      <c r="O2069">
        <v>0</v>
      </c>
      <c r="P2069">
        <v>0</v>
      </c>
      <c r="Q2069">
        <v>1</v>
      </c>
    </row>
    <row r="2070" spans="1:17" x14ac:dyDescent="0.3">
      <c r="A2070" t="str">
        <f>Cleaning!E1973</f>
        <v>Data Analyst</v>
      </c>
      <c r="B2070" s="2">
        <f>Cleaning!F1973*1000</f>
        <v>82000</v>
      </c>
      <c r="C2070" s="2">
        <f>Cleaning!G1973*1000</f>
        <v>116000</v>
      </c>
      <c r="D2070" s="2">
        <f>(Table1[[#This Row],[Salary (Min)]]+Table1[[#This Row],[Salary (Max)]])/2</f>
        <v>99000</v>
      </c>
      <c r="E2070" t="s">
        <v>6759</v>
      </c>
      <c r="F2070" t="s">
        <v>154</v>
      </c>
      <c r="G2070" t="str">
        <f>LEFT(Table1[[#This Row],[Location]],FIND(",",Table1[[#This Row],[Location]])-1)</f>
        <v>San Francisco</v>
      </c>
      <c r="H2070" t="s">
        <v>137</v>
      </c>
      <c r="I2070" t="s">
        <v>137</v>
      </c>
      <c r="J2070" t="s">
        <v>137</v>
      </c>
      <c r="K2070" t="b">
        <v>0</v>
      </c>
      <c r="L2070">
        <v>0</v>
      </c>
      <c r="M2070">
        <v>0</v>
      </c>
      <c r="N2070">
        <v>0</v>
      </c>
      <c r="O2070">
        <v>0</v>
      </c>
      <c r="P2070">
        <v>0</v>
      </c>
      <c r="Q2070">
        <v>1</v>
      </c>
    </row>
    <row r="2071" spans="1:17" x14ac:dyDescent="0.3">
      <c r="A2071" t="str">
        <f>Cleaning!E1974</f>
        <v>Data Analyst</v>
      </c>
      <c r="B2071" s="2">
        <f>Cleaning!F1974*1000</f>
        <v>82000</v>
      </c>
      <c r="C2071" s="2">
        <f>Cleaning!G1974*1000</f>
        <v>116000</v>
      </c>
      <c r="D2071" s="2">
        <f>(Table1[[#This Row],[Salary (Min)]]+Table1[[#This Row],[Salary (Max)]])/2</f>
        <v>99000</v>
      </c>
      <c r="E2071" t="s">
        <v>7491</v>
      </c>
      <c r="F2071" t="s">
        <v>5344</v>
      </c>
      <c r="G2071" t="str">
        <f>LEFT(Table1[[#This Row],[Location]],FIND(",",Table1[[#This Row],[Location]])-1)</f>
        <v>Foster City</v>
      </c>
      <c r="H2071" t="s">
        <v>118</v>
      </c>
      <c r="I2071" t="s">
        <v>178</v>
      </c>
      <c r="J2071" t="s">
        <v>160</v>
      </c>
      <c r="K2071" t="b">
        <v>0</v>
      </c>
      <c r="L2071">
        <v>1</v>
      </c>
      <c r="M2071">
        <v>0</v>
      </c>
      <c r="N2071">
        <v>0</v>
      </c>
      <c r="O2071">
        <v>0</v>
      </c>
      <c r="P2071">
        <v>0</v>
      </c>
      <c r="Q2071">
        <v>0</v>
      </c>
    </row>
    <row r="2072" spans="1:17" x14ac:dyDescent="0.3">
      <c r="A2072" t="str">
        <f>Cleaning!E1975</f>
        <v>Data Analyst</v>
      </c>
      <c r="B2072" s="2">
        <f>Cleaning!F1975*1000</f>
        <v>82000</v>
      </c>
      <c r="C2072" s="2">
        <f>Cleaning!G1975*1000</f>
        <v>116000</v>
      </c>
      <c r="D2072" s="2">
        <f>(Table1[[#This Row],[Salary (Min)]]+Table1[[#This Row],[Salary (Max)]])/2</f>
        <v>99000</v>
      </c>
      <c r="E2072" t="s">
        <v>7492</v>
      </c>
      <c r="F2072" t="s">
        <v>5344</v>
      </c>
      <c r="G2072" t="str">
        <f>LEFT(Table1[[#This Row],[Location]],FIND(",",Table1[[#This Row],[Location]])-1)</f>
        <v>Foster City</v>
      </c>
      <c r="H2072" t="s">
        <v>51</v>
      </c>
      <c r="I2072" t="s">
        <v>202</v>
      </c>
      <c r="J2072" t="s">
        <v>24</v>
      </c>
      <c r="K2072" t="b">
        <v>0</v>
      </c>
      <c r="L2072">
        <v>0</v>
      </c>
      <c r="M2072">
        <v>0</v>
      </c>
      <c r="N2072">
        <v>0</v>
      </c>
      <c r="O2072">
        <v>0</v>
      </c>
      <c r="P2072">
        <v>0</v>
      </c>
      <c r="Q2072">
        <v>0</v>
      </c>
    </row>
    <row r="2073" spans="1:17" x14ac:dyDescent="0.3">
      <c r="A2073" t="str">
        <f>Cleaning!E1976</f>
        <v>Business Analyst</v>
      </c>
      <c r="B2073" s="2">
        <f>Cleaning!F1976*1000</f>
        <v>82000</v>
      </c>
      <c r="C2073" s="2">
        <f>Cleaning!G1976*1000</f>
        <v>116000</v>
      </c>
      <c r="D2073" s="2">
        <f>(Table1[[#This Row],[Salary (Min)]]+Table1[[#This Row],[Salary (Max)]])/2</f>
        <v>99000</v>
      </c>
      <c r="E2073" t="s">
        <v>7493</v>
      </c>
      <c r="F2073" t="s">
        <v>154</v>
      </c>
      <c r="G2073" t="str">
        <f>LEFT(Table1[[#This Row],[Location]],FIND(",",Table1[[#This Row],[Location]])-1)</f>
        <v>San Francisco</v>
      </c>
      <c r="H2073" t="s">
        <v>137</v>
      </c>
      <c r="I2073" t="s">
        <v>137</v>
      </c>
      <c r="J2073" t="s">
        <v>137</v>
      </c>
      <c r="K2073" t="b">
        <v>0</v>
      </c>
      <c r="L2073">
        <v>1</v>
      </c>
      <c r="M2073">
        <v>0</v>
      </c>
      <c r="N2073">
        <v>0</v>
      </c>
      <c r="O2073">
        <v>0</v>
      </c>
      <c r="P2073">
        <v>0</v>
      </c>
      <c r="Q2073">
        <v>1</v>
      </c>
    </row>
    <row r="2074" spans="1:17" x14ac:dyDescent="0.3">
      <c r="A2074" t="str">
        <f>Cleaning!E1977</f>
        <v>Data Analyst</v>
      </c>
      <c r="B2074" s="2">
        <f>Cleaning!F1977*1000</f>
        <v>82000</v>
      </c>
      <c r="C2074" s="2">
        <f>Cleaning!G1977*1000</f>
        <v>116000</v>
      </c>
      <c r="D2074" s="2">
        <f>(Table1[[#This Row],[Salary (Min)]]+Table1[[#This Row],[Salary (Max)]])/2</f>
        <v>99000</v>
      </c>
      <c r="E2074" t="s">
        <v>7494</v>
      </c>
      <c r="F2074" t="s">
        <v>1685</v>
      </c>
      <c r="G2074" t="str">
        <f>LEFT(Table1[[#This Row],[Location]],FIND(",",Table1[[#This Row],[Location]])-1)</f>
        <v>Burlingame</v>
      </c>
      <c r="H2074" t="s">
        <v>91</v>
      </c>
      <c r="I2074" t="s">
        <v>202</v>
      </c>
      <c r="J2074" t="s">
        <v>106</v>
      </c>
      <c r="K2074" t="b">
        <v>0</v>
      </c>
      <c r="L2074">
        <v>0</v>
      </c>
      <c r="M2074">
        <v>0</v>
      </c>
      <c r="N2074">
        <v>0</v>
      </c>
      <c r="O2074">
        <v>0</v>
      </c>
      <c r="P2074">
        <v>0</v>
      </c>
      <c r="Q2074">
        <v>0</v>
      </c>
    </row>
    <row r="2075" spans="1:17" x14ac:dyDescent="0.3">
      <c r="A2075" t="str">
        <f>Cleaning!E1978</f>
        <v>Data Analyst</v>
      </c>
      <c r="B2075" s="2">
        <f>Cleaning!F1978*1000</f>
        <v>82000</v>
      </c>
      <c r="C2075" s="2">
        <f>Cleaning!G1978*1000</f>
        <v>116000</v>
      </c>
      <c r="D2075" s="2">
        <f>(Table1[[#This Row],[Salary (Min)]]+Table1[[#This Row],[Salary (Max)]])/2</f>
        <v>99000</v>
      </c>
      <c r="E2075" t="s">
        <v>7495</v>
      </c>
      <c r="F2075" t="s">
        <v>154</v>
      </c>
      <c r="G2075" t="str">
        <f>LEFT(Table1[[#This Row],[Location]],FIND(",",Table1[[#This Row],[Location]])-1)</f>
        <v>San Francisco</v>
      </c>
      <c r="H2075" t="s">
        <v>91</v>
      </c>
      <c r="I2075" t="s">
        <v>119</v>
      </c>
      <c r="J2075" t="s">
        <v>106</v>
      </c>
      <c r="K2075" t="b">
        <v>0</v>
      </c>
      <c r="L2075">
        <v>1</v>
      </c>
      <c r="M2075">
        <v>1</v>
      </c>
      <c r="N2075">
        <v>1</v>
      </c>
      <c r="O2075">
        <v>1</v>
      </c>
      <c r="P2075">
        <v>1</v>
      </c>
      <c r="Q2075">
        <v>1</v>
      </c>
    </row>
    <row r="2076" spans="1:17" x14ac:dyDescent="0.3">
      <c r="A2076" t="str">
        <f>Cleaning!E1979</f>
        <v>Data Analyst</v>
      </c>
      <c r="B2076" s="2">
        <f>Cleaning!F1979*1000</f>
        <v>82000</v>
      </c>
      <c r="C2076" s="2">
        <f>Cleaning!G1979*1000</f>
        <v>116000</v>
      </c>
      <c r="D2076" s="2">
        <f>(Table1[[#This Row],[Salary (Min)]]+Table1[[#This Row],[Salary (Max)]])/2</f>
        <v>99000</v>
      </c>
      <c r="E2076" t="s">
        <v>7496</v>
      </c>
      <c r="F2076" t="s">
        <v>5464</v>
      </c>
      <c r="G2076" t="str">
        <f>LEFT(Table1[[#This Row],[Location]],FIND(",",Table1[[#This Row],[Location]])-1)</f>
        <v>San Bruno</v>
      </c>
      <c r="H2076" t="s">
        <v>137</v>
      </c>
      <c r="I2076" t="s">
        <v>137</v>
      </c>
      <c r="J2076" t="s">
        <v>137</v>
      </c>
      <c r="K2076" t="b">
        <v>0</v>
      </c>
      <c r="L2076">
        <v>1</v>
      </c>
      <c r="M2076">
        <v>0</v>
      </c>
      <c r="N2076">
        <v>0</v>
      </c>
      <c r="O2076">
        <v>0</v>
      </c>
      <c r="P2076">
        <v>0</v>
      </c>
      <c r="Q2076">
        <v>1</v>
      </c>
    </row>
    <row r="2077" spans="1:17" x14ac:dyDescent="0.3">
      <c r="A2077" t="str">
        <f>Cleaning!E1980</f>
        <v>Data Analyst</v>
      </c>
      <c r="B2077" s="2">
        <f>Cleaning!F1980*1000</f>
        <v>82000</v>
      </c>
      <c r="C2077" s="2">
        <f>Cleaning!G1980*1000</f>
        <v>116000</v>
      </c>
      <c r="D2077" s="2">
        <f>(Table1[[#This Row],[Salary (Min)]]+Table1[[#This Row],[Salary (Max)]])/2</f>
        <v>99000</v>
      </c>
      <c r="E2077" t="s">
        <v>7497</v>
      </c>
      <c r="F2077" t="s">
        <v>1909</v>
      </c>
      <c r="G2077" t="str">
        <f>LEFT(Table1[[#This Row],[Location]],FIND(",",Table1[[#This Row],[Location]])-1)</f>
        <v>Oakland</v>
      </c>
      <c r="H2077" t="s">
        <v>118</v>
      </c>
      <c r="I2077" t="s">
        <v>137</v>
      </c>
      <c r="J2077" t="s">
        <v>39</v>
      </c>
      <c r="K2077" t="b">
        <v>0</v>
      </c>
      <c r="L2077">
        <v>0</v>
      </c>
      <c r="M2077">
        <v>0</v>
      </c>
      <c r="N2077">
        <v>0</v>
      </c>
      <c r="O2077">
        <v>0</v>
      </c>
      <c r="P2077">
        <v>0</v>
      </c>
      <c r="Q2077">
        <v>1</v>
      </c>
    </row>
    <row r="2078" spans="1:17" x14ac:dyDescent="0.3">
      <c r="A2078" t="str">
        <f>Cleaning!E1981</f>
        <v>Data Analyst</v>
      </c>
      <c r="B2078" s="2">
        <f>Cleaning!F1981*1000</f>
        <v>82000</v>
      </c>
      <c r="C2078" s="2">
        <f>Cleaning!G1981*1000</f>
        <v>116000</v>
      </c>
      <c r="D2078" s="2">
        <f>(Table1[[#This Row],[Salary (Min)]]+Table1[[#This Row],[Salary (Max)]])/2</f>
        <v>99000</v>
      </c>
      <c r="E2078" t="s">
        <v>7445</v>
      </c>
      <c r="F2078" t="s">
        <v>405</v>
      </c>
      <c r="G2078" t="str">
        <f>LEFT(Table1[[#This Row],[Location]],FIND(",",Table1[[#This Row],[Location]])-1)</f>
        <v>San Mateo</v>
      </c>
      <c r="H2078" t="s">
        <v>35</v>
      </c>
      <c r="I2078" t="s">
        <v>178</v>
      </c>
      <c r="J2078" t="s">
        <v>39</v>
      </c>
      <c r="K2078" t="b">
        <v>0</v>
      </c>
      <c r="L2078">
        <v>1</v>
      </c>
      <c r="M2078">
        <v>0</v>
      </c>
      <c r="N2078">
        <v>0</v>
      </c>
      <c r="O2078">
        <v>0</v>
      </c>
      <c r="P2078">
        <v>0</v>
      </c>
      <c r="Q2078">
        <v>1</v>
      </c>
    </row>
    <row r="2079" spans="1:17" x14ac:dyDescent="0.3">
      <c r="A2079" t="str">
        <f>Cleaning!E1982</f>
        <v>Data Analyst</v>
      </c>
      <c r="B2079" s="2">
        <f>Cleaning!F1982*1000</f>
        <v>82000</v>
      </c>
      <c r="C2079" s="2">
        <f>Cleaning!G1982*1000</f>
        <v>116000</v>
      </c>
      <c r="D2079" s="2">
        <f>(Table1[[#This Row],[Salary (Min)]]+Table1[[#This Row],[Salary (Max)]])/2</f>
        <v>99000</v>
      </c>
      <c r="E2079" t="s">
        <v>7498</v>
      </c>
      <c r="F2079" t="s">
        <v>5472</v>
      </c>
      <c r="G2079" t="str">
        <f>LEFT(Table1[[#This Row],[Location]],FIND(",",Table1[[#This Row],[Location]])-1)</f>
        <v>Emeryville</v>
      </c>
      <c r="H2079" t="s">
        <v>118</v>
      </c>
      <c r="I2079" t="s">
        <v>475</v>
      </c>
      <c r="J2079" t="s">
        <v>39</v>
      </c>
      <c r="K2079" t="b">
        <v>0</v>
      </c>
      <c r="L2079">
        <v>1</v>
      </c>
      <c r="M2079">
        <v>0</v>
      </c>
      <c r="N2079">
        <v>0</v>
      </c>
      <c r="O2079">
        <v>0</v>
      </c>
      <c r="P2079">
        <v>0</v>
      </c>
      <c r="Q2079">
        <v>1</v>
      </c>
    </row>
    <row r="2080" spans="1:17" x14ac:dyDescent="0.3">
      <c r="A2080" t="str">
        <f>Cleaning!E1983</f>
        <v>Data Analyst</v>
      </c>
      <c r="B2080" s="2">
        <f>Cleaning!F1983*1000</f>
        <v>82000</v>
      </c>
      <c r="C2080" s="2">
        <f>Cleaning!G1983*1000</f>
        <v>116000</v>
      </c>
      <c r="D2080" s="2">
        <f>(Table1[[#This Row],[Salary (Min)]]+Table1[[#This Row],[Salary (Max)]])/2</f>
        <v>99000</v>
      </c>
      <c r="E2080" t="s">
        <v>7499</v>
      </c>
      <c r="F2080" t="s">
        <v>154</v>
      </c>
      <c r="G2080" t="str">
        <f>LEFT(Table1[[#This Row],[Location]],FIND(",",Table1[[#This Row],[Location]])-1)</f>
        <v>San Francisco</v>
      </c>
      <c r="H2080" t="s">
        <v>35</v>
      </c>
      <c r="I2080" t="s">
        <v>37</v>
      </c>
      <c r="J2080" t="s">
        <v>39</v>
      </c>
      <c r="K2080" t="b">
        <v>1</v>
      </c>
      <c r="L2080">
        <v>1</v>
      </c>
      <c r="M2080">
        <v>1</v>
      </c>
      <c r="N2080">
        <v>0</v>
      </c>
      <c r="O2080">
        <v>1</v>
      </c>
      <c r="P2080">
        <v>0</v>
      </c>
      <c r="Q2080">
        <v>0</v>
      </c>
    </row>
    <row r="2081" spans="1:17" x14ac:dyDescent="0.3">
      <c r="A2081" t="str">
        <f>Cleaning!E1984</f>
        <v>Data Analyst</v>
      </c>
      <c r="B2081" s="2">
        <f>Cleaning!F1984*1000</f>
        <v>82000</v>
      </c>
      <c r="C2081" s="2">
        <f>Cleaning!G1984*1000</f>
        <v>116000</v>
      </c>
      <c r="D2081" s="2">
        <f>(Table1[[#This Row],[Salary (Min)]]+Table1[[#This Row],[Salary (Max)]])/2</f>
        <v>99000</v>
      </c>
      <c r="E2081" t="s">
        <v>7282</v>
      </c>
      <c r="F2081" t="s">
        <v>154</v>
      </c>
      <c r="G2081" t="str">
        <f>LEFT(Table1[[#This Row],[Location]],FIND(",",Table1[[#This Row],[Location]])-1)</f>
        <v>San Francisco</v>
      </c>
      <c r="H2081" t="s">
        <v>118</v>
      </c>
      <c r="I2081" t="s">
        <v>419</v>
      </c>
      <c r="J2081" t="s">
        <v>441</v>
      </c>
      <c r="K2081" t="b">
        <v>0</v>
      </c>
      <c r="L2081">
        <v>1</v>
      </c>
      <c r="M2081">
        <v>1</v>
      </c>
      <c r="N2081">
        <v>0</v>
      </c>
      <c r="O2081">
        <v>0</v>
      </c>
      <c r="P2081">
        <v>0</v>
      </c>
      <c r="Q2081">
        <v>0</v>
      </c>
    </row>
    <row r="2082" spans="1:17" x14ac:dyDescent="0.3">
      <c r="A2082" t="str">
        <f>Cleaning!E1985</f>
        <v>Business Analyst</v>
      </c>
      <c r="B2082" s="2">
        <f>Cleaning!F1985*1000</f>
        <v>82000</v>
      </c>
      <c r="C2082" s="2">
        <f>Cleaning!G1985*1000</f>
        <v>116000</v>
      </c>
      <c r="D2082" s="2">
        <f>(Table1[[#This Row],[Salary (Min)]]+Table1[[#This Row],[Salary (Max)]])/2</f>
        <v>99000</v>
      </c>
      <c r="E2082" t="s">
        <v>7500</v>
      </c>
      <c r="F2082" t="s">
        <v>154</v>
      </c>
      <c r="G2082" t="str">
        <f>LEFT(Table1[[#This Row],[Location]],FIND(",",Table1[[#This Row],[Location]])-1)</f>
        <v>San Francisco</v>
      </c>
      <c r="H2082" t="s">
        <v>20</v>
      </c>
      <c r="I2082" t="s">
        <v>46</v>
      </c>
      <c r="J2082" t="s">
        <v>47</v>
      </c>
      <c r="K2082" t="b">
        <v>0</v>
      </c>
      <c r="L2082">
        <v>1</v>
      </c>
      <c r="M2082">
        <v>0</v>
      </c>
      <c r="N2082">
        <v>0</v>
      </c>
      <c r="O2082">
        <v>0</v>
      </c>
      <c r="P2082">
        <v>0</v>
      </c>
      <c r="Q2082">
        <v>1</v>
      </c>
    </row>
    <row r="2083" spans="1:17" x14ac:dyDescent="0.3">
      <c r="A2083" t="str">
        <f>Cleaning!E1986</f>
        <v>Data Analyst</v>
      </c>
      <c r="B2083" s="2">
        <f>Cleaning!F1986*1000</f>
        <v>82000</v>
      </c>
      <c r="C2083" s="2">
        <f>Cleaning!G1986*1000</f>
        <v>116000</v>
      </c>
      <c r="D2083" s="2">
        <f>(Table1[[#This Row],[Salary (Min)]]+Table1[[#This Row],[Salary (Max)]])/2</f>
        <v>99000</v>
      </c>
      <c r="E2083" t="s">
        <v>7501</v>
      </c>
      <c r="F2083" t="s">
        <v>154</v>
      </c>
      <c r="G2083" t="str">
        <f>LEFT(Table1[[#This Row],[Location]],FIND(",",Table1[[#This Row],[Location]])-1)</f>
        <v>San Francisco</v>
      </c>
      <c r="H2083" t="s">
        <v>35</v>
      </c>
      <c r="I2083" t="s">
        <v>202</v>
      </c>
      <c r="J2083" t="s">
        <v>75</v>
      </c>
      <c r="K2083" t="b">
        <v>0</v>
      </c>
      <c r="L2083">
        <v>1</v>
      </c>
      <c r="M2083">
        <v>1</v>
      </c>
      <c r="N2083">
        <v>0</v>
      </c>
      <c r="O2083">
        <v>0</v>
      </c>
      <c r="P2083">
        <v>0</v>
      </c>
      <c r="Q2083">
        <v>0</v>
      </c>
    </row>
    <row r="2084" spans="1:17" x14ac:dyDescent="0.3">
      <c r="A2084" t="str">
        <f>Cleaning!E1987</f>
        <v>Data Analyst</v>
      </c>
      <c r="B2084" s="2">
        <f>Cleaning!F1987*1000</f>
        <v>82000</v>
      </c>
      <c r="C2084" s="2">
        <f>Cleaning!G1987*1000</f>
        <v>116000</v>
      </c>
      <c r="D2084" s="2">
        <f>(Table1[[#This Row],[Salary (Min)]]+Table1[[#This Row],[Salary (Max)]])/2</f>
        <v>99000</v>
      </c>
      <c r="E2084" t="s">
        <v>6537</v>
      </c>
      <c r="F2084" t="s">
        <v>1685</v>
      </c>
      <c r="G2084" t="str">
        <f>LEFT(Table1[[#This Row],[Location]],FIND(",",Table1[[#This Row],[Location]])-1)</f>
        <v>Burlingame</v>
      </c>
      <c r="H2084" t="s">
        <v>20</v>
      </c>
      <c r="I2084" t="s">
        <v>336</v>
      </c>
      <c r="J2084" t="s">
        <v>160</v>
      </c>
      <c r="K2084" t="b">
        <v>0</v>
      </c>
      <c r="L2084">
        <v>1</v>
      </c>
      <c r="M2084">
        <v>0</v>
      </c>
      <c r="N2084">
        <v>0</v>
      </c>
      <c r="O2084">
        <v>0</v>
      </c>
      <c r="P2084">
        <v>0</v>
      </c>
      <c r="Q2084">
        <v>1</v>
      </c>
    </row>
    <row r="2085" spans="1:17" x14ac:dyDescent="0.3">
      <c r="A2085" t="str">
        <f>Cleaning!E1988</f>
        <v>Data Analyst</v>
      </c>
      <c r="B2085" s="2">
        <f>Cleaning!F1988*1000</f>
        <v>82000</v>
      </c>
      <c r="C2085" s="2">
        <f>Cleaning!G1988*1000</f>
        <v>116000</v>
      </c>
      <c r="D2085" s="2">
        <f>(Table1[[#This Row],[Salary (Min)]]+Table1[[#This Row],[Salary (Max)]])/2</f>
        <v>99000</v>
      </c>
      <c r="E2085" t="s">
        <v>7452</v>
      </c>
      <c r="F2085" t="s">
        <v>154</v>
      </c>
      <c r="G2085" t="str">
        <f>LEFT(Table1[[#This Row],[Location]],FIND(",",Table1[[#This Row],[Location]])-1)</f>
        <v>San Francisco</v>
      </c>
      <c r="H2085" t="s">
        <v>20</v>
      </c>
      <c r="I2085" t="s">
        <v>29</v>
      </c>
      <c r="J2085" t="s">
        <v>47</v>
      </c>
      <c r="K2085" t="b">
        <v>0</v>
      </c>
      <c r="L2085">
        <v>1</v>
      </c>
      <c r="M2085">
        <v>1</v>
      </c>
      <c r="N2085">
        <v>0</v>
      </c>
      <c r="O2085">
        <v>0</v>
      </c>
      <c r="P2085">
        <v>0</v>
      </c>
      <c r="Q2085">
        <v>0</v>
      </c>
    </row>
    <row r="2086" spans="1:17" x14ac:dyDescent="0.3">
      <c r="A2086" t="str">
        <f>Cleaning!E1989</f>
        <v>Data Analyst</v>
      </c>
      <c r="B2086" s="2">
        <f>Cleaning!F1989*1000</f>
        <v>82000</v>
      </c>
      <c r="C2086" s="2">
        <f>Cleaning!G1989*1000</f>
        <v>116000</v>
      </c>
      <c r="D2086" s="2">
        <f>(Table1[[#This Row],[Salary (Min)]]+Table1[[#This Row],[Salary (Max)]])/2</f>
        <v>99000</v>
      </c>
      <c r="E2086" t="s">
        <v>7502</v>
      </c>
      <c r="F2086" t="s">
        <v>405</v>
      </c>
      <c r="G2086" t="str">
        <f>LEFT(Table1[[#This Row],[Location]],FIND(",",Table1[[#This Row],[Location]])-1)</f>
        <v>San Mateo</v>
      </c>
      <c r="H2086" t="s">
        <v>91</v>
      </c>
      <c r="I2086" t="s">
        <v>137</v>
      </c>
      <c r="J2086" t="s">
        <v>39</v>
      </c>
      <c r="K2086" t="b">
        <v>0</v>
      </c>
      <c r="L2086">
        <v>1</v>
      </c>
      <c r="M2086">
        <v>0</v>
      </c>
      <c r="N2086">
        <v>0</v>
      </c>
      <c r="O2086">
        <v>0</v>
      </c>
      <c r="P2086">
        <v>0</v>
      </c>
      <c r="Q2086">
        <v>1</v>
      </c>
    </row>
    <row r="2087" spans="1:17" x14ac:dyDescent="0.3">
      <c r="A2087" t="str">
        <f>Cleaning!E1990</f>
        <v>Data Analyst</v>
      </c>
      <c r="B2087" s="2">
        <f>Cleaning!F1990*1000</f>
        <v>82000</v>
      </c>
      <c r="C2087" s="2">
        <f>Cleaning!G1990*1000</f>
        <v>116000</v>
      </c>
      <c r="D2087" s="2">
        <f>(Table1[[#This Row],[Salary (Min)]]+Table1[[#This Row],[Salary (Max)]])/2</f>
        <v>99000</v>
      </c>
      <c r="E2087" t="s">
        <v>7503</v>
      </c>
      <c r="F2087" t="s">
        <v>1909</v>
      </c>
      <c r="G2087" t="str">
        <f>LEFT(Table1[[#This Row],[Location]],FIND(",",Table1[[#This Row],[Location]])-1)</f>
        <v>Oakland</v>
      </c>
      <c r="H2087" t="s">
        <v>137</v>
      </c>
      <c r="I2087" t="s">
        <v>137</v>
      </c>
      <c r="J2087" t="s">
        <v>39</v>
      </c>
      <c r="K2087" t="b">
        <v>0</v>
      </c>
      <c r="L2087">
        <v>1</v>
      </c>
      <c r="M2087">
        <v>0</v>
      </c>
      <c r="N2087">
        <v>0</v>
      </c>
      <c r="O2087">
        <v>0</v>
      </c>
      <c r="P2087">
        <v>0</v>
      </c>
      <c r="Q2087">
        <v>1</v>
      </c>
    </row>
    <row r="2088" spans="1:17" x14ac:dyDescent="0.3">
      <c r="A2088" t="str">
        <f>Cleaning!E1991</f>
        <v>Data Analyst</v>
      </c>
      <c r="B2088" s="2">
        <f>Cleaning!F1991*1000</f>
        <v>82000</v>
      </c>
      <c r="C2088" s="2">
        <f>Cleaning!G1991*1000</f>
        <v>116000</v>
      </c>
      <c r="D2088" s="2">
        <f>(Table1[[#This Row],[Salary (Min)]]+Table1[[#This Row],[Salary (Max)]])/2</f>
        <v>99000</v>
      </c>
      <c r="E2088" t="s">
        <v>7504</v>
      </c>
      <c r="F2088" t="s">
        <v>154</v>
      </c>
      <c r="G2088" t="str">
        <f>LEFT(Table1[[#This Row],[Location]],FIND(",",Table1[[#This Row],[Location]])-1)</f>
        <v>San Francisco</v>
      </c>
      <c r="H2088" t="s">
        <v>35</v>
      </c>
      <c r="I2088" t="s">
        <v>222</v>
      </c>
      <c r="J2088" t="s">
        <v>24</v>
      </c>
      <c r="K2088" t="b">
        <v>0</v>
      </c>
      <c r="L2088">
        <v>0</v>
      </c>
      <c r="M2088">
        <v>0</v>
      </c>
      <c r="N2088">
        <v>0</v>
      </c>
      <c r="O2088">
        <v>0</v>
      </c>
      <c r="P2088">
        <v>0</v>
      </c>
      <c r="Q2088">
        <v>1</v>
      </c>
    </row>
    <row r="2089" spans="1:17" x14ac:dyDescent="0.3">
      <c r="A2089" t="str">
        <f>Cleaning!E1992</f>
        <v>Data Analyst</v>
      </c>
      <c r="B2089" s="2">
        <f>Cleaning!F1992*1000</f>
        <v>82000</v>
      </c>
      <c r="C2089" s="2">
        <f>Cleaning!G1992*1000</f>
        <v>116000</v>
      </c>
      <c r="D2089" s="2">
        <f>(Table1[[#This Row],[Salary (Min)]]+Table1[[#This Row],[Salary (Max)]])/2</f>
        <v>99000</v>
      </c>
      <c r="E2089" t="s">
        <v>7505</v>
      </c>
      <c r="F2089" t="s">
        <v>154</v>
      </c>
      <c r="G2089" t="str">
        <f>LEFT(Table1[[#This Row],[Location]],FIND(",",Table1[[#This Row],[Location]])-1)</f>
        <v>San Francisco</v>
      </c>
      <c r="H2089" t="s">
        <v>137</v>
      </c>
      <c r="I2089" t="s">
        <v>137</v>
      </c>
      <c r="J2089" t="s">
        <v>137</v>
      </c>
      <c r="K2089" t="b">
        <v>0</v>
      </c>
      <c r="L2089">
        <v>0</v>
      </c>
      <c r="M2089">
        <v>0</v>
      </c>
      <c r="N2089">
        <v>0</v>
      </c>
      <c r="O2089">
        <v>0</v>
      </c>
      <c r="P2089">
        <v>0</v>
      </c>
      <c r="Q2089">
        <v>1</v>
      </c>
    </row>
    <row r="2090" spans="1:17" x14ac:dyDescent="0.3">
      <c r="A2090" t="str">
        <f>Cleaning!E1993</f>
        <v>Data Analyst</v>
      </c>
      <c r="B2090" s="2">
        <f>Cleaning!F1993*1000</f>
        <v>82000</v>
      </c>
      <c r="C2090" s="2">
        <f>Cleaning!G1993*1000</f>
        <v>116000</v>
      </c>
      <c r="D2090" s="2">
        <f>(Table1[[#This Row],[Salary (Min)]]+Table1[[#This Row],[Salary (Max)]])/2</f>
        <v>99000</v>
      </c>
      <c r="E2090" t="s">
        <v>7506</v>
      </c>
      <c r="F2090" t="s">
        <v>5499</v>
      </c>
      <c r="G2090" t="str">
        <f>LEFT(Table1[[#This Row],[Location]],FIND(",",Table1[[#This Row],[Location]])-1)</f>
        <v>Novato</v>
      </c>
      <c r="H2090" t="s">
        <v>35</v>
      </c>
      <c r="I2090" t="s">
        <v>543</v>
      </c>
      <c r="J2090" t="s">
        <v>75</v>
      </c>
      <c r="K2090" t="b">
        <v>0</v>
      </c>
      <c r="L2090">
        <v>1</v>
      </c>
      <c r="M2090">
        <v>0</v>
      </c>
      <c r="N2090">
        <v>0</v>
      </c>
      <c r="O2090">
        <v>0</v>
      </c>
      <c r="P2090">
        <v>0</v>
      </c>
      <c r="Q2090">
        <v>0</v>
      </c>
    </row>
    <row r="2091" spans="1:17" x14ac:dyDescent="0.3">
      <c r="A2091" t="str">
        <f>Cleaning!E1994</f>
        <v>Data Analyst</v>
      </c>
      <c r="B2091" s="2">
        <f>Cleaning!F1994*1000</f>
        <v>82000</v>
      </c>
      <c r="C2091" s="2">
        <f>Cleaning!G1994*1000</f>
        <v>116000</v>
      </c>
      <c r="D2091" s="2">
        <f>(Table1[[#This Row],[Salary (Min)]]+Table1[[#This Row],[Salary (Max)]])/2</f>
        <v>99000</v>
      </c>
      <c r="E2091" t="s">
        <v>7507</v>
      </c>
      <c r="F2091" t="s">
        <v>5344</v>
      </c>
      <c r="G2091" t="str">
        <f>LEFT(Table1[[#This Row],[Location]],FIND(",",Table1[[#This Row],[Location]])-1)</f>
        <v>Foster City</v>
      </c>
      <c r="H2091" t="s">
        <v>118</v>
      </c>
      <c r="I2091" t="s">
        <v>178</v>
      </c>
      <c r="J2091" t="s">
        <v>160</v>
      </c>
      <c r="K2091" t="b">
        <v>0</v>
      </c>
      <c r="L2091">
        <v>0</v>
      </c>
      <c r="M2091">
        <v>0</v>
      </c>
      <c r="N2091">
        <v>0</v>
      </c>
      <c r="O2091">
        <v>0</v>
      </c>
      <c r="P2091">
        <v>0</v>
      </c>
      <c r="Q2091">
        <v>0</v>
      </c>
    </row>
    <row r="2092" spans="1:17" x14ac:dyDescent="0.3">
      <c r="A2092" t="str">
        <f>Cleaning!E1995</f>
        <v>Data Analyst</v>
      </c>
      <c r="B2092" s="2">
        <f>Cleaning!F1995*1000</f>
        <v>82000</v>
      </c>
      <c r="C2092" s="2">
        <f>Cleaning!G1995*1000</f>
        <v>116000</v>
      </c>
      <c r="D2092" s="2">
        <f>(Table1[[#This Row],[Salary (Min)]]+Table1[[#This Row],[Salary (Max)]])/2</f>
        <v>99000</v>
      </c>
      <c r="E2092" t="s">
        <v>7508</v>
      </c>
      <c r="F2092" t="s">
        <v>154</v>
      </c>
      <c r="G2092" t="str">
        <f>LEFT(Table1[[#This Row],[Location]],FIND(",",Table1[[#This Row],[Location]])-1)</f>
        <v>San Francisco</v>
      </c>
      <c r="H2092" t="s">
        <v>91</v>
      </c>
      <c r="I2092" t="s">
        <v>137</v>
      </c>
      <c r="J2092" t="s">
        <v>39</v>
      </c>
      <c r="K2092" t="b">
        <v>0</v>
      </c>
      <c r="L2092">
        <v>1</v>
      </c>
      <c r="M2092">
        <v>0</v>
      </c>
      <c r="N2092">
        <v>0</v>
      </c>
      <c r="O2092">
        <v>1</v>
      </c>
      <c r="P2092">
        <v>1</v>
      </c>
      <c r="Q2092">
        <v>1</v>
      </c>
    </row>
    <row r="2093" spans="1:17" x14ac:dyDescent="0.3">
      <c r="A2093" t="str">
        <f>Cleaning!E1996</f>
        <v>Data Analyst</v>
      </c>
      <c r="B2093" s="2">
        <f>Cleaning!F1996*1000</f>
        <v>82000</v>
      </c>
      <c r="C2093" s="2">
        <f>Cleaning!G1996*1000</f>
        <v>116000</v>
      </c>
      <c r="D2093" s="2">
        <f>(Table1[[#This Row],[Salary (Min)]]+Table1[[#This Row],[Salary (Max)]])/2</f>
        <v>99000</v>
      </c>
      <c r="E2093" t="s">
        <v>7509</v>
      </c>
      <c r="F2093" t="s">
        <v>154</v>
      </c>
      <c r="G2093" t="str">
        <f>LEFT(Table1[[#This Row],[Location]],FIND(",",Table1[[#This Row],[Location]])-1)</f>
        <v>San Francisco</v>
      </c>
      <c r="H2093" t="s">
        <v>118</v>
      </c>
      <c r="I2093" t="s">
        <v>66</v>
      </c>
      <c r="J2093" t="s">
        <v>39</v>
      </c>
      <c r="K2093" t="b">
        <v>0</v>
      </c>
      <c r="L2093">
        <v>1</v>
      </c>
      <c r="M2093">
        <v>0</v>
      </c>
      <c r="N2093">
        <v>0</v>
      </c>
      <c r="O2093">
        <v>0</v>
      </c>
      <c r="P2093">
        <v>0</v>
      </c>
      <c r="Q2093">
        <v>1</v>
      </c>
    </row>
    <row r="2094" spans="1:17" x14ac:dyDescent="0.3">
      <c r="A2094" t="str">
        <f>Cleaning!E1997</f>
        <v>Data Analyst</v>
      </c>
      <c r="B2094" s="2">
        <f>Cleaning!F1997*1000</f>
        <v>82000</v>
      </c>
      <c r="C2094" s="2">
        <f>Cleaning!G1997*1000</f>
        <v>116000</v>
      </c>
      <c r="D2094" s="2">
        <f>(Table1[[#This Row],[Salary (Min)]]+Table1[[#This Row],[Salary (Max)]])/2</f>
        <v>99000</v>
      </c>
      <c r="E2094" t="s">
        <v>7510</v>
      </c>
      <c r="F2094" t="s">
        <v>405</v>
      </c>
      <c r="G2094" t="str">
        <f>LEFT(Table1[[#This Row],[Location]],FIND(",",Table1[[#This Row],[Location]])-1)</f>
        <v>San Mateo</v>
      </c>
      <c r="H2094" t="s">
        <v>137</v>
      </c>
      <c r="I2094" t="s">
        <v>137</v>
      </c>
      <c r="J2094" t="s">
        <v>39</v>
      </c>
      <c r="K2094" t="b">
        <v>0</v>
      </c>
      <c r="L2094">
        <v>1</v>
      </c>
      <c r="M2094">
        <v>0</v>
      </c>
      <c r="N2094">
        <v>0</v>
      </c>
      <c r="O2094">
        <v>1</v>
      </c>
      <c r="P2094">
        <v>0</v>
      </c>
      <c r="Q2094">
        <v>0</v>
      </c>
    </row>
    <row r="2095" spans="1:17" x14ac:dyDescent="0.3">
      <c r="A2095" t="str">
        <f>Cleaning!E267</f>
        <v>Data Analyst</v>
      </c>
      <c r="B2095" s="2">
        <f>Cleaning!F267*1000</f>
        <v>84000</v>
      </c>
      <c r="C2095" s="2">
        <f>Cleaning!G267*1000</f>
        <v>90000</v>
      </c>
      <c r="D2095" s="2">
        <f>(Table1[[#This Row],[Salary (Min)]]+Table1[[#This Row],[Salary (Max)]])/2</f>
        <v>87000</v>
      </c>
      <c r="E2095" t="s">
        <v>6224</v>
      </c>
      <c r="F2095" t="s">
        <v>19</v>
      </c>
      <c r="G2095" t="str">
        <f>LEFT(Table1[[#This Row],[Location]],FIND(",",Table1[[#This Row],[Location]])-1)</f>
        <v>New York</v>
      </c>
      <c r="H2095" t="s">
        <v>91</v>
      </c>
      <c r="I2095" t="s">
        <v>366</v>
      </c>
      <c r="J2095" t="s">
        <v>155</v>
      </c>
      <c r="K2095" t="b">
        <v>0</v>
      </c>
      <c r="L2095">
        <v>1</v>
      </c>
      <c r="M2095">
        <v>0</v>
      </c>
      <c r="N2095">
        <v>0</v>
      </c>
      <c r="O2095">
        <v>0</v>
      </c>
      <c r="P2095">
        <v>0</v>
      </c>
      <c r="Q2095">
        <v>1</v>
      </c>
    </row>
    <row r="2096" spans="1:17" x14ac:dyDescent="0.3">
      <c r="A2096" t="str">
        <f>Cleaning!E268</f>
        <v>Data Analyst</v>
      </c>
      <c r="B2096" s="2">
        <f>Cleaning!F268*1000</f>
        <v>84000</v>
      </c>
      <c r="C2096" s="2">
        <f>Cleaning!G268*1000</f>
        <v>90000</v>
      </c>
      <c r="D2096" s="2">
        <f>(Table1[[#This Row],[Salary (Min)]]+Table1[[#This Row],[Salary (Max)]])/2</f>
        <v>87000</v>
      </c>
      <c r="E2096" t="s">
        <v>6366</v>
      </c>
      <c r="F2096" t="s">
        <v>19</v>
      </c>
      <c r="G2096" t="str">
        <f>LEFT(Table1[[#This Row],[Location]],FIND(",",Table1[[#This Row],[Location]])-1)</f>
        <v>New York</v>
      </c>
      <c r="H2096" t="s">
        <v>91</v>
      </c>
      <c r="I2096" t="s">
        <v>202</v>
      </c>
      <c r="J2096" t="s">
        <v>155</v>
      </c>
      <c r="K2096" t="b">
        <v>0</v>
      </c>
      <c r="L2096">
        <v>1</v>
      </c>
      <c r="M2096">
        <v>1</v>
      </c>
      <c r="N2096">
        <v>0</v>
      </c>
      <c r="O2096">
        <v>0</v>
      </c>
      <c r="P2096">
        <v>0</v>
      </c>
      <c r="Q2096">
        <v>0</v>
      </c>
    </row>
    <row r="2097" spans="1:17" x14ac:dyDescent="0.3">
      <c r="A2097" t="str">
        <f>Cleaning!E269</f>
        <v>Data Analyst</v>
      </c>
      <c r="B2097" s="2">
        <f>Cleaning!F269*1000</f>
        <v>84000</v>
      </c>
      <c r="C2097" s="2">
        <f>Cleaning!G269*1000</f>
        <v>90000</v>
      </c>
      <c r="D2097" s="2">
        <f>(Table1[[#This Row],[Salary (Min)]]+Table1[[#This Row],[Salary (Max)]])/2</f>
        <v>87000</v>
      </c>
      <c r="E2097" t="s">
        <v>6367</v>
      </c>
      <c r="F2097" t="s">
        <v>19</v>
      </c>
      <c r="G2097" t="str">
        <f>LEFT(Table1[[#This Row],[Location]],FIND(",",Table1[[#This Row],[Location]])-1)</f>
        <v>New York</v>
      </c>
      <c r="H2097" t="s">
        <v>91</v>
      </c>
      <c r="I2097" t="s">
        <v>46</v>
      </c>
      <c r="J2097" t="s">
        <v>39</v>
      </c>
      <c r="K2097" t="b">
        <v>0</v>
      </c>
      <c r="L2097">
        <v>1</v>
      </c>
      <c r="M2097">
        <v>0</v>
      </c>
      <c r="N2097">
        <v>0</v>
      </c>
      <c r="O2097">
        <v>0</v>
      </c>
      <c r="P2097">
        <v>0</v>
      </c>
      <c r="Q2097">
        <v>0</v>
      </c>
    </row>
    <row r="2098" spans="1:17" x14ac:dyDescent="0.3">
      <c r="A2098" t="str">
        <f>Cleaning!E270</f>
        <v>Data Analyst</v>
      </c>
      <c r="B2098" s="2">
        <f>Cleaning!F270*1000</f>
        <v>84000</v>
      </c>
      <c r="C2098" s="2">
        <f>Cleaning!G270*1000</f>
        <v>90000</v>
      </c>
      <c r="D2098" s="2">
        <f>(Table1[[#This Row],[Salary (Min)]]+Table1[[#This Row],[Salary (Max)]])/2</f>
        <v>87000</v>
      </c>
      <c r="E2098" t="s">
        <v>6210</v>
      </c>
      <c r="F2098" t="s">
        <v>19</v>
      </c>
      <c r="G2098" t="str">
        <f>LEFT(Table1[[#This Row],[Location]],FIND(",",Table1[[#This Row],[Location]])-1)</f>
        <v>New York</v>
      </c>
      <c r="H2098" t="s">
        <v>51</v>
      </c>
      <c r="I2098" t="s">
        <v>46</v>
      </c>
      <c r="J2098" t="s">
        <v>24</v>
      </c>
      <c r="K2098" t="b">
        <v>0</v>
      </c>
      <c r="L2098">
        <v>1</v>
      </c>
      <c r="M2098">
        <v>0</v>
      </c>
      <c r="N2098">
        <v>0</v>
      </c>
      <c r="O2098">
        <v>1</v>
      </c>
      <c r="P2098">
        <v>1</v>
      </c>
      <c r="Q2098">
        <v>1</v>
      </c>
    </row>
    <row r="2099" spans="1:17" x14ac:dyDescent="0.3">
      <c r="A2099" t="str">
        <f>Cleaning!E271</f>
        <v>Data Analyst</v>
      </c>
      <c r="B2099" s="2">
        <f>Cleaning!F271*1000</f>
        <v>84000</v>
      </c>
      <c r="C2099" s="2">
        <f>Cleaning!G271*1000</f>
        <v>90000</v>
      </c>
      <c r="D2099" s="2">
        <f>(Table1[[#This Row],[Salary (Min)]]+Table1[[#This Row],[Salary (Max)]])/2</f>
        <v>87000</v>
      </c>
      <c r="E2099" t="s">
        <v>6368</v>
      </c>
      <c r="F2099" t="s">
        <v>659</v>
      </c>
      <c r="G2099" t="str">
        <f>LEFT(Table1[[#This Row],[Location]],FIND(",",Table1[[#This Row],[Location]])-1)</f>
        <v>Haworth</v>
      </c>
      <c r="H2099" t="s">
        <v>118</v>
      </c>
      <c r="I2099" t="s">
        <v>222</v>
      </c>
      <c r="J2099" t="s">
        <v>441</v>
      </c>
      <c r="K2099" t="b">
        <v>0</v>
      </c>
      <c r="L2099">
        <v>1</v>
      </c>
      <c r="M2099">
        <v>1</v>
      </c>
      <c r="N2099">
        <v>0</v>
      </c>
      <c r="O2099">
        <v>1</v>
      </c>
      <c r="P2099">
        <v>0</v>
      </c>
      <c r="Q2099">
        <v>0</v>
      </c>
    </row>
    <row r="2100" spans="1:17" x14ac:dyDescent="0.3">
      <c r="A2100" t="str">
        <f>Cleaning!E272</f>
        <v>Data Analyst</v>
      </c>
      <c r="B2100" s="2">
        <f>Cleaning!F272*1000</f>
        <v>84000</v>
      </c>
      <c r="C2100" s="2">
        <f>Cleaning!G272*1000</f>
        <v>90000</v>
      </c>
      <c r="D2100" s="2">
        <f>(Table1[[#This Row],[Salary (Min)]]+Table1[[#This Row],[Salary (Max)]])/2</f>
        <v>87000</v>
      </c>
      <c r="E2100" t="s">
        <v>6369</v>
      </c>
      <c r="F2100" t="s">
        <v>19</v>
      </c>
      <c r="G2100" t="str">
        <f>LEFT(Table1[[#This Row],[Location]],FIND(",",Table1[[#This Row],[Location]])-1)</f>
        <v>New York</v>
      </c>
      <c r="H2100" t="s">
        <v>35</v>
      </c>
      <c r="I2100" t="s">
        <v>930</v>
      </c>
      <c r="J2100" t="s">
        <v>75</v>
      </c>
      <c r="K2100" t="b">
        <v>0</v>
      </c>
      <c r="L2100">
        <v>1</v>
      </c>
      <c r="M2100">
        <v>1</v>
      </c>
      <c r="N2100">
        <v>0</v>
      </c>
      <c r="O2100">
        <v>1</v>
      </c>
      <c r="P2100">
        <v>0</v>
      </c>
      <c r="Q2100">
        <v>1</v>
      </c>
    </row>
    <row r="2101" spans="1:17" x14ac:dyDescent="0.3">
      <c r="A2101" t="str">
        <f>Cleaning!E273</f>
        <v>Data Analyst</v>
      </c>
      <c r="B2101" s="2">
        <f>Cleaning!F273*1000</f>
        <v>84000</v>
      </c>
      <c r="C2101" s="2">
        <f>Cleaning!G273*1000</f>
        <v>90000</v>
      </c>
      <c r="D2101" s="2">
        <f>(Table1[[#This Row],[Salary (Min)]]+Table1[[#This Row],[Salary (Max)]])/2</f>
        <v>87000</v>
      </c>
      <c r="E2101" t="s">
        <v>6370</v>
      </c>
      <c r="F2101" t="s">
        <v>19</v>
      </c>
      <c r="G2101" t="str">
        <f>LEFT(Table1[[#This Row],[Location]],FIND(",",Table1[[#This Row],[Location]])-1)</f>
        <v>New York</v>
      </c>
      <c r="H2101" t="s">
        <v>91</v>
      </c>
      <c r="I2101" t="s">
        <v>137</v>
      </c>
      <c r="J2101" t="s">
        <v>39</v>
      </c>
      <c r="K2101" t="b">
        <v>0</v>
      </c>
      <c r="L2101">
        <v>1</v>
      </c>
      <c r="M2101">
        <v>0</v>
      </c>
      <c r="N2101">
        <v>0</v>
      </c>
      <c r="O2101">
        <v>0</v>
      </c>
      <c r="P2101">
        <v>0</v>
      </c>
      <c r="Q2101">
        <v>1</v>
      </c>
    </row>
    <row r="2102" spans="1:17" x14ac:dyDescent="0.3">
      <c r="A2102" t="str">
        <f>Cleaning!E274</f>
        <v>Data Analyst</v>
      </c>
      <c r="B2102" s="2">
        <f>Cleaning!F274*1000</f>
        <v>84000</v>
      </c>
      <c r="C2102" s="2">
        <f>Cleaning!G274*1000</f>
        <v>90000</v>
      </c>
      <c r="D2102" s="2">
        <f>(Table1[[#This Row],[Salary (Min)]]+Table1[[#This Row],[Salary (Max)]])/2</f>
        <v>87000</v>
      </c>
      <c r="E2102" t="s">
        <v>6371</v>
      </c>
      <c r="F2102" t="s">
        <v>103</v>
      </c>
      <c r="G2102" t="str">
        <f>LEFT(Table1[[#This Row],[Location]],FIND(",",Table1[[#This Row],[Location]])-1)</f>
        <v>Jersey City</v>
      </c>
      <c r="H2102" t="s">
        <v>137</v>
      </c>
      <c r="I2102" t="s">
        <v>137</v>
      </c>
      <c r="J2102" t="s">
        <v>137</v>
      </c>
      <c r="K2102" t="b">
        <v>0</v>
      </c>
      <c r="L2102">
        <v>1</v>
      </c>
      <c r="M2102">
        <v>1</v>
      </c>
      <c r="N2102">
        <v>0</v>
      </c>
      <c r="O2102">
        <v>1</v>
      </c>
      <c r="P2102">
        <v>0</v>
      </c>
      <c r="Q2102">
        <v>1</v>
      </c>
    </row>
    <row r="2103" spans="1:17" x14ac:dyDescent="0.3">
      <c r="A2103" t="str">
        <f>Cleaning!E275</f>
        <v>Data Analyst</v>
      </c>
      <c r="B2103" s="2">
        <f>Cleaning!F275*1000</f>
        <v>84000</v>
      </c>
      <c r="C2103" s="2">
        <f>Cleaning!G275*1000</f>
        <v>90000</v>
      </c>
      <c r="D2103" s="2">
        <f>(Table1[[#This Row],[Salary (Min)]]+Table1[[#This Row],[Salary (Max)]])/2</f>
        <v>87000</v>
      </c>
      <c r="E2103" t="s">
        <v>6372</v>
      </c>
      <c r="F2103" t="s">
        <v>19</v>
      </c>
      <c r="G2103" t="str">
        <f>LEFT(Table1[[#This Row],[Location]],FIND(",",Table1[[#This Row],[Location]])-1)</f>
        <v>New York</v>
      </c>
      <c r="H2103" t="s">
        <v>35</v>
      </c>
      <c r="I2103" t="s">
        <v>222</v>
      </c>
      <c r="J2103" t="s">
        <v>24</v>
      </c>
      <c r="K2103" t="b">
        <v>0</v>
      </c>
      <c r="L2103">
        <v>0</v>
      </c>
      <c r="M2103">
        <v>1</v>
      </c>
      <c r="N2103">
        <v>0</v>
      </c>
      <c r="O2103">
        <v>0</v>
      </c>
      <c r="P2103">
        <v>0</v>
      </c>
      <c r="Q2103">
        <v>0</v>
      </c>
    </row>
    <row r="2104" spans="1:17" x14ac:dyDescent="0.3">
      <c r="A2104" t="str">
        <f>Cleaning!E276</f>
        <v>Data Analyst</v>
      </c>
      <c r="B2104" s="2">
        <f>Cleaning!F276*1000</f>
        <v>84000</v>
      </c>
      <c r="C2104" s="2">
        <f>Cleaning!G276*1000</f>
        <v>90000</v>
      </c>
      <c r="D2104" s="2">
        <f>(Table1[[#This Row],[Salary (Min)]]+Table1[[#This Row],[Salary (Max)]])/2</f>
        <v>87000</v>
      </c>
      <c r="E2104" t="s">
        <v>6210</v>
      </c>
      <c r="F2104" t="s">
        <v>19</v>
      </c>
      <c r="G2104" t="str">
        <f>LEFT(Table1[[#This Row],[Location]],FIND(",",Table1[[#This Row],[Location]])-1)</f>
        <v>New York</v>
      </c>
      <c r="H2104" t="s">
        <v>51</v>
      </c>
      <c r="I2104" t="s">
        <v>46</v>
      </c>
      <c r="J2104" t="s">
        <v>24</v>
      </c>
      <c r="K2104" t="b">
        <v>0</v>
      </c>
      <c r="L2104">
        <v>1</v>
      </c>
      <c r="M2104">
        <v>0</v>
      </c>
      <c r="N2104">
        <v>0</v>
      </c>
      <c r="O2104">
        <v>1</v>
      </c>
      <c r="P2104">
        <v>0</v>
      </c>
      <c r="Q2104">
        <v>1</v>
      </c>
    </row>
    <row r="2105" spans="1:17" x14ac:dyDescent="0.3">
      <c r="A2105" t="str">
        <f>Cleaning!E277</f>
        <v>Data Analyst</v>
      </c>
      <c r="B2105" s="2">
        <f>Cleaning!F277*1000</f>
        <v>84000</v>
      </c>
      <c r="C2105" s="2">
        <f>Cleaning!G277*1000</f>
        <v>90000</v>
      </c>
      <c r="D2105" s="2">
        <f>(Table1[[#This Row],[Salary (Min)]]+Table1[[#This Row],[Salary (Max)]])/2</f>
        <v>87000</v>
      </c>
      <c r="E2105" t="s">
        <v>6373</v>
      </c>
      <c r="F2105" t="s">
        <v>103</v>
      </c>
      <c r="G2105" t="str">
        <f>LEFT(Table1[[#This Row],[Location]],FIND(",",Table1[[#This Row],[Location]])-1)</f>
        <v>Jersey City</v>
      </c>
      <c r="H2105" t="s">
        <v>137</v>
      </c>
      <c r="I2105" t="s">
        <v>137</v>
      </c>
      <c r="J2105" t="s">
        <v>39</v>
      </c>
      <c r="K2105" t="b">
        <v>0</v>
      </c>
      <c r="L2105">
        <v>1</v>
      </c>
      <c r="M2105">
        <v>0</v>
      </c>
      <c r="N2105">
        <v>0</v>
      </c>
      <c r="O2105">
        <v>1</v>
      </c>
      <c r="P2105">
        <v>0</v>
      </c>
      <c r="Q2105">
        <v>1</v>
      </c>
    </row>
    <row r="2106" spans="1:17" x14ac:dyDescent="0.3">
      <c r="A2106" t="str">
        <f>Cleaning!E278</f>
        <v>Data Analyst</v>
      </c>
      <c r="B2106" s="2">
        <f>Cleaning!F278*1000</f>
        <v>84000</v>
      </c>
      <c r="C2106" s="2">
        <f>Cleaning!G278*1000</f>
        <v>90000</v>
      </c>
      <c r="D2106" s="2">
        <f>(Table1[[#This Row],[Salary (Min)]]+Table1[[#This Row],[Salary (Max)]])/2</f>
        <v>87000</v>
      </c>
      <c r="E2106" t="s">
        <v>6374</v>
      </c>
      <c r="F2106" t="s">
        <v>19</v>
      </c>
      <c r="G2106" t="str">
        <f>LEFT(Table1[[#This Row],[Location]],FIND(",",Table1[[#This Row],[Location]])-1)</f>
        <v>New York</v>
      </c>
      <c r="H2106" t="s">
        <v>137</v>
      </c>
      <c r="I2106" t="s">
        <v>137</v>
      </c>
      <c r="J2106" t="s">
        <v>137</v>
      </c>
      <c r="K2106" t="b">
        <v>0</v>
      </c>
      <c r="L2106">
        <v>1</v>
      </c>
      <c r="M2106">
        <v>0</v>
      </c>
      <c r="N2106">
        <v>0</v>
      </c>
      <c r="O2106">
        <v>1</v>
      </c>
      <c r="P2106">
        <v>0</v>
      </c>
      <c r="Q2106">
        <v>1</v>
      </c>
    </row>
    <row r="2107" spans="1:17" x14ac:dyDescent="0.3">
      <c r="A2107" t="str">
        <f>Cleaning!E279</f>
        <v>Business Analyst</v>
      </c>
      <c r="B2107" s="2">
        <f>Cleaning!F279*1000</f>
        <v>84000</v>
      </c>
      <c r="C2107" s="2">
        <f>Cleaning!G279*1000</f>
        <v>90000</v>
      </c>
      <c r="D2107" s="2">
        <f>(Table1[[#This Row],[Salary (Min)]]+Table1[[#This Row],[Salary (Max)]])/2</f>
        <v>87000</v>
      </c>
      <c r="E2107" t="s">
        <v>6266</v>
      </c>
      <c r="F2107" t="s">
        <v>506</v>
      </c>
      <c r="G2107" t="str">
        <f>LEFT(Table1[[#This Row],[Location]],FIND(",",Table1[[#This Row],[Location]])-1)</f>
        <v>Manhasset</v>
      </c>
      <c r="H2107" t="s">
        <v>28</v>
      </c>
      <c r="I2107" t="s">
        <v>29</v>
      </c>
      <c r="J2107" t="s">
        <v>132</v>
      </c>
      <c r="K2107" t="b">
        <v>0</v>
      </c>
      <c r="L2107">
        <v>1</v>
      </c>
      <c r="M2107">
        <v>0</v>
      </c>
      <c r="N2107">
        <v>0</v>
      </c>
      <c r="O2107">
        <v>0</v>
      </c>
      <c r="P2107">
        <v>1</v>
      </c>
      <c r="Q2107">
        <v>1</v>
      </c>
    </row>
    <row r="2108" spans="1:17" x14ac:dyDescent="0.3">
      <c r="A2108" t="str">
        <f>Cleaning!E280</f>
        <v>Data Analyst</v>
      </c>
      <c r="B2108" s="2">
        <f>Cleaning!F280*1000</f>
        <v>84000</v>
      </c>
      <c r="C2108" s="2">
        <f>Cleaning!G280*1000</f>
        <v>90000</v>
      </c>
      <c r="D2108" s="2">
        <f>(Table1[[#This Row],[Salary (Min)]]+Table1[[#This Row],[Salary (Max)]])/2</f>
        <v>87000</v>
      </c>
      <c r="E2108" t="s">
        <v>6343</v>
      </c>
      <c r="F2108" t="s">
        <v>19</v>
      </c>
      <c r="G2108" t="str">
        <f>LEFT(Table1[[#This Row],[Location]],FIND(",",Table1[[#This Row],[Location]])-1)</f>
        <v>New York</v>
      </c>
      <c r="H2108" t="s">
        <v>91</v>
      </c>
      <c r="I2108" t="s">
        <v>46</v>
      </c>
      <c r="J2108" t="s">
        <v>39</v>
      </c>
      <c r="K2108" t="b">
        <v>0</v>
      </c>
      <c r="L2108">
        <v>0</v>
      </c>
      <c r="M2108">
        <v>0</v>
      </c>
      <c r="N2108">
        <v>0</v>
      </c>
      <c r="O2108">
        <v>0</v>
      </c>
      <c r="P2108">
        <v>0</v>
      </c>
      <c r="Q2108">
        <v>1</v>
      </c>
    </row>
    <row r="2109" spans="1:17" x14ac:dyDescent="0.3">
      <c r="A2109" t="str">
        <f>Cleaning!E281</f>
        <v>Data Analyst</v>
      </c>
      <c r="B2109" s="2">
        <f>Cleaning!F281*1000</f>
        <v>84000</v>
      </c>
      <c r="C2109" s="2">
        <f>Cleaning!G281*1000</f>
        <v>90000</v>
      </c>
      <c r="D2109" s="2">
        <f>(Table1[[#This Row],[Salary (Min)]]+Table1[[#This Row],[Salary (Max)]])/2</f>
        <v>87000</v>
      </c>
      <c r="E2109" t="s">
        <v>6375</v>
      </c>
      <c r="F2109" t="s">
        <v>955</v>
      </c>
      <c r="G2109" t="str">
        <f>LEFT(Table1[[#This Row],[Location]],FIND(",",Table1[[#This Row],[Location]])-1)</f>
        <v>Valley Stream</v>
      </c>
      <c r="H2109" t="s">
        <v>137</v>
      </c>
      <c r="I2109" t="s">
        <v>137</v>
      </c>
      <c r="J2109" t="s">
        <v>137</v>
      </c>
      <c r="K2109" t="b">
        <v>0</v>
      </c>
      <c r="L2109">
        <v>1</v>
      </c>
      <c r="M2109">
        <v>0</v>
      </c>
      <c r="N2109">
        <v>0</v>
      </c>
      <c r="O2109">
        <v>1</v>
      </c>
      <c r="P2109">
        <v>0</v>
      </c>
      <c r="Q2109">
        <v>1</v>
      </c>
    </row>
    <row r="2110" spans="1:17" x14ac:dyDescent="0.3">
      <c r="A2110" t="str">
        <f>Cleaning!E282</f>
        <v>Data Analyst</v>
      </c>
      <c r="B2110" s="2">
        <f>Cleaning!F282*1000</f>
        <v>84000</v>
      </c>
      <c r="C2110" s="2">
        <f>Cleaning!G282*1000</f>
        <v>90000</v>
      </c>
      <c r="D2110" s="2">
        <f>(Table1[[#This Row],[Salary (Min)]]+Table1[[#This Row],[Salary (Max)]])/2</f>
        <v>87000</v>
      </c>
      <c r="E2110" t="s">
        <v>6376</v>
      </c>
      <c r="F2110" t="s">
        <v>19</v>
      </c>
      <c r="G2110" t="str">
        <f>LEFT(Table1[[#This Row],[Location]],FIND(",",Table1[[#This Row],[Location]])-1)</f>
        <v>New York</v>
      </c>
      <c r="H2110" t="s">
        <v>35</v>
      </c>
      <c r="I2110" t="s">
        <v>119</v>
      </c>
      <c r="J2110" t="s">
        <v>75</v>
      </c>
      <c r="K2110" t="b">
        <v>0</v>
      </c>
      <c r="L2110">
        <v>1</v>
      </c>
      <c r="M2110">
        <v>0</v>
      </c>
      <c r="N2110">
        <v>0</v>
      </c>
      <c r="O2110">
        <v>1</v>
      </c>
      <c r="P2110">
        <v>1</v>
      </c>
      <c r="Q2110">
        <v>1</v>
      </c>
    </row>
    <row r="2111" spans="1:17" x14ac:dyDescent="0.3">
      <c r="A2111" t="str">
        <f>Cleaning!E283</f>
        <v>Data Analyst</v>
      </c>
      <c r="B2111" s="2">
        <f>Cleaning!F283*1000</f>
        <v>84000</v>
      </c>
      <c r="C2111" s="2">
        <f>Cleaning!G283*1000</f>
        <v>90000</v>
      </c>
      <c r="D2111" s="2">
        <f>(Table1[[#This Row],[Salary (Min)]]+Table1[[#This Row],[Salary (Max)]])/2</f>
        <v>87000</v>
      </c>
      <c r="E2111" t="s">
        <v>6377</v>
      </c>
      <c r="F2111" t="s">
        <v>507</v>
      </c>
      <c r="G2111" t="str">
        <f>LEFT(Table1[[#This Row],[Location]],FIND(",",Table1[[#This Row],[Location]])-1)</f>
        <v>Lake Success</v>
      </c>
      <c r="H2111" t="s">
        <v>51</v>
      </c>
      <c r="I2111" t="s">
        <v>29</v>
      </c>
      <c r="J2111" t="s">
        <v>39</v>
      </c>
      <c r="K2111" t="b">
        <v>0</v>
      </c>
      <c r="L2111">
        <v>1</v>
      </c>
      <c r="M2111">
        <v>1</v>
      </c>
      <c r="N2111">
        <v>1</v>
      </c>
      <c r="O2111">
        <v>1</v>
      </c>
      <c r="P2111">
        <v>0</v>
      </c>
      <c r="Q2111">
        <v>1</v>
      </c>
    </row>
    <row r="2112" spans="1:17" x14ac:dyDescent="0.3">
      <c r="A2112" t="str">
        <f>Cleaning!E284</f>
        <v>Business Analyst</v>
      </c>
      <c r="B2112" s="2">
        <f>Cleaning!F284*1000</f>
        <v>84000</v>
      </c>
      <c r="C2112" s="2">
        <f>Cleaning!G284*1000</f>
        <v>90000</v>
      </c>
      <c r="D2112" s="2">
        <f>(Table1[[#This Row],[Salary (Min)]]+Table1[[#This Row],[Salary (Max)]])/2</f>
        <v>87000</v>
      </c>
      <c r="E2112" t="s">
        <v>6378</v>
      </c>
      <c r="F2112" t="s">
        <v>103</v>
      </c>
      <c r="G2112" t="str">
        <f>LEFT(Table1[[#This Row],[Location]],FIND(",",Table1[[#This Row],[Location]])-1)</f>
        <v>Jersey City</v>
      </c>
      <c r="H2112" t="s">
        <v>20</v>
      </c>
      <c r="I2112" t="s">
        <v>202</v>
      </c>
      <c r="J2112" t="s">
        <v>120</v>
      </c>
      <c r="K2112" t="b">
        <v>0</v>
      </c>
      <c r="L2112">
        <v>1</v>
      </c>
      <c r="M2112">
        <v>0</v>
      </c>
      <c r="N2112">
        <v>0</v>
      </c>
      <c r="O2112">
        <v>0</v>
      </c>
      <c r="P2112">
        <v>0</v>
      </c>
      <c r="Q2112">
        <v>1</v>
      </c>
    </row>
    <row r="2113" spans="1:17" x14ac:dyDescent="0.3">
      <c r="A2113" t="str">
        <f>Cleaning!E1499</f>
        <v>Data Analyst</v>
      </c>
      <c r="B2113" s="2">
        <f>Cleaning!F1499*1000</f>
        <v>89000</v>
      </c>
      <c r="C2113" s="2">
        <f>Cleaning!G1499*1000</f>
        <v>151000</v>
      </c>
      <c r="D2113" s="2">
        <f>(Table1[[#This Row],[Salary (Min)]]+Table1[[#This Row],[Salary (Max)]])/2</f>
        <v>120000</v>
      </c>
      <c r="E2113" t="s">
        <v>7207</v>
      </c>
      <c r="F2113" t="s">
        <v>976</v>
      </c>
      <c r="G2113" t="str">
        <f>LEFT(Table1[[#This Row],[Location]],FIND(",",Table1[[#This Row],[Location]])-1)</f>
        <v>Santa Clara</v>
      </c>
      <c r="H2113" t="s">
        <v>118</v>
      </c>
      <c r="I2113" t="s">
        <v>46</v>
      </c>
      <c r="J2113" t="s">
        <v>39</v>
      </c>
      <c r="K2113" t="b">
        <v>0</v>
      </c>
      <c r="L2113">
        <v>0</v>
      </c>
      <c r="M2113">
        <v>0</v>
      </c>
      <c r="N2113">
        <v>0</v>
      </c>
      <c r="O2113">
        <v>0</v>
      </c>
      <c r="P2113">
        <v>0</v>
      </c>
      <c r="Q2113">
        <v>1</v>
      </c>
    </row>
    <row r="2114" spans="1:17" x14ac:dyDescent="0.3">
      <c r="A2114" t="str">
        <f>Cleaning!E1500</f>
        <v>Data Analyst</v>
      </c>
      <c r="B2114" s="2">
        <f>Cleaning!F1500*1000</f>
        <v>89000</v>
      </c>
      <c r="C2114" s="2">
        <f>Cleaning!G1500*1000</f>
        <v>151000</v>
      </c>
      <c r="D2114" s="2">
        <f>(Table1[[#This Row],[Salary (Min)]]+Table1[[#This Row],[Salary (Max)]])/2</f>
        <v>120000</v>
      </c>
      <c r="E2114" t="s">
        <v>6589</v>
      </c>
      <c r="F2114" t="s">
        <v>1862</v>
      </c>
      <c r="G2114" t="str">
        <f>LEFT(Table1[[#This Row],[Location]],FIND(",",Table1[[#This Row],[Location]])-1)</f>
        <v>Los Gatos</v>
      </c>
      <c r="H2114" t="s">
        <v>35</v>
      </c>
      <c r="I2114" t="s">
        <v>37</v>
      </c>
      <c r="J2114" t="s">
        <v>86</v>
      </c>
      <c r="K2114" t="b">
        <v>0</v>
      </c>
      <c r="L2114">
        <v>1</v>
      </c>
      <c r="M2114">
        <v>0</v>
      </c>
      <c r="N2114">
        <v>0</v>
      </c>
      <c r="O2114">
        <v>0</v>
      </c>
      <c r="P2114">
        <v>0</v>
      </c>
      <c r="Q2114">
        <v>1</v>
      </c>
    </row>
    <row r="2115" spans="1:17" x14ac:dyDescent="0.3">
      <c r="A2115" t="str">
        <f>Cleaning!E1501</f>
        <v>Data Analyst</v>
      </c>
      <c r="B2115" s="2">
        <f>Cleaning!F1501*1000</f>
        <v>89000</v>
      </c>
      <c r="C2115" s="2">
        <f>Cleaning!G1501*1000</f>
        <v>151000</v>
      </c>
      <c r="D2115" s="2">
        <f>(Table1[[#This Row],[Salary (Min)]]+Table1[[#This Row],[Salary (Max)]])/2</f>
        <v>120000</v>
      </c>
      <c r="E2115" t="s">
        <v>7208</v>
      </c>
      <c r="F2115" t="s">
        <v>241</v>
      </c>
      <c r="G2115" t="str">
        <f>LEFT(Table1[[#This Row],[Location]],FIND(",",Table1[[#This Row],[Location]])-1)</f>
        <v>San Jose</v>
      </c>
      <c r="H2115" t="s">
        <v>91</v>
      </c>
      <c r="I2115" t="s">
        <v>222</v>
      </c>
      <c r="J2115" t="s">
        <v>106</v>
      </c>
      <c r="K2115" t="b">
        <v>0</v>
      </c>
      <c r="L2115">
        <v>1</v>
      </c>
      <c r="M2115">
        <v>1</v>
      </c>
      <c r="N2115">
        <v>0</v>
      </c>
      <c r="O2115">
        <v>1</v>
      </c>
      <c r="P2115">
        <v>0</v>
      </c>
      <c r="Q2115">
        <v>1</v>
      </c>
    </row>
    <row r="2116" spans="1:17" x14ac:dyDescent="0.3">
      <c r="A2116" t="str">
        <f>Cleaning!E1502</f>
        <v>Data Analyst</v>
      </c>
      <c r="B2116" s="2">
        <f>Cleaning!F1502*1000</f>
        <v>89000</v>
      </c>
      <c r="C2116" s="2">
        <f>Cleaning!G1502*1000</f>
        <v>151000</v>
      </c>
      <c r="D2116" s="2">
        <f>(Table1[[#This Row],[Salary (Min)]]+Table1[[#This Row],[Salary (Max)]])/2</f>
        <v>120000</v>
      </c>
      <c r="E2116" t="s">
        <v>6635</v>
      </c>
      <c r="F2116" t="s">
        <v>976</v>
      </c>
      <c r="G2116" t="str">
        <f>LEFT(Table1[[#This Row],[Location]],FIND(",",Table1[[#This Row],[Location]])-1)</f>
        <v>Santa Clara</v>
      </c>
      <c r="H2116" t="s">
        <v>28</v>
      </c>
      <c r="I2116" t="s">
        <v>202</v>
      </c>
      <c r="J2116" t="s">
        <v>132</v>
      </c>
      <c r="K2116" t="b">
        <v>0</v>
      </c>
      <c r="L2116">
        <v>1</v>
      </c>
      <c r="M2116">
        <v>0</v>
      </c>
      <c r="N2116">
        <v>0</v>
      </c>
      <c r="O2116">
        <v>1</v>
      </c>
      <c r="P2116">
        <v>0</v>
      </c>
      <c r="Q2116">
        <v>0</v>
      </c>
    </row>
    <row r="2117" spans="1:17" x14ac:dyDescent="0.3">
      <c r="A2117" t="str">
        <f>Cleaning!E1503</f>
        <v>Data Analyst</v>
      </c>
      <c r="B2117" s="2">
        <f>Cleaning!F1503*1000</f>
        <v>89000</v>
      </c>
      <c r="C2117" s="2">
        <f>Cleaning!G1503*1000</f>
        <v>151000</v>
      </c>
      <c r="D2117" s="2">
        <f>(Table1[[#This Row],[Salary (Min)]]+Table1[[#This Row],[Salary (Max)]])/2</f>
        <v>120000</v>
      </c>
      <c r="E2117" t="s">
        <v>7209</v>
      </c>
      <c r="F2117" t="s">
        <v>2038</v>
      </c>
      <c r="G2117" t="str">
        <f>LEFT(Table1[[#This Row],[Location]],FIND(",",Table1[[#This Row],[Location]])-1)</f>
        <v>Cupertino</v>
      </c>
      <c r="H2117" t="s">
        <v>72</v>
      </c>
      <c r="I2117" t="s">
        <v>222</v>
      </c>
      <c r="J2117" t="s">
        <v>24</v>
      </c>
      <c r="K2117" t="b">
        <v>0</v>
      </c>
      <c r="L2117">
        <v>1</v>
      </c>
      <c r="M2117">
        <v>1</v>
      </c>
      <c r="N2117">
        <v>0</v>
      </c>
      <c r="O2117">
        <v>0</v>
      </c>
      <c r="P2117">
        <v>0</v>
      </c>
      <c r="Q2117">
        <v>0</v>
      </c>
    </row>
    <row r="2118" spans="1:17" x14ac:dyDescent="0.3">
      <c r="A2118" t="str">
        <f>Cleaning!E1504</f>
        <v>Data Analyst</v>
      </c>
      <c r="B2118" s="2">
        <f>Cleaning!F1504*1000</f>
        <v>89000</v>
      </c>
      <c r="C2118" s="2">
        <f>Cleaning!G1504*1000</f>
        <v>151000</v>
      </c>
      <c r="D2118" s="2">
        <f>(Table1[[#This Row],[Salary (Min)]]+Table1[[#This Row],[Salary (Max)]])/2</f>
        <v>120000</v>
      </c>
      <c r="E2118" t="s">
        <v>7210</v>
      </c>
      <c r="F2118" t="s">
        <v>241</v>
      </c>
      <c r="G2118" t="str">
        <f>LEFT(Table1[[#This Row],[Location]],FIND(",",Table1[[#This Row],[Location]])-1)</f>
        <v>San Jose</v>
      </c>
      <c r="H2118" t="s">
        <v>51</v>
      </c>
      <c r="I2118" t="s">
        <v>1374</v>
      </c>
      <c r="J2118" t="s">
        <v>24</v>
      </c>
      <c r="K2118" t="b">
        <v>0</v>
      </c>
      <c r="L2118">
        <v>0</v>
      </c>
      <c r="M2118">
        <v>0</v>
      </c>
      <c r="N2118">
        <v>0</v>
      </c>
      <c r="O2118">
        <v>0</v>
      </c>
      <c r="P2118">
        <v>0</v>
      </c>
      <c r="Q2118">
        <v>0</v>
      </c>
    </row>
    <row r="2119" spans="1:17" x14ac:dyDescent="0.3">
      <c r="A2119" t="str">
        <f>Cleaning!E1505</f>
        <v>Business Analyst</v>
      </c>
      <c r="B2119" s="2">
        <f>Cleaning!F1505*1000</f>
        <v>89000</v>
      </c>
      <c r="C2119" s="2">
        <f>Cleaning!G1505*1000</f>
        <v>151000</v>
      </c>
      <c r="D2119" s="2">
        <f>(Table1[[#This Row],[Salary (Min)]]+Table1[[#This Row],[Salary (Max)]])/2</f>
        <v>120000</v>
      </c>
      <c r="E2119" t="s">
        <v>6889</v>
      </c>
      <c r="F2119" t="s">
        <v>241</v>
      </c>
      <c r="G2119" t="str">
        <f>LEFT(Table1[[#This Row],[Location]],FIND(",",Table1[[#This Row],[Location]])-1)</f>
        <v>San Jose</v>
      </c>
      <c r="H2119" t="s">
        <v>118</v>
      </c>
      <c r="I2119" t="s">
        <v>99</v>
      </c>
      <c r="J2119" t="s">
        <v>106</v>
      </c>
      <c r="K2119" t="b">
        <v>0</v>
      </c>
      <c r="L2119">
        <v>0</v>
      </c>
      <c r="M2119">
        <v>0</v>
      </c>
      <c r="N2119">
        <v>0</v>
      </c>
      <c r="O2119">
        <v>0</v>
      </c>
      <c r="P2119">
        <v>0</v>
      </c>
      <c r="Q2119">
        <v>0</v>
      </c>
    </row>
    <row r="2120" spans="1:17" x14ac:dyDescent="0.3">
      <c r="A2120" t="str">
        <f>Cleaning!E1506</f>
        <v>Data Analyst</v>
      </c>
      <c r="B2120" s="2">
        <f>Cleaning!F1506*1000</f>
        <v>89000</v>
      </c>
      <c r="C2120" s="2">
        <f>Cleaning!G1506*1000</f>
        <v>151000</v>
      </c>
      <c r="D2120" s="2">
        <f>(Table1[[#This Row],[Salary (Min)]]+Table1[[#This Row],[Salary (Max)]])/2</f>
        <v>120000</v>
      </c>
      <c r="E2120" t="s">
        <v>7211</v>
      </c>
      <c r="F2120" t="s">
        <v>241</v>
      </c>
      <c r="G2120" t="str">
        <f>LEFT(Table1[[#This Row],[Location]],FIND(",",Table1[[#This Row],[Location]])-1)</f>
        <v>San Jose</v>
      </c>
      <c r="H2120" t="s">
        <v>51</v>
      </c>
      <c r="I2120" t="s">
        <v>222</v>
      </c>
      <c r="J2120" t="s">
        <v>160</v>
      </c>
      <c r="K2120" t="b">
        <v>0</v>
      </c>
      <c r="L2120">
        <v>1</v>
      </c>
      <c r="M2120">
        <v>1</v>
      </c>
      <c r="N2120">
        <v>0</v>
      </c>
      <c r="O2120">
        <v>1</v>
      </c>
      <c r="P2120">
        <v>0</v>
      </c>
      <c r="Q2120">
        <v>1</v>
      </c>
    </row>
    <row r="2121" spans="1:17" x14ac:dyDescent="0.3">
      <c r="A2121" t="str">
        <f>Cleaning!E1507</f>
        <v>Data Analyst</v>
      </c>
      <c r="B2121" s="2">
        <f>Cleaning!F1507*1000</f>
        <v>89000</v>
      </c>
      <c r="C2121" s="2">
        <f>Cleaning!G1507*1000</f>
        <v>151000</v>
      </c>
      <c r="D2121" s="2">
        <f>(Table1[[#This Row],[Salary (Min)]]+Table1[[#This Row],[Salary (Max)]])/2</f>
        <v>120000</v>
      </c>
      <c r="E2121" t="s">
        <v>6945</v>
      </c>
      <c r="F2121" t="s">
        <v>257</v>
      </c>
      <c r="G2121" t="str">
        <f>LEFT(Table1[[#This Row],[Location]],FIND(",",Table1[[#This Row],[Location]])-1)</f>
        <v>Sunnyvale</v>
      </c>
      <c r="H2121" t="s">
        <v>28</v>
      </c>
      <c r="I2121" t="s">
        <v>46</v>
      </c>
      <c r="J2121" t="s">
        <v>229</v>
      </c>
      <c r="K2121" t="b">
        <v>0</v>
      </c>
      <c r="L2121">
        <v>1</v>
      </c>
      <c r="M2121">
        <v>0</v>
      </c>
      <c r="N2121">
        <v>0</v>
      </c>
      <c r="O2121">
        <v>0</v>
      </c>
      <c r="P2121">
        <v>1</v>
      </c>
      <c r="Q2121">
        <v>0</v>
      </c>
    </row>
    <row r="2122" spans="1:17" x14ac:dyDescent="0.3">
      <c r="A2122" t="str">
        <f>Cleaning!E1508</f>
        <v>Data Analyst</v>
      </c>
      <c r="B2122" s="2">
        <f>Cleaning!F1508*1000</f>
        <v>89000</v>
      </c>
      <c r="C2122" s="2">
        <f>Cleaning!G1508*1000</f>
        <v>151000</v>
      </c>
      <c r="D2122" s="2">
        <f>(Table1[[#This Row],[Salary (Min)]]+Table1[[#This Row],[Salary (Max)]])/2</f>
        <v>120000</v>
      </c>
      <c r="E2122" t="s">
        <v>6224</v>
      </c>
      <c r="F2122" t="s">
        <v>241</v>
      </c>
      <c r="G2122" t="str">
        <f>LEFT(Table1[[#This Row],[Location]],FIND(",",Table1[[#This Row],[Location]])-1)</f>
        <v>San Jose</v>
      </c>
      <c r="H2122" t="s">
        <v>91</v>
      </c>
      <c r="I2122" t="s">
        <v>366</v>
      </c>
      <c r="J2122" t="s">
        <v>155</v>
      </c>
      <c r="K2122" t="b">
        <v>0</v>
      </c>
      <c r="L2122">
        <v>0</v>
      </c>
      <c r="M2122">
        <v>0</v>
      </c>
      <c r="N2122">
        <v>0</v>
      </c>
      <c r="O2122">
        <v>0</v>
      </c>
      <c r="P2122">
        <v>0</v>
      </c>
      <c r="Q2122">
        <v>0</v>
      </c>
    </row>
    <row r="2123" spans="1:17" x14ac:dyDescent="0.3">
      <c r="A2123" t="str">
        <f>Cleaning!E1509</f>
        <v>Data Analyst</v>
      </c>
      <c r="B2123" s="2">
        <f>Cleaning!F1509*1000</f>
        <v>89000</v>
      </c>
      <c r="C2123" s="2">
        <f>Cleaning!G1509*1000</f>
        <v>151000</v>
      </c>
      <c r="D2123" s="2">
        <f>(Table1[[#This Row],[Salary (Min)]]+Table1[[#This Row],[Salary (Max)]])/2</f>
        <v>120000</v>
      </c>
      <c r="E2123" t="s">
        <v>7212</v>
      </c>
      <c r="F2123" t="s">
        <v>459</v>
      </c>
      <c r="G2123" t="str">
        <f>LEFT(Table1[[#This Row],[Location]],FIND(",",Table1[[#This Row],[Location]])-1)</f>
        <v>Menlo Park</v>
      </c>
      <c r="H2123" t="s">
        <v>118</v>
      </c>
      <c r="I2123" t="s">
        <v>46</v>
      </c>
      <c r="J2123" t="s">
        <v>120</v>
      </c>
      <c r="K2123" t="b">
        <v>0</v>
      </c>
      <c r="L2123">
        <v>1</v>
      </c>
      <c r="M2123">
        <v>0</v>
      </c>
      <c r="N2123">
        <v>0</v>
      </c>
      <c r="O2123">
        <v>1</v>
      </c>
      <c r="P2123">
        <v>1</v>
      </c>
      <c r="Q2123">
        <v>1</v>
      </c>
    </row>
    <row r="2124" spans="1:17" x14ac:dyDescent="0.3">
      <c r="A2124" t="str">
        <f>Cleaning!E1510</f>
        <v>Data Analyst</v>
      </c>
      <c r="B2124" s="2">
        <f>Cleaning!F1510*1000</f>
        <v>89000</v>
      </c>
      <c r="C2124" s="2">
        <f>Cleaning!G1510*1000</f>
        <v>151000</v>
      </c>
      <c r="D2124" s="2">
        <f>(Table1[[#This Row],[Salary (Min)]]+Table1[[#This Row],[Salary (Max)]])/2</f>
        <v>120000</v>
      </c>
      <c r="E2124" t="s">
        <v>7184</v>
      </c>
      <c r="F2124" t="s">
        <v>241</v>
      </c>
      <c r="G2124" t="str">
        <f>LEFT(Table1[[#This Row],[Location]],FIND(",",Table1[[#This Row],[Location]])-1)</f>
        <v>San Jose</v>
      </c>
      <c r="H2124" t="s">
        <v>91</v>
      </c>
      <c r="I2124" t="s">
        <v>178</v>
      </c>
      <c r="J2124" t="s">
        <v>106</v>
      </c>
      <c r="K2124" t="b">
        <v>0</v>
      </c>
      <c r="L2124">
        <v>1</v>
      </c>
      <c r="M2124">
        <v>0</v>
      </c>
      <c r="N2124">
        <v>0</v>
      </c>
      <c r="O2124">
        <v>0</v>
      </c>
      <c r="P2124">
        <v>0</v>
      </c>
      <c r="Q2124">
        <v>1</v>
      </c>
    </row>
    <row r="2125" spans="1:17" x14ac:dyDescent="0.3">
      <c r="A2125" t="str">
        <f>Cleaning!E1511</f>
        <v>Data Analyst</v>
      </c>
      <c r="B2125" s="2">
        <f>Cleaning!F1511*1000</f>
        <v>89000</v>
      </c>
      <c r="C2125" s="2">
        <f>Cleaning!G1511*1000</f>
        <v>151000</v>
      </c>
      <c r="D2125" s="2">
        <f>(Table1[[#This Row],[Salary (Min)]]+Table1[[#This Row],[Salary (Max)]])/2</f>
        <v>120000</v>
      </c>
      <c r="E2125" t="s">
        <v>7213</v>
      </c>
      <c r="F2125" t="s">
        <v>992</v>
      </c>
      <c r="G2125" t="str">
        <f>LEFT(Table1[[#This Row],[Location]],FIND(",",Table1[[#This Row],[Location]])-1)</f>
        <v>Redwood City</v>
      </c>
      <c r="H2125" t="s">
        <v>91</v>
      </c>
      <c r="I2125" t="s">
        <v>419</v>
      </c>
      <c r="J2125" t="s">
        <v>39</v>
      </c>
      <c r="K2125" t="b">
        <v>0</v>
      </c>
      <c r="L2125">
        <v>0</v>
      </c>
      <c r="M2125">
        <v>0</v>
      </c>
      <c r="N2125">
        <v>0</v>
      </c>
      <c r="O2125">
        <v>0</v>
      </c>
      <c r="P2125">
        <v>0</v>
      </c>
      <c r="Q2125">
        <v>1</v>
      </c>
    </row>
    <row r="2126" spans="1:17" x14ac:dyDescent="0.3">
      <c r="A2126" t="str">
        <f>Cleaning!E1512</f>
        <v>Data Analyst</v>
      </c>
      <c r="B2126" s="2">
        <f>Cleaning!F1512*1000</f>
        <v>89000</v>
      </c>
      <c r="C2126" s="2">
        <f>Cleaning!G1512*1000</f>
        <v>151000</v>
      </c>
      <c r="D2126" s="2">
        <f>(Table1[[#This Row],[Salary (Min)]]+Table1[[#This Row],[Salary (Max)]])/2</f>
        <v>120000</v>
      </c>
      <c r="E2126" t="s">
        <v>7214</v>
      </c>
      <c r="F2126" t="s">
        <v>992</v>
      </c>
      <c r="G2126" t="str">
        <f>LEFT(Table1[[#This Row],[Location]],FIND(",",Table1[[#This Row],[Location]])-1)</f>
        <v>Redwood City</v>
      </c>
      <c r="H2126" t="s">
        <v>20</v>
      </c>
      <c r="I2126" t="s">
        <v>37</v>
      </c>
      <c r="J2126" t="s">
        <v>24</v>
      </c>
      <c r="K2126" t="b">
        <v>0</v>
      </c>
      <c r="L2126">
        <v>1</v>
      </c>
      <c r="M2126">
        <v>1</v>
      </c>
      <c r="N2126">
        <v>0</v>
      </c>
      <c r="O2126">
        <v>0</v>
      </c>
      <c r="P2126">
        <v>0</v>
      </c>
      <c r="Q2126">
        <v>0</v>
      </c>
    </row>
    <row r="2127" spans="1:17" x14ac:dyDescent="0.3">
      <c r="A2127" t="str">
        <f>Cleaning!E1513</f>
        <v>Data Analyst</v>
      </c>
      <c r="B2127" s="2">
        <f>Cleaning!F1513*1000</f>
        <v>89000</v>
      </c>
      <c r="C2127" s="2">
        <f>Cleaning!G1513*1000</f>
        <v>151000</v>
      </c>
      <c r="D2127" s="2">
        <f>(Table1[[#This Row],[Salary (Min)]]+Table1[[#This Row],[Salary (Max)]])/2</f>
        <v>120000</v>
      </c>
      <c r="E2127" t="s">
        <v>7215</v>
      </c>
      <c r="F2127" t="s">
        <v>257</v>
      </c>
      <c r="G2127" t="str">
        <f>LEFT(Table1[[#This Row],[Location]],FIND(",",Table1[[#This Row],[Location]])-1)</f>
        <v>Sunnyvale</v>
      </c>
      <c r="H2127" t="s">
        <v>72</v>
      </c>
      <c r="I2127" t="s">
        <v>222</v>
      </c>
      <c r="J2127" t="s">
        <v>229</v>
      </c>
      <c r="K2127" t="b">
        <v>0</v>
      </c>
      <c r="L2127">
        <v>1</v>
      </c>
      <c r="M2127">
        <v>0</v>
      </c>
      <c r="N2127">
        <v>0</v>
      </c>
      <c r="O2127">
        <v>1</v>
      </c>
      <c r="P2127">
        <v>0</v>
      </c>
      <c r="Q2127">
        <v>0</v>
      </c>
    </row>
    <row r="2128" spans="1:17" x14ac:dyDescent="0.3">
      <c r="A2128" t="str">
        <f>Cleaning!E1514</f>
        <v>Business Analyst</v>
      </c>
      <c r="B2128" s="2">
        <f>Cleaning!F1514*1000</f>
        <v>89000</v>
      </c>
      <c r="C2128" s="2">
        <f>Cleaning!G1514*1000</f>
        <v>151000</v>
      </c>
      <c r="D2128" s="2">
        <f>(Table1[[#This Row],[Salary (Min)]]+Table1[[#This Row],[Salary (Max)]])/2</f>
        <v>120000</v>
      </c>
      <c r="E2128" t="s">
        <v>7202</v>
      </c>
      <c r="F2128" t="s">
        <v>241</v>
      </c>
      <c r="G2128" t="str">
        <f>LEFT(Table1[[#This Row],[Location]],FIND(",",Table1[[#This Row],[Location]])-1)</f>
        <v>San Jose</v>
      </c>
      <c r="H2128" t="s">
        <v>35</v>
      </c>
      <c r="I2128" t="s">
        <v>46</v>
      </c>
      <c r="J2128" t="s">
        <v>441</v>
      </c>
      <c r="K2128" t="b">
        <v>0</v>
      </c>
      <c r="L2128">
        <v>1</v>
      </c>
      <c r="M2128">
        <v>0</v>
      </c>
      <c r="N2128">
        <v>0</v>
      </c>
      <c r="O2128">
        <v>1</v>
      </c>
      <c r="P2128">
        <v>0</v>
      </c>
      <c r="Q2128">
        <v>1</v>
      </c>
    </row>
    <row r="2129" spans="1:17" x14ac:dyDescent="0.3">
      <c r="A2129" t="str">
        <f>Cleaning!E1515</f>
        <v>Data Analyst</v>
      </c>
      <c r="B2129" s="2">
        <f>Cleaning!F1515*1000</f>
        <v>89000</v>
      </c>
      <c r="C2129" s="2">
        <f>Cleaning!G1515*1000</f>
        <v>151000</v>
      </c>
      <c r="D2129" s="2">
        <f>(Table1[[#This Row],[Salary (Min)]]+Table1[[#This Row],[Salary (Max)]])/2</f>
        <v>120000</v>
      </c>
      <c r="E2129" t="s">
        <v>7216</v>
      </c>
      <c r="F2129" t="s">
        <v>2038</v>
      </c>
      <c r="G2129" t="str">
        <f>LEFT(Table1[[#This Row],[Location]],FIND(",",Table1[[#This Row],[Location]])-1)</f>
        <v>Cupertino</v>
      </c>
      <c r="H2129" t="s">
        <v>20</v>
      </c>
      <c r="I2129" t="s">
        <v>46</v>
      </c>
      <c r="J2129" t="s">
        <v>120</v>
      </c>
      <c r="K2129" t="b">
        <v>0</v>
      </c>
      <c r="L2129">
        <v>1</v>
      </c>
      <c r="M2129">
        <v>0</v>
      </c>
      <c r="N2129">
        <v>0</v>
      </c>
      <c r="O2129">
        <v>1</v>
      </c>
      <c r="P2129">
        <v>1</v>
      </c>
      <c r="Q2129">
        <v>0</v>
      </c>
    </row>
    <row r="2130" spans="1:17" x14ac:dyDescent="0.3">
      <c r="A2130" t="str">
        <f>Cleaning!E1516</f>
        <v>Data Analyst</v>
      </c>
      <c r="B2130" s="2">
        <f>Cleaning!F1516*1000</f>
        <v>89000</v>
      </c>
      <c r="C2130" s="2">
        <f>Cleaning!G1516*1000</f>
        <v>151000</v>
      </c>
      <c r="D2130" s="2">
        <f>(Table1[[#This Row],[Salary (Min)]]+Table1[[#This Row],[Salary (Max)]])/2</f>
        <v>120000</v>
      </c>
      <c r="E2130" t="s">
        <v>6264</v>
      </c>
      <c r="F2130" t="s">
        <v>241</v>
      </c>
      <c r="G2130" t="str">
        <f>LEFT(Table1[[#This Row],[Location]],FIND(",",Table1[[#This Row],[Location]])-1)</f>
        <v>San Jose</v>
      </c>
      <c r="H2130" t="s">
        <v>118</v>
      </c>
      <c r="I2130" t="s">
        <v>46</v>
      </c>
      <c r="J2130" t="s">
        <v>47</v>
      </c>
      <c r="K2130" t="b">
        <v>0</v>
      </c>
      <c r="L2130">
        <v>1</v>
      </c>
      <c r="M2130">
        <v>0</v>
      </c>
      <c r="N2130">
        <v>0</v>
      </c>
      <c r="O2130">
        <v>0</v>
      </c>
      <c r="P2130">
        <v>1</v>
      </c>
      <c r="Q2130">
        <v>0</v>
      </c>
    </row>
    <row r="2131" spans="1:17" x14ac:dyDescent="0.3">
      <c r="A2131" t="str">
        <f>Cleaning!E1517</f>
        <v>Data Analyst</v>
      </c>
      <c r="B2131" s="2">
        <f>Cleaning!F1517*1000</f>
        <v>89000</v>
      </c>
      <c r="C2131" s="2">
        <f>Cleaning!G1517*1000</f>
        <v>151000</v>
      </c>
      <c r="D2131" s="2">
        <f>(Table1[[#This Row],[Salary (Min)]]+Table1[[#This Row],[Salary (Max)]])/2</f>
        <v>120000</v>
      </c>
      <c r="E2131" t="s">
        <v>7217</v>
      </c>
      <c r="F2131" t="s">
        <v>257</v>
      </c>
      <c r="G2131" t="str">
        <f>LEFT(Table1[[#This Row],[Location]],FIND(",",Table1[[#This Row],[Location]])-1)</f>
        <v>Sunnyvale</v>
      </c>
      <c r="H2131" t="s">
        <v>137</v>
      </c>
      <c r="I2131" t="s">
        <v>137</v>
      </c>
      <c r="J2131" t="s">
        <v>137</v>
      </c>
      <c r="K2131" t="b">
        <v>0</v>
      </c>
      <c r="L2131">
        <v>0</v>
      </c>
      <c r="M2131">
        <v>0</v>
      </c>
      <c r="N2131">
        <v>0</v>
      </c>
      <c r="O2131">
        <v>0</v>
      </c>
      <c r="P2131">
        <v>0</v>
      </c>
      <c r="Q2131">
        <v>0</v>
      </c>
    </row>
    <row r="2132" spans="1:17" x14ac:dyDescent="0.3">
      <c r="A2132" t="str">
        <f>Cleaning!E1518</f>
        <v>Data Analyst</v>
      </c>
      <c r="B2132" s="2">
        <f>Cleaning!F1518*1000</f>
        <v>89000</v>
      </c>
      <c r="C2132" s="2">
        <f>Cleaning!G1518*1000</f>
        <v>151000</v>
      </c>
      <c r="D2132" s="2">
        <f>(Table1[[#This Row],[Salary (Min)]]+Table1[[#This Row],[Salary (Max)]])/2</f>
        <v>120000</v>
      </c>
      <c r="E2132" t="s">
        <v>7218</v>
      </c>
      <c r="F2132" t="s">
        <v>241</v>
      </c>
      <c r="G2132" t="str">
        <f>LEFT(Table1[[#This Row],[Location]],FIND(",",Table1[[#This Row],[Location]])-1)</f>
        <v>San Jose</v>
      </c>
      <c r="H2132" t="s">
        <v>137</v>
      </c>
      <c r="I2132" t="s">
        <v>137</v>
      </c>
      <c r="J2132" t="s">
        <v>137</v>
      </c>
      <c r="K2132" t="b">
        <v>0</v>
      </c>
      <c r="L2132">
        <v>1</v>
      </c>
      <c r="M2132">
        <v>0</v>
      </c>
      <c r="N2132">
        <v>0</v>
      </c>
      <c r="O2132">
        <v>0</v>
      </c>
      <c r="P2132">
        <v>0</v>
      </c>
      <c r="Q2132">
        <v>0</v>
      </c>
    </row>
    <row r="2133" spans="1:17" x14ac:dyDescent="0.3">
      <c r="A2133" t="str">
        <f>Cleaning!E1519</f>
        <v>Data Analyst</v>
      </c>
      <c r="B2133" s="2">
        <f>Cleaning!F1519*1000</f>
        <v>89000</v>
      </c>
      <c r="C2133" s="2">
        <f>Cleaning!G1519*1000</f>
        <v>151000</v>
      </c>
      <c r="D2133" s="2">
        <f>(Table1[[#This Row],[Salary (Min)]]+Table1[[#This Row],[Salary (Max)]])/2</f>
        <v>120000</v>
      </c>
      <c r="E2133" t="s">
        <v>6635</v>
      </c>
      <c r="F2133" t="s">
        <v>976</v>
      </c>
      <c r="G2133" t="str">
        <f>LEFT(Table1[[#This Row],[Location]],FIND(",",Table1[[#This Row],[Location]])-1)</f>
        <v>Santa Clara</v>
      </c>
      <c r="H2133" t="s">
        <v>28</v>
      </c>
      <c r="I2133" t="s">
        <v>202</v>
      </c>
      <c r="J2133" t="s">
        <v>132</v>
      </c>
      <c r="K2133" t="b">
        <v>0</v>
      </c>
      <c r="L2133">
        <v>0</v>
      </c>
      <c r="M2133">
        <v>0</v>
      </c>
      <c r="N2133">
        <v>0</v>
      </c>
      <c r="O2133">
        <v>1</v>
      </c>
      <c r="P2133">
        <v>0</v>
      </c>
      <c r="Q2133">
        <v>1</v>
      </c>
    </row>
    <row r="2134" spans="1:17" x14ac:dyDescent="0.3">
      <c r="A2134" t="str">
        <f>Cleaning!E1520</f>
        <v>Data Analyst</v>
      </c>
      <c r="B2134" s="2">
        <f>Cleaning!F1520*1000</f>
        <v>89000</v>
      </c>
      <c r="C2134" s="2">
        <f>Cleaning!G1520*1000</f>
        <v>151000</v>
      </c>
      <c r="D2134" s="2">
        <f>(Table1[[#This Row],[Salary (Min)]]+Table1[[#This Row],[Salary (Max)]])/2</f>
        <v>120000</v>
      </c>
      <c r="E2134" t="s">
        <v>6635</v>
      </c>
      <c r="F2134" t="s">
        <v>976</v>
      </c>
      <c r="G2134" t="str">
        <f>LEFT(Table1[[#This Row],[Location]],FIND(",",Table1[[#This Row],[Location]])-1)</f>
        <v>Santa Clara</v>
      </c>
      <c r="H2134" t="s">
        <v>28</v>
      </c>
      <c r="I2134" t="s">
        <v>202</v>
      </c>
      <c r="J2134" t="s">
        <v>132</v>
      </c>
      <c r="K2134" t="b">
        <v>0</v>
      </c>
      <c r="L2134">
        <v>1</v>
      </c>
      <c r="M2134">
        <v>0</v>
      </c>
      <c r="N2134">
        <v>0</v>
      </c>
      <c r="O2134">
        <v>0</v>
      </c>
      <c r="P2134">
        <v>1</v>
      </c>
      <c r="Q2134">
        <v>1</v>
      </c>
    </row>
    <row r="2135" spans="1:17" x14ac:dyDescent="0.3">
      <c r="A2135" t="str">
        <f>Cleaning!E1521</f>
        <v>Data Analyst</v>
      </c>
      <c r="B2135" s="2">
        <f>Cleaning!F1521*1000</f>
        <v>89000</v>
      </c>
      <c r="C2135" s="2">
        <f>Cleaning!G1521*1000</f>
        <v>151000</v>
      </c>
      <c r="D2135" s="2">
        <f>(Table1[[#This Row],[Salary (Min)]]+Table1[[#This Row],[Salary (Max)]])/2</f>
        <v>120000</v>
      </c>
      <c r="E2135" t="s">
        <v>7219</v>
      </c>
      <c r="F2135" t="s">
        <v>459</v>
      </c>
      <c r="G2135" t="str">
        <f>LEFT(Table1[[#This Row],[Location]],FIND(",",Table1[[#This Row],[Location]])-1)</f>
        <v>Menlo Park</v>
      </c>
      <c r="H2135" t="s">
        <v>20</v>
      </c>
      <c r="I2135" t="s">
        <v>37</v>
      </c>
      <c r="J2135" t="s">
        <v>39</v>
      </c>
      <c r="K2135" t="b">
        <v>0</v>
      </c>
      <c r="L2135">
        <v>1</v>
      </c>
      <c r="M2135">
        <v>1</v>
      </c>
      <c r="N2135">
        <v>0</v>
      </c>
      <c r="O2135">
        <v>0</v>
      </c>
      <c r="P2135">
        <v>0</v>
      </c>
      <c r="Q2135">
        <v>0</v>
      </c>
    </row>
    <row r="2136" spans="1:17" x14ac:dyDescent="0.3">
      <c r="A2136" t="str">
        <f>Cleaning!E1522</f>
        <v>Data Analyst</v>
      </c>
      <c r="B2136" s="2">
        <f>Cleaning!F1522*1000</f>
        <v>89000</v>
      </c>
      <c r="C2136" s="2">
        <f>Cleaning!G1522*1000</f>
        <v>151000</v>
      </c>
      <c r="D2136" s="2">
        <f>(Table1[[#This Row],[Salary (Min)]]+Table1[[#This Row],[Salary (Max)]])/2</f>
        <v>120000</v>
      </c>
      <c r="E2136" t="s">
        <v>7220</v>
      </c>
      <c r="F2136" t="s">
        <v>4270</v>
      </c>
      <c r="G2136" t="str">
        <f>LEFT(Table1[[#This Row],[Location]],FIND(",",Table1[[#This Row],[Location]])-1)</f>
        <v>Palo Alto</v>
      </c>
      <c r="H2136" t="s">
        <v>28</v>
      </c>
      <c r="I2136" t="s">
        <v>202</v>
      </c>
      <c r="J2136" t="s">
        <v>132</v>
      </c>
      <c r="K2136" t="b">
        <v>0</v>
      </c>
      <c r="L2136">
        <v>1</v>
      </c>
      <c r="M2136">
        <v>0</v>
      </c>
      <c r="N2136">
        <v>0</v>
      </c>
      <c r="O2136">
        <v>0</v>
      </c>
      <c r="P2136">
        <v>0</v>
      </c>
      <c r="Q2136">
        <v>1</v>
      </c>
    </row>
    <row r="2137" spans="1:17" x14ac:dyDescent="0.3">
      <c r="A2137" t="str">
        <f>Cleaning!E1523</f>
        <v>Data Analyst</v>
      </c>
      <c r="B2137" s="2">
        <f>Cleaning!F1523*1000</f>
        <v>89000</v>
      </c>
      <c r="C2137" s="2">
        <f>Cleaning!G1523*1000</f>
        <v>151000</v>
      </c>
      <c r="D2137" s="2">
        <f>(Table1[[#This Row],[Salary (Min)]]+Table1[[#This Row],[Salary (Max)]])/2</f>
        <v>120000</v>
      </c>
      <c r="E2137" t="s">
        <v>7221</v>
      </c>
      <c r="F2137" t="s">
        <v>2038</v>
      </c>
      <c r="G2137" t="str">
        <f>LEFT(Table1[[#This Row],[Location]],FIND(",",Table1[[#This Row],[Location]])-1)</f>
        <v>Cupertino</v>
      </c>
      <c r="H2137" t="s">
        <v>35</v>
      </c>
      <c r="I2137" t="s">
        <v>46</v>
      </c>
      <c r="J2137" t="s">
        <v>39</v>
      </c>
      <c r="K2137" t="b">
        <v>0</v>
      </c>
      <c r="L2137">
        <v>1</v>
      </c>
      <c r="M2137">
        <v>0</v>
      </c>
      <c r="N2137">
        <v>0</v>
      </c>
      <c r="O2137">
        <v>0</v>
      </c>
      <c r="P2137">
        <v>0</v>
      </c>
      <c r="Q2137">
        <v>1</v>
      </c>
    </row>
    <row r="2138" spans="1:17" x14ac:dyDescent="0.3">
      <c r="A2138" t="str">
        <f>Cleaning!E1524</f>
        <v>Data Analyst</v>
      </c>
      <c r="B2138" s="2">
        <f>Cleaning!F1524*1000</f>
        <v>89000</v>
      </c>
      <c r="C2138" s="2">
        <f>Cleaning!G1524*1000</f>
        <v>151000</v>
      </c>
      <c r="D2138" s="2">
        <f>(Table1[[#This Row],[Salary (Min)]]+Table1[[#This Row],[Salary (Max)]])/2</f>
        <v>120000</v>
      </c>
      <c r="E2138" t="s">
        <v>6264</v>
      </c>
      <c r="F2138" t="s">
        <v>241</v>
      </c>
      <c r="G2138" t="str">
        <f>LEFT(Table1[[#This Row],[Location]],FIND(",",Table1[[#This Row],[Location]])-1)</f>
        <v>San Jose</v>
      </c>
      <c r="H2138" t="s">
        <v>118</v>
      </c>
      <c r="I2138" t="s">
        <v>46</v>
      </c>
      <c r="J2138" t="s">
        <v>47</v>
      </c>
      <c r="K2138" t="b">
        <v>0</v>
      </c>
      <c r="L2138">
        <v>1</v>
      </c>
      <c r="M2138">
        <v>0</v>
      </c>
      <c r="N2138">
        <v>0</v>
      </c>
      <c r="O2138">
        <v>1</v>
      </c>
      <c r="P2138">
        <v>1</v>
      </c>
      <c r="Q2138">
        <v>1</v>
      </c>
    </row>
    <row r="2139" spans="1:17" x14ac:dyDescent="0.3">
      <c r="A2139" t="str">
        <f>Cleaning!E1525</f>
        <v>Data Analyst</v>
      </c>
      <c r="B2139" s="2">
        <f>Cleaning!F1525*1000</f>
        <v>89000</v>
      </c>
      <c r="C2139" s="2">
        <f>Cleaning!G1525*1000</f>
        <v>151000</v>
      </c>
      <c r="D2139" s="2">
        <f>(Table1[[#This Row],[Salary (Min)]]+Table1[[#This Row],[Salary (Max)]])/2</f>
        <v>120000</v>
      </c>
      <c r="E2139" t="s">
        <v>7222</v>
      </c>
      <c r="F2139" t="s">
        <v>241</v>
      </c>
      <c r="G2139" t="str">
        <f>LEFT(Table1[[#This Row],[Location]],FIND(",",Table1[[#This Row],[Location]])-1)</f>
        <v>San Jose</v>
      </c>
      <c r="H2139" t="s">
        <v>20</v>
      </c>
      <c r="I2139" t="s">
        <v>137</v>
      </c>
      <c r="J2139" t="s">
        <v>160</v>
      </c>
      <c r="K2139" t="b">
        <v>0</v>
      </c>
      <c r="L2139">
        <v>1</v>
      </c>
      <c r="M2139">
        <v>0</v>
      </c>
      <c r="N2139">
        <v>0</v>
      </c>
      <c r="O2139">
        <v>0</v>
      </c>
      <c r="P2139">
        <v>0</v>
      </c>
      <c r="Q2139">
        <v>1</v>
      </c>
    </row>
    <row r="2140" spans="1:17" x14ac:dyDescent="0.3">
      <c r="A2140" t="str">
        <f>Cleaning!E1526</f>
        <v>Data Analyst</v>
      </c>
      <c r="B2140" s="2">
        <f>Cleaning!F1526*1000</f>
        <v>89000</v>
      </c>
      <c r="C2140" s="2">
        <f>Cleaning!G1526*1000</f>
        <v>151000</v>
      </c>
      <c r="D2140" s="2">
        <f>(Table1[[#This Row],[Salary (Min)]]+Table1[[#This Row],[Salary (Max)]])/2</f>
        <v>120000</v>
      </c>
      <c r="E2140" t="s">
        <v>7223</v>
      </c>
      <c r="F2140" t="s">
        <v>992</v>
      </c>
      <c r="G2140" t="str">
        <f>LEFT(Table1[[#This Row],[Location]],FIND(",",Table1[[#This Row],[Location]])-1)</f>
        <v>Redwood City</v>
      </c>
      <c r="H2140" t="s">
        <v>35</v>
      </c>
      <c r="I2140" t="s">
        <v>29</v>
      </c>
      <c r="J2140" t="s">
        <v>24</v>
      </c>
      <c r="K2140" t="b">
        <v>0</v>
      </c>
      <c r="L2140">
        <v>1</v>
      </c>
      <c r="M2140">
        <v>1</v>
      </c>
      <c r="N2140">
        <v>0</v>
      </c>
      <c r="O2140">
        <v>1</v>
      </c>
      <c r="P2140">
        <v>0</v>
      </c>
      <c r="Q2140">
        <v>1</v>
      </c>
    </row>
    <row r="2141" spans="1:17" x14ac:dyDescent="0.3">
      <c r="A2141" t="str">
        <f>Cleaning!E1945</f>
        <v>Data Analyst</v>
      </c>
      <c r="B2141" s="2">
        <f>Cleaning!F1945*1000</f>
        <v>93000</v>
      </c>
      <c r="C2141" s="2">
        <f>Cleaning!G1945*1000</f>
        <v>159000</v>
      </c>
      <c r="D2141" s="2">
        <f>(Table1[[#This Row],[Salary (Min)]]+Table1[[#This Row],[Salary (Max)]])/2</f>
        <v>126000</v>
      </c>
      <c r="E2141" t="s">
        <v>7472</v>
      </c>
      <c r="F2141" t="s">
        <v>1909</v>
      </c>
      <c r="G2141" t="str">
        <f>LEFT(Table1[[#This Row],[Location]],FIND(",",Table1[[#This Row],[Location]])-1)</f>
        <v>Oakland</v>
      </c>
      <c r="H2141" t="s">
        <v>20</v>
      </c>
      <c r="I2141" t="s">
        <v>119</v>
      </c>
      <c r="J2141" t="s">
        <v>47</v>
      </c>
      <c r="K2141" t="b">
        <v>0</v>
      </c>
      <c r="L2141">
        <v>1</v>
      </c>
      <c r="M2141">
        <v>0</v>
      </c>
      <c r="N2141">
        <v>0</v>
      </c>
      <c r="O2141">
        <v>0</v>
      </c>
      <c r="P2141">
        <v>0</v>
      </c>
      <c r="Q2141">
        <v>0</v>
      </c>
    </row>
    <row r="2142" spans="1:17" x14ac:dyDescent="0.3">
      <c r="A2142" t="str">
        <f>Cleaning!E1946</f>
        <v>Data Analyst</v>
      </c>
      <c r="B2142" s="2">
        <f>Cleaning!F1946*1000</f>
        <v>93000</v>
      </c>
      <c r="C2142" s="2">
        <f>Cleaning!G1946*1000</f>
        <v>159000</v>
      </c>
      <c r="D2142" s="2">
        <f>(Table1[[#This Row],[Salary (Min)]]+Table1[[#This Row],[Salary (Max)]])/2</f>
        <v>126000</v>
      </c>
      <c r="E2142" t="s">
        <v>7473</v>
      </c>
      <c r="F2142" t="s">
        <v>154</v>
      </c>
      <c r="G2142" t="str">
        <f>LEFT(Table1[[#This Row],[Location]],FIND(",",Table1[[#This Row],[Location]])-1)</f>
        <v>San Francisco</v>
      </c>
      <c r="H2142" t="s">
        <v>91</v>
      </c>
      <c r="I2142" t="s">
        <v>74</v>
      </c>
      <c r="J2142" t="s">
        <v>39</v>
      </c>
      <c r="K2142" t="b">
        <v>0</v>
      </c>
      <c r="L2142">
        <v>0</v>
      </c>
      <c r="M2142">
        <v>0</v>
      </c>
      <c r="N2142">
        <v>0</v>
      </c>
      <c r="O2142">
        <v>0</v>
      </c>
      <c r="P2142">
        <v>1</v>
      </c>
      <c r="Q2142">
        <v>1</v>
      </c>
    </row>
    <row r="2143" spans="1:17" x14ac:dyDescent="0.3">
      <c r="A2143" t="str">
        <f>Cleaning!E1947</f>
        <v>Data Analyst</v>
      </c>
      <c r="B2143" s="2">
        <f>Cleaning!F1947*1000</f>
        <v>93000</v>
      </c>
      <c r="C2143" s="2">
        <f>Cleaning!G1947*1000</f>
        <v>159000</v>
      </c>
      <c r="D2143" s="2">
        <f>(Table1[[#This Row],[Salary (Min)]]+Table1[[#This Row],[Salary (Max)]])/2</f>
        <v>126000</v>
      </c>
      <c r="E2143" t="s">
        <v>6210</v>
      </c>
      <c r="F2143" t="s">
        <v>154</v>
      </c>
      <c r="G2143" t="str">
        <f>LEFT(Table1[[#This Row],[Location]],FIND(",",Table1[[#This Row],[Location]])-1)</f>
        <v>San Francisco</v>
      </c>
      <c r="H2143" t="s">
        <v>51</v>
      </c>
      <c r="I2143" t="s">
        <v>46</v>
      </c>
      <c r="J2143" t="s">
        <v>24</v>
      </c>
      <c r="K2143" t="b">
        <v>0</v>
      </c>
      <c r="L2143">
        <v>0</v>
      </c>
      <c r="M2143">
        <v>0</v>
      </c>
      <c r="N2143">
        <v>0</v>
      </c>
      <c r="O2143">
        <v>0</v>
      </c>
      <c r="P2143">
        <v>0</v>
      </c>
      <c r="Q2143">
        <v>0</v>
      </c>
    </row>
    <row r="2144" spans="1:17" x14ac:dyDescent="0.3">
      <c r="A2144" t="str">
        <f>Cleaning!E1948</f>
        <v>Data Analyst</v>
      </c>
      <c r="B2144" s="2">
        <f>Cleaning!F1948*1000</f>
        <v>93000</v>
      </c>
      <c r="C2144" s="2">
        <f>Cleaning!G1948*1000</f>
        <v>159000</v>
      </c>
      <c r="D2144" s="2">
        <f>(Table1[[#This Row],[Salary (Min)]]+Table1[[#This Row],[Salary (Max)]])/2</f>
        <v>126000</v>
      </c>
      <c r="E2144" t="s">
        <v>6738</v>
      </c>
      <c r="F2144" t="s">
        <v>154</v>
      </c>
      <c r="G2144" t="str">
        <f>LEFT(Table1[[#This Row],[Location]],FIND(",",Table1[[#This Row],[Location]])-1)</f>
        <v>San Francisco</v>
      </c>
      <c r="H2144" t="s">
        <v>28</v>
      </c>
      <c r="I2144" t="s">
        <v>366</v>
      </c>
      <c r="J2144" t="s">
        <v>132</v>
      </c>
      <c r="K2144" t="b">
        <v>0</v>
      </c>
      <c r="L2144">
        <v>0</v>
      </c>
      <c r="M2144">
        <v>0</v>
      </c>
      <c r="N2144">
        <v>0</v>
      </c>
      <c r="O2144">
        <v>0</v>
      </c>
      <c r="P2144">
        <v>0</v>
      </c>
      <c r="Q2144">
        <v>0</v>
      </c>
    </row>
    <row r="2145" spans="1:17" x14ac:dyDescent="0.3">
      <c r="A2145" t="str">
        <f>Cleaning!E1949</f>
        <v>Data Analyst</v>
      </c>
      <c r="B2145" s="2">
        <f>Cleaning!F1949*1000</f>
        <v>93000</v>
      </c>
      <c r="C2145" s="2">
        <f>Cleaning!G1949*1000</f>
        <v>159000</v>
      </c>
      <c r="D2145" s="2">
        <f>(Table1[[#This Row],[Salary (Min)]]+Table1[[#This Row],[Salary (Max)]])/2</f>
        <v>126000</v>
      </c>
      <c r="E2145" t="s">
        <v>6232</v>
      </c>
      <c r="F2145" t="s">
        <v>154</v>
      </c>
      <c r="G2145" t="str">
        <f>LEFT(Table1[[#This Row],[Location]],FIND(",",Table1[[#This Row],[Location]])-1)</f>
        <v>San Francisco</v>
      </c>
      <c r="H2145" t="s">
        <v>35</v>
      </c>
      <c r="I2145" t="s">
        <v>119</v>
      </c>
      <c r="J2145" t="s">
        <v>229</v>
      </c>
      <c r="K2145" t="b">
        <v>0</v>
      </c>
      <c r="L2145">
        <v>1</v>
      </c>
      <c r="M2145">
        <v>0</v>
      </c>
      <c r="N2145">
        <v>0</v>
      </c>
      <c r="O2145">
        <v>1</v>
      </c>
      <c r="P2145">
        <v>0</v>
      </c>
      <c r="Q2145">
        <v>0</v>
      </c>
    </row>
    <row r="2146" spans="1:17" x14ac:dyDescent="0.3">
      <c r="A2146" t="str">
        <f>Cleaning!E1950</f>
        <v>Business Analyst</v>
      </c>
      <c r="B2146" s="2">
        <f>Cleaning!F1950*1000</f>
        <v>93000</v>
      </c>
      <c r="C2146" s="2">
        <f>Cleaning!G1950*1000</f>
        <v>159000</v>
      </c>
      <c r="D2146" s="2">
        <f>(Table1[[#This Row],[Salary (Min)]]+Table1[[#This Row],[Salary (Max)]])/2</f>
        <v>126000</v>
      </c>
      <c r="E2146" t="s">
        <v>7474</v>
      </c>
      <c r="F2146" t="s">
        <v>154</v>
      </c>
      <c r="G2146" t="str">
        <f>LEFT(Table1[[#This Row],[Location]],FIND(",",Table1[[#This Row],[Location]])-1)</f>
        <v>San Francisco</v>
      </c>
      <c r="H2146" t="s">
        <v>118</v>
      </c>
      <c r="I2146" t="s">
        <v>137</v>
      </c>
      <c r="J2146" t="s">
        <v>39</v>
      </c>
      <c r="K2146" t="b">
        <v>0</v>
      </c>
      <c r="L2146">
        <v>1</v>
      </c>
      <c r="M2146">
        <v>0</v>
      </c>
      <c r="N2146">
        <v>0</v>
      </c>
      <c r="O2146">
        <v>0</v>
      </c>
      <c r="P2146">
        <v>0</v>
      </c>
      <c r="Q2146">
        <v>0</v>
      </c>
    </row>
    <row r="2147" spans="1:17" x14ac:dyDescent="0.3">
      <c r="A2147" t="str">
        <f>Cleaning!E1951</f>
        <v>Data Analyst</v>
      </c>
      <c r="B2147" s="2">
        <f>Cleaning!F1951*1000</f>
        <v>93000</v>
      </c>
      <c r="C2147" s="2">
        <f>Cleaning!G1951*1000</f>
        <v>159000</v>
      </c>
      <c r="D2147" s="2">
        <f>(Table1[[#This Row],[Salary (Min)]]+Table1[[#This Row],[Salary (Max)]])/2</f>
        <v>126000</v>
      </c>
      <c r="E2147" t="s">
        <v>7475</v>
      </c>
      <c r="F2147" t="s">
        <v>154</v>
      </c>
      <c r="G2147" t="str">
        <f>LEFT(Table1[[#This Row],[Location]],FIND(",",Table1[[#This Row],[Location]])-1)</f>
        <v>San Francisco</v>
      </c>
      <c r="H2147" t="s">
        <v>20</v>
      </c>
      <c r="I2147" t="s">
        <v>46</v>
      </c>
      <c r="J2147" t="s">
        <v>120</v>
      </c>
      <c r="K2147" t="b">
        <v>0</v>
      </c>
      <c r="L2147">
        <v>0</v>
      </c>
      <c r="M2147">
        <v>0</v>
      </c>
      <c r="N2147">
        <v>1</v>
      </c>
      <c r="O2147">
        <v>0</v>
      </c>
      <c r="P2147">
        <v>0</v>
      </c>
      <c r="Q2147">
        <v>1</v>
      </c>
    </row>
    <row r="2148" spans="1:17" x14ac:dyDescent="0.3">
      <c r="A2148" t="str">
        <f>Cleaning!E1952</f>
        <v>Data Analyst</v>
      </c>
      <c r="B2148" s="2">
        <f>Cleaning!F1952*1000</f>
        <v>93000</v>
      </c>
      <c r="C2148" s="2">
        <f>Cleaning!G1952*1000</f>
        <v>159000</v>
      </c>
      <c r="D2148" s="2">
        <f>(Table1[[#This Row],[Salary (Min)]]+Table1[[#This Row],[Salary (Max)]])/2</f>
        <v>126000</v>
      </c>
      <c r="E2148" t="s">
        <v>7476</v>
      </c>
      <c r="F2148" t="s">
        <v>154</v>
      </c>
      <c r="G2148" t="str">
        <f>LEFT(Table1[[#This Row],[Location]],FIND(",",Table1[[#This Row],[Location]])-1)</f>
        <v>San Francisco</v>
      </c>
      <c r="H2148" t="s">
        <v>72</v>
      </c>
      <c r="I2148" t="s">
        <v>202</v>
      </c>
      <c r="J2148" t="s">
        <v>39</v>
      </c>
      <c r="K2148" t="b">
        <v>1</v>
      </c>
      <c r="L2148">
        <v>0</v>
      </c>
      <c r="M2148">
        <v>0</v>
      </c>
      <c r="N2148">
        <v>0</v>
      </c>
      <c r="O2148">
        <v>0</v>
      </c>
      <c r="P2148">
        <v>0</v>
      </c>
      <c r="Q2148">
        <v>1</v>
      </c>
    </row>
    <row r="2149" spans="1:17" x14ac:dyDescent="0.3">
      <c r="A2149" t="str">
        <f>Cleaning!E1953</f>
        <v>Data Analyst</v>
      </c>
      <c r="B2149" s="2">
        <f>Cleaning!F1953*1000</f>
        <v>93000</v>
      </c>
      <c r="C2149" s="2">
        <f>Cleaning!G1953*1000</f>
        <v>159000</v>
      </c>
      <c r="D2149" s="2">
        <f>(Table1[[#This Row],[Salary (Min)]]+Table1[[#This Row],[Salary (Max)]])/2</f>
        <v>126000</v>
      </c>
      <c r="E2149" t="s">
        <v>7477</v>
      </c>
      <c r="F2149" t="s">
        <v>154</v>
      </c>
      <c r="G2149" t="str">
        <f>LEFT(Table1[[#This Row],[Location]],FIND(",",Table1[[#This Row],[Location]])-1)</f>
        <v>San Francisco</v>
      </c>
      <c r="H2149" t="s">
        <v>35</v>
      </c>
      <c r="I2149" t="s">
        <v>194</v>
      </c>
      <c r="J2149" t="s">
        <v>132</v>
      </c>
      <c r="K2149" t="b">
        <v>0</v>
      </c>
      <c r="L2149">
        <v>1</v>
      </c>
      <c r="M2149">
        <v>0</v>
      </c>
      <c r="N2149">
        <v>0</v>
      </c>
      <c r="O2149">
        <v>1</v>
      </c>
      <c r="P2149">
        <v>1</v>
      </c>
      <c r="Q2149">
        <v>1</v>
      </c>
    </row>
    <row r="2150" spans="1:17" x14ac:dyDescent="0.3">
      <c r="A2150" t="str">
        <f>Cleaning!E1954</f>
        <v>Data Analyst</v>
      </c>
      <c r="B2150" s="2">
        <f>Cleaning!F1954*1000</f>
        <v>93000</v>
      </c>
      <c r="C2150" s="2">
        <f>Cleaning!G1954*1000</f>
        <v>159000</v>
      </c>
      <c r="D2150" s="2">
        <f>(Table1[[#This Row],[Salary (Min)]]+Table1[[#This Row],[Salary (Max)]])/2</f>
        <v>126000</v>
      </c>
      <c r="E2150" t="s">
        <v>6537</v>
      </c>
      <c r="F2150" t="s">
        <v>1685</v>
      </c>
      <c r="G2150" t="str">
        <f>LEFT(Table1[[#This Row],[Location]],FIND(",",Table1[[#This Row],[Location]])-1)</f>
        <v>Burlingame</v>
      </c>
      <c r="H2150" t="s">
        <v>20</v>
      </c>
      <c r="I2150" t="s">
        <v>336</v>
      </c>
      <c r="J2150" t="s">
        <v>160</v>
      </c>
      <c r="K2150" t="b">
        <v>0</v>
      </c>
      <c r="L2150">
        <v>0</v>
      </c>
      <c r="M2150">
        <v>0</v>
      </c>
      <c r="N2150">
        <v>0</v>
      </c>
      <c r="O2150">
        <v>0</v>
      </c>
      <c r="P2150">
        <v>0</v>
      </c>
      <c r="Q2150">
        <v>0</v>
      </c>
    </row>
    <row r="2151" spans="1:17" x14ac:dyDescent="0.3">
      <c r="A2151" t="str">
        <f>Cleaning!E1955</f>
        <v>Data Analyst</v>
      </c>
      <c r="B2151" s="2">
        <f>Cleaning!F1955*1000</f>
        <v>93000</v>
      </c>
      <c r="C2151" s="2">
        <f>Cleaning!G1955*1000</f>
        <v>159000</v>
      </c>
      <c r="D2151" s="2">
        <f>(Table1[[#This Row],[Salary (Min)]]+Table1[[#This Row],[Salary (Max)]])/2</f>
        <v>126000</v>
      </c>
      <c r="E2151" t="s">
        <v>6313</v>
      </c>
      <c r="F2151" t="s">
        <v>154</v>
      </c>
      <c r="G2151" t="str">
        <f>LEFT(Table1[[#This Row],[Location]],FIND(",",Table1[[#This Row],[Location]])-1)</f>
        <v>San Francisco</v>
      </c>
      <c r="H2151" t="s">
        <v>118</v>
      </c>
      <c r="I2151" t="s">
        <v>222</v>
      </c>
      <c r="J2151" t="s">
        <v>47</v>
      </c>
      <c r="K2151" t="b">
        <v>0</v>
      </c>
      <c r="L2151">
        <v>1</v>
      </c>
      <c r="M2151">
        <v>0</v>
      </c>
      <c r="N2151">
        <v>0</v>
      </c>
      <c r="O2151">
        <v>0</v>
      </c>
      <c r="P2151">
        <v>0</v>
      </c>
      <c r="Q2151">
        <v>1</v>
      </c>
    </row>
    <row r="2152" spans="1:17" x14ac:dyDescent="0.3">
      <c r="A2152" t="str">
        <f>Cleaning!E1956</f>
        <v>Business Analyst</v>
      </c>
      <c r="B2152" s="2">
        <f>Cleaning!F1956*1000</f>
        <v>93000</v>
      </c>
      <c r="C2152" s="2">
        <f>Cleaning!G1956*1000</f>
        <v>159000</v>
      </c>
      <c r="D2152" s="2">
        <f>(Table1[[#This Row],[Salary (Min)]]+Table1[[#This Row],[Salary (Max)]])/2</f>
        <v>126000</v>
      </c>
      <c r="E2152" t="s">
        <v>7478</v>
      </c>
      <c r="F2152" t="s">
        <v>154</v>
      </c>
      <c r="G2152" t="str">
        <f>LEFT(Table1[[#This Row],[Location]],FIND(",",Table1[[#This Row],[Location]])-1)</f>
        <v>San Francisco</v>
      </c>
      <c r="H2152" t="s">
        <v>118</v>
      </c>
      <c r="I2152" t="s">
        <v>178</v>
      </c>
      <c r="J2152" t="s">
        <v>39</v>
      </c>
      <c r="K2152" t="b">
        <v>0</v>
      </c>
      <c r="L2152">
        <v>0</v>
      </c>
      <c r="M2152">
        <v>0</v>
      </c>
      <c r="N2152">
        <v>0</v>
      </c>
      <c r="O2152">
        <v>0</v>
      </c>
      <c r="P2152">
        <v>0</v>
      </c>
      <c r="Q2152">
        <v>0</v>
      </c>
    </row>
    <row r="2153" spans="1:17" x14ac:dyDescent="0.3">
      <c r="A2153" t="str">
        <f>Cleaning!E1957</f>
        <v>Data Analyst</v>
      </c>
      <c r="B2153" s="2">
        <f>Cleaning!F1957*1000</f>
        <v>93000</v>
      </c>
      <c r="C2153" s="2">
        <f>Cleaning!G1957*1000</f>
        <v>159000</v>
      </c>
      <c r="D2153" s="2">
        <f>(Table1[[#This Row],[Salary (Min)]]+Table1[[#This Row],[Salary (Max)]])/2</f>
        <v>126000</v>
      </c>
      <c r="E2153" t="s">
        <v>7479</v>
      </c>
      <c r="F2153" t="s">
        <v>154</v>
      </c>
      <c r="G2153" t="str">
        <f>LEFT(Table1[[#This Row],[Location]],FIND(",",Table1[[#This Row],[Location]])-1)</f>
        <v>San Francisco</v>
      </c>
      <c r="H2153" t="s">
        <v>20</v>
      </c>
      <c r="I2153" t="s">
        <v>29</v>
      </c>
      <c r="J2153" t="s">
        <v>39</v>
      </c>
      <c r="K2153" t="b">
        <v>1</v>
      </c>
      <c r="L2153">
        <v>1</v>
      </c>
      <c r="M2153">
        <v>0</v>
      </c>
      <c r="N2153">
        <v>0</v>
      </c>
      <c r="O2153">
        <v>0</v>
      </c>
      <c r="P2153">
        <v>0</v>
      </c>
      <c r="Q2153">
        <v>1</v>
      </c>
    </row>
    <row r="2154" spans="1:17" x14ac:dyDescent="0.3">
      <c r="A2154" t="str">
        <f>Cleaning!E1958</f>
        <v>Data Analyst</v>
      </c>
      <c r="B2154" s="2">
        <f>Cleaning!F1958*1000</f>
        <v>93000</v>
      </c>
      <c r="C2154" s="2">
        <f>Cleaning!G1958*1000</f>
        <v>159000</v>
      </c>
      <c r="D2154" s="2">
        <f>(Table1[[#This Row],[Salary (Min)]]+Table1[[#This Row],[Salary (Max)]])/2</f>
        <v>126000</v>
      </c>
      <c r="E2154" t="s">
        <v>7480</v>
      </c>
      <c r="F2154" t="s">
        <v>405</v>
      </c>
      <c r="G2154" t="str">
        <f>LEFT(Table1[[#This Row],[Location]],FIND(",",Table1[[#This Row],[Location]])-1)</f>
        <v>San Mateo</v>
      </c>
      <c r="H2154" t="s">
        <v>51</v>
      </c>
      <c r="I2154" t="s">
        <v>99</v>
      </c>
      <c r="J2154" t="s">
        <v>24</v>
      </c>
      <c r="K2154" t="b">
        <v>0</v>
      </c>
      <c r="L2154">
        <v>1</v>
      </c>
      <c r="M2154">
        <v>0</v>
      </c>
      <c r="N2154">
        <v>0</v>
      </c>
      <c r="O2154">
        <v>0</v>
      </c>
      <c r="P2154">
        <v>0</v>
      </c>
      <c r="Q2154">
        <v>1</v>
      </c>
    </row>
    <row r="2155" spans="1:17" x14ac:dyDescent="0.3">
      <c r="A2155" t="str">
        <f>Cleaning!E1959</f>
        <v>Data Analyst</v>
      </c>
      <c r="B2155" s="2">
        <f>Cleaning!F1959*1000</f>
        <v>93000</v>
      </c>
      <c r="C2155" s="2">
        <f>Cleaning!G1959*1000</f>
        <v>159000</v>
      </c>
      <c r="D2155" s="2">
        <f>(Table1[[#This Row],[Salary (Min)]]+Table1[[#This Row],[Salary (Max)]])/2</f>
        <v>126000</v>
      </c>
      <c r="E2155" t="s">
        <v>7481</v>
      </c>
      <c r="F2155" t="s">
        <v>405</v>
      </c>
      <c r="G2155" t="str">
        <f>LEFT(Table1[[#This Row],[Location]],FIND(",",Table1[[#This Row],[Location]])-1)</f>
        <v>San Mateo</v>
      </c>
      <c r="H2155" t="s">
        <v>91</v>
      </c>
      <c r="I2155" t="s">
        <v>46</v>
      </c>
      <c r="J2155" t="s">
        <v>106</v>
      </c>
      <c r="K2155" t="b">
        <v>0</v>
      </c>
      <c r="L2155">
        <v>1</v>
      </c>
      <c r="M2155">
        <v>0</v>
      </c>
      <c r="N2155">
        <v>0</v>
      </c>
      <c r="O2155">
        <v>0</v>
      </c>
      <c r="P2155">
        <v>0</v>
      </c>
      <c r="Q2155">
        <v>1</v>
      </c>
    </row>
    <row r="2156" spans="1:17" x14ac:dyDescent="0.3">
      <c r="A2156" t="str">
        <f>Cleaning!E1960</f>
        <v>Data Analyst</v>
      </c>
      <c r="B2156" s="2">
        <f>Cleaning!F1960*1000</f>
        <v>93000</v>
      </c>
      <c r="C2156" s="2">
        <f>Cleaning!G1960*1000</f>
        <v>159000</v>
      </c>
      <c r="D2156" s="2">
        <f>(Table1[[#This Row],[Salary (Min)]]+Table1[[#This Row],[Salary (Max)]])/2</f>
        <v>126000</v>
      </c>
      <c r="E2156" t="s">
        <v>7482</v>
      </c>
      <c r="F2156" t="s">
        <v>5344</v>
      </c>
      <c r="G2156" t="str">
        <f>LEFT(Table1[[#This Row],[Location]],FIND(",",Table1[[#This Row],[Location]])-1)</f>
        <v>Foster City</v>
      </c>
      <c r="H2156" t="s">
        <v>118</v>
      </c>
      <c r="I2156" t="s">
        <v>46</v>
      </c>
      <c r="J2156" t="s">
        <v>39</v>
      </c>
      <c r="K2156" t="b">
        <v>0</v>
      </c>
      <c r="L2156">
        <v>0</v>
      </c>
      <c r="M2156">
        <v>0</v>
      </c>
      <c r="N2156">
        <v>0</v>
      </c>
      <c r="O2156">
        <v>0</v>
      </c>
      <c r="P2156">
        <v>0</v>
      </c>
      <c r="Q2156">
        <v>0</v>
      </c>
    </row>
    <row r="2157" spans="1:17" x14ac:dyDescent="0.3">
      <c r="A2157" t="str">
        <f>Cleaning!E1961</f>
        <v>Data Analyst</v>
      </c>
      <c r="B2157" s="2">
        <f>Cleaning!F1961*1000</f>
        <v>93000</v>
      </c>
      <c r="C2157" s="2">
        <f>Cleaning!G1961*1000</f>
        <v>159000</v>
      </c>
      <c r="D2157" s="2">
        <f>(Table1[[#This Row],[Salary (Min)]]+Table1[[#This Row],[Salary (Max)]])/2</f>
        <v>126000</v>
      </c>
      <c r="E2157" t="s">
        <v>7483</v>
      </c>
      <c r="F2157" t="s">
        <v>154</v>
      </c>
      <c r="G2157" t="str">
        <f>LEFT(Table1[[#This Row],[Location]],FIND(",",Table1[[#This Row],[Location]])-1)</f>
        <v>San Francisco</v>
      </c>
      <c r="H2157" t="s">
        <v>20</v>
      </c>
      <c r="I2157" t="s">
        <v>194</v>
      </c>
      <c r="J2157" t="s">
        <v>39</v>
      </c>
      <c r="K2157" t="b">
        <v>1</v>
      </c>
      <c r="L2157">
        <v>0</v>
      </c>
      <c r="M2157">
        <v>0</v>
      </c>
      <c r="N2157">
        <v>0</v>
      </c>
      <c r="O2157">
        <v>0</v>
      </c>
      <c r="P2157">
        <v>0</v>
      </c>
      <c r="Q2157">
        <v>0</v>
      </c>
    </row>
    <row r="2158" spans="1:17" x14ac:dyDescent="0.3">
      <c r="A2158" t="str">
        <f>Cleaning!E1962</f>
        <v>Data Analyst</v>
      </c>
      <c r="B2158" s="2">
        <f>Cleaning!F1962*1000</f>
        <v>93000</v>
      </c>
      <c r="C2158" s="2">
        <f>Cleaning!G1962*1000</f>
        <v>159000</v>
      </c>
      <c r="D2158" s="2">
        <f>(Table1[[#This Row],[Salary (Min)]]+Table1[[#This Row],[Salary (Max)]])/2</f>
        <v>126000</v>
      </c>
      <c r="E2158" t="s">
        <v>7484</v>
      </c>
      <c r="F2158" t="s">
        <v>5422</v>
      </c>
      <c r="G2158" t="str">
        <f>LEFT(Table1[[#This Row],[Location]],FIND(",",Table1[[#This Row],[Location]])-1)</f>
        <v>Marin City</v>
      </c>
      <c r="H2158" t="s">
        <v>91</v>
      </c>
      <c r="I2158" t="s">
        <v>29</v>
      </c>
      <c r="J2158" t="s">
        <v>106</v>
      </c>
      <c r="K2158" t="b">
        <v>0</v>
      </c>
      <c r="L2158">
        <v>0</v>
      </c>
      <c r="M2158">
        <v>0</v>
      </c>
      <c r="N2158">
        <v>0</v>
      </c>
      <c r="O2158">
        <v>0</v>
      </c>
      <c r="P2158">
        <v>0</v>
      </c>
      <c r="Q2158">
        <v>0</v>
      </c>
    </row>
    <row r="2159" spans="1:17" x14ac:dyDescent="0.3">
      <c r="A2159" t="str">
        <f>Cleaning!E1963</f>
        <v>Data Analyst</v>
      </c>
      <c r="B2159" s="2">
        <f>Cleaning!F1963*1000</f>
        <v>93000</v>
      </c>
      <c r="C2159" s="2">
        <f>Cleaning!G1963*1000</f>
        <v>159000</v>
      </c>
      <c r="D2159" s="2">
        <f>(Table1[[#This Row],[Salary (Min)]]+Table1[[#This Row],[Salary (Max)]])/2</f>
        <v>126000</v>
      </c>
      <c r="E2159" t="s">
        <v>7485</v>
      </c>
      <c r="F2159" t="s">
        <v>154</v>
      </c>
      <c r="G2159" t="str">
        <f>LEFT(Table1[[#This Row],[Location]],FIND(",",Table1[[#This Row],[Location]])-1)</f>
        <v>San Francisco</v>
      </c>
      <c r="H2159" t="s">
        <v>20</v>
      </c>
      <c r="I2159" t="s">
        <v>37</v>
      </c>
      <c r="J2159" t="s">
        <v>39</v>
      </c>
      <c r="K2159" t="b">
        <v>1</v>
      </c>
      <c r="L2159">
        <v>1</v>
      </c>
      <c r="M2159">
        <v>1</v>
      </c>
      <c r="N2159">
        <v>1</v>
      </c>
      <c r="O2159">
        <v>0</v>
      </c>
      <c r="P2159">
        <v>0</v>
      </c>
      <c r="Q2159">
        <v>1</v>
      </c>
    </row>
    <row r="2160" spans="1:17" x14ac:dyDescent="0.3">
      <c r="A2160" t="str">
        <f>Cleaning!E1964</f>
        <v>Data Analyst</v>
      </c>
      <c r="B2160" s="2">
        <f>Cleaning!F1964*1000</f>
        <v>93000</v>
      </c>
      <c r="C2160" s="2">
        <f>Cleaning!G1964*1000</f>
        <v>159000</v>
      </c>
      <c r="D2160" s="2">
        <f>(Table1[[#This Row],[Salary (Min)]]+Table1[[#This Row],[Salary (Max)]])/2</f>
        <v>126000</v>
      </c>
      <c r="E2160" t="s">
        <v>6264</v>
      </c>
      <c r="F2160" t="s">
        <v>154</v>
      </c>
      <c r="G2160" t="str">
        <f>LEFT(Table1[[#This Row],[Location]],FIND(",",Table1[[#This Row],[Location]])-1)</f>
        <v>San Francisco</v>
      </c>
      <c r="H2160" t="s">
        <v>118</v>
      </c>
      <c r="I2160" t="s">
        <v>46</v>
      </c>
      <c r="J2160" t="s">
        <v>47</v>
      </c>
      <c r="K2160" t="b">
        <v>0</v>
      </c>
      <c r="L2160">
        <v>0</v>
      </c>
      <c r="M2160">
        <v>0</v>
      </c>
      <c r="N2160">
        <v>0</v>
      </c>
      <c r="O2160">
        <v>1</v>
      </c>
      <c r="P2160">
        <v>1</v>
      </c>
      <c r="Q2160">
        <v>1</v>
      </c>
    </row>
    <row r="2161" spans="1:17" x14ac:dyDescent="0.3">
      <c r="A2161" t="str">
        <f>Cleaning!E1965</f>
        <v>Business Analyst</v>
      </c>
      <c r="B2161" s="2">
        <f>Cleaning!F1965*1000</f>
        <v>93000</v>
      </c>
      <c r="C2161" s="2">
        <f>Cleaning!G1965*1000</f>
        <v>159000</v>
      </c>
      <c r="D2161" s="2">
        <f>(Table1[[#This Row],[Salary (Min)]]+Table1[[#This Row],[Salary (Max)]])/2</f>
        <v>126000</v>
      </c>
      <c r="E2161" t="s">
        <v>6210</v>
      </c>
      <c r="F2161" t="s">
        <v>154</v>
      </c>
      <c r="G2161" t="str">
        <f>LEFT(Table1[[#This Row],[Location]],FIND(",",Table1[[#This Row],[Location]])-1)</f>
        <v>San Francisco</v>
      </c>
      <c r="H2161" t="s">
        <v>51</v>
      </c>
      <c r="I2161" t="s">
        <v>46</v>
      </c>
      <c r="J2161" t="s">
        <v>24</v>
      </c>
      <c r="K2161" t="b">
        <v>0</v>
      </c>
      <c r="L2161">
        <v>1</v>
      </c>
      <c r="M2161">
        <v>1</v>
      </c>
      <c r="N2161">
        <v>0</v>
      </c>
      <c r="O2161">
        <v>0</v>
      </c>
      <c r="P2161">
        <v>0</v>
      </c>
      <c r="Q2161">
        <v>0</v>
      </c>
    </row>
    <row r="2162" spans="1:17" x14ac:dyDescent="0.3">
      <c r="A2162" t="str">
        <f>Cleaning!E1966</f>
        <v>Data Analyst</v>
      </c>
      <c r="B2162" s="2">
        <f>Cleaning!F1966*1000</f>
        <v>93000</v>
      </c>
      <c r="C2162" s="2">
        <f>Cleaning!G1966*1000</f>
        <v>159000</v>
      </c>
      <c r="D2162" s="2">
        <f>(Table1[[#This Row],[Salary (Min)]]+Table1[[#This Row],[Salary (Max)]])/2</f>
        <v>126000</v>
      </c>
      <c r="E2162" t="s">
        <v>7470</v>
      </c>
      <c r="F2162" t="s">
        <v>154</v>
      </c>
      <c r="G2162" t="str">
        <f>LEFT(Table1[[#This Row],[Location]],FIND(",",Table1[[#This Row],[Location]])-1)</f>
        <v>San Francisco</v>
      </c>
      <c r="H2162" t="s">
        <v>35</v>
      </c>
      <c r="I2162" t="s">
        <v>37</v>
      </c>
      <c r="J2162" t="s">
        <v>31</v>
      </c>
      <c r="K2162" t="b">
        <v>0</v>
      </c>
      <c r="L2162">
        <v>1</v>
      </c>
      <c r="M2162">
        <v>1</v>
      </c>
      <c r="N2162">
        <v>0</v>
      </c>
      <c r="O2162">
        <v>0</v>
      </c>
      <c r="P2162">
        <v>0</v>
      </c>
      <c r="Q2162">
        <v>1</v>
      </c>
    </row>
    <row r="2163" spans="1:17" x14ac:dyDescent="0.3">
      <c r="A2163" t="str">
        <f>Cleaning!E1967</f>
        <v>Data Analyst</v>
      </c>
      <c r="B2163" s="2">
        <f>Cleaning!F1967*1000</f>
        <v>93000</v>
      </c>
      <c r="C2163" s="2">
        <f>Cleaning!G1967*1000</f>
        <v>159000</v>
      </c>
      <c r="D2163" s="2">
        <f>(Table1[[#This Row],[Salary (Min)]]+Table1[[#This Row],[Salary (Max)]])/2</f>
        <v>126000</v>
      </c>
      <c r="E2163" t="s">
        <v>7486</v>
      </c>
      <c r="F2163" t="s">
        <v>5431</v>
      </c>
      <c r="G2163" t="str">
        <f>LEFT(Table1[[#This Row],[Location]],FIND(",",Table1[[#This Row],[Location]])-1)</f>
        <v>Daly City</v>
      </c>
      <c r="H2163" t="s">
        <v>35</v>
      </c>
      <c r="I2163" t="s">
        <v>222</v>
      </c>
      <c r="J2163" t="s">
        <v>24</v>
      </c>
      <c r="K2163" t="b">
        <v>0</v>
      </c>
      <c r="L2163">
        <v>0</v>
      </c>
      <c r="M2163">
        <v>0</v>
      </c>
      <c r="N2163">
        <v>0</v>
      </c>
      <c r="O2163">
        <v>1</v>
      </c>
      <c r="P2163">
        <v>0</v>
      </c>
      <c r="Q2163">
        <v>1</v>
      </c>
    </row>
    <row r="2164" spans="1:17" x14ac:dyDescent="0.3">
      <c r="A2164" t="str">
        <f>Cleaning!E1968</f>
        <v>Data Analyst</v>
      </c>
      <c r="B2164" s="2">
        <f>Cleaning!F1968*1000</f>
        <v>93000</v>
      </c>
      <c r="C2164" s="2">
        <f>Cleaning!G1968*1000</f>
        <v>159000</v>
      </c>
      <c r="D2164" s="2">
        <f>(Table1[[#This Row],[Salary (Min)]]+Table1[[#This Row],[Salary (Max)]])/2</f>
        <v>126000</v>
      </c>
      <c r="E2164" t="s">
        <v>7487</v>
      </c>
      <c r="F2164" t="s">
        <v>5435</v>
      </c>
      <c r="G2164" t="str">
        <f>LEFT(Table1[[#This Row],[Location]],FIND(",",Table1[[#This Row],[Location]])-1)</f>
        <v>South San Francisco</v>
      </c>
      <c r="H2164" t="s">
        <v>28</v>
      </c>
      <c r="I2164" t="s">
        <v>475</v>
      </c>
      <c r="J2164" t="s">
        <v>132</v>
      </c>
      <c r="K2164" t="b">
        <v>0</v>
      </c>
      <c r="L2164">
        <v>1</v>
      </c>
      <c r="M2164">
        <v>0</v>
      </c>
      <c r="N2164">
        <v>0</v>
      </c>
      <c r="O2164">
        <v>0</v>
      </c>
      <c r="P2164">
        <v>0</v>
      </c>
      <c r="Q2164">
        <v>1</v>
      </c>
    </row>
    <row r="2165" spans="1:17" x14ac:dyDescent="0.3">
      <c r="A2165" t="str">
        <f>Cleaning!E1969</f>
        <v>Data Analyst</v>
      </c>
      <c r="B2165" s="2">
        <f>Cleaning!F1969*1000</f>
        <v>93000</v>
      </c>
      <c r="C2165" s="2">
        <f>Cleaning!G1969*1000</f>
        <v>159000</v>
      </c>
      <c r="D2165" s="2">
        <f>(Table1[[#This Row],[Salary (Min)]]+Table1[[#This Row],[Salary (Max)]])/2</f>
        <v>126000</v>
      </c>
      <c r="E2165" t="s">
        <v>6762</v>
      </c>
      <c r="F2165" t="s">
        <v>154</v>
      </c>
      <c r="G2165" t="str">
        <f>LEFT(Table1[[#This Row],[Location]],FIND(",",Table1[[#This Row],[Location]])-1)</f>
        <v>San Francisco</v>
      </c>
      <c r="H2165" t="s">
        <v>35</v>
      </c>
      <c r="I2165" t="s">
        <v>222</v>
      </c>
      <c r="J2165" t="s">
        <v>24</v>
      </c>
      <c r="K2165" t="b">
        <v>0</v>
      </c>
      <c r="L2165">
        <v>1</v>
      </c>
      <c r="M2165">
        <v>1</v>
      </c>
      <c r="N2165">
        <v>0</v>
      </c>
      <c r="O2165">
        <v>0</v>
      </c>
      <c r="P2165">
        <v>1</v>
      </c>
      <c r="Q2165">
        <v>0</v>
      </c>
    </row>
    <row r="2166" spans="1:17" x14ac:dyDescent="0.3">
      <c r="A2166" t="str">
        <f>Cleaning!E840</f>
        <v>Data Analyst</v>
      </c>
      <c r="B2166" s="2">
        <f>Cleaning!F840*1000</f>
        <v>97000</v>
      </c>
      <c r="C2166" s="2">
        <f>Cleaning!G840*1000</f>
        <v>129000</v>
      </c>
      <c r="D2166" s="2">
        <f>(Table1[[#This Row],[Salary (Min)]]+Table1[[#This Row],[Salary (Max)]])/2</f>
        <v>113000</v>
      </c>
      <c r="E2166" t="s">
        <v>6774</v>
      </c>
      <c r="F2166" t="s">
        <v>252</v>
      </c>
      <c r="G2166" t="str">
        <f>LEFT(Table1[[#This Row],[Location]],FIND(",",Table1[[#This Row],[Location]])-1)</f>
        <v>Chicago</v>
      </c>
      <c r="H2166" t="s">
        <v>118</v>
      </c>
      <c r="I2166" t="s">
        <v>119</v>
      </c>
      <c r="J2166" t="s">
        <v>47</v>
      </c>
      <c r="K2166" t="b">
        <v>1</v>
      </c>
      <c r="L2166">
        <v>1</v>
      </c>
      <c r="M2166">
        <v>1</v>
      </c>
      <c r="N2166">
        <v>0</v>
      </c>
      <c r="O2166">
        <v>1</v>
      </c>
      <c r="P2166">
        <v>0</v>
      </c>
      <c r="Q2166">
        <v>0</v>
      </c>
    </row>
    <row r="2167" spans="1:17" x14ac:dyDescent="0.3">
      <c r="A2167" t="str">
        <f>Cleaning!E841</f>
        <v>Data Analyst</v>
      </c>
      <c r="B2167" s="2">
        <f>Cleaning!F841*1000</f>
        <v>97000</v>
      </c>
      <c r="C2167" s="2">
        <f>Cleaning!G841*1000</f>
        <v>129000</v>
      </c>
      <c r="D2167" s="2">
        <f>(Table1[[#This Row],[Salary (Min)]]+Table1[[#This Row],[Salary (Max)]])/2</f>
        <v>113000</v>
      </c>
      <c r="E2167" t="s">
        <v>6775</v>
      </c>
      <c r="F2167" t="s">
        <v>252</v>
      </c>
      <c r="G2167" t="str">
        <f>LEFT(Table1[[#This Row],[Location]],FIND(",",Table1[[#This Row],[Location]])-1)</f>
        <v>Chicago</v>
      </c>
      <c r="H2167" t="s">
        <v>91</v>
      </c>
      <c r="I2167" t="s">
        <v>46</v>
      </c>
      <c r="J2167" t="s">
        <v>39</v>
      </c>
      <c r="K2167" t="b">
        <v>0</v>
      </c>
      <c r="L2167">
        <v>1</v>
      </c>
      <c r="M2167">
        <v>0</v>
      </c>
      <c r="N2167">
        <v>0</v>
      </c>
      <c r="O2167">
        <v>0</v>
      </c>
      <c r="P2167">
        <v>0</v>
      </c>
      <c r="Q2167">
        <v>1</v>
      </c>
    </row>
    <row r="2168" spans="1:17" x14ac:dyDescent="0.3">
      <c r="A2168" t="str">
        <f>Cleaning!E842</f>
        <v>Data Analyst</v>
      </c>
      <c r="B2168" s="2">
        <f>Cleaning!F842*1000</f>
        <v>97000</v>
      </c>
      <c r="C2168" s="2">
        <f>Cleaning!G842*1000</f>
        <v>129000</v>
      </c>
      <c r="D2168" s="2">
        <f>(Table1[[#This Row],[Salary (Min)]]+Table1[[#This Row],[Salary (Max)]])/2</f>
        <v>113000</v>
      </c>
      <c r="E2168" t="s">
        <v>6776</v>
      </c>
      <c r="F2168" t="s">
        <v>252</v>
      </c>
      <c r="G2168" t="str">
        <f>LEFT(Table1[[#This Row],[Location]],FIND(",",Table1[[#This Row],[Location]])-1)</f>
        <v>Chicago</v>
      </c>
      <c r="H2168" t="s">
        <v>91</v>
      </c>
      <c r="I2168" t="s">
        <v>202</v>
      </c>
      <c r="J2168" t="s">
        <v>106</v>
      </c>
      <c r="K2168" t="b">
        <v>0</v>
      </c>
      <c r="L2168">
        <v>0</v>
      </c>
      <c r="M2168">
        <v>0</v>
      </c>
      <c r="N2168">
        <v>0</v>
      </c>
      <c r="O2168">
        <v>0</v>
      </c>
      <c r="P2168">
        <v>0</v>
      </c>
      <c r="Q2168">
        <v>0</v>
      </c>
    </row>
    <row r="2169" spans="1:17" x14ac:dyDescent="0.3">
      <c r="A2169" t="str">
        <f>Cleaning!E843</f>
        <v>Data Analyst</v>
      </c>
      <c r="B2169" s="2">
        <f>Cleaning!F843*1000</f>
        <v>97000</v>
      </c>
      <c r="C2169" s="2">
        <f>Cleaning!G843*1000</f>
        <v>129000</v>
      </c>
      <c r="D2169" s="2">
        <f>(Table1[[#This Row],[Salary (Min)]]+Table1[[#This Row],[Salary (Max)]])/2</f>
        <v>113000</v>
      </c>
      <c r="E2169" t="s">
        <v>6777</v>
      </c>
      <c r="F2169" t="s">
        <v>252</v>
      </c>
      <c r="G2169" t="str">
        <f>LEFT(Table1[[#This Row],[Location]],FIND(",",Table1[[#This Row],[Location]])-1)</f>
        <v>Chicago</v>
      </c>
      <c r="H2169" t="s">
        <v>137</v>
      </c>
      <c r="I2169" t="s">
        <v>137</v>
      </c>
      <c r="J2169" t="s">
        <v>137</v>
      </c>
      <c r="K2169" t="b">
        <v>0</v>
      </c>
      <c r="L2169">
        <v>1</v>
      </c>
      <c r="M2169">
        <v>0</v>
      </c>
      <c r="N2169">
        <v>0</v>
      </c>
      <c r="O2169">
        <v>0</v>
      </c>
      <c r="P2169">
        <v>0</v>
      </c>
      <c r="Q2169">
        <v>1</v>
      </c>
    </row>
    <row r="2170" spans="1:17" x14ac:dyDescent="0.3">
      <c r="A2170" t="str">
        <f>Cleaning!E844</f>
        <v>Data Analyst</v>
      </c>
      <c r="B2170" s="2">
        <f>Cleaning!F844*1000</f>
        <v>97000</v>
      </c>
      <c r="C2170" s="2">
        <f>Cleaning!G844*1000</f>
        <v>129000</v>
      </c>
      <c r="D2170" s="2">
        <f>(Table1[[#This Row],[Salary (Min)]]+Table1[[#This Row],[Salary (Max)]])/2</f>
        <v>113000</v>
      </c>
      <c r="E2170" t="s">
        <v>6778</v>
      </c>
      <c r="F2170" t="s">
        <v>252</v>
      </c>
      <c r="G2170" t="str">
        <f>LEFT(Table1[[#This Row],[Location]],FIND(",",Table1[[#This Row],[Location]])-1)</f>
        <v>Chicago</v>
      </c>
      <c r="H2170" t="s">
        <v>20</v>
      </c>
      <c r="I2170" t="s">
        <v>46</v>
      </c>
      <c r="J2170" t="s">
        <v>120</v>
      </c>
      <c r="K2170" t="b">
        <v>0</v>
      </c>
      <c r="L2170">
        <v>1</v>
      </c>
      <c r="M2170">
        <v>0</v>
      </c>
      <c r="N2170">
        <v>0</v>
      </c>
      <c r="O2170">
        <v>0</v>
      </c>
      <c r="P2170">
        <v>0</v>
      </c>
      <c r="Q2170">
        <v>0</v>
      </c>
    </row>
    <row r="2171" spans="1:17" x14ac:dyDescent="0.3">
      <c r="A2171" t="str">
        <f>Cleaning!E845</f>
        <v>Data Analyst</v>
      </c>
      <c r="B2171" s="2">
        <f>Cleaning!F845*1000</f>
        <v>97000</v>
      </c>
      <c r="C2171" s="2">
        <f>Cleaning!G845*1000</f>
        <v>129000</v>
      </c>
      <c r="D2171" s="2">
        <f>(Table1[[#This Row],[Salary (Min)]]+Table1[[#This Row],[Salary (Max)]])/2</f>
        <v>113000</v>
      </c>
      <c r="E2171" t="s">
        <v>6779</v>
      </c>
      <c r="F2171" t="s">
        <v>2579</v>
      </c>
      <c r="G2171" t="str">
        <f>LEFT(Table1[[#This Row],[Location]],FIND(",",Table1[[#This Row],[Location]])-1)</f>
        <v>Maywood</v>
      </c>
      <c r="H2171" t="s">
        <v>28</v>
      </c>
      <c r="I2171" t="s">
        <v>29</v>
      </c>
      <c r="J2171" t="s">
        <v>160</v>
      </c>
      <c r="K2171" t="b">
        <v>0</v>
      </c>
      <c r="L2171">
        <v>1</v>
      </c>
      <c r="M2171">
        <v>1</v>
      </c>
      <c r="N2171">
        <v>0</v>
      </c>
      <c r="O2171">
        <v>1</v>
      </c>
      <c r="P2171">
        <v>0</v>
      </c>
      <c r="Q2171">
        <v>0</v>
      </c>
    </row>
    <row r="2172" spans="1:17" x14ac:dyDescent="0.3">
      <c r="A2172" t="str">
        <f>Cleaning!E846</f>
        <v>Data Analyst</v>
      </c>
      <c r="B2172" s="2">
        <f>Cleaning!F846*1000</f>
        <v>97000</v>
      </c>
      <c r="C2172" s="2">
        <f>Cleaning!G846*1000</f>
        <v>129000</v>
      </c>
      <c r="D2172" s="2">
        <f>(Table1[[#This Row],[Salary (Min)]]+Table1[[#This Row],[Salary (Max)]])/2</f>
        <v>113000</v>
      </c>
      <c r="E2172" t="s">
        <v>6780</v>
      </c>
      <c r="F2172" t="s">
        <v>252</v>
      </c>
      <c r="G2172" t="str">
        <f>LEFT(Table1[[#This Row],[Location]],FIND(",",Table1[[#This Row],[Location]])-1)</f>
        <v>Chicago</v>
      </c>
      <c r="H2172" t="s">
        <v>28</v>
      </c>
      <c r="I2172" t="s">
        <v>202</v>
      </c>
      <c r="J2172" t="s">
        <v>86</v>
      </c>
      <c r="K2172" t="b">
        <v>0</v>
      </c>
      <c r="L2172">
        <v>1</v>
      </c>
      <c r="M2172">
        <v>0</v>
      </c>
      <c r="N2172">
        <v>0</v>
      </c>
      <c r="O2172">
        <v>0</v>
      </c>
      <c r="P2172">
        <v>0</v>
      </c>
      <c r="Q2172">
        <v>1</v>
      </c>
    </row>
    <row r="2173" spans="1:17" x14ac:dyDescent="0.3">
      <c r="A2173" t="str">
        <f>Cleaning!E847</f>
        <v>Data Analyst</v>
      </c>
      <c r="B2173" s="2">
        <f>Cleaning!F847*1000</f>
        <v>97000</v>
      </c>
      <c r="C2173" s="2">
        <f>Cleaning!G847*1000</f>
        <v>129000</v>
      </c>
      <c r="D2173" s="2">
        <f>(Table1[[#This Row],[Salary (Min)]]+Table1[[#This Row],[Salary (Max)]])/2</f>
        <v>113000</v>
      </c>
      <c r="E2173" t="s">
        <v>6781</v>
      </c>
      <c r="F2173" t="s">
        <v>2589</v>
      </c>
      <c r="G2173" t="str">
        <f>LEFT(Table1[[#This Row],[Location]],FIND(",",Table1[[#This Row],[Location]])-1)</f>
        <v>Northfield</v>
      </c>
      <c r="H2173" t="s">
        <v>28</v>
      </c>
      <c r="I2173" t="s">
        <v>2590</v>
      </c>
      <c r="J2173" t="s">
        <v>132</v>
      </c>
      <c r="K2173" t="b">
        <v>0</v>
      </c>
      <c r="L2173">
        <v>1</v>
      </c>
      <c r="M2173">
        <v>1</v>
      </c>
      <c r="N2173">
        <v>1</v>
      </c>
      <c r="O2173">
        <v>1</v>
      </c>
      <c r="P2173">
        <v>0</v>
      </c>
      <c r="Q2173">
        <v>1</v>
      </c>
    </row>
    <row r="2174" spans="1:17" x14ac:dyDescent="0.3">
      <c r="A2174" t="str">
        <f>Cleaning!E848</f>
        <v>Data Analyst</v>
      </c>
      <c r="B2174" s="2">
        <f>Cleaning!F848*1000</f>
        <v>97000</v>
      </c>
      <c r="C2174" s="2">
        <f>Cleaning!G848*1000</f>
        <v>129000</v>
      </c>
      <c r="D2174" s="2">
        <f>(Table1[[#This Row],[Salary (Min)]]+Table1[[#This Row],[Salary (Max)]])/2</f>
        <v>113000</v>
      </c>
      <c r="E2174" t="s">
        <v>6255</v>
      </c>
      <c r="F2174" t="s">
        <v>252</v>
      </c>
      <c r="G2174" t="str">
        <f>LEFT(Table1[[#This Row],[Location]],FIND(",",Table1[[#This Row],[Location]])-1)</f>
        <v>Chicago</v>
      </c>
      <c r="H2174" t="s">
        <v>28</v>
      </c>
      <c r="I2174" t="s">
        <v>178</v>
      </c>
      <c r="J2174" t="s">
        <v>132</v>
      </c>
      <c r="K2174" t="b">
        <v>0</v>
      </c>
      <c r="L2174">
        <v>0</v>
      </c>
      <c r="M2174">
        <v>0</v>
      </c>
      <c r="N2174">
        <v>0</v>
      </c>
      <c r="O2174">
        <v>1</v>
      </c>
      <c r="P2174">
        <v>0</v>
      </c>
      <c r="Q2174">
        <v>1</v>
      </c>
    </row>
    <row r="2175" spans="1:17" x14ac:dyDescent="0.3">
      <c r="A2175" t="str">
        <f>Cleaning!E849</f>
        <v>Data Analyst</v>
      </c>
      <c r="B2175" s="2">
        <f>Cleaning!F849*1000</f>
        <v>97000</v>
      </c>
      <c r="C2175" s="2">
        <f>Cleaning!G849*1000</f>
        <v>129000</v>
      </c>
      <c r="D2175" s="2">
        <f>(Table1[[#This Row],[Salary (Min)]]+Table1[[#This Row],[Salary (Max)]])/2</f>
        <v>113000</v>
      </c>
      <c r="E2175" t="s">
        <v>6724</v>
      </c>
      <c r="F2175" t="s">
        <v>252</v>
      </c>
      <c r="G2175" t="str">
        <f>LEFT(Table1[[#This Row],[Location]],FIND(",",Table1[[#This Row],[Location]])-1)</f>
        <v>Chicago</v>
      </c>
      <c r="H2175" t="s">
        <v>51</v>
      </c>
      <c r="I2175" t="s">
        <v>475</v>
      </c>
      <c r="J2175" t="s">
        <v>39</v>
      </c>
      <c r="K2175" t="b">
        <v>1</v>
      </c>
      <c r="L2175">
        <v>1</v>
      </c>
      <c r="M2175">
        <v>0</v>
      </c>
      <c r="N2175">
        <v>0</v>
      </c>
      <c r="O2175">
        <v>0</v>
      </c>
      <c r="P2175">
        <v>0</v>
      </c>
      <c r="Q2175">
        <v>1</v>
      </c>
    </row>
    <row r="2176" spans="1:17" x14ac:dyDescent="0.3">
      <c r="A2176" t="str">
        <f>Cleaning!E850</f>
        <v>Data Analyst</v>
      </c>
      <c r="B2176" s="2">
        <f>Cleaning!F850*1000</f>
        <v>97000</v>
      </c>
      <c r="C2176" s="2">
        <f>Cleaning!G850*1000</f>
        <v>129000</v>
      </c>
      <c r="D2176" s="2">
        <f>(Table1[[#This Row],[Salary (Min)]]+Table1[[#This Row],[Salary (Max)]])/2</f>
        <v>113000</v>
      </c>
      <c r="E2176" t="s">
        <v>6782</v>
      </c>
      <c r="F2176" t="s">
        <v>2597</v>
      </c>
      <c r="G2176" t="str">
        <f>LEFT(Table1[[#This Row],[Location]],FIND(",",Table1[[#This Row],[Location]])-1)</f>
        <v>Glenview</v>
      </c>
      <c r="H2176" t="s">
        <v>72</v>
      </c>
      <c r="I2176" t="s">
        <v>1437</v>
      </c>
      <c r="J2176" t="s">
        <v>31</v>
      </c>
      <c r="K2176" t="b">
        <v>0</v>
      </c>
      <c r="L2176">
        <v>0</v>
      </c>
      <c r="M2176">
        <v>0</v>
      </c>
      <c r="N2176">
        <v>0</v>
      </c>
      <c r="O2176">
        <v>0</v>
      </c>
      <c r="P2176">
        <v>0</v>
      </c>
      <c r="Q2176">
        <v>1</v>
      </c>
    </row>
    <row r="2177" spans="1:17" x14ac:dyDescent="0.3">
      <c r="A2177" t="str">
        <f>Cleaning!E851</f>
        <v>Data Analyst</v>
      </c>
      <c r="B2177" s="2">
        <f>Cleaning!F851*1000</f>
        <v>97000</v>
      </c>
      <c r="C2177" s="2">
        <f>Cleaning!G851*1000</f>
        <v>129000</v>
      </c>
      <c r="D2177" s="2">
        <f>(Table1[[#This Row],[Salary (Min)]]+Table1[[#This Row],[Salary (Max)]])/2</f>
        <v>113000</v>
      </c>
      <c r="E2177" t="s">
        <v>6322</v>
      </c>
      <c r="F2177" t="s">
        <v>252</v>
      </c>
      <c r="G2177" t="str">
        <f>LEFT(Table1[[#This Row],[Location]],FIND(",",Table1[[#This Row],[Location]])-1)</f>
        <v>Chicago</v>
      </c>
      <c r="H2177" t="s">
        <v>91</v>
      </c>
      <c r="I2177" t="s">
        <v>119</v>
      </c>
      <c r="J2177" t="s">
        <v>155</v>
      </c>
      <c r="K2177" t="b">
        <v>0</v>
      </c>
      <c r="L2177">
        <v>0</v>
      </c>
      <c r="M2177">
        <v>0</v>
      </c>
      <c r="N2177">
        <v>0</v>
      </c>
      <c r="O2177">
        <v>0</v>
      </c>
      <c r="P2177">
        <v>0</v>
      </c>
      <c r="Q2177">
        <v>0</v>
      </c>
    </row>
    <row r="2178" spans="1:17" x14ac:dyDescent="0.3">
      <c r="A2178" t="str">
        <f>Cleaning!E852</f>
        <v>Data Analyst</v>
      </c>
      <c r="B2178" s="2">
        <f>Cleaning!F852*1000</f>
        <v>97000</v>
      </c>
      <c r="C2178" s="2">
        <f>Cleaning!G852*1000</f>
        <v>129000</v>
      </c>
      <c r="D2178" s="2">
        <f>(Table1[[#This Row],[Salary (Min)]]+Table1[[#This Row],[Salary (Max)]])/2</f>
        <v>113000</v>
      </c>
      <c r="E2178" t="s">
        <v>6783</v>
      </c>
      <c r="F2178" t="s">
        <v>252</v>
      </c>
      <c r="G2178" t="str">
        <f>LEFT(Table1[[#This Row],[Location]],FIND(",",Table1[[#This Row],[Location]])-1)</f>
        <v>Chicago</v>
      </c>
      <c r="H2178" t="s">
        <v>72</v>
      </c>
      <c r="I2178" t="s">
        <v>29</v>
      </c>
      <c r="J2178" t="s">
        <v>39</v>
      </c>
      <c r="K2178" t="b">
        <v>0</v>
      </c>
      <c r="L2178">
        <v>1</v>
      </c>
      <c r="M2178">
        <v>0</v>
      </c>
      <c r="N2178">
        <v>0</v>
      </c>
      <c r="O2178">
        <v>0</v>
      </c>
      <c r="P2178">
        <v>0</v>
      </c>
      <c r="Q2178">
        <v>1</v>
      </c>
    </row>
    <row r="2179" spans="1:17" x14ac:dyDescent="0.3">
      <c r="A2179" t="str">
        <f>Cleaning!E853</f>
        <v>Data Analyst</v>
      </c>
      <c r="B2179" s="2">
        <f>Cleaning!F853*1000</f>
        <v>97000</v>
      </c>
      <c r="C2179" s="2">
        <f>Cleaning!G853*1000</f>
        <v>129000</v>
      </c>
      <c r="D2179" s="2">
        <f>(Table1[[#This Row],[Salary (Min)]]+Table1[[#This Row],[Salary (Max)]])/2</f>
        <v>113000</v>
      </c>
      <c r="E2179" t="s">
        <v>6252</v>
      </c>
      <c r="F2179" t="s">
        <v>252</v>
      </c>
      <c r="G2179" t="str">
        <f>LEFT(Table1[[#This Row],[Location]],FIND(",",Table1[[#This Row],[Location]])-1)</f>
        <v>Chicago</v>
      </c>
      <c r="H2179" t="s">
        <v>28</v>
      </c>
      <c r="I2179" t="s">
        <v>222</v>
      </c>
      <c r="J2179" t="s">
        <v>31</v>
      </c>
      <c r="K2179" t="b">
        <v>0</v>
      </c>
      <c r="L2179">
        <v>1</v>
      </c>
      <c r="M2179">
        <v>1</v>
      </c>
      <c r="N2179">
        <v>0</v>
      </c>
      <c r="O2179">
        <v>0</v>
      </c>
      <c r="P2179">
        <v>0</v>
      </c>
      <c r="Q2179">
        <v>0</v>
      </c>
    </row>
    <row r="2180" spans="1:17" x14ac:dyDescent="0.3">
      <c r="A2180" t="str">
        <f>Cleaning!E854</f>
        <v>Data Analyst</v>
      </c>
      <c r="B2180" s="2">
        <f>Cleaning!F854*1000</f>
        <v>97000</v>
      </c>
      <c r="C2180" s="2">
        <f>Cleaning!G854*1000</f>
        <v>129000</v>
      </c>
      <c r="D2180" s="2">
        <f>(Table1[[#This Row],[Salary (Min)]]+Table1[[#This Row],[Salary (Max)]])/2</f>
        <v>113000</v>
      </c>
      <c r="E2180" t="s">
        <v>6784</v>
      </c>
      <c r="F2180" t="s">
        <v>252</v>
      </c>
      <c r="G2180" t="str">
        <f>LEFT(Table1[[#This Row],[Location]],FIND(",",Table1[[#This Row],[Location]])-1)</f>
        <v>Chicago</v>
      </c>
      <c r="H2180" t="s">
        <v>118</v>
      </c>
      <c r="I2180" t="s">
        <v>222</v>
      </c>
      <c r="J2180" t="s">
        <v>120</v>
      </c>
      <c r="K2180" t="b">
        <v>0</v>
      </c>
      <c r="L2180">
        <v>1</v>
      </c>
      <c r="M2180">
        <v>0</v>
      </c>
      <c r="N2180">
        <v>0</v>
      </c>
      <c r="O2180">
        <v>1</v>
      </c>
      <c r="P2180">
        <v>0</v>
      </c>
      <c r="Q2180">
        <v>1</v>
      </c>
    </row>
    <row r="2181" spans="1:17" x14ac:dyDescent="0.3">
      <c r="A2181" t="str">
        <f>Cleaning!E855</f>
        <v>Data Analyst</v>
      </c>
      <c r="B2181" s="2">
        <f>Cleaning!F855*1000</f>
        <v>97000</v>
      </c>
      <c r="C2181" s="2">
        <f>Cleaning!G855*1000</f>
        <v>129000</v>
      </c>
      <c r="D2181" s="2">
        <f>(Table1[[#This Row],[Salary (Min)]]+Table1[[#This Row],[Salary (Max)]])/2</f>
        <v>113000</v>
      </c>
      <c r="E2181" t="s">
        <v>6785</v>
      </c>
      <c r="F2181" t="s">
        <v>252</v>
      </c>
      <c r="G2181" t="str">
        <f>LEFT(Table1[[#This Row],[Location]],FIND(",",Table1[[#This Row],[Location]])-1)</f>
        <v>Chicago</v>
      </c>
      <c r="H2181" t="s">
        <v>118</v>
      </c>
      <c r="I2181" t="s">
        <v>222</v>
      </c>
      <c r="J2181" t="s">
        <v>47</v>
      </c>
      <c r="K2181" t="b">
        <v>0</v>
      </c>
      <c r="L2181">
        <v>1</v>
      </c>
      <c r="M2181">
        <v>0</v>
      </c>
      <c r="N2181">
        <v>0</v>
      </c>
      <c r="O2181">
        <v>0</v>
      </c>
      <c r="P2181">
        <v>0</v>
      </c>
      <c r="Q2181">
        <v>1</v>
      </c>
    </row>
    <row r="2182" spans="1:17" x14ac:dyDescent="0.3">
      <c r="A2182" t="str">
        <f>Cleaning!E856</f>
        <v>Data Analyst</v>
      </c>
      <c r="B2182" s="2">
        <f>Cleaning!F856*1000</f>
        <v>97000</v>
      </c>
      <c r="C2182" s="2">
        <f>Cleaning!G856*1000</f>
        <v>129000</v>
      </c>
      <c r="D2182" s="2">
        <f>(Table1[[#This Row],[Salary (Min)]]+Table1[[#This Row],[Salary (Max)]])/2</f>
        <v>113000</v>
      </c>
      <c r="E2182" t="s">
        <v>6786</v>
      </c>
      <c r="F2182" t="s">
        <v>252</v>
      </c>
      <c r="G2182" t="str">
        <f>LEFT(Table1[[#This Row],[Location]],FIND(",",Table1[[#This Row],[Location]])-1)</f>
        <v>Chicago</v>
      </c>
      <c r="H2182" t="s">
        <v>91</v>
      </c>
      <c r="I2182" t="s">
        <v>222</v>
      </c>
      <c r="J2182" t="s">
        <v>106</v>
      </c>
      <c r="K2182" t="b">
        <v>1</v>
      </c>
      <c r="L2182">
        <v>0</v>
      </c>
      <c r="M2182">
        <v>0</v>
      </c>
      <c r="N2182">
        <v>0</v>
      </c>
      <c r="O2182">
        <v>0</v>
      </c>
      <c r="P2182">
        <v>0</v>
      </c>
      <c r="Q2182">
        <v>0</v>
      </c>
    </row>
    <row r="2183" spans="1:17" x14ac:dyDescent="0.3">
      <c r="A2183" t="str">
        <f>Cleaning!E857</f>
        <v>Data Analyst</v>
      </c>
      <c r="B2183" s="2">
        <f>Cleaning!F857*1000</f>
        <v>97000</v>
      </c>
      <c r="C2183" s="2">
        <f>Cleaning!G857*1000</f>
        <v>129000</v>
      </c>
      <c r="D2183" s="2">
        <f>(Table1[[#This Row],[Salary (Min)]]+Table1[[#This Row],[Salary (Max)]])/2</f>
        <v>113000</v>
      </c>
      <c r="E2183" t="s">
        <v>6787</v>
      </c>
      <c r="F2183" t="s">
        <v>252</v>
      </c>
      <c r="G2183" t="str">
        <f>LEFT(Table1[[#This Row],[Location]],FIND(",",Table1[[#This Row],[Location]])-1)</f>
        <v>Chicago</v>
      </c>
      <c r="H2183" t="s">
        <v>91</v>
      </c>
      <c r="I2183" t="s">
        <v>2276</v>
      </c>
      <c r="J2183" t="s">
        <v>39</v>
      </c>
      <c r="K2183" t="b">
        <v>0</v>
      </c>
      <c r="L2183">
        <v>1</v>
      </c>
      <c r="M2183">
        <v>1</v>
      </c>
      <c r="N2183">
        <v>0</v>
      </c>
      <c r="O2183">
        <v>0</v>
      </c>
      <c r="P2183">
        <v>0</v>
      </c>
      <c r="Q2183">
        <v>1</v>
      </c>
    </row>
    <row r="2184" spans="1:17" x14ac:dyDescent="0.3">
      <c r="A2184" t="str">
        <f>Cleaning!E858</f>
        <v>Data Analyst</v>
      </c>
      <c r="B2184" s="2">
        <f>Cleaning!F858*1000</f>
        <v>97000</v>
      </c>
      <c r="C2184" s="2">
        <f>Cleaning!G858*1000</f>
        <v>129000</v>
      </c>
      <c r="D2184" s="2">
        <f>(Table1[[#This Row],[Salary (Min)]]+Table1[[#This Row],[Salary (Max)]])/2</f>
        <v>113000</v>
      </c>
      <c r="E2184" t="s">
        <v>6788</v>
      </c>
      <c r="F2184" t="s">
        <v>2427</v>
      </c>
      <c r="G2184" t="str">
        <f>LEFT(Table1[[#This Row],[Location]],FIND(",",Table1[[#This Row],[Location]])-1)</f>
        <v>Deerfield</v>
      </c>
      <c r="H2184" t="s">
        <v>28</v>
      </c>
      <c r="I2184" t="s">
        <v>2621</v>
      </c>
      <c r="J2184" t="s">
        <v>132</v>
      </c>
      <c r="K2184" t="b">
        <v>0</v>
      </c>
      <c r="L2184">
        <v>0</v>
      </c>
      <c r="M2184">
        <v>0</v>
      </c>
      <c r="N2184">
        <v>0</v>
      </c>
      <c r="O2184">
        <v>0</v>
      </c>
      <c r="P2184">
        <v>0</v>
      </c>
      <c r="Q2184">
        <v>0</v>
      </c>
    </row>
    <row r="2185" spans="1:17" x14ac:dyDescent="0.3">
      <c r="A2185" t="str">
        <f>Cleaning!E859</f>
        <v>Data Analyst</v>
      </c>
      <c r="B2185" s="2">
        <f>Cleaning!F859*1000</f>
        <v>97000</v>
      </c>
      <c r="C2185" s="2">
        <f>Cleaning!G859*1000</f>
        <v>129000</v>
      </c>
      <c r="D2185" s="2">
        <f>(Table1[[#This Row],[Salary (Min)]]+Table1[[#This Row],[Salary (Max)]])/2</f>
        <v>113000</v>
      </c>
      <c r="E2185" t="s">
        <v>6697</v>
      </c>
      <c r="F2185" t="s">
        <v>252</v>
      </c>
      <c r="G2185" t="str">
        <f>LEFT(Table1[[#This Row],[Location]],FIND(",",Table1[[#This Row],[Location]])-1)</f>
        <v>Chicago</v>
      </c>
      <c r="H2185" t="s">
        <v>118</v>
      </c>
      <c r="I2185" t="s">
        <v>1815</v>
      </c>
      <c r="J2185" t="s">
        <v>75</v>
      </c>
      <c r="K2185" t="b">
        <v>0</v>
      </c>
      <c r="L2185">
        <v>1</v>
      </c>
      <c r="M2185">
        <v>1</v>
      </c>
      <c r="N2185">
        <v>0</v>
      </c>
      <c r="O2185">
        <v>0</v>
      </c>
      <c r="P2185">
        <v>0</v>
      </c>
      <c r="Q2185">
        <v>1</v>
      </c>
    </row>
    <row r="2186" spans="1:17" x14ac:dyDescent="0.3">
      <c r="A2186" t="str">
        <f>Cleaning!E860</f>
        <v>Data Analyst</v>
      </c>
      <c r="B2186" s="2">
        <f>Cleaning!F860*1000</f>
        <v>97000</v>
      </c>
      <c r="C2186" s="2">
        <f>Cleaning!G860*1000</f>
        <v>129000</v>
      </c>
      <c r="D2186" s="2">
        <f>(Table1[[#This Row],[Salary (Min)]]+Table1[[#This Row],[Salary (Max)]])/2</f>
        <v>113000</v>
      </c>
      <c r="E2186" t="s">
        <v>6789</v>
      </c>
      <c r="F2186" t="s">
        <v>2628</v>
      </c>
      <c r="G2186" t="str">
        <f>LEFT(Table1[[#This Row],[Location]],FIND(",",Table1[[#This Row],[Location]])-1)</f>
        <v>Elk Grove Village</v>
      </c>
      <c r="H2186" t="s">
        <v>20</v>
      </c>
      <c r="I2186" t="s">
        <v>2629</v>
      </c>
      <c r="J2186" t="s">
        <v>106</v>
      </c>
      <c r="K2186" t="b">
        <v>0</v>
      </c>
      <c r="L2186">
        <v>1</v>
      </c>
      <c r="M2186">
        <v>0</v>
      </c>
      <c r="N2186">
        <v>0</v>
      </c>
      <c r="O2186">
        <v>0</v>
      </c>
      <c r="P2186">
        <v>0</v>
      </c>
      <c r="Q2186">
        <v>1</v>
      </c>
    </row>
    <row r="2187" spans="1:17" x14ac:dyDescent="0.3">
      <c r="A2187" t="str">
        <f>Cleaning!E861</f>
        <v>Data Analyst</v>
      </c>
      <c r="B2187" s="2">
        <f>Cleaning!F861*1000</f>
        <v>97000</v>
      </c>
      <c r="C2187" s="2">
        <f>Cleaning!G861*1000</f>
        <v>129000</v>
      </c>
      <c r="D2187" s="2">
        <f>(Table1[[#This Row],[Salary (Min)]]+Table1[[#This Row],[Salary (Max)]])/2</f>
        <v>113000</v>
      </c>
      <c r="E2187" t="s">
        <v>6790</v>
      </c>
      <c r="F2187" t="s">
        <v>252</v>
      </c>
      <c r="G2187" t="str">
        <f>LEFT(Table1[[#This Row],[Location]],FIND(",",Table1[[#This Row],[Location]])-1)</f>
        <v>Chicago</v>
      </c>
      <c r="H2187" t="s">
        <v>137</v>
      </c>
      <c r="I2187" t="s">
        <v>137</v>
      </c>
      <c r="J2187" t="s">
        <v>137</v>
      </c>
      <c r="K2187" t="b">
        <v>0</v>
      </c>
      <c r="L2187">
        <v>0</v>
      </c>
      <c r="M2187">
        <v>0</v>
      </c>
      <c r="N2187">
        <v>0</v>
      </c>
      <c r="O2187">
        <v>0</v>
      </c>
      <c r="P2187">
        <v>0</v>
      </c>
      <c r="Q2187">
        <v>1</v>
      </c>
    </row>
    <row r="2188" spans="1:17" x14ac:dyDescent="0.3">
      <c r="A2188" t="str">
        <f>Cleaning!E862</f>
        <v>Data Analyst</v>
      </c>
      <c r="B2188" s="2">
        <f>Cleaning!F862*1000</f>
        <v>97000</v>
      </c>
      <c r="C2188" s="2">
        <f>Cleaning!G862*1000</f>
        <v>129000</v>
      </c>
      <c r="D2188" s="2">
        <f>(Table1[[#This Row],[Salary (Min)]]+Table1[[#This Row],[Salary (Max)]])/2</f>
        <v>113000</v>
      </c>
      <c r="E2188" t="s">
        <v>6791</v>
      </c>
      <c r="F2188" t="s">
        <v>252</v>
      </c>
      <c r="G2188" t="str">
        <f>LEFT(Table1[[#This Row],[Location]],FIND(",",Table1[[#This Row],[Location]])-1)</f>
        <v>Chicago</v>
      </c>
      <c r="H2188" t="s">
        <v>118</v>
      </c>
      <c r="I2188" t="s">
        <v>475</v>
      </c>
      <c r="J2188" t="s">
        <v>39</v>
      </c>
      <c r="K2188" t="b">
        <v>0</v>
      </c>
      <c r="L2188">
        <v>1</v>
      </c>
      <c r="M2188">
        <v>0</v>
      </c>
      <c r="N2188">
        <v>0</v>
      </c>
      <c r="O2188">
        <v>1</v>
      </c>
      <c r="P2188">
        <v>1</v>
      </c>
      <c r="Q2188">
        <v>0</v>
      </c>
    </row>
    <row r="2189" spans="1:17" x14ac:dyDescent="0.3">
      <c r="A2189" t="str">
        <f>Cleaning!E863</f>
        <v>Data Analyst</v>
      </c>
      <c r="B2189" s="2">
        <f>Cleaning!F863*1000</f>
        <v>97000</v>
      </c>
      <c r="C2189" s="2">
        <f>Cleaning!G863*1000</f>
        <v>129000</v>
      </c>
      <c r="D2189" s="2">
        <f>(Table1[[#This Row],[Salary (Min)]]+Table1[[#This Row],[Salary (Max)]])/2</f>
        <v>113000</v>
      </c>
      <c r="E2189" t="s">
        <v>6792</v>
      </c>
      <c r="F2189" t="s">
        <v>1060</v>
      </c>
      <c r="G2189" t="str">
        <f>LEFT(Table1[[#This Row],[Location]],FIND(",",Table1[[#This Row],[Location]])-1)</f>
        <v>Rolling Meadows</v>
      </c>
      <c r="H2189" t="s">
        <v>91</v>
      </c>
      <c r="I2189" t="s">
        <v>137</v>
      </c>
      <c r="J2189" t="s">
        <v>39</v>
      </c>
      <c r="K2189" t="b">
        <v>0</v>
      </c>
      <c r="L2189">
        <v>1</v>
      </c>
      <c r="M2189">
        <v>0</v>
      </c>
      <c r="N2189">
        <v>0</v>
      </c>
      <c r="O2189">
        <v>1</v>
      </c>
      <c r="P2189">
        <v>0</v>
      </c>
      <c r="Q2189">
        <v>0</v>
      </c>
    </row>
    <row r="2190" spans="1:17" x14ac:dyDescent="0.3">
      <c r="A2190" t="str">
        <f>Cleaning!E864</f>
        <v>Data Analyst</v>
      </c>
      <c r="B2190" s="2">
        <f>Cleaning!F864*1000</f>
        <v>97000</v>
      </c>
      <c r="C2190" s="2">
        <f>Cleaning!G864*1000</f>
        <v>129000</v>
      </c>
      <c r="D2190" s="2">
        <f>(Table1[[#This Row],[Salary (Min)]]+Table1[[#This Row],[Salary (Max)]])/2</f>
        <v>113000</v>
      </c>
      <c r="E2190" t="s">
        <v>6793</v>
      </c>
      <c r="F2190" t="s">
        <v>252</v>
      </c>
      <c r="G2190" t="str">
        <f>LEFT(Table1[[#This Row],[Location]],FIND(",",Table1[[#This Row],[Location]])-1)</f>
        <v>Chicago</v>
      </c>
      <c r="H2190" t="s">
        <v>35</v>
      </c>
      <c r="I2190" t="s">
        <v>137</v>
      </c>
      <c r="J2190" t="s">
        <v>39</v>
      </c>
      <c r="K2190" t="b">
        <v>0</v>
      </c>
      <c r="L2190">
        <v>1</v>
      </c>
      <c r="M2190">
        <v>0</v>
      </c>
      <c r="N2190">
        <v>0</v>
      </c>
      <c r="O2190">
        <v>1</v>
      </c>
      <c r="P2190">
        <v>1</v>
      </c>
      <c r="Q2190">
        <v>1</v>
      </c>
    </row>
    <row r="2191" spans="1:17" x14ac:dyDescent="0.3">
      <c r="A2191" t="str">
        <f>Cleaning!E865</f>
        <v>Data Analyst</v>
      </c>
      <c r="B2191" s="2">
        <f>Cleaning!F865*1000</f>
        <v>97000</v>
      </c>
      <c r="C2191" s="2">
        <f>Cleaning!G865*1000</f>
        <v>129000</v>
      </c>
      <c r="D2191" s="2">
        <f>(Table1[[#This Row],[Salary (Min)]]+Table1[[#This Row],[Salary (Max)]])/2</f>
        <v>113000</v>
      </c>
      <c r="E2191" t="s">
        <v>6794</v>
      </c>
      <c r="F2191" t="s">
        <v>252</v>
      </c>
      <c r="G2191" t="str">
        <f>LEFT(Table1[[#This Row],[Location]],FIND(",",Table1[[#This Row],[Location]])-1)</f>
        <v>Chicago</v>
      </c>
      <c r="H2191" t="s">
        <v>137</v>
      </c>
      <c r="I2191" t="s">
        <v>137</v>
      </c>
      <c r="J2191" t="s">
        <v>39</v>
      </c>
      <c r="K2191" t="b">
        <v>0</v>
      </c>
      <c r="L2191">
        <v>0</v>
      </c>
      <c r="M2191">
        <v>0</v>
      </c>
      <c r="N2191">
        <v>0</v>
      </c>
      <c r="O2191">
        <v>0</v>
      </c>
      <c r="P2191">
        <v>0</v>
      </c>
      <c r="Q2191">
        <v>1</v>
      </c>
    </row>
    <row r="2192" spans="1:17" x14ac:dyDescent="0.3">
      <c r="A2192" t="str">
        <f>Cleaning!E866</f>
        <v>Data Analyst</v>
      </c>
      <c r="B2192" s="2">
        <f>Cleaning!F866*1000</f>
        <v>97000</v>
      </c>
      <c r="C2192" s="2">
        <f>Cleaning!G866*1000</f>
        <v>129000</v>
      </c>
      <c r="D2192" s="2">
        <f>(Table1[[#This Row],[Salary (Min)]]+Table1[[#This Row],[Salary (Max)]])/2</f>
        <v>113000</v>
      </c>
      <c r="E2192" t="s">
        <v>6731</v>
      </c>
      <c r="F2192" t="s">
        <v>252</v>
      </c>
      <c r="G2192" t="str">
        <f>LEFT(Table1[[#This Row],[Location]],FIND(",",Table1[[#This Row],[Location]])-1)</f>
        <v>Chicago</v>
      </c>
      <c r="H2192" t="s">
        <v>35</v>
      </c>
      <c r="I2192" t="s">
        <v>222</v>
      </c>
      <c r="J2192" t="s">
        <v>24</v>
      </c>
      <c r="K2192" t="b">
        <v>0</v>
      </c>
      <c r="L2192">
        <v>0</v>
      </c>
      <c r="M2192">
        <v>0</v>
      </c>
      <c r="N2192">
        <v>0</v>
      </c>
      <c r="O2192">
        <v>0</v>
      </c>
      <c r="P2192">
        <v>0</v>
      </c>
      <c r="Q2192">
        <v>1</v>
      </c>
    </row>
    <row r="2193" spans="1:17" x14ac:dyDescent="0.3">
      <c r="A2193" t="str">
        <f>Cleaning!E867</f>
        <v>Data Analyst</v>
      </c>
      <c r="B2193" s="2">
        <f>Cleaning!F867*1000</f>
        <v>97000</v>
      </c>
      <c r="C2193" s="2">
        <f>Cleaning!G867*1000</f>
        <v>129000</v>
      </c>
      <c r="D2193" s="2">
        <f>(Table1[[#This Row],[Salary (Min)]]+Table1[[#This Row],[Salary (Max)]])/2</f>
        <v>113000</v>
      </c>
      <c r="E2193" t="s">
        <v>6795</v>
      </c>
      <c r="F2193" t="s">
        <v>252</v>
      </c>
      <c r="G2193" t="str">
        <f>LEFT(Table1[[#This Row],[Location]],FIND(",",Table1[[#This Row],[Location]])-1)</f>
        <v>Chicago</v>
      </c>
      <c r="H2193" t="s">
        <v>20</v>
      </c>
      <c r="I2193" t="s">
        <v>2648</v>
      </c>
      <c r="J2193" t="s">
        <v>47</v>
      </c>
      <c r="K2193" t="b">
        <v>0</v>
      </c>
      <c r="L2193">
        <v>0</v>
      </c>
      <c r="M2193">
        <v>0</v>
      </c>
      <c r="N2193">
        <v>0</v>
      </c>
      <c r="O2193">
        <v>0</v>
      </c>
      <c r="P2193">
        <v>0</v>
      </c>
      <c r="Q2193">
        <v>1</v>
      </c>
    </row>
    <row r="2194" spans="1:17" x14ac:dyDescent="0.3">
      <c r="A2194" t="str">
        <f>Cleaning!E868</f>
        <v>Data Analyst</v>
      </c>
      <c r="B2194" s="2">
        <f>Cleaning!F868*1000</f>
        <v>97000</v>
      </c>
      <c r="C2194" s="2">
        <f>Cleaning!G868*1000</f>
        <v>129000</v>
      </c>
      <c r="D2194" s="2">
        <f>(Table1[[#This Row],[Salary (Min)]]+Table1[[#This Row],[Salary (Max)]])/2</f>
        <v>113000</v>
      </c>
      <c r="E2194" t="s">
        <v>6717</v>
      </c>
      <c r="F2194" t="s">
        <v>252</v>
      </c>
      <c r="G2194" t="str">
        <f>LEFT(Table1[[#This Row],[Location]],FIND(",",Table1[[#This Row],[Location]])-1)</f>
        <v>Chicago</v>
      </c>
      <c r="H2194" t="s">
        <v>35</v>
      </c>
      <c r="I2194" t="s">
        <v>2364</v>
      </c>
      <c r="J2194" t="s">
        <v>229</v>
      </c>
      <c r="K2194" t="b">
        <v>0</v>
      </c>
      <c r="L2194">
        <v>0</v>
      </c>
      <c r="M2194">
        <v>0</v>
      </c>
      <c r="N2194">
        <v>0</v>
      </c>
      <c r="O2194">
        <v>0</v>
      </c>
      <c r="P2194">
        <v>0</v>
      </c>
      <c r="Q2194">
        <v>0</v>
      </c>
    </row>
    <row r="2195" spans="1:17" x14ac:dyDescent="0.3">
      <c r="A2195" t="str">
        <f>Cleaning!E869</f>
        <v>Data Analyst</v>
      </c>
      <c r="B2195" s="2">
        <f>Cleaning!F869*1000</f>
        <v>97000</v>
      </c>
      <c r="C2195" s="2">
        <f>Cleaning!G869*1000</f>
        <v>129000</v>
      </c>
      <c r="D2195" s="2">
        <f>(Table1[[#This Row],[Salary (Min)]]+Table1[[#This Row],[Salary (Max)]])/2</f>
        <v>113000</v>
      </c>
      <c r="E2195" t="s">
        <v>6796</v>
      </c>
      <c r="F2195" t="s">
        <v>252</v>
      </c>
      <c r="G2195" t="str">
        <f>LEFT(Table1[[#This Row],[Location]],FIND(",",Table1[[#This Row],[Location]])-1)</f>
        <v>Chicago</v>
      </c>
      <c r="H2195" t="s">
        <v>137</v>
      </c>
      <c r="I2195" t="s">
        <v>137</v>
      </c>
      <c r="J2195" t="s">
        <v>137</v>
      </c>
      <c r="K2195" t="b">
        <v>0</v>
      </c>
      <c r="L2195">
        <v>0</v>
      </c>
      <c r="M2195">
        <v>0</v>
      </c>
      <c r="N2195">
        <v>0</v>
      </c>
      <c r="O2195">
        <v>0</v>
      </c>
      <c r="P2195">
        <v>0</v>
      </c>
      <c r="Q2195">
        <v>0</v>
      </c>
    </row>
    <row r="2196" spans="1:17" x14ac:dyDescent="0.3">
      <c r="A2196" t="str">
        <f>Cleaning!E371</f>
        <v>Data Analyst</v>
      </c>
      <c r="B2196" s="2">
        <f>Cleaning!F371*1000</f>
        <v>98000</v>
      </c>
      <c r="C2196" s="2">
        <f>Cleaning!G371*1000</f>
        <v>114000</v>
      </c>
      <c r="D2196" s="2">
        <f>(Table1[[#This Row],[Salary (Min)]]+Table1[[#This Row],[Salary (Max)]])/2</f>
        <v>106000</v>
      </c>
      <c r="E2196" t="s">
        <v>6433</v>
      </c>
      <c r="F2196" t="s">
        <v>19</v>
      </c>
      <c r="G2196" t="str">
        <f>LEFT(Table1[[#This Row],[Location]],FIND(",",Table1[[#This Row],[Location]])-1)</f>
        <v>New York</v>
      </c>
      <c r="H2196" t="s">
        <v>51</v>
      </c>
      <c r="I2196" t="s">
        <v>58</v>
      </c>
      <c r="J2196" t="s">
        <v>39</v>
      </c>
      <c r="K2196" t="b">
        <v>0</v>
      </c>
      <c r="L2196">
        <v>0</v>
      </c>
      <c r="M2196">
        <v>1</v>
      </c>
      <c r="N2196">
        <v>0</v>
      </c>
      <c r="O2196">
        <v>0</v>
      </c>
      <c r="P2196">
        <v>0</v>
      </c>
      <c r="Q2196">
        <v>0</v>
      </c>
    </row>
    <row r="2197" spans="1:17" x14ac:dyDescent="0.3">
      <c r="A2197" t="str">
        <f>Cleaning!E372</f>
        <v>Data Analyst</v>
      </c>
      <c r="B2197" s="2">
        <f>Cleaning!F372*1000</f>
        <v>98000</v>
      </c>
      <c r="C2197" s="2">
        <f>Cleaning!G372*1000</f>
        <v>114000</v>
      </c>
      <c r="D2197" s="2">
        <f>(Table1[[#This Row],[Salary (Min)]]+Table1[[#This Row],[Salary (Max)]])/2</f>
        <v>106000</v>
      </c>
      <c r="E2197" t="s">
        <v>6247</v>
      </c>
      <c r="F2197" t="s">
        <v>474</v>
      </c>
      <c r="G2197" t="str">
        <f>LEFT(Table1[[#This Row],[Location]],FIND(",",Table1[[#This Row],[Location]])-1)</f>
        <v>Florham Park</v>
      </c>
      <c r="H2197" t="s">
        <v>51</v>
      </c>
      <c r="I2197" t="s">
        <v>46</v>
      </c>
      <c r="J2197" t="s">
        <v>47</v>
      </c>
      <c r="K2197" t="b">
        <v>0</v>
      </c>
      <c r="L2197">
        <v>1</v>
      </c>
      <c r="M2197">
        <v>0</v>
      </c>
      <c r="N2197">
        <v>0</v>
      </c>
      <c r="O2197">
        <v>0</v>
      </c>
      <c r="P2197">
        <v>1</v>
      </c>
      <c r="Q2197">
        <v>1</v>
      </c>
    </row>
    <row r="2198" spans="1:17" x14ac:dyDescent="0.3">
      <c r="A2198" t="str">
        <f>Cleaning!E373</f>
        <v>Data Analyst</v>
      </c>
      <c r="B2198" s="2">
        <f>Cleaning!F373*1000</f>
        <v>98000</v>
      </c>
      <c r="C2198" s="2">
        <f>Cleaning!G373*1000</f>
        <v>114000</v>
      </c>
      <c r="D2198" s="2">
        <f>(Table1[[#This Row],[Salary (Min)]]+Table1[[#This Row],[Salary (Max)]])/2</f>
        <v>106000</v>
      </c>
      <c r="E2198" t="s">
        <v>6416</v>
      </c>
      <c r="F2198" t="s">
        <v>19</v>
      </c>
      <c r="G2198" t="str">
        <f>LEFT(Table1[[#This Row],[Location]],FIND(",",Table1[[#This Row],[Location]])-1)</f>
        <v>New York</v>
      </c>
      <c r="H2198" t="s">
        <v>35</v>
      </c>
      <c r="I2198" t="s">
        <v>58</v>
      </c>
      <c r="J2198" t="s">
        <v>86</v>
      </c>
      <c r="K2198" t="b">
        <v>0</v>
      </c>
      <c r="L2198">
        <v>0</v>
      </c>
      <c r="M2198">
        <v>0</v>
      </c>
      <c r="N2198">
        <v>0</v>
      </c>
      <c r="O2198">
        <v>0</v>
      </c>
      <c r="P2198">
        <v>0</v>
      </c>
      <c r="Q2198">
        <v>0</v>
      </c>
    </row>
    <row r="2199" spans="1:17" x14ac:dyDescent="0.3">
      <c r="A2199" t="str">
        <f>Cleaning!E374</f>
        <v>Data Analyst</v>
      </c>
      <c r="B2199" s="2">
        <f>Cleaning!F374*1000</f>
        <v>98000</v>
      </c>
      <c r="C2199" s="2">
        <f>Cleaning!G374*1000</f>
        <v>114000</v>
      </c>
      <c r="D2199" s="2">
        <f>(Table1[[#This Row],[Salary (Min)]]+Table1[[#This Row],[Salary (Max)]])/2</f>
        <v>106000</v>
      </c>
      <c r="E2199" t="s">
        <v>6358</v>
      </c>
      <c r="F2199" t="s">
        <v>474</v>
      </c>
      <c r="G2199" t="str">
        <f>LEFT(Table1[[#This Row],[Location]],FIND(",",Table1[[#This Row],[Location]])-1)</f>
        <v>Florham Park</v>
      </c>
      <c r="H2199" t="s">
        <v>28</v>
      </c>
      <c r="I2199" t="s">
        <v>58</v>
      </c>
      <c r="J2199" t="s">
        <v>132</v>
      </c>
      <c r="K2199" t="b">
        <v>0</v>
      </c>
      <c r="L2199">
        <v>1</v>
      </c>
      <c r="M2199">
        <v>0</v>
      </c>
      <c r="N2199">
        <v>0</v>
      </c>
      <c r="O2199">
        <v>0</v>
      </c>
      <c r="P2199">
        <v>0</v>
      </c>
      <c r="Q2199">
        <v>1</v>
      </c>
    </row>
    <row r="2200" spans="1:17" x14ac:dyDescent="0.3">
      <c r="A2200" t="str">
        <f>Cleaning!E375</f>
        <v>Business Analyst</v>
      </c>
      <c r="B2200" s="2">
        <f>Cleaning!F375*1000</f>
        <v>98000</v>
      </c>
      <c r="C2200" s="2">
        <f>Cleaning!G375*1000</f>
        <v>114000</v>
      </c>
      <c r="D2200" s="2">
        <f>(Table1[[#This Row],[Salary (Min)]]+Table1[[#This Row],[Salary (Max)]])/2</f>
        <v>106000</v>
      </c>
      <c r="E2200" t="s">
        <v>6434</v>
      </c>
      <c r="F2200" t="s">
        <v>1232</v>
      </c>
      <c r="G2200" t="str">
        <f>LEFT(Table1[[#This Row],[Location]],FIND(",",Table1[[#This Row],[Location]])-1)</f>
        <v>Woodbridge</v>
      </c>
      <c r="H2200" t="s">
        <v>35</v>
      </c>
      <c r="I2200" t="s">
        <v>66</v>
      </c>
      <c r="J2200" t="s">
        <v>160</v>
      </c>
      <c r="K2200" t="b">
        <v>0</v>
      </c>
      <c r="L2200">
        <v>1</v>
      </c>
      <c r="M2200">
        <v>1</v>
      </c>
      <c r="N2200">
        <v>0</v>
      </c>
      <c r="O2200">
        <v>1</v>
      </c>
      <c r="P2200">
        <v>0</v>
      </c>
      <c r="Q2200">
        <v>1</v>
      </c>
    </row>
    <row r="2201" spans="1:17" x14ac:dyDescent="0.3">
      <c r="A2201" t="str">
        <f>Cleaning!E376</f>
        <v>Data Analyst</v>
      </c>
      <c r="B2201" s="2">
        <f>Cleaning!F376*1000</f>
        <v>98000</v>
      </c>
      <c r="C2201" s="2">
        <f>Cleaning!G376*1000</f>
        <v>114000</v>
      </c>
      <c r="D2201" s="2">
        <f>(Table1[[#This Row],[Salary (Min)]]+Table1[[#This Row],[Salary (Max)]])/2</f>
        <v>106000</v>
      </c>
      <c r="E2201" t="s">
        <v>6288</v>
      </c>
      <c r="F2201" t="s">
        <v>19</v>
      </c>
      <c r="G2201" t="str">
        <f>LEFT(Table1[[#This Row],[Location]],FIND(",",Table1[[#This Row],[Location]])-1)</f>
        <v>New York</v>
      </c>
      <c r="H2201" t="s">
        <v>28</v>
      </c>
      <c r="I2201" t="s">
        <v>29</v>
      </c>
      <c r="J2201" t="s">
        <v>75</v>
      </c>
      <c r="K2201" t="b">
        <v>0</v>
      </c>
      <c r="L2201">
        <v>0</v>
      </c>
      <c r="M2201">
        <v>0</v>
      </c>
      <c r="N2201">
        <v>0</v>
      </c>
      <c r="O2201">
        <v>0</v>
      </c>
      <c r="P2201">
        <v>0</v>
      </c>
      <c r="Q2201">
        <v>1</v>
      </c>
    </row>
    <row r="2202" spans="1:17" x14ac:dyDescent="0.3">
      <c r="A2202" t="str">
        <f>Cleaning!E377</f>
        <v>Data Analyst</v>
      </c>
      <c r="B2202" s="2">
        <f>Cleaning!F377*1000</f>
        <v>98000</v>
      </c>
      <c r="C2202" s="2">
        <f>Cleaning!G377*1000</f>
        <v>114000</v>
      </c>
      <c r="D2202" s="2">
        <f>(Table1[[#This Row],[Salary (Min)]]+Table1[[#This Row],[Salary (Max)]])/2</f>
        <v>106000</v>
      </c>
      <c r="E2202" t="s">
        <v>6381</v>
      </c>
      <c r="F2202" t="s">
        <v>19</v>
      </c>
      <c r="G2202" t="str">
        <f>LEFT(Table1[[#This Row],[Location]],FIND(",",Table1[[#This Row],[Location]])-1)</f>
        <v>New York</v>
      </c>
      <c r="H2202" t="s">
        <v>20</v>
      </c>
      <c r="I2202" t="s">
        <v>29</v>
      </c>
      <c r="J2202" t="s">
        <v>47</v>
      </c>
      <c r="K2202" t="b">
        <v>0</v>
      </c>
      <c r="L2202">
        <v>1</v>
      </c>
      <c r="M2202">
        <v>0</v>
      </c>
      <c r="N2202">
        <v>0</v>
      </c>
      <c r="O2202">
        <v>0</v>
      </c>
      <c r="P2202">
        <v>0</v>
      </c>
      <c r="Q2202">
        <v>1</v>
      </c>
    </row>
    <row r="2203" spans="1:17" x14ac:dyDescent="0.3">
      <c r="A2203" t="str">
        <f>Cleaning!E378</f>
        <v>Data Analyst</v>
      </c>
      <c r="B2203" s="2">
        <f>Cleaning!F378*1000</f>
        <v>98000</v>
      </c>
      <c r="C2203" s="2">
        <f>Cleaning!G378*1000</f>
        <v>114000</v>
      </c>
      <c r="D2203" s="2">
        <f>(Table1[[#This Row],[Salary (Min)]]+Table1[[#This Row],[Salary (Max)]])/2</f>
        <v>106000</v>
      </c>
      <c r="E2203" t="s">
        <v>6435</v>
      </c>
      <c r="F2203" t="s">
        <v>1240</v>
      </c>
      <c r="G2203" t="str">
        <f>LEFT(Table1[[#This Row],[Location]],FIND(",",Table1[[#This Row],[Location]])-1)</f>
        <v>Parsippany</v>
      </c>
      <c r="H2203" t="s">
        <v>118</v>
      </c>
      <c r="I2203" t="s">
        <v>222</v>
      </c>
      <c r="J2203" t="s">
        <v>39</v>
      </c>
      <c r="K2203" t="b">
        <v>0</v>
      </c>
      <c r="L2203">
        <v>1</v>
      </c>
      <c r="M2203">
        <v>1</v>
      </c>
      <c r="N2203">
        <v>0</v>
      </c>
      <c r="O2203">
        <v>0</v>
      </c>
      <c r="P2203">
        <v>0</v>
      </c>
      <c r="Q2203">
        <v>0</v>
      </c>
    </row>
    <row r="2204" spans="1:17" x14ac:dyDescent="0.3">
      <c r="A2204" t="str">
        <f>Cleaning!E379</f>
        <v>Business Analyst</v>
      </c>
      <c r="B2204" s="2">
        <f>Cleaning!F379*1000</f>
        <v>98000</v>
      </c>
      <c r="C2204" s="2">
        <f>Cleaning!G379*1000</f>
        <v>114000</v>
      </c>
      <c r="D2204" s="2">
        <f>(Table1[[#This Row],[Salary (Min)]]+Table1[[#This Row],[Salary (Max)]])/2</f>
        <v>106000</v>
      </c>
      <c r="E2204" t="s">
        <v>6211</v>
      </c>
      <c r="F2204" t="s">
        <v>19</v>
      </c>
      <c r="G2204" t="str">
        <f>LEFT(Table1[[#This Row],[Location]],FIND(",",Table1[[#This Row],[Location]])-1)</f>
        <v>New York</v>
      </c>
      <c r="H2204" t="s">
        <v>118</v>
      </c>
      <c r="I2204" t="s">
        <v>222</v>
      </c>
      <c r="J2204" t="s">
        <v>47</v>
      </c>
      <c r="K2204" t="b">
        <v>0</v>
      </c>
      <c r="L2204">
        <v>1</v>
      </c>
      <c r="M2204">
        <v>0</v>
      </c>
      <c r="N2204">
        <v>0</v>
      </c>
      <c r="O2204">
        <v>0</v>
      </c>
      <c r="P2204">
        <v>0</v>
      </c>
      <c r="Q2204">
        <v>1</v>
      </c>
    </row>
    <row r="2205" spans="1:17" x14ac:dyDescent="0.3">
      <c r="A2205" t="str">
        <f>Cleaning!E380</f>
        <v>Data Analyst</v>
      </c>
      <c r="B2205" s="2">
        <f>Cleaning!F380*1000</f>
        <v>98000</v>
      </c>
      <c r="C2205" s="2">
        <f>Cleaning!G380*1000</f>
        <v>114000</v>
      </c>
      <c r="D2205" s="2">
        <f>(Table1[[#This Row],[Salary (Min)]]+Table1[[#This Row],[Salary (Max)]])/2</f>
        <v>106000</v>
      </c>
      <c r="E2205" t="s">
        <v>6385</v>
      </c>
      <c r="F2205" t="s">
        <v>19</v>
      </c>
      <c r="G2205" t="str">
        <f>LEFT(Table1[[#This Row],[Location]],FIND(",",Table1[[#This Row],[Location]])-1)</f>
        <v>New York</v>
      </c>
      <c r="H2205" t="s">
        <v>28</v>
      </c>
      <c r="I2205" t="s">
        <v>178</v>
      </c>
      <c r="J2205" t="s">
        <v>132</v>
      </c>
      <c r="K2205" t="b">
        <v>0</v>
      </c>
      <c r="L2205">
        <v>0</v>
      </c>
      <c r="M2205">
        <v>0</v>
      </c>
      <c r="N2205">
        <v>0</v>
      </c>
      <c r="O2205">
        <v>0</v>
      </c>
      <c r="P2205">
        <v>0</v>
      </c>
      <c r="Q2205">
        <v>0</v>
      </c>
    </row>
    <row r="2206" spans="1:17" x14ac:dyDescent="0.3">
      <c r="A2206" t="str">
        <f>Cleaning!E381</f>
        <v>Data Analyst</v>
      </c>
      <c r="B2206" s="2">
        <f>Cleaning!F381*1000</f>
        <v>98000</v>
      </c>
      <c r="C2206" s="2">
        <f>Cleaning!G381*1000</f>
        <v>114000</v>
      </c>
      <c r="D2206" s="2">
        <f>(Table1[[#This Row],[Salary (Min)]]+Table1[[#This Row],[Salary (Max)]])/2</f>
        <v>106000</v>
      </c>
      <c r="E2206" t="s">
        <v>6436</v>
      </c>
      <c r="F2206" t="s">
        <v>19</v>
      </c>
      <c r="G2206" t="str">
        <f>LEFT(Table1[[#This Row],[Location]],FIND(",",Table1[[#This Row],[Location]])-1)</f>
        <v>New York</v>
      </c>
      <c r="H2206" t="s">
        <v>35</v>
      </c>
      <c r="I2206" t="s">
        <v>29</v>
      </c>
      <c r="J2206" t="s">
        <v>31</v>
      </c>
      <c r="K2206" t="b">
        <v>0</v>
      </c>
      <c r="L2206">
        <v>1</v>
      </c>
      <c r="M2206">
        <v>0</v>
      </c>
      <c r="N2206">
        <v>0</v>
      </c>
      <c r="O2206">
        <v>0</v>
      </c>
      <c r="P2206">
        <v>0</v>
      </c>
      <c r="Q2206">
        <v>1</v>
      </c>
    </row>
    <row r="2207" spans="1:17" x14ac:dyDescent="0.3">
      <c r="A2207" t="str">
        <f>Cleaning!E382</f>
        <v>Data Analyst</v>
      </c>
      <c r="B2207" s="2">
        <f>Cleaning!F382*1000</f>
        <v>98000</v>
      </c>
      <c r="C2207" s="2">
        <f>Cleaning!G382*1000</f>
        <v>114000</v>
      </c>
      <c r="D2207" s="2">
        <f>(Table1[[#This Row],[Salary (Min)]]+Table1[[#This Row],[Salary (Max)]])/2</f>
        <v>106000</v>
      </c>
      <c r="E2207" t="s">
        <v>6365</v>
      </c>
      <c r="F2207" t="s">
        <v>1251</v>
      </c>
      <c r="G2207" t="str">
        <f>LEFT(Table1[[#This Row],[Location]],FIND(",",Table1[[#This Row],[Location]])-1)</f>
        <v>Whippany</v>
      </c>
      <c r="H2207" t="s">
        <v>51</v>
      </c>
      <c r="I2207" t="s">
        <v>46</v>
      </c>
      <c r="J2207" t="s">
        <v>47</v>
      </c>
      <c r="K2207" t="b">
        <v>0</v>
      </c>
      <c r="L2207">
        <v>0</v>
      </c>
      <c r="M2207">
        <v>0</v>
      </c>
      <c r="N2207">
        <v>0</v>
      </c>
      <c r="O2207">
        <v>0</v>
      </c>
      <c r="P2207">
        <v>0</v>
      </c>
      <c r="Q2207">
        <v>0</v>
      </c>
    </row>
    <row r="2208" spans="1:17" x14ac:dyDescent="0.3">
      <c r="A2208" t="str">
        <f>Cleaning!E383</f>
        <v>Data Analyst</v>
      </c>
      <c r="B2208" s="2">
        <f>Cleaning!F383*1000</f>
        <v>98000</v>
      </c>
      <c r="C2208" s="2">
        <f>Cleaning!G383*1000</f>
        <v>114000</v>
      </c>
      <c r="D2208" s="2">
        <f>(Table1[[#This Row],[Salary (Min)]]+Table1[[#This Row],[Salary (Max)]])/2</f>
        <v>106000</v>
      </c>
      <c r="E2208" t="s">
        <v>6437</v>
      </c>
      <c r="F2208" t="s">
        <v>19</v>
      </c>
      <c r="G2208" t="str">
        <f>LEFT(Table1[[#This Row],[Location]],FIND(",",Table1[[#This Row],[Location]])-1)</f>
        <v>New York</v>
      </c>
      <c r="H2208" t="s">
        <v>91</v>
      </c>
      <c r="I2208" t="s">
        <v>46</v>
      </c>
      <c r="J2208" t="s">
        <v>155</v>
      </c>
      <c r="K2208" t="b">
        <v>0</v>
      </c>
      <c r="L2208">
        <v>1</v>
      </c>
      <c r="M2208">
        <v>1</v>
      </c>
      <c r="N2208">
        <v>0</v>
      </c>
      <c r="O2208">
        <v>1</v>
      </c>
      <c r="P2208">
        <v>0</v>
      </c>
      <c r="Q2208">
        <v>0</v>
      </c>
    </row>
    <row r="2209" spans="1:17" x14ac:dyDescent="0.3">
      <c r="A2209" t="str">
        <f>Cleaning!E384</f>
        <v>Data Analyst</v>
      </c>
      <c r="B2209" s="2">
        <f>Cleaning!F384*1000</f>
        <v>98000</v>
      </c>
      <c r="C2209" s="2">
        <f>Cleaning!G384*1000</f>
        <v>114000</v>
      </c>
      <c r="D2209" s="2">
        <f>(Table1[[#This Row],[Salary (Min)]]+Table1[[#This Row],[Salary (Max)]])/2</f>
        <v>106000</v>
      </c>
      <c r="E2209" t="s">
        <v>6155</v>
      </c>
      <c r="F2209" t="s">
        <v>19</v>
      </c>
      <c r="G2209" t="str">
        <f>LEFT(Table1[[#This Row],[Location]],FIND(",",Table1[[#This Row],[Location]])-1)</f>
        <v>New York</v>
      </c>
      <c r="H2209" t="s">
        <v>51</v>
      </c>
      <c r="I2209" t="s">
        <v>80</v>
      </c>
      <c r="J2209" t="s">
        <v>39</v>
      </c>
      <c r="K2209" t="b">
        <v>0</v>
      </c>
      <c r="L2209">
        <v>1</v>
      </c>
      <c r="M2209">
        <v>1</v>
      </c>
      <c r="N2209">
        <v>0</v>
      </c>
      <c r="O2209">
        <v>0</v>
      </c>
      <c r="P2209">
        <v>0</v>
      </c>
      <c r="Q2209">
        <v>1</v>
      </c>
    </row>
    <row r="2210" spans="1:17" x14ac:dyDescent="0.3">
      <c r="A2210" t="str">
        <f>Cleaning!E385</f>
        <v>Data Analyst</v>
      </c>
      <c r="B2210" s="2">
        <f>Cleaning!F385*1000</f>
        <v>98000</v>
      </c>
      <c r="C2210" s="2">
        <f>Cleaning!G385*1000</f>
        <v>114000</v>
      </c>
      <c r="D2210" s="2">
        <f>(Table1[[#This Row],[Salary (Min)]]+Table1[[#This Row],[Salary (Max)]])/2</f>
        <v>106000</v>
      </c>
      <c r="E2210" t="s">
        <v>6438</v>
      </c>
      <c r="F2210" t="s">
        <v>1261</v>
      </c>
      <c r="G2210" t="str">
        <f>LEFT(Table1[[#This Row],[Location]],FIND(",",Table1[[#This Row],[Location]])-1)</f>
        <v>Great Neck</v>
      </c>
      <c r="H2210" t="s">
        <v>137</v>
      </c>
      <c r="I2210" t="s">
        <v>137</v>
      </c>
      <c r="J2210" t="s">
        <v>137</v>
      </c>
      <c r="K2210" t="b">
        <v>0</v>
      </c>
      <c r="L2210">
        <v>1</v>
      </c>
      <c r="M2210">
        <v>0</v>
      </c>
      <c r="N2210">
        <v>0</v>
      </c>
      <c r="O2210">
        <v>0</v>
      </c>
      <c r="P2210">
        <v>0</v>
      </c>
      <c r="Q2210">
        <v>1</v>
      </c>
    </row>
    <row r="2211" spans="1:17" x14ac:dyDescent="0.3">
      <c r="A2211" t="str">
        <f>Cleaning!E386</f>
        <v>Data Analyst</v>
      </c>
      <c r="B2211" s="2">
        <f>Cleaning!F386*1000</f>
        <v>98000</v>
      </c>
      <c r="C2211" s="2">
        <f>Cleaning!G386*1000</f>
        <v>114000</v>
      </c>
      <c r="D2211" s="2">
        <f>(Table1[[#This Row],[Salary (Min)]]+Table1[[#This Row],[Salary (Max)]])/2</f>
        <v>106000</v>
      </c>
      <c r="E2211" t="s">
        <v>6439</v>
      </c>
      <c r="F2211" t="s">
        <v>19</v>
      </c>
      <c r="G2211" t="str">
        <f>LEFT(Table1[[#This Row],[Location]],FIND(",",Table1[[#This Row],[Location]])-1)</f>
        <v>New York</v>
      </c>
      <c r="H2211" t="s">
        <v>118</v>
      </c>
      <c r="I2211" t="s">
        <v>29</v>
      </c>
      <c r="J2211" t="s">
        <v>39</v>
      </c>
      <c r="K2211" t="b">
        <v>0</v>
      </c>
      <c r="L2211">
        <v>1</v>
      </c>
      <c r="M2211">
        <v>0</v>
      </c>
      <c r="N2211">
        <v>0</v>
      </c>
      <c r="O2211">
        <v>0</v>
      </c>
      <c r="P2211">
        <v>0</v>
      </c>
      <c r="Q2211">
        <v>1</v>
      </c>
    </row>
    <row r="2212" spans="1:17" x14ac:dyDescent="0.3">
      <c r="A2212" t="str">
        <f>Cleaning!E387</f>
        <v>Data Analyst</v>
      </c>
      <c r="B2212" s="2">
        <f>Cleaning!F387*1000</f>
        <v>98000</v>
      </c>
      <c r="C2212" s="2">
        <f>Cleaning!G387*1000</f>
        <v>114000</v>
      </c>
      <c r="D2212" s="2">
        <f>(Table1[[#This Row],[Salary (Min)]]+Table1[[#This Row],[Salary (Max)]])/2</f>
        <v>106000</v>
      </c>
      <c r="E2212" t="s">
        <v>6424</v>
      </c>
      <c r="F2212" t="s">
        <v>19</v>
      </c>
      <c r="G2212" t="str">
        <f>LEFT(Table1[[#This Row],[Location]],FIND(",",Table1[[#This Row],[Location]])-1)</f>
        <v>New York</v>
      </c>
      <c r="H2212" t="s">
        <v>91</v>
      </c>
      <c r="I2212" t="s">
        <v>222</v>
      </c>
      <c r="J2212" t="s">
        <v>39</v>
      </c>
      <c r="K2212" t="b">
        <v>0</v>
      </c>
      <c r="L2212">
        <v>0</v>
      </c>
      <c r="M2212">
        <v>1</v>
      </c>
      <c r="N2212">
        <v>0</v>
      </c>
      <c r="O2212">
        <v>0</v>
      </c>
      <c r="P2212">
        <v>0</v>
      </c>
      <c r="Q2212">
        <v>0</v>
      </c>
    </row>
    <row r="2213" spans="1:17" x14ac:dyDescent="0.3">
      <c r="A2213" t="str">
        <f>Cleaning!E388</f>
        <v>Data Analyst</v>
      </c>
      <c r="B2213" s="2">
        <f>Cleaning!F388*1000</f>
        <v>98000</v>
      </c>
      <c r="C2213" s="2">
        <f>Cleaning!G388*1000</f>
        <v>114000</v>
      </c>
      <c r="D2213" s="2">
        <f>(Table1[[#This Row],[Salary (Min)]]+Table1[[#This Row],[Salary (Max)]])/2</f>
        <v>106000</v>
      </c>
      <c r="E2213" t="s">
        <v>6440</v>
      </c>
      <c r="F2213" t="s">
        <v>19</v>
      </c>
      <c r="G2213" t="str">
        <f>LEFT(Table1[[#This Row],[Location]],FIND(",",Table1[[#This Row],[Location]])-1)</f>
        <v>New York</v>
      </c>
      <c r="H2213" t="s">
        <v>91</v>
      </c>
      <c r="I2213" t="s">
        <v>202</v>
      </c>
      <c r="J2213" t="s">
        <v>106</v>
      </c>
      <c r="K2213" t="b">
        <v>0</v>
      </c>
      <c r="L2213">
        <v>0</v>
      </c>
      <c r="M2213">
        <v>0</v>
      </c>
      <c r="N2213">
        <v>0</v>
      </c>
      <c r="O2213">
        <v>0</v>
      </c>
      <c r="P2213">
        <v>0</v>
      </c>
      <c r="Q2213">
        <v>1</v>
      </c>
    </row>
    <row r="2214" spans="1:17" x14ac:dyDescent="0.3">
      <c r="A2214" t="str">
        <f>Cleaning!E389</f>
        <v>Data Analyst</v>
      </c>
      <c r="B2214" s="2">
        <f>Cleaning!F389*1000</f>
        <v>98000</v>
      </c>
      <c r="C2214" s="2">
        <f>Cleaning!G389*1000</f>
        <v>114000</v>
      </c>
      <c r="D2214" s="2">
        <f>(Table1[[#This Row],[Salary (Min)]]+Table1[[#This Row],[Salary (Max)]])/2</f>
        <v>106000</v>
      </c>
      <c r="E2214" t="s">
        <v>6358</v>
      </c>
      <c r="F2214" t="s">
        <v>474</v>
      </c>
      <c r="G2214" t="str">
        <f>LEFT(Table1[[#This Row],[Location]],FIND(",",Table1[[#This Row],[Location]])-1)</f>
        <v>Florham Park</v>
      </c>
      <c r="H2214" t="s">
        <v>28</v>
      </c>
      <c r="I2214" t="s">
        <v>58</v>
      </c>
      <c r="J2214" t="s">
        <v>132</v>
      </c>
      <c r="K2214" t="b">
        <v>0</v>
      </c>
      <c r="L2214">
        <v>1</v>
      </c>
      <c r="M2214">
        <v>0</v>
      </c>
      <c r="N2214">
        <v>0</v>
      </c>
      <c r="O2214">
        <v>1</v>
      </c>
      <c r="P2214">
        <v>0</v>
      </c>
      <c r="Q2214">
        <v>0</v>
      </c>
    </row>
    <row r="2215" spans="1:17" x14ac:dyDescent="0.3">
      <c r="A2215" t="str">
        <f>Cleaning!E390</f>
        <v>Data Analyst</v>
      </c>
      <c r="B2215" s="2">
        <f>Cleaning!F390*1000</f>
        <v>98000</v>
      </c>
      <c r="C2215" s="2">
        <f>Cleaning!G390*1000</f>
        <v>114000</v>
      </c>
      <c r="D2215" s="2">
        <f>(Table1[[#This Row],[Salary (Min)]]+Table1[[#This Row],[Salary (Max)]])/2</f>
        <v>106000</v>
      </c>
      <c r="E2215" t="s">
        <v>6343</v>
      </c>
      <c r="F2215" t="s">
        <v>103</v>
      </c>
      <c r="G2215" t="str">
        <f>LEFT(Table1[[#This Row],[Location]],FIND(",",Table1[[#This Row],[Location]])-1)</f>
        <v>Jersey City</v>
      </c>
      <c r="H2215" t="s">
        <v>91</v>
      </c>
      <c r="I2215" t="s">
        <v>46</v>
      </c>
      <c r="J2215" t="s">
        <v>39</v>
      </c>
      <c r="K2215" t="b">
        <v>0</v>
      </c>
      <c r="L2215">
        <v>1</v>
      </c>
      <c r="M2215">
        <v>1</v>
      </c>
      <c r="N2215">
        <v>1</v>
      </c>
      <c r="O2215">
        <v>0</v>
      </c>
      <c r="P2215">
        <v>0</v>
      </c>
      <c r="Q2215">
        <v>0</v>
      </c>
    </row>
    <row r="2216" spans="1:17" x14ac:dyDescent="0.3">
      <c r="A2216" t="str">
        <f>Cleaning!E391</f>
        <v>Data Analyst</v>
      </c>
      <c r="B2216" s="2">
        <f>Cleaning!F391*1000</f>
        <v>98000</v>
      </c>
      <c r="C2216" s="2">
        <f>Cleaning!G391*1000</f>
        <v>114000</v>
      </c>
      <c r="D2216" s="2">
        <f>(Table1[[#This Row],[Salary (Min)]]+Table1[[#This Row],[Salary (Max)]])/2</f>
        <v>106000</v>
      </c>
      <c r="E2216" t="s">
        <v>6350</v>
      </c>
      <c r="F2216" t="s">
        <v>507</v>
      </c>
      <c r="G2216" t="str">
        <f>LEFT(Table1[[#This Row],[Location]],FIND(",",Table1[[#This Row],[Location]])-1)</f>
        <v>Lake Success</v>
      </c>
      <c r="H2216" t="s">
        <v>20</v>
      </c>
      <c r="I2216" t="s">
        <v>29</v>
      </c>
      <c r="J2216" t="s">
        <v>47</v>
      </c>
      <c r="K2216" t="b">
        <v>0</v>
      </c>
      <c r="L2216">
        <v>1</v>
      </c>
      <c r="M2216">
        <v>0</v>
      </c>
      <c r="N2216">
        <v>0</v>
      </c>
      <c r="O2216">
        <v>1</v>
      </c>
      <c r="P2216">
        <v>0</v>
      </c>
      <c r="Q2216">
        <v>0</v>
      </c>
    </row>
    <row r="2217" spans="1:17" x14ac:dyDescent="0.3">
      <c r="A2217" t="str">
        <f>Cleaning!E392</f>
        <v>Data Analyst</v>
      </c>
      <c r="B2217" s="2">
        <f>Cleaning!F392*1000</f>
        <v>98000</v>
      </c>
      <c r="C2217" s="2">
        <f>Cleaning!G392*1000</f>
        <v>114000</v>
      </c>
      <c r="D2217" s="2">
        <f>(Table1[[#This Row],[Salary (Min)]]+Table1[[#This Row],[Salary (Max)]])/2</f>
        <v>106000</v>
      </c>
      <c r="E2217" t="s">
        <v>6441</v>
      </c>
      <c r="F2217" t="s">
        <v>19</v>
      </c>
      <c r="G2217" t="str">
        <f>LEFT(Table1[[#This Row],[Location]],FIND(",",Table1[[#This Row],[Location]])-1)</f>
        <v>New York</v>
      </c>
      <c r="H2217" t="s">
        <v>118</v>
      </c>
      <c r="I2217" t="s">
        <v>137</v>
      </c>
      <c r="J2217" t="s">
        <v>39</v>
      </c>
      <c r="K2217" t="b">
        <v>0</v>
      </c>
      <c r="L2217">
        <v>1</v>
      </c>
      <c r="M2217">
        <v>0</v>
      </c>
      <c r="N2217">
        <v>0</v>
      </c>
      <c r="O2217">
        <v>1</v>
      </c>
      <c r="P2217">
        <v>0</v>
      </c>
      <c r="Q2217">
        <v>0</v>
      </c>
    </row>
    <row r="2218" spans="1:17" x14ac:dyDescent="0.3">
      <c r="A2218" t="str">
        <f>Cleaning!E393</f>
        <v>Data Analyst</v>
      </c>
      <c r="B2218" s="2">
        <f>Cleaning!F393*1000</f>
        <v>98000</v>
      </c>
      <c r="C2218" s="2">
        <f>Cleaning!G393*1000</f>
        <v>114000</v>
      </c>
      <c r="D2218" s="2">
        <f>(Table1[[#This Row],[Salary (Min)]]+Table1[[#This Row],[Salary (Max)]])/2</f>
        <v>106000</v>
      </c>
      <c r="E2218" t="s">
        <v>6442</v>
      </c>
      <c r="F2218" t="s">
        <v>19</v>
      </c>
      <c r="G2218" t="str">
        <f>LEFT(Table1[[#This Row],[Location]],FIND(",",Table1[[#This Row],[Location]])-1)</f>
        <v>New York</v>
      </c>
      <c r="H2218" t="s">
        <v>137</v>
      </c>
      <c r="I2218" t="s">
        <v>222</v>
      </c>
      <c r="J2218" t="s">
        <v>39</v>
      </c>
      <c r="K2218" t="b">
        <v>0</v>
      </c>
      <c r="L2218">
        <v>1</v>
      </c>
      <c r="M2218">
        <v>1</v>
      </c>
      <c r="N2218">
        <v>0</v>
      </c>
      <c r="O2218">
        <v>1</v>
      </c>
      <c r="P2218">
        <v>1</v>
      </c>
      <c r="Q2218">
        <v>0</v>
      </c>
    </row>
    <row r="2219" spans="1:17" x14ac:dyDescent="0.3">
      <c r="A2219" t="str">
        <f>Cleaning!E394</f>
        <v>Data Analyst</v>
      </c>
      <c r="B2219" s="2">
        <f>Cleaning!F394*1000</f>
        <v>98000</v>
      </c>
      <c r="C2219" s="2">
        <f>Cleaning!G394*1000</f>
        <v>114000</v>
      </c>
      <c r="D2219" s="2">
        <f>(Table1[[#This Row],[Salary (Min)]]+Table1[[#This Row],[Salary (Max)]])/2</f>
        <v>106000</v>
      </c>
      <c r="E2219" t="s">
        <v>6443</v>
      </c>
      <c r="F2219" t="s">
        <v>19</v>
      </c>
      <c r="G2219" t="str">
        <f>LEFT(Table1[[#This Row],[Location]],FIND(",",Table1[[#This Row],[Location]])-1)</f>
        <v>New York</v>
      </c>
      <c r="H2219" t="s">
        <v>51</v>
      </c>
      <c r="I2219" t="s">
        <v>222</v>
      </c>
      <c r="J2219" t="s">
        <v>39</v>
      </c>
      <c r="K2219" t="b">
        <v>0</v>
      </c>
      <c r="L2219">
        <v>1</v>
      </c>
      <c r="M2219">
        <v>0</v>
      </c>
      <c r="N2219">
        <v>0</v>
      </c>
      <c r="O2219">
        <v>1</v>
      </c>
      <c r="P2219">
        <v>0</v>
      </c>
      <c r="Q2219">
        <v>1</v>
      </c>
    </row>
    <row r="2220" spans="1:17" x14ac:dyDescent="0.3">
      <c r="A2220" t="str">
        <f>Cleaning!E395</f>
        <v>Data Analyst</v>
      </c>
      <c r="B2220" s="2">
        <f>Cleaning!F395*1000</f>
        <v>98000</v>
      </c>
      <c r="C2220" s="2">
        <f>Cleaning!G395*1000</f>
        <v>114000</v>
      </c>
      <c r="D2220" s="2">
        <f>(Table1[[#This Row],[Salary (Min)]]+Table1[[#This Row],[Salary (Max)]])/2</f>
        <v>106000</v>
      </c>
      <c r="E2220" t="s">
        <v>6444</v>
      </c>
      <c r="F2220" t="s">
        <v>1286</v>
      </c>
      <c r="G2220" t="str">
        <f>LEFT(Table1[[#This Row],[Location]],FIND(",",Table1[[#This Row],[Location]])-1)</f>
        <v>Hoboken</v>
      </c>
      <c r="H2220" t="s">
        <v>20</v>
      </c>
      <c r="I2220" t="s">
        <v>222</v>
      </c>
      <c r="J2220" t="s">
        <v>24</v>
      </c>
      <c r="K2220" t="b">
        <v>0</v>
      </c>
      <c r="L2220">
        <v>0</v>
      </c>
      <c r="M2220">
        <v>0</v>
      </c>
      <c r="N2220">
        <v>0</v>
      </c>
      <c r="O2220">
        <v>0</v>
      </c>
      <c r="P2220">
        <v>0</v>
      </c>
      <c r="Q2220">
        <v>0</v>
      </c>
    </row>
    <row r="2221" spans="1:17" x14ac:dyDescent="0.3">
      <c r="A2221" t="str">
        <f>Cleaning!E396</f>
        <v>Data Analyst</v>
      </c>
      <c r="B2221" s="2">
        <f>Cleaning!F396*1000</f>
        <v>98000</v>
      </c>
      <c r="C2221" s="2">
        <f>Cleaning!G396*1000</f>
        <v>114000</v>
      </c>
      <c r="D2221" s="2">
        <f>(Table1[[#This Row],[Salary (Min)]]+Table1[[#This Row],[Salary (Max)]])/2</f>
        <v>106000</v>
      </c>
      <c r="E2221" t="s">
        <v>6445</v>
      </c>
      <c r="F2221" t="s">
        <v>19</v>
      </c>
      <c r="G2221" t="str">
        <f>LEFT(Table1[[#This Row],[Location]],FIND(",",Table1[[#This Row],[Location]])-1)</f>
        <v>New York</v>
      </c>
      <c r="H2221" t="s">
        <v>91</v>
      </c>
      <c r="I2221" t="s">
        <v>99</v>
      </c>
      <c r="J2221" t="s">
        <v>106</v>
      </c>
      <c r="K2221" t="b">
        <v>0</v>
      </c>
      <c r="L2221">
        <v>1</v>
      </c>
      <c r="M2221">
        <v>0</v>
      </c>
      <c r="N2221">
        <v>0</v>
      </c>
      <c r="O2221">
        <v>0</v>
      </c>
      <c r="P2221">
        <v>0</v>
      </c>
      <c r="Q2221">
        <v>1</v>
      </c>
    </row>
    <row r="2222" spans="1:17" x14ac:dyDescent="0.3">
      <c r="A2222" t="str">
        <f>Cleaning!E397</f>
        <v>Data Analyst</v>
      </c>
      <c r="B2222" s="2">
        <f>Cleaning!F397*1000</f>
        <v>98000</v>
      </c>
      <c r="C2222" s="2">
        <f>Cleaning!G397*1000</f>
        <v>114000</v>
      </c>
      <c r="D2222" s="2">
        <f>(Table1[[#This Row],[Salary (Min)]]+Table1[[#This Row],[Salary (Max)]])/2</f>
        <v>106000</v>
      </c>
      <c r="E2222" t="s">
        <v>6227</v>
      </c>
      <c r="F2222" t="s">
        <v>19</v>
      </c>
      <c r="G2222" t="str">
        <f>LEFT(Table1[[#This Row],[Location]],FIND(",",Table1[[#This Row],[Location]])-1)</f>
        <v>New York</v>
      </c>
      <c r="H2222" t="s">
        <v>118</v>
      </c>
      <c r="I2222" t="s">
        <v>119</v>
      </c>
      <c r="J2222" t="s">
        <v>160</v>
      </c>
      <c r="K2222" t="b">
        <v>0</v>
      </c>
      <c r="L2222">
        <v>0</v>
      </c>
      <c r="M2222">
        <v>0</v>
      </c>
      <c r="N2222">
        <v>0</v>
      </c>
      <c r="O2222">
        <v>0</v>
      </c>
      <c r="P2222">
        <v>0</v>
      </c>
      <c r="Q2222">
        <v>0</v>
      </c>
    </row>
    <row r="2223" spans="1:17" x14ac:dyDescent="0.3">
      <c r="A2223" t="str">
        <f>Cleaning!E398</f>
        <v>Data Analyst</v>
      </c>
      <c r="B2223" s="2">
        <f>Cleaning!F398*1000</f>
        <v>98000</v>
      </c>
      <c r="C2223" s="2">
        <f>Cleaning!G398*1000</f>
        <v>114000</v>
      </c>
      <c r="D2223" s="2">
        <f>(Table1[[#This Row],[Salary (Min)]]+Table1[[#This Row],[Salary (Max)]])/2</f>
        <v>106000</v>
      </c>
      <c r="E2223" t="s">
        <v>6446</v>
      </c>
      <c r="F2223" t="s">
        <v>1286</v>
      </c>
      <c r="G2223" t="str">
        <f>LEFT(Table1[[#This Row],[Location]],FIND(",",Table1[[#This Row],[Location]])-1)</f>
        <v>Hoboken</v>
      </c>
      <c r="H2223" t="s">
        <v>137</v>
      </c>
      <c r="I2223" t="s">
        <v>137</v>
      </c>
      <c r="J2223" t="s">
        <v>137</v>
      </c>
      <c r="K2223" t="b">
        <v>0</v>
      </c>
      <c r="L2223">
        <v>1</v>
      </c>
      <c r="M2223">
        <v>0</v>
      </c>
      <c r="N2223">
        <v>0</v>
      </c>
      <c r="O2223">
        <v>0</v>
      </c>
      <c r="P2223">
        <v>0</v>
      </c>
      <c r="Q2223">
        <v>1</v>
      </c>
    </row>
    <row r="2224" spans="1:17" x14ac:dyDescent="0.3">
      <c r="A2224" t="str">
        <f>Cleaning!E399</f>
        <v>Data Analyst</v>
      </c>
      <c r="B2224" s="2">
        <f>Cleaning!F399*1000</f>
        <v>98000</v>
      </c>
      <c r="C2224" s="2">
        <f>Cleaning!G399*1000</f>
        <v>114000</v>
      </c>
      <c r="D2224" s="2">
        <f>(Table1[[#This Row],[Salary (Min)]]+Table1[[#This Row],[Salary (Max)]])/2</f>
        <v>106000</v>
      </c>
      <c r="E2224" t="s">
        <v>6447</v>
      </c>
      <c r="F2224" t="s">
        <v>1193</v>
      </c>
      <c r="G2224" t="str">
        <f>LEFT(Table1[[#This Row],[Location]],FIND(",",Table1[[#This Row],[Location]])-1)</f>
        <v>West Orange</v>
      </c>
      <c r="H2224" t="s">
        <v>28</v>
      </c>
      <c r="I2224" t="s">
        <v>29</v>
      </c>
      <c r="J2224" t="s">
        <v>75</v>
      </c>
      <c r="K2224" t="b">
        <v>0</v>
      </c>
      <c r="L2224">
        <v>0</v>
      </c>
      <c r="M2224">
        <v>0</v>
      </c>
      <c r="N2224">
        <v>0</v>
      </c>
      <c r="O2224">
        <v>0</v>
      </c>
      <c r="P2224">
        <v>0</v>
      </c>
      <c r="Q2224">
        <v>0</v>
      </c>
    </row>
    <row r="2225" spans="1:17" x14ac:dyDescent="0.3">
      <c r="A2225" t="str">
        <f>Cleaning!E400</f>
        <v>Data Analyst</v>
      </c>
      <c r="B2225" s="2">
        <f>Cleaning!F400*1000</f>
        <v>98000</v>
      </c>
      <c r="C2225" s="2">
        <f>Cleaning!G400*1000</f>
        <v>114000</v>
      </c>
      <c r="D2225" s="2">
        <f>(Table1[[#This Row],[Salary (Min)]]+Table1[[#This Row],[Salary (Max)]])/2</f>
        <v>106000</v>
      </c>
      <c r="E2225" t="s">
        <v>6247</v>
      </c>
      <c r="F2225" t="s">
        <v>19</v>
      </c>
      <c r="G2225" t="str">
        <f>LEFT(Table1[[#This Row],[Location]],FIND(",",Table1[[#This Row],[Location]])-1)</f>
        <v>New York</v>
      </c>
      <c r="H2225" t="s">
        <v>51</v>
      </c>
      <c r="I2225" t="s">
        <v>46</v>
      </c>
      <c r="J2225" t="s">
        <v>47</v>
      </c>
      <c r="K2225" t="b">
        <v>0</v>
      </c>
      <c r="L2225">
        <v>1</v>
      </c>
      <c r="M2225">
        <v>1</v>
      </c>
      <c r="N2225">
        <v>0</v>
      </c>
      <c r="O2225">
        <v>0</v>
      </c>
      <c r="P2225">
        <v>0</v>
      </c>
      <c r="Q2225">
        <v>1</v>
      </c>
    </row>
    <row r="2226" spans="1:17" x14ac:dyDescent="0.3">
      <c r="A2226" t="str">
        <f>Cleaning!E1917</f>
        <v>Data Analyst</v>
      </c>
      <c r="B2226" s="2">
        <f>Cleaning!F1917*1000</f>
        <v>99000</v>
      </c>
      <c r="C2226" s="2">
        <f>Cleaning!G1917*1000</f>
        <v>178000</v>
      </c>
      <c r="D2226" s="2">
        <f>(Table1[[#This Row],[Salary (Min)]]+Table1[[#This Row],[Salary (Max)]])/2</f>
        <v>138500</v>
      </c>
      <c r="E2226" t="s">
        <v>6284</v>
      </c>
      <c r="F2226" t="s">
        <v>154</v>
      </c>
      <c r="G2226" t="str">
        <f>LEFT(Table1[[#This Row],[Location]],FIND(",",Table1[[#This Row],[Location]])-1)</f>
        <v>San Francisco</v>
      </c>
      <c r="H2226" t="s">
        <v>91</v>
      </c>
      <c r="I2226" t="s">
        <v>580</v>
      </c>
      <c r="J2226" t="s">
        <v>106</v>
      </c>
      <c r="K2226" t="b">
        <v>0</v>
      </c>
      <c r="L2226">
        <v>0</v>
      </c>
      <c r="M2226">
        <v>0</v>
      </c>
      <c r="N2226">
        <v>0</v>
      </c>
      <c r="O2226">
        <v>0</v>
      </c>
      <c r="P2226">
        <v>0</v>
      </c>
      <c r="Q2226">
        <v>0</v>
      </c>
    </row>
    <row r="2227" spans="1:17" x14ac:dyDescent="0.3">
      <c r="A2227" t="str">
        <f>Cleaning!E1918</f>
        <v>Data Analyst</v>
      </c>
      <c r="B2227" s="2">
        <f>Cleaning!F1918*1000</f>
        <v>99000</v>
      </c>
      <c r="C2227" s="2">
        <f>Cleaning!G1918*1000</f>
        <v>178000</v>
      </c>
      <c r="D2227" s="2">
        <f>(Table1[[#This Row],[Salary (Min)]]+Table1[[#This Row],[Salary (Max)]])/2</f>
        <v>138500</v>
      </c>
      <c r="E2227" t="s">
        <v>7448</v>
      </c>
      <c r="F2227" t="s">
        <v>154</v>
      </c>
      <c r="G2227" t="str">
        <f>LEFT(Table1[[#This Row],[Location]],FIND(",",Table1[[#This Row],[Location]])-1)</f>
        <v>San Francisco</v>
      </c>
      <c r="H2227" t="s">
        <v>118</v>
      </c>
      <c r="I2227" t="s">
        <v>1815</v>
      </c>
      <c r="J2227" t="s">
        <v>106</v>
      </c>
      <c r="K2227" t="b">
        <v>0</v>
      </c>
      <c r="L2227">
        <v>1</v>
      </c>
      <c r="M2227">
        <v>1</v>
      </c>
      <c r="N2227">
        <v>0</v>
      </c>
      <c r="O2227">
        <v>0</v>
      </c>
      <c r="P2227">
        <v>0</v>
      </c>
      <c r="Q2227">
        <v>0</v>
      </c>
    </row>
    <row r="2228" spans="1:17" x14ac:dyDescent="0.3">
      <c r="A2228" t="str">
        <f>Cleaning!E1919</f>
        <v>Data Analyst</v>
      </c>
      <c r="B2228" s="2">
        <f>Cleaning!F1919*1000</f>
        <v>99000</v>
      </c>
      <c r="C2228" s="2">
        <f>Cleaning!G1919*1000</f>
        <v>178000</v>
      </c>
      <c r="D2228" s="2">
        <f>(Table1[[#This Row],[Salary (Min)]]+Table1[[#This Row],[Salary (Max)]])/2</f>
        <v>138500</v>
      </c>
      <c r="E2228" t="s">
        <v>7449</v>
      </c>
      <c r="F2228" t="s">
        <v>154</v>
      </c>
      <c r="G2228" t="str">
        <f>LEFT(Table1[[#This Row],[Location]],FIND(",",Table1[[#This Row],[Location]])-1)</f>
        <v>San Francisco</v>
      </c>
      <c r="H2228" t="s">
        <v>51</v>
      </c>
      <c r="I2228" t="s">
        <v>37</v>
      </c>
      <c r="J2228" t="s">
        <v>39</v>
      </c>
      <c r="K2228" t="b">
        <v>1</v>
      </c>
      <c r="L2228">
        <v>1</v>
      </c>
      <c r="M2228">
        <v>0</v>
      </c>
      <c r="N2228">
        <v>0</v>
      </c>
      <c r="O2228">
        <v>0</v>
      </c>
      <c r="P2228">
        <v>0</v>
      </c>
      <c r="Q2228">
        <v>1</v>
      </c>
    </row>
    <row r="2229" spans="1:17" x14ac:dyDescent="0.3">
      <c r="A2229" t="str">
        <f>Cleaning!E1920</f>
        <v>Data Analyst</v>
      </c>
      <c r="B2229" s="2">
        <f>Cleaning!F1920*1000</f>
        <v>99000</v>
      </c>
      <c r="C2229" s="2">
        <f>Cleaning!G1920*1000</f>
        <v>178000</v>
      </c>
      <c r="D2229" s="2">
        <f>(Table1[[#This Row],[Salary (Min)]]+Table1[[#This Row],[Salary (Max)]])/2</f>
        <v>138500</v>
      </c>
      <c r="E2229" t="s">
        <v>7450</v>
      </c>
      <c r="F2229" t="s">
        <v>154</v>
      </c>
      <c r="G2229" t="str">
        <f>LEFT(Table1[[#This Row],[Location]],FIND(",",Table1[[#This Row],[Location]])-1)</f>
        <v>San Francisco</v>
      </c>
      <c r="H2229" t="s">
        <v>118</v>
      </c>
      <c r="I2229" t="s">
        <v>202</v>
      </c>
      <c r="J2229" t="s">
        <v>39</v>
      </c>
      <c r="K2229" t="b">
        <v>0</v>
      </c>
      <c r="L2229">
        <v>0</v>
      </c>
      <c r="M2229">
        <v>0</v>
      </c>
      <c r="N2229">
        <v>0</v>
      </c>
      <c r="O2229">
        <v>1</v>
      </c>
      <c r="P2229">
        <v>0</v>
      </c>
      <c r="Q2229">
        <v>0</v>
      </c>
    </row>
    <row r="2230" spans="1:17" x14ac:dyDescent="0.3">
      <c r="A2230" t="str">
        <f>Cleaning!E1921</f>
        <v>Business Analyst</v>
      </c>
      <c r="B2230" s="2">
        <f>Cleaning!F1921*1000</f>
        <v>99000</v>
      </c>
      <c r="C2230" s="2">
        <f>Cleaning!G1921*1000</f>
        <v>178000</v>
      </c>
      <c r="D2230" s="2">
        <f>(Table1[[#This Row],[Salary (Min)]]+Table1[[#This Row],[Salary (Max)]])/2</f>
        <v>138500</v>
      </c>
      <c r="E2230" t="s">
        <v>7451</v>
      </c>
      <c r="F2230" t="s">
        <v>154</v>
      </c>
      <c r="G2230" t="str">
        <f>LEFT(Table1[[#This Row],[Location]],FIND(",",Table1[[#This Row],[Location]])-1)</f>
        <v>San Francisco</v>
      </c>
      <c r="H2230" t="s">
        <v>91</v>
      </c>
      <c r="I2230" t="s">
        <v>37</v>
      </c>
      <c r="J2230" t="s">
        <v>39</v>
      </c>
      <c r="K2230" t="b">
        <v>0</v>
      </c>
      <c r="L2230">
        <v>1</v>
      </c>
      <c r="M2230">
        <v>0</v>
      </c>
      <c r="N2230">
        <v>0</v>
      </c>
      <c r="O2230">
        <v>1</v>
      </c>
      <c r="P2230">
        <v>0</v>
      </c>
      <c r="Q2230">
        <v>1</v>
      </c>
    </row>
    <row r="2231" spans="1:17" x14ac:dyDescent="0.3">
      <c r="A2231" t="str">
        <f>Cleaning!E1922</f>
        <v>Data Analyst</v>
      </c>
      <c r="B2231" s="2">
        <f>Cleaning!F1922*1000</f>
        <v>99000</v>
      </c>
      <c r="C2231" s="2">
        <f>Cleaning!G1922*1000</f>
        <v>178000</v>
      </c>
      <c r="D2231" s="2">
        <f>(Table1[[#This Row],[Salary (Min)]]+Table1[[#This Row],[Salary (Max)]])/2</f>
        <v>138500</v>
      </c>
      <c r="E2231" t="s">
        <v>7452</v>
      </c>
      <c r="F2231" t="s">
        <v>154</v>
      </c>
      <c r="G2231" t="str">
        <f>LEFT(Table1[[#This Row],[Location]],FIND(",",Table1[[#This Row],[Location]])-1)</f>
        <v>San Francisco</v>
      </c>
      <c r="H2231" t="s">
        <v>20</v>
      </c>
      <c r="I2231" t="s">
        <v>29</v>
      </c>
      <c r="J2231" t="s">
        <v>47</v>
      </c>
      <c r="K2231" t="b">
        <v>0</v>
      </c>
      <c r="L2231">
        <v>1</v>
      </c>
      <c r="M2231">
        <v>0</v>
      </c>
      <c r="N2231">
        <v>0</v>
      </c>
      <c r="O2231">
        <v>0</v>
      </c>
      <c r="P2231">
        <v>0</v>
      </c>
      <c r="Q2231">
        <v>0</v>
      </c>
    </row>
    <row r="2232" spans="1:17" x14ac:dyDescent="0.3">
      <c r="A2232" t="str">
        <f>Cleaning!E1923</f>
        <v>Data Analyst</v>
      </c>
      <c r="B2232" s="2">
        <f>Cleaning!F1923*1000</f>
        <v>99000</v>
      </c>
      <c r="C2232" s="2">
        <f>Cleaning!G1923*1000</f>
        <v>178000</v>
      </c>
      <c r="D2232" s="2">
        <f>(Table1[[#This Row],[Salary (Min)]]+Table1[[#This Row],[Salary (Max)]])/2</f>
        <v>138500</v>
      </c>
      <c r="E2232" t="s">
        <v>7453</v>
      </c>
      <c r="F2232" t="s">
        <v>154</v>
      </c>
      <c r="G2232" t="str">
        <f>LEFT(Table1[[#This Row],[Location]],FIND(",",Table1[[#This Row],[Location]])-1)</f>
        <v>San Francisco</v>
      </c>
      <c r="H2232" t="s">
        <v>51</v>
      </c>
      <c r="I2232" t="s">
        <v>178</v>
      </c>
      <c r="J2232" t="s">
        <v>39</v>
      </c>
      <c r="K2232" t="b">
        <v>0</v>
      </c>
      <c r="L2232">
        <v>1</v>
      </c>
      <c r="M2232">
        <v>0</v>
      </c>
      <c r="N2232">
        <v>0</v>
      </c>
      <c r="O2232">
        <v>0</v>
      </c>
      <c r="P2232">
        <v>1</v>
      </c>
      <c r="Q2232">
        <v>1</v>
      </c>
    </row>
    <row r="2233" spans="1:17" x14ac:dyDescent="0.3">
      <c r="A2233" t="str">
        <f>Cleaning!E1924</f>
        <v>Data Analyst</v>
      </c>
      <c r="B2233" s="2">
        <f>Cleaning!F1924*1000</f>
        <v>99000</v>
      </c>
      <c r="C2233" s="2">
        <f>Cleaning!G1924*1000</f>
        <v>178000</v>
      </c>
      <c r="D2233" s="2">
        <f>(Table1[[#This Row],[Salary (Min)]]+Table1[[#This Row],[Salary (Max)]])/2</f>
        <v>138500</v>
      </c>
      <c r="E2233" t="s">
        <v>7454</v>
      </c>
      <c r="F2233" t="s">
        <v>154</v>
      </c>
      <c r="G2233" t="str">
        <f>LEFT(Table1[[#This Row],[Location]],FIND(",",Table1[[#This Row],[Location]])-1)</f>
        <v>San Francisco</v>
      </c>
      <c r="H2233" t="s">
        <v>137</v>
      </c>
      <c r="I2233" t="s">
        <v>137</v>
      </c>
      <c r="J2233" t="s">
        <v>137</v>
      </c>
      <c r="K2233" t="b">
        <v>0</v>
      </c>
      <c r="L2233">
        <v>1</v>
      </c>
      <c r="M2233">
        <v>1</v>
      </c>
      <c r="N2233">
        <v>0</v>
      </c>
      <c r="O2233">
        <v>0</v>
      </c>
      <c r="P2233">
        <v>0</v>
      </c>
      <c r="Q2233">
        <v>0</v>
      </c>
    </row>
    <row r="2234" spans="1:17" x14ac:dyDescent="0.3">
      <c r="A2234" t="str">
        <f>Cleaning!E1925</f>
        <v>Data Analyst</v>
      </c>
      <c r="B2234" s="2">
        <f>Cleaning!F1925*1000</f>
        <v>99000</v>
      </c>
      <c r="C2234" s="2">
        <f>Cleaning!G1925*1000</f>
        <v>178000</v>
      </c>
      <c r="D2234" s="2">
        <f>(Table1[[#This Row],[Salary (Min)]]+Table1[[#This Row],[Salary (Max)]])/2</f>
        <v>138500</v>
      </c>
      <c r="E2234" t="s">
        <v>7455</v>
      </c>
      <c r="F2234" t="s">
        <v>154</v>
      </c>
      <c r="G2234" t="str">
        <f>LEFT(Table1[[#This Row],[Location]],FIND(",",Table1[[#This Row],[Location]])-1)</f>
        <v>San Francisco</v>
      </c>
      <c r="H2234" t="s">
        <v>20</v>
      </c>
      <c r="I2234" t="s">
        <v>282</v>
      </c>
      <c r="J2234" t="s">
        <v>47</v>
      </c>
      <c r="K2234" t="b">
        <v>0</v>
      </c>
      <c r="L2234">
        <v>1</v>
      </c>
      <c r="M2234">
        <v>0</v>
      </c>
      <c r="N2234">
        <v>0</v>
      </c>
      <c r="O2234">
        <v>0</v>
      </c>
      <c r="P2234">
        <v>0</v>
      </c>
      <c r="Q2234">
        <v>1</v>
      </c>
    </row>
    <row r="2235" spans="1:17" x14ac:dyDescent="0.3">
      <c r="A2235" t="str">
        <f>Cleaning!E1926</f>
        <v>Business Analyst</v>
      </c>
      <c r="B2235" s="2">
        <f>Cleaning!F1926*1000</f>
        <v>99000</v>
      </c>
      <c r="C2235" s="2">
        <f>Cleaning!G1926*1000</f>
        <v>178000</v>
      </c>
      <c r="D2235" s="2">
        <f>(Table1[[#This Row],[Salary (Min)]]+Table1[[#This Row],[Salary (Max)]])/2</f>
        <v>138500</v>
      </c>
      <c r="E2235" t="s">
        <v>7456</v>
      </c>
      <c r="F2235" t="s">
        <v>154</v>
      </c>
      <c r="G2235" t="str">
        <f>LEFT(Table1[[#This Row],[Location]],FIND(",",Table1[[#This Row],[Location]])-1)</f>
        <v>San Francisco</v>
      </c>
      <c r="H2235" t="s">
        <v>91</v>
      </c>
      <c r="I2235" t="s">
        <v>29</v>
      </c>
      <c r="J2235" t="s">
        <v>155</v>
      </c>
      <c r="K2235" t="b">
        <v>0</v>
      </c>
      <c r="L2235">
        <v>0</v>
      </c>
      <c r="M2235">
        <v>0</v>
      </c>
      <c r="N2235">
        <v>0</v>
      </c>
      <c r="O2235">
        <v>0</v>
      </c>
      <c r="P2235">
        <v>0</v>
      </c>
      <c r="Q2235">
        <v>1</v>
      </c>
    </row>
    <row r="2236" spans="1:17" x14ac:dyDescent="0.3">
      <c r="A2236" t="str">
        <f>Cleaning!E1927</f>
        <v>Data Analyst</v>
      </c>
      <c r="B2236" s="2">
        <f>Cleaning!F1927*1000</f>
        <v>99000</v>
      </c>
      <c r="C2236" s="2">
        <f>Cleaning!G1927*1000</f>
        <v>178000</v>
      </c>
      <c r="D2236" s="2">
        <f>(Table1[[#This Row],[Salary (Min)]]+Table1[[#This Row],[Salary (Max)]])/2</f>
        <v>138500</v>
      </c>
      <c r="E2236" t="s">
        <v>7457</v>
      </c>
      <c r="F2236" t="s">
        <v>154</v>
      </c>
      <c r="G2236" t="str">
        <f>LEFT(Table1[[#This Row],[Location]],FIND(",",Table1[[#This Row],[Location]])-1)</f>
        <v>San Francisco</v>
      </c>
      <c r="H2236" t="s">
        <v>28</v>
      </c>
      <c r="I2236" t="s">
        <v>29</v>
      </c>
      <c r="J2236" t="s">
        <v>47</v>
      </c>
      <c r="K2236" t="b">
        <v>0</v>
      </c>
      <c r="L2236">
        <v>1</v>
      </c>
      <c r="M2236">
        <v>1</v>
      </c>
      <c r="N2236">
        <v>1</v>
      </c>
      <c r="O2236">
        <v>0</v>
      </c>
      <c r="P2236">
        <v>0</v>
      </c>
      <c r="Q2236">
        <v>0</v>
      </c>
    </row>
    <row r="2237" spans="1:17" x14ac:dyDescent="0.3">
      <c r="A2237" t="str">
        <f>Cleaning!E1928</f>
        <v>Data Analyst</v>
      </c>
      <c r="B2237" s="2">
        <f>Cleaning!F1928*1000</f>
        <v>99000</v>
      </c>
      <c r="C2237" s="2">
        <f>Cleaning!G1928*1000</f>
        <v>178000</v>
      </c>
      <c r="D2237" s="2">
        <f>(Table1[[#This Row],[Salary (Min)]]+Table1[[#This Row],[Salary (Max)]])/2</f>
        <v>138500</v>
      </c>
      <c r="E2237" t="s">
        <v>7458</v>
      </c>
      <c r="F2237" t="s">
        <v>154</v>
      </c>
      <c r="G2237" t="str">
        <f>LEFT(Table1[[#This Row],[Location]],FIND(",",Table1[[#This Row],[Location]])-1)</f>
        <v>San Francisco</v>
      </c>
      <c r="H2237" t="s">
        <v>118</v>
      </c>
      <c r="I2237" t="s">
        <v>1374</v>
      </c>
      <c r="J2237" t="s">
        <v>441</v>
      </c>
      <c r="K2237" t="b">
        <v>0</v>
      </c>
      <c r="L2237">
        <v>1</v>
      </c>
      <c r="M2237">
        <v>0</v>
      </c>
      <c r="N2237">
        <v>0</v>
      </c>
      <c r="O2237">
        <v>0</v>
      </c>
      <c r="P2237">
        <v>0</v>
      </c>
      <c r="Q2237">
        <v>0</v>
      </c>
    </row>
    <row r="2238" spans="1:17" x14ac:dyDescent="0.3">
      <c r="A2238" t="str">
        <f>Cleaning!E1929</f>
        <v>Data Analyst</v>
      </c>
      <c r="B2238" s="2">
        <f>Cleaning!F1929*1000</f>
        <v>99000</v>
      </c>
      <c r="C2238" s="2">
        <f>Cleaning!G1929*1000</f>
        <v>178000</v>
      </c>
      <c r="D2238" s="2">
        <f>(Table1[[#This Row],[Salary (Min)]]+Table1[[#This Row],[Salary (Max)]])/2</f>
        <v>138500</v>
      </c>
      <c r="E2238" t="s">
        <v>7459</v>
      </c>
      <c r="F2238" t="s">
        <v>405</v>
      </c>
      <c r="G2238" t="str">
        <f>LEFT(Table1[[#This Row],[Location]],FIND(",",Table1[[#This Row],[Location]])-1)</f>
        <v>San Mateo</v>
      </c>
      <c r="H2238" t="s">
        <v>20</v>
      </c>
      <c r="I2238" t="s">
        <v>186</v>
      </c>
      <c r="J2238" t="s">
        <v>39</v>
      </c>
      <c r="K2238" t="b">
        <v>1</v>
      </c>
      <c r="L2238">
        <v>0</v>
      </c>
      <c r="M2238">
        <v>0</v>
      </c>
      <c r="N2238">
        <v>0</v>
      </c>
      <c r="O2238">
        <v>0</v>
      </c>
      <c r="P2238">
        <v>0</v>
      </c>
      <c r="Q2238">
        <v>1</v>
      </c>
    </row>
    <row r="2239" spans="1:17" x14ac:dyDescent="0.3">
      <c r="A2239" t="str">
        <f>Cleaning!E1930</f>
        <v>Business Analyst</v>
      </c>
      <c r="B2239" s="2">
        <f>Cleaning!F1930*1000</f>
        <v>99000</v>
      </c>
      <c r="C2239" s="2">
        <f>Cleaning!G1930*1000</f>
        <v>178000</v>
      </c>
      <c r="D2239" s="2">
        <f>(Table1[[#This Row],[Salary (Min)]]+Table1[[#This Row],[Salary (Max)]])/2</f>
        <v>138500</v>
      </c>
      <c r="E2239" t="s">
        <v>7460</v>
      </c>
      <c r="F2239" t="s">
        <v>154</v>
      </c>
      <c r="G2239" t="str">
        <f>LEFT(Table1[[#This Row],[Location]],FIND(",",Table1[[#This Row],[Location]])-1)</f>
        <v>San Francisco</v>
      </c>
      <c r="H2239" t="s">
        <v>118</v>
      </c>
      <c r="I2239" t="s">
        <v>186</v>
      </c>
      <c r="J2239" t="s">
        <v>39</v>
      </c>
      <c r="K2239" t="b">
        <v>0</v>
      </c>
      <c r="L2239">
        <v>1</v>
      </c>
      <c r="M2239">
        <v>0</v>
      </c>
      <c r="N2239">
        <v>0</v>
      </c>
      <c r="O2239">
        <v>0</v>
      </c>
      <c r="P2239">
        <v>0</v>
      </c>
      <c r="Q2239">
        <v>0</v>
      </c>
    </row>
    <row r="2240" spans="1:17" x14ac:dyDescent="0.3">
      <c r="A2240" t="str">
        <f>Cleaning!E1931</f>
        <v>Data Analyst</v>
      </c>
      <c r="B2240" s="2">
        <f>Cleaning!F1931*1000</f>
        <v>99000</v>
      </c>
      <c r="C2240" s="2">
        <f>Cleaning!G1931*1000</f>
        <v>178000</v>
      </c>
      <c r="D2240" s="2">
        <f>(Table1[[#This Row],[Salary (Min)]]+Table1[[#This Row],[Salary (Max)]])/2</f>
        <v>138500</v>
      </c>
      <c r="E2240" t="s">
        <v>7461</v>
      </c>
      <c r="F2240" t="s">
        <v>154</v>
      </c>
      <c r="G2240" t="str">
        <f>LEFT(Table1[[#This Row],[Location]],FIND(",",Table1[[#This Row],[Location]])-1)</f>
        <v>San Francisco</v>
      </c>
      <c r="H2240" t="s">
        <v>91</v>
      </c>
      <c r="I2240" t="s">
        <v>37</v>
      </c>
      <c r="J2240" t="s">
        <v>155</v>
      </c>
      <c r="K2240" t="b">
        <v>0</v>
      </c>
      <c r="L2240">
        <v>0</v>
      </c>
      <c r="M2240">
        <v>0</v>
      </c>
      <c r="N2240">
        <v>0</v>
      </c>
      <c r="O2240">
        <v>0</v>
      </c>
      <c r="P2240">
        <v>0</v>
      </c>
      <c r="Q2240">
        <v>1</v>
      </c>
    </row>
    <row r="2241" spans="1:17" x14ac:dyDescent="0.3">
      <c r="A2241" t="str">
        <f>Cleaning!E1932</f>
        <v>Data Analyst</v>
      </c>
      <c r="B2241" s="2">
        <f>Cleaning!F1932*1000</f>
        <v>99000</v>
      </c>
      <c r="C2241" s="2">
        <f>Cleaning!G1932*1000</f>
        <v>178000</v>
      </c>
      <c r="D2241" s="2">
        <f>(Table1[[#This Row],[Salary (Min)]]+Table1[[#This Row],[Salary (Max)]])/2</f>
        <v>138500</v>
      </c>
      <c r="E2241" t="s">
        <v>7462</v>
      </c>
      <c r="F2241" t="s">
        <v>154</v>
      </c>
      <c r="G2241" t="str">
        <f>LEFT(Table1[[#This Row],[Location]],FIND(",",Table1[[#This Row],[Location]])-1)</f>
        <v>San Francisco</v>
      </c>
      <c r="H2241" t="s">
        <v>118</v>
      </c>
      <c r="I2241" t="s">
        <v>137</v>
      </c>
      <c r="J2241" t="s">
        <v>39</v>
      </c>
      <c r="K2241" t="b">
        <v>0</v>
      </c>
      <c r="L2241">
        <v>0</v>
      </c>
      <c r="M2241">
        <v>0</v>
      </c>
      <c r="N2241">
        <v>0</v>
      </c>
      <c r="O2241">
        <v>0</v>
      </c>
      <c r="P2241">
        <v>0</v>
      </c>
      <c r="Q2241">
        <v>1</v>
      </c>
    </row>
    <row r="2242" spans="1:17" x14ac:dyDescent="0.3">
      <c r="A2242" t="str">
        <f>Cleaning!E1933</f>
        <v>Data Analyst</v>
      </c>
      <c r="B2242" s="2">
        <f>Cleaning!F1933*1000</f>
        <v>99000</v>
      </c>
      <c r="C2242" s="2">
        <f>Cleaning!G1933*1000</f>
        <v>178000</v>
      </c>
      <c r="D2242" s="2">
        <f>(Table1[[#This Row],[Salary (Min)]]+Table1[[#This Row],[Salary (Max)]])/2</f>
        <v>138500</v>
      </c>
      <c r="E2242" t="s">
        <v>7463</v>
      </c>
      <c r="F2242" t="s">
        <v>154</v>
      </c>
      <c r="G2242" t="str">
        <f>LEFT(Table1[[#This Row],[Location]],FIND(",",Table1[[#This Row],[Location]])-1)</f>
        <v>San Francisco</v>
      </c>
      <c r="H2242" t="s">
        <v>20</v>
      </c>
      <c r="I2242" t="s">
        <v>37</v>
      </c>
      <c r="J2242" t="s">
        <v>39</v>
      </c>
      <c r="K2242" t="b">
        <v>1</v>
      </c>
      <c r="L2242">
        <v>0</v>
      </c>
      <c r="M2242">
        <v>0</v>
      </c>
      <c r="N2242">
        <v>0</v>
      </c>
      <c r="O2242">
        <v>0</v>
      </c>
      <c r="P2242">
        <v>0</v>
      </c>
      <c r="Q2242">
        <v>0</v>
      </c>
    </row>
    <row r="2243" spans="1:17" x14ac:dyDescent="0.3">
      <c r="A2243" t="str">
        <f>Cleaning!E1934</f>
        <v>Data Analyst</v>
      </c>
      <c r="B2243" s="2">
        <f>Cleaning!F1934*1000</f>
        <v>99000</v>
      </c>
      <c r="C2243" s="2">
        <f>Cleaning!G1934*1000</f>
        <v>178000</v>
      </c>
      <c r="D2243" s="2">
        <f>(Table1[[#This Row],[Salary (Min)]]+Table1[[#This Row],[Salary (Max)]])/2</f>
        <v>138500</v>
      </c>
      <c r="E2243" t="s">
        <v>7464</v>
      </c>
      <c r="F2243" t="s">
        <v>154</v>
      </c>
      <c r="G2243" t="str">
        <f>LEFT(Table1[[#This Row],[Location]],FIND(",",Table1[[#This Row],[Location]])-1)</f>
        <v>San Francisco</v>
      </c>
      <c r="H2243" t="s">
        <v>137</v>
      </c>
      <c r="I2243" t="s">
        <v>137</v>
      </c>
      <c r="J2243" t="s">
        <v>39</v>
      </c>
      <c r="K2243" t="b">
        <v>0</v>
      </c>
      <c r="L2243">
        <v>0</v>
      </c>
      <c r="M2243">
        <v>0</v>
      </c>
      <c r="N2243">
        <v>0</v>
      </c>
      <c r="O2243">
        <v>0</v>
      </c>
      <c r="P2243">
        <v>0</v>
      </c>
      <c r="Q2243">
        <v>0</v>
      </c>
    </row>
    <row r="2244" spans="1:17" x14ac:dyDescent="0.3">
      <c r="A2244" t="str">
        <f>Cleaning!E1935</f>
        <v>Data Analyst</v>
      </c>
      <c r="B2244" s="2">
        <f>Cleaning!F1935*1000</f>
        <v>99000</v>
      </c>
      <c r="C2244" s="2">
        <f>Cleaning!G1935*1000</f>
        <v>178000</v>
      </c>
      <c r="D2244" s="2">
        <f>(Table1[[#This Row],[Salary (Min)]]+Table1[[#This Row],[Salary (Max)]])/2</f>
        <v>138500</v>
      </c>
      <c r="E2244" t="s">
        <v>7465</v>
      </c>
      <c r="F2244" t="s">
        <v>154</v>
      </c>
      <c r="G2244" t="str">
        <f>LEFT(Table1[[#This Row],[Location]],FIND(",",Table1[[#This Row],[Location]])-1)</f>
        <v>San Francisco</v>
      </c>
      <c r="H2244" t="s">
        <v>51</v>
      </c>
      <c r="I2244" t="s">
        <v>178</v>
      </c>
      <c r="J2244" t="s">
        <v>39</v>
      </c>
      <c r="K2244" t="b">
        <v>0</v>
      </c>
      <c r="L2244">
        <v>1</v>
      </c>
      <c r="M2244">
        <v>0</v>
      </c>
      <c r="N2244">
        <v>0</v>
      </c>
      <c r="O2244">
        <v>0</v>
      </c>
      <c r="P2244">
        <v>0</v>
      </c>
      <c r="Q2244">
        <v>1</v>
      </c>
    </row>
    <row r="2245" spans="1:17" x14ac:dyDescent="0.3">
      <c r="A2245" t="str">
        <f>Cleaning!E1936</f>
        <v>Data Analyst</v>
      </c>
      <c r="B2245" s="2">
        <f>Cleaning!F1936*1000</f>
        <v>99000</v>
      </c>
      <c r="C2245" s="2">
        <f>Cleaning!G1936*1000</f>
        <v>178000</v>
      </c>
      <c r="D2245" s="2">
        <f>(Table1[[#This Row],[Salary (Min)]]+Table1[[#This Row],[Salary (Max)]])/2</f>
        <v>138500</v>
      </c>
      <c r="E2245" t="s">
        <v>7466</v>
      </c>
      <c r="F2245" t="s">
        <v>1909</v>
      </c>
      <c r="G2245" t="str">
        <f>LEFT(Table1[[#This Row],[Location]],FIND(",",Table1[[#This Row],[Location]])-1)</f>
        <v>Oakland</v>
      </c>
      <c r="H2245" t="s">
        <v>35</v>
      </c>
      <c r="I2245" t="s">
        <v>2120</v>
      </c>
      <c r="J2245" t="s">
        <v>39</v>
      </c>
      <c r="K2245" t="b">
        <v>0</v>
      </c>
      <c r="L2245">
        <v>1</v>
      </c>
      <c r="M2245">
        <v>0</v>
      </c>
      <c r="N2245">
        <v>0</v>
      </c>
      <c r="O2245">
        <v>0</v>
      </c>
      <c r="P2245">
        <v>1</v>
      </c>
      <c r="Q2245">
        <v>1</v>
      </c>
    </row>
    <row r="2246" spans="1:17" x14ac:dyDescent="0.3">
      <c r="A2246" t="str">
        <f>Cleaning!E1937</f>
        <v>Data Analyst</v>
      </c>
      <c r="B2246" s="2">
        <f>Cleaning!F1937*1000</f>
        <v>99000</v>
      </c>
      <c r="C2246" s="2">
        <f>Cleaning!G1937*1000</f>
        <v>178000</v>
      </c>
      <c r="D2246" s="2">
        <f>(Table1[[#This Row],[Salary (Min)]]+Table1[[#This Row],[Salary (Max)]])/2</f>
        <v>138500</v>
      </c>
      <c r="E2246" t="s">
        <v>7215</v>
      </c>
      <c r="F2246" t="s">
        <v>154</v>
      </c>
      <c r="G2246" t="str">
        <f>LEFT(Table1[[#This Row],[Location]],FIND(",",Table1[[#This Row],[Location]])-1)</f>
        <v>San Francisco</v>
      </c>
      <c r="H2246" t="s">
        <v>72</v>
      </c>
      <c r="I2246" t="s">
        <v>222</v>
      </c>
      <c r="J2246" t="s">
        <v>229</v>
      </c>
      <c r="K2246" t="b">
        <v>0</v>
      </c>
      <c r="L2246">
        <v>0</v>
      </c>
      <c r="M2246">
        <v>0</v>
      </c>
      <c r="N2246">
        <v>0</v>
      </c>
      <c r="O2246">
        <v>0</v>
      </c>
      <c r="P2246">
        <v>0</v>
      </c>
      <c r="Q2246">
        <v>0</v>
      </c>
    </row>
    <row r="2247" spans="1:17" x14ac:dyDescent="0.3">
      <c r="A2247" t="str">
        <f>Cleaning!E1938</f>
        <v>Data Analyst</v>
      </c>
      <c r="B2247" s="2">
        <f>Cleaning!F1938*1000</f>
        <v>99000</v>
      </c>
      <c r="C2247" s="2">
        <f>Cleaning!G1938*1000</f>
        <v>178000</v>
      </c>
      <c r="D2247" s="2">
        <f>(Table1[[#This Row],[Salary (Min)]]+Table1[[#This Row],[Salary (Max)]])/2</f>
        <v>138500</v>
      </c>
      <c r="E2247" t="s">
        <v>6542</v>
      </c>
      <c r="F2247" t="s">
        <v>154</v>
      </c>
      <c r="G2247" t="str">
        <f>LEFT(Table1[[#This Row],[Location]],FIND(",",Table1[[#This Row],[Location]])-1)</f>
        <v>San Francisco</v>
      </c>
      <c r="H2247" t="s">
        <v>35</v>
      </c>
      <c r="I2247" t="s">
        <v>222</v>
      </c>
      <c r="J2247" t="s">
        <v>24</v>
      </c>
      <c r="K2247" t="b">
        <v>0</v>
      </c>
      <c r="L2247">
        <v>0</v>
      </c>
      <c r="M2247">
        <v>0</v>
      </c>
      <c r="N2247">
        <v>0</v>
      </c>
      <c r="O2247">
        <v>0</v>
      </c>
      <c r="P2247">
        <v>0</v>
      </c>
      <c r="Q2247">
        <v>1</v>
      </c>
    </row>
    <row r="2248" spans="1:17" x14ac:dyDescent="0.3">
      <c r="A2248" t="str">
        <f>Cleaning!E1939</f>
        <v>Data Analyst</v>
      </c>
      <c r="B2248" s="2">
        <f>Cleaning!F1939*1000</f>
        <v>99000</v>
      </c>
      <c r="C2248" s="2">
        <f>Cleaning!G1939*1000</f>
        <v>178000</v>
      </c>
      <c r="D2248" s="2">
        <f>(Table1[[#This Row],[Salary (Min)]]+Table1[[#This Row],[Salary (Max)]])/2</f>
        <v>138500</v>
      </c>
      <c r="E2248" t="s">
        <v>7457</v>
      </c>
      <c r="F2248" t="s">
        <v>154</v>
      </c>
      <c r="G2248" t="str">
        <f>LEFT(Table1[[#This Row],[Location]],FIND(",",Table1[[#This Row],[Location]])-1)</f>
        <v>San Francisco</v>
      </c>
      <c r="H2248" t="s">
        <v>28</v>
      </c>
      <c r="I2248" t="s">
        <v>29</v>
      </c>
      <c r="J2248" t="s">
        <v>47</v>
      </c>
      <c r="K2248" t="b">
        <v>0</v>
      </c>
      <c r="L2248">
        <v>1</v>
      </c>
      <c r="M2248">
        <v>0</v>
      </c>
      <c r="N2248">
        <v>0</v>
      </c>
      <c r="O2248">
        <v>0</v>
      </c>
      <c r="P2248">
        <v>0</v>
      </c>
      <c r="Q2248">
        <v>1</v>
      </c>
    </row>
    <row r="2249" spans="1:17" x14ac:dyDescent="0.3">
      <c r="A2249" t="str">
        <f>Cleaning!E1940</f>
        <v>Data Analyst</v>
      </c>
      <c r="B2249" s="2">
        <f>Cleaning!F1940*1000</f>
        <v>99000</v>
      </c>
      <c r="C2249" s="2">
        <f>Cleaning!G1940*1000</f>
        <v>178000</v>
      </c>
      <c r="D2249" s="2">
        <f>(Table1[[#This Row],[Salary (Min)]]+Table1[[#This Row],[Salary (Max)]])/2</f>
        <v>138500</v>
      </c>
      <c r="E2249" t="s">
        <v>7467</v>
      </c>
      <c r="F2249" t="s">
        <v>5368</v>
      </c>
      <c r="G2249" t="str">
        <f>LEFT(Table1[[#This Row],[Location]],FIND(",",Table1[[#This Row],[Location]])-1)</f>
        <v>Berkeley</v>
      </c>
      <c r="H2249" t="s">
        <v>118</v>
      </c>
      <c r="I2249" t="s">
        <v>58</v>
      </c>
      <c r="J2249" t="s">
        <v>39</v>
      </c>
      <c r="K2249" t="b">
        <v>0</v>
      </c>
      <c r="L2249">
        <v>1</v>
      </c>
      <c r="M2249">
        <v>0</v>
      </c>
      <c r="N2249">
        <v>0</v>
      </c>
      <c r="O2249">
        <v>0</v>
      </c>
      <c r="P2249">
        <v>0</v>
      </c>
      <c r="Q2249">
        <v>1</v>
      </c>
    </row>
    <row r="2250" spans="1:17" x14ac:dyDescent="0.3">
      <c r="A2250" t="str">
        <f>Cleaning!E1941</f>
        <v>Data Analyst</v>
      </c>
      <c r="B2250" s="2">
        <f>Cleaning!F1941*1000</f>
        <v>99000</v>
      </c>
      <c r="C2250" s="2">
        <f>Cleaning!G1941*1000</f>
        <v>178000</v>
      </c>
      <c r="D2250" s="2">
        <f>(Table1[[#This Row],[Salary (Min)]]+Table1[[#This Row],[Salary (Max)]])/2</f>
        <v>138500</v>
      </c>
      <c r="E2250" t="s">
        <v>7468</v>
      </c>
      <c r="F2250" t="s">
        <v>154</v>
      </c>
      <c r="G2250" t="str">
        <f>LEFT(Table1[[#This Row],[Location]],FIND(",",Table1[[#This Row],[Location]])-1)</f>
        <v>San Francisco</v>
      </c>
      <c r="H2250" t="s">
        <v>35</v>
      </c>
      <c r="I2250" t="s">
        <v>282</v>
      </c>
      <c r="J2250" t="s">
        <v>39</v>
      </c>
      <c r="K2250" t="b">
        <v>0</v>
      </c>
      <c r="L2250">
        <v>0</v>
      </c>
      <c r="M2250">
        <v>0</v>
      </c>
      <c r="N2250">
        <v>0</v>
      </c>
      <c r="O2250">
        <v>0</v>
      </c>
      <c r="P2250">
        <v>0</v>
      </c>
      <c r="Q2250">
        <v>0</v>
      </c>
    </row>
    <row r="2251" spans="1:17" x14ac:dyDescent="0.3">
      <c r="A2251" t="str">
        <f>Cleaning!E1942</f>
        <v>Data Analyst</v>
      </c>
      <c r="B2251" s="2">
        <f>Cleaning!F1942*1000</f>
        <v>99000</v>
      </c>
      <c r="C2251" s="2">
        <f>Cleaning!G1942*1000</f>
        <v>178000</v>
      </c>
      <c r="D2251" s="2">
        <f>(Table1[[#This Row],[Salary (Min)]]+Table1[[#This Row],[Salary (Max)]])/2</f>
        <v>138500</v>
      </c>
      <c r="E2251" t="s">
        <v>7469</v>
      </c>
      <c r="F2251" t="s">
        <v>1909</v>
      </c>
      <c r="G2251" t="str">
        <f>LEFT(Table1[[#This Row],[Location]],FIND(",",Table1[[#This Row],[Location]])-1)</f>
        <v>Oakland</v>
      </c>
      <c r="H2251" t="s">
        <v>137</v>
      </c>
      <c r="I2251" t="s">
        <v>137</v>
      </c>
      <c r="J2251" t="s">
        <v>137</v>
      </c>
      <c r="K2251" t="b">
        <v>0</v>
      </c>
      <c r="L2251">
        <v>1</v>
      </c>
      <c r="M2251">
        <v>0</v>
      </c>
      <c r="N2251">
        <v>0</v>
      </c>
      <c r="O2251">
        <v>1</v>
      </c>
      <c r="P2251">
        <v>1</v>
      </c>
      <c r="Q2251">
        <v>0</v>
      </c>
    </row>
    <row r="2252" spans="1:17" x14ac:dyDescent="0.3">
      <c r="A2252" t="str">
        <f>Cleaning!E1943</f>
        <v>Data Analyst</v>
      </c>
      <c r="B2252" s="2">
        <f>Cleaning!F1943*1000</f>
        <v>99000</v>
      </c>
      <c r="C2252" s="2">
        <f>Cleaning!G1943*1000</f>
        <v>178000</v>
      </c>
      <c r="D2252" s="2">
        <f>(Table1[[#This Row],[Salary (Min)]]+Table1[[#This Row],[Salary (Max)]])/2</f>
        <v>138500</v>
      </c>
      <c r="E2252" t="s">
        <v>7470</v>
      </c>
      <c r="F2252" t="s">
        <v>154</v>
      </c>
      <c r="G2252" t="str">
        <f>LEFT(Table1[[#This Row],[Location]],FIND(",",Table1[[#This Row],[Location]])-1)</f>
        <v>San Francisco</v>
      </c>
      <c r="H2252" t="s">
        <v>35</v>
      </c>
      <c r="I2252" t="s">
        <v>37</v>
      </c>
      <c r="J2252" t="s">
        <v>31</v>
      </c>
      <c r="K2252" t="b">
        <v>0</v>
      </c>
      <c r="L2252">
        <v>1</v>
      </c>
      <c r="M2252">
        <v>0</v>
      </c>
      <c r="N2252">
        <v>0</v>
      </c>
      <c r="O2252">
        <v>0</v>
      </c>
      <c r="P2252">
        <v>0</v>
      </c>
      <c r="Q2252">
        <v>1</v>
      </c>
    </row>
    <row r="2253" spans="1:17" x14ac:dyDescent="0.3">
      <c r="A2253" t="str">
        <f>Cleaning!E1944</f>
        <v>Data Analyst</v>
      </c>
      <c r="B2253" s="2">
        <f>Cleaning!F1944*1000</f>
        <v>99000</v>
      </c>
      <c r="C2253" s="2">
        <f>Cleaning!G1944*1000</f>
        <v>178000</v>
      </c>
      <c r="D2253" s="2">
        <f>(Table1[[#This Row],[Salary (Min)]]+Table1[[#This Row],[Salary (Max)]])/2</f>
        <v>138500</v>
      </c>
      <c r="E2253" t="s">
        <v>7471</v>
      </c>
      <c r="F2253" t="s">
        <v>154</v>
      </c>
      <c r="G2253" t="str">
        <f>LEFT(Table1[[#This Row],[Location]],FIND(",",Table1[[#This Row],[Location]])-1)</f>
        <v>San Francisco</v>
      </c>
      <c r="H2253" t="s">
        <v>28</v>
      </c>
      <c r="I2253" t="s">
        <v>137</v>
      </c>
      <c r="J2253" t="s">
        <v>120</v>
      </c>
      <c r="K2253" t="b">
        <v>0</v>
      </c>
      <c r="L2253">
        <v>1</v>
      </c>
      <c r="M2253">
        <v>1</v>
      </c>
      <c r="N2253">
        <v>1</v>
      </c>
      <c r="O2253">
        <v>0</v>
      </c>
      <c r="P2253">
        <v>0</v>
      </c>
      <c r="Q2253">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EDDF3-EEE8-42D7-B0C9-36D89ACD20F2}">
  <dimension ref="A1:Q1899"/>
  <sheetViews>
    <sheetView topLeftCell="E1" workbookViewId="0">
      <selection activeCell="R1" sqref="R1:R1048576"/>
    </sheetView>
  </sheetViews>
  <sheetFormatPr defaultRowHeight="14.4" x14ac:dyDescent="0.3"/>
  <cols>
    <col min="1" max="1" width="14.33203125" bestFit="1" customWidth="1"/>
    <col min="2" max="2" width="13.44140625" bestFit="1" customWidth="1"/>
    <col min="3" max="3" width="13.77734375" bestFit="1" customWidth="1"/>
    <col min="4" max="4" width="13.6640625" bestFit="1" customWidth="1"/>
    <col min="5" max="5" width="47.21875" bestFit="1" customWidth="1"/>
    <col min="6" max="6" width="28.88671875" bestFit="1" customWidth="1"/>
    <col min="7" max="7" width="17.88671875" bestFit="1" customWidth="1"/>
    <col min="8" max="8" width="22.21875" bestFit="1" customWidth="1"/>
    <col min="9" max="9" width="39.21875" bestFit="1" customWidth="1"/>
    <col min="10" max="10" width="26.33203125" bestFit="1" customWidth="1"/>
    <col min="11" max="11" width="12.33203125" bestFit="1" customWidth="1"/>
    <col min="12" max="12" width="6.44140625" bestFit="1" customWidth="1"/>
    <col min="13" max="13" width="9.33203125" bestFit="1" customWidth="1"/>
    <col min="14" max="14" width="4.33203125" bestFit="1" customWidth="1"/>
    <col min="15" max="15" width="9.88671875" bestFit="1" customWidth="1"/>
    <col min="16" max="16" width="10.6640625" customWidth="1"/>
    <col min="17" max="17" width="7.44140625" bestFit="1" customWidth="1"/>
  </cols>
  <sheetData>
    <row r="1" spans="1:17" x14ac:dyDescent="0.3">
      <c r="A1" t="s">
        <v>0</v>
      </c>
      <c r="B1" t="s">
        <v>6144</v>
      </c>
      <c r="C1" t="s">
        <v>6145</v>
      </c>
      <c r="D1" t="s">
        <v>7887</v>
      </c>
      <c r="E1" t="s">
        <v>4</v>
      </c>
      <c r="F1" t="s">
        <v>5</v>
      </c>
      <c r="G1" t="s">
        <v>7653</v>
      </c>
      <c r="H1" t="s">
        <v>7</v>
      </c>
      <c r="I1" t="s">
        <v>10</v>
      </c>
      <c r="J1" t="s">
        <v>12</v>
      </c>
      <c r="K1" t="s">
        <v>14</v>
      </c>
      <c r="L1" t="s">
        <v>7888</v>
      </c>
      <c r="M1" t="s">
        <v>7889</v>
      </c>
      <c r="N1" t="s">
        <v>7890</v>
      </c>
      <c r="O1" t="s">
        <v>7891</v>
      </c>
      <c r="P1" t="s">
        <v>7892</v>
      </c>
      <c r="Q1" t="s">
        <v>7893</v>
      </c>
    </row>
    <row r="2" spans="1:17" x14ac:dyDescent="0.3">
      <c r="A2" t="s">
        <v>41</v>
      </c>
      <c r="B2">
        <v>11000</v>
      </c>
      <c r="C2">
        <v>190000</v>
      </c>
      <c r="D2">
        <f>AVERAGE(Table_Data[[#This Row],[Salary (Min)]:[Salary (Max)]])</f>
        <v>100500</v>
      </c>
      <c r="E2" t="s">
        <v>7119</v>
      </c>
      <c r="F2" t="s">
        <v>241</v>
      </c>
      <c r="G2" t="s">
        <v>7655</v>
      </c>
      <c r="H2" t="s">
        <v>28</v>
      </c>
      <c r="I2" t="s">
        <v>46</v>
      </c>
      <c r="J2" t="s">
        <v>39</v>
      </c>
      <c r="K2" t="b">
        <v>0</v>
      </c>
      <c r="L2">
        <v>0</v>
      </c>
      <c r="M2">
        <v>0</v>
      </c>
      <c r="N2">
        <v>0</v>
      </c>
      <c r="O2">
        <v>0</v>
      </c>
      <c r="P2">
        <v>1</v>
      </c>
      <c r="Q2">
        <v>1</v>
      </c>
    </row>
    <row r="3" spans="1:17" x14ac:dyDescent="0.3">
      <c r="A3" t="s">
        <v>41</v>
      </c>
      <c r="B3">
        <v>11000</v>
      </c>
      <c r="C3">
        <v>190000</v>
      </c>
      <c r="D3">
        <f>AVERAGE(Table_Data[[#This Row],[Salary (Min)]:[Salary (Max)]])</f>
        <v>100500</v>
      </c>
      <c r="E3" t="s">
        <v>7193</v>
      </c>
      <c r="F3" t="s">
        <v>351</v>
      </c>
      <c r="G3" t="s">
        <v>7656</v>
      </c>
      <c r="H3" t="s">
        <v>28</v>
      </c>
      <c r="I3" t="s">
        <v>3961</v>
      </c>
      <c r="J3" t="s">
        <v>31</v>
      </c>
      <c r="K3" t="b">
        <v>0</v>
      </c>
      <c r="L3">
        <v>1</v>
      </c>
      <c r="M3">
        <v>1</v>
      </c>
      <c r="N3">
        <v>0</v>
      </c>
      <c r="O3">
        <v>0</v>
      </c>
      <c r="P3">
        <v>0</v>
      </c>
      <c r="Q3">
        <v>1</v>
      </c>
    </row>
    <row r="4" spans="1:17" x14ac:dyDescent="0.3">
      <c r="A4" t="s">
        <v>41</v>
      </c>
      <c r="B4">
        <v>11000</v>
      </c>
      <c r="C4">
        <v>190000</v>
      </c>
      <c r="D4">
        <f>AVERAGE(Table_Data[[#This Row],[Salary (Min)]:[Salary (Max)]])</f>
        <v>100500</v>
      </c>
      <c r="E4" t="s">
        <v>6489</v>
      </c>
      <c r="F4" t="s">
        <v>976</v>
      </c>
      <c r="G4" t="s">
        <v>7657</v>
      </c>
      <c r="H4" t="s">
        <v>20</v>
      </c>
      <c r="I4" t="s">
        <v>366</v>
      </c>
      <c r="J4" t="s">
        <v>120</v>
      </c>
      <c r="K4" t="b">
        <v>0</v>
      </c>
      <c r="L4">
        <v>1</v>
      </c>
      <c r="M4">
        <v>1</v>
      </c>
      <c r="N4">
        <v>1</v>
      </c>
      <c r="O4">
        <v>1</v>
      </c>
      <c r="P4">
        <v>0</v>
      </c>
      <c r="Q4">
        <v>1</v>
      </c>
    </row>
    <row r="5" spans="1:17" x14ac:dyDescent="0.3">
      <c r="A5" t="s">
        <v>41</v>
      </c>
      <c r="B5">
        <v>11000</v>
      </c>
      <c r="C5">
        <v>190000</v>
      </c>
      <c r="D5">
        <f>AVERAGE(Table_Data[[#This Row],[Salary (Min)]:[Salary (Max)]])</f>
        <v>100500</v>
      </c>
      <c r="E5" t="s">
        <v>7196</v>
      </c>
      <c r="F5" t="s">
        <v>4270</v>
      </c>
      <c r="G5" t="s">
        <v>7658</v>
      </c>
      <c r="H5" t="s">
        <v>91</v>
      </c>
      <c r="I5" t="s">
        <v>29</v>
      </c>
      <c r="J5" t="s">
        <v>39</v>
      </c>
      <c r="K5" t="b">
        <v>0</v>
      </c>
      <c r="L5">
        <v>0</v>
      </c>
      <c r="M5">
        <v>0</v>
      </c>
      <c r="N5">
        <v>0</v>
      </c>
      <c r="O5">
        <v>0</v>
      </c>
      <c r="P5">
        <v>0</v>
      </c>
      <c r="Q5">
        <v>1</v>
      </c>
    </row>
    <row r="6" spans="1:17" x14ac:dyDescent="0.3">
      <c r="A6" t="s">
        <v>41</v>
      </c>
      <c r="B6">
        <v>11000</v>
      </c>
      <c r="C6">
        <v>190000</v>
      </c>
      <c r="D6">
        <f>AVERAGE(Table_Data[[#This Row],[Salary (Min)]:[Salary (Max)]])</f>
        <v>100500</v>
      </c>
      <c r="E6" t="s">
        <v>7195</v>
      </c>
      <c r="F6" t="s">
        <v>241</v>
      </c>
      <c r="G6" t="s">
        <v>7655</v>
      </c>
      <c r="H6" t="s">
        <v>118</v>
      </c>
      <c r="I6" t="s">
        <v>46</v>
      </c>
      <c r="J6" t="s">
        <v>39</v>
      </c>
      <c r="K6" t="b">
        <v>0</v>
      </c>
      <c r="L6">
        <v>1</v>
      </c>
      <c r="M6">
        <v>1</v>
      </c>
      <c r="N6">
        <v>0</v>
      </c>
      <c r="O6">
        <v>0</v>
      </c>
      <c r="P6">
        <v>0</v>
      </c>
      <c r="Q6">
        <v>0</v>
      </c>
    </row>
    <row r="7" spans="1:17" x14ac:dyDescent="0.3">
      <c r="A7" t="s">
        <v>41</v>
      </c>
      <c r="B7">
        <v>11000</v>
      </c>
      <c r="C7">
        <v>190000</v>
      </c>
      <c r="D7">
        <f>AVERAGE(Table_Data[[#This Row],[Salary (Min)]:[Salary (Max)]])</f>
        <v>100500</v>
      </c>
      <c r="E7" t="s">
        <v>7189</v>
      </c>
      <c r="F7" t="s">
        <v>764</v>
      </c>
      <c r="G7" t="s">
        <v>7659</v>
      </c>
      <c r="H7" t="s">
        <v>35</v>
      </c>
      <c r="I7" t="s">
        <v>178</v>
      </c>
      <c r="J7" t="s">
        <v>24</v>
      </c>
      <c r="K7" t="b">
        <v>0</v>
      </c>
      <c r="L7">
        <v>0</v>
      </c>
      <c r="M7">
        <v>0</v>
      </c>
      <c r="N7">
        <v>0</v>
      </c>
      <c r="O7">
        <v>0</v>
      </c>
      <c r="P7">
        <v>0</v>
      </c>
      <c r="Q7">
        <v>0</v>
      </c>
    </row>
    <row r="8" spans="1:17" x14ac:dyDescent="0.3">
      <c r="A8" t="s">
        <v>41</v>
      </c>
      <c r="B8">
        <v>11000</v>
      </c>
      <c r="C8">
        <v>190000</v>
      </c>
      <c r="D8">
        <f>AVERAGE(Table_Data[[#This Row],[Salary (Min)]:[Salary (Max)]])</f>
        <v>100500</v>
      </c>
      <c r="E8" t="s">
        <v>7188</v>
      </c>
      <c r="F8" t="s">
        <v>976</v>
      </c>
      <c r="G8" t="s">
        <v>7657</v>
      </c>
      <c r="H8" t="s">
        <v>28</v>
      </c>
      <c r="I8" t="s">
        <v>202</v>
      </c>
      <c r="J8" t="s">
        <v>86</v>
      </c>
      <c r="K8" t="b">
        <v>0</v>
      </c>
      <c r="L8">
        <v>1</v>
      </c>
      <c r="M8">
        <v>1</v>
      </c>
      <c r="N8">
        <v>0</v>
      </c>
      <c r="O8">
        <v>0</v>
      </c>
      <c r="P8">
        <v>0</v>
      </c>
      <c r="Q8">
        <v>0</v>
      </c>
    </row>
    <row r="9" spans="1:17" x14ac:dyDescent="0.3">
      <c r="A9" t="s">
        <v>41</v>
      </c>
      <c r="B9">
        <v>11000</v>
      </c>
      <c r="C9">
        <v>190000</v>
      </c>
      <c r="D9">
        <f>AVERAGE(Table_Data[[#This Row],[Salary (Min)]:[Salary (Max)]])</f>
        <v>100500</v>
      </c>
      <c r="E9" t="s">
        <v>7187</v>
      </c>
      <c r="F9" t="s">
        <v>764</v>
      </c>
      <c r="G9" t="s">
        <v>7659</v>
      </c>
      <c r="H9" t="s">
        <v>118</v>
      </c>
      <c r="I9" t="s">
        <v>222</v>
      </c>
      <c r="J9" t="s">
        <v>120</v>
      </c>
      <c r="K9" t="b">
        <v>1</v>
      </c>
      <c r="L9">
        <v>1</v>
      </c>
      <c r="M9">
        <v>1</v>
      </c>
      <c r="N9">
        <v>0</v>
      </c>
      <c r="O9">
        <v>0</v>
      </c>
      <c r="P9">
        <v>0</v>
      </c>
      <c r="Q9">
        <v>1</v>
      </c>
    </row>
    <row r="10" spans="1:17" x14ac:dyDescent="0.3">
      <c r="A10" t="s">
        <v>41</v>
      </c>
      <c r="B10">
        <v>11000</v>
      </c>
      <c r="C10">
        <v>190000</v>
      </c>
      <c r="D10">
        <f>AVERAGE(Table_Data[[#This Row],[Salary (Min)]:[Salary (Max)]])</f>
        <v>100500</v>
      </c>
      <c r="E10" t="s">
        <v>7190</v>
      </c>
      <c r="F10" t="s">
        <v>976</v>
      </c>
      <c r="G10" t="s">
        <v>7657</v>
      </c>
      <c r="H10" t="s">
        <v>118</v>
      </c>
      <c r="I10" t="s">
        <v>178</v>
      </c>
      <c r="J10" t="s">
        <v>160</v>
      </c>
      <c r="K10" t="b">
        <v>0</v>
      </c>
      <c r="L10">
        <v>0</v>
      </c>
      <c r="M10">
        <v>0</v>
      </c>
      <c r="N10">
        <v>0</v>
      </c>
      <c r="O10">
        <v>0</v>
      </c>
      <c r="P10">
        <v>0</v>
      </c>
      <c r="Q10">
        <v>0</v>
      </c>
    </row>
    <row r="11" spans="1:17" x14ac:dyDescent="0.3">
      <c r="A11" t="s">
        <v>41</v>
      </c>
      <c r="B11">
        <v>11000</v>
      </c>
      <c r="C11">
        <v>190000</v>
      </c>
      <c r="D11">
        <f>AVERAGE(Table_Data[[#This Row],[Salary (Min)]:[Salary (Max)]])</f>
        <v>100500</v>
      </c>
      <c r="E11" t="s">
        <v>6688</v>
      </c>
      <c r="F11" t="s">
        <v>2038</v>
      </c>
      <c r="G11" t="s">
        <v>7660</v>
      </c>
      <c r="H11" t="s">
        <v>72</v>
      </c>
      <c r="I11" t="s">
        <v>222</v>
      </c>
      <c r="J11" t="s">
        <v>86</v>
      </c>
      <c r="K11" t="b">
        <v>0</v>
      </c>
      <c r="L11">
        <v>0</v>
      </c>
      <c r="M11">
        <v>0</v>
      </c>
      <c r="N11">
        <v>0</v>
      </c>
      <c r="O11">
        <v>1</v>
      </c>
      <c r="P11">
        <v>0</v>
      </c>
      <c r="Q11">
        <v>1</v>
      </c>
    </row>
    <row r="12" spans="1:17" x14ac:dyDescent="0.3">
      <c r="A12" t="s">
        <v>41</v>
      </c>
      <c r="B12">
        <v>11000</v>
      </c>
      <c r="C12">
        <v>190000</v>
      </c>
      <c r="D12">
        <f>AVERAGE(Table_Data[[#This Row],[Salary (Min)]:[Salary (Max)]])</f>
        <v>100500</v>
      </c>
      <c r="E12" t="s">
        <v>7192</v>
      </c>
      <c r="F12" t="s">
        <v>976</v>
      </c>
      <c r="G12" t="s">
        <v>7657</v>
      </c>
      <c r="H12" t="s">
        <v>118</v>
      </c>
      <c r="I12" t="s">
        <v>52</v>
      </c>
      <c r="J12" t="s">
        <v>24</v>
      </c>
      <c r="K12" t="b">
        <v>1</v>
      </c>
      <c r="L12">
        <v>1</v>
      </c>
      <c r="M12">
        <v>1</v>
      </c>
      <c r="N12">
        <v>1</v>
      </c>
      <c r="O12">
        <v>1</v>
      </c>
      <c r="P12">
        <v>0</v>
      </c>
      <c r="Q12">
        <v>0</v>
      </c>
    </row>
    <row r="13" spans="1:17" x14ac:dyDescent="0.3">
      <c r="A13" t="s">
        <v>41</v>
      </c>
      <c r="B13">
        <v>11000</v>
      </c>
      <c r="C13">
        <v>190000</v>
      </c>
      <c r="D13">
        <f>AVERAGE(Table_Data[[#This Row],[Salary (Min)]:[Salary (Max)]])</f>
        <v>100500</v>
      </c>
      <c r="E13" t="s">
        <v>7191</v>
      </c>
      <c r="F13" t="s">
        <v>992</v>
      </c>
      <c r="G13" t="s">
        <v>7661</v>
      </c>
      <c r="H13" t="s">
        <v>35</v>
      </c>
      <c r="I13" t="s">
        <v>178</v>
      </c>
      <c r="J13" t="s">
        <v>24</v>
      </c>
      <c r="K13" t="b">
        <v>0</v>
      </c>
      <c r="L13">
        <v>1</v>
      </c>
      <c r="M13">
        <v>1</v>
      </c>
      <c r="N13">
        <v>0</v>
      </c>
      <c r="O13">
        <v>1</v>
      </c>
      <c r="P13">
        <v>0</v>
      </c>
      <c r="Q13">
        <v>1</v>
      </c>
    </row>
    <row r="14" spans="1:17" x14ac:dyDescent="0.3">
      <c r="A14" t="s">
        <v>41</v>
      </c>
      <c r="B14">
        <v>11000</v>
      </c>
      <c r="C14">
        <v>190000</v>
      </c>
      <c r="D14">
        <f>AVERAGE(Table_Data[[#This Row],[Salary (Min)]:[Salary (Max)]])</f>
        <v>100500</v>
      </c>
      <c r="E14" t="s">
        <v>6542</v>
      </c>
      <c r="F14" t="s">
        <v>2038</v>
      </c>
      <c r="G14" t="s">
        <v>7660</v>
      </c>
      <c r="H14" t="s">
        <v>35</v>
      </c>
      <c r="I14" t="s">
        <v>222</v>
      </c>
      <c r="J14" t="s">
        <v>24</v>
      </c>
      <c r="K14" t="b">
        <v>0</v>
      </c>
      <c r="L14">
        <v>0</v>
      </c>
      <c r="M14">
        <v>0</v>
      </c>
      <c r="N14">
        <v>0</v>
      </c>
      <c r="O14">
        <v>0</v>
      </c>
      <c r="P14">
        <v>0</v>
      </c>
      <c r="Q14">
        <v>0</v>
      </c>
    </row>
    <row r="15" spans="1:17" x14ac:dyDescent="0.3">
      <c r="A15" t="s">
        <v>41</v>
      </c>
      <c r="B15">
        <v>11000</v>
      </c>
      <c r="C15">
        <v>190000</v>
      </c>
      <c r="D15">
        <f>AVERAGE(Table_Data[[#This Row],[Salary (Min)]:[Salary (Max)]])</f>
        <v>100500</v>
      </c>
      <c r="E15" t="s">
        <v>7205</v>
      </c>
      <c r="F15" t="s">
        <v>1862</v>
      </c>
      <c r="G15" t="s">
        <v>7662</v>
      </c>
      <c r="H15" t="s">
        <v>35</v>
      </c>
      <c r="I15" t="s">
        <v>37</v>
      </c>
      <c r="J15" t="s">
        <v>86</v>
      </c>
      <c r="K15" t="b">
        <v>0</v>
      </c>
      <c r="L15">
        <v>1</v>
      </c>
      <c r="M15">
        <v>1</v>
      </c>
      <c r="N15">
        <v>0</v>
      </c>
      <c r="O15">
        <v>0</v>
      </c>
      <c r="P15">
        <v>0</v>
      </c>
      <c r="Q15">
        <v>1</v>
      </c>
    </row>
    <row r="16" spans="1:17" x14ac:dyDescent="0.3">
      <c r="A16" t="s">
        <v>41</v>
      </c>
      <c r="B16">
        <v>11000</v>
      </c>
      <c r="C16">
        <v>190000</v>
      </c>
      <c r="D16">
        <f>AVERAGE(Table_Data[[#This Row],[Salary (Min)]:[Salary (Max)]])</f>
        <v>100500</v>
      </c>
      <c r="E16" t="s">
        <v>7204</v>
      </c>
      <c r="F16" t="s">
        <v>241</v>
      </c>
      <c r="G16" t="s">
        <v>7655</v>
      </c>
      <c r="H16" t="s">
        <v>20</v>
      </c>
      <c r="I16" t="s">
        <v>46</v>
      </c>
      <c r="J16" t="s">
        <v>120</v>
      </c>
      <c r="K16" t="b">
        <v>0</v>
      </c>
      <c r="L16">
        <v>1</v>
      </c>
      <c r="M16">
        <v>0</v>
      </c>
      <c r="N16">
        <v>0</v>
      </c>
      <c r="O16">
        <v>1</v>
      </c>
      <c r="P16">
        <v>0</v>
      </c>
      <c r="Q16">
        <v>1</v>
      </c>
    </row>
    <row r="17" spans="1:17" x14ac:dyDescent="0.3">
      <c r="A17" t="s">
        <v>41</v>
      </c>
      <c r="B17">
        <v>11000</v>
      </c>
      <c r="C17">
        <v>190000</v>
      </c>
      <c r="D17">
        <f>AVERAGE(Table_Data[[#This Row],[Salary (Min)]:[Salary (Max)]])</f>
        <v>100500</v>
      </c>
      <c r="E17" t="s">
        <v>7203</v>
      </c>
      <c r="F17" t="s">
        <v>241</v>
      </c>
      <c r="G17" t="s">
        <v>7655</v>
      </c>
      <c r="H17" t="s">
        <v>118</v>
      </c>
      <c r="I17" t="s">
        <v>29</v>
      </c>
      <c r="J17" t="s">
        <v>441</v>
      </c>
      <c r="K17" t="b">
        <v>0</v>
      </c>
      <c r="L17">
        <v>1</v>
      </c>
      <c r="M17">
        <v>1</v>
      </c>
      <c r="N17">
        <v>0</v>
      </c>
      <c r="O17">
        <v>1</v>
      </c>
      <c r="P17">
        <v>0</v>
      </c>
      <c r="Q17">
        <v>0</v>
      </c>
    </row>
    <row r="18" spans="1:17" x14ac:dyDescent="0.3">
      <c r="A18" t="s">
        <v>41</v>
      </c>
      <c r="B18">
        <v>11000</v>
      </c>
      <c r="C18">
        <v>190000</v>
      </c>
      <c r="D18">
        <f>AVERAGE(Table_Data[[#This Row],[Salary (Min)]:[Salary (Max)]])</f>
        <v>100500</v>
      </c>
      <c r="E18" t="s">
        <v>6210</v>
      </c>
      <c r="F18" t="s">
        <v>241</v>
      </c>
      <c r="G18" t="s">
        <v>7655</v>
      </c>
      <c r="H18" t="s">
        <v>51</v>
      </c>
      <c r="I18" t="s">
        <v>46</v>
      </c>
      <c r="J18" t="s">
        <v>24</v>
      </c>
      <c r="K18" t="b">
        <v>0</v>
      </c>
      <c r="L18">
        <v>0</v>
      </c>
      <c r="M18">
        <v>0</v>
      </c>
      <c r="N18">
        <v>0</v>
      </c>
      <c r="O18">
        <v>1</v>
      </c>
      <c r="P18">
        <v>0</v>
      </c>
      <c r="Q18">
        <v>1</v>
      </c>
    </row>
    <row r="19" spans="1:17" x14ac:dyDescent="0.3">
      <c r="A19" t="s">
        <v>41</v>
      </c>
      <c r="B19">
        <v>11000</v>
      </c>
      <c r="C19">
        <v>190000</v>
      </c>
      <c r="D19">
        <f>AVERAGE(Table_Data[[#This Row],[Salary (Min)]:[Salary (Max)]])</f>
        <v>100500</v>
      </c>
      <c r="E19" t="s">
        <v>7206</v>
      </c>
      <c r="F19" t="s">
        <v>257</v>
      </c>
      <c r="G19" t="s">
        <v>7663</v>
      </c>
      <c r="H19" t="s">
        <v>35</v>
      </c>
      <c r="I19" t="s">
        <v>222</v>
      </c>
      <c r="J19" t="s">
        <v>24</v>
      </c>
      <c r="K19" t="b">
        <v>0</v>
      </c>
      <c r="L19">
        <v>1</v>
      </c>
      <c r="M19">
        <v>1</v>
      </c>
      <c r="N19">
        <v>0</v>
      </c>
      <c r="O19">
        <v>1</v>
      </c>
      <c r="P19">
        <v>0</v>
      </c>
      <c r="Q19">
        <v>1</v>
      </c>
    </row>
    <row r="20" spans="1:17" x14ac:dyDescent="0.3">
      <c r="A20" t="s">
        <v>41</v>
      </c>
      <c r="B20">
        <v>11000</v>
      </c>
      <c r="C20">
        <v>190000</v>
      </c>
      <c r="D20">
        <f>AVERAGE(Table_Data[[#This Row],[Salary (Min)]:[Salary (Max)]])</f>
        <v>100500</v>
      </c>
      <c r="E20" t="s">
        <v>6894</v>
      </c>
      <c r="F20" t="s">
        <v>241</v>
      </c>
      <c r="G20" t="s">
        <v>7655</v>
      </c>
      <c r="H20" t="s">
        <v>91</v>
      </c>
      <c r="I20" t="s">
        <v>119</v>
      </c>
      <c r="J20" t="s">
        <v>106</v>
      </c>
      <c r="K20" t="b">
        <v>0</v>
      </c>
      <c r="L20">
        <v>0</v>
      </c>
      <c r="M20">
        <v>0</v>
      </c>
      <c r="N20">
        <v>0</v>
      </c>
      <c r="O20">
        <v>0</v>
      </c>
      <c r="P20">
        <v>0</v>
      </c>
      <c r="Q20">
        <v>1</v>
      </c>
    </row>
    <row r="21" spans="1:17" x14ac:dyDescent="0.3">
      <c r="A21" t="s">
        <v>41</v>
      </c>
      <c r="B21">
        <v>11000</v>
      </c>
      <c r="C21">
        <v>190000</v>
      </c>
      <c r="D21">
        <f>AVERAGE(Table_Data[[#This Row],[Salary (Min)]:[Salary (Max)]])</f>
        <v>100500</v>
      </c>
      <c r="E21" t="s">
        <v>7199</v>
      </c>
      <c r="F21" t="s">
        <v>459</v>
      </c>
      <c r="G21" t="s">
        <v>7654</v>
      </c>
      <c r="H21" t="s">
        <v>91</v>
      </c>
      <c r="I21" t="s">
        <v>46</v>
      </c>
      <c r="J21" t="s">
        <v>39</v>
      </c>
      <c r="K21" t="b">
        <v>0</v>
      </c>
      <c r="L21">
        <v>1</v>
      </c>
      <c r="M21">
        <v>0</v>
      </c>
      <c r="N21">
        <v>1</v>
      </c>
      <c r="O21">
        <v>1</v>
      </c>
      <c r="P21">
        <v>1</v>
      </c>
      <c r="Q21">
        <v>0</v>
      </c>
    </row>
    <row r="22" spans="1:17" x14ac:dyDescent="0.3">
      <c r="A22" t="s">
        <v>41</v>
      </c>
      <c r="B22">
        <v>11000</v>
      </c>
      <c r="C22">
        <v>190000</v>
      </c>
      <c r="D22">
        <f>AVERAGE(Table_Data[[#This Row],[Salary (Min)]:[Salary (Max)]])</f>
        <v>100500</v>
      </c>
      <c r="E22" t="s">
        <v>7198</v>
      </c>
      <c r="F22" t="s">
        <v>131</v>
      </c>
      <c r="G22" t="s">
        <v>7664</v>
      </c>
      <c r="H22" t="s">
        <v>118</v>
      </c>
      <c r="I22" t="s">
        <v>178</v>
      </c>
      <c r="J22" t="s">
        <v>39</v>
      </c>
      <c r="K22" t="b">
        <v>1</v>
      </c>
      <c r="L22">
        <v>1</v>
      </c>
      <c r="M22">
        <v>0</v>
      </c>
      <c r="N22">
        <v>0</v>
      </c>
      <c r="O22">
        <v>0</v>
      </c>
      <c r="P22">
        <v>1</v>
      </c>
      <c r="Q22">
        <v>1</v>
      </c>
    </row>
    <row r="23" spans="1:17" x14ac:dyDescent="0.3">
      <c r="A23" t="s">
        <v>41</v>
      </c>
      <c r="B23">
        <v>11000</v>
      </c>
      <c r="C23">
        <v>190000</v>
      </c>
      <c r="D23">
        <f>AVERAGE(Table_Data[[#This Row],[Salary (Min)]:[Salary (Max)]])</f>
        <v>100500</v>
      </c>
      <c r="E23" t="s">
        <v>7200</v>
      </c>
      <c r="F23" t="s">
        <v>131</v>
      </c>
      <c r="G23" t="s">
        <v>7664</v>
      </c>
      <c r="H23" t="s">
        <v>20</v>
      </c>
      <c r="I23" t="s">
        <v>202</v>
      </c>
      <c r="J23" t="s">
        <v>39</v>
      </c>
      <c r="K23" t="b">
        <v>0</v>
      </c>
      <c r="L23">
        <v>1</v>
      </c>
      <c r="M23">
        <v>1</v>
      </c>
      <c r="N23">
        <v>0</v>
      </c>
      <c r="O23">
        <v>0</v>
      </c>
      <c r="P23">
        <v>0</v>
      </c>
      <c r="Q23">
        <v>1</v>
      </c>
    </row>
    <row r="24" spans="1:17" x14ac:dyDescent="0.3">
      <c r="A24" t="s">
        <v>41</v>
      </c>
      <c r="B24">
        <v>11000</v>
      </c>
      <c r="C24">
        <v>190000</v>
      </c>
      <c r="D24">
        <f>AVERAGE(Table_Data[[#This Row],[Salary (Min)]:[Salary (Max)]])</f>
        <v>100500</v>
      </c>
      <c r="E24" t="s">
        <v>7202</v>
      </c>
      <c r="F24" t="s">
        <v>257</v>
      </c>
      <c r="G24" t="s">
        <v>7663</v>
      </c>
      <c r="H24" t="s">
        <v>35</v>
      </c>
      <c r="I24" t="s">
        <v>46</v>
      </c>
      <c r="J24" t="s">
        <v>441</v>
      </c>
      <c r="K24" t="b">
        <v>0</v>
      </c>
      <c r="L24">
        <v>1</v>
      </c>
      <c r="M24">
        <v>1</v>
      </c>
      <c r="N24">
        <v>0</v>
      </c>
      <c r="O24">
        <v>1</v>
      </c>
      <c r="P24">
        <v>0</v>
      </c>
      <c r="Q24">
        <v>0</v>
      </c>
    </row>
    <row r="25" spans="1:17" x14ac:dyDescent="0.3">
      <c r="A25" t="s">
        <v>41</v>
      </c>
      <c r="B25">
        <v>11000</v>
      </c>
      <c r="C25">
        <v>190000</v>
      </c>
      <c r="D25">
        <f>AVERAGE(Table_Data[[#This Row],[Salary (Min)]:[Salary (Max)]])</f>
        <v>100500</v>
      </c>
      <c r="E25" t="s">
        <v>6218</v>
      </c>
      <c r="F25" t="s">
        <v>257</v>
      </c>
      <c r="G25" t="s">
        <v>7663</v>
      </c>
      <c r="H25" t="s">
        <v>35</v>
      </c>
      <c r="I25" t="s">
        <v>222</v>
      </c>
      <c r="J25" t="s">
        <v>39</v>
      </c>
      <c r="K25" t="b">
        <v>0</v>
      </c>
      <c r="L25">
        <v>1</v>
      </c>
      <c r="M25">
        <v>1</v>
      </c>
      <c r="N25">
        <v>1</v>
      </c>
      <c r="O25">
        <v>1</v>
      </c>
      <c r="P25">
        <v>0</v>
      </c>
      <c r="Q25">
        <v>0</v>
      </c>
    </row>
    <row r="26" spans="1:17" x14ac:dyDescent="0.3">
      <c r="A26" t="s">
        <v>41</v>
      </c>
      <c r="B26">
        <v>11000</v>
      </c>
      <c r="C26">
        <v>190000</v>
      </c>
      <c r="D26">
        <f>AVERAGE(Table_Data[[#This Row],[Salary (Min)]:[Salary (Max)]])</f>
        <v>100500</v>
      </c>
      <c r="E26" t="s">
        <v>7201</v>
      </c>
      <c r="F26" t="s">
        <v>2038</v>
      </c>
      <c r="G26" t="s">
        <v>7660</v>
      </c>
      <c r="H26" t="s">
        <v>51</v>
      </c>
      <c r="I26" t="s">
        <v>46</v>
      </c>
      <c r="J26" t="s">
        <v>47</v>
      </c>
      <c r="K26" t="b">
        <v>0</v>
      </c>
      <c r="L26">
        <v>1</v>
      </c>
      <c r="M26">
        <v>0</v>
      </c>
      <c r="N26">
        <v>0</v>
      </c>
      <c r="O26">
        <v>0</v>
      </c>
      <c r="P26">
        <v>0</v>
      </c>
      <c r="Q26">
        <v>1</v>
      </c>
    </row>
    <row r="27" spans="1:17" x14ac:dyDescent="0.3">
      <c r="A27" t="s">
        <v>41</v>
      </c>
      <c r="B27">
        <v>11000</v>
      </c>
      <c r="C27">
        <v>132000</v>
      </c>
      <c r="D27">
        <f>AVERAGE(Table_Data[[#This Row],[Salary (Min)]:[Salary (Max)]])</f>
        <v>71500</v>
      </c>
      <c r="E27" t="s">
        <v>6670</v>
      </c>
      <c r="F27" t="s">
        <v>1990</v>
      </c>
      <c r="G27" t="s">
        <v>7665</v>
      </c>
      <c r="H27" t="s">
        <v>35</v>
      </c>
      <c r="I27" t="s">
        <v>222</v>
      </c>
      <c r="J27" t="s">
        <v>75</v>
      </c>
      <c r="K27" t="b">
        <v>0</v>
      </c>
      <c r="L27">
        <v>1</v>
      </c>
      <c r="M27">
        <v>1</v>
      </c>
      <c r="N27">
        <v>1</v>
      </c>
      <c r="O27">
        <v>0</v>
      </c>
      <c r="P27">
        <v>0</v>
      </c>
      <c r="Q27">
        <v>0</v>
      </c>
    </row>
    <row r="28" spans="1:17" x14ac:dyDescent="0.3">
      <c r="A28" t="s">
        <v>41</v>
      </c>
      <c r="B28">
        <v>11000</v>
      </c>
      <c r="C28">
        <v>132000</v>
      </c>
      <c r="D28">
        <f>AVERAGE(Table_Data[[#This Row],[Salary (Min)]:[Salary (Max)]])</f>
        <v>71500</v>
      </c>
      <c r="E28" t="s">
        <v>6660</v>
      </c>
      <c r="F28" t="s">
        <v>1838</v>
      </c>
      <c r="G28" t="s">
        <v>7666</v>
      </c>
      <c r="H28" t="s">
        <v>51</v>
      </c>
      <c r="I28" t="s">
        <v>66</v>
      </c>
      <c r="J28" t="s">
        <v>31</v>
      </c>
      <c r="K28" t="b">
        <v>0</v>
      </c>
      <c r="L28">
        <v>1</v>
      </c>
      <c r="M28">
        <v>1</v>
      </c>
      <c r="N28">
        <v>0</v>
      </c>
      <c r="O28">
        <v>0</v>
      </c>
      <c r="P28">
        <v>0</v>
      </c>
      <c r="Q28">
        <v>1</v>
      </c>
    </row>
    <row r="29" spans="1:17" x14ac:dyDescent="0.3">
      <c r="A29" t="s">
        <v>41</v>
      </c>
      <c r="B29">
        <v>11000</v>
      </c>
      <c r="C29">
        <v>132000</v>
      </c>
      <c r="D29">
        <f>AVERAGE(Table_Data[[#This Row],[Salary (Min)]:[Salary (Max)]])</f>
        <v>71500</v>
      </c>
      <c r="E29" t="s">
        <v>6562</v>
      </c>
      <c r="F29" t="s">
        <v>1651</v>
      </c>
      <c r="G29" t="s">
        <v>7667</v>
      </c>
      <c r="H29" t="s">
        <v>118</v>
      </c>
      <c r="I29" t="s">
        <v>119</v>
      </c>
      <c r="J29" t="s">
        <v>441</v>
      </c>
      <c r="K29" t="b">
        <v>0</v>
      </c>
      <c r="L29">
        <v>0</v>
      </c>
      <c r="M29">
        <v>0</v>
      </c>
      <c r="N29">
        <v>0</v>
      </c>
      <c r="O29">
        <v>0</v>
      </c>
      <c r="P29">
        <v>0</v>
      </c>
      <c r="Q29">
        <v>1</v>
      </c>
    </row>
    <row r="30" spans="1:17" x14ac:dyDescent="0.3">
      <c r="A30" t="s">
        <v>41</v>
      </c>
      <c r="B30">
        <v>11000</v>
      </c>
      <c r="C30">
        <v>132000</v>
      </c>
      <c r="D30">
        <f>AVERAGE(Table_Data[[#This Row],[Salary (Min)]:[Salary (Max)]])</f>
        <v>71500</v>
      </c>
      <c r="E30" t="s">
        <v>6653</v>
      </c>
      <c r="F30" t="s">
        <v>1990</v>
      </c>
      <c r="G30" t="s">
        <v>7665</v>
      </c>
      <c r="H30" t="s">
        <v>72</v>
      </c>
      <c r="I30" t="s">
        <v>66</v>
      </c>
      <c r="J30" t="s">
        <v>132</v>
      </c>
      <c r="K30" t="b">
        <v>0</v>
      </c>
      <c r="L30">
        <v>1</v>
      </c>
      <c r="M30">
        <v>1</v>
      </c>
      <c r="N30">
        <v>0</v>
      </c>
      <c r="O30">
        <v>0</v>
      </c>
      <c r="P30">
        <v>0</v>
      </c>
      <c r="Q30">
        <v>1</v>
      </c>
    </row>
    <row r="31" spans="1:17" x14ac:dyDescent="0.3">
      <c r="A31" t="s">
        <v>41</v>
      </c>
      <c r="B31">
        <v>11000</v>
      </c>
      <c r="C31">
        <v>132000</v>
      </c>
      <c r="D31">
        <f>AVERAGE(Table_Data[[#This Row],[Salary (Min)]:[Salary (Max)]])</f>
        <v>71500</v>
      </c>
      <c r="E31" t="s">
        <v>6224</v>
      </c>
      <c r="F31" t="s">
        <v>2058</v>
      </c>
      <c r="G31" t="s">
        <v>7668</v>
      </c>
      <c r="H31" t="s">
        <v>91</v>
      </c>
      <c r="I31" t="s">
        <v>366</v>
      </c>
      <c r="J31" t="s">
        <v>155</v>
      </c>
      <c r="K31" t="b">
        <v>0</v>
      </c>
      <c r="L31">
        <v>0</v>
      </c>
      <c r="M31">
        <v>0</v>
      </c>
      <c r="N31">
        <v>0</v>
      </c>
      <c r="O31">
        <v>0</v>
      </c>
      <c r="P31">
        <v>0</v>
      </c>
      <c r="Q31">
        <v>1</v>
      </c>
    </row>
    <row r="32" spans="1:17" x14ac:dyDescent="0.3">
      <c r="A32" t="s">
        <v>41</v>
      </c>
      <c r="B32">
        <v>11000</v>
      </c>
      <c r="C32">
        <v>132000</v>
      </c>
      <c r="D32">
        <f>AVERAGE(Table_Data[[#This Row],[Salary (Min)]:[Salary (Max)]])</f>
        <v>71500</v>
      </c>
      <c r="E32" t="s">
        <v>6664</v>
      </c>
      <c r="F32" t="s">
        <v>2058</v>
      </c>
      <c r="G32" t="s">
        <v>7668</v>
      </c>
      <c r="H32" t="s">
        <v>51</v>
      </c>
      <c r="I32" t="s">
        <v>29</v>
      </c>
      <c r="J32" t="s">
        <v>47</v>
      </c>
      <c r="K32" t="b">
        <v>0</v>
      </c>
      <c r="L32">
        <v>1</v>
      </c>
      <c r="M32">
        <v>1</v>
      </c>
      <c r="N32">
        <v>0</v>
      </c>
      <c r="O32">
        <v>0</v>
      </c>
      <c r="P32">
        <v>0</v>
      </c>
      <c r="Q32">
        <v>0</v>
      </c>
    </row>
    <row r="33" spans="1:17" x14ac:dyDescent="0.3">
      <c r="A33" t="s">
        <v>41</v>
      </c>
      <c r="B33">
        <v>11000</v>
      </c>
      <c r="C33">
        <v>132000</v>
      </c>
      <c r="D33">
        <f>AVERAGE(Table_Data[[#This Row],[Salary (Min)]:[Salary (Max)]])</f>
        <v>71500</v>
      </c>
      <c r="E33" t="s">
        <v>6279</v>
      </c>
      <c r="F33" t="s">
        <v>245</v>
      </c>
      <c r="G33" t="s">
        <v>7669</v>
      </c>
      <c r="H33" t="s">
        <v>20</v>
      </c>
      <c r="I33" t="s">
        <v>366</v>
      </c>
      <c r="J33" t="s">
        <v>39</v>
      </c>
      <c r="K33" t="b">
        <v>0</v>
      </c>
      <c r="L33">
        <v>1</v>
      </c>
      <c r="M33">
        <v>1</v>
      </c>
      <c r="N33">
        <v>0</v>
      </c>
      <c r="O33">
        <v>0</v>
      </c>
      <c r="P33">
        <v>0</v>
      </c>
      <c r="Q33">
        <v>1</v>
      </c>
    </row>
    <row r="34" spans="1:17" x14ac:dyDescent="0.3">
      <c r="A34" t="s">
        <v>41</v>
      </c>
      <c r="B34">
        <v>11000</v>
      </c>
      <c r="C34">
        <v>132000</v>
      </c>
      <c r="D34">
        <f>AVERAGE(Table_Data[[#This Row],[Salary (Min)]:[Salary (Max)]])</f>
        <v>71500</v>
      </c>
      <c r="E34" t="s">
        <v>6669</v>
      </c>
      <c r="F34" t="s">
        <v>1482</v>
      </c>
      <c r="G34" t="s">
        <v>7670</v>
      </c>
      <c r="H34" t="s">
        <v>51</v>
      </c>
      <c r="I34" t="s">
        <v>972</v>
      </c>
      <c r="J34" t="s">
        <v>39</v>
      </c>
      <c r="K34" t="b">
        <v>0</v>
      </c>
      <c r="L34">
        <v>1</v>
      </c>
      <c r="M34">
        <v>1</v>
      </c>
      <c r="N34">
        <v>0</v>
      </c>
      <c r="O34">
        <v>0</v>
      </c>
      <c r="P34">
        <v>0</v>
      </c>
      <c r="Q34">
        <v>1</v>
      </c>
    </row>
    <row r="35" spans="1:17" x14ac:dyDescent="0.3">
      <c r="A35" t="s">
        <v>41</v>
      </c>
      <c r="B35">
        <v>11000</v>
      </c>
      <c r="C35">
        <v>132000</v>
      </c>
      <c r="D35">
        <f>AVERAGE(Table_Data[[#This Row],[Salary (Min)]:[Salary (Max)]])</f>
        <v>71500</v>
      </c>
      <c r="E35" t="s">
        <v>6668</v>
      </c>
      <c r="F35" t="s">
        <v>217</v>
      </c>
      <c r="G35" t="s">
        <v>7671</v>
      </c>
      <c r="H35" t="s">
        <v>91</v>
      </c>
      <c r="I35" t="s">
        <v>222</v>
      </c>
      <c r="J35" t="s">
        <v>39</v>
      </c>
      <c r="K35" t="b">
        <v>0</v>
      </c>
      <c r="L35">
        <v>1</v>
      </c>
      <c r="M35">
        <v>1</v>
      </c>
      <c r="N35">
        <v>0</v>
      </c>
      <c r="O35">
        <v>0</v>
      </c>
      <c r="P35">
        <v>0</v>
      </c>
      <c r="Q35">
        <v>1</v>
      </c>
    </row>
    <row r="36" spans="1:17" x14ac:dyDescent="0.3">
      <c r="A36" t="s">
        <v>41</v>
      </c>
      <c r="B36">
        <v>11000</v>
      </c>
      <c r="C36">
        <v>132000</v>
      </c>
      <c r="D36">
        <f>AVERAGE(Table_Data[[#This Row],[Salary (Min)]:[Salary (Max)]])</f>
        <v>71500</v>
      </c>
      <c r="E36" t="s">
        <v>6677</v>
      </c>
      <c r="F36" t="s">
        <v>2217</v>
      </c>
      <c r="G36" t="s">
        <v>7672</v>
      </c>
      <c r="H36" t="s">
        <v>91</v>
      </c>
      <c r="I36" t="s">
        <v>222</v>
      </c>
      <c r="J36" t="s">
        <v>39</v>
      </c>
      <c r="K36" t="b">
        <v>0</v>
      </c>
      <c r="L36">
        <v>1</v>
      </c>
      <c r="M36">
        <v>0</v>
      </c>
      <c r="N36">
        <v>0</v>
      </c>
      <c r="O36">
        <v>0</v>
      </c>
      <c r="P36">
        <v>0</v>
      </c>
      <c r="Q36">
        <v>1</v>
      </c>
    </row>
    <row r="37" spans="1:17" x14ac:dyDescent="0.3">
      <c r="A37" t="s">
        <v>41</v>
      </c>
      <c r="B37">
        <v>11000</v>
      </c>
      <c r="C37">
        <v>132000</v>
      </c>
      <c r="D37">
        <f>AVERAGE(Table_Data[[#This Row],[Salary (Min)]:[Salary (Max)]])</f>
        <v>71500</v>
      </c>
      <c r="E37" t="s">
        <v>6676</v>
      </c>
      <c r="F37" t="s">
        <v>217</v>
      </c>
      <c r="G37" t="s">
        <v>7671</v>
      </c>
      <c r="H37" t="s">
        <v>20</v>
      </c>
      <c r="I37" t="s">
        <v>119</v>
      </c>
      <c r="J37" t="s">
        <v>39</v>
      </c>
      <c r="K37" t="b">
        <v>0</v>
      </c>
      <c r="L37">
        <v>1</v>
      </c>
      <c r="M37">
        <v>1</v>
      </c>
      <c r="N37">
        <v>0</v>
      </c>
      <c r="O37">
        <v>1</v>
      </c>
      <c r="P37">
        <v>0</v>
      </c>
      <c r="Q37">
        <v>1</v>
      </c>
    </row>
    <row r="38" spans="1:17" x14ac:dyDescent="0.3">
      <c r="A38" t="s">
        <v>41</v>
      </c>
      <c r="B38">
        <v>11000</v>
      </c>
      <c r="C38">
        <v>132000</v>
      </c>
      <c r="D38">
        <f>AVERAGE(Table_Data[[#This Row],[Salary (Min)]:[Salary (Max)]])</f>
        <v>71500</v>
      </c>
      <c r="E38" t="s">
        <v>6670</v>
      </c>
      <c r="F38" t="s">
        <v>1990</v>
      </c>
      <c r="G38" t="s">
        <v>7665</v>
      </c>
      <c r="H38" t="s">
        <v>35</v>
      </c>
      <c r="I38" t="s">
        <v>222</v>
      </c>
      <c r="J38" t="s">
        <v>75</v>
      </c>
      <c r="K38" t="b">
        <v>0</v>
      </c>
      <c r="L38">
        <v>0</v>
      </c>
      <c r="M38">
        <v>1</v>
      </c>
      <c r="N38">
        <v>0</v>
      </c>
      <c r="O38">
        <v>0</v>
      </c>
      <c r="P38">
        <v>0</v>
      </c>
      <c r="Q38">
        <v>1</v>
      </c>
    </row>
    <row r="39" spans="1:17" x14ac:dyDescent="0.3">
      <c r="A39" t="s">
        <v>41</v>
      </c>
      <c r="B39">
        <v>11000</v>
      </c>
      <c r="C39">
        <v>132000</v>
      </c>
      <c r="D39">
        <f>AVERAGE(Table_Data[[#This Row],[Salary (Min)]:[Salary (Max)]])</f>
        <v>71500</v>
      </c>
      <c r="E39" t="s">
        <v>6678</v>
      </c>
      <c r="F39" t="s">
        <v>2222</v>
      </c>
      <c r="G39" t="s">
        <v>7673</v>
      </c>
      <c r="H39" t="s">
        <v>72</v>
      </c>
      <c r="I39" t="s">
        <v>29</v>
      </c>
      <c r="J39" t="s">
        <v>75</v>
      </c>
      <c r="K39" t="b">
        <v>0</v>
      </c>
      <c r="L39">
        <v>1</v>
      </c>
      <c r="M39">
        <v>1</v>
      </c>
      <c r="N39">
        <v>0</v>
      </c>
      <c r="O39">
        <v>0</v>
      </c>
      <c r="P39">
        <v>1</v>
      </c>
      <c r="Q39">
        <v>0</v>
      </c>
    </row>
    <row r="40" spans="1:17" x14ac:dyDescent="0.3">
      <c r="A40" t="s">
        <v>41</v>
      </c>
      <c r="B40">
        <v>11000</v>
      </c>
      <c r="C40">
        <v>132000</v>
      </c>
      <c r="D40">
        <f>AVERAGE(Table_Data[[#This Row],[Salary (Min)]:[Salary (Max)]])</f>
        <v>71500</v>
      </c>
      <c r="E40" t="s">
        <v>6619</v>
      </c>
      <c r="F40" t="s">
        <v>1974</v>
      </c>
      <c r="G40" t="s">
        <v>7674</v>
      </c>
      <c r="H40" t="s">
        <v>35</v>
      </c>
      <c r="I40" t="s">
        <v>66</v>
      </c>
      <c r="J40" t="s">
        <v>31</v>
      </c>
      <c r="K40" t="b">
        <v>0</v>
      </c>
      <c r="L40">
        <v>0</v>
      </c>
      <c r="M40">
        <v>0</v>
      </c>
      <c r="N40">
        <v>0</v>
      </c>
      <c r="O40">
        <v>0</v>
      </c>
      <c r="P40">
        <v>0</v>
      </c>
      <c r="Q40">
        <v>1</v>
      </c>
    </row>
    <row r="41" spans="1:17" x14ac:dyDescent="0.3">
      <c r="A41" t="s">
        <v>41</v>
      </c>
      <c r="B41">
        <v>11000</v>
      </c>
      <c r="C41">
        <v>132000</v>
      </c>
      <c r="D41">
        <f>AVERAGE(Table_Data[[#This Row],[Salary (Min)]:[Salary (Max)]])</f>
        <v>71500</v>
      </c>
      <c r="E41" t="s">
        <v>6617</v>
      </c>
      <c r="F41" t="s">
        <v>354</v>
      </c>
      <c r="G41" t="s">
        <v>7675</v>
      </c>
      <c r="H41" t="s">
        <v>35</v>
      </c>
      <c r="I41" t="s">
        <v>37</v>
      </c>
      <c r="J41" t="s">
        <v>39</v>
      </c>
      <c r="K41" t="b">
        <v>0</v>
      </c>
      <c r="L41">
        <v>1</v>
      </c>
      <c r="M41">
        <v>1</v>
      </c>
      <c r="N41">
        <v>0</v>
      </c>
      <c r="O41">
        <v>0</v>
      </c>
      <c r="P41">
        <v>0</v>
      </c>
      <c r="Q41">
        <v>1</v>
      </c>
    </row>
    <row r="42" spans="1:17" x14ac:dyDescent="0.3">
      <c r="A42" t="s">
        <v>41</v>
      </c>
      <c r="B42">
        <v>11000</v>
      </c>
      <c r="C42">
        <v>132000</v>
      </c>
      <c r="D42">
        <f>AVERAGE(Table_Data[[#This Row],[Salary (Min)]:[Salary (Max)]])</f>
        <v>71500</v>
      </c>
      <c r="E42" t="s">
        <v>6674</v>
      </c>
      <c r="F42" t="s">
        <v>1670</v>
      </c>
      <c r="G42" t="s">
        <v>7676</v>
      </c>
      <c r="H42" t="s">
        <v>28</v>
      </c>
      <c r="I42" t="s">
        <v>29</v>
      </c>
      <c r="J42" t="s">
        <v>24</v>
      </c>
      <c r="K42" t="b">
        <v>0</v>
      </c>
      <c r="L42">
        <v>1</v>
      </c>
      <c r="M42">
        <v>1</v>
      </c>
      <c r="N42">
        <v>0</v>
      </c>
      <c r="O42">
        <v>0</v>
      </c>
      <c r="P42">
        <v>0</v>
      </c>
      <c r="Q42">
        <v>0</v>
      </c>
    </row>
    <row r="43" spans="1:17" x14ac:dyDescent="0.3">
      <c r="A43" t="s">
        <v>41</v>
      </c>
      <c r="B43">
        <v>11000</v>
      </c>
      <c r="C43">
        <v>132000</v>
      </c>
      <c r="D43">
        <f>AVERAGE(Table_Data[[#This Row],[Salary (Min)]:[Salary (Max)]])</f>
        <v>71500</v>
      </c>
      <c r="E43" t="s">
        <v>6566</v>
      </c>
      <c r="F43" t="s">
        <v>245</v>
      </c>
      <c r="G43" t="s">
        <v>7669</v>
      </c>
      <c r="H43" t="s">
        <v>72</v>
      </c>
      <c r="I43" t="s">
        <v>246</v>
      </c>
      <c r="J43" t="s">
        <v>132</v>
      </c>
      <c r="K43" t="b">
        <v>0</v>
      </c>
      <c r="L43">
        <v>1</v>
      </c>
      <c r="M43">
        <v>0</v>
      </c>
      <c r="N43">
        <v>0</v>
      </c>
      <c r="O43">
        <v>1</v>
      </c>
      <c r="P43">
        <v>0</v>
      </c>
      <c r="Q43">
        <v>0</v>
      </c>
    </row>
    <row r="44" spans="1:17" x14ac:dyDescent="0.3">
      <c r="A44" t="s">
        <v>41</v>
      </c>
      <c r="B44">
        <v>11000</v>
      </c>
      <c r="C44">
        <v>132000</v>
      </c>
      <c r="D44">
        <f>AVERAGE(Table_Data[[#This Row],[Salary (Min)]:[Salary (Max)]])</f>
        <v>71500</v>
      </c>
      <c r="E44" t="s">
        <v>6673</v>
      </c>
      <c r="F44" t="s">
        <v>245</v>
      </c>
      <c r="G44" t="s">
        <v>7669</v>
      </c>
      <c r="H44" t="s">
        <v>118</v>
      </c>
      <c r="I44" t="s">
        <v>46</v>
      </c>
      <c r="J44" t="s">
        <v>160</v>
      </c>
      <c r="K44" t="b">
        <v>0</v>
      </c>
      <c r="L44">
        <v>1</v>
      </c>
      <c r="M44">
        <v>1</v>
      </c>
      <c r="N44">
        <v>0</v>
      </c>
      <c r="O44">
        <v>0</v>
      </c>
      <c r="P44">
        <v>0</v>
      </c>
      <c r="Q44">
        <v>1</v>
      </c>
    </row>
    <row r="45" spans="1:17" x14ac:dyDescent="0.3">
      <c r="A45" t="s">
        <v>41</v>
      </c>
      <c r="B45">
        <v>11000</v>
      </c>
      <c r="C45">
        <v>132000</v>
      </c>
      <c r="D45">
        <f>AVERAGE(Table_Data[[#This Row],[Salary (Min)]:[Salary (Max)]])</f>
        <v>71500</v>
      </c>
      <c r="E45" t="s">
        <v>6612</v>
      </c>
      <c r="F45" t="s">
        <v>1838</v>
      </c>
      <c r="G45" t="s">
        <v>7666</v>
      </c>
      <c r="H45" t="s">
        <v>28</v>
      </c>
      <c r="I45" t="s">
        <v>66</v>
      </c>
      <c r="J45" t="s">
        <v>132</v>
      </c>
      <c r="K45" t="b">
        <v>0</v>
      </c>
      <c r="L45">
        <v>0</v>
      </c>
      <c r="M45">
        <v>1</v>
      </c>
      <c r="N45">
        <v>0</v>
      </c>
      <c r="O45">
        <v>0</v>
      </c>
      <c r="P45">
        <v>0</v>
      </c>
      <c r="Q45">
        <v>1</v>
      </c>
    </row>
    <row r="46" spans="1:17" x14ac:dyDescent="0.3">
      <c r="A46" t="s">
        <v>41</v>
      </c>
      <c r="B46">
        <v>11000</v>
      </c>
      <c r="C46">
        <v>132000</v>
      </c>
      <c r="D46">
        <f>AVERAGE(Table_Data[[#This Row],[Salary (Min)]:[Salary (Max)]])</f>
        <v>71500</v>
      </c>
      <c r="E46" t="s">
        <v>6571</v>
      </c>
      <c r="F46" t="s">
        <v>245</v>
      </c>
      <c r="G46" t="s">
        <v>7669</v>
      </c>
      <c r="H46" t="s">
        <v>28</v>
      </c>
      <c r="I46" t="s">
        <v>340</v>
      </c>
      <c r="J46" t="s">
        <v>132</v>
      </c>
      <c r="K46" t="b">
        <v>0</v>
      </c>
      <c r="L46">
        <v>1</v>
      </c>
      <c r="M46">
        <v>1</v>
      </c>
      <c r="N46">
        <v>0</v>
      </c>
      <c r="O46">
        <v>1</v>
      </c>
      <c r="P46">
        <v>0</v>
      </c>
      <c r="Q46">
        <v>0</v>
      </c>
    </row>
    <row r="47" spans="1:17" x14ac:dyDescent="0.3">
      <c r="A47" t="s">
        <v>41</v>
      </c>
      <c r="B47">
        <v>11000</v>
      </c>
      <c r="C47">
        <v>132000</v>
      </c>
      <c r="D47">
        <f>AVERAGE(Table_Data[[#This Row],[Salary (Min)]:[Salary (Max)]])</f>
        <v>71500</v>
      </c>
      <c r="E47" t="s">
        <v>6612</v>
      </c>
      <c r="F47" t="s">
        <v>1838</v>
      </c>
      <c r="G47" t="s">
        <v>7666</v>
      </c>
      <c r="H47" t="s">
        <v>28</v>
      </c>
      <c r="I47" t="s">
        <v>66</v>
      </c>
      <c r="J47" t="s">
        <v>132</v>
      </c>
      <c r="K47" t="b">
        <v>0</v>
      </c>
      <c r="L47">
        <v>1</v>
      </c>
      <c r="M47">
        <v>1</v>
      </c>
      <c r="N47">
        <v>0</v>
      </c>
      <c r="O47">
        <v>0</v>
      </c>
      <c r="P47">
        <v>0</v>
      </c>
      <c r="Q47">
        <v>1</v>
      </c>
    </row>
    <row r="48" spans="1:17" x14ac:dyDescent="0.3">
      <c r="A48" t="s">
        <v>41</v>
      </c>
      <c r="B48">
        <v>24000</v>
      </c>
      <c r="C48">
        <v>48000</v>
      </c>
      <c r="D48">
        <f>AVERAGE(Table_Data[[#This Row],[Salary (Min)]:[Salary (Max)]])</f>
        <v>36000</v>
      </c>
      <c r="E48" t="s">
        <v>7101</v>
      </c>
      <c r="F48" t="s">
        <v>1379</v>
      </c>
      <c r="G48" t="s">
        <v>7677</v>
      </c>
      <c r="H48" t="s">
        <v>28</v>
      </c>
      <c r="I48" t="s">
        <v>1569</v>
      </c>
      <c r="J48" t="s">
        <v>132</v>
      </c>
      <c r="K48" t="b">
        <v>0</v>
      </c>
      <c r="L48">
        <v>1</v>
      </c>
      <c r="M48">
        <v>0</v>
      </c>
      <c r="N48">
        <v>0</v>
      </c>
      <c r="O48">
        <v>0</v>
      </c>
      <c r="P48">
        <v>0</v>
      </c>
      <c r="Q48">
        <v>0</v>
      </c>
    </row>
    <row r="49" spans="1:17" x14ac:dyDescent="0.3">
      <c r="A49" t="s">
        <v>41</v>
      </c>
      <c r="B49">
        <v>24000</v>
      </c>
      <c r="C49">
        <v>48000</v>
      </c>
      <c r="D49">
        <f>AVERAGE(Table_Data[[#This Row],[Salary (Min)]:[Salary (Max)]])</f>
        <v>36000</v>
      </c>
      <c r="E49" t="s">
        <v>6865</v>
      </c>
      <c r="F49" t="s">
        <v>3874</v>
      </c>
      <c r="G49" t="s">
        <v>7678</v>
      </c>
      <c r="H49" t="s">
        <v>35</v>
      </c>
      <c r="I49" t="s">
        <v>222</v>
      </c>
      <c r="J49" t="s">
        <v>24</v>
      </c>
      <c r="K49" t="b">
        <v>0</v>
      </c>
      <c r="L49">
        <v>1</v>
      </c>
      <c r="M49">
        <v>1</v>
      </c>
      <c r="N49">
        <v>0</v>
      </c>
      <c r="O49">
        <v>1</v>
      </c>
      <c r="P49">
        <v>0</v>
      </c>
      <c r="Q49">
        <v>1</v>
      </c>
    </row>
    <row r="50" spans="1:17" x14ac:dyDescent="0.3">
      <c r="A50" t="s">
        <v>41</v>
      </c>
      <c r="B50">
        <v>24000</v>
      </c>
      <c r="C50">
        <v>48000</v>
      </c>
      <c r="D50">
        <f>AVERAGE(Table_Data[[#This Row],[Salary (Min)]:[Salary (Max)]])</f>
        <v>36000</v>
      </c>
      <c r="E50" t="s">
        <v>7091</v>
      </c>
      <c r="F50" t="s">
        <v>3859</v>
      </c>
      <c r="G50" t="s">
        <v>7679</v>
      </c>
      <c r="H50" t="s">
        <v>28</v>
      </c>
      <c r="I50" t="s">
        <v>3581</v>
      </c>
      <c r="J50" t="s">
        <v>132</v>
      </c>
      <c r="K50" t="b">
        <v>0</v>
      </c>
      <c r="L50">
        <v>1</v>
      </c>
      <c r="M50">
        <v>1</v>
      </c>
      <c r="N50">
        <v>0</v>
      </c>
      <c r="O50">
        <v>1</v>
      </c>
      <c r="P50">
        <v>0</v>
      </c>
      <c r="Q50">
        <v>0</v>
      </c>
    </row>
    <row r="51" spans="1:17" x14ac:dyDescent="0.3">
      <c r="A51" t="s">
        <v>41</v>
      </c>
      <c r="B51">
        <v>24000</v>
      </c>
      <c r="C51">
        <v>48000</v>
      </c>
      <c r="D51">
        <f>AVERAGE(Table_Data[[#This Row],[Salary (Min)]:[Salary (Max)]])</f>
        <v>36000</v>
      </c>
      <c r="E51" t="s">
        <v>6471</v>
      </c>
      <c r="F51" t="s">
        <v>1379</v>
      </c>
      <c r="G51" t="s">
        <v>7677</v>
      </c>
      <c r="H51" t="s">
        <v>28</v>
      </c>
      <c r="I51" t="s">
        <v>58</v>
      </c>
      <c r="J51" t="s">
        <v>132</v>
      </c>
      <c r="K51" t="b">
        <v>0</v>
      </c>
      <c r="L51">
        <v>0</v>
      </c>
      <c r="M51">
        <v>1</v>
      </c>
      <c r="N51">
        <v>0</v>
      </c>
      <c r="O51">
        <v>0</v>
      </c>
      <c r="P51">
        <v>0</v>
      </c>
      <c r="Q51">
        <v>1</v>
      </c>
    </row>
    <row r="52" spans="1:17" x14ac:dyDescent="0.3">
      <c r="A52" t="s">
        <v>6172</v>
      </c>
      <c r="B52">
        <v>24000</v>
      </c>
      <c r="C52">
        <v>48000</v>
      </c>
      <c r="D52">
        <f>AVERAGE(Table_Data[[#This Row],[Salary (Min)]:[Salary (Max)]])</f>
        <v>36000</v>
      </c>
      <c r="E52" t="s">
        <v>7099</v>
      </c>
      <c r="F52" t="s">
        <v>395</v>
      </c>
      <c r="G52" t="s">
        <v>7680</v>
      </c>
      <c r="H52" t="s">
        <v>28</v>
      </c>
      <c r="I52" t="s">
        <v>46</v>
      </c>
      <c r="J52" t="s">
        <v>132</v>
      </c>
      <c r="K52" t="b">
        <v>0</v>
      </c>
      <c r="L52">
        <v>1</v>
      </c>
      <c r="M52">
        <v>1</v>
      </c>
      <c r="N52">
        <v>0</v>
      </c>
      <c r="O52">
        <v>0</v>
      </c>
      <c r="P52">
        <v>0</v>
      </c>
      <c r="Q52">
        <v>1</v>
      </c>
    </row>
    <row r="53" spans="1:17" x14ac:dyDescent="0.3">
      <c r="A53" t="s">
        <v>41</v>
      </c>
      <c r="B53">
        <v>24000</v>
      </c>
      <c r="C53">
        <v>48000</v>
      </c>
      <c r="D53">
        <f>AVERAGE(Table_Data[[#This Row],[Salary (Min)]:[Salary (Max)]])</f>
        <v>36000</v>
      </c>
      <c r="E53" t="s">
        <v>7100</v>
      </c>
      <c r="F53" t="s">
        <v>395</v>
      </c>
      <c r="G53" t="s">
        <v>7680</v>
      </c>
      <c r="H53" t="s">
        <v>91</v>
      </c>
      <c r="I53" t="s">
        <v>46</v>
      </c>
      <c r="J53" t="s">
        <v>155</v>
      </c>
      <c r="K53" t="b">
        <v>0</v>
      </c>
      <c r="L53">
        <v>1</v>
      </c>
      <c r="M53">
        <v>1</v>
      </c>
      <c r="N53">
        <v>1</v>
      </c>
      <c r="O53">
        <v>1</v>
      </c>
      <c r="P53">
        <v>1</v>
      </c>
      <c r="Q53">
        <v>0</v>
      </c>
    </row>
    <row r="54" spans="1:17" x14ac:dyDescent="0.3">
      <c r="A54" t="s">
        <v>41</v>
      </c>
      <c r="B54">
        <v>24000</v>
      </c>
      <c r="C54">
        <v>48000</v>
      </c>
      <c r="D54">
        <f>AVERAGE(Table_Data[[#This Row],[Salary (Min)]:[Salary (Max)]])</f>
        <v>36000</v>
      </c>
      <c r="E54" t="s">
        <v>6264</v>
      </c>
      <c r="F54" t="s">
        <v>1379</v>
      </c>
      <c r="G54" t="s">
        <v>7677</v>
      </c>
      <c r="H54" t="s">
        <v>118</v>
      </c>
      <c r="I54" t="s">
        <v>46</v>
      </c>
      <c r="J54" t="s">
        <v>47</v>
      </c>
      <c r="K54" t="b">
        <v>0</v>
      </c>
      <c r="L54">
        <v>1</v>
      </c>
      <c r="M54">
        <v>1</v>
      </c>
      <c r="N54">
        <v>0</v>
      </c>
      <c r="O54">
        <v>0</v>
      </c>
      <c r="P54">
        <v>0</v>
      </c>
      <c r="Q54">
        <v>0</v>
      </c>
    </row>
    <row r="55" spans="1:17" x14ac:dyDescent="0.3">
      <c r="A55" t="s">
        <v>41</v>
      </c>
      <c r="B55">
        <v>24000</v>
      </c>
      <c r="C55">
        <v>48000</v>
      </c>
      <c r="D55">
        <f>AVERAGE(Table_Data[[#This Row],[Salary (Min)]:[Salary (Max)]])</f>
        <v>36000</v>
      </c>
      <c r="E55" t="s">
        <v>6255</v>
      </c>
      <c r="F55" t="s">
        <v>1379</v>
      </c>
      <c r="G55" t="s">
        <v>7677</v>
      </c>
      <c r="H55" t="s">
        <v>28</v>
      </c>
      <c r="I55" t="s">
        <v>178</v>
      </c>
      <c r="J55" t="s">
        <v>132</v>
      </c>
      <c r="K55" t="b">
        <v>0</v>
      </c>
      <c r="L55">
        <v>1</v>
      </c>
      <c r="M55">
        <v>0</v>
      </c>
      <c r="N55">
        <v>0</v>
      </c>
      <c r="O55">
        <v>0</v>
      </c>
      <c r="P55">
        <v>0</v>
      </c>
      <c r="Q55">
        <v>0</v>
      </c>
    </row>
    <row r="56" spans="1:17" x14ac:dyDescent="0.3">
      <c r="A56" t="s">
        <v>41</v>
      </c>
      <c r="B56">
        <v>24000</v>
      </c>
      <c r="C56">
        <v>48000</v>
      </c>
      <c r="D56">
        <f>AVERAGE(Table_Data[[#This Row],[Salary (Min)]:[Salary (Max)]])</f>
        <v>36000</v>
      </c>
      <c r="E56" t="s">
        <v>7106</v>
      </c>
      <c r="F56" t="s">
        <v>1379</v>
      </c>
      <c r="G56" t="s">
        <v>7677</v>
      </c>
      <c r="H56" t="s">
        <v>35</v>
      </c>
      <c r="I56" t="s">
        <v>29</v>
      </c>
      <c r="J56" t="s">
        <v>39</v>
      </c>
      <c r="K56" t="b">
        <v>0</v>
      </c>
      <c r="L56">
        <v>1</v>
      </c>
      <c r="M56">
        <v>0</v>
      </c>
      <c r="N56">
        <v>0</v>
      </c>
      <c r="O56">
        <v>1</v>
      </c>
      <c r="P56">
        <v>0</v>
      </c>
      <c r="Q56">
        <v>1</v>
      </c>
    </row>
    <row r="57" spans="1:17" x14ac:dyDescent="0.3">
      <c r="A57" t="s">
        <v>41</v>
      </c>
      <c r="B57">
        <v>24000</v>
      </c>
      <c r="C57">
        <v>48000</v>
      </c>
      <c r="D57">
        <f>AVERAGE(Table_Data[[#This Row],[Salary (Min)]:[Salary (Max)]])</f>
        <v>36000</v>
      </c>
      <c r="E57" t="s">
        <v>7103</v>
      </c>
      <c r="F57" t="s">
        <v>1379</v>
      </c>
      <c r="G57" t="s">
        <v>7677</v>
      </c>
      <c r="H57" t="s">
        <v>20</v>
      </c>
      <c r="I57" t="s">
        <v>543</v>
      </c>
      <c r="J57" t="s">
        <v>39</v>
      </c>
      <c r="K57" t="b">
        <v>0</v>
      </c>
      <c r="L57">
        <v>1</v>
      </c>
      <c r="M57">
        <v>0</v>
      </c>
      <c r="N57">
        <v>0</v>
      </c>
      <c r="O57">
        <v>0</v>
      </c>
      <c r="P57">
        <v>0</v>
      </c>
      <c r="Q57">
        <v>0</v>
      </c>
    </row>
    <row r="58" spans="1:17" x14ac:dyDescent="0.3">
      <c r="A58" t="s">
        <v>41</v>
      </c>
      <c r="B58">
        <v>24000</v>
      </c>
      <c r="C58">
        <v>48000</v>
      </c>
      <c r="D58">
        <f>AVERAGE(Table_Data[[#This Row],[Salary (Min)]:[Salary (Max)]])</f>
        <v>36000</v>
      </c>
      <c r="E58" t="s">
        <v>7104</v>
      </c>
      <c r="F58" t="s">
        <v>1379</v>
      </c>
      <c r="G58" t="s">
        <v>7677</v>
      </c>
      <c r="H58" t="s">
        <v>35</v>
      </c>
      <c r="I58" t="s">
        <v>99</v>
      </c>
      <c r="J58" t="s">
        <v>24</v>
      </c>
      <c r="K58" t="b">
        <v>0</v>
      </c>
      <c r="L58">
        <v>1</v>
      </c>
      <c r="M58">
        <v>1</v>
      </c>
      <c r="N58">
        <v>1</v>
      </c>
      <c r="O58">
        <v>0</v>
      </c>
      <c r="P58">
        <v>0</v>
      </c>
      <c r="Q58">
        <v>0</v>
      </c>
    </row>
    <row r="59" spans="1:17" x14ac:dyDescent="0.3">
      <c r="A59" t="s">
        <v>41</v>
      </c>
      <c r="B59">
        <v>24000</v>
      </c>
      <c r="C59">
        <v>48000</v>
      </c>
      <c r="D59">
        <f>AVERAGE(Table_Data[[#This Row],[Salary (Min)]:[Salary (Max)]])</f>
        <v>36000</v>
      </c>
      <c r="E59" t="s">
        <v>7105</v>
      </c>
      <c r="F59" t="s">
        <v>395</v>
      </c>
      <c r="G59" t="s">
        <v>7680</v>
      </c>
      <c r="H59" t="s">
        <v>35</v>
      </c>
      <c r="I59" t="s">
        <v>194</v>
      </c>
      <c r="J59" t="s">
        <v>75</v>
      </c>
      <c r="K59" t="b">
        <v>0</v>
      </c>
      <c r="L59">
        <v>1</v>
      </c>
      <c r="M59">
        <v>1</v>
      </c>
      <c r="N59">
        <v>0</v>
      </c>
      <c r="O59">
        <v>1</v>
      </c>
      <c r="P59">
        <v>0</v>
      </c>
      <c r="Q59">
        <v>1</v>
      </c>
    </row>
    <row r="60" spans="1:17" x14ac:dyDescent="0.3">
      <c r="A60" t="s">
        <v>41</v>
      </c>
      <c r="B60">
        <v>24000</v>
      </c>
      <c r="C60">
        <v>48000</v>
      </c>
      <c r="D60">
        <f>AVERAGE(Table_Data[[#This Row],[Salary (Min)]:[Salary (Max)]])</f>
        <v>36000</v>
      </c>
      <c r="E60" t="s">
        <v>7098</v>
      </c>
      <c r="F60" t="s">
        <v>1379</v>
      </c>
      <c r="G60" t="s">
        <v>7677</v>
      </c>
      <c r="H60" t="s">
        <v>20</v>
      </c>
      <c r="I60" t="s">
        <v>1370</v>
      </c>
      <c r="J60" t="s">
        <v>47</v>
      </c>
      <c r="K60" t="b">
        <v>0</v>
      </c>
      <c r="L60">
        <v>1</v>
      </c>
      <c r="M60">
        <v>1</v>
      </c>
      <c r="N60">
        <v>0</v>
      </c>
      <c r="O60">
        <v>0</v>
      </c>
      <c r="P60">
        <v>0</v>
      </c>
      <c r="Q60">
        <v>0</v>
      </c>
    </row>
    <row r="61" spans="1:17" x14ac:dyDescent="0.3">
      <c r="A61" t="s">
        <v>41</v>
      </c>
      <c r="B61">
        <v>24000</v>
      </c>
      <c r="C61">
        <v>48000</v>
      </c>
      <c r="D61">
        <f>AVERAGE(Table_Data[[#This Row],[Salary (Min)]:[Salary (Max)]])</f>
        <v>36000</v>
      </c>
      <c r="E61" t="s">
        <v>6564</v>
      </c>
      <c r="F61" t="s">
        <v>1379</v>
      </c>
      <c r="G61" t="s">
        <v>7677</v>
      </c>
      <c r="H61" t="s">
        <v>51</v>
      </c>
      <c r="I61" t="s">
        <v>119</v>
      </c>
      <c r="J61" t="s">
        <v>47</v>
      </c>
      <c r="K61" t="b">
        <v>0</v>
      </c>
      <c r="L61">
        <v>1</v>
      </c>
      <c r="M61">
        <v>0</v>
      </c>
      <c r="N61">
        <v>0</v>
      </c>
      <c r="O61">
        <v>0</v>
      </c>
      <c r="P61">
        <v>0</v>
      </c>
      <c r="Q61">
        <v>0</v>
      </c>
    </row>
    <row r="62" spans="1:17" x14ac:dyDescent="0.3">
      <c r="A62" t="s">
        <v>41</v>
      </c>
      <c r="B62">
        <v>24000</v>
      </c>
      <c r="C62">
        <v>48000</v>
      </c>
      <c r="D62">
        <f>AVERAGE(Table_Data[[#This Row],[Salary (Min)]:[Salary (Max)]])</f>
        <v>36000</v>
      </c>
      <c r="E62" t="s">
        <v>7092</v>
      </c>
      <c r="F62" t="s">
        <v>1379</v>
      </c>
      <c r="G62" t="s">
        <v>7677</v>
      </c>
      <c r="H62" t="s">
        <v>118</v>
      </c>
      <c r="I62" t="s">
        <v>178</v>
      </c>
      <c r="J62" t="s">
        <v>39</v>
      </c>
      <c r="K62" t="b">
        <v>0</v>
      </c>
      <c r="L62">
        <v>0</v>
      </c>
      <c r="M62">
        <v>0</v>
      </c>
      <c r="N62">
        <v>0</v>
      </c>
      <c r="O62">
        <v>0</v>
      </c>
      <c r="P62">
        <v>0</v>
      </c>
      <c r="Q62">
        <v>0</v>
      </c>
    </row>
    <row r="63" spans="1:17" x14ac:dyDescent="0.3">
      <c r="A63" t="s">
        <v>41</v>
      </c>
      <c r="B63">
        <v>24000</v>
      </c>
      <c r="C63">
        <v>48000</v>
      </c>
      <c r="D63">
        <f>AVERAGE(Table_Data[[#This Row],[Salary (Min)]:[Salary (Max)]])</f>
        <v>36000</v>
      </c>
      <c r="E63" t="s">
        <v>7093</v>
      </c>
      <c r="F63" t="s">
        <v>1379</v>
      </c>
      <c r="G63" t="s">
        <v>7677</v>
      </c>
      <c r="H63" t="s">
        <v>51</v>
      </c>
      <c r="I63" t="s">
        <v>222</v>
      </c>
      <c r="J63" t="s">
        <v>39</v>
      </c>
      <c r="K63" t="b">
        <v>0</v>
      </c>
      <c r="L63">
        <v>1</v>
      </c>
      <c r="M63">
        <v>1</v>
      </c>
      <c r="N63">
        <v>0</v>
      </c>
      <c r="O63">
        <v>1</v>
      </c>
      <c r="P63">
        <v>0</v>
      </c>
      <c r="Q63">
        <v>1</v>
      </c>
    </row>
    <row r="64" spans="1:17" x14ac:dyDescent="0.3">
      <c r="A64" t="s">
        <v>41</v>
      </c>
      <c r="B64">
        <v>24000</v>
      </c>
      <c r="C64">
        <v>48000</v>
      </c>
      <c r="D64">
        <f>AVERAGE(Table_Data[[#This Row],[Salary (Min)]:[Salary (Max)]])</f>
        <v>36000</v>
      </c>
      <c r="E64" t="s">
        <v>7091</v>
      </c>
      <c r="F64" t="s">
        <v>3859</v>
      </c>
      <c r="G64" t="s">
        <v>7679</v>
      </c>
      <c r="H64" t="s">
        <v>28</v>
      </c>
      <c r="I64" t="s">
        <v>3581</v>
      </c>
      <c r="J64" t="s">
        <v>132</v>
      </c>
      <c r="K64" t="b">
        <v>0</v>
      </c>
      <c r="L64">
        <v>1</v>
      </c>
      <c r="M64">
        <v>0</v>
      </c>
      <c r="N64">
        <v>0</v>
      </c>
      <c r="O64">
        <v>0</v>
      </c>
      <c r="P64">
        <v>0</v>
      </c>
      <c r="Q64">
        <v>0</v>
      </c>
    </row>
    <row r="65" spans="1:17" x14ac:dyDescent="0.3">
      <c r="A65" t="s">
        <v>41</v>
      </c>
      <c r="B65">
        <v>24000</v>
      </c>
      <c r="C65">
        <v>48000</v>
      </c>
      <c r="D65">
        <f>AVERAGE(Table_Data[[#This Row],[Salary (Min)]:[Salary (Max)]])</f>
        <v>36000</v>
      </c>
      <c r="E65" t="s">
        <v>7089</v>
      </c>
      <c r="F65" t="s">
        <v>1362</v>
      </c>
      <c r="G65" t="s">
        <v>7681</v>
      </c>
      <c r="H65" t="s">
        <v>72</v>
      </c>
      <c r="I65" t="s">
        <v>178</v>
      </c>
      <c r="J65" t="s">
        <v>86</v>
      </c>
      <c r="K65" t="b">
        <v>0</v>
      </c>
      <c r="L65">
        <v>1</v>
      </c>
      <c r="M65">
        <v>1</v>
      </c>
      <c r="N65">
        <v>0</v>
      </c>
      <c r="O65">
        <v>1</v>
      </c>
      <c r="P65">
        <v>0</v>
      </c>
      <c r="Q65">
        <v>1</v>
      </c>
    </row>
    <row r="66" spans="1:17" x14ac:dyDescent="0.3">
      <c r="A66" t="s">
        <v>41</v>
      </c>
      <c r="B66">
        <v>24000</v>
      </c>
      <c r="C66">
        <v>48000</v>
      </c>
      <c r="D66">
        <f>AVERAGE(Table_Data[[#This Row],[Salary (Min)]:[Salary (Max)]])</f>
        <v>36000</v>
      </c>
      <c r="E66" t="s">
        <v>7089</v>
      </c>
      <c r="F66" t="s">
        <v>1362</v>
      </c>
      <c r="G66" t="s">
        <v>7681</v>
      </c>
      <c r="H66" t="s">
        <v>72</v>
      </c>
      <c r="I66" t="s">
        <v>178</v>
      </c>
      <c r="J66" t="s">
        <v>86</v>
      </c>
      <c r="K66" t="b">
        <v>0</v>
      </c>
      <c r="L66">
        <v>1</v>
      </c>
      <c r="M66">
        <v>1</v>
      </c>
      <c r="N66">
        <v>0</v>
      </c>
      <c r="O66">
        <v>1</v>
      </c>
      <c r="P66">
        <v>0</v>
      </c>
      <c r="Q66">
        <v>1</v>
      </c>
    </row>
    <row r="67" spans="1:17" x14ac:dyDescent="0.3">
      <c r="A67" t="s">
        <v>41</v>
      </c>
      <c r="B67">
        <v>24000</v>
      </c>
      <c r="C67">
        <v>48000</v>
      </c>
      <c r="D67">
        <f>AVERAGE(Table_Data[[#This Row],[Salary (Min)]:[Salary (Max)]])</f>
        <v>36000</v>
      </c>
      <c r="E67" t="s">
        <v>7090</v>
      </c>
      <c r="F67" t="s">
        <v>3854</v>
      </c>
      <c r="G67" t="s">
        <v>7682</v>
      </c>
      <c r="H67" t="s">
        <v>72</v>
      </c>
      <c r="I67" t="s">
        <v>202</v>
      </c>
      <c r="J67" t="s">
        <v>229</v>
      </c>
      <c r="K67" t="b">
        <v>0</v>
      </c>
      <c r="L67">
        <v>1</v>
      </c>
      <c r="M67">
        <v>0</v>
      </c>
      <c r="N67">
        <v>0</v>
      </c>
      <c r="O67">
        <v>0</v>
      </c>
      <c r="P67">
        <v>0</v>
      </c>
      <c r="Q67">
        <v>0</v>
      </c>
    </row>
    <row r="68" spans="1:17" x14ac:dyDescent="0.3">
      <c r="A68" t="s">
        <v>41</v>
      </c>
      <c r="B68">
        <v>24000</v>
      </c>
      <c r="C68">
        <v>48000</v>
      </c>
      <c r="D68">
        <f>AVERAGE(Table_Data[[#This Row],[Salary (Min)]:[Salary (Max)]])</f>
        <v>36000</v>
      </c>
      <c r="E68" t="s">
        <v>7096</v>
      </c>
      <c r="F68" t="s">
        <v>1379</v>
      </c>
      <c r="G68" t="s">
        <v>7677</v>
      </c>
      <c r="H68" t="s">
        <v>35</v>
      </c>
      <c r="I68" t="s">
        <v>3711</v>
      </c>
      <c r="J68" t="s">
        <v>132</v>
      </c>
      <c r="K68" t="b">
        <v>0</v>
      </c>
      <c r="L68">
        <v>1</v>
      </c>
      <c r="M68">
        <v>1</v>
      </c>
      <c r="N68">
        <v>0</v>
      </c>
      <c r="O68">
        <v>1</v>
      </c>
      <c r="P68">
        <v>0</v>
      </c>
      <c r="Q68">
        <v>1</v>
      </c>
    </row>
    <row r="69" spans="1:17" x14ac:dyDescent="0.3">
      <c r="A69" t="s">
        <v>41</v>
      </c>
      <c r="B69">
        <v>24000</v>
      </c>
      <c r="C69">
        <v>48000</v>
      </c>
      <c r="D69">
        <f>AVERAGE(Table_Data[[#This Row],[Salary (Min)]:[Salary (Max)]])</f>
        <v>36000</v>
      </c>
      <c r="E69" t="s">
        <v>7097</v>
      </c>
      <c r="F69" t="s">
        <v>1379</v>
      </c>
      <c r="G69" t="s">
        <v>7677</v>
      </c>
      <c r="H69" t="s">
        <v>35</v>
      </c>
      <c r="I69" t="s">
        <v>46</v>
      </c>
      <c r="J69" t="s">
        <v>24</v>
      </c>
      <c r="K69" t="b">
        <v>0</v>
      </c>
      <c r="L69">
        <v>1</v>
      </c>
      <c r="M69">
        <v>0</v>
      </c>
      <c r="N69">
        <v>0</v>
      </c>
      <c r="O69">
        <v>1</v>
      </c>
      <c r="P69">
        <v>0</v>
      </c>
      <c r="Q69">
        <v>1</v>
      </c>
    </row>
    <row r="70" spans="1:17" x14ac:dyDescent="0.3">
      <c r="A70" t="s">
        <v>41</v>
      </c>
      <c r="B70">
        <v>24000</v>
      </c>
      <c r="C70">
        <v>48000</v>
      </c>
      <c r="D70">
        <f>AVERAGE(Table_Data[[#This Row],[Salary (Min)]:[Salary (Max)]])</f>
        <v>36000</v>
      </c>
      <c r="E70" t="s">
        <v>7095</v>
      </c>
      <c r="F70" t="s">
        <v>1379</v>
      </c>
      <c r="G70" t="s">
        <v>7677</v>
      </c>
      <c r="H70" t="s">
        <v>51</v>
      </c>
      <c r="I70" t="s">
        <v>99</v>
      </c>
      <c r="J70" t="s">
        <v>24</v>
      </c>
      <c r="K70" t="b">
        <v>0</v>
      </c>
      <c r="L70">
        <v>1</v>
      </c>
      <c r="M70">
        <v>1</v>
      </c>
      <c r="N70">
        <v>0</v>
      </c>
      <c r="O70">
        <v>0</v>
      </c>
      <c r="P70">
        <v>0</v>
      </c>
      <c r="Q70">
        <v>0</v>
      </c>
    </row>
    <row r="71" spans="1:17" x14ac:dyDescent="0.3">
      <c r="A71" t="s">
        <v>41</v>
      </c>
      <c r="B71">
        <v>24000</v>
      </c>
      <c r="C71">
        <v>48000</v>
      </c>
      <c r="D71">
        <f>AVERAGE(Table_Data[[#This Row],[Salary (Min)]:[Salary (Max)]])</f>
        <v>36000</v>
      </c>
      <c r="E71" t="s">
        <v>6693</v>
      </c>
      <c r="F71" t="s">
        <v>1379</v>
      </c>
      <c r="G71" t="s">
        <v>7677</v>
      </c>
      <c r="H71" t="s">
        <v>118</v>
      </c>
      <c r="I71" t="s">
        <v>222</v>
      </c>
      <c r="J71" t="s">
        <v>24</v>
      </c>
      <c r="K71" t="b">
        <v>0</v>
      </c>
      <c r="L71">
        <v>1</v>
      </c>
      <c r="M71">
        <v>1</v>
      </c>
      <c r="N71">
        <v>0</v>
      </c>
      <c r="O71">
        <v>1</v>
      </c>
      <c r="P71">
        <v>0</v>
      </c>
      <c r="Q71">
        <v>0</v>
      </c>
    </row>
    <row r="72" spans="1:17" x14ac:dyDescent="0.3">
      <c r="A72" t="s">
        <v>41</v>
      </c>
      <c r="B72">
        <v>24000</v>
      </c>
      <c r="C72">
        <v>48000</v>
      </c>
      <c r="D72">
        <f>AVERAGE(Table_Data[[#This Row],[Salary (Min)]:[Salary (Max)]])</f>
        <v>36000</v>
      </c>
      <c r="E72" t="s">
        <v>6471</v>
      </c>
      <c r="F72" t="s">
        <v>1379</v>
      </c>
      <c r="G72" t="s">
        <v>7677</v>
      </c>
      <c r="H72" t="s">
        <v>28</v>
      </c>
      <c r="I72" t="s">
        <v>58</v>
      </c>
      <c r="J72" t="s">
        <v>132</v>
      </c>
      <c r="K72" t="b">
        <v>0</v>
      </c>
      <c r="L72">
        <v>1</v>
      </c>
      <c r="M72">
        <v>0</v>
      </c>
      <c r="N72">
        <v>0</v>
      </c>
      <c r="O72">
        <v>0</v>
      </c>
      <c r="P72">
        <v>0</v>
      </c>
      <c r="Q72">
        <v>1</v>
      </c>
    </row>
    <row r="73" spans="1:17" x14ac:dyDescent="0.3">
      <c r="A73" t="s">
        <v>41</v>
      </c>
      <c r="B73">
        <v>24000</v>
      </c>
      <c r="C73">
        <v>48000</v>
      </c>
      <c r="D73">
        <f>AVERAGE(Table_Data[[#This Row],[Salary (Min)]:[Salary (Max)]])</f>
        <v>36000</v>
      </c>
      <c r="E73" t="s">
        <v>7094</v>
      </c>
      <c r="F73" t="s">
        <v>3874</v>
      </c>
      <c r="G73" t="s">
        <v>7678</v>
      </c>
      <c r="H73" t="s">
        <v>91</v>
      </c>
      <c r="I73" t="s">
        <v>3875</v>
      </c>
      <c r="J73" t="s">
        <v>39</v>
      </c>
      <c r="K73" t="b">
        <v>0</v>
      </c>
      <c r="L73">
        <v>0</v>
      </c>
      <c r="M73">
        <v>0</v>
      </c>
      <c r="N73">
        <v>0</v>
      </c>
      <c r="O73">
        <v>1</v>
      </c>
      <c r="P73">
        <v>0</v>
      </c>
      <c r="Q73">
        <v>1</v>
      </c>
    </row>
    <row r="74" spans="1:17" x14ac:dyDescent="0.3">
      <c r="A74" t="s">
        <v>41</v>
      </c>
      <c r="B74">
        <v>26000</v>
      </c>
      <c r="C74">
        <v>47000</v>
      </c>
      <c r="D74">
        <f>AVERAGE(Table_Data[[#This Row],[Salary (Min)]:[Salary (Max)]])</f>
        <v>36500</v>
      </c>
      <c r="E74" t="s">
        <v>6480</v>
      </c>
      <c r="F74" t="s">
        <v>1431</v>
      </c>
      <c r="G74" t="s">
        <v>7683</v>
      </c>
      <c r="H74" t="s">
        <v>72</v>
      </c>
      <c r="I74" t="s">
        <v>202</v>
      </c>
      <c r="J74" t="s">
        <v>75</v>
      </c>
      <c r="K74" t="b">
        <v>0</v>
      </c>
      <c r="L74">
        <v>1</v>
      </c>
      <c r="M74">
        <v>0</v>
      </c>
      <c r="N74">
        <v>0</v>
      </c>
      <c r="O74">
        <v>0</v>
      </c>
      <c r="P74">
        <v>0</v>
      </c>
      <c r="Q74">
        <v>0</v>
      </c>
    </row>
    <row r="75" spans="1:17" x14ac:dyDescent="0.3">
      <c r="A75" t="s">
        <v>41</v>
      </c>
      <c r="B75">
        <v>26000</v>
      </c>
      <c r="C75">
        <v>47000</v>
      </c>
      <c r="D75">
        <f>AVERAGE(Table_Data[[#This Row],[Salary (Min)]:[Salary (Max)]])</f>
        <v>36500</v>
      </c>
      <c r="E75" t="s">
        <v>6481</v>
      </c>
      <c r="F75" t="s">
        <v>1392</v>
      </c>
      <c r="G75" t="s">
        <v>7684</v>
      </c>
      <c r="H75" t="s">
        <v>51</v>
      </c>
      <c r="I75" t="s">
        <v>1437</v>
      </c>
      <c r="J75" t="s">
        <v>24</v>
      </c>
      <c r="K75" t="b">
        <v>0</v>
      </c>
      <c r="L75">
        <v>0</v>
      </c>
      <c r="M75">
        <v>0</v>
      </c>
      <c r="N75">
        <v>0</v>
      </c>
      <c r="O75">
        <v>0</v>
      </c>
      <c r="P75">
        <v>0</v>
      </c>
      <c r="Q75">
        <v>1</v>
      </c>
    </row>
    <row r="76" spans="1:17" x14ac:dyDescent="0.3">
      <c r="A76" t="s">
        <v>41</v>
      </c>
      <c r="B76">
        <v>26000</v>
      </c>
      <c r="C76">
        <v>47000</v>
      </c>
      <c r="D76">
        <f>AVERAGE(Table_Data[[#This Row],[Salary (Min)]:[Salary (Max)]])</f>
        <v>36500</v>
      </c>
      <c r="E76" t="s">
        <v>6477</v>
      </c>
      <c r="F76" t="s">
        <v>1368</v>
      </c>
      <c r="G76" t="s">
        <v>7685</v>
      </c>
      <c r="H76" t="s">
        <v>118</v>
      </c>
      <c r="I76" t="s">
        <v>46</v>
      </c>
      <c r="J76" t="s">
        <v>441</v>
      </c>
      <c r="K76" t="b">
        <v>0</v>
      </c>
      <c r="L76">
        <v>0</v>
      </c>
      <c r="M76">
        <v>1</v>
      </c>
      <c r="N76">
        <v>0</v>
      </c>
      <c r="O76">
        <v>0</v>
      </c>
      <c r="P76">
        <v>0</v>
      </c>
      <c r="Q76">
        <v>1</v>
      </c>
    </row>
    <row r="77" spans="1:17" x14ac:dyDescent="0.3">
      <c r="A77" t="s">
        <v>41</v>
      </c>
      <c r="B77">
        <v>26000</v>
      </c>
      <c r="C77">
        <v>47000</v>
      </c>
      <c r="D77">
        <f>AVERAGE(Table_Data[[#This Row],[Salary (Min)]:[Salary (Max)]])</f>
        <v>36500</v>
      </c>
      <c r="E77" t="s">
        <v>6478</v>
      </c>
      <c r="F77" t="s">
        <v>1368</v>
      </c>
      <c r="G77" t="s">
        <v>7685</v>
      </c>
      <c r="H77" t="s">
        <v>35</v>
      </c>
      <c r="I77" t="s">
        <v>37</v>
      </c>
      <c r="J77" t="s">
        <v>24</v>
      </c>
      <c r="K77" t="b">
        <v>0</v>
      </c>
      <c r="L77">
        <v>1</v>
      </c>
      <c r="M77">
        <v>0</v>
      </c>
      <c r="N77">
        <v>0</v>
      </c>
      <c r="O77">
        <v>0</v>
      </c>
      <c r="P77">
        <v>0</v>
      </c>
      <c r="Q77">
        <v>1</v>
      </c>
    </row>
    <row r="78" spans="1:17" x14ac:dyDescent="0.3">
      <c r="A78" t="s">
        <v>41</v>
      </c>
      <c r="B78">
        <v>26000</v>
      </c>
      <c r="C78">
        <v>47000</v>
      </c>
      <c r="D78">
        <f>AVERAGE(Table_Data[[#This Row],[Salary (Min)]:[Salary (Max)]])</f>
        <v>36500</v>
      </c>
      <c r="E78" t="s">
        <v>6486</v>
      </c>
      <c r="F78" t="s">
        <v>1392</v>
      </c>
      <c r="G78" t="s">
        <v>7684</v>
      </c>
      <c r="H78" t="s">
        <v>35</v>
      </c>
      <c r="I78" t="s">
        <v>1053</v>
      </c>
      <c r="J78" t="s">
        <v>47</v>
      </c>
      <c r="K78" t="b">
        <v>0</v>
      </c>
      <c r="L78">
        <v>0</v>
      </c>
      <c r="M78">
        <v>0</v>
      </c>
      <c r="N78">
        <v>0</v>
      </c>
      <c r="O78">
        <v>0</v>
      </c>
      <c r="P78">
        <v>0</v>
      </c>
      <c r="Q78">
        <v>1</v>
      </c>
    </row>
    <row r="79" spans="1:17" x14ac:dyDescent="0.3">
      <c r="A79" t="s">
        <v>41</v>
      </c>
      <c r="B79">
        <v>26000</v>
      </c>
      <c r="C79">
        <v>47000</v>
      </c>
      <c r="D79">
        <f>AVERAGE(Table_Data[[#This Row],[Salary (Min)]:[Salary (Max)]])</f>
        <v>36500</v>
      </c>
      <c r="E79" t="s">
        <v>6487</v>
      </c>
      <c r="F79" t="s">
        <v>1456</v>
      </c>
      <c r="G79" t="s">
        <v>7686</v>
      </c>
      <c r="H79" t="s">
        <v>51</v>
      </c>
      <c r="I79" t="s">
        <v>119</v>
      </c>
      <c r="J79" t="s">
        <v>441</v>
      </c>
      <c r="K79" t="b">
        <v>0</v>
      </c>
      <c r="L79">
        <v>1</v>
      </c>
      <c r="M79">
        <v>0</v>
      </c>
      <c r="N79">
        <v>0</v>
      </c>
      <c r="O79">
        <v>1</v>
      </c>
      <c r="P79">
        <v>0</v>
      </c>
      <c r="Q79">
        <v>0</v>
      </c>
    </row>
    <row r="80" spans="1:17" x14ac:dyDescent="0.3">
      <c r="A80" t="s">
        <v>41</v>
      </c>
      <c r="B80">
        <v>26000</v>
      </c>
      <c r="C80">
        <v>47000</v>
      </c>
      <c r="D80">
        <f>AVERAGE(Table_Data[[#This Row],[Salary (Min)]:[Salary (Max)]])</f>
        <v>36500</v>
      </c>
      <c r="E80" t="s">
        <v>6488</v>
      </c>
      <c r="F80" t="s">
        <v>1431</v>
      </c>
      <c r="G80" t="s">
        <v>7683</v>
      </c>
      <c r="H80" t="s">
        <v>118</v>
      </c>
      <c r="I80" t="s">
        <v>46</v>
      </c>
      <c r="J80" t="s">
        <v>39</v>
      </c>
      <c r="K80" t="b">
        <v>0</v>
      </c>
      <c r="L80">
        <v>1</v>
      </c>
      <c r="M80">
        <v>0</v>
      </c>
      <c r="N80">
        <v>0</v>
      </c>
      <c r="O80">
        <v>0</v>
      </c>
      <c r="P80">
        <v>0</v>
      </c>
      <c r="Q80">
        <v>1</v>
      </c>
    </row>
    <row r="81" spans="1:17" x14ac:dyDescent="0.3">
      <c r="A81" t="s">
        <v>41</v>
      </c>
      <c r="B81">
        <v>26000</v>
      </c>
      <c r="C81">
        <v>47000</v>
      </c>
      <c r="D81">
        <f>AVERAGE(Table_Data[[#This Row],[Salary (Min)]:[Salary (Max)]])</f>
        <v>36500</v>
      </c>
      <c r="E81" t="s">
        <v>6482</v>
      </c>
      <c r="F81" t="s">
        <v>1441</v>
      </c>
      <c r="G81" t="s">
        <v>7687</v>
      </c>
      <c r="H81" t="s">
        <v>118</v>
      </c>
      <c r="I81" t="s">
        <v>46</v>
      </c>
      <c r="J81" t="s">
        <v>160</v>
      </c>
      <c r="K81" t="b">
        <v>0</v>
      </c>
      <c r="L81">
        <v>0</v>
      </c>
      <c r="M81">
        <v>0</v>
      </c>
      <c r="N81">
        <v>0</v>
      </c>
      <c r="O81">
        <v>0</v>
      </c>
      <c r="P81">
        <v>0</v>
      </c>
      <c r="Q81">
        <v>0</v>
      </c>
    </row>
    <row r="82" spans="1:17" x14ac:dyDescent="0.3">
      <c r="A82" t="s">
        <v>41</v>
      </c>
      <c r="B82">
        <v>26000</v>
      </c>
      <c r="C82">
        <v>47000</v>
      </c>
      <c r="D82">
        <f>AVERAGE(Table_Data[[#This Row],[Salary (Min)]:[Salary (Max)]])</f>
        <v>36500</v>
      </c>
      <c r="E82" t="s">
        <v>6465</v>
      </c>
      <c r="F82" t="s">
        <v>1368</v>
      </c>
      <c r="G82" t="s">
        <v>7685</v>
      </c>
      <c r="H82" t="s">
        <v>91</v>
      </c>
      <c r="I82" t="s">
        <v>119</v>
      </c>
      <c r="J82" t="s">
        <v>106</v>
      </c>
      <c r="K82" t="b">
        <v>0</v>
      </c>
      <c r="L82">
        <v>1</v>
      </c>
      <c r="M82">
        <v>1</v>
      </c>
      <c r="N82">
        <v>0</v>
      </c>
      <c r="O82">
        <v>0</v>
      </c>
      <c r="P82">
        <v>1</v>
      </c>
      <c r="Q82">
        <v>1</v>
      </c>
    </row>
    <row r="83" spans="1:17" x14ac:dyDescent="0.3">
      <c r="A83" t="s">
        <v>41</v>
      </c>
      <c r="B83">
        <v>26000</v>
      </c>
      <c r="C83">
        <v>47000</v>
      </c>
      <c r="D83">
        <f>AVERAGE(Table_Data[[#This Row],[Salary (Min)]:[Salary (Max)]])</f>
        <v>36500</v>
      </c>
      <c r="E83" t="s">
        <v>6467</v>
      </c>
      <c r="F83" t="s">
        <v>1368</v>
      </c>
      <c r="G83" t="s">
        <v>7685</v>
      </c>
      <c r="H83" t="s">
        <v>28</v>
      </c>
      <c r="I83" t="s">
        <v>119</v>
      </c>
      <c r="J83" t="s">
        <v>47</v>
      </c>
      <c r="K83" t="b">
        <v>0</v>
      </c>
      <c r="L83">
        <v>1</v>
      </c>
      <c r="M83">
        <v>1</v>
      </c>
      <c r="N83">
        <v>0</v>
      </c>
      <c r="O83">
        <v>1</v>
      </c>
      <c r="P83">
        <v>0</v>
      </c>
      <c r="Q83">
        <v>0</v>
      </c>
    </row>
    <row r="84" spans="1:17" x14ac:dyDescent="0.3">
      <c r="A84" t="s">
        <v>41</v>
      </c>
      <c r="B84">
        <v>26000</v>
      </c>
      <c r="C84">
        <v>47000</v>
      </c>
      <c r="D84">
        <f>AVERAGE(Table_Data[[#This Row],[Salary (Min)]:[Salary (Max)]])</f>
        <v>36500</v>
      </c>
      <c r="E84" t="s">
        <v>6464</v>
      </c>
      <c r="F84" t="s">
        <v>1368</v>
      </c>
      <c r="G84" t="s">
        <v>7685</v>
      </c>
      <c r="H84" t="s">
        <v>51</v>
      </c>
      <c r="I84" t="s">
        <v>202</v>
      </c>
      <c r="J84" t="s">
        <v>24</v>
      </c>
      <c r="K84" t="b">
        <v>0</v>
      </c>
      <c r="L84">
        <v>0</v>
      </c>
      <c r="M84">
        <v>0</v>
      </c>
      <c r="N84">
        <v>0</v>
      </c>
      <c r="O84">
        <v>0</v>
      </c>
      <c r="P84">
        <v>0</v>
      </c>
      <c r="Q84">
        <v>1</v>
      </c>
    </row>
    <row r="85" spans="1:17" x14ac:dyDescent="0.3">
      <c r="A85" t="s">
        <v>41</v>
      </c>
      <c r="B85">
        <v>26000</v>
      </c>
      <c r="C85">
        <v>47000</v>
      </c>
      <c r="D85">
        <f>AVERAGE(Table_Data[[#This Row],[Salary (Min)]:[Salary (Max)]])</f>
        <v>36500</v>
      </c>
      <c r="E85" t="s">
        <v>6461</v>
      </c>
      <c r="F85" t="s">
        <v>1368</v>
      </c>
      <c r="G85" t="s">
        <v>7685</v>
      </c>
      <c r="H85" t="s">
        <v>118</v>
      </c>
      <c r="I85" t="s">
        <v>1370</v>
      </c>
      <c r="J85" t="s">
        <v>39</v>
      </c>
      <c r="K85" t="b">
        <v>0</v>
      </c>
      <c r="L85">
        <v>1</v>
      </c>
      <c r="M85">
        <v>1</v>
      </c>
      <c r="N85">
        <v>0</v>
      </c>
      <c r="O85">
        <v>1</v>
      </c>
      <c r="P85">
        <v>0</v>
      </c>
      <c r="Q85">
        <v>1</v>
      </c>
    </row>
    <row r="86" spans="1:17" x14ac:dyDescent="0.3">
      <c r="A86" t="s">
        <v>41</v>
      </c>
      <c r="B86">
        <v>26000</v>
      </c>
      <c r="C86">
        <v>47000</v>
      </c>
      <c r="D86">
        <f>AVERAGE(Table_Data[[#This Row],[Salary (Min)]:[Salary (Max)]])</f>
        <v>36500</v>
      </c>
      <c r="E86" t="s">
        <v>6462</v>
      </c>
      <c r="F86" t="s">
        <v>1373</v>
      </c>
      <c r="G86" t="s">
        <v>7688</v>
      </c>
      <c r="H86" t="s">
        <v>118</v>
      </c>
      <c r="I86" t="s">
        <v>1374</v>
      </c>
      <c r="J86" t="s">
        <v>441</v>
      </c>
      <c r="K86" t="b">
        <v>0</v>
      </c>
      <c r="L86">
        <v>1</v>
      </c>
      <c r="M86">
        <v>1</v>
      </c>
      <c r="N86">
        <v>0</v>
      </c>
      <c r="O86">
        <v>0</v>
      </c>
      <c r="P86">
        <v>0</v>
      </c>
      <c r="Q86">
        <v>0</v>
      </c>
    </row>
    <row r="87" spans="1:17" x14ac:dyDescent="0.3">
      <c r="A87" t="s">
        <v>41</v>
      </c>
      <c r="B87">
        <v>26000</v>
      </c>
      <c r="C87">
        <v>47000</v>
      </c>
      <c r="D87">
        <f>AVERAGE(Table_Data[[#This Row],[Salary (Min)]:[Salary (Max)]])</f>
        <v>36500</v>
      </c>
      <c r="E87" t="s">
        <v>6463</v>
      </c>
      <c r="F87" t="s">
        <v>1368</v>
      </c>
      <c r="G87" t="s">
        <v>7685</v>
      </c>
      <c r="H87" t="s">
        <v>28</v>
      </c>
      <c r="I87" t="s">
        <v>563</v>
      </c>
      <c r="J87" t="s">
        <v>31</v>
      </c>
      <c r="K87" t="b">
        <v>0</v>
      </c>
      <c r="L87">
        <v>1</v>
      </c>
      <c r="M87">
        <v>0</v>
      </c>
      <c r="N87">
        <v>0</v>
      </c>
      <c r="O87">
        <v>0</v>
      </c>
      <c r="P87">
        <v>0</v>
      </c>
      <c r="Q87">
        <v>1</v>
      </c>
    </row>
    <row r="88" spans="1:17" x14ac:dyDescent="0.3">
      <c r="A88" t="s">
        <v>41</v>
      </c>
      <c r="B88">
        <v>26000</v>
      </c>
      <c r="C88">
        <v>47000</v>
      </c>
      <c r="D88">
        <f>AVERAGE(Table_Data[[#This Row],[Salary (Min)]:[Salary (Max)]])</f>
        <v>36500</v>
      </c>
      <c r="E88" t="s">
        <v>6472</v>
      </c>
      <c r="F88" t="s">
        <v>1368</v>
      </c>
      <c r="G88" t="s">
        <v>7685</v>
      </c>
      <c r="H88" t="s">
        <v>51</v>
      </c>
      <c r="I88" t="s">
        <v>46</v>
      </c>
      <c r="J88" t="s">
        <v>39</v>
      </c>
      <c r="K88" t="b">
        <v>0</v>
      </c>
      <c r="L88">
        <v>0</v>
      </c>
      <c r="M88">
        <v>0</v>
      </c>
      <c r="N88">
        <v>0</v>
      </c>
      <c r="O88">
        <v>0</v>
      </c>
      <c r="P88">
        <v>0</v>
      </c>
      <c r="Q88">
        <v>1</v>
      </c>
    </row>
    <row r="89" spans="1:17" x14ac:dyDescent="0.3">
      <c r="A89" t="s">
        <v>41</v>
      </c>
      <c r="B89">
        <v>26000</v>
      </c>
      <c r="C89">
        <v>47000</v>
      </c>
      <c r="D89">
        <f>AVERAGE(Table_Data[[#This Row],[Salary (Min)]:[Salary (Max)]])</f>
        <v>36500</v>
      </c>
      <c r="E89" t="s">
        <v>6473</v>
      </c>
      <c r="F89" t="s">
        <v>1368</v>
      </c>
      <c r="G89" t="s">
        <v>7685</v>
      </c>
      <c r="H89" t="s">
        <v>51</v>
      </c>
      <c r="I89" t="s">
        <v>222</v>
      </c>
      <c r="J89" t="s">
        <v>120</v>
      </c>
      <c r="K89" t="b">
        <v>0</v>
      </c>
      <c r="L89">
        <v>1</v>
      </c>
      <c r="M89">
        <v>0</v>
      </c>
      <c r="N89">
        <v>0</v>
      </c>
      <c r="O89">
        <v>1</v>
      </c>
      <c r="P89">
        <v>0</v>
      </c>
      <c r="Q89">
        <v>1</v>
      </c>
    </row>
    <row r="90" spans="1:17" x14ac:dyDescent="0.3">
      <c r="A90" t="s">
        <v>41</v>
      </c>
      <c r="B90">
        <v>26000</v>
      </c>
      <c r="C90">
        <v>47000</v>
      </c>
      <c r="D90">
        <f>AVERAGE(Table_Data[[#This Row],[Salary (Min)]:[Salary (Max)]])</f>
        <v>36500</v>
      </c>
      <c r="E90" t="s">
        <v>6474</v>
      </c>
      <c r="F90" t="s">
        <v>1368</v>
      </c>
      <c r="G90" t="s">
        <v>7685</v>
      </c>
      <c r="H90" t="s">
        <v>20</v>
      </c>
      <c r="I90" t="s">
        <v>1306</v>
      </c>
      <c r="J90" t="s">
        <v>47</v>
      </c>
      <c r="K90" t="b">
        <v>0</v>
      </c>
      <c r="L90">
        <v>1</v>
      </c>
      <c r="M90">
        <v>1</v>
      </c>
      <c r="N90">
        <v>0</v>
      </c>
      <c r="O90">
        <v>1</v>
      </c>
      <c r="P90">
        <v>0</v>
      </c>
      <c r="Q90">
        <v>1</v>
      </c>
    </row>
    <row r="91" spans="1:17" x14ac:dyDescent="0.3">
      <c r="A91" t="s">
        <v>41</v>
      </c>
      <c r="B91">
        <v>26000</v>
      </c>
      <c r="C91">
        <v>47000</v>
      </c>
      <c r="D91">
        <f>AVERAGE(Table_Data[[#This Row],[Salary (Min)]:[Salary (Max)]])</f>
        <v>36500</v>
      </c>
      <c r="E91" t="s">
        <v>6471</v>
      </c>
      <c r="F91" t="s">
        <v>1368</v>
      </c>
      <c r="G91" t="s">
        <v>7685</v>
      </c>
      <c r="H91" t="s">
        <v>28</v>
      </c>
      <c r="I91" t="s">
        <v>58</v>
      </c>
      <c r="J91" t="s">
        <v>132</v>
      </c>
      <c r="K91" t="b">
        <v>0</v>
      </c>
      <c r="L91">
        <v>0</v>
      </c>
      <c r="M91">
        <v>0</v>
      </c>
      <c r="N91">
        <v>0</v>
      </c>
      <c r="O91">
        <v>0</v>
      </c>
      <c r="P91">
        <v>0</v>
      </c>
      <c r="Q91">
        <v>0</v>
      </c>
    </row>
    <row r="92" spans="1:17" x14ac:dyDescent="0.3">
      <c r="A92" t="s">
        <v>41</v>
      </c>
      <c r="B92">
        <v>26000</v>
      </c>
      <c r="C92">
        <v>47000</v>
      </c>
      <c r="D92">
        <f>AVERAGE(Table_Data[[#This Row],[Salary (Min)]:[Salary (Max)]])</f>
        <v>36500</v>
      </c>
      <c r="E92" t="s">
        <v>6468</v>
      </c>
      <c r="F92" t="s">
        <v>1392</v>
      </c>
      <c r="G92" t="s">
        <v>7684</v>
      </c>
      <c r="H92" t="s">
        <v>118</v>
      </c>
      <c r="I92" t="s">
        <v>178</v>
      </c>
      <c r="J92" t="s">
        <v>39</v>
      </c>
      <c r="K92" t="b">
        <v>0</v>
      </c>
      <c r="L92">
        <v>1</v>
      </c>
      <c r="M92">
        <v>1</v>
      </c>
      <c r="N92">
        <v>0</v>
      </c>
      <c r="O92">
        <v>0</v>
      </c>
      <c r="P92">
        <v>0</v>
      </c>
      <c r="Q92">
        <v>1</v>
      </c>
    </row>
    <row r="93" spans="1:17" x14ac:dyDescent="0.3">
      <c r="A93" t="s">
        <v>41</v>
      </c>
      <c r="B93">
        <v>26000</v>
      </c>
      <c r="C93">
        <v>47000</v>
      </c>
      <c r="D93">
        <f>AVERAGE(Table_Data[[#This Row],[Salary (Min)]:[Salary (Max)]])</f>
        <v>36500</v>
      </c>
      <c r="E93" t="s">
        <v>6470</v>
      </c>
      <c r="F93" t="s">
        <v>1368</v>
      </c>
      <c r="G93" t="s">
        <v>7685</v>
      </c>
      <c r="H93" t="s">
        <v>118</v>
      </c>
      <c r="I93" t="s">
        <v>222</v>
      </c>
      <c r="J93" t="s">
        <v>120</v>
      </c>
      <c r="K93" t="b">
        <v>0</v>
      </c>
      <c r="L93">
        <v>1</v>
      </c>
      <c r="M93">
        <v>1</v>
      </c>
      <c r="N93">
        <v>0</v>
      </c>
      <c r="O93">
        <v>0</v>
      </c>
      <c r="P93">
        <v>0</v>
      </c>
      <c r="Q93">
        <v>1</v>
      </c>
    </row>
    <row r="94" spans="1:17" x14ac:dyDescent="0.3">
      <c r="A94" t="s">
        <v>41</v>
      </c>
      <c r="B94">
        <v>27000</v>
      </c>
      <c r="C94">
        <v>52000</v>
      </c>
      <c r="D94">
        <f>AVERAGE(Table_Data[[#This Row],[Salary (Min)]:[Salary (Max)]])</f>
        <v>39500</v>
      </c>
      <c r="E94" t="s">
        <v>6243</v>
      </c>
      <c r="F94" t="s">
        <v>173</v>
      </c>
      <c r="G94" t="s">
        <v>7689</v>
      </c>
      <c r="H94" t="s">
        <v>28</v>
      </c>
      <c r="I94" t="s">
        <v>58</v>
      </c>
      <c r="J94" t="s">
        <v>132</v>
      </c>
      <c r="K94" t="b">
        <v>0</v>
      </c>
      <c r="L94">
        <v>1</v>
      </c>
      <c r="M94">
        <v>0</v>
      </c>
      <c r="N94">
        <v>0</v>
      </c>
      <c r="O94">
        <v>0</v>
      </c>
      <c r="P94">
        <v>0</v>
      </c>
      <c r="Q94">
        <v>1</v>
      </c>
    </row>
    <row r="95" spans="1:17" x14ac:dyDescent="0.3">
      <c r="A95" t="s">
        <v>41</v>
      </c>
      <c r="B95">
        <v>27000</v>
      </c>
      <c r="C95">
        <v>52000</v>
      </c>
      <c r="D95">
        <f>AVERAGE(Table_Data[[#This Row],[Salary (Min)]:[Salary (Max)]])</f>
        <v>39500</v>
      </c>
      <c r="E95" t="s">
        <v>6223</v>
      </c>
      <c r="F95" t="s">
        <v>103</v>
      </c>
      <c r="G95" t="s">
        <v>7690</v>
      </c>
      <c r="H95" t="s">
        <v>51</v>
      </c>
      <c r="I95" t="s">
        <v>222</v>
      </c>
      <c r="J95" t="s">
        <v>24</v>
      </c>
      <c r="K95" t="b">
        <v>0</v>
      </c>
      <c r="L95">
        <v>1</v>
      </c>
      <c r="M95">
        <v>1</v>
      </c>
      <c r="N95">
        <v>0</v>
      </c>
      <c r="O95">
        <v>1</v>
      </c>
      <c r="P95">
        <v>0</v>
      </c>
      <c r="Q95">
        <v>0</v>
      </c>
    </row>
    <row r="96" spans="1:17" x14ac:dyDescent="0.3">
      <c r="A96" t="s">
        <v>41</v>
      </c>
      <c r="B96">
        <v>27000</v>
      </c>
      <c r="C96">
        <v>52000</v>
      </c>
      <c r="D96">
        <f>AVERAGE(Table_Data[[#This Row],[Salary (Min)]:[Salary (Max)]])</f>
        <v>39500</v>
      </c>
      <c r="E96" t="s">
        <v>6393</v>
      </c>
      <c r="F96" t="s">
        <v>1033</v>
      </c>
      <c r="G96" t="s">
        <v>7691</v>
      </c>
      <c r="H96" t="s">
        <v>35</v>
      </c>
      <c r="I96" t="s">
        <v>22</v>
      </c>
      <c r="J96" t="s">
        <v>47</v>
      </c>
      <c r="K96" t="b">
        <v>0</v>
      </c>
      <c r="L96">
        <v>1</v>
      </c>
      <c r="M96">
        <v>0</v>
      </c>
      <c r="N96">
        <v>0</v>
      </c>
      <c r="O96">
        <v>0</v>
      </c>
      <c r="P96">
        <v>0</v>
      </c>
      <c r="Q96">
        <v>1</v>
      </c>
    </row>
    <row r="97" spans="1:17" x14ac:dyDescent="0.3">
      <c r="A97" t="s">
        <v>41</v>
      </c>
      <c r="B97">
        <v>27000</v>
      </c>
      <c r="C97">
        <v>52000</v>
      </c>
      <c r="D97">
        <f>AVERAGE(Table_Data[[#This Row],[Salary (Min)]:[Salary (Max)]])</f>
        <v>39500</v>
      </c>
      <c r="E97" t="s">
        <v>6391</v>
      </c>
      <c r="F97" t="s">
        <v>103</v>
      </c>
      <c r="G97" t="s">
        <v>7690</v>
      </c>
      <c r="H97" t="s">
        <v>28</v>
      </c>
      <c r="I97" t="s">
        <v>58</v>
      </c>
      <c r="J97" t="s">
        <v>132</v>
      </c>
      <c r="K97" t="b">
        <v>0</v>
      </c>
      <c r="L97">
        <v>0</v>
      </c>
      <c r="M97">
        <v>0</v>
      </c>
      <c r="N97">
        <v>0</v>
      </c>
      <c r="O97">
        <v>0</v>
      </c>
      <c r="P97">
        <v>0</v>
      </c>
      <c r="Q97">
        <v>0</v>
      </c>
    </row>
    <row r="98" spans="1:17" x14ac:dyDescent="0.3">
      <c r="A98" t="s">
        <v>41</v>
      </c>
      <c r="B98">
        <v>27000</v>
      </c>
      <c r="C98">
        <v>52000</v>
      </c>
      <c r="D98">
        <f>AVERAGE(Table_Data[[#This Row],[Salary (Min)]:[Salary (Max)]])</f>
        <v>39500</v>
      </c>
      <c r="E98" t="s">
        <v>6348</v>
      </c>
      <c r="F98" t="s">
        <v>19</v>
      </c>
      <c r="G98" t="s">
        <v>7692</v>
      </c>
      <c r="H98" t="s">
        <v>35</v>
      </c>
      <c r="I98" t="s">
        <v>29</v>
      </c>
      <c r="J98" t="s">
        <v>229</v>
      </c>
      <c r="K98" t="b">
        <v>0</v>
      </c>
      <c r="L98">
        <v>0</v>
      </c>
      <c r="M98">
        <v>0</v>
      </c>
      <c r="N98">
        <v>0</v>
      </c>
      <c r="O98">
        <v>1</v>
      </c>
      <c r="P98">
        <v>1</v>
      </c>
      <c r="Q98">
        <v>1</v>
      </c>
    </row>
    <row r="99" spans="1:17" x14ac:dyDescent="0.3">
      <c r="A99" t="s">
        <v>6172</v>
      </c>
      <c r="B99">
        <v>27000</v>
      </c>
      <c r="C99">
        <v>52000</v>
      </c>
      <c r="D99">
        <f>AVERAGE(Table_Data[[#This Row],[Salary (Min)]:[Salary (Max)]])</f>
        <v>39500</v>
      </c>
      <c r="E99" t="s">
        <v>6214</v>
      </c>
      <c r="F99" t="s">
        <v>103</v>
      </c>
      <c r="G99" t="s">
        <v>7690</v>
      </c>
      <c r="H99" t="s">
        <v>28</v>
      </c>
      <c r="I99" t="s">
        <v>58</v>
      </c>
      <c r="J99" t="s">
        <v>132</v>
      </c>
      <c r="K99" t="b">
        <v>0</v>
      </c>
      <c r="L99">
        <v>0</v>
      </c>
      <c r="M99">
        <v>0</v>
      </c>
      <c r="N99">
        <v>0</v>
      </c>
      <c r="O99">
        <v>0</v>
      </c>
      <c r="P99">
        <v>0</v>
      </c>
      <c r="Q99">
        <v>0</v>
      </c>
    </row>
    <row r="100" spans="1:17" x14ac:dyDescent="0.3">
      <c r="A100" t="s">
        <v>6172</v>
      </c>
      <c r="B100">
        <v>27000</v>
      </c>
      <c r="C100">
        <v>52000</v>
      </c>
      <c r="D100">
        <f>AVERAGE(Table_Data[[#This Row],[Salary (Min)]:[Salary (Max)]])</f>
        <v>39500</v>
      </c>
      <c r="E100" t="s">
        <v>6275</v>
      </c>
      <c r="F100" t="s">
        <v>19</v>
      </c>
      <c r="G100" t="s">
        <v>7692</v>
      </c>
      <c r="H100" t="s">
        <v>35</v>
      </c>
      <c r="I100" t="s">
        <v>543</v>
      </c>
      <c r="J100" t="s">
        <v>160</v>
      </c>
      <c r="K100" t="b">
        <v>0</v>
      </c>
      <c r="L100">
        <v>1</v>
      </c>
      <c r="M100">
        <v>0</v>
      </c>
      <c r="N100">
        <v>0</v>
      </c>
      <c r="O100">
        <v>0</v>
      </c>
      <c r="P100">
        <v>0</v>
      </c>
      <c r="Q100">
        <v>0</v>
      </c>
    </row>
    <row r="101" spans="1:17" x14ac:dyDescent="0.3">
      <c r="A101" t="s">
        <v>41</v>
      </c>
      <c r="B101">
        <v>27000</v>
      </c>
      <c r="C101">
        <v>52000</v>
      </c>
      <c r="D101">
        <f>AVERAGE(Table_Data[[#This Row],[Salary (Min)]:[Salary (Max)]])</f>
        <v>39500</v>
      </c>
      <c r="E101" t="s">
        <v>6320</v>
      </c>
      <c r="F101" t="s">
        <v>19</v>
      </c>
      <c r="G101" t="s">
        <v>7692</v>
      </c>
      <c r="H101" t="s">
        <v>72</v>
      </c>
      <c r="I101" t="s">
        <v>29</v>
      </c>
      <c r="J101" t="s">
        <v>229</v>
      </c>
      <c r="K101" t="b">
        <v>0</v>
      </c>
      <c r="L101">
        <v>0</v>
      </c>
      <c r="M101">
        <v>0</v>
      </c>
      <c r="N101">
        <v>0</v>
      </c>
      <c r="O101">
        <v>0</v>
      </c>
      <c r="P101">
        <v>0</v>
      </c>
      <c r="Q101">
        <v>1</v>
      </c>
    </row>
    <row r="102" spans="1:17" x14ac:dyDescent="0.3">
      <c r="A102" t="s">
        <v>41</v>
      </c>
      <c r="B102">
        <v>27000</v>
      </c>
      <c r="C102">
        <v>52000</v>
      </c>
      <c r="D102">
        <f>AVERAGE(Table_Data[[#This Row],[Salary (Min)]:[Salary (Max)]])</f>
        <v>39500</v>
      </c>
      <c r="E102" t="s">
        <v>6396</v>
      </c>
      <c r="F102" t="s">
        <v>318</v>
      </c>
      <c r="G102" t="s">
        <v>7693</v>
      </c>
      <c r="H102" t="s">
        <v>51</v>
      </c>
      <c r="I102" t="s">
        <v>1053</v>
      </c>
      <c r="J102" t="s">
        <v>39</v>
      </c>
      <c r="K102" t="b">
        <v>0</v>
      </c>
      <c r="L102">
        <v>1</v>
      </c>
      <c r="M102">
        <v>0</v>
      </c>
      <c r="N102">
        <v>1</v>
      </c>
      <c r="O102">
        <v>0</v>
      </c>
      <c r="P102">
        <v>0</v>
      </c>
      <c r="Q102">
        <v>1</v>
      </c>
    </row>
    <row r="103" spans="1:17" x14ac:dyDescent="0.3">
      <c r="A103" t="s">
        <v>41</v>
      </c>
      <c r="B103">
        <v>27000</v>
      </c>
      <c r="C103">
        <v>52000</v>
      </c>
      <c r="D103">
        <f>AVERAGE(Table_Data[[#This Row],[Salary (Min)]:[Salary (Max)]])</f>
        <v>39500</v>
      </c>
      <c r="E103" t="s">
        <v>6397</v>
      </c>
      <c r="F103" t="s">
        <v>1059</v>
      </c>
      <c r="G103" t="s">
        <v>7694</v>
      </c>
      <c r="H103" t="s">
        <v>118</v>
      </c>
      <c r="I103" t="s">
        <v>46</v>
      </c>
      <c r="J103" t="s">
        <v>120</v>
      </c>
      <c r="K103" t="b">
        <v>0</v>
      </c>
      <c r="L103">
        <v>0</v>
      </c>
      <c r="M103">
        <v>0</v>
      </c>
      <c r="N103">
        <v>0</v>
      </c>
      <c r="O103">
        <v>1</v>
      </c>
      <c r="P103">
        <v>0</v>
      </c>
      <c r="Q103">
        <v>0</v>
      </c>
    </row>
    <row r="104" spans="1:17" x14ac:dyDescent="0.3">
      <c r="A104" t="s">
        <v>41</v>
      </c>
      <c r="B104">
        <v>27000</v>
      </c>
      <c r="C104">
        <v>52000</v>
      </c>
      <c r="D104">
        <f>AVERAGE(Table_Data[[#This Row],[Salary (Min)]:[Salary (Max)]])</f>
        <v>39500</v>
      </c>
      <c r="E104" t="s">
        <v>6395</v>
      </c>
      <c r="F104" t="s">
        <v>19</v>
      </c>
      <c r="G104" t="s">
        <v>7692</v>
      </c>
      <c r="H104" t="s">
        <v>28</v>
      </c>
      <c r="I104" t="s">
        <v>1047</v>
      </c>
      <c r="J104" t="s">
        <v>31</v>
      </c>
      <c r="K104" t="b">
        <v>0</v>
      </c>
      <c r="L104">
        <v>1</v>
      </c>
      <c r="M104">
        <v>1</v>
      </c>
      <c r="N104">
        <v>0</v>
      </c>
      <c r="O104">
        <v>1</v>
      </c>
      <c r="P104">
        <v>0</v>
      </c>
      <c r="Q104">
        <v>0</v>
      </c>
    </row>
    <row r="105" spans="1:17" x14ac:dyDescent="0.3">
      <c r="A105" t="s">
        <v>6172</v>
      </c>
      <c r="B105">
        <v>27000</v>
      </c>
      <c r="C105">
        <v>52000</v>
      </c>
      <c r="D105">
        <f>AVERAGE(Table_Data[[#This Row],[Salary (Min)]:[Salary (Max)]])</f>
        <v>39500</v>
      </c>
      <c r="E105" t="s">
        <v>6378</v>
      </c>
      <c r="F105" t="s">
        <v>103</v>
      </c>
      <c r="G105" t="s">
        <v>7690</v>
      </c>
      <c r="H105" t="s">
        <v>20</v>
      </c>
      <c r="I105" t="s">
        <v>202</v>
      </c>
      <c r="J105" t="s">
        <v>120</v>
      </c>
      <c r="K105" t="b">
        <v>0</v>
      </c>
      <c r="L105">
        <v>1</v>
      </c>
      <c r="M105">
        <v>0</v>
      </c>
      <c r="N105">
        <v>0</v>
      </c>
      <c r="O105">
        <v>1</v>
      </c>
      <c r="P105">
        <v>0</v>
      </c>
      <c r="Q105">
        <v>0</v>
      </c>
    </row>
    <row r="106" spans="1:17" x14ac:dyDescent="0.3">
      <c r="A106" t="s">
        <v>6172</v>
      </c>
      <c r="B106">
        <v>27000</v>
      </c>
      <c r="C106">
        <v>52000</v>
      </c>
      <c r="D106">
        <f>AVERAGE(Table_Data[[#This Row],[Salary (Min)]:[Salary (Max)]])</f>
        <v>39500</v>
      </c>
      <c r="E106" t="s">
        <v>6394</v>
      </c>
      <c r="F106" t="s">
        <v>19</v>
      </c>
      <c r="G106" t="s">
        <v>7692</v>
      </c>
      <c r="H106" t="s">
        <v>118</v>
      </c>
      <c r="I106" t="s">
        <v>46</v>
      </c>
      <c r="J106" t="s">
        <v>441</v>
      </c>
      <c r="K106" t="b">
        <v>0</v>
      </c>
      <c r="L106">
        <v>1</v>
      </c>
      <c r="M106">
        <v>0</v>
      </c>
      <c r="N106">
        <v>0</v>
      </c>
      <c r="O106">
        <v>0</v>
      </c>
      <c r="P106">
        <v>0</v>
      </c>
      <c r="Q106">
        <v>0</v>
      </c>
    </row>
    <row r="107" spans="1:17" x14ac:dyDescent="0.3">
      <c r="A107" t="s">
        <v>41</v>
      </c>
      <c r="B107">
        <v>27000</v>
      </c>
      <c r="C107">
        <v>52000</v>
      </c>
      <c r="D107">
        <f>AVERAGE(Table_Data[[#This Row],[Salary (Min)]:[Salary (Max)]])</f>
        <v>39500</v>
      </c>
      <c r="E107" t="s">
        <v>6343</v>
      </c>
      <c r="F107" t="s">
        <v>19</v>
      </c>
      <c r="G107" t="s">
        <v>7692</v>
      </c>
      <c r="H107" t="s">
        <v>91</v>
      </c>
      <c r="I107" t="s">
        <v>46</v>
      </c>
      <c r="J107" t="s">
        <v>39</v>
      </c>
      <c r="K107" t="b">
        <v>0</v>
      </c>
      <c r="L107">
        <v>0</v>
      </c>
      <c r="M107">
        <v>0</v>
      </c>
      <c r="N107">
        <v>0</v>
      </c>
      <c r="O107">
        <v>0</v>
      </c>
      <c r="P107">
        <v>0</v>
      </c>
      <c r="Q107">
        <v>1</v>
      </c>
    </row>
    <row r="108" spans="1:17" x14ac:dyDescent="0.3">
      <c r="A108" t="s">
        <v>41</v>
      </c>
      <c r="B108">
        <v>27000</v>
      </c>
      <c r="C108">
        <v>52000</v>
      </c>
      <c r="D108">
        <f>AVERAGE(Table_Data[[#This Row],[Salary (Min)]:[Salary (Max)]])</f>
        <v>39500</v>
      </c>
      <c r="E108" t="s">
        <v>6358</v>
      </c>
      <c r="F108" t="s">
        <v>19</v>
      </c>
      <c r="G108" t="s">
        <v>7692</v>
      </c>
      <c r="H108" t="s">
        <v>28</v>
      </c>
      <c r="I108" t="s">
        <v>58</v>
      </c>
      <c r="J108" t="s">
        <v>132</v>
      </c>
      <c r="K108" t="b">
        <v>0</v>
      </c>
      <c r="L108">
        <v>1</v>
      </c>
      <c r="M108">
        <v>0</v>
      </c>
      <c r="N108">
        <v>0</v>
      </c>
      <c r="O108">
        <v>1</v>
      </c>
      <c r="P108">
        <v>0</v>
      </c>
      <c r="Q108">
        <v>1</v>
      </c>
    </row>
    <row r="109" spans="1:17" x14ac:dyDescent="0.3">
      <c r="A109" t="s">
        <v>41</v>
      </c>
      <c r="B109">
        <v>27000</v>
      </c>
      <c r="C109">
        <v>52000</v>
      </c>
      <c r="D109">
        <f>AVERAGE(Table_Data[[#This Row],[Salary (Min)]:[Salary (Max)]])</f>
        <v>39500</v>
      </c>
      <c r="E109" t="s">
        <v>6383</v>
      </c>
      <c r="F109" t="s">
        <v>19</v>
      </c>
      <c r="G109" t="s">
        <v>7692</v>
      </c>
      <c r="H109" t="s">
        <v>28</v>
      </c>
      <c r="I109" t="s">
        <v>194</v>
      </c>
      <c r="J109" t="s">
        <v>86</v>
      </c>
      <c r="K109" t="b">
        <v>0</v>
      </c>
      <c r="L109">
        <v>1</v>
      </c>
      <c r="M109">
        <v>1</v>
      </c>
      <c r="N109">
        <v>0</v>
      </c>
      <c r="O109">
        <v>0</v>
      </c>
      <c r="P109">
        <v>0</v>
      </c>
      <c r="Q109">
        <v>1</v>
      </c>
    </row>
    <row r="110" spans="1:17" x14ac:dyDescent="0.3">
      <c r="A110" t="s">
        <v>41</v>
      </c>
      <c r="B110">
        <v>27000</v>
      </c>
      <c r="C110">
        <v>52000</v>
      </c>
      <c r="D110">
        <f>AVERAGE(Table_Data[[#This Row],[Salary (Min)]:[Salary (Max)]])</f>
        <v>39500</v>
      </c>
      <c r="E110" t="s">
        <v>6384</v>
      </c>
      <c r="F110" t="s">
        <v>173</v>
      </c>
      <c r="G110" t="s">
        <v>7689</v>
      </c>
      <c r="H110" t="s">
        <v>91</v>
      </c>
      <c r="I110" t="s">
        <v>46</v>
      </c>
      <c r="J110" t="s">
        <v>106</v>
      </c>
      <c r="K110" t="b">
        <v>0</v>
      </c>
      <c r="L110">
        <v>0</v>
      </c>
      <c r="M110">
        <v>0</v>
      </c>
      <c r="N110">
        <v>0</v>
      </c>
      <c r="O110">
        <v>0</v>
      </c>
      <c r="P110">
        <v>0</v>
      </c>
      <c r="Q110">
        <v>0</v>
      </c>
    </row>
    <row r="111" spans="1:17" x14ac:dyDescent="0.3">
      <c r="A111" t="s">
        <v>41</v>
      </c>
      <c r="B111">
        <v>27000</v>
      </c>
      <c r="C111">
        <v>52000</v>
      </c>
      <c r="D111">
        <f>AVERAGE(Table_Data[[#This Row],[Salary (Min)]:[Salary (Max)]])</f>
        <v>39500</v>
      </c>
      <c r="E111" t="s">
        <v>6382</v>
      </c>
      <c r="F111" t="s">
        <v>19</v>
      </c>
      <c r="G111" t="s">
        <v>7692</v>
      </c>
      <c r="H111" t="s">
        <v>28</v>
      </c>
      <c r="I111" t="s">
        <v>46</v>
      </c>
      <c r="J111" t="s">
        <v>229</v>
      </c>
      <c r="K111" t="b">
        <v>0</v>
      </c>
      <c r="L111">
        <v>1</v>
      </c>
      <c r="M111">
        <v>0</v>
      </c>
      <c r="N111">
        <v>0</v>
      </c>
      <c r="O111">
        <v>0</v>
      </c>
      <c r="P111">
        <v>0</v>
      </c>
      <c r="Q111">
        <v>1</v>
      </c>
    </row>
    <row r="112" spans="1:17" x14ac:dyDescent="0.3">
      <c r="A112" t="s">
        <v>41</v>
      </c>
      <c r="B112">
        <v>27000</v>
      </c>
      <c r="C112">
        <v>52000</v>
      </c>
      <c r="D112">
        <f>AVERAGE(Table_Data[[#This Row],[Salary (Min)]:[Salary (Max)]])</f>
        <v>39500</v>
      </c>
      <c r="E112" t="s">
        <v>6379</v>
      </c>
      <c r="F112" t="s">
        <v>19</v>
      </c>
      <c r="G112" t="s">
        <v>7692</v>
      </c>
      <c r="H112" t="s">
        <v>35</v>
      </c>
      <c r="I112" t="s">
        <v>66</v>
      </c>
      <c r="J112" t="s">
        <v>39</v>
      </c>
      <c r="K112" t="b">
        <v>0</v>
      </c>
      <c r="L112">
        <v>0</v>
      </c>
      <c r="M112">
        <v>0</v>
      </c>
      <c r="N112">
        <v>0</v>
      </c>
      <c r="O112">
        <v>0</v>
      </c>
      <c r="P112">
        <v>0</v>
      </c>
      <c r="Q112">
        <v>1</v>
      </c>
    </row>
    <row r="113" spans="1:17" x14ac:dyDescent="0.3">
      <c r="A113" t="s">
        <v>41</v>
      </c>
      <c r="B113">
        <v>27000</v>
      </c>
      <c r="C113">
        <v>52000</v>
      </c>
      <c r="D113">
        <f>AVERAGE(Table_Data[[#This Row],[Salary (Min)]:[Salary (Max)]])</f>
        <v>39500</v>
      </c>
      <c r="E113" t="s">
        <v>6380</v>
      </c>
      <c r="F113" t="s">
        <v>90</v>
      </c>
      <c r="G113" t="s">
        <v>7695</v>
      </c>
      <c r="H113" t="s">
        <v>91</v>
      </c>
      <c r="I113" t="s">
        <v>972</v>
      </c>
      <c r="J113" t="s">
        <v>39</v>
      </c>
      <c r="K113" t="b">
        <v>0</v>
      </c>
      <c r="L113">
        <v>1</v>
      </c>
      <c r="M113">
        <v>0</v>
      </c>
      <c r="N113">
        <v>0</v>
      </c>
      <c r="O113">
        <v>0</v>
      </c>
      <c r="P113">
        <v>0</v>
      </c>
      <c r="Q113">
        <v>1</v>
      </c>
    </row>
    <row r="114" spans="1:17" x14ac:dyDescent="0.3">
      <c r="A114" t="s">
        <v>41</v>
      </c>
      <c r="B114">
        <v>27000</v>
      </c>
      <c r="C114">
        <v>52000</v>
      </c>
      <c r="D114">
        <f>AVERAGE(Table_Data[[#This Row],[Salary (Min)]:[Salary (Max)]])</f>
        <v>39500</v>
      </c>
      <c r="E114" t="s">
        <v>6381</v>
      </c>
      <c r="F114" t="s">
        <v>19</v>
      </c>
      <c r="G114" t="s">
        <v>7692</v>
      </c>
      <c r="H114" t="s">
        <v>20</v>
      </c>
      <c r="I114" t="s">
        <v>29</v>
      </c>
      <c r="J114" t="s">
        <v>47</v>
      </c>
      <c r="K114" t="b">
        <v>0</v>
      </c>
      <c r="L114">
        <v>1</v>
      </c>
      <c r="M114">
        <v>1</v>
      </c>
      <c r="N114">
        <v>0</v>
      </c>
      <c r="O114">
        <v>1</v>
      </c>
      <c r="P114">
        <v>0</v>
      </c>
      <c r="Q114">
        <v>1</v>
      </c>
    </row>
    <row r="115" spans="1:17" x14ac:dyDescent="0.3">
      <c r="A115" t="s">
        <v>41</v>
      </c>
      <c r="B115">
        <v>27000</v>
      </c>
      <c r="C115">
        <v>52000</v>
      </c>
      <c r="D115">
        <f>AVERAGE(Table_Data[[#This Row],[Salary (Min)]:[Salary (Max)]])</f>
        <v>39500</v>
      </c>
      <c r="E115" t="s">
        <v>6385</v>
      </c>
      <c r="F115" t="s">
        <v>19</v>
      </c>
      <c r="G115" t="s">
        <v>7692</v>
      </c>
      <c r="H115" t="s">
        <v>28</v>
      </c>
      <c r="I115" t="s">
        <v>178</v>
      </c>
      <c r="J115" t="s">
        <v>132</v>
      </c>
      <c r="K115" t="b">
        <v>0</v>
      </c>
      <c r="L115">
        <v>0</v>
      </c>
      <c r="M115">
        <v>0</v>
      </c>
      <c r="N115">
        <v>0</v>
      </c>
      <c r="O115">
        <v>0</v>
      </c>
      <c r="P115">
        <v>0</v>
      </c>
      <c r="Q115">
        <v>0</v>
      </c>
    </row>
    <row r="116" spans="1:17" x14ac:dyDescent="0.3">
      <c r="A116" t="s">
        <v>41</v>
      </c>
      <c r="B116">
        <v>27000</v>
      </c>
      <c r="C116">
        <v>52000</v>
      </c>
      <c r="D116">
        <f>AVERAGE(Table_Data[[#This Row],[Salary (Min)]:[Salary (Max)]])</f>
        <v>39500</v>
      </c>
      <c r="E116" t="s">
        <v>6389</v>
      </c>
      <c r="F116" t="s">
        <v>19</v>
      </c>
      <c r="G116" t="s">
        <v>7692</v>
      </c>
      <c r="H116" t="s">
        <v>51</v>
      </c>
      <c r="I116" t="s">
        <v>58</v>
      </c>
      <c r="J116" t="s">
        <v>24</v>
      </c>
      <c r="K116" t="b">
        <v>0</v>
      </c>
      <c r="L116">
        <v>1</v>
      </c>
      <c r="M116">
        <v>1</v>
      </c>
      <c r="N116">
        <v>0</v>
      </c>
      <c r="O116">
        <v>1</v>
      </c>
      <c r="P116">
        <v>0</v>
      </c>
      <c r="Q116">
        <v>0</v>
      </c>
    </row>
    <row r="117" spans="1:17" x14ac:dyDescent="0.3">
      <c r="A117" t="s">
        <v>41</v>
      </c>
      <c r="B117">
        <v>27000</v>
      </c>
      <c r="C117">
        <v>52000</v>
      </c>
      <c r="D117">
        <f>AVERAGE(Table_Data[[#This Row],[Salary (Min)]:[Salary (Max)]])</f>
        <v>39500</v>
      </c>
      <c r="E117" t="s">
        <v>6205</v>
      </c>
      <c r="F117" t="s">
        <v>899</v>
      </c>
      <c r="G117" t="s">
        <v>7696</v>
      </c>
      <c r="H117" t="s">
        <v>28</v>
      </c>
      <c r="I117" t="s">
        <v>222</v>
      </c>
      <c r="J117" t="s">
        <v>75</v>
      </c>
      <c r="K117" t="b">
        <v>0</v>
      </c>
      <c r="L117">
        <v>0</v>
      </c>
      <c r="M117">
        <v>1</v>
      </c>
      <c r="N117">
        <v>0</v>
      </c>
      <c r="O117">
        <v>0</v>
      </c>
      <c r="P117">
        <v>0</v>
      </c>
      <c r="Q117">
        <v>1</v>
      </c>
    </row>
    <row r="118" spans="1:17" x14ac:dyDescent="0.3">
      <c r="A118" t="s">
        <v>41</v>
      </c>
      <c r="B118">
        <v>27000</v>
      </c>
      <c r="C118">
        <v>52000</v>
      </c>
      <c r="D118">
        <f>AVERAGE(Table_Data[[#This Row],[Salary (Min)]:[Salary (Max)]])</f>
        <v>39500</v>
      </c>
      <c r="E118" t="s">
        <v>6390</v>
      </c>
      <c r="F118" t="s">
        <v>1014</v>
      </c>
      <c r="G118" t="s">
        <v>7697</v>
      </c>
      <c r="H118" t="s">
        <v>72</v>
      </c>
      <c r="I118" t="s">
        <v>475</v>
      </c>
      <c r="J118" t="s">
        <v>31</v>
      </c>
      <c r="K118" t="b">
        <v>0</v>
      </c>
      <c r="L118">
        <v>0</v>
      </c>
      <c r="M118">
        <v>1</v>
      </c>
      <c r="N118">
        <v>0</v>
      </c>
      <c r="O118">
        <v>0</v>
      </c>
      <c r="P118">
        <v>0</v>
      </c>
      <c r="Q118">
        <v>0</v>
      </c>
    </row>
    <row r="119" spans="1:17" x14ac:dyDescent="0.3">
      <c r="A119" t="s">
        <v>41</v>
      </c>
      <c r="B119">
        <v>27000</v>
      </c>
      <c r="C119">
        <v>52000</v>
      </c>
      <c r="D119">
        <f>AVERAGE(Table_Data[[#This Row],[Salary (Min)]:[Salary (Max)]])</f>
        <v>39500</v>
      </c>
      <c r="E119" t="s">
        <v>6247</v>
      </c>
      <c r="F119" t="s">
        <v>19</v>
      </c>
      <c r="G119" t="s">
        <v>7692</v>
      </c>
      <c r="H119" t="s">
        <v>51</v>
      </c>
      <c r="I119" t="s">
        <v>46</v>
      </c>
      <c r="J119" t="s">
        <v>47</v>
      </c>
      <c r="K119" t="b">
        <v>0</v>
      </c>
      <c r="L119">
        <v>1</v>
      </c>
      <c r="M119">
        <v>1</v>
      </c>
      <c r="N119">
        <v>0</v>
      </c>
      <c r="O119">
        <v>0</v>
      </c>
      <c r="P119">
        <v>0</v>
      </c>
      <c r="Q119">
        <v>0</v>
      </c>
    </row>
    <row r="120" spans="1:17" x14ac:dyDescent="0.3">
      <c r="A120" t="s">
        <v>41</v>
      </c>
      <c r="B120">
        <v>27000</v>
      </c>
      <c r="C120">
        <v>52000</v>
      </c>
      <c r="D120">
        <f>AVERAGE(Table_Data[[#This Row],[Salary (Min)]:[Salary (Max)]])</f>
        <v>39500</v>
      </c>
      <c r="E120" t="s">
        <v>6387</v>
      </c>
      <c r="F120" t="s">
        <v>19</v>
      </c>
      <c r="G120" t="s">
        <v>7692</v>
      </c>
      <c r="H120" t="s">
        <v>51</v>
      </c>
      <c r="I120" t="s">
        <v>99</v>
      </c>
      <c r="J120" t="s">
        <v>24</v>
      </c>
      <c r="K120" t="b">
        <v>0</v>
      </c>
      <c r="L120">
        <v>0</v>
      </c>
      <c r="M120">
        <v>0</v>
      </c>
      <c r="N120">
        <v>0</v>
      </c>
      <c r="O120">
        <v>0</v>
      </c>
      <c r="P120">
        <v>0</v>
      </c>
      <c r="Q120">
        <v>1</v>
      </c>
    </row>
    <row r="121" spans="1:17" x14ac:dyDescent="0.3">
      <c r="A121" t="s">
        <v>41</v>
      </c>
      <c r="B121">
        <v>27000</v>
      </c>
      <c r="C121">
        <v>52000</v>
      </c>
      <c r="D121">
        <f>AVERAGE(Table_Data[[#This Row],[Salary (Min)]:[Salary (Max)]])</f>
        <v>39500</v>
      </c>
      <c r="E121" t="s">
        <v>6388</v>
      </c>
      <c r="F121" t="s">
        <v>19</v>
      </c>
      <c r="G121" t="s">
        <v>7692</v>
      </c>
      <c r="H121" t="s">
        <v>118</v>
      </c>
      <c r="I121" t="s">
        <v>29</v>
      </c>
      <c r="J121" t="s">
        <v>47</v>
      </c>
      <c r="K121" t="b">
        <v>0</v>
      </c>
      <c r="L121">
        <v>0</v>
      </c>
      <c r="M121">
        <v>0</v>
      </c>
      <c r="N121">
        <v>0</v>
      </c>
      <c r="O121">
        <v>0</v>
      </c>
      <c r="P121">
        <v>0</v>
      </c>
      <c r="Q121">
        <v>1</v>
      </c>
    </row>
    <row r="122" spans="1:17" x14ac:dyDescent="0.3">
      <c r="A122" t="s">
        <v>41</v>
      </c>
      <c r="B122">
        <v>28000</v>
      </c>
      <c r="C122">
        <v>52000</v>
      </c>
      <c r="D122">
        <f>AVERAGE(Table_Data[[#This Row],[Salary (Min)]:[Salary (Max)]])</f>
        <v>40000</v>
      </c>
      <c r="E122" t="s">
        <v>7377</v>
      </c>
      <c r="F122" t="s">
        <v>603</v>
      </c>
      <c r="G122" t="s">
        <v>7698</v>
      </c>
      <c r="H122" t="s">
        <v>20</v>
      </c>
      <c r="I122" t="s">
        <v>46</v>
      </c>
      <c r="J122" t="s">
        <v>47</v>
      </c>
      <c r="K122" t="b">
        <v>1</v>
      </c>
      <c r="L122">
        <v>0</v>
      </c>
      <c r="M122">
        <v>0</v>
      </c>
      <c r="N122">
        <v>0</v>
      </c>
      <c r="O122">
        <v>0</v>
      </c>
      <c r="P122">
        <v>0</v>
      </c>
      <c r="Q122">
        <v>1</v>
      </c>
    </row>
    <row r="123" spans="1:17" x14ac:dyDescent="0.3">
      <c r="A123" t="s">
        <v>41</v>
      </c>
      <c r="B123">
        <v>28000</v>
      </c>
      <c r="C123">
        <v>52000</v>
      </c>
      <c r="D123">
        <f>AVERAGE(Table_Data[[#This Row],[Salary (Min)]:[Salary (Max)]])</f>
        <v>40000</v>
      </c>
      <c r="E123" t="s">
        <v>6264</v>
      </c>
      <c r="F123" t="s">
        <v>151</v>
      </c>
      <c r="G123" t="s">
        <v>7699</v>
      </c>
      <c r="H123" t="s">
        <v>118</v>
      </c>
      <c r="I123" t="s">
        <v>46</v>
      </c>
      <c r="J123" t="s">
        <v>47</v>
      </c>
      <c r="K123" t="b">
        <v>0</v>
      </c>
      <c r="L123">
        <v>1</v>
      </c>
      <c r="M123">
        <v>1</v>
      </c>
      <c r="N123">
        <v>0</v>
      </c>
      <c r="O123">
        <v>0</v>
      </c>
      <c r="P123">
        <v>0</v>
      </c>
      <c r="Q123">
        <v>0</v>
      </c>
    </row>
    <row r="124" spans="1:17" x14ac:dyDescent="0.3">
      <c r="A124" t="s">
        <v>41</v>
      </c>
      <c r="B124">
        <v>28000</v>
      </c>
      <c r="C124">
        <v>52000</v>
      </c>
      <c r="D124">
        <f>AVERAGE(Table_Data[[#This Row],[Salary (Min)]:[Salary (Max)]])</f>
        <v>40000</v>
      </c>
      <c r="E124" t="s">
        <v>7373</v>
      </c>
      <c r="F124" t="s">
        <v>151</v>
      </c>
      <c r="G124" t="s">
        <v>7699</v>
      </c>
      <c r="H124" t="s">
        <v>35</v>
      </c>
      <c r="I124" t="s">
        <v>29</v>
      </c>
      <c r="J124" t="s">
        <v>39</v>
      </c>
      <c r="K124" t="b">
        <v>0</v>
      </c>
      <c r="L124">
        <v>0</v>
      </c>
      <c r="M124">
        <v>0</v>
      </c>
      <c r="N124">
        <v>0</v>
      </c>
      <c r="O124">
        <v>0</v>
      </c>
      <c r="P124">
        <v>0</v>
      </c>
      <c r="Q124">
        <v>1</v>
      </c>
    </row>
    <row r="125" spans="1:17" x14ac:dyDescent="0.3">
      <c r="A125" t="s">
        <v>41</v>
      </c>
      <c r="B125">
        <v>28000</v>
      </c>
      <c r="C125">
        <v>52000</v>
      </c>
      <c r="D125">
        <f>AVERAGE(Table_Data[[#This Row],[Salary (Min)]:[Salary (Max)]])</f>
        <v>40000</v>
      </c>
      <c r="E125" t="s">
        <v>7374</v>
      </c>
      <c r="F125" t="s">
        <v>151</v>
      </c>
      <c r="G125" t="s">
        <v>7699</v>
      </c>
      <c r="H125" t="s">
        <v>51</v>
      </c>
      <c r="I125" t="s">
        <v>222</v>
      </c>
      <c r="J125" t="s">
        <v>229</v>
      </c>
      <c r="K125" t="b">
        <v>1</v>
      </c>
      <c r="L125">
        <v>1</v>
      </c>
      <c r="M125">
        <v>0</v>
      </c>
      <c r="N125">
        <v>0</v>
      </c>
      <c r="O125">
        <v>0</v>
      </c>
      <c r="P125">
        <v>0</v>
      </c>
      <c r="Q125">
        <v>0</v>
      </c>
    </row>
    <row r="126" spans="1:17" x14ac:dyDescent="0.3">
      <c r="A126" t="s">
        <v>41</v>
      </c>
      <c r="B126">
        <v>28000</v>
      </c>
      <c r="C126">
        <v>52000</v>
      </c>
      <c r="D126">
        <f>AVERAGE(Table_Data[[#This Row],[Salary (Min)]:[Salary (Max)]])</f>
        <v>40000</v>
      </c>
      <c r="E126" t="s">
        <v>7029</v>
      </c>
      <c r="F126" t="s">
        <v>151</v>
      </c>
      <c r="G126" t="s">
        <v>7699</v>
      </c>
      <c r="H126" t="s">
        <v>51</v>
      </c>
      <c r="I126" t="s">
        <v>46</v>
      </c>
      <c r="J126" t="s">
        <v>47</v>
      </c>
      <c r="K126" t="b">
        <v>0</v>
      </c>
      <c r="L126">
        <v>1</v>
      </c>
      <c r="M126">
        <v>1</v>
      </c>
      <c r="N126">
        <v>0</v>
      </c>
      <c r="O126">
        <v>1</v>
      </c>
      <c r="P126">
        <v>0</v>
      </c>
      <c r="Q126">
        <v>1</v>
      </c>
    </row>
    <row r="127" spans="1:17" x14ac:dyDescent="0.3">
      <c r="A127" t="s">
        <v>41</v>
      </c>
      <c r="B127">
        <v>28000</v>
      </c>
      <c r="C127">
        <v>52000</v>
      </c>
      <c r="D127">
        <f>AVERAGE(Table_Data[[#This Row],[Salary (Min)]:[Salary (Max)]])</f>
        <v>40000</v>
      </c>
      <c r="E127" t="s">
        <v>7379</v>
      </c>
      <c r="F127" t="s">
        <v>603</v>
      </c>
      <c r="G127" t="s">
        <v>7698</v>
      </c>
      <c r="H127" t="s">
        <v>91</v>
      </c>
      <c r="I127" t="s">
        <v>46</v>
      </c>
      <c r="J127" t="s">
        <v>106</v>
      </c>
      <c r="K127" t="b">
        <v>0</v>
      </c>
      <c r="L127">
        <v>1</v>
      </c>
      <c r="M127">
        <v>0</v>
      </c>
      <c r="N127">
        <v>0</v>
      </c>
      <c r="O127">
        <v>0</v>
      </c>
      <c r="P127">
        <v>0</v>
      </c>
      <c r="Q127">
        <v>1</v>
      </c>
    </row>
    <row r="128" spans="1:17" x14ac:dyDescent="0.3">
      <c r="A128" t="s">
        <v>6172</v>
      </c>
      <c r="B128">
        <v>28000</v>
      </c>
      <c r="C128">
        <v>52000</v>
      </c>
      <c r="D128">
        <f>AVERAGE(Table_Data[[#This Row],[Salary (Min)]:[Salary (Max)]])</f>
        <v>40000</v>
      </c>
      <c r="E128" t="s">
        <v>7380</v>
      </c>
      <c r="F128" t="s">
        <v>151</v>
      </c>
      <c r="G128" t="s">
        <v>7699</v>
      </c>
      <c r="H128" t="s">
        <v>28</v>
      </c>
      <c r="I128" t="s">
        <v>29</v>
      </c>
      <c r="J128" t="s">
        <v>132</v>
      </c>
      <c r="K128" t="b">
        <v>0</v>
      </c>
      <c r="L128">
        <v>1</v>
      </c>
      <c r="M128">
        <v>1</v>
      </c>
      <c r="N128">
        <v>0</v>
      </c>
      <c r="O128">
        <v>1</v>
      </c>
      <c r="P128">
        <v>0</v>
      </c>
      <c r="Q128">
        <v>0</v>
      </c>
    </row>
    <row r="129" spans="1:17" x14ac:dyDescent="0.3">
      <c r="A129" t="s">
        <v>41</v>
      </c>
      <c r="B129">
        <v>28000</v>
      </c>
      <c r="C129">
        <v>52000</v>
      </c>
      <c r="D129">
        <f>AVERAGE(Table_Data[[#This Row],[Salary (Min)]:[Salary (Max)]])</f>
        <v>40000</v>
      </c>
      <c r="E129" t="s">
        <v>6458</v>
      </c>
      <c r="F129" t="s">
        <v>1290</v>
      </c>
      <c r="G129" t="s">
        <v>7700</v>
      </c>
      <c r="H129" t="s">
        <v>118</v>
      </c>
      <c r="I129" t="s">
        <v>222</v>
      </c>
      <c r="J129" t="s">
        <v>39</v>
      </c>
      <c r="K129" t="b">
        <v>0</v>
      </c>
      <c r="L129">
        <v>1</v>
      </c>
      <c r="M129">
        <v>0</v>
      </c>
      <c r="N129">
        <v>0</v>
      </c>
      <c r="O129">
        <v>0</v>
      </c>
      <c r="P129">
        <v>0</v>
      </c>
      <c r="Q129">
        <v>0</v>
      </c>
    </row>
    <row r="130" spans="1:17" x14ac:dyDescent="0.3">
      <c r="A130" t="s">
        <v>6172</v>
      </c>
      <c r="B130">
        <v>28000</v>
      </c>
      <c r="C130">
        <v>52000</v>
      </c>
      <c r="D130">
        <f>AVERAGE(Table_Data[[#This Row],[Salary (Min)]:[Salary (Max)]])</f>
        <v>40000</v>
      </c>
      <c r="E130" t="s">
        <v>6365</v>
      </c>
      <c r="F130" t="s">
        <v>151</v>
      </c>
      <c r="G130" t="s">
        <v>7699</v>
      </c>
      <c r="H130" t="s">
        <v>51</v>
      </c>
      <c r="I130" t="s">
        <v>46</v>
      </c>
      <c r="J130" t="s">
        <v>47</v>
      </c>
      <c r="K130" t="b">
        <v>0</v>
      </c>
      <c r="L130">
        <v>1</v>
      </c>
      <c r="M130">
        <v>1</v>
      </c>
      <c r="N130">
        <v>0</v>
      </c>
      <c r="O130">
        <v>1</v>
      </c>
      <c r="P130">
        <v>0</v>
      </c>
      <c r="Q130">
        <v>1</v>
      </c>
    </row>
    <row r="131" spans="1:17" x14ac:dyDescent="0.3">
      <c r="A131" t="s">
        <v>41</v>
      </c>
      <c r="B131">
        <v>28000</v>
      </c>
      <c r="C131">
        <v>52000</v>
      </c>
      <c r="D131">
        <f>AVERAGE(Table_Data[[#This Row],[Salary (Min)]:[Salary (Max)]])</f>
        <v>40000</v>
      </c>
      <c r="E131" t="s">
        <v>7366</v>
      </c>
      <c r="F131" t="s">
        <v>151</v>
      </c>
      <c r="G131" t="s">
        <v>7699</v>
      </c>
      <c r="H131" t="s">
        <v>28</v>
      </c>
      <c r="I131" t="s">
        <v>29</v>
      </c>
      <c r="J131" t="s">
        <v>75</v>
      </c>
      <c r="K131" t="b">
        <v>0</v>
      </c>
      <c r="L131">
        <v>0</v>
      </c>
      <c r="M131">
        <v>0</v>
      </c>
      <c r="N131">
        <v>1</v>
      </c>
      <c r="O131">
        <v>1</v>
      </c>
      <c r="P131">
        <v>0</v>
      </c>
      <c r="Q131">
        <v>1</v>
      </c>
    </row>
    <row r="132" spans="1:17" x14ac:dyDescent="0.3">
      <c r="A132" t="s">
        <v>41</v>
      </c>
      <c r="B132">
        <v>28000</v>
      </c>
      <c r="C132">
        <v>52000</v>
      </c>
      <c r="D132">
        <f>AVERAGE(Table_Data[[#This Row],[Salary (Min)]:[Salary (Max)]])</f>
        <v>40000</v>
      </c>
      <c r="E132" t="s">
        <v>6264</v>
      </c>
      <c r="F132" t="s">
        <v>151</v>
      </c>
      <c r="G132" t="s">
        <v>7699</v>
      </c>
      <c r="H132" t="s">
        <v>118</v>
      </c>
      <c r="I132" t="s">
        <v>46</v>
      </c>
      <c r="J132" t="s">
        <v>47</v>
      </c>
      <c r="K132" t="b">
        <v>0</v>
      </c>
      <c r="L132">
        <v>0</v>
      </c>
      <c r="M132">
        <v>0</v>
      </c>
      <c r="N132">
        <v>0</v>
      </c>
      <c r="O132">
        <v>0</v>
      </c>
      <c r="P132">
        <v>0</v>
      </c>
      <c r="Q132">
        <v>1</v>
      </c>
    </row>
    <row r="133" spans="1:17" x14ac:dyDescent="0.3">
      <c r="A133" t="s">
        <v>41</v>
      </c>
      <c r="B133">
        <v>28000</v>
      </c>
      <c r="C133">
        <v>52000</v>
      </c>
      <c r="D133">
        <f>AVERAGE(Table_Data[[#This Row],[Salary (Min)]:[Salary (Max)]])</f>
        <v>40000</v>
      </c>
      <c r="E133" t="s">
        <v>7367</v>
      </c>
      <c r="F133" t="s">
        <v>151</v>
      </c>
      <c r="G133" t="s">
        <v>7699</v>
      </c>
      <c r="H133" t="s">
        <v>28</v>
      </c>
      <c r="I133" t="s">
        <v>2120</v>
      </c>
      <c r="J133" t="s">
        <v>31</v>
      </c>
      <c r="K133" t="b">
        <v>0</v>
      </c>
      <c r="L133">
        <v>0</v>
      </c>
      <c r="M133">
        <v>0</v>
      </c>
      <c r="N133">
        <v>0</v>
      </c>
      <c r="O133">
        <v>0</v>
      </c>
      <c r="P133">
        <v>0</v>
      </c>
      <c r="Q133">
        <v>1</v>
      </c>
    </row>
    <row r="134" spans="1:17" x14ac:dyDescent="0.3">
      <c r="A134" t="s">
        <v>41</v>
      </c>
      <c r="B134">
        <v>28000</v>
      </c>
      <c r="C134">
        <v>52000</v>
      </c>
      <c r="D134">
        <f>AVERAGE(Table_Data[[#This Row],[Salary (Min)]:[Salary (Max)]])</f>
        <v>40000</v>
      </c>
      <c r="E134" t="s">
        <v>6243</v>
      </c>
      <c r="F134" t="s">
        <v>151</v>
      </c>
      <c r="G134" t="s">
        <v>7699</v>
      </c>
      <c r="H134" t="s">
        <v>28</v>
      </c>
      <c r="I134" t="s">
        <v>58</v>
      </c>
      <c r="J134" t="s">
        <v>132</v>
      </c>
      <c r="K134" t="b">
        <v>0</v>
      </c>
      <c r="L134">
        <v>1</v>
      </c>
      <c r="M134">
        <v>1</v>
      </c>
      <c r="N134">
        <v>0</v>
      </c>
      <c r="O134">
        <v>1</v>
      </c>
      <c r="P134">
        <v>0</v>
      </c>
      <c r="Q134">
        <v>1</v>
      </c>
    </row>
    <row r="135" spans="1:17" x14ac:dyDescent="0.3">
      <c r="A135" t="s">
        <v>41</v>
      </c>
      <c r="B135">
        <v>28000</v>
      </c>
      <c r="C135">
        <v>52000</v>
      </c>
      <c r="D135">
        <f>AVERAGE(Table_Data[[#This Row],[Salary (Min)]:[Salary (Max)]])</f>
        <v>40000</v>
      </c>
      <c r="E135" t="s">
        <v>6879</v>
      </c>
      <c r="F135" t="s">
        <v>151</v>
      </c>
      <c r="G135" t="s">
        <v>7699</v>
      </c>
      <c r="H135" t="s">
        <v>35</v>
      </c>
      <c r="I135" t="s">
        <v>194</v>
      </c>
      <c r="J135" t="s">
        <v>229</v>
      </c>
      <c r="K135" t="b">
        <v>0</v>
      </c>
      <c r="L135">
        <v>1</v>
      </c>
      <c r="M135">
        <v>0</v>
      </c>
      <c r="N135">
        <v>0</v>
      </c>
      <c r="O135">
        <v>0</v>
      </c>
      <c r="P135">
        <v>1</v>
      </c>
      <c r="Q135">
        <v>0</v>
      </c>
    </row>
    <row r="136" spans="1:17" x14ac:dyDescent="0.3">
      <c r="A136" t="s">
        <v>41</v>
      </c>
      <c r="B136">
        <v>28000</v>
      </c>
      <c r="C136">
        <v>52000</v>
      </c>
      <c r="D136">
        <f>AVERAGE(Table_Data[[#This Row],[Salary (Min)]:[Salary (Max)]])</f>
        <v>40000</v>
      </c>
      <c r="E136" t="s">
        <v>6444</v>
      </c>
      <c r="F136" t="s">
        <v>151</v>
      </c>
      <c r="G136" t="s">
        <v>7699</v>
      </c>
      <c r="H136" t="s">
        <v>20</v>
      </c>
      <c r="I136" t="s">
        <v>222</v>
      </c>
      <c r="J136" t="s">
        <v>24</v>
      </c>
      <c r="K136" t="b">
        <v>0</v>
      </c>
      <c r="L136">
        <v>0</v>
      </c>
      <c r="M136">
        <v>0</v>
      </c>
      <c r="N136">
        <v>0</v>
      </c>
      <c r="O136">
        <v>0</v>
      </c>
      <c r="P136">
        <v>0</v>
      </c>
      <c r="Q136">
        <v>0</v>
      </c>
    </row>
    <row r="137" spans="1:17" x14ac:dyDescent="0.3">
      <c r="A137" t="s">
        <v>41</v>
      </c>
      <c r="B137">
        <v>28000</v>
      </c>
      <c r="C137">
        <v>52000</v>
      </c>
      <c r="D137">
        <f>AVERAGE(Table_Data[[#This Row],[Salary (Min)]:[Salary (Max)]])</f>
        <v>40000</v>
      </c>
      <c r="E137" t="s">
        <v>7365</v>
      </c>
      <c r="F137" t="s">
        <v>151</v>
      </c>
      <c r="G137" t="s">
        <v>7699</v>
      </c>
      <c r="H137" t="s">
        <v>20</v>
      </c>
      <c r="I137" t="s">
        <v>178</v>
      </c>
      <c r="J137" t="s">
        <v>39</v>
      </c>
      <c r="K137" t="b">
        <v>0</v>
      </c>
      <c r="L137">
        <v>1</v>
      </c>
      <c r="M137">
        <v>1</v>
      </c>
      <c r="N137">
        <v>0</v>
      </c>
      <c r="O137">
        <v>1</v>
      </c>
      <c r="P137">
        <v>0</v>
      </c>
      <c r="Q137">
        <v>1</v>
      </c>
    </row>
    <row r="138" spans="1:17" x14ac:dyDescent="0.3">
      <c r="A138" t="s">
        <v>41</v>
      </c>
      <c r="B138">
        <v>28000</v>
      </c>
      <c r="C138">
        <v>52000</v>
      </c>
      <c r="D138">
        <f>AVERAGE(Table_Data[[#This Row],[Salary (Min)]:[Salary (Max)]])</f>
        <v>40000</v>
      </c>
      <c r="E138" t="s">
        <v>7366</v>
      </c>
      <c r="F138" t="s">
        <v>151</v>
      </c>
      <c r="G138" t="s">
        <v>7699</v>
      </c>
      <c r="H138" t="s">
        <v>28</v>
      </c>
      <c r="I138" t="s">
        <v>29</v>
      </c>
      <c r="J138" t="s">
        <v>75</v>
      </c>
      <c r="K138" t="b">
        <v>0</v>
      </c>
      <c r="L138">
        <v>0</v>
      </c>
      <c r="M138">
        <v>0</v>
      </c>
      <c r="N138">
        <v>0</v>
      </c>
      <c r="O138">
        <v>1</v>
      </c>
      <c r="P138">
        <v>0</v>
      </c>
      <c r="Q138">
        <v>1</v>
      </c>
    </row>
    <row r="139" spans="1:17" x14ac:dyDescent="0.3">
      <c r="A139" t="s">
        <v>6172</v>
      </c>
      <c r="B139">
        <v>28000</v>
      </c>
      <c r="C139">
        <v>52000</v>
      </c>
      <c r="D139">
        <f>AVERAGE(Table_Data[[#This Row],[Salary (Min)]:[Salary (Max)]])</f>
        <v>40000</v>
      </c>
      <c r="E139" t="s">
        <v>6458</v>
      </c>
      <c r="F139" t="s">
        <v>1290</v>
      </c>
      <c r="G139" t="s">
        <v>7700</v>
      </c>
      <c r="H139" t="s">
        <v>118</v>
      </c>
      <c r="I139" t="s">
        <v>222</v>
      </c>
      <c r="J139" t="s">
        <v>39</v>
      </c>
      <c r="K139" t="b">
        <v>0</v>
      </c>
      <c r="L139">
        <v>1</v>
      </c>
      <c r="M139">
        <v>0</v>
      </c>
      <c r="N139">
        <v>0</v>
      </c>
      <c r="O139">
        <v>0</v>
      </c>
      <c r="P139">
        <v>0</v>
      </c>
      <c r="Q139">
        <v>0</v>
      </c>
    </row>
    <row r="140" spans="1:17" x14ac:dyDescent="0.3">
      <c r="A140" t="s">
        <v>41</v>
      </c>
      <c r="B140">
        <v>28000</v>
      </c>
      <c r="C140">
        <v>52000</v>
      </c>
      <c r="D140">
        <f>AVERAGE(Table_Data[[#This Row],[Salary (Min)]:[Salary (Max)]])</f>
        <v>40000</v>
      </c>
      <c r="E140" t="s">
        <v>7366</v>
      </c>
      <c r="F140" t="s">
        <v>151</v>
      </c>
      <c r="G140" t="s">
        <v>7699</v>
      </c>
      <c r="H140" t="s">
        <v>28</v>
      </c>
      <c r="I140" t="s">
        <v>29</v>
      </c>
      <c r="J140" t="s">
        <v>75</v>
      </c>
      <c r="K140" t="b">
        <v>0</v>
      </c>
      <c r="L140">
        <v>1</v>
      </c>
      <c r="M140">
        <v>1</v>
      </c>
      <c r="N140">
        <v>1</v>
      </c>
      <c r="O140">
        <v>0</v>
      </c>
      <c r="P140">
        <v>0</v>
      </c>
      <c r="Q140">
        <v>1</v>
      </c>
    </row>
    <row r="141" spans="1:17" x14ac:dyDescent="0.3">
      <c r="A141" t="s">
        <v>41</v>
      </c>
      <c r="B141">
        <v>28000</v>
      </c>
      <c r="C141">
        <v>52000</v>
      </c>
      <c r="D141">
        <f>AVERAGE(Table_Data[[#This Row],[Salary (Min)]:[Salary (Max)]])</f>
        <v>40000</v>
      </c>
      <c r="E141" t="s">
        <v>7372</v>
      </c>
      <c r="F141" t="s">
        <v>151</v>
      </c>
      <c r="G141" t="s">
        <v>7699</v>
      </c>
      <c r="H141" t="s">
        <v>91</v>
      </c>
      <c r="I141" t="s">
        <v>366</v>
      </c>
      <c r="J141" t="s">
        <v>155</v>
      </c>
      <c r="K141" t="b">
        <v>0</v>
      </c>
      <c r="L141">
        <v>0</v>
      </c>
      <c r="M141">
        <v>0</v>
      </c>
      <c r="N141">
        <v>0</v>
      </c>
      <c r="O141">
        <v>0</v>
      </c>
      <c r="P141">
        <v>0</v>
      </c>
      <c r="Q141">
        <v>0</v>
      </c>
    </row>
    <row r="142" spans="1:17" x14ac:dyDescent="0.3">
      <c r="A142" t="s">
        <v>41</v>
      </c>
      <c r="B142">
        <v>28000</v>
      </c>
      <c r="C142">
        <v>52000</v>
      </c>
      <c r="D142">
        <f>AVERAGE(Table_Data[[#This Row],[Salary (Min)]:[Salary (Max)]])</f>
        <v>40000</v>
      </c>
      <c r="E142" t="s">
        <v>7371</v>
      </c>
      <c r="F142" t="s">
        <v>151</v>
      </c>
      <c r="G142" t="s">
        <v>7699</v>
      </c>
      <c r="H142" t="s">
        <v>91</v>
      </c>
      <c r="I142" t="s">
        <v>186</v>
      </c>
      <c r="J142" t="s">
        <v>441</v>
      </c>
      <c r="K142" t="b">
        <v>0</v>
      </c>
      <c r="L142">
        <v>0</v>
      </c>
      <c r="M142">
        <v>0</v>
      </c>
      <c r="N142">
        <v>0</v>
      </c>
      <c r="O142">
        <v>1</v>
      </c>
      <c r="P142">
        <v>1</v>
      </c>
      <c r="Q142">
        <v>1</v>
      </c>
    </row>
    <row r="143" spans="1:17" x14ac:dyDescent="0.3">
      <c r="A143" t="s">
        <v>6172</v>
      </c>
      <c r="B143">
        <v>28000</v>
      </c>
      <c r="C143">
        <v>52000</v>
      </c>
      <c r="D143">
        <f>AVERAGE(Table_Data[[#This Row],[Salary (Min)]:[Salary (Max)]])</f>
        <v>40000</v>
      </c>
      <c r="E143" t="s">
        <v>7369</v>
      </c>
      <c r="F143" t="s">
        <v>4984</v>
      </c>
      <c r="G143" t="s">
        <v>7701</v>
      </c>
      <c r="H143" t="s">
        <v>28</v>
      </c>
      <c r="I143" t="s">
        <v>2364</v>
      </c>
      <c r="J143" t="s">
        <v>39</v>
      </c>
      <c r="K143" t="b">
        <v>0</v>
      </c>
      <c r="L143">
        <v>1</v>
      </c>
      <c r="M143">
        <v>0</v>
      </c>
      <c r="N143">
        <v>0</v>
      </c>
      <c r="O143">
        <v>0</v>
      </c>
      <c r="P143">
        <v>0</v>
      </c>
      <c r="Q143">
        <v>0</v>
      </c>
    </row>
    <row r="144" spans="1:17" x14ac:dyDescent="0.3">
      <c r="A144" t="s">
        <v>6172</v>
      </c>
      <c r="B144">
        <v>28000</v>
      </c>
      <c r="C144">
        <v>52000</v>
      </c>
      <c r="D144">
        <f>AVERAGE(Table_Data[[#This Row],[Salary (Min)]:[Salary (Max)]])</f>
        <v>40000</v>
      </c>
      <c r="E144" t="s">
        <v>7370</v>
      </c>
      <c r="F144" t="s">
        <v>151</v>
      </c>
      <c r="G144" t="s">
        <v>7699</v>
      </c>
      <c r="H144" t="s">
        <v>28</v>
      </c>
      <c r="I144" t="s">
        <v>29</v>
      </c>
      <c r="J144" t="s">
        <v>132</v>
      </c>
      <c r="K144" t="b">
        <v>0</v>
      </c>
      <c r="L144">
        <v>0</v>
      </c>
      <c r="M144">
        <v>0</v>
      </c>
      <c r="N144">
        <v>0</v>
      </c>
      <c r="O144">
        <v>0</v>
      </c>
      <c r="P144">
        <v>0</v>
      </c>
      <c r="Q144">
        <v>0</v>
      </c>
    </row>
    <row r="145" spans="1:17" x14ac:dyDescent="0.3">
      <c r="A145" t="s">
        <v>41</v>
      </c>
      <c r="B145">
        <v>28000</v>
      </c>
      <c r="C145">
        <v>52000</v>
      </c>
      <c r="D145">
        <f>AVERAGE(Table_Data[[#This Row],[Salary (Min)]:[Salary (Max)]])</f>
        <v>40000</v>
      </c>
      <c r="E145" t="s">
        <v>6264</v>
      </c>
      <c r="F145" t="s">
        <v>151</v>
      </c>
      <c r="G145" t="s">
        <v>7699</v>
      </c>
      <c r="H145" t="s">
        <v>118</v>
      </c>
      <c r="I145" t="s">
        <v>46</v>
      </c>
      <c r="J145" t="s">
        <v>47</v>
      </c>
      <c r="K145" t="b">
        <v>0</v>
      </c>
      <c r="L145">
        <v>1</v>
      </c>
      <c r="M145">
        <v>0</v>
      </c>
      <c r="N145">
        <v>0</v>
      </c>
      <c r="O145">
        <v>0</v>
      </c>
      <c r="P145">
        <v>0</v>
      </c>
      <c r="Q145">
        <v>0</v>
      </c>
    </row>
    <row r="146" spans="1:17" x14ac:dyDescent="0.3">
      <c r="A146" t="s">
        <v>41</v>
      </c>
      <c r="B146">
        <v>29000</v>
      </c>
      <c r="C146">
        <v>38000</v>
      </c>
      <c r="D146">
        <f>AVERAGE(Table_Data[[#This Row],[Salary (Min)]:[Salary (Max)]])</f>
        <v>33500</v>
      </c>
      <c r="E146" t="s">
        <v>6818</v>
      </c>
      <c r="F146" t="s">
        <v>1820</v>
      </c>
      <c r="G146" t="s">
        <v>7702</v>
      </c>
      <c r="H146" t="s">
        <v>118</v>
      </c>
      <c r="I146" t="s">
        <v>1370</v>
      </c>
      <c r="J146" t="s">
        <v>24</v>
      </c>
      <c r="K146" t="b">
        <v>0</v>
      </c>
      <c r="L146">
        <v>1</v>
      </c>
      <c r="M146">
        <v>1</v>
      </c>
      <c r="N146">
        <v>0</v>
      </c>
      <c r="O146">
        <v>1</v>
      </c>
      <c r="P146">
        <v>0</v>
      </c>
      <c r="Q146">
        <v>1</v>
      </c>
    </row>
    <row r="147" spans="1:17" x14ac:dyDescent="0.3">
      <c r="A147" t="s">
        <v>41</v>
      </c>
      <c r="B147">
        <v>29000</v>
      </c>
      <c r="C147">
        <v>38000</v>
      </c>
      <c r="D147">
        <f>AVERAGE(Table_Data[[#This Row],[Salary (Min)]:[Salary (Max)]])</f>
        <v>33500</v>
      </c>
      <c r="E147" t="s">
        <v>6819</v>
      </c>
      <c r="F147" t="s">
        <v>1820</v>
      </c>
      <c r="G147" t="s">
        <v>7702</v>
      </c>
      <c r="H147" t="s">
        <v>20</v>
      </c>
      <c r="I147" t="s">
        <v>2747</v>
      </c>
      <c r="J147" t="s">
        <v>24</v>
      </c>
      <c r="K147" t="b">
        <v>0</v>
      </c>
      <c r="L147">
        <v>1</v>
      </c>
      <c r="M147">
        <v>1</v>
      </c>
      <c r="N147">
        <v>0</v>
      </c>
      <c r="O147">
        <v>0</v>
      </c>
      <c r="P147">
        <v>0</v>
      </c>
      <c r="Q147">
        <v>1</v>
      </c>
    </row>
    <row r="148" spans="1:17" x14ac:dyDescent="0.3">
      <c r="A148" t="s">
        <v>41</v>
      </c>
      <c r="B148">
        <v>29000</v>
      </c>
      <c r="C148">
        <v>38000</v>
      </c>
      <c r="D148">
        <f>AVERAGE(Table_Data[[#This Row],[Salary (Min)]:[Salary (Max)]])</f>
        <v>33500</v>
      </c>
      <c r="E148" t="s">
        <v>6814</v>
      </c>
      <c r="F148" t="s">
        <v>2732</v>
      </c>
      <c r="G148" t="s">
        <v>7703</v>
      </c>
      <c r="H148" t="s">
        <v>35</v>
      </c>
      <c r="I148" t="s">
        <v>29</v>
      </c>
      <c r="J148" t="s">
        <v>24</v>
      </c>
      <c r="K148" t="b">
        <v>0</v>
      </c>
      <c r="L148">
        <v>1</v>
      </c>
      <c r="M148">
        <v>1</v>
      </c>
      <c r="N148">
        <v>1</v>
      </c>
      <c r="O148">
        <v>0</v>
      </c>
      <c r="P148">
        <v>0</v>
      </c>
      <c r="Q148">
        <v>1</v>
      </c>
    </row>
    <row r="149" spans="1:17" x14ac:dyDescent="0.3">
      <c r="A149" t="s">
        <v>41</v>
      </c>
      <c r="B149">
        <v>29000</v>
      </c>
      <c r="C149">
        <v>38000</v>
      </c>
      <c r="D149">
        <f>AVERAGE(Table_Data[[#This Row],[Salary (Min)]:[Salary (Max)]])</f>
        <v>33500</v>
      </c>
      <c r="E149" t="s">
        <v>6815</v>
      </c>
      <c r="F149" t="s">
        <v>2706</v>
      </c>
      <c r="G149" t="s">
        <v>7704</v>
      </c>
      <c r="H149" t="s">
        <v>91</v>
      </c>
      <c r="I149" t="s">
        <v>46</v>
      </c>
      <c r="J149" t="s">
        <v>106</v>
      </c>
      <c r="K149" t="b">
        <v>0</v>
      </c>
      <c r="L149">
        <v>0</v>
      </c>
      <c r="M149">
        <v>0</v>
      </c>
      <c r="N149">
        <v>0</v>
      </c>
      <c r="O149">
        <v>0</v>
      </c>
      <c r="P149">
        <v>0</v>
      </c>
      <c r="Q149">
        <v>1</v>
      </c>
    </row>
    <row r="150" spans="1:17" x14ac:dyDescent="0.3">
      <c r="A150" t="s">
        <v>6172</v>
      </c>
      <c r="B150">
        <v>29000</v>
      </c>
      <c r="C150">
        <v>38000</v>
      </c>
      <c r="D150">
        <f>AVERAGE(Table_Data[[#This Row],[Salary (Min)]:[Salary (Max)]])</f>
        <v>33500</v>
      </c>
      <c r="E150" t="s">
        <v>6816</v>
      </c>
      <c r="F150" t="s">
        <v>1820</v>
      </c>
      <c r="G150" t="s">
        <v>7702</v>
      </c>
      <c r="H150" t="s">
        <v>20</v>
      </c>
      <c r="I150" t="s">
        <v>119</v>
      </c>
      <c r="J150" t="s">
        <v>155</v>
      </c>
      <c r="K150" t="b">
        <v>0</v>
      </c>
      <c r="L150">
        <v>1</v>
      </c>
      <c r="M150">
        <v>0</v>
      </c>
      <c r="N150">
        <v>0</v>
      </c>
      <c r="O150">
        <v>0</v>
      </c>
      <c r="P150">
        <v>0</v>
      </c>
      <c r="Q150">
        <v>1</v>
      </c>
    </row>
    <row r="151" spans="1:17" x14ac:dyDescent="0.3">
      <c r="A151" t="s">
        <v>41</v>
      </c>
      <c r="B151">
        <v>29000</v>
      </c>
      <c r="C151">
        <v>38000</v>
      </c>
      <c r="D151">
        <f>AVERAGE(Table_Data[[#This Row],[Salary (Min)]:[Salary (Max)]])</f>
        <v>33500</v>
      </c>
      <c r="E151" t="s">
        <v>6824</v>
      </c>
      <c r="F151" t="s">
        <v>1820</v>
      </c>
      <c r="G151" t="s">
        <v>7702</v>
      </c>
      <c r="H151" t="s">
        <v>20</v>
      </c>
      <c r="I151" t="s">
        <v>178</v>
      </c>
      <c r="J151" t="s">
        <v>24</v>
      </c>
      <c r="K151" t="b">
        <v>1</v>
      </c>
      <c r="L151">
        <v>0</v>
      </c>
      <c r="M151">
        <v>0</v>
      </c>
      <c r="N151">
        <v>0</v>
      </c>
      <c r="O151">
        <v>0</v>
      </c>
      <c r="P151">
        <v>0</v>
      </c>
      <c r="Q151">
        <v>0</v>
      </c>
    </row>
    <row r="152" spans="1:17" x14ac:dyDescent="0.3">
      <c r="A152" t="s">
        <v>41</v>
      </c>
      <c r="B152">
        <v>29000</v>
      </c>
      <c r="C152">
        <v>38000</v>
      </c>
      <c r="D152">
        <f>AVERAGE(Table_Data[[#This Row],[Salary (Min)]:[Salary (Max)]])</f>
        <v>33500</v>
      </c>
      <c r="E152" t="s">
        <v>6224</v>
      </c>
      <c r="F152" t="s">
        <v>1820</v>
      </c>
      <c r="G152" t="s">
        <v>7702</v>
      </c>
      <c r="H152" t="s">
        <v>91</v>
      </c>
      <c r="I152" t="s">
        <v>366</v>
      </c>
      <c r="J152" t="s">
        <v>155</v>
      </c>
      <c r="K152" t="b">
        <v>0</v>
      </c>
      <c r="L152">
        <v>0</v>
      </c>
      <c r="M152">
        <v>0</v>
      </c>
      <c r="N152">
        <v>0</v>
      </c>
      <c r="O152">
        <v>0</v>
      </c>
      <c r="P152">
        <v>0</v>
      </c>
      <c r="Q152">
        <v>0</v>
      </c>
    </row>
    <row r="153" spans="1:17" x14ac:dyDescent="0.3">
      <c r="A153" t="s">
        <v>41</v>
      </c>
      <c r="B153">
        <v>29000</v>
      </c>
      <c r="C153">
        <v>38000</v>
      </c>
      <c r="D153">
        <f>AVERAGE(Table_Data[[#This Row],[Salary (Min)]:[Salary (Max)]])</f>
        <v>33500</v>
      </c>
      <c r="E153" t="s">
        <v>6825</v>
      </c>
      <c r="F153" t="s">
        <v>1820</v>
      </c>
      <c r="G153" t="s">
        <v>7702</v>
      </c>
      <c r="H153" t="s">
        <v>20</v>
      </c>
      <c r="I153" t="s">
        <v>46</v>
      </c>
      <c r="J153" t="s">
        <v>106</v>
      </c>
      <c r="K153" t="b">
        <v>0</v>
      </c>
      <c r="L153">
        <v>1</v>
      </c>
      <c r="M153">
        <v>1</v>
      </c>
      <c r="N153">
        <v>0</v>
      </c>
      <c r="O153">
        <v>0</v>
      </c>
      <c r="P153">
        <v>0</v>
      </c>
      <c r="Q153">
        <v>1</v>
      </c>
    </row>
    <row r="154" spans="1:17" x14ac:dyDescent="0.3">
      <c r="A154" t="s">
        <v>6172</v>
      </c>
      <c r="B154">
        <v>29000</v>
      </c>
      <c r="C154">
        <v>38000</v>
      </c>
      <c r="D154">
        <f>AVERAGE(Table_Data[[#This Row],[Salary (Min)]:[Salary (Max)]])</f>
        <v>33500</v>
      </c>
      <c r="E154" t="s">
        <v>6693</v>
      </c>
      <c r="F154" t="s">
        <v>1820</v>
      </c>
      <c r="G154" t="s">
        <v>7702</v>
      </c>
      <c r="H154" t="s">
        <v>118</v>
      </c>
      <c r="I154" t="s">
        <v>222</v>
      </c>
      <c r="J154" t="s">
        <v>24</v>
      </c>
      <c r="K154" t="b">
        <v>0</v>
      </c>
      <c r="L154">
        <v>1</v>
      </c>
      <c r="M154">
        <v>1</v>
      </c>
      <c r="N154">
        <v>0</v>
      </c>
      <c r="O154">
        <v>0</v>
      </c>
      <c r="P154">
        <v>0</v>
      </c>
      <c r="Q154">
        <v>1</v>
      </c>
    </row>
    <row r="155" spans="1:17" x14ac:dyDescent="0.3">
      <c r="A155" t="s">
        <v>41</v>
      </c>
      <c r="B155">
        <v>29000</v>
      </c>
      <c r="C155">
        <v>38000</v>
      </c>
      <c r="D155">
        <f>AVERAGE(Table_Data[[#This Row],[Salary (Min)]:[Salary (Max)]])</f>
        <v>33500</v>
      </c>
      <c r="E155" t="s">
        <v>6821</v>
      </c>
      <c r="F155" t="s">
        <v>1820</v>
      </c>
      <c r="G155" t="s">
        <v>7702</v>
      </c>
      <c r="H155" t="s">
        <v>35</v>
      </c>
      <c r="I155" t="s">
        <v>222</v>
      </c>
      <c r="J155" t="s">
        <v>39</v>
      </c>
      <c r="K155" t="b">
        <v>0</v>
      </c>
      <c r="L155">
        <v>0</v>
      </c>
      <c r="M155">
        <v>0</v>
      </c>
      <c r="N155">
        <v>0</v>
      </c>
      <c r="O155">
        <v>0</v>
      </c>
      <c r="P155">
        <v>0</v>
      </c>
      <c r="Q155">
        <v>1</v>
      </c>
    </row>
    <row r="156" spans="1:17" x14ac:dyDescent="0.3">
      <c r="A156" t="s">
        <v>41</v>
      </c>
      <c r="B156">
        <v>29000</v>
      </c>
      <c r="C156">
        <v>38000</v>
      </c>
      <c r="D156">
        <f>AVERAGE(Table_Data[[#This Row],[Salary (Min)]:[Salary (Max)]])</f>
        <v>33500</v>
      </c>
      <c r="E156" t="s">
        <v>6823</v>
      </c>
      <c r="F156" t="s">
        <v>1820</v>
      </c>
      <c r="G156" t="s">
        <v>7702</v>
      </c>
      <c r="H156" t="s">
        <v>28</v>
      </c>
      <c r="I156" t="s">
        <v>1815</v>
      </c>
      <c r="J156" t="s">
        <v>132</v>
      </c>
      <c r="K156" t="b">
        <v>0</v>
      </c>
      <c r="L156">
        <v>1</v>
      </c>
      <c r="M156">
        <v>0</v>
      </c>
      <c r="N156">
        <v>0</v>
      </c>
      <c r="O156">
        <v>0</v>
      </c>
      <c r="P156">
        <v>0</v>
      </c>
      <c r="Q156">
        <v>1</v>
      </c>
    </row>
    <row r="157" spans="1:17" x14ac:dyDescent="0.3">
      <c r="A157" t="s">
        <v>41</v>
      </c>
      <c r="B157">
        <v>29000</v>
      </c>
      <c r="C157">
        <v>38000</v>
      </c>
      <c r="D157">
        <f>AVERAGE(Table_Data[[#This Row],[Salary (Min)]:[Salary (Max)]])</f>
        <v>33500</v>
      </c>
      <c r="E157" t="s">
        <v>6806</v>
      </c>
      <c r="F157" t="s">
        <v>1820</v>
      </c>
      <c r="G157" t="s">
        <v>7702</v>
      </c>
      <c r="H157" t="s">
        <v>35</v>
      </c>
      <c r="I157" t="s">
        <v>1569</v>
      </c>
      <c r="J157" t="s">
        <v>31</v>
      </c>
      <c r="K157" t="b">
        <v>0</v>
      </c>
      <c r="L157">
        <v>1</v>
      </c>
      <c r="M157">
        <v>1</v>
      </c>
      <c r="N157">
        <v>0</v>
      </c>
      <c r="O157">
        <v>0</v>
      </c>
      <c r="P157">
        <v>0</v>
      </c>
      <c r="Q157">
        <v>0</v>
      </c>
    </row>
    <row r="158" spans="1:17" x14ac:dyDescent="0.3">
      <c r="A158" t="s">
        <v>41</v>
      </c>
      <c r="B158">
        <v>29000</v>
      </c>
      <c r="C158">
        <v>38000</v>
      </c>
      <c r="D158">
        <f>AVERAGE(Table_Data[[#This Row],[Salary (Min)]:[Salary (Max)]])</f>
        <v>33500</v>
      </c>
      <c r="E158" t="s">
        <v>6807</v>
      </c>
      <c r="F158" t="s">
        <v>2706</v>
      </c>
      <c r="G158" t="s">
        <v>7704</v>
      </c>
      <c r="H158" t="s">
        <v>118</v>
      </c>
      <c r="I158" t="s">
        <v>1306</v>
      </c>
      <c r="J158" t="s">
        <v>39</v>
      </c>
      <c r="K158" t="b">
        <v>0</v>
      </c>
      <c r="L158">
        <v>1</v>
      </c>
      <c r="M158">
        <v>0</v>
      </c>
      <c r="N158">
        <v>0</v>
      </c>
      <c r="O158">
        <v>1</v>
      </c>
      <c r="P158">
        <v>1</v>
      </c>
      <c r="Q158">
        <v>1</v>
      </c>
    </row>
    <row r="159" spans="1:17" x14ac:dyDescent="0.3">
      <c r="A159" t="s">
        <v>41</v>
      </c>
      <c r="B159">
        <v>29000</v>
      </c>
      <c r="C159">
        <v>38000</v>
      </c>
      <c r="D159">
        <f>AVERAGE(Table_Data[[#This Row],[Salary (Min)]:[Salary (Max)]])</f>
        <v>33500</v>
      </c>
      <c r="E159" t="s">
        <v>6693</v>
      </c>
      <c r="F159" t="s">
        <v>1820</v>
      </c>
      <c r="G159" t="s">
        <v>7702</v>
      </c>
      <c r="H159" t="s">
        <v>118</v>
      </c>
      <c r="I159" t="s">
        <v>222</v>
      </c>
      <c r="J159" t="s">
        <v>24</v>
      </c>
      <c r="K159" t="b">
        <v>0</v>
      </c>
      <c r="L159">
        <v>1</v>
      </c>
      <c r="M159">
        <v>0</v>
      </c>
      <c r="N159">
        <v>0</v>
      </c>
      <c r="O159">
        <v>0</v>
      </c>
      <c r="P159">
        <v>0</v>
      </c>
      <c r="Q159">
        <v>0</v>
      </c>
    </row>
    <row r="160" spans="1:17" x14ac:dyDescent="0.3">
      <c r="A160" t="s">
        <v>41</v>
      </c>
      <c r="B160">
        <v>29000</v>
      </c>
      <c r="C160">
        <v>38000</v>
      </c>
      <c r="D160">
        <f>AVERAGE(Table_Data[[#This Row],[Salary (Min)]:[Salary (Max)]])</f>
        <v>33500</v>
      </c>
      <c r="E160" t="s">
        <v>6169</v>
      </c>
      <c r="F160" t="s">
        <v>1820</v>
      </c>
      <c r="G160" t="s">
        <v>7702</v>
      </c>
      <c r="H160" t="s">
        <v>20</v>
      </c>
      <c r="I160" t="s">
        <v>146</v>
      </c>
      <c r="J160" t="s">
        <v>106</v>
      </c>
      <c r="K160" t="b">
        <v>0</v>
      </c>
      <c r="L160">
        <v>1</v>
      </c>
      <c r="M160">
        <v>1</v>
      </c>
      <c r="N160">
        <v>0</v>
      </c>
      <c r="O160">
        <v>1</v>
      </c>
      <c r="P160">
        <v>0</v>
      </c>
      <c r="Q160">
        <v>1</v>
      </c>
    </row>
    <row r="161" spans="1:17" x14ac:dyDescent="0.3">
      <c r="A161" t="s">
        <v>41</v>
      </c>
      <c r="B161">
        <v>29000</v>
      </c>
      <c r="C161">
        <v>38000</v>
      </c>
      <c r="D161">
        <f>AVERAGE(Table_Data[[#This Row],[Salary (Min)]:[Salary (Max)]])</f>
        <v>33500</v>
      </c>
      <c r="E161" t="s">
        <v>6803</v>
      </c>
      <c r="F161" t="s">
        <v>1820</v>
      </c>
      <c r="G161" t="s">
        <v>7702</v>
      </c>
      <c r="H161" t="s">
        <v>20</v>
      </c>
      <c r="I161" t="s">
        <v>2629</v>
      </c>
      <c r="J161" t="s">
        <v>75</v>
      </c>
      <c r="K161" t="b">
        <v>0</v>
      </c>
      <c r="L161">
        <v>0</v>
      </c>
      <c r="M161">
        <v>1</v>
      </c>
      <c r="N161">
        <v>0</v>
      </c>
      <c r="O161">
        <v>0</v>
      </c>
      <c r="P161">
        <v>0</v>
      </c>
      <c r="Q161">
        <v>0</v>
      </c>
    </row>
    <row r="162" spans="1:17" x14ac:dyDescent="0.3">
      <c r="A162" t="s">
        <v>41</v>
      </c>
      <c r="B162">
        <v>29000</v>
      </c>
      <c r="C162">
        <v>38000</v>
      </c>
      <c r="D162">
        <f>AVERAGE(Table_Data[[#This Row],[Salary (Min)]:[Salary (Max)]])</f>
        <v>33500</v>
      </c>
      <c r="E162" t="s">
        <v>6804</v>
      </c>
      <c r="F162" t="s">
        <v>1820</v>
      </c>
      <c r="G162" t="s">
        <v>7702</v>
      </c>
      <c r="H162" t="s">
        <v>20</v>
      </c>
      <c r="I162" t="s">
        <v>58</v>
      </c>
      <c r="J162" t="s">
        <v>160</v>
      </c>
      <c r="K162" t="b">
        <v>0</v>
      </c>
      <c r="L162">
        <v>0</v>
      </c>
      <c r="M162">
        <v>0</v>
      </c>
      <c r="N162">
        <v>0</v>
      </c>
      <c r="O162">
        <v>0</v>
      </c>
      <c r="P162">
        <v>0</v>
      </c>
      <c r="Q162">
        <v>1</v>
      </c>
    </row>
    <row r="163" spans="1:17" x14ac:dyDescent="0.3">
      <c r="A163" t="s">
        <v>41</v>
      </c>
      <c r="B163">
        <v>29000</v>
      </c>
      <c r="C163">
        <v>38000</v>
      </c>
      <c r="D163">
        <f>AVERAGE(Table_Data[[#This Row],[Salary (Min)]:[Salary (Max)]])</f>
        <v>33500</v>
      </c>
      <c r="E163" t="s">
        <v>6805</v>
      </c>
      <c r="F163" t="s">
        <v>1820</v>
      </c>
      <c r="G163" t="s">
        <v>7702</v>
      </c>
      <c r="H163" t="s">
        <v>91</v>
      </c>
      <c r="I163" t="s">
        <v>274</v>
      </c>
      <c r="J163" t="s">
        <v>106</v>
      </c>
      <c r="K163" t="b">
        <v>0</v>
      </c>
      <c r="L163">
        <v>1</v>
      </c>
      <c r="M163">
        <v>0</v>
      </c>
      <c r="N163">
        <v>0</v>
      </c>
      <c r="O163">
        <v>1</v>
      </c>
      <c r="P163">
        <v>0</v>
      </c>
      <c r="Q163">
        <v>1</v>
      </c>
    </row>
    <row r="164" spans="1:17" x14ac:dyDescent="0.3">
      <c r="A164" t="s">
        <v>41</v>
      </c>
      <c r="B164">
        <v>29000</v>
      </c>
      <c r="C164">
        <v>38000</v>
      </c>
      <c r="D164">
        <f>AVERAGE(Table_Data[[#This Row],[Salary (Min)]:[Salary (Max)]])</f>
        <v>33500</v>
      </c>
      <c r="E164" t="s">
        <v>6811</v>
      </c>
      <c r="F164" t="s">
        <v>1820</v>
      </c>
      <c r="G164" t="s">
        <v>7702</v>
      </c>
      <c r="H164" t="s">
        <v>51</v>
      </c>
      <c r="I164" t="s">
        <v>366</v>
      </c>
      <c r="J164" t="s">
        <v>47</v>
      </c>
      <c r="K164" t="b">
        <v>0</v>
      </c>
      <c r="L164">
        <v>1</v>
      </c>
      <c r="M164">
        <v>1</v>
      </c>
      <c r="N164">
        <v>0</v>
      </c>
      <c r="O164">
        <v>1</v>
      </c>
      <c r="P164">
        <v>0</v>
      </c>
      <c r="Q164">
        <v>1</v>
      </c>
    </row>
    <row r="165" spans="1:17" x14ac:dyDescent="0.3">
      <c r="A165" t="s">
        <v>41</v>
      </c>
      <c r="B165">
        <v>29000</v>
      </c>
      <c r="C165">
        <v>38000</v>
      </c>
      <c r="D165">
        <f>AVERAGE(Table_Data[[#This Row],[Salary (Min)]:[Salary (Max)]])</f>
        <v>33500</v>
      </c>
      <c r="E165" t="s">
        <v>6358</v>
      </c>
      <c r="F165" t="s">
        <v>1820</v>
      </c>
      <c r="G165" t="s">
        <v>7702</v>
      </c>
      <c r="H165" t="s">
        <v>28</v>
      </c>
      <c r="I165" t="s">
        <v>58</v>
      </c>
      <c r="J165" t="s">
        <v>132</v>
      </c>
      <c r="K165" t="b">
        <v>0</v>
      </c>
      <c r="L165">
        <v>1</v>
      </c>
      <c r="M165">
        <v>0</v>
      </c>
      <c r="N165">
        <v>0</v>
      </c>
      <c r="O165">
        <v>0</v>
      </c>
      <c r="P165">
        <v>0</v>
      </c>
      <c r="Q165">
        <v>1</v>
      </c>
    </row>
    <row r="166" spans="1:17" x14ac:dyDescent="0.3">
      <c r="A166" t="s">
        <v>41</v>
      </c>
      <c r="B166">
        <v>29000</v>
      </c>
      <c r="C166">
        <v>38000</v>
      </c>
      <c r="D166">
        <f>AVERAGE(Table_Data[[#This Row],[Salary (Min)]:[Salary (Max)]])</f>
        <v>33500</v>
      </c>
      <c r="E166" t="s">
        <v>6812</v>
      </c>
      <c r="F166" t="s">
        <v>1820</v>
      </c>
      <c r="G166" t="s">
        <v>7702</v>
      </c>
      <c r="H166" t="s">
        <v>118</v>
      </c>
      <c r="I166" t="s">
        <v>2629</v>
      </c>
      <c r="J166" t="s">
        <v>24</v>
      </c>
      <c r="K166" t="b">
        <v>0</v>
      </c>
      <c r="L166">
        <v>1</v>
      </c>
      <c r="M166">
        <v>0</v>
      </c>
      <c r="N166">
        <v>0</v>
      </c>
      <c r="O166">
        <v>1</v>
      </c>
      <c r="P166">
        <v>0</v>
      </c>
      <c r="Q166">
        <v>1</v>
      </c>
    </row>
    <row r="167" spans="1:17" x14ac:dyDescent="0.3">
      <c r="A167" t="s">
        <v>41</v>
      </c>
      <c r="B167">
        <v>29000</v>
      </c>
      <c r="C167">
        <v>38000</v>
      </c>
      <c r="D167">
        <f>AVERAGE(Table_Data[[#This Row],[Salary (Min)]:[Salary (Max)]])</f>
        <v>33500</v>
      </c>
      <c r="E167" t="s">
        <v>6754</v>
      </c>
      <c r="F167" t="s">
        <v>1820</v>
      </c>
      <c r="G167" t="s">
        <v>7702</v>
      </c>
      <c r="H167" t="s">
        <v>91</v>
      </c>
      <c r="I167" t="s">
        <v>222</v>
      </c>
      <c r="J167" t="s">
        <v>39</v>
      </c>
      <c r="K167" t="b">
        <v>0</v>
      </c>
      <c r="L167">
        <v>0</v>
      </c>
      <c r="M167">
        <v>0</v>
      </c>
      <c r="N167">
        <v>0</v>
      </c>
      <c r="O167">
        <v>0</v>
      </c>
      <c r="P167">
        <v>0</v>
      </c>
      <c r="Q167">
        <v>1</v>
      </c>
    </row>
    <row r="168" spans="1:17" x14ac:dyDescent="0.3">
      <c r="A168" t="s">
        <v>41</v>
      </c>
      <c r="B168">
        <v>29000</v>
      </c>
      <c r="C168">
        <v>38000</v>
      </c>
      <c r="D168">
        <f>AVERAGE(Table_Data[[#This Row],[Salary (Min)]:[Salary (Max)]])</f>
        <v>33500</v>
      </c>
      <c r="E168" t="s">
        <v>6808</v>
      </c>
      <c r="F168" t="s">
        <v>1820</v>
      </c>
      <c r="G168" t="s">
        <v>7702</v>
      </c>
      <c r="H168" t="s">
        <v>20</v>
      </c>
      <c r="I168" t="s">
        <v>202</v>
      </c>
      <c r="J168" t="s">
        <v>39</v>
      </c>
      <c r="K168" t="b">
        <v>0</v>
      </c>
      <c r="L168">
        <v>0</v>
      </c>
      <c r="M168">
        <v>0</v>
      </c>
      <c r="N168">
        <v>0</v>
      </c>
      <c r="O168">
        <v>0</v>
      </c>
      <c r="P168">
        <v>0</v>
      </c>
      <c r="Q168">
        <v>0</v>
      </c>
    </row>
    <row r="169" spans="1:17" x14ac:dyDescent="0.3">
      <c r="A169" t="s">
        <v>41</v>
      </c>
      <c r="B169">
        <v>29000</v>
      </c>
      <c r="C169">
        <v>38000</v>
      </c>
      <c r="D169">
        <f>AVERAGE(Table_Data[[#This Row],[Salary (Min)]:[Salary (Max)]])</f>
        <v>33500</v>
      </c>
      <c r="E169" t="s">
        <v>6809</v>
      </c>
      <c r="F169" t="s">
        <v>1820</v>
      </c>
      <c r="G169" t="s">
        <v>7702</v>
      </c>
      <c r="H169" t="s">
        <v>72</v>
      </c>
      <c r="I169" t="s">
        <v>29</v>
      </c>
      <c r="J169" t="s">
        <v>24</v>
      </c>
      <c r="K169" t="b">
        <v>0</v>
      </c>
      <c r="L169">
        <v>1</v>
      </c>
      <c r="M169">
        <v>1</v>
      </c>
      <c r="N169">
        <v>1</v>
      </c>
      <c r="O169">
        <v>0</v>
      </c>
      <c r="P169">
        <v>0</v>
      </c>
      <c r="Q169">
        <v>1</v>
      </c>
    </row>
    <row r="170" spans="1:17" x14ac:dyDescent="0.3">
      <c r="A170" t="s">
        <v>41</v>
      </c>
      <c r="B170">
        <v>29000</v>
      </c>
      <c r="C170">
        <v>38000</v>
      </c>
      <c r="D170">
        <f>AVERAGE(Table_Data[[#This Row],[Salary (Min)]:[Salary (Max)]])</f>
        <v>33500</v>
      </c>
      <c r="E170" t="s">
        <v>6810</v>
      </c>
      <c r="F170" t="s">
        <v>1820</v>
      </c>
      <c r="G170" t="s">
        <v>7702</v>
      </c>
      <c r="H170" t="s">
        <v>137</v>
      </c>
      <c r="I170" t="s">
        <v>282</v>
      </c>
      <c r="J170" t="s">
        <v>39</v>
      </c>
      <c r="K170" t="b">
        <v>0</v>
      </c>
      <c r="L170">
        <v>0</v>
      </c>
      <c r="M170">
        <v>0</v>
      </c>
      <c r="N170">
        <v>0</v>
      </c>
      <c r="O170">
        <v>0</v>
      </c>
      <c r="P170">
        <v>0</v>
      </c>
      <c r="Q170">
        <v>0</v>
      </c>
    </row>
    <row r="171" spans="1:17" x14ac:dyDescent="0.3">
      <c r="A171" t="s">
        <v>41</v>
      </c>
      <c r="B171">
        <v>30000</v>
      </c>
      <c r="C171">
        <v>53000</v>
      </c>
      <c r="D171">
        <f>AVERAGE(Table_Data[[#This Row],[Salary (Min)]:[Salary (Max)]])</f>
        <v>41500</v>
      </c>
      <c r="E171" t="s">
        <v>7120</v>
      </c>
      <c r="F171" t="s">
        <v>1379</v>
      </c>
      <c r="G171" t="s">
        <v>7677</v>
      </c>
      <c r="H171" t="s">
        <v>35</v>
      </c>
      <c r="I171" t="s">
        <v>194</v>
      </c>
      <c r="J171" t="s">
        <v>86</v>
      </c>
      <c r="K171" t="b">
        <v>0</v>
      </c>
      <c r="L171">
        <v>0</v>
      </c>
      <c r="M171">
        <v>0</v>
      </c>
      <c r="N171">
        <v>0</v>
      </c>
      <c r="O171">
        <v>0</v>
      </c>
      <c r="P171">
        <v>0</v>
      </c>
      <c r="Q171">
        <v>0</v>
      </c>
    </row>
    <row r="172" spans="1:17" x14ac:dyDescent="0.3">
      <c r="A172" t="s">
        <v>41</v>
      </c>
      <c r="B172">
        <v>30000</v>
      </c>
      <c r="C172">
        <v>53000</v>
      </c>
      <c r="D172">
        <f>AVERAGE(Table_Data[[#This Row],[Salary (Min)]:[Salary (Max)]])</f>
        <v>41500</v>
      </c>
      <c r="E172" t="s">
        <v>7119</v>
      </c>
      <c r="F172" t="s">
        <v>395</v>
      </c>
      <c r="G172" t="s">
        <v>7680</v>
      </c>
      <c r="H172" t="s">
        <v>28</v>
      </c>
      <c r="I172" t="s">
        <v>46</v>
      </c>
      <c r="J172" t="s">
        <v>39</v>
      </c>
      <c r="K172" t="b">
        <v>0</v>
      </c>
      <c r="L172">
        <v>1</v>
      </c>
      <c r="M172">
        <v>1</v>
      </c>
      <c r="N172">
        <v>0</v>
      </c>
      <c r="O172">
        <v>1</v>
      </c>
      <c r="P172">
        <v>0</v>
      </c>
      <c r="Q172">
        <v>1</v>
      </c>
    </row>
    <row r="173" spans="1:17" x14ac:dyDescent="0.3">
      <c r="A173" t="s">
        <v>41</v>
      </c>
      <c r="B173">
        <v>30000</v>
      </c>
      <c r="C173">
        <v>53000</v>
      </c>
      <c r="D173">
        <f>AVERAGE(Table_Data[[#This Row],[Salary (Min)]:[Salary (Max)]])</f>
        <v>41500</v>
      </c>
      <c r="E173" t="s">
        <v>7121</v>
      </c>
      <c r="F173" t="s">
        <v>1379</v>
      </c>
      <c r="G173" t="s">
        <v>7677</v>
      </c>
      <c r="H173" t="s">
        <v>51</v>
      </c>
      <c r="I173" t="s">
        <v>222</v>
      </c>
      <c r="J173" t="s">
        <v>39</v>
      </c>
      <c r="K173" t="b">
        <v>0</v>
      </c>
      <c r="L173">
        <v>1</v>
      </c>
      <c r="M173">
        <v>0</v>
      </c>
      <c r="N173">
        <v>0</v>
      </c>
      <c r="O173">
        <v>0</v>
      </c>
      <c r="P173">
        <v>0</v>
      </c>
      <c r="Q173">
        <v>0</v>
      </c>
    </row>
    <row r="174" spans="1:17" x14ac:dyDescent="0.3">
      <c r="A174" t="s">
        <v>41</v>
      </c>
      <c r="B174">
        <v>30000</v>
      </c>
      <c r="C174">
        <v>53000</v>
      </c>
      <c r="D174">
        <f>AVERAGE(Table_Data[[#This Row],[Salary (Min)]:[Salary (Max)]])</f>
        <v>41500</v>
      </c>
      <c r="E174" t="s">
        <v>6747</v>
      </c>
      <c r="F174" t="s">
        <v>1362</v>
      </c>
      <c r="G174" t="s">
        <v>7681</v>
      </c>
      <c r="H174" t="s">
        <v>91</v>
      </c>
      <c r="I174" t="s">
        <v>46</v>
      </c>
      <c r="J174" t="s">
        <v>155</v>
      </c>
      <c r="K174" t="b">
        <v>0</v>
      </c>
      <c r="L174">
        <v>1</v>
      </c>
      <c r="M174">
        <v>1</v>
      </c>
      <c r="N174">
        <v>0</v>
      </c>
      <c r="O174">
        <v>1</v>
      </c>
      <c r="P174">
        <v>1</v>
      </c>
      <c r="Q174">
        <v>1</v>
      </c>
    </row>
    <row r="175" spans="1:17" x14ac:dyDescent="0.3">
      <c r="A175" t="s">
        <v>41</v>
      </c>
      <c r="B175">
        <v>30000</v>
      </c>
      <c r="C175">
        <v>53000</v>
      </c>
      <c r="D175">
        <f>AVERAGE(Table_Data[[#This Row],[Salary (Min)]:[Salary (Max)]])</f>
        <v>41500</v>
      </c>
      <c r="E175" t="s">
        <v>6821</v>
      </c>
      <c r="F175" t="s">
        <v>1362</v>
      </c>
      <c r="G175" t="s">
        <v>7681</v>
      </c>
      <c r="H175" t="s">
        <v>35</v>
      </c>
      <c r="I175" t="s">
        <v>222</v>
      </c>
      <c r="J175" t="s">
        <v>39</v>
      </c>
      <c r="K175" t="b">
        <v>0</v>
      </c>
      <c r="L175">
        <v>1</v>
      </c>
      <c r="M175">
        <v>0</v>
      </c>
      <c r="N175">
        <v>0</v>
      </c>
      <c r="O175">
        <v>0</v>
      </c>
      <c r="P175">
        <v>0</v>
      </c>
      <c r="Q175">
        <v>1</v>
      </c>
    </row>
    <row r="176" spans="1:17" x14ac:dyDescent="0.3">
      <c r="A176" t="s">
        <v>41</v>
      </c>
      <c r="B176">
        <v>30000</v>
      </c>
      <c r="C176">
        <v>53000</v>
      </c>
      <c r="D176">
        <f>AVERAGE(Table_Data[[#This Row],[Salary (Min)]:[Salary (Max)]])</f>
        <v>41500</v>
      </c>
      <c r="E176" t="s">
        <v>7115</v>
      </c>
      <c r="F176" t="s">
        <v>1379</v>
      </c>
      <c r="G176" t="s">
        <v>7677</v>
      </c>
      <c r="H176" t="s">
        <v>118</v>
      </c>
      <c r="I176" t="s">
        <v>29</v>
      </c>
      <c r="J176" t="s">
        <v>160</v>
      </c>
      <c r="K176" t="b">
        <v>0</v>
      </c>
      <c r="L176">
        <v>1</v>
      </c>
      <c r="M176">
        <v>1</v>
      </c>
      <c r="N176">
        <v>0</v>
      </c>
      <c r="O176">
        <v>0</v>
      </c>
      <c r="P176">
        <v>0</v>
      </c>
      <c r="Q176">
        <v>1</v>
      </c>
    </row>
    <row r="177" spans="1:17" x14ac:dyDescent="0.3">
      <c r="A177" t="s">
        <v>41</v>
      </c>
      <c r="B177">
        <v>30000</v>
      </c>
      <c r="C177">
        <v>53000</v>
      </c>
      <c r="D177">
        <f>AVERAGE(Table_Data[[#This Row],[Salary (Min)]:[Salary (Max)]])</f>
        <v>41500</v>
      </c>
      <c r="E177" t="s">
        <v>7118</v>
      </c>
      <c r="F177" t="s">
        <v>1379</v>
      </c>
      <c r="G177" t="s">
        <v>7677</v>
      </c>
      <c r="H177" t="s">
        <v>28</v>
      </c>
      <c r="I177" t="s">
        <v>3961</v>
      </c>
      <c r="J177" t="s">
        <v>86</v>
      </c>
      <c r="K177" t="b">
        <v>0</v>
      </c>
      <c r="L177">
        <v>0</v>
      </c>
      <c r="M177">
        <v>0</v>
      </c>
      <c r="N177">
        <v>0</v>
      </c>
      <c r="O177">
        <v>0</v>
      </c>
      <c r="P177">
        <v>0</v>
      </c>
      <c r="Q177">
        <v>1</v>
      </c>
    </row>
    <row r="178" spans="1:17" x14ac:dyDescent="0.3">
      <c r="A178" t="s">
        <v>41</v>
      </c>
      <c r="B178">
        <v>30000</v>
      </c>
      <c r="C178">
        <v>53000</v>
      </c>
      <c r="D178">
        <f>AVERAGE(Table_Data[[#This Row],[Salary (Min)]:[Salary (Max)]])</f>
        <v>41500</v>
      </c>
      <c r="E178" t="s">
        <v>7117</v>
      </c>
      <c r="F178" t="s">
        <v>3958</v>
      </c>
      <c r="G178" t="s">
        <v>7705</v>
      </c>
      <c r="H178" t="s">
        <v>35</v>
      </c>
      <c r="I178" t="s">
        <v>1437</v>
      </c>
      <c r="J178" t="s">
        <v>31</v>
      </c>
      <c r="K178" t="b">
        <v>0</v>
      </c>
      <c r="L178">
        <v>0</v>
      </c>
      <c r="M178">
        <v>0</v>
      </c>
      <c r="N178">
        <v>0</v>
      </c>
      <c r="O178">
        <v>0</v>
      </c>
      <c r="P178">
        <v>0</v>
      </c>
      <c r="Q178">
        <v>0</v>
      </c>
    </row>
    <row r="179" spans="1:17" x14ac:dyDescent="0.3">
      <c r="A179" t="s">
        <v>41</v>
      </c>
      <c r="B179">
        <v>30000</v>
      </c>
      <c r="C179">
        <v>53000</v>
      </c>
      <c r="D179">
        <f>AVERAGE(Table_Data[[#This Row],[Salary (Min)]:[Salary (Max)]])</f>
        <v>41500</v>
      </c>
      <c r="E179" t="s">
        <v>7122</v>
      </c>
      <c r="F179" t="s">
        <v>1379</v>
      </c>
      <c r="G179" t="s">
        <v>7677</v>
      </c>
      <c r="H179" t="s">
        <v>35</v>
      </c>
      <c r="I179" t="s">
        <v>2747</v>
      </c>
      <c r="J179" t="s">
        <v>31</v>
      </c>
      <c r="K179" t="b">
        <v>0</v>
      </c>
      <c r="L179">
        <v>1</v>
      </c>
      <c r="M179">
        <v>1</v>
      </c>
      <c r="N179">
        <v>1</v>
      </c>
      <c r="O179">
        <v>1</v>
      </c>
      <c r="P179">
        <v>0</v>
      </c>
      <c r="Q179">
        <v>1</v>
      </c>
    </row>
    <row r="180" spans="1:17" x14ac:dyDescent="0.3">
      <c r="A180" t="s">
        <v>41</v>
      </c>
      <c r="B180">
        <v>30000</v>
      </c>
      <c r="C180">
        <v>53000</v>
      </c>
      <c r="D180">
        <f>AVERAGE(Table_Data[[#This Row],[Salary (Min)]:[Salary (Max)]])</f>
        <v>41500</v>
      </c>
      <c r="E180" t="s">
        <v>7126</v>
      </c>
      <c r="F180" t="s">
        <v>1362</v>
      </c>
      <c r="G180" t="s">
        <v>7681</v>
      </c>
      <c r="H180" t="s">
        <v>118</v>
      </c>
      <c r="I180" t="s">
        <v>119</v>
      </c>
      <c r="J180" t="s">
        <v>441</v>
      </c>
      <c r="K180" t="b">
        <v>0</v>
      </c>
      <c r="L180">
        <v>1</v>
      </c>
      <c r="M180">
        <v>0</v>
      </c>
      <c r="N180">
        <v>0</v>
      </c>
      <c r="O180">
        <v>0</v>
      </c>
      <c r="P180">
        <v>0</v>
      </c>
      <c r="Q180">
        <v>0</v>
      </c>
    </row>
    <row r="181" spans="1:17" x14ac:dyDescent="0.3">
      <c r="A181" t="s">
        <v>6172</v>
      </c>
      <c r="B181">
        <v>30000</v>
      </c>
      <c r="C181">
        <v>53000</v>
      </c>
      <c r="D181">
        <f>AVERAGE(Table_Data[[#This Row],[Salary (Min)]:[Salary (Max)]])</f>
        <v>41500</v>
      </c>
      <c r="E181" t="s">
        <v>7125</v>
      </c>
      <c r="F181" t="s">
        <v>1362</v>
      </c>
      <c r="G181" t="s">
        <v>7681</v>
      </c>
      <c r="H181" t="s">
        <v>72</v>
      </c>
      <c r="I181" t="s">
        <v>202</v>
      </c>
      <c r="J181" t="s">
        <v>132</v>
      </c>
      <c r="K181" t="b">
        <v>0</v>
      </c>
      <c r="L181">
        <v>0</v>
      </c>
      <c r="M181">
        <v>0</v>
      </c>
      <c r="N181">
        <v>0</v>
      </c>
      <c r="O181">
        <v>0</v>
      </c>
      <c r="P181">
        <v>0</v>
      </c>
      <c r="Q181">
        <v>1</v>
      </c>
    </row>
    <row r="182" spans="1:17" x14ac:dyDescent="0.3">
      <c r="A182" t="s">
        <v>41</v>
      </c>
      <c r="B182">
        <v>30000</v>
      </c>
      <c r="C182">
        <v>53000</v>
      </c>
      <c r="D182">
        <f>AVERAGE(Table_Data[[#This Row],[Salary (Min)]:[Salary (Max)]])</f>
        <v>41500</v>
      </c>
      <c r="E182" t="s">
        <v>7127</v>
      </c>
      <c r="F182" t="s">
        <v>3874</v>
      </c>
      <c r="G182" t="s">
        <v>7678</v>
      </c>
      <c r="H182" t="s">
        <v>72</v>
      </c>
      <c r="I182" t="s">
        <v>202</v>
      </c>
      <c r="J182" t="s">
        <v>229</v>
      </c>
      <c r="K182" t="b">
        <v>0</v>
      </c>
      <c r="L182">
        <v>0</v>
      </c>
      <c r="M182">
        <v>1</v>
      </c>
      <c r="N182">
        <v>0</v>
      </c>
      <c r="O182">
        <v>0</v>
      </c>
      <c r="P182">
        <v>0</v>
      </c>
      <c r="Q182">
        <v>0</v>
      </c>
    </row>
    <row r="183" spans="1:17" x14ac:dyDescent="0.3">
      <c r="A183" t="s">
        <v>6172</v>
      </c>
      <c r="B183">
        <v>30000</v>
      </c>
      <c r="C183">
        <v>53000</v>
      </c>
      <c r="D183">
        <f>AVERAGE(Table_Data[[#This Row],[Salary (Min)]:[Salary (Max)]])</f>
        <v>41500</v>
      </c>
      <c r="E183" t="s">
        <v>6234</v>
      </c>
      <c r="F183" t="s">
        <v>395</v>
      </c>
      <c r="G183" t="s">
        <v>7680</v>
      </c>
      <c r="H183" t="s">
        <v>35</v>
      </c>
      <c r="I183" t="s">
        <v>222</v>
      </c>
      <c r="J183" t="s">
        <v>31</v>
      </c>
      <c r="K183" t="b">
        <v>1</v>
      </c>
      <c r="L183">
        <v>0</v>
      </c>
      <c r="M183">
        <v>0</v>
      </c>
      <c r="N183">
        <v>0</v>
      </c>
      <c r="O183">
        <v>0</v>
      </c>
      <c r="P183">
        <v>0</v>
      </c>
      <c r="Q183">
        <v>1</v>
      </c>
    </row>
    <row r="184" spans="1:17" x14ac:dyDescent="0.3">
      <c r="A184" t="s">
        <v>41</v>
      </c>
      <c r="B184">
        <v>30000</v>
      </c>
      <c r="C184">
        <v>53000</v>
      </c>
      <c r="D184">
        <f>AVERAGE(Table_Data[[#This Row],[Salary (Min)]:[Salary (Max)]])</f>
        <v>41500</v>
      </c>
      <c r="E184" t="s">
        <v>6471</v>
      </c>
      <c r="F184" t="s">
        <v>1379</v>
      </c>
      <c r="G184" t="s">
        <v>7677</v>
      </c>
      <c r="H184" t="s">
        <v>28</v>
      </c>
      <c r="I184" t="s">
        <v>58</v>
      </c>
      <c r="J184" t="s">
        <v>132</v>
      </c>
      <c r="K184" t="b">
        <v>0</v>
      </c>
      <c r="L184">
        <v>0</v>
      </c>
      <c r="M184">
        <v>1</v>
      </c>
      <c r="N184">
        <v>0</v>
      </c>
      <c r="O184">
        <v>0</v>
      </c>
      <c r="P184">
        <v>0</v>
      </c>
      <c r="Q184">
        <v>1</v>
      </c>
    </row>
    <row r="185" spans="1:17" x14ac:dyDescent="0.3">
      <c r="A185" t="s">
        <v>41</v>
      </c>
      <c r="B185">
        <v>30000</v>
      </c>
      <c r="C185">
        <v>53000</v>
      </c>
      <c r="D185">
        <f>AVERAGE(Table_Data[[#This Row],[Salary (Min)]:[Salary (Max)]])</f>
        <v>41500</v>
      </c>
      <c r="E185" t="s">
        <v>6264</v>
      </c>
      <c r="F185" t="s">
        <v>1379</v>
      </c>
      <c r="G185" t="s">
        <v>7677</v>
      </c>
      <c r="H185" t="s">
        <v>118</v>
      </c>
      <c r="I185" t="s">
        <v>46</v>
      </c>
      <c r="J185" t="s">
        <v>47</v>
      </c>
      <c r="K185" t="b">
        <v>0</v>
      </c>
      <c r="L185">
        <v>0</v>
      </c>
      <c r="M185">
        <v>0</v>
      </c>
      <c r="N185">
        <v>0</v>
      </c>
      <c r="O185">
        <v>1</v>
      </c>
      <c r="P185">
        <v>0</v>
      </c>
      <c r="Q185">
        <v>1</v>
      </c>
    </row>
    <row r="186" spans="1:17" x14ac:dyDescent="0.3">
      <c r="A186" t="s">
        <v>41</v>
      </c>
      <c r="B186">
        <v>30000</v>
      </c>
      <c r="C186">
        <v>53000</v>
      </c>
      <c r="D186">
        <f>AVERAGE(Table_Data[[#This Row],[Salary (Min)]:[Salary (Max)]])</f>
        <v>41500</v>
      </c>
      <c r="E186" t="s">
        <v>6214</v>
      </c>
      <c r="F186" t="s">
        <v>395</v>
      </c>
      <c r="G186" t="s">
        <v>7680</v>
      </c>
      <c r="H186" t="s">
        <v>28</v>
      </c>
      <c r="I186" t="s">
        <v>58</v>
      </c>
      <c r="J186" t="s">
        <v>132</v>
      </c>
      <c r="K186" t="b">
        <v>0</v>
      </c>
      <c r="L186">
        <v>0</v>
      </c>
      <c r="M186">
        <v>0</v>
      </c>
      <c r="N186">
        <v>0</v>
      </c>
      <c r="O186">
        <v>0</v>
      </c>
      <c r="P186">
        <v>0</v>
      </c>
      <c r="Q186">
        <v>0</v>
      </c>
    </row>
    <row r="187" spans="1:17" x14ac:dyDescent="0.3">
      <c r="A187" t="s">
        <v>41</v>
      </c>
      <c r="B187">
        <v>30000</v>
      </c>
      <c r="C187">
        <v>53000</v>
      </c>
      <c r="D187">
        <f>AVERAGE(Table_Data[[#This Row],[Salary (Min)]:[Salary (Max)]])</f>
        <v>41500</v>
      </c>
      <c r="E187" t="s">
        <v>7123</v>
      </c>
      <c r="F187" t="s">
        <v>3859</v>
      </c>
      <c r="G187" t="s">
        <v>7679</v>
      </c>
      <c r="H187" t="s">
        <v>20</v>
      </c>
      <c r="I187" t="s">
        <v>2648</v>
      </c>
      <c r="J187" t="s">
        <v>160</v>
      </c>
      <c r="K187" t="b">
        <v>0</v>
      </c>
      <c r="L187">
        <v>1</v>
      </c>
      <c r="M187">
        <v>0</v>
      </c>
      <c r="N187">
        <v>0</v>
      </c>
      <c r="O187">
        <v>1</v>
      </c>
      <c r="P187">
        <v>0</v>
      </c>
      <c r="Q187">
        <v>1</v>
      </c>
    </row>
    <row r="188" spans="1:17" x14ac:dyDescent="0.3">
      <c r="A188" t="s">
        <v>41</v>
      </c>
      <c r="B188">
        <v>30000</v>
      </c>
      <c r="C188">
        <v>54000</v>
      </c>
      <c r="D188">
        <f>AVERAGE(Table_Data[[#This Row],[Salary (Min)]:[Salary (Max)]])</f>
        <v>42000</v>
      </c>
      <c r="E188" t="s">
        <v>6264</v>
      </c>
      <c r="F188" t="s">
        <v>1631</v>
      </c>
      <c r="G188" t="s">
        <v>7706</v>
      </c>
      <c r="H188" t="s">
        <v>118</v>
      </c>
      <c r="I188" t="s">
        <v>46</v>
      </c>
      <c r="J188" t="s">
        <v>47</v>
      </c>
      <c r="K188" t="b">
        <v>0</v>
      </c>
      <c r="L188">
        <v>1</v>
      </c>
      <c r="M188">
        <v>1</v>
      </c>
      <c r="N188">
        <v>1</v>
      </c>
      <c r="O188">
        <v>0</v>
      </c>
      <c r="P188">
        <v>1</v>
      </c>
      <c r="Q188">
        <v>1</v>
      </c>
    </row>
    <row r="189" spans="1:17" x14ac:dyDescent="0.3">
      <c r="A189" t="s">
        <v>41</v>
      </c>
      <c r="B189">
        <v>30000</v>
      </c>
      <c r="C189">
        <v>54000</v>
      </c>
      <c r="D189">
        <f>AVERAGE(Table_Data[[#This Row],[Salary (Min)]:[Salary (Max)]])</f>
        <v>42000</v>
      </c>
      <c r="E189" t="s">
        <v>6264</v>
      </c>
      <c r="F189" t="s">
        <v>1631</v>
      </c>
      <c r="G189" t="s">
        <v>7706</v>
      </c>
      <c r="H189" t="s">
        <v>118</v>
      </c>
      <c r="I189" t="s">
        <v>46</v>
      </c>
      <c r="J189" t="s">
        <v>47</v>
      </c>
      <c r="K189" t="b">
        <v>0</v>
      </c>
      <c r="L189">
        <v>1</v>
      </c>
      <c r="M189">
        <v>0</v>
      </c>
      <c r="N189">
        <v>0</v>
      </c>
      <c r="O189">
        <v>0</v>
      </c>
      <c r="P189">
        <v>0</v>
      </c>
      <c r="Q189">
        <v>1</v>
      </c>
    </row>
    <row r="190" spans="1:17" x14ac:dyDescent="0.3">
      <c r="A190" t="s">
        <v>6172</v>
      </c>
      <c r="B190">
        <v>30000</v>
      </c>
      <c r="C190">
        <v>53000</v>
      </c>
      <c r="D190">
        <f>AVERAGE(Table_Data[[#This Row],[Salary (Min)]:[Salary (Max)]])</f>
        <v>41500</v>
      </c>
      <c r="E190" t="s">
        <v>7108</v>
      </c>
      <c r="F190" t="s">
        <v>1379</v>
      </c>
      <c r="G190" t="s">
        <v>7677</v>
      </c>
      <c r="H190" t="s">
        <v>35</v>
      </c>
      <c r="I190" t="s">
        <v>222</v>
      </c>
      <c r="J190" t="s">
        <v>24</v>
      </c>
      <c r="K190" t="b">
        <v>0</v>
      </c>
      <c r="L190">
        <v>1</v>
      </c>
      <c r="M190">
        <v>0</v>
      </c>
      <c r="N190">
        <v>0</v>
      </c>
      <c r="O190">
        <v>0</v>
      </c>
      <c r="P190">
        <v>0</v>
      </c>
      <c r="Q190">
        <v>1</v>
      </c>
    </row>
    <row r="191" spans="1:17" x14ac:dyDescent="0.3">
      <c r="A191" t="s">
        <v>41</v>
      </c>
      <c r="B191">
        <v>30000</v>
      </c>
      <c r="C191">
        <v>54000</v>
      </c>
      <c r="D191">
        <f>AVERAGE(Table_Data[[#This Row],[Salary (Min)]:[Salary (Max)]])</f>
        <v>42000</v>
      </c>
      <c r="E191" t="s">
        <v>6526</v>
      </c>
      <c r="F191" t="s">
        <v>1631</v>
      </c>
      <c r="G191" t="s">
        <v>7706</v>
      </c>
      <c r="H191" t="s">
        <v>35</v>
      </c>
      <c r="I191" t="s">
        <v>29</v>
      </c>
      <c r="J191" t="s">
        <v>229</v>
      </c>
      <c r="K191" t="b">
        <v>0</v>
      </c>
      <c r="L191">
        <v>1</v>
      </c>
      <c r="M191">
        <v>1</v>
      </c>
      <c r="N191">
        <v>0</v>
      </c>
      <c r="O191">
        <v>0</v>
      </c>
      <c r="P191">
        <v>0</v>
      </c>
      <c r="Q191">
        <v>1</v>
      </c>
    </row>
    <row r="192" spans="1:17" x14ac:dyDescent="0.3">
      <c r="A192" t="s">
        <v>41</v>
      </c>
      <c r="B192">
        <v>30000</v>
      </c>
      <c r="C192">
        <v>54000</v>
      </c>
      <c r="D192">
        <f>AVERAGE(Table_Data[[#This Row],[Salary (Min)]:[Salary (Max)]])</f>
        <v>42000</v>
      </c>
      <c r="E192" t="s">
        <v>6526</v>
      </c>
      <c r="F192" t="s">
        <v>1641</v>
      </c>
      <c r="G192" t="s">
        <v>7707</v>
      </c>
      <c r="H192" t="s">
        <v>35</v>
      </c>
      <c r="I192" t="s">
        <v>29</v>
      </c>
      <c r="J192" t="s">
        <v>229</v>
      </c>
      <c r="K192" t="b">
        <v>0</v>
      </c>
      <c r="L192">
        <v>1</v>
      </c>
      <c r="M192">
        <v>1</v>
      </c>
      <c r="N192">
        <v>0</v>
      </c>
      <c r="O192">
        <v>1</v>
      </c>
      <c r="P192">
        <v>0</v>
      </c>
      <c r="Q192">
        <v>1</v>
      </c>
    </row>
    <row r="193" spans="1:17" x14ac:dyDescent="0.3">
      <c r="A193" t="s">
        <v>41</v>
      </c>
      <c r="B193">
        <v>30000</v>
      </c>
      <c r="C193">
        <v>54000</v>
      </c>
      <c r="D193">
        <f>AVERAGE(Table_Data[[#This Row],[Salary (Min)]:[Salary (Max)]])</f>
        <v>42000</v>
      </c>
      <c r="E193" t="s">
        <v>6264</v>
      </c>
      <c r="F193" t="s">
        <v>1631</v>
      </c>
      <c r="G193" t="s">
        <v>7706</v>
      </c>
      <c r="H193" t="s">
        <v>118</v>
      </c>
      <c r="I193" t="s">
        <v>46</v>
      </c>
      <c r="J193" t="s">
        <v>47</v>
      </c>
      <c r="K193" t="b">
        <v>0</v>
      </c>
      <c r="L193">
        <v>0</v>
      </c>
      <c r="M193">
        <v>0</v>
      </c>
      <c r="N193">
        <v>0</v>
      </c>
      <c r="O193">
        <v>0</v>
      </c>
      <c r="P193">
        <v>0</v>
      </c>
      <c r="Q193">
        <v>0</v>
      </c>
    </row>
    <row r="194" spans="1:17" x14ac:dyDescent="0.3">
      <c r="A194" t="s">
        <v>41</v>
      </c>
      <c r="B194">
        <v>30000</v>
      </c>
      <c r="C194">
        <v>54000</v>
      </c>
      <c r="D194">
        <f>AVERAGE(Table_Data[[#This Row],[Salary (Min)]:[Salary (Max)]])</f>
        <v>42000</v>
      </c>
      <c r="E194" t="s">
        <v>6264</v>
      </c>
      <c r="F194" t="s">
        <v>1631</v>
      </c>
      <c r="G194" t="s">
        <v>7706</v>
      </c>
      <c r="H194" t="s">
        <v>118</v>
      </c>
      <c r="I194" t="s">
        <v>46</v>
      </c>
      <c r="J194" t="s">
        <v>47</v>
      </c>
      <c r="K194" t="b">
        <v>0</v>
      </c>
      <c r="L194">
        <v>0</v>
      </c>
      <c r="M194">
        <v>0</v>
      </c>
      <c r="N194">
        <v>0</v>
      </c>
      <c r="O194">
        <v>0</v>
      </c>
      <c r="P194">
        <v>0</v>
      </c>
      <c r="Q194">
        <v>1</v>
      </c>
    </row>
    <row r="195" spans="1:17" x14ac:dyDescent="0.3">
      <c r="A195" t="s">
        <v>41</v>
      </c>
      <c r="B195">
        <v>30000</v>
      </c>
      <c r="C195">
        <v>54000</v>
      </c>
      <c r="D195">
        <f>AVERAGE(Table_Data[[#This Row],[Salary (Min)]:[Salary (Max)]])</f>
        <v>42000</v>
      </c>
      <c r="E195" t="s">
        <v>6525</v>
      </c>
      <c r="F195" t="s">
        <v>1631</v>
      </c>
      <c r="G195" t="s">
        <v>7706</v>
      </c>
      <c r="H195" t="s">
        <v>51</v>
      </c>
      <c r="I195" t="s">
        <v>66</v>
      </c>
      <c r="J195" t="s">
        <v>229</v>
      </c>
      <c r="K195" t="b">
        <v>0</v>
      </c>
      <c r="L195">
        <v>0</v>
      </c>
      <c r="M195">
        <v>0</v>
      </c>
      <c r="N195">
        <v>0</v>
      </c>
      <c r="O195">
        <v>0</v>
      </c>
      <c r="P195">
        <v>0</v>
      </c>
      <c r="Q195">
        <v>1</v>
      </c>
    </row>
    <row r="196" spans="1:17" x14ac:dyDescent="0.3">
      <c r="A196" t="s">
        <v>41</v>
      </c>
      <c r="B196">
        <v>30000</v>
      </c>
      <c r="C196">
        <v>54000</v>
      </c>
      <c r="D196">
        <f>AVERAGE(Table_Data[[#This Row],[Salary (Min)]:[Salary (Max)]])</f>
        <v>42000</v>
      </c>
      <c r="E196" t="s">
        <v>6524</v>
      </c>
      <c r="F196" t="s">
        <v>1631</v>
      </c>
      <c r="G196" t="s">
        <v>7706</v>
      </c>
      <c r="H196" t="s">
        <v>28</v>
      </c>
      <c r="I196" t="s">
        <v>563</v>
      </c>
      <c r="J196" t="s">
        <v>75</v>
      </c>
      <c r="K196" t="b">
        <v>0</v>
      </c>
      <c r="L196">
        <v>1</v>
      </c>
      <c r="M196">
        <v>1</v>
      </c>
      <c r="N196">
        <v>0</v>
      </c>
      <c r="O196">
        <v>0</v>
      </c>
      <c r="P196">
        <v>1</v>
      </c>
      <c r="Q196">
        <v>0</v>
      </c>
    </row>
    <row r="197" spans="1:17" x14ac:dyDescent="0.3">
      <c r="A197" t="s">
        <v>41</v>
      </c>
      <c r="B197">
        <v>30000</v>
      </c>
      <c r="C197">
        <v>53000</v>
      </c>
      <c r="D197">
        <f>AVERAGE(Table_Data[[#This Row],[Salary (Min)]:[Salary (Max)]])</f>
        <v>41500</v>
      </c>
      <c r="E197" t="s">
        <v>7109</v>
      </c>
      <c r="F197" t="s">
        <v>1379</v>
      </c>
      <c r="G197" t="s">
        <v>7677</v>
      </c>
      <c r="H197" t="s">
        <v>28</v>
      </c>
      <c r="I197" t="s">
        <v>1477</v>
      </c>
      <c r="J197" t="s">
        <v>75</v>
      </c>
      <c r="K197" t="b">
        <v>0</v>
      </c>
      <c r="L197">
        <v>0</v>
      </c>
      <c r="M197">
        <v>0</v>
      </c>
      <c r="N197">
        <v>0</v>
      </c>
      <c r="O197">
        <v>1</v>
      </c>
      <c r="P197">
        <v>0</v>
      </c>
      <c r="Q197">
        <v>1</v>
      </c>
    </row>
    <row r="198" spans="1:17" x14ac:dyDescent="0.3">
      <c r="A198" t="s">
        <v>41</v>
      </c>
      <c r="B198">
        <v>30000</v>
      </c>
      <c r="C198">
        <v>53000</v>
      </c>
      <c r="D198">
        <f>AVERAGE(Table_Data[[#This Row],[Salary (Min)]:[Salary (Max)]])</f>
        <v>41500</v>
      </c>
      <c r="E198" t="s">
        <v>7111</v>
      </c>
      <c r="F198" t="s">
        <v>1379</v>
      </c>
      <c r="G198" t="s">
        <v>7677</v>
      </c>
      <c r="H198" t="s">
        <v>51</v>
      </c>
      <c r="I198" t="s">
        <v>29</v>
      </c>
      <c r="J198" t="s">
        <v>39</v>
      </c>
      <c r="K198" t="b">
        <v>1</v>
      </c>
      <c r="L198">
        <v>1</v>
      </c>
      <c r="M198">
        <v>1</v>
      </c>
      <c r="N198">
        <v>0</v>
      </c>
      <c r="O198">
        <v>0</v>
      </c>
      <c r="P198">
        <v>0</v>
      </c>
      <c r="Q198">
        <v>1</v>
      </c>
    </row>
    <row r="199" spans="1:17" x14ac:dyDescent="0.3">
      <c r="A199" t="s">
        <v>41</v>
      </c>
      <c r="B199">
        <v>30000</v>
      </c>
      <c r="C199">
        <v>53000</v>
      </c>
      <c r="D199">
        <f>AVERAGE(Table_Data[[#This Row],[Salary (Min)]:[Salary (Max)]])</f>
        <v>41500</v>
      </c>
      <c r="E199" t="s">
        <v>6915</v>
      </c>
      <c r="F199" t="s">
        <v>395</v>
      </c>
      <c r="G199" t="s">
        <v>7680</v>
      </c>
      <c r="H199" t="s">
        <v>28</v>
      </c>
      <c r="I199" t="s">
        <v>66</v>
      </c>
      <c r="J199" t="s">
        <v>86</v>
      </c>
      <c r="K199" t="b">
        <v>0</v>
      </c>
      <c r="L199">
        <v>0</v>
      </c>
      <c r="M199">
        <v>0</v>
      </c>
      <c r="N199">
        <v>0</v>
      </c>
      <c r="O199">
        <v>0</v>
      </c>
      <c r="P199">
        <v>0</v>
      </c>
      <c r="Q199">
        <v>1</v>
      </c>
    </row>
    <row r="200" spans="1:17" x14ac:dyDescent="0.3">
      <c r="A200" t="s">
        <v>41</v>
      </c>
      <c r="B200">
        <v>30000</v>
      </c>
      <c r="C200">
        <v>53000</v>
      </c>
      <c r="D200">
        <f>AVERAGE(Table_Data[[#This Row],[Salary (Min)]:[Salary (Max)]])</f>
        <v>41500</v>
      </c>
      <c r="E200" t="s">
        <v>7114</v>
      </c>
      <c r="F200" t="s">
        <v>1379</v>
      </c>
      <c r="G200" t="s">
        <v>7677</v>
      </c>
      <c r="H200" t="s">
        <v>35</v>
      </c>
      <c r="I200" t="s">
        <v>336</v>
      </c>
      <c r="J200" t="s">
        <v>39</v>
      </c>
      <c r="K200" t="b">
        <v>0</v>
      </c>
      <c r="L200">
        <v>0</v>
      </c>
      <c r="M200">
        <v>0</v>
      </c>
      <c r="N200">
        <v>0</v>
      </c>
      <c r="O200">
        <v>0</v>
      </c>
      <c r="P200">
        <v>1</v>
      </c>
      <c r="Q200">
        <v>1</v>
      </c>
    </row>
    <row r="201" spans="1:17" x14ac:dyDescent="0.3">
      <c r="A201" t="s">
        <v>41</v>
      </c>
      <c r="B201">
        <v>30000</v>
      </c>
      <c r="C201">
        <v>53000</v>
      </c>
      <c r="D201">
        <f>AVERAGE(Table_Data[[#This Row],[Salary (Min)]:[Salary (Max)]])</f>
        <v>41500</v>
      </c>
      <c r="E201" t="s">
        <v>7113</v>
      </c>
      <c r="F201" t="s">
        <v>1379</v>
      </c>
      <c r="G201" t="s">
        <v>7677</v>
      </c>
      <c r="H201" t="s">
        <v>28</v>
      </c>
      <c r="I201" t="s">
        <v>1477</v>
      </c>
      <c r="J201" t="s">
        <v>75</v>
      </c>
      <c r="K201" t="b">
        <v>0</v>
      </c>
      <c r="L201">
        <v>0</v>
      </c>
      <c r="M201">
        <v>0</v>
      </c>
      <c r="N201">
        <v>0</v>
      </c>
      <c r="O201">
        <v>0</v>
      </c>
      <c r="P201">
        <v>0</v>
      </c>
      <c r="Q201">
        <v>1</v>
      </c>
    </row>
    <row r="202" spans="1:17" x14ac:dyDescent="0.3">
      <c r="A202" t="s">
        <v>41</v>
      </c>
      <c r="B202">
        <v>30000</v>
      </c>
      <c r="C202">
        <v>53000</v>
      </c>
      <c r="D202">
        <f>AVERAGE(Table_Data[[#This Row],[Salary (Min)]:[Salary (Max)]])</f>
        <v>41500</v>
      </c>
      <c r="E202" t="s">
        <v>7111</v>
      </c>
      <c r="F202" t="s">
        <v>1379</v>
      </c>
      <c r="G202" t="s">
        <v>7677</v>
      </c>
      <c r="H202" t="s">
        <v>51</v>
      </c>
      <c r="I202" t="s">
        <v>29</v>
      </c>
      <c r="J202" t="s">
        <v>39</v>
      </c>
      <c r="K202" t="b">
        <v>1</v>
      </c>
      <c r="L202">
        <v>0</v>
      </c>
      <c r="M202">
        <v>0</v>
      </c>
      <c r="N202">
        <v>0</v>
      </c>
      <c r="O202">
        <v>0</v>
      </c>
      <c r="P202">
        <v>0</v>
      </c>
      <c r="Q202">
        <v>1</v>
      </c>
    </row>
    <row r="203" spans="1:17" x14ac:dyDescent="0.3">
      <c r="A203" t="s">
        <v>41</v>
      </c>
      <c r="B203">
        <v>30000</v>
      </c>
      <c r="C203">
        <v>53000</v>
      </c>
      <c r="D203">
        <f>AVERAGE(Table_Data[[#This Row],[Salary (Min)]:[Salary (Max)]])</f>
        <v>41500</v>
      </c>
      <c r="E203" t="s">
        <v>7112</v>
      </c>
      <c r="F203" t="s">
        <v>1379</v>
      </c>
      <c r="G203" t="s">
        <v>7677</v>
      </c>
      <c r="H203" t="s">
        <v>91</v>
      </c>
      <c r="I203" t="s">
        <v>58</v>
      </c>
      <c r="J203" t="s">
        <v>441</v>
      </c>
      <c r="K203" t="b">
        <v>0</v>
      </c>
      <c r="L203">
        <v>1</v>
      </c>
      <c r="M203">
        <v>0</v>
      </c>
      <c r="N203">
        <v>0</v>
      </c>
      <c r="O203">
        <v>1</v>
      </c>
      <c r="P203">
        <v>0</v>
      </c>
      <c r="Q203">
        <v>1</v>
      </c>
    </row>
    <row r="204" spans="1:17" x14ac:dyDescent="0.3">
      <c r="A204" t="s">
        <v>41</v>
      </c>
      <c r="B204">
        <v>30000</v>
      </c>
      <c r="C204">
        <v>53000</v>
      </c>
      <c r="D204">
        <f>AVERAGE(Table_Data[[#This Row],[Salary (Min)]:[Salary (Max)]])</f>
        <v>41500</v>
      </c>
      <c r="E204" t="s">
        <v>6205</v>
      </c>
      <c r="F204" t="s">
        <v>1379</v>
      </c>
      <c r="G204" t="s">
        <v>7677</v>
      </c>
      <c r="H204" t="s">
        <v>28</v>
      </c>
      <c r="I204" t="s">
        <v>222</v>
      </c>
      <c r="J204" t="s">
        <v>75</v>
      </c>
      <c r="K204" t="b">
        <v>0</v>
      </c>
      <c r="L204">
        <v>1</v>
      </c>
      <c r="M204">
        <v>0</v>
      </c>
      <c r="N204">
        <v>0</v>
      </c>
      <c r="O204">
        <v>0</v>
      </c>
      <c r="P204">
        <v>0</v>
      </c>
      <c r="Q204">
        <v>1</v>
      </c>
    </row>
    <row r="205" spans="1:17" x14ac:dyDescent="0.3">
      <c r="A205" t="s">
        <v>41</v>
      </c>
      <c r="B205">
        <v>31000</v>
      </c>
      <c r="C205">
        <v>59000</v>
      </c>
      <c r="D205">
        <f>AVERAGE(Table_Data[[#This Row],[Salary (Min)]:[Salary (Max)]])</f>
        <v>45000</v>
      </c>
      <c r="E205" t="s">
        <v>6477</v>
      </c>
      <c r="F205" t="s">
        <v>1368</v>
      </c>
      <c r="G205" t="s">
        <v>7685</v>
      </c>
      <c r="H205" t="s">
        <v>118</v>
      </c>
      <c r="I205" t="s">
        <v>46</v>
      </c>
      <c r="J205" t="s">
        <v>441</v>
      </c>
      <c r="K205" t="b">
        <v>0</v>
      </c>
      <c r="L205">
        <v>0</v>
      </c>
      <c r="M205">
        <v>0</v>
      </c>
      <c r="N205">
        <v>0</v>
      </c>
      <c r="O205">
        <v>0</v>
      </c>
      <c r="P205">
        <v>0</v>
      </c>
      <c r="Q205">
        <v>1</v>
      </c>
    </row>
    <row r="206" spans="1:17" x14ac:dyDescent="0.3">
      <c r="A206" t="s">
        <v>41</v>
      </c>
      <c r="B206">
        <v>31000</v>
      </c>
      <c r="C206">
        <v>59000</v>
      </c>
      <c r="D206">
        <f>AVERAGE(Table_Data[[#This Row],[Salary (Min)]:[Salary (Max)]])</f>
        <v>45000</v>
      </c>
      <c r="E206" t="s">
        <v>6443</v>
      </c>
      <c r="F206" t="s">
        <v>1368</v>
      </c>
      <c r="G206" t="s">
        <v>7685</v>
      </c>
      <c r="H206" t="s">
        <v>51</v>
      </c>
      <c r="I206" t="s">
        <v>222</v>
      </c>
      <c r="J206" t="s">
        <v>39</v>
      </c>
      <c r="K206" t="b">
        <v>0</v>
      </c>
      <c r="L206">
        <v>0</v>
      </c>
      <c r="M206">
        <v>0</v>
      </c>
      <c r="N206">
        <v>0</v>
      </c>
      <c r="O206">
        <v>0</v>
      </c>
      <c r="P206">
        <v>0</v>
      </c>
      <c r="Q206">
        <v>0</v>
      </c>
    </row>
    <row r="207" spans="1:17" x14ac:dyDescent="0.3">
      <c r="A207" t="s">
        <v>6172</v>
      </c>
      <c r="B207">
        <v>31000</v>
      </c>
      <c r="C207">
        <v>59000</v>
      </c>
      <c r="D207">
        <f>AVERAGE(Table_Data[[#This Row],[Salary (Min)]:[Salary (Max)]])</f>
        <v>45000</v>
      </c>
      <c r="E207" t="s">
        <v>6489</v>
      </c>
      <c r="F207" t="s">
        <v>1368</v>
      </c>
      <c r="G207" t="s">
        <v>7685</v>
      </c>
      <c r="H207" t="s">
        <v>20</v>
      </c>
      <c r="I207" t="s">
        <v>366</v>
      </c>
      <c r="J207" t="s">
        <v>120</v>
      </c>
      <c r="K207" t="b">
        <v>0</v>
      </c>
      <c r="L207">
        <v>0</v>
      </c>
      <c r="M207">
        <v>0</v>
      </c>
      <c r="N207">
        <v>0</v>
      </c>
      <c r="O207">
        <v>0</v>
      </c>
      <c r="P207">
        <v>0</v>
      </c>
      <c r="Q207">
        <v>1</v>
      </c>
    </row>
    <row r="208" spans="1:17" x14ac:dyDescent="0.3">
      <c r="A208" t="s">
        <v>41</v>
      </c>
      <c r="B208">
        <v>31000</v>
      </c>
      <c r="C208">
        <v>59000</v>
      </c>
      <c r="D208">
        <f>AVERAGE(Table_Data[[#This Row],[Salary (Min)]:[Salary (Max)]])</f>
        <v>45000</v>
      </c>
      <c r="E208" t="s">
        <v>6486</v>
      </c>
      <c r="F208" t="s">
        <v>1392</v>
      </c>
      <c r="G208" t="s">
        <v>7684</v>
      </c>
      <c r="H208" t="s">
        <v>35</v>
      </c>
      <c r="I208" t="s">
        <v>1053</v>
      </c>
      <c r="J208" t="s">
        <v>47</v>
      </c>
      <c r="K208" t="b">
        <v>0</v>
      </c>
      <c r="L208">
        <v>1</v>
      </c>
      <c r="M208">
        <v>1</v>
      </c>
      <c r="N208">
        <v>1</v>
      </c>
      <c r="O208">
        <v>0</v>
      </c>
      <c r="P208">
        <v>1</v>
      </c>
      <c r="Q208">
        <v>1</v>
      </c>
    </row>
    <row r="209" spans="1:17" x14ac:dyDescent="0.3">
      <c r="A209" t="s">
        <v>41</v>
      </c>
      <c r="B209">
        <v>32000</v>
      </c>
      <c r="C209">
        <v>56000</v>
      </c>
      <c r="D209">
        <f>AVERAGE(Table_Data[[#This Row],[Salary (Min)]:[Salary (Max)]])</f>
        <v>44000</v>
      </c>
      <c r="E209" t="s">
        <v>6264</v>
      </c>
      <c r="F209" t="s">
        <v>5898</v>
      </c>
      <c r="G209" t="s">
        <v>7708</v>
      </c>
      <c r="H209" t="s">
        <v>118</v>
      </c>
      <c r="I209" t="s">
        <v>46</v>
      </c>
      <c r="J209" t="s">
        <v>47</v>
      </c>
      <c r="K209" t="b">
        <v>0</v>
      </c>
      <c r="L209">
        <v>1</v>
      </c>
      <c r="M209">
        <v>0</v>
      </c>
      <c r="N209">
        <v>0</v>
      </c>
      <c r="O209">
        <v>0</v>
      </c>
      <c r="P209">
        <v>0</v>
      </c>
      <c r="Q209">
        <v>1</v>
      </c>
    </row>
    <row r="210" spans="1:17" x14ac:dyDescent="0.3">
      <c r="A210" t="s">
        <v>41</v>
      </c>
      <c r="B210">
        <v>32000</v>
      </c>
      <c r="C210">
        <v>56000</v>
      </c>
      <c r="D210">
        <f>AVERAGE(Table_Data[[#This Row],[Salary (Min)]:[Salary (Max)]])</f>
        <v>44000</v>
      </c>
      <c r="E210" t="s">
        <v>6264</v>
      </c>
      <c r="F210" t="s">
        <v>5898</v>
      </c>
      <c r="G210" t="s">
        <v>7708</v>
      </c>
      <c r="H210" t="s">
        <v>118</v>
      </c>
      <c r="I210" t="s">
        <v>46</v>
      </c>
      <c r="J210" t="s">
        <v>47</v>
      </c>
      <c r="K210" t="b">
        <v>0</v>
      </c>
      <c r="L210">
        <v>0</v>
      </c>
      <c r="M210">
        <v>0</v>
      </c>
      <c r="N210">
        <v>0</v>
      </c>
      <c r="O210">
        <v>0</v>
      </c>
      <c r="P210">
        <v>0</v>
      </c>
      <c r="Q210">
        <v>1</v>
      </c>
    </row>
    <row r="211" spans="1:17" x14ac:dyDescent="0.3">
      <c r="A211" t="s">
        <v>41</v>
      </c>
      <c r="B211">
        <v>32000</v>
      </c>
      <c r="C211">
        <v>56000</v>
      </c>
      <c r="D211">
        <f>AVERAGE(Table_Data[[#This Row],[Salary (Min)]:[Salary (Max)]])</f>
        <v>44000</v>
      </c>
      <c r="E211" t="s">
        <v>7596</v>
      </c>
      <c r="F211" t="s">
        <v>5898</v>
      </c>
      <c r="G211" t="s">
        <v>7708</v>
      </c>
      <c r="H211" t="s">
        <v>28</v>
      </c>
      <c r="I211" t="s">
        <v>563</v>
      </c>
      <c r="J211" t="s">
        <v>31</v>
      </c>
      <c r="K211" t="b">
        <v>0</v>
      </c>
      <c r="L211">
        <v>0</v>
      </c>
      <c r="M211">
        <v>0</v>
      </c>
      <c r="N211">
        <v>0</v>
      </c>
      <c r="O211">
        <v>0</v>
      </c>
      <c r="P211">
        <v>0</v>
      </c>
      <c r="Q211">
        <v>1</v>
      </c>
    </row>
    <row r="212" spans="1:17" x14ac:dyDescent="0.3">
      <c r="A212" t="s">
        <v>41</v>
      </c>
      <c r="B212">
        <v>32000</v>
      </c>
      <c r="C212">
        <v>56000</v>
      </c>
      <c r="D212">
        <f>AVERAGE(Table_Data[[#This Row],[Salary (Min)]:[Salary (Max)]])</f>
        <v>44000</v>
      </c>
      <c r="E212" t="s">
        <v>6264</v>
      </c>
      <c r="F212" t="s">
        <v>5898</v>
      </c>
      <c r="G212" t="s">
        <v>7708</v>
      </c>
      <c r="H212" t="s">
        <v>118</v>
      </c>
      <c r="I212" t="s">
        <v>46</v>
      </c>
      <c r="J212" t="s">
        <v>47</v>
      </c>
      <c r="K212" t="b">
        <v>0</v>
      </c>
      <c r="L212">
        <v>1</v>
      </c>
      <c r="M212">
        <v>0</v>
      </c>
      <c r="N212">
        <v>0</v>
      </c>
      <c r="O212">
        <v>0</v>
      </c>
      <c r="P212">
        <v>0</v>
      </c>
      <c r="Q212">
        <v>0</v>
      </c>
    </row>
    <row r="213" spans="1:17" x14ac:dyDescent="0.3">
      <c r="A213" t="s">
        <v>41</v>
      </c>
      <c r="B213">
        <v>34000</v>
      </c>
      <c r="C213">
        <v>61000</v>
      </c>
      <c r="D213">
        <f>AVERAGE(Table_Data[[#This Row],[Salary (Min)]:[Salary (Max)]])</f>
        <v>47500</v>
      </c>
      <c r="E213" t="s">
        <v>7560</v>
      </c>
      <c r="F213" t="s">
        <v>5705</v>
      </c>
      <c r="G213" t="s">
        <v>7709</v>
      </c>
      <c r="H213" t="s">
        <v>72</v>
      </c>
      <c r="I213" t="s">
        <v>46</v>
      </c>
      <c r="J213" t="s">
        <v>47</v>
      </c>
      <c r="K213" t="b">
        <v>0</v>
      </c>
      <c r="L213">
        <v>0</v>
      </c>
      <c r="M213">
        <v>0</v>
      </c>
      <c r="N213">
        <v>0</v>
      </c>
      <c r="O213">
        <v>0</v>
      </c>
      <c r="P213">
        <v>0</v>
      </c>
      <c r="Q213">
        <v>1</v>
      </c>
    </row>
    <row r="214" spans="1:17" x14ac:dyDescent="0.3">
      <c r="A214" t="s">
        <v>41</v>
      </c>
      <c r="B214">
        <v>34000</v>
      </c>
      <c r="C214">
        <v>61000</v>
      </c>
      <c r="D214">
        <f>AVERAGE(Table_Data[[#This Row],[Salary (Min)]:[Salary (Max)]])</f>
        <v>47500</v>
      </c>
      <c r="E214" t="s">
        <v>7561</v>
      </c>
      <c r="F214" t="s">
        <v>5735</v>
      </c>
      <c r="G214" t="s">
        <v>7710</v>
      </c>
      <c r="H214" t="s">
        <v>28</v>
      </c>
      <c r="I214" t="s">
        <v>2364</v>
      </c>
      <c r="J214" t="s">
        <v>132</v>
      </c>
      <c r="K214" t="b">
        <v>0</v>
      </c>
      <c r="L214">
        <v>0</v>
      </c>
      <c r="M214">
        <v>1</v>
      </c>
      <c r="N214">
        <v>0</v>
      </c>
      <c r="O214">
        <v>0</v>
      </c>
      <c r="P214">
        <v>0</v>
      </c>
      <c r="Q214">
        <v>0</v>
      </c>
    </row>
    <row r="215" spans="1:17" x14ac:dyDescent="0.3">
      <c r="A215" t="s">
        <v>41</v>
      </c>
      <c r="B215">
        <v>34000</v>
      </c>
      <c r="C215">
        <v>61000</v>
      </c>
      <c r="D215">
        <f>AVERAGE(Table_Data[[#This Row],[Salary (Min)]:[Salary (Max)]])</f>
        <v>47500</v>
      </c>
      <c r="E215" t="s">
        <v>7017</v>
      </c>
      <c r="F215" t="s">
        <v>5705</v>
      </c>
      <c r="G215" t="s">
        <v>7709</v>
      </c>
      <c r="H215" t="s">
        <v>51</v>
      </c>
      <c r="I215" t="s">
        <v>46</v>
      </c>
      <c r="J215" t="s">
        <v>47</v>
      </c>
      <c r="K215" t="b">
        <v>0</v>
      </c>
      <c r="L215">
        <v>0</v>
      </c>
      <c r="M215">
        <v>0</v>
      </c>
      <c r="N215">
        <v>0</v>
      </c>
      <c r="O215">
        <v>0</v>
      </c>
      <c r="P215">
        <v>0</v>
      </c>
      <c r="Q215">
        <v>1</v>
      </c>
    </row>
    <row r="216" spans="1:17" x14ac:dyDescent="0.3">
      <c r="A216" t="s">
        <v>41</v>
      </c>
      <c r="B216">
        <v>34000</v>
      </c>
      <c r="C216">
        <v>61000</v>
      </c>
      <c r="D216">
        <f>AVERAGE(Table_Data[[#This Row],[Salary (Min)]:[Salary (Max)]])</f>
        <v>47500</v>
      </c>
      <c r="E216" t="s">
        <v>6264</v>
      </c>
      <c r="F216" t="s">
        <v>5705</v>
      </c>
      <c r="G216" t="s">
        <v>7709</v>
      </c>
      <c r="H216" t="s">
        <v>118</v>
      </c>
      <c r="I216" t="s">
        <v>46</v>
      </c>
      <c r="J216" t="s">
        <v>47</v>
      </c>
      <c r="K216" t="b">
        <v>0</v>
      </c>
      <c r="L216">
        <v>0</v>
      </c>
      <c r="M216">
        <v>0</v>
      </c>
      <c r="N216">
        <v>0</v>
      </c>
      <c r="O216">
        <v>0</v>
      </c>
      <c r="P216">
        <v>1</v>
      </c>
      <c r="Q216">
        <v>1</v>
      </c>
    </row>
    <row r="217" spans="1:17" x14ac:dyDescent="0.3">
      <c r="A217" t="s">
        <v>6172</v>
      </c>
      <c r="B217">
        <v>34000</v>
      </c>
      <c r="C217">
        <v>61000</v>
      </c>
      <c r="D217">
        <f>AVERAGE(Table_Data[[#This Row],[Salary (Min)]:[Salary (Max)]])</f>
        <v>47500</v>
      </c>
      <c r="E217" t="s">
        <v>7558</v>
      </c>
      <c r="F217" t="s">
        <v>5705</v>
      </c>
      <c r="G217" t="s">
        <v>7709</v>
      </c>
      <c r="H217" t="s">
        <v>35</v>
      </c>
      <c r="I217" t="s">
        <v>222</v>
      </c>
      <c r="J217" t="s">
        <v>47</v>
      </c>
      <c r="K217" t="b">
        <v>0</v>
      </c>
      <c r="L217">
        <v>1</v>
      </c>
      <c r="M217">
        <v>1</v>
      </c>
      <c r="N217">
        <v>0</v>
      </c>
      <c r="O217">
        <v>1</v>
      </c>
      <c r="P217">
        <v>0</v>
      </c>
      <c r="Q217">
        <v>1</v>
      </c>
    </row>
    <row r="218" spans="1:17" x14ac:dyDescent="0.3">
      <c r="A218" t="s">
        <v>41</v>
      </c>
      <c r="B218">
        <v>34000</v>
      </c>
      <c r="C218">
        <v>61000</v>
      </c>
      <c r="D218">
        <f>AVERAGE(Table_Data[[#This Row],[Salary (Min)]:[Salary (Max)]])</f>
        <v>47500</v>
      </c>
      <c r="E218" t="s">
        <v>6695</v>
      </c>
      <c r="F218" t="s">
        <v>5705</v>
      </c>
      <c r="G218" t="s">
        <v>7709</v>
      </c>
      <c r="H218" t="s">
        <v>20</v>
      </c>
      <c r="I218" t="s">
        <v>222</v>
      </c>
      <c r="J218" t="s">
        <v>47</v>
      </c>
      <c r="K218" t="b">
        <v>0</v>
      </c>
      <c r="L218">
        <v>1</v>
      </c>
      <c r="M218">
        <v>0</v>
      </c>
      <c r="N218">
        <v>0</v>
      </c>
      <c r="O218">
        <v>0</v>
      </c>
      <c r="P218">
        <v>0</v>
      </c>
      <c r="Q218">
        <v>0</v>
      </c>
    </row>
    <row r="219" spans="1:17" x14ac:dyDescent="0.3">
      <c r="A219" t="s">
        <v>41</v>
      </c>
      <c r="B219">
        <v>34000</v>
      </c>
      <c r="C219">
        <v>61000</v>
      </c>
      <c r="D219">
        <f>AVERAGE(Table_Data[[#This Row],[Salary (Min)]:[Salary (Max)]])</f>
        <v>47500</v>
      </c>
      <c r="E219" t="s">
        <v>7554</v>
      </c>
      <c r="F219" t="s">
        <v>5705</v>
      </c>
      <c r="G219" t="s">
        <v>7709</v>
      </c>
      <c r="H219" t="s">
        <v>91</v>
      </c>
      <c r="I219" t="s">
        <v>146</v>
      </c>
      <c r="J219" t="s">
        <v>155</v>
      </c>
      <c r="K219" t="b">
        <v>0</v>
      </c>
      <c r="L219">
        <v>0</v>
      </c>
      <c r="M219">
        <v>1</v>
      </c>
      <c r="N219">
        <v>0</v>
      </c>
      <c r="O219">
        <v>0</v>
      </c>
      <c r="P219">
        <v>0</v>
      </c>
      <c r="Q219">
        <v>0</v>
      </c>
    </row>
    <row r="220" spans="1:17" x14ac:dyDescent="0.3">
      <c r="A220" t="s">
        <v>41</v>
      </c>
      <c r="B220">
        <v>34000</v>
      </c>
      <c r="C220">
        <v>61000</v>
      </c>
      <c r="D220">
        <f>AVERAGE(Table_Data[[#This Row],[Salary (Min)]:[Salary (Max)]])</f>
        <v>47500</v>
      </c>
      <c r="E220" t="s">
        <v>7565</v>
      </c>
      <c r="F220" t="s">
        <v>5757</v>
      </c>
      <c r="G220" t="s">
        <v>7711</v>
      </c>
      <c r="H220" t="s">
        <v>118</v>
      </c>
      <c r="I220" t="s">
        <v>2120</v>
      </c>
      <c r="J220" t="s">
        <v>39</v>
      </c>
      <c r="K220" t="b">
        <v>0</v>
      </c>
      <c r="L220">
        <v>1</v>
      </c>
      <c r="M220">
        <v>0</v>
      </c>
      <c r="N220">
        <v>0</v>
      </c>
      <c r="O220">
        <v>0</v>
      </c>
      <c r="P220">
        <v>0</v>
      </c>
      <c r="Q220">
        <v>1</v>
      </c>
    </row>
    <row r="221" spans="1:17" x14ac:dyDescent="0.3">
      <c r="A221" t="s">
        <v>41</v>
      </c>
      <c r="B221">
        <v>34000</v>
      </c>
      <c r="C221">
        <v>61000</v>
      </c>
      <c r="D221">
        <f>AVERAGE(Table_Data[[#This Row],[Salary (Min)]:[Salary (Max)]])</f>
        <v>47500</v>
      </c>
      <c r="E221" t="s">
        <v>7566</v>
      </c>
      <c r="F221" t="s">
        <v>5701</v>
      </c>
      <c r="G221" t="s">
        <v>7712</v>
      </c>
      <c r="H221" t="s">
        <v>35</v>
      </c>
      <c r="I221" t="s">
        <v>66</v>
      </c>
      <c r="J221" t="s">
        <v>31</v>
      </c>
      <c r="K221" t="b">
        <v>0</v>
      </c>
      <c r="L221">
        <v>0</v>
      </c>
      <c r="M221">
        <v>1</v>
      </c>
      <c r="N221">
        <v>0</v>
      </c>
      <c r="O221">
        <v>0</v>
      </c>
      <c r="P221">
        <v>0</v>
      </c>
      <c r="Q221">
        <v>1</v>
      </c>
    </row>
    <row r="222" spans="1:17" x14ac:dyDescent="0.3">
      <c r="A222" t="s">
        <v>41</v>
      </c>
      <c r="B222">
        <v>34000</v>
      </c>
      <c r="C222">
        <v>61000</v>
      </c>
      <c r="D222">
        <f>AVERAGE(Table_Data[[#This Row],[Salary (Min)]:[Salary (Max)]])</f>
        <v>47500</v>
      </c>
      <c r="E222" t="s">
        <v>7564</v>
      </c>
      <c r="F222" t="s">
        <v>5750</v>
      </c>
      <c r="G222" t="s">
        <v>7713</v>
      </c>
      <c r="H222" t="s">
        <v>28</v>
      </c>
      <c r="I222" t="s">
        <v>29</v>
      </c>
      <c r="J222" t="s">
        <v>31</v>
      </c>
      <c r="K222" t="b">
        <v>0</v>
      </c>
      <c r="L222">
        <v>0</v>
      </c>
      <c r="M222">
        <v>0</v>
      </c>
      <c r="N222">
        <v>0</v>
      </c>
      <c r="O222">
        <v>0</v>
      </c>
      <c r="P222">
        <v>0</v>
      </c>
      <c r="Q222">
        <v>0</v>
      </c>
    </row>
    <row r="223" spans="1:17" x14ac:dyDescent="0.3">
      <c r="A223" t="s">
        <v>41</v>
      </c>
      <c r="B223">
        <v>34000</v>
      </c>
      <c r="C223">
        <v>61000</v>
      </c>
      <c r="D223">
        <f>AVERAGE(Table_Data[[#This Row],[Salary (Min)]:[Salary (Max)]])</f>
        <v>47500</v>
      </c>
      <c r="E223" t="s">
        <v>7562</v>
      </c>
      <c r="F223" t="s">
        <v>5705</v>
      </c>
      <c r="G223" t="s">
        <v>7709</v>
      </c>
      <c r="H223" t="s">
        <v>35</v>
      </c>
      <c r="I223" t="s">
        <v>29</v>
      </c>
      <c r="J223" t="s">
        <v>24</v>
      </c>
      <c r="K223" t="b">
        <v>0</v>
      </c>
      <c r="L223">
        <v>1</v>
      </c>
      <c r="M223">
        <v>0</v>
      </c>
      <c r="N223">
        <v>0</v>
      </c>
      <c r="O223">
        <v>1</v>
      </c>
      <c r="P223">
        <v>0</v>
      </c>
      <c r="Q223">
        <v>1</v>
      </c>
    </row>
    <row r="224" spans="1:17" x14ac:dyDescent="0.3">
      <c r="A224" t="s">
        <v>41</v>
      </c>
      <c r="B224">
        <v>34000</v>
      </c>
      <c r="C224">
        <v>61000</v>
      </c>
      <c r="D224">
        <f>AVERAGE(Table_Data[[#This Row],[Salary (Min)]:[Salary (Max)]])</f>
        <v>47500</v>
      </c>
      <c r="E224" t="s">
        <v>7563</v>
      </c>
      <c r="F224" t="s">
        <v>5744</v>
      </c>
      <c r="G224" t="s">
        <v>7714</v>
      </c>
      <c r="H224" t="s">
        <v>35</v>
      </c>
      <c r="I224" t="s">
        <v>1815</v>
      </c>
      <c r="J224" t="s">
        <v>31</v>
      </c>
      <c r="K224" t="b">
        <v>0</v>
      </c>
      <c r="L224">
        <v>1</v>
      </c>
      <c r="M224">
        <v>1</v>
      </c>
      <c r="N224">
        <v>0</v>
      </c>
      <c r="O224">
        <v>0</v>
      </c>
      <c r="P224">
        <v>0</v>
      </c>
      <c r="Q224">
        <v>1</v>
      </c>
    </row>
    <row r="225" spans="1:17" x14ac:dyDescent="0.3">
      <c r="A225" t="s">
        <v>41</v>
      </c>
      <c r="B225">
        <v>34000</v>
      </c>
      <c r="C225">
        <v>61000</v>
      </c>
      <c r="D225">
        <f>AVERAGE(Table_Data[[#This Row],[Salary (Min)]:[Salary (Max)]])</f>
        <v>47500</v>
      </c>
      <c r="E225" t="s">
        <v>6264</v>
      </c>
      <c r="F225" t="s">
        <v>5705</v>
      </c>
      <c r="G225" t="s">
        <v>7709</v>
      </c>
      <c r="H225" t="s">
        <v>118</v>
      </c>
      <c r="I225" t="s">
        <v>46</v>
      </c>
      <c r="J225" t="s">
        <v>47</v>
      </c>
      <c r="K225" t="b">
        <v>0</v>
      </c>
      <c r="L225">
        <v>1</v>
      </c>
      <c r="M225">
        <v>0</v>
      </c>
      <c r="N225">
        <v>0</v>
      </c>
      <c r="O225">
        <v>0</v>
      </c>
      <c r="P225">
        <v>0</v>
      </c>
      <c r="Q225">
        <v>1</v>
      </c>
    </row>
    <row r="226" spans="1:17" x14ac:dyDescent="0.3">
      <c r="A226" t="s">
        <v>41</v>
      </c>
      <c r="B226">
        <v>34000</v>
      </c>
      <c r="C226">
        <v>61000</v>
      </c>
      <c r="D226">
        <f>AVERAGE(Table_Data[[#This Row],[Salary (Min)]:[Salary (Max)]])</f>
        <v>47500</v>
      </c>
      <c r="E226" t="s">
        <v>7088</v>
      </c>
      <c r="F226" t="s">
        <v>1538</v>
      </c>
      <c r="G226" t="s">
        <v>7715</v>
      </c>
      <c r="H226" t="s">
        <v>118</v>
      </c>
      <c r="I226" t="s">
        <v>46</v>
      </c>
      <c r="J226" t="s">
        <v>160</v>
      </c>
      <c r="K226" t="b">
        <v>0</v>
      </c>
      <c r="L226">
        <v>1</v>
      </c>
      <c r="M226">
        <v>0</v>
      </c>
      <c r="N226">
        <v>0</v>
      </c>
      <c r="O226">
        <v>0</v>
      </c>
      <c r="P226">
        <v>0</v>
      </c>
      <c r="Q226">
        <v>1</v>
      </c>
    </row>
    <row r="227" spans="1:17" x14ac:dyDescent="0.3">
      <c r="A227" t="s">
        <v>41</v>
      </c>
      <c r="B227">
        <v>34000</v>
      </c>
      <c r="C227">
        <v>61000</v>
      </c>
      <c r="D227">
        <f>AVERAGE(Table_Data[[#This Row],[Salary (Min)]:[Salary (Max)]])</f>
        <v>47500</v>
      </c>
      <c r="E227" t="s">
        <v>7550</v>
      </c>
      <c r="F227" t="s">
        <v>5701</v>
      </c>
      <c r="G227" t="s">
        <v>7712</v>
      </c>
      <c r="H227" t="s">
        <v>35</v>
      </c>
      <c r="I227" t="s">
        <v>489</v>
      </c>
      <c r="J227" t="s">
        <v>24</v>
      </c>
      <c r="K227" t="b">
        <v>0</v>
      </c>
      <c r="L227">
        <v>0</v>
      </c>
      <c r="M227">
        <v>0</v>
      </c>
      <c r="N227">
        <v>0</v>
      </c>
      <c r="O227">
        <v>0</v>
      </c>
      <c r="P227">
        <v>0</v>
      </c>
      <c r="Q227">
        <v>0</v>
      </c>
    </row>
    <row r="228" spans="1:17" x14ac:dyDescent="0.3">
      <c r="A228" t="s">
        <v>41</v>
      </c>
      <c r="B228">
        <v>34000</v>
      </c>
      <c r="C228">
        <v>61000</v>
      </c>
      <c r="D228">
        <f>AVERAGE(Table_Data[[#This Row],[Salary (Min)]:[Salary (Max)]])</f>
        <v>47500</v>
      </c>
      <c r="E228" t="s">
        <v>7551</v>
      </c>
      <c r="F228" t="s">
        <v>5705</v>
      </c>
      <c r="G228" t="s">
        <v>7709</v>
      </c>
      <c r="H228" t="s">
        <v>72</v>
      </c>
      <c r="I228" t="s">
        <v>1815</v>
      </c>
      <c r="J228" t="s">
        <v>31</v>
      </c>
      <c r="K228" t="b">
        <v>0</v>
      </c>
      <c r="L228">
        <v>1</v>
      </c>
      <c r="M228">
        <v>0</v>
      </c>
      <c r="N228">
        <v>0</v>
      </c>
      <c r="O228">
        <v>0</v>
      </c>
      <c r="P228">
        <v>0</v>
      </c>
      <c r="Q228">
        <v>1</v>
      </c>
    </row>
    <row r="229" spans="1:17" x14ac:dyDescent="0.3">
      <c r="A229" t="s">
        <v>41</v>
      </c>
      <c r="B229">
        <v>34000</v>
      </c>
      <c r="C229">
        <v>61000</v>
      </c>
      <c r="D229">
        <f>AVERAGE(Table_Data[[#This Row],[Salary (Min)]:[Salary (Max)]])</f>
        <v>47500</v>
      </c>
      <c r="E229" t="s">
        <v>7078</v>
      </c>
      <c r="F229" t="s">
        <v>1538</v>
      </c>
      <c r="G229" t="s">
        <v>7715</v>
      </c>
      <c r="H229" t="s">
        <v>28</v>
      </c>
      <c r="I229" t="s">
        <v>1489</v>
      </c>
      <c r="J229" t="s">
        <v>39</v>
      </c>
      <c r="K229" t="b">
        <v>0</v>
      </c>
      <c r="L229">
        <v>1</v>
      </c>
      <c r="M229">
        <v>0</v>
      </c>
      <c r="N229">
        <v>0</v>
      </c>
      <c r="O229">
        <v>1</v>
      </c>
      <c r="P229">
        <v>1</v>
      </c>
      <c r="Q229">
        <v>1</v>
      </c>
    </row>
    <row r="230" spans="1:17" x14ac:dyDescent="0.3">
      <c r="A230" t="s">
        <v>41</v>
      </c>
      <c r="B230">
        <v>34000</v>
      </c>
      <c r="C230">
        <v>61000</v>
      </c>
      <c r="D230">
        <f>AVERAGE(Table_Data[[#This Row],[Salary (Min)]:[Salary (Max)]])</f>
        <v>47500</v>
      </c>
      <c r="E230" t="s">
        <v>7048</v>
      </c>
      <c r="F230" t="s">
        <v>1538</v>
      </c>
      <c r="G230" t="s">
        <v>7715</v>
      </c>
      <c r="H230" t="s">
        <v>28</v>
      </c>
      <c r="I230" t="s">
        <v>563</v>
      </c>
      <c r="J230" t="s">
        <v>39</v>
      </c>
      <c r="K230" t="b">
        <v>0</v>
      </c>
      <c r="L230">
        <v>1</v>
      </c>
      <c r="M230">
        <v>1</v>
      </c>
      <c r="N230">
        <v>0</v>
      </c>
      <c r="O230">
        <v>1</v>
      </c>
      <c r="P230">
        <v>0</v>
      </c>
      <c r="Q230">
        <v>1</v>
      </c>
    </row>
    <row r="231" spans="1:17" x14ac:dyDescent="0.3">
      <c r="A231" t="s">
        <v>41</v>
      </c>
      <c r="B231">
        <v>34000</v>
      </c>
      <c r="C231">
        <v>61000</v>
      </c>
      <c r="D231">
        <f>AVERAGE(Table_Data[[#This Row],[Salary (Min)]:[Salary (Max)]])</f>
        <v>47500</v>
      </c>
      <c r="E231" t="s">
        <v>7086</v>
      </c>
      <c r="F231" t="s">
        <v>1538</v>
      </c>
      <c r="G231" t="s">
        <v>7715</v>
      </c>
      <c r="H231" t="s">
        <v>51</v>
      </c>
      <c r="I231" t="s">
        <v>222</v>
      </c>
      <c r="J231" t="s">
        <v>39</v>
      </c>
      <c r="K231" t="b">
        <v>0</v>
      </c>
      <c r="L231">
        <v>0</v>
      </c>
      <c r="M231">
        <v>1</v>
      </c>
      <c r="N231">
        <v>0</v>
      </c>
      <c r="O231">
        <v>1</v>
      </c>
      <c r="P231">
        <v>0</v>
      </c>
      <c r="Q231">
        <v>0</v>
      </c>
    </row>
    <row r="232" spans="1:17" x14ac:dyDescent="0.3">
      <c r="A232" t="s">
        <v>41</v>
      </c>
      <c r="B232">
        <v>34000</v>
      </c>
      <c r="C232">
        <v>61000</v>
      </c>
      <c r="D232">
        <f>AVERAGE(Table_Data[[#This Row],[Salary (Min)]:[Salary (Max)]])</f>
        <v>47500</v>
      </c>
      <c r="E232" t="s">
        <v>7087</v>
      </c>
      <c r="F232" t="s">
        <v>1538</v>
      </c>
      <c r="G232" t="s">
        <v>7715</v>
      </c>
      <c r="H232" t="s">
        <v>51</v>
      </c>
      <c r="I232" t="s">
        <v>186</v>
      </c>
      <c r="J232" t="s">
        <v>39</v>
      </c>
      <c r="K232" t="b">
        <v>1</v>
      </c>
      <c r="L232">
        <v>1</v>
      </c>
      <c r="M232">
        <v>0</v>
      </c>
      <c r="N232">
        <v>0</v>
      </c>
      <c r="O232">
        <v>0</v>
      </c>
      <c r="P232">
        <v>0</v>
      </c>
      <c r="Q232">
        <v>1</v>
      </c>
    </row>
    <row r="233" spans="1:17" x14ac:dyDescent="0.3">
      <c r="A233" t="s">
        <v>41</v>
      </c>
      <c r="B233">
        <v>34000</v>
      </c>
      <c r="C233">
        <v>61000</v>
      </c>
      <c r="D233">
        <f>AVERAGE(Table_Data[[#This Row],[Salary (Min)]:[Salary (Max)]])</f>
        <v>47500</v>
      </c>
      <c r="E233" t="s">
        <v>7556</v>
      </c>
      <c r="F233" t="s">
        <v>5705</v>
      </c>
      <c r="G233" t="s">
        <v>7709</v>
      </c>
      <c r="H233" t="s">
        <v>35</v>
      </c>
      <c r="I233" t="s">
        <v>46</v>
      </c>
      <c r="J233" t="s">
        <v>155</v>
      </c>
      <c r="K233" t="b">
        <v>0</v>
      </c>
      <c r="L233">
        <v>1</v>
      </c>
      <c r="M233">
        <v>0</v>
      </c>
      <c r="N233">
        <v>0</v>
      </c>
      <c r="O233">
        <v>1</v>
      </c>
      <c r="P233">
        <v>0</v>
      </c>
      <c r="Q233">
        <v>1</v>
      </c>
    </row>
    <row r="234" spans="1:17" x14ac:dyDescent="0.3">
      <c r="A234" t="s">
        <v>41</v>
      </c>
      <c r="B234">
        <v>34000</v>
      </c>
      <c r="C234">
        <v>61000</v>
      </c>
      <c r="D234">
        <f>AVERAGE(Table_Data[[#This Row],[Salary (Min)]:[Salary (Max)]])</f>
        <v>47500</v>
      </c>
      <c r="E234" t="s">
        <v>6264</v>
      </c>
      <c r="F234" t="s">
        <v>5705</v>
      </c>
      <c r="G234" t="s">
        <v>7709</v>
      </c>
      <c r="H234" t="s">
        <v>118</v>
      </c>
      <c r="I234" t="s">
        <v>46</v>
      </c>
      <c r="J234" t="s">
        <v>47</v>
      </c>
      <c r="K234" t="b">
        <v>0</v>
      </c>
      <c r="L234">
        <v>1</v>
      </c>
      <c r="M234">
        <v>0</v>
      </c>
      <c r="N234">
        <v>0</v>
      </c>
      <c r="O234">
        <v>0</v>
      </c>
      <c r="P234">
        <v>0</v>
      </c>
      <c r="Q234">
        <v>0</v>
      </c>
    </row>
    <row r="235" spans="1:17" x14ac:dyDescent="0.3">
      <c r="A235" t="s">
        <v>41</v>
      </c>
      <c r="B235">
        <v>34000</v>
      </c>
      <c r="C235">
        <v>61000</v>
      </c>
      <c r="D235">
        <f>AVERAGE(Table_Data[[#This Row],[Salary (Min)]:[Salary (Max)]])</f>
        <v>47500</v>
      </c>
      <c r="E235" t="s">
        <v>7557</v>
      </c>
      <c r="F235" t="s">
        <v>5705</v>
      </c>
      <c r="G235" t="s">
        <v>7709</v>
      </c>
      <c r="H235" t="s">
        <v>35</v>
      </c>
      <c r="I235" t="s">
        <v>222</v>
      </c>
      <c r="J235" t="s">
        <v>120</v>
      </c>
      <c r="K235" t="b">
        <v>0</v>
      </c>
      <c r="L235">
        <v>1</v>
      </c>
      <c r="M235">
        <v>1</v>
      </c>
      <c r="N235">
        <v>0</v>
      </c>
      <c r="O235">
        <v>1</v>
      </c>
      <c r="P235">
        <v>0</v>
      </c>
      <c r="Q235">
        <v>1</v>
      </c>
    </row>
    <row r="236" spans="1:17" x14ac:dyDescent="0.3">
      <c r="A236" t="s">
        <v>41</v>
      </c>
      <c r="B236">
        <v>34000</v>
      </c>
      <c r="C236">
        <v>61000</v>
      </c>
      <c r="D236">
        <f>AVERAGE(Table_Data[[#This Row],[Salary (Min)]:[Salary (Max)]])</f>
        <v>47500</v>
      </c>
      <c r="E236" t="s">
        <v>7555</v>
      </c>
      <c r="F236" t="s">
        <v>5705</v>
      </c>
      <c r="G236" t="s">
        <v>7709</v>
      </c>
      <c r="H236" t="s">
        <v>118</v>
      </c>
      <c r="I236" t="s">
        <v>37</v>
      </c>
      <c r="J236" t="s">
        <v>39</v>
      </c>
      <c r="K236" t="b">
        <v>0</v>
      </c>
      <c r="L236">
        <v>1</v>
      </c>
      <c r="M236">
        <v>1</v>
      </c>
      <c r="N236">
        <v>0</v>
      </c>
      <c r="O236">
        <v>1</v>
      </c>
      <c r="P236">
        <v>0</v>
      </c>
      <c r="Q236">
        <v>1</v>
      </c>
    </row>
    <row r="237" spans="1:17" x14ac:dyDescent="0.3">
      <c r="A237" t="s">
        <v>41</v>
      </c>
      <c r="B237">
        <v>34000</v>
      </c>
      <c r="C237">
        <v>61000</v>
      </c>
      <c r="D237">
        <f>AVERAGE(Table_Data[[#This Row],[Salary (Min)]:[Salary (Max)]])</f>
        <v>47500</v>
      </c>
      <c r="E237" t="s">
        <v>7552</v>
      </c>
      <c r="F237" t="s">
        <v>5705</v>
      </c>
      <c r="G237" t="s">
        <v>7709</v>
      </c>
      <c r="H237" t="s">
        <v>118</v>
      </c>
      <c r="I237" t="s">
        <v>119</v>
      </c>
      <c r="J237" t="s">
        <v>160</v>
      </c>
      <c r="K237" t="b">
        <v>0</v>
      </c>
      <c r="L237">
        <v>0</v>
      </c>
      <c r="M237">
        <v>0</v>
      </c>
      <c r="N237">
        <v>0</v>
      </c>
      <c r="O237">
        <v>0</v>
      </c>
      <c r="P237">
        <v>0</v>
      </c>
      <c r="Q237">
        <v>0</v>
      </c>
    </row>
    <row r="238" spans="1:17" x14ac:dyDescent="0.3">
      <c r="A238" t="s">
        <v>41</v>
      </c>
      <c r="B238">
        <v>34000</v>
      </c>
      <c r="C238">
        <v>61000</v>
      </c>
      <c r="D238">
        <f>AVERAGE(Table_Data[[#This Row],[Salary (Min)]:[Salary (Max)]])</f>
        <v>47500</v>
      </c>
      <c r="E238" t="s">
        <v>7553</v>
      </c>
      <c r="F238" t="s">
        <v>5705</v>
      </c>
      <c r="G238" t="s">
        <v>7709</v>
      </c>
      <c r="H238" t="s">
        <v>91</v>
      </c>
      <c r="I238" t="s">
        <v>178</v>
      </c>
      <c r="J238" t="s">
        <v>106</v>
      </c>
      <c r="K238" t="b">
        <v>0</v>
      </c>
      <c r="L238">
        <v>0</v>
      </c>
      <c r="M238">
        <v>0</v>
      </c>
      <c r="N238">
        <v>0</v>
      </c>
      <c r="O238">
        <v>0</v>
      </c>
      <c r="P238">
        <v>0</v>
      </c>
      <c r="Q238">
        <v>0</v>
      </c>
    </row>
    <row r="239" spans="1:17" x14ac:dyDescent="0.3">
      <c r="A239" t="s">
        <v>41</v>
      </c>
      <c r="B239">
        <v>34000</v>
      </c>
      <c r="C239">
        <v>61000</v>
      </c>
      <c r="D239">
        <f>AVERAGE(Table_Data[[#This Row],[Salary (Min)]:[Salary (Max)]])</f>
        <v>47500</v>
      </c>
      <c r="E239" t="s">
        <v>7554</v>
      </c>
      <c r="F239" t="s">
        <v>5705</v>
      </c>
      <c r="G239" t="s">
        <v>7709</v>
      </c>
      <c r="H239" t="s">
        <v>91</v>
      </c>
      <c r="I239" t="s">
        <v>146</v>
      </c>
      <c r="J239" t="s">
        <v>155</v>
      </c>
      <c r="K239" t="b">
        <v>0</v>
      </c>
      <c r="L239">
        <v>0</v>
      </c>
      <c r="M239">
        <v>0</v>
      </c>
      <c r="N239">
        <v>0</v>
      </c>
      <c r="O239">
        <v>0</v>
      </c>
      <c r="P239">
        <v>0</v>
      </c>
      <c r="Q239">
        <v>1</v>
      </c>
    </row>
    <row r="240" spans="1:17" x14ac:dyDescent="0.3">
      <c r="A240" t="s">
        <v>41</v>
      </c>
      <c r="B240">
        <v>35000</v>
      </c>
      <c r="C240">
        <v>67000</v>
      </c>
      <c r="D240">
        <f>AVERAGE(Table_Data[[#This Row],[Salary (Min)]:[Salary (Max)]])</f>
        <v>51000</v>
      </c>
      <c r="E240" t="s">
        <v>7360</v>
      </c>
      <c r="F240" t="s">
        <v>4082</v>
      </c>
      <c r="G240" t="s">
        <v>7716</v>
      </c>
      <c r="H240" t="s">
        <v>20</v>
      </c>
      <c r="I240" t="s">
        <v>46</v>
      </c>
      <c r="J240" t="s">
        <v>47</v>
      </c>
      <c r="K240" t="b">
        <v>0</v>
      </c>
      <c r="L240">
        <v>1</v>
      </c>
      <c r="M240">
        <v>0</v>
      </c>
      <c r="N240">
        <v>0</v>
      </c>
      <c r="O240">
        <v>0</v>
      </c>
      <c r="P240">
        <v>0</v>
      </c>
      <c r="Q240">
        <v>0</v>
      </c>
    </row>
    <row r="241" spans="1:17" x14ac:dyDescent="0.3">
      <c r="A241" t="s">
        <v>41</v>
      </c>
      <c r="B241">
        <v>35000</v>
      </c>
      <c r="C241">
        <v>67000</v>
      </c>
      <c r="D241">
        <f>AVERAGE(Table_Data[[#This Row],[Salary (Min)]:[Salary (Max)]])</f>
        <v>51000</v>
      </c>
      <c r="E241" t="s">
        <v>7361</v>
      </c>
      <c r="F241" t="s">
        <v>4951</v>
      </c>
      <c r="G241" t="s">
        <v>7717</v>
      </c>
      <c r="H241" t="s">
        <v>35</v>
      </c>
      <c r="I241" t="s">
        <v>222</v>
      </c>
      <c r="J241" t="s">
        <v>39</v>
      </c>
      <c r="K241" t="b">
        <v>0</v>
      </c>
      <c r="L241">
        <v>1</v>
      </c>
      <c r="M241">
        <v>1</v>
      </c>
      <c r="N241">
        <v>1</v>
      </c>
      <c r="O241">
        <v>0</v>
      </c>
      <c r="P241">
        <v>0</v>
      </c>
      <c r="Q241">
        <v>1</v>
      </c>
    </row>
    <row r="242" spans="1:17" x14ac:dyDescent="0.3">
      <c r="A242" t="s">
        <v>41</v>
      </c>
      <c r="B242">
        <v>35000</v>
      </c>
      <c r="C242">
        <v>67000</v>
      </c>
      <c r="D242">
        <f>AVERAGE(Table_Data[[#This Row],[Salary (Min)]:[Salary (Max)]])</f>
        <v>51000</v>
      </c>
      <c r="E242" t="s">
        <v>7138</v>
      </c>
      <c r="F242" t="s">
        <v>4082</v>
      </c>
      <c r="G242" t="s">
        <v>7716</v>
      </c>
      <c r="H242" t="s">
        <v>118</v>
      </c>
      <c r="I242" t="s">
        <v>46</v>
      </c>
      <c r="J242" t="s">
        <v>120</v>
      </c>
      <c r="K242" t="b">
        <v>0</v>
      </c>
      <c r="L242">
        <v>0</v>
      </c>
      <c r="M242">
        <v>0</v>
      </c>
      <c r="N242">
        <v>0</v>
      </c>
      <c r="O242">
        <v>1</v>
      </c>
      <c r="P242">
        <v>0</v>
      </c>
      <c r="Q242">
        <v>1</v>
      </c>
    </row>
    <row r="243" spans="1:17" x14ac:dyDescent="0.3">
      <c r="A243" t="s">
        <v>41</v>
      </c>
      <c r="B243">
        <v>35000</v>
      </c>
      <c r="C243">
        <v>42000</v>
      </c>
      <c r="D243">
        <f>AVERAGE(Table_Data[[#This Row],[Salary (Min)]:[Salary (Max)]])</f>
        <v>38500</v>
      </c>
      <c r="E243" t="s">
        <v>7338</v>
      </c>
      <c r="F243" t="s">
        <v>1905</v>
      </c>
      <c r="G243" t="s">
        <v>7718</v>
      </c>
      <c r="H243" t="s">
        <v>51</v>
      </c>
      <c r="I243" t="s">
        <v>4675</v>
      </c>
      <c r="J243" t="s">
        <v>24</v>
      </c>
      <c r="K243" t="b">
        <v>0</v>
      </c>
      <c r="L243">
        <v>1</v>
      </c>
      <c r="M243">
        <v>1</v>
      </c>
      <c r="N243">
        <v>0</v>
      </c>
      <c r="O243">
        <v>1</v>
      </c>
      <c r="P243">
        <v>1</v>
      </c>
      <c r="Q243">
        <v>1</v>
      </c>
    </row>
    <row r="244" spans="1:17" x14ac:dyDescent="0.3">
      <c r="A244" t="s">
        <v>41</v>
      </c>
      <c r="B244">
        <v>35000</v>
      </c>
      <c r="C244">
        <v>67000</v>
      </c>
      <c r="D244">
        <f>AVERAGE(Table_Data[[#This Row],[Salary (Min)]:[Salary (Max)]])</f>
        <v>51000</v>
      </c>
      <c r="E244" t="s">
        <v>7359</v>
      </c>
      <c r="F244" t="s">
        <v>4082</v>
      </c>
      <c r="G244" t="s">
        <v>7716</v>
      </c>
      <c r="H244" t="s">
        <v>118</v>
      </c>
      <c r="I244" t="s">
        <v>2276</v>
      </c>
      <c r="J244" t="s">
        <v>120</v>
      </c>
      <c r="K244" t="b">
        <v>0</v>
      </c>
      <c r="L244">
        <v>0</v>
      </c>
      <c r="M244">
        <v>0</v>
      </c>
      <c r="N244">
        <v>0</v>
      </c>
      <c r="O244">
        <v>0</v>
      </c>
      <c r="P244">
        <v>0</v>
      </c>
      <c r="Q244">
        <v>1</v>
      </c>
    </row>
    <row r="245" spans="1:17" x14ac:dyDescent="0.3">
      <c r="A245" t="s">
        <v>41</v>
      </c>
      <c r="B245">
        <v>35000</v>
      </c>
      <c r="C245">
        <v>67000</v>
      </c>
      <c r="D245">
        <f>AVERAGE(Table_Data[[#This Row],[Salary (Min)]:[Salary (Max)]])</f>
        <v>51000</v>
      </c>
      <c r="E245" t="s">
        <v>7568</v>
      </c>
      <c r="F245" t="s">
        <v>174</v>
      </c>
      <c r="G245" t="s">
        <v>7719</v>
      </c>
      <c r="H245" t="s">
        <v>35</v>
      </c>
      <c r="I245" t="s">
        <v>194</v>
      </c>
      <c r="J245" t="s">
        <v>39</v>
      </c>
      <c r="K245" t="b">
        <v>1</v>
      </c>
      <c r="L245">
        <v>1</v>
      </c>
      <c r="M245">
        <v>1</v>
      </c>
      <c r="N245">
        <v>0</v>
      </c>
      <c r="O245">
        <v>0</v>
      </c>
      <c r="P245">
        <v>0</v>
      </c>
      <c r="Q245">
        <v>0</v>
      </c>
    </row>
    <row r="246" spans="1:17" x14ac:dyDescent="0.3">
      <c r="A246" t="s">
        <v>6172</v>
      </c>
      <c r="B246">
        <v>35000</v>
      </c>
      <c r="C246">
        <v>67000</v>
      </c>
      <c r="D246">
        <f>AVERAGE(Table_Data[[#This Row],[Salary (Min)]:[Salary (Max)]])</f>
        <v>51000</v>
      </c>
      <c r="E246" t="s">
        <v>7569</v>
      </c>
      <c r="F246" t="s">
        <v>174</v>
      </c>
      <c r="G246" t="s">
        <v>7719</v>
      </c>
      <c r="H246" t="s">
        <v>35</v>
      </c>
      <c r="I246" t="s">
        <v>66</v>
      </c>
      <c r="J246" t="s">
        <v>39</v>
      </c>
      <c r="K246" t="b">
        <v>0</v>
      </c>
      <c r="L246">
        <v>1</v>
      </c>
      <c r="M246">
        <v>1</v>
      </c>
      <c r="N246">
        <v>0</v>
      </c>
      <c r="O246">
        <v>1</v>
      </c>
      <c r="P246">
        <v>0</v>
      </c>
      <c r="Q246">
        <v>1</v>
      </c>
    </row>
    <row r="247" spans="1:17" x14ac:dyDescent="0.3">
      <c r="A247" t="s">
        <v>41</v>
      </c>
      <c r="B247">
        <v>35000</v>
      </c>
      <c r="C247">
        <v>67000</v>
      </c>
      <c r="D247">
        <f>AVERAGE(Table_Data[[#This Row],[Salary (Min)]:[Salary (Max)]])</f>
        <v>51000</v>
      </c>
      <c r="E247" t="s">
        <v>7567</v>
      </c>
      <c r="F247" t="s">
        <v>5764</v>
      </c>
      <c r="G247" t="s">
        <v>7720</v>
      </c>
      <c r="H247" t="s">
        <v>72</v>
      </c>
      <c r="I247" t="s">
        <v>46</v>
      </c>
      <c r="J247" t="s">
        <v>229</v>
      </c>
      <c r="K247" t="b">
        <v>0</v>
      </c>
      <c r="L247">
        <v>1</v>
      </c>
      <c r="M247">
        <v>1</v>
      </c>
      <c r="N247">
        <v>0</v>
      </c>
      <c r="O247">
        <v>1</v>
      </c>
      <c r="P247">
        <v>0</v>
      </c>
      <c r="Q247">
        <v>1</v>
      </c>
    </row>
    <row r="248" spans="1:17" x14ac:dyDescent="0.3">
      <c r="A248" t="s">
        <v>41</v>
      </c>
      <c r="B248">
        <v>35000</v>
      </c>
      <c r="C248">
        <v>67000</v>
      </c>
      <c r="D248">
        <f>AVERAGE(Table_Data[[#This Row],[Salary (Min)]:[Salary (Max)]])</f>
        <v>51000</v>
      </c>
      <c r="E248" t="s">
        <v>7360</v>
      </c>
      <c r="F248" t="s">
        <v>4082</v>
      </c>
      <c r="G248" t="s">
        <v>7716</v>
      </c>
      <c r="H248" t="s">
        <v>20</v>
      </c>
      <c r="I248" t="s">
        <v>46</v>
      </c>
      <c r="J248" t="s">
        <v>47</v>
      </c>
      <c r="K248" t="b">
        <v>0</v>
      </c>
      <c r="L248">
        <v>0</v>
      </c>
      <c r="M248">
        <v>0</v>
      </c>
      <c r="N248">
        <v>0</v>
      </c>
      <c r="O248">
        <v>0</v>
      </c>
      <c r="P248">
        <v>0</v>
      </c>
      <c r="Q248">
        <v>1</v>
      </c>
    </row>
    <row r="249" spans="1:17" x14ac:dyDescent="0.3">
      <c r="A249" t="s">
        <v>41</v>
      </c>
      <c r="B249">
        <v>35000</v>
      </c>
      <c r="C249">
        <v>42000</v>
      </c>
      <c r="D249">
        <f>AVERAGE(Table_Data[[#This Row],[Salary (Min)]:[Salary (Max)]])</f>
        <v>38500</v>
      </c>
      <c r="E249" t="s">
        <v>7332</v>
      </c>
      <c r="F249" t="s">
        <v>1905</v>
      </c>
      <c r="G249" t="s">
        <v>7718</v>
      </c>
      <c r="H249" t="s">
        <v>91</v>
      </c>
      <c r="I249" t="s">
        <v>2648</v>
      </c>
      <c r="J249" t="s">
        <v>441</v>
      </c>
      <c r="K249" t="b">
        <v>0</v>
      </c>
      <c r="L249">
        <v>1</v>
      </c>
      <c r="M249">
        <v>0</v>
      </c>
      <c r="N249">
        <v>0</v>
      </c>
      <c r="O249">
        <v>0</v>
      </c>
      <c r="P249">
        <v>0</v>
      </c>
      <c r="Q249">
        <v>1</v>
      </c>
    </row>
    <row r="250" spans="1:17" x14ac:dyDescent="0.3">
      <c r="A250" t="s">
        <v>41</v>
      </c>
      <c r="B250">
        <v>35000</v>
      </c>
      <c r="C250">
        <v>42000</v>
      </c>
      <c r="D250">
        <f>AVERAGE(Table_Data[[#This Row],[Salary (Min)]:[Salary (Max)]])</f>
        <v>38500</v>
      </c>
      <c r="E250" t="s">
        <v>7333</v>
      </c>
      <c r="F250" t="s">
        <v>4839</v>
      </c>
      <c r="G250" t="s">
        <v>7721</v>
      </c>
      <c r="H250" t="s">
        <v>137</v>
      </c>
      <c r="I250" t="s">
        <v>99</v>
      </c>
      <c r="J250" t="s">
        <v>155</v>
      </c>
      <c r="K250" t="b">
        <v>0</v>
      </c>
      <c r="L250">
        <v>0</v>
      </c>
      <c r="M250">
        <v>0</v>
      </c>
      <c r="N250">
        <v>0</v>
      </c>
      <c r="O250">
        <v>0</v>
      </c>
      <c r="P250">
        <v>0</v>
      </c>
      <c r="Q250">
        <v>1</v>
      </c>
    </row>
    <row r="251" spans="1:17" x14ac:dyDescent="0.3">
      <c r="A251" t="s">
        <v>41</v>
      </c>
      <c r="B251">
        <v>35000</v>
      </c>
      <c r="C251">
        <v>42000</v>
      </c>
      <c r="D251">
        <f>AVERAGE(Table_Data[[#This Row],[Salary (Min)]:[Salary (Max)]])</f>
        <v>38500</v>
      </c>
      <c r="E251" t="s">
        <v>6264</v>
      </c>
      <c r="F251" t="s">
        <v>1905</v>
      </c>
      <c r="G251" t="s">
        <v>7718</v>
      </c>
      <c r="H251" t="s">
        <v>118</v>
      </c>
      <c r="I251" t="s">
        <v>46</v>
      </c>
      <c r="J251" t="s">
        <v>47</v>
      </c>
      <c r="K251" t="b">
        <v>0</v>
      </c>
      <c r="L251">
        <v>1</v>
      </c>
      <c r="M251">
        <v>1</v>
      </c>
      <c r="N251">
        <v>0</v>
      </c>
      <c r="O251">
        <v>0</v>
      </c>
      <c r="P251">
        <v>0</v>
      </c>
      <c r="Q251">
        <v>0</v>
      </c>
    </row>
    <row r="252" spans="1:17" x14ac:dyDescent="0.3">
      <c r="A252" t="s">
        <v>41</v>
      </c>
      <c r="B252">
        <v>35000</v>
      </c>
      <c r="C252">
        <v>42000</v>
      </c>
      <c r="D252">
        <f>AVERAGE(Table_Data[[#This Row],[Salary (Min)]:[Salary (Max)]])</f>
        <v>38500</v>
      </c>
      <c r="E252" t="s">
        <v>7330</v>
      </c>
      <c r="F252" t="s">
        <v>1905</v>
      </c>
      <c r="G252" t="s">
        <v>7718</v>
      </c>
      <c r="H252" t="s">
        <v>20</v>
      </c>
      <c r="I252" t="s">
        <v>4675</v>
      </c>
      <c r="J252" t="s">
        <v>39</v>
      </c>
      <c r="K252" t="b">
        <v>0</v>
      </c>
      <c r="L252">
        <v>1</v>
      </c>
      <c r="M252">
        <v>0</v>
      </c>
      <c r="N252">
        <v>0</v>
      </c>
      <c r="O252">
        <v>0</v>
      </c>
      <c r="P252">
        <v>0</v>
      </c>
      <c r="Q252">
        <v>1</v>
      </c>
    </row>
    <row r="253" spans="1:17" x14ac:dyDescent="0.3">
      <c r="A253" t="s">
        <v>41</v>
      </c>
      <c r="B253">
        <v>35000</v>
      </c>
      <c r="C253">
        <v>42000</v>
      </c>
      <c r="D253">
        <f>AVERAGE(Table_Data[[#This Row],[Salary (Min)]:[Salary (Max)]])</f>
        <v>38500</v>
      </c>
      <c r="E253" t="s">
        <v>7332</v>
      </c>
      <c r="F253" t="s">
        <v>1905</v>
      </c>
      <c r="G253" t="s">
        <v>7718</v>
      </c>
      <c r="H253" t="s">
        <v>91</v>
      </c>
      <c r="I253" t="s">
        <v>2648</v>
      </c>
      <c r="J253" t="s">
        <v>441</v>
      </c>
      <c r="K253" t="b">
        <v>0</v>
      </c>
      <c r="L253">
        <v>1</v>
      </c>
      <c r="M253">
        <v>1</v>
      </c>
      <c r="N253">
        <v>0</v>
      </c>
      <c r="O253">
        <v>0</v>
      </c>
      <c r="P253">
        <v>0</v>
      </c>
      <c r="Q253">
        <v>1</v>
      </c>
    </row>
    <row r="254" spans="1:17" x14ac:dyDescent="0.3">
      <c r="A254" t="s">
        <v>41</v>
      </c>
      <c r="B254">
        <v>35000</v>
      </c>
      <c r="C254">
        <v>42000</v>
      </c>
      <c r="D254">
        <f>AVERAGE(Table_Data[[#This Row],[Salary (Min)]:[Salary (Max)]])</f>
        <v>38500</v>
      </c>
      <c r="E254" t="s">
        <v>6798</v>
      </c>
      <c r="F254" t="s">
        <v>1905</v>
      </c>
      <c r="G254" t="s">
        <v>7718</v>
      </c>
      <c r="H254" t="s">
        <v>28</v>
      </c>
      <c r="I254" t="s">
        <v>66</v>
      </c>
      <c r="J254" t="s">
        <v>132</v>
      </c>
      <c r="K254" t="b">
        <v>0</v>
      </c>
      <c r="L254">
        <v>1</v>
      </c>
      <c r="M254">
        <v>0</v>
      </c>
      <c r="N254">
        <v>0</v>
      </c>
      <c r="O254">
        <v>0</v>
      </c>
      <c r="P254">
        <v>0</v>
      </c>
      <c r="Q254">
        <v>0</v>
      </c>
    </row>
    <row r="255" spans="1:17" x14ac:dyDescent="0.3">
      <c r="A255" t="s">
        <v>41</v>
      </c>
      <c r="B255">
        <v>35000</v>
      </c>
      <c r="C255">
        <v>42000</v>
      </c>
      <c r="D255">
        <f>AVERAGE(Table_Data[[#This Row],[Salary (Min)]:[Salary (Max)]])</f>
        <v>38500</v>
      </c>
      <c r="E255" t="s">
        <v>7337</v>
      </c>
      <c r="F255" t="s">
        <v>4839</v>
      </c>
      <c r="G255" t="s">
        <v>7721</v>
      </c>
      <c r="H255" t="s">
        <v>91</v>
      </c>
      <c r="I255" t="s">
        <v>46</v>
      </c>
      <c r="J255" t="s">
        <v>155</v>
      </c>
      <c r="K255" t="b">
        <v>0</v>
      </c>
      <c r="L255">
        <v>1</v>
      </c>
      <c r="M255">
        <v>0</v>
      </c>
      <c r="N255">
        <v>0</v>
      </c>
      <c r="O255">
        <v>0</v>
      </c>
      <c r="P255">
        <v>0</v>
      </c>
      <c r="Q255">
        <v>0</v>
      </c>
    </row>
    <row r="256" spans="1:17" x14ac:dyDescent="0.3">
      <c r="A256" t="s">
        <v>41</v>
      </c>
      <c r="B256">
        <v>35000</v>
      </c>
      <c r="C256">
        <v>42000</v>
      </c>
      <c r="D256">
        <f>AVERAGE(Table_Data[[#This Row],[Salary (Min)]:[Salary (Max)]])</f>
        <v>38500</v>
      </c>
      <c r="E256" t="s">
        <v>7335</v>
      </c>
      <c r="F256" t="s">
        <v>4754</v>
      </c>
      <c r="G256" t="s">
        <v>7722</v>
      </c>
      <c r="H256" t="s">
        <v>91</v>
      </c>
      <c r="I256" t="s">
        <v>4847</v>
      </c>
      <c r="J256" t="s">
        <v>39</v>
      </c>
      <c r="K256" t="b">
        <v>0</v>
      </c>
      <c r="L256">
        <v>0</v>
      </c>
      <c r="M256">
        <v>0</v>
      </c>
      <c r="N256">
        <v>0</v>
      </c>
      <c r="O256">
        <v>0</v>
      </c>
      <c r="P256">
        <v>0</v>
      </c>
      <c r="Q256">
        <v>0</v>
      </c>
    </row>
    <row r="257" spans="1:17" x14ac:dyDescent="0.3">
      <c r="A257" t="s">
        <v>41</v>
      </c>
      <c r="B257">
        <v>35000</v>
      </c>
      <c r="C257">
        <v>67000</v>
      </c>
      <c r="D257">
        <f>AVERAGE(Table_Data[[#This Row],[Salary (Min)]:[Salary (Max)]])</f>
        <v>51000</v>
      </c>
      <c r="E257" t="s">
        <v>7570</v>
      </c>
      <c r="F257" t="s">
        <v>5764</v>
      </c>
      <c r="G257" t="s">
        <v>7720</v>
      </c>
      <c r="H257" t="s">
        <v>28</v>
      </c>
      <c r="I257" t="s">
        <v>202</v>
      </c>
      <c r="J257" t="s">
        <v>132</v>
      </c>
      <c r="K257" t="b">
        <v>0</v>
      </c>
      <c r="L257">
        <v>1</v>
      </c>
      <c r="M257">
        <v>0</v>
      </c>
      <c r="N257">
        <v>0</v>
      </c>
      <c r="O257">
        <v>0</v>
      </c>
      <c r="P257">
        <v>0</v>
      </c>
      <c r="Q257">
        <v>0</v>
      </c>
    </row>
    <row r="258" spans="1:17" x14ac:dyDescent="0.3">
      <c r="A258" t="s">
        <v>41</v>
      </c>
      <c r="B258">
        <v>35000</v>
      </c>
      <c r="C258">
        <v>67000</v>
      </c>
      <c r="D258">
        <f>AVERAGE(Table_Data[[#This Row],[Salary (Min)]:[Salary (Max)]])</f>
        <v>51000</v>
      </c>
      <c r="E258" t="s">
        <v>7579</v>
      </c>
      <c r="F258" t="s">
        <v>3061</v>
      </c>
      <c r="G258" t="s">
        <v>7723</v>
      </c>
      <c r="H258" t="s">
        <v>51</v>
      </c>
      <c r="I258" t="s">
        <v>178</v>
      </c>
      <c r="J258" t="s">
        <v>120</v>
      </c>
      <c r="K258" t="b">
        <v>0</v>
      </c>
      <c r="L258">
        <v>1</v>
      </c>
      <c r="M258">
        <v>1</v>
      </c>
      <c r="N258">
        <v>1</v>
      </c>
      <c r="O258">
        <v>0</v>
      </c>
      <c r="P258">
        <v>0</v>
      </c>
      <c r="Q258">
        <v>1</v>
      </c>
    </row>
    <row r="259" spans="1:17" x14ac:dyDescent="0.3">
      <c r="A259" t="s">
        <v>41</v>
      </c>
      <c r="B259">
        <v>35000</v>
      </c>
      <c r="C259">
        <v>67000</v>
      </c>
      <c r="D259">
        <f>AVERAGE(Table_Data[[#This Row],[Salary (Min)]:[Salary (Max)]])</f>
        <v>51000</v>
      </c>
      <c r="E259" t="s">
        <v>7580</v>
      </c>
      <c r="F259" t="s">
        <v>174</v>
      </c>
      <c r="G259" t="s">
        <v>7719</v>
      </c>
      <c r="H259" t="s">
        <v>35</v>
      </c>
      <c r="I259" t="s">
        <v>22</v>
      </c>
      <c r="J259" t="s">
        <v>24</v>
      </c>
      <c r="K259" t="b">
        <v>0</v>
      </c>
      <c r="L259">
        <v>0</v>
      </c>
      <c r="M259">
        <v>0</v>
      </c>
      <c r="N259">
        <v>0</v>
      </c>
      <c r="O259">
        <v>0</v>
      </c>
      <c r="P259">
        <v>0</v>
      </c>
      <c r="Q259">
        <v>0</v>
      </c>
    </row>
    <row r="260" spans="1:17" x14ac:dyDescent="0.3">
      <c r="A260" t="s">
        <v>41</v>
      </c>
      <c r="B260">
        <v>35000</v>
      </c>
      <c r="C260">
        <v>67000</v>
      </c>
      <c r="D260">
        <f>AVERAGE(Table_Data[[#This Row],[Salary (Min)]:[Salary (Max)]])</f>
        <v>51000</v>
      </c>
      <c r="E260" t="s">
        <v>7398</v>
      </c>
      <c r="F260" t="s">
        <v>5764</v>
      </c>
      <c r="G260" t="s">
        <v>7720</v>
      </c>
      <c r="H260" t="s">
        <v>118</v>
      </c>
      <c r="I260" t="s">
        <v>2364</v>
      </c>
      <c r="J260" t="s">
        <v>160</v>
      </c>
      <c r="K260" t="b">
        <v>0</v>
      </c>
      <c r="L260">
        <v>1</v>
      </c>
      <c r="M260">
        <v>1</v>
      </c>
      <c r="N260">
        <v>0</v>
      </c>
      <c r="O260">
        <v>1</v>
      </c>
      <c r="P260">
        <v>1</v>
      </c>
      <c r="Q260">
        <v>0</v>
      </c>
    </row>
    <row r="261" spans="1:17" x14ac:dyDescent="0.3">
      <c r="A261" t="s">
        <v>41</v>
      </c>
      <c r="B261">
        <v>35000</v>
      </c>
      <c r="C261">
        <v>67000</v>
      </c>
      <c r="D261">
        <f>AVERAGE(Table_Data[[#This Row],[Salary (Min)]:[Salary (Max)]])</f>
        <v>51000</v>
      </c>
      <c r="E261" t="s">
        <v>6264</v>
      </c>
      <c r="F261" t="s">
        <v>174</v>
      </c>
      <c r="G261" t="s">
        <v>7719</v>
      </c>
      <c r="H261" t="s">
        <v>118</v>
      </c>
      <c r="I261" t="s">
        <v>46</v>
      </c>
      <c r="J261" t="s">
        <v>47</v>
      </c>
      <c r="K261" t="b">
        <v>0</v>
      </c>
      <c r="L261">
        <v>0</v>
      </c>
      <c r="M261">
        <v>1</v>
      </c>
      <c r="N261">
        <v>0</v>
      </c>
      <c r="O261">
        <v>1</v>
      </c>
      <c r="P261">
        <v>0</v>
      </c>
      <c r="Q261">
        <v>1</v>
      </c>
    </row>
    <row r="262" spans="1:17" x14ac:dyDescent="0.3">
      <c r="A262" t="s">
        <v>41</v>
      </c>
      <c r="B262">
        <v>35000</v>
      </c>
      <c r="C262">
        <v>67000</v>
      </c>
      <c r="D262">
        <f>AVERAGE(Table_Data[[#This Row],[Salary (Min)]:[Salary (Max)]])</f>
        <v>51000</v>
      </c>
      <c r="E262" t="s">
        <v>7581</v>
      </c>
      <c r="F262" t="s">
        <v>174</v>
      </c>
      <c r="G262" t="s">
        <v>7719</v>
      </c>
      <c r="H262" t="s">
        <v>91</v>
      </c>
      <c r="I262" t="s">
        <v>366</v>
      </c>
      <c r="J262" t="s">
        <v>155</v>
      </c>
      <c r="K262" t="b">
        <v>0</v>
      </c>
      <c r="L262">
        <v>1</v>
      </c>
      <c r="M262">
        <v>0</v>
      </c>
      <c r="N262">
        <v>0</v>
      </c>
      <c r="O262">
        <v>0</v>
      </c>
      <c r="P262">
        <v>0</v>
      </c>
      <c r="Q262">
        <v>1</v>
      </c>
    </row>
    <row r="263" spans="1:17" x14ac:dyDescent="0.3">
      <c r="A263" t="s">
        <v>41</v>
      </c>
      <c r="B263">
        <v>35000</v>
      </c>
      <c r="C263">
        <v>67000</v>
      </c>
      <c r="D263">
        <f>AVERAGE(Table_Data[[#This Row],[Salary (Min)]:[Salary (Max)]])</f>
        <v>51000</v>
      </c>
      <c r="E263" t="s">
        <v>7576</v>
      </c>
      <c r="F263" t="s">
        <v>174</v>
      </c>
      <c r="G263" t="s">
        <v>7719</v>
      </c>
      <c r="H263" t="s">
        <v>35</v>
      </c>
      <c r="I263" t="s">
        <v>186</v>
      </c>
      <c r="J263" t="s">
        <v>229</v>
      </c>
      <c r="K263" t="b">
        <v>0</v>
      </c>
      <c r="L263">
        <v>1</v>
      </c>
      <c r="M263">
        <v>0</v>
      </c>
      <c r="N263">
        <v>0</v>
      </c>
      <c r="O263">
        <v>1</v>
      </c>
      <c r="P263">
        <v>0</v>
      </c>
      <c r="Q263">
        <v>1</v>
      </c>
    </row>
    <row r="264" spans="1:17" x14ac:dyDescent="0.3">
      <c r="A264" t="s">
        <v>41</v>
      </c>
      <c r="B264">
        <v>35000</v>
      </c>
      <c r="C264">
        <v>67000</v>
      </c>
      <c r="D264">
        <f>AVERAGE(Table_Data[[#This Row],[Salary (Min)]:[Salary (Max)]])</f>
        <v>51000</v>
      </c>
      <c r="E264" t="s">
        <v>7086</v>
      </c>
      <c r="F264" t="s">
        <v>2199</v>
      </c>
      <c r="G264" t="s">
        <v>7724</v>
      </c>
      <c r="H264" t="s">
        <v>51</v>
      </c>
      <c r="I264" t="s">
        <v>222</v>
      </c>
      <c r="J264" t="s">
        <v>39</v>
      </c>
      <c r="K264" t="b">
        <v>0</v>
      </c>
      <c r="L264">
        <v>1</v>
      </c>
      <c r="M264">
        <v>0</v>
      </c>
      <c r="N264">
        <v>0</v>
      </c>
      <c r="O264">
        <v>1</v>
      </c>
      <c r="P264">
        <v>0</v>
      </c>
      <c r="Q264">
        <v>1</v>
      </c>
    </row>
    <row r="265" spans="1:17" x14ac:dyDescent="0.3">
      <c r="A265" t="s">
        <v>41</v>
      </c>
      <c r="B265">
        <v>35000</v>
      </c>
      <c r="C265">
        <v>67000</v>
      </c>
      <c r="D265">
        <f>AVERAGE(Table_Data[[#This Row],[Salary (Min)]:[Salary (Max)]])</f>
        <v>51000</v>
      </c>
      <c r="E265" t="s">
        <v>7582</v>
      </c>
      <c r="F265" t="s">
        <v>5764</v>
      </c>
      <c r="G265" t="s">
        <v>7720</v>
      </c>
      <c r="H265" t="s">
        <v>28</v>
      </c>
      <c r="I265" t="s">
        <v>46</v>
      </c>
      <c r="J265" t="s">
        <v>86</v>
      </c>
      <c r="K265" t="b">
        <v>0</v>
      </c>
      <c r="L265">
        <v>1</v>
      </c>
      <c r="M265">
        <v>0</v>
      </c>
      <c r="N265">
        <v>0</v>
      </c>
      <c r="O265">
        <v>0</v>
      </c>
      <c r="P265">
        <v>0</v>
      </c>
      <c r="Q265">
        <v>1</v>
      </c>
    </row>
    <row r="266" spans="1:17" x14ac:dyDescent="0.3">
      <c r="A266" t="s">
        <v>6172</v>
      </c>
      <c r="B266">
        <v>35000</v>
      </c>
      <c r="C266">
        <v>67000</v>
      </c>
      <c r="D266">
        <f>AVERAGE(Table_Data[[#This Row],[Salary (Min)]:[Salary (Max)]])</f>
        <v>51000</v>
      </c>
      <c r="E266" t="s">
        <v>7583</v>
      </c>
      <c r="F266" t="s">
        <v>174</v>
      </c>
      <c r="G266" t="s">
        <v>7719</v>
      </c>
      <c r="H266" t="s">
        <v>20</v>
      </c>
      <c r="I266" t="s">
        <v>222</v>
      </c>
      <c r="J266" t="s">
        <v>47</v>
      </c>
      <c r="K266" t="b">
        <v>0</v>
      </c>
      <c r="L266">
        <v>0</v>
      </c>
      <c r="M266">
        <v>0</v>
      </c>
      <c r="N266">
        <v>0</v>
      </c>
      <c r="O266">
        <v>0</v>
      </c>
      <c r="P266">
        <v>0</v>
      </c>
      <c r="Q266">
        <v>1</v>
      </c>
    </row>
    <row r="267" spans="1:17" x14ac:dyDescent="0.3">
      <c r="A267" t="s">
        <v>6172</v>
      </c>
      <c r="B267">
        <v>35000</v>
      </c>
      <c r="C267">
        <v>67000</v>
      </c>
      <c r="D267">
        <f>AVERAGE(Table_Data[[#This Row],[Salary (Min)]:[Salary (Max)]])</f>
        <v>51000</v>
      </c>
      <c r="E267" t="s">
        <v>7573</v>
      </c>
      <c r="F267" t="s">
        <v>5782</v>
      </c>
      <c r="G267" t="s">
        <v>7725</v>
      </c>
      <c r="H267" t="s">
        <v>28</v>
      </c>
      <c r="I267" t="s">
        <v>5783</v>
      </c>
      <c r="J267" t="s">
        <v>132</v>
      </c>
      <c r="K267" t="b">
        <v>0</v>
      </c>
      <c r="L267">
        <v>1</v>
      </c>
      <c r="M267">
        <v>0</v>
      </c>
      <c r="N267">
        <v>0</v>
      </c>
      <c r="O267">
        <v>0</v>
      </c>
      <c r="P267">
        <v>0</v>
      </c>
      <c r="Q267">
        <v>1</v>
      </c>
    </row>
    <row r="268" spans="1:17" x14ac:dyDescent="0.3">
      <c r="A268" t="s">
        <v>6172</v>
      </c>
      <c r="B268">
        <v>35000</v>
      </c>
      <c r="C268">
        <v>67000</v>
      </c>
      <c r="D268">
        <f>AVERAGE(Table_Data[[#This Row],[Salary (Min)]:[Salary (Max)]])</f>
        <v>51000</v>
      </c>
      <c r="E268" t="s">
        <v>7574</v>
      </c>
      <c r="F268" t="s">
        <v>174</v>
      </c>
      <c r="G268" t="s">
        <v>7719</v>
      </c>
      <c r="H268" t="s">
        <v>118</v>
      </c>
      <c r="I268" t="s">
        <v>202</v>
      </c>
      <c r="J268" t="s">
        <v>160</v>
      </c>
      <c r="K268" t="b">
        <v>0</v>
      </c>
      <c r="L268">
        <v>0</v>
      </c>
      <c r="M268">
        <v>0</v>
      </c>
      <c r="N268">
        <v>0</v>
      </c>
      <c r="O268">
        <v>0</v>
      </c>
      <c r="P268">
        <v>0</v>
      </c>
      <c r="Q268">
        <v>0</v>
      </c>
    </row>
    <row r="269" spans="1:17" x14ac:dyDescent="0.3">
      <c r="A269" t="s">
        <v>41</v>
      </c>
      <c r="B269">
        <v>35000</v>
      </c>
      <c r="C269">
        <v>67000</v>
      </c>
      <c r="D269">
        <f>AVERAGE(Table_Data[[#This Row],[Salary (Min)]:[Salary (Max)]])</f>
        <v>51000</v>
      </c>
      <c r="E269" t="s">
        <v>7572</v>
      </c>
      <c r="F269" t="s">
        <v>174</v>
      </c>
      <c r="G269" t="s">
        <v>7719</v>
      </c>
      <c r="H269" t="s">
        <v>91</v>
      </c>
      <c r="I269" t="s">
        <v>80</v>
      </c>
      <c r="J269" t="s">
        <v>155</v>
      </c>
      <c r="K269" t="b">
        <v>0</v>
      </c>
      <c r="L269">
        <v>0</v>
      </c>
      <c r="M269">
        <v>0</v>
      </c>
      <c r="N269">
        <v>0</v>
      </c>
      <c r="O269">
        <v>0</v>
      </c>
      <c r="P269">
        <v>0</v>
      </c>
      <c r="Q269">
        <v>0</v>
      </c>
    </row>
    <row r="270" spans="1:17" x14ac:dyDescent="0.3">
      <c r="A270" t="s">
        <v>41</v>
      </c>
      <c r="B270">
        <v>35000</v>
      </c>
      <c r="C270">
        <v>67000</v>
      </c>
      <c r="D270">
        <f>AVERAGE(Table_Data[[#This Row],[Salary (Min)]:[Salary (Max)]])</f>
        <v>51000</v>
      </c>
      <c r="E270" t="s">
        <v>6470</v>
      </c>
      <c r="F270" t="s">
        <v>174</v>
      </c>
      <c r="G270" t="s">
        <v>7719</v>
      </c>
      <c r="H270" t="s">
        <v>118</v>
      </c>
      <c r="I270" t="s">
        <v>222</v>
      </c>
      <c r="J270" t="s">
        <v>120</v>
      </c>
      <c r="K270" t="b">
        <v>0</v>
      </c>
      <c r="L270">
        <v>1</v>
      </c>
      <c r="M270">
        <v>0</v>
      </c>
      <c r="N270">
        <v>0</v>
      </c>
      <c r="O270">
        <v>0</v>
      </c>
      <c r="P270">
        <v>0</v>
      </c>
      <c r="Q270">
        <v>1</v>
      </c>
    </row>
    <row r="271" spans="1:17" x14ac:dyDescent="0.3">
      <c r="A271" t="s">
        <v>41</v>
      </c>
      <c r="B271">
        <v>35000</v>
      </c>
      <c r="C271">
        <v>67000</v>
      </c>
      <c r="D271">
        <f>AVERAGE(Table_Data[[#This Row],[Salary (Min)]:[Salary (Max)]])</f>
        <v>51000</v>
      </c>
      <c r="E271" t="s">
        <v>7571</v>
      </c>
      <c r="F271" t="s">
        <v>174</v>
      </c>
      <c r="G271" t="s">
        <v>7719</v>
      </c>
      <c r="H271" t="s">
        <v>35</v>
      </c>
      <c r="I271" t="s">
        <v>194</v>
      </c>
      <c r="J271" t="s">
        <v>229</v>
      </c>
      <c r="K271" t="b">
        <v>0</v>
      </c>
      <c r="L271">
        <v>0</v>
      </c>
      <c r="M271">
        <v>0</v>
      </c>
      <c r="N271">
        <v>0</v>
      </c>
      <c r="O271">
        <v>0</v>
      </c>
      <c r="P271">
        <v>1</v>
      </c>
      <c r="Q271">
        <v>1</v>
      </c>
    </row>
    <row r="272" spans="1:17" x14ac:dyDescent="0.3">
      <c r="A272" t="s">
        <v>41</v>
      </c>
      <c r="B272">
        <v>35000</v>
      </c>
      <c r="C272">
        <v>67000</v>
      </c>
      <c r="D272">
        <f>AVERAGE(Table_Data[[#This Row],[Salary (Min)]:[Salary (Max)]])</f>
        <v>51000</v>
      </c>
      <c r="E272" t="s">
        <v>7570</v>
      </c>
      <c r="F272" t="s">
        <v>5764</v>
      </c>
      <c r="G272" t="s">
        <v>7720</v>
      </c>
      <c r="H272" t="s">
        <v>28</v>
      </c>
      <c r="I272" t="s">
        <v>202</v>
      </c>
      <c r="J272" t="s">
        <v>132</v>
      </c>
      <c r="K272" t="b">
        <v>0</v>
      </c>
      <c r="L272">
        <v>0</v>
      </c>
      <c r="M272">
        <v>0</v>
      </c>
      <c r="N272">
        <v>0</v>
      </c>
      <c r="O272">
        <v>0</v>
      </c>
      <c r="P272">
        <v>1</v>
      </c>
      <c r="Q272">
        <v>1</v>
      </c>
    </row>
    <row r="273" spans="1:17" x14ac:dyDescent="0.3">
      <c r="A273" t="s">
        <v>41</v>
      </c>
      <c r="B273">
        <v>35000</v>
      </c>
      <c r="C273">
        <v>67000</v>
      </c>
      <c r="D273">
        <f>AVERAGE(Table_Data[[#This Row],[Salary (Min)]:[Salary (Max)]])</f>
        <v>51000</v>
      </c>
      <c r="E273" t="s">
        <v>7577</v>
      </c>
      <c r="F273" t="s">
        <v>5799</v>
      </c>
      <c r="G273" t="s">
        <v>7726</v>
      </c>
      <c r="H273" t="s">
        <v>35</v>
      </c>
      <c r="I273" t="s">
        <v>1489</v>
      </c>
      <c r="J273" t="s">
        <v>160</v>
      </c>
      <c r="K273" t="b">
        <v>0</v>
      </c>
      <c r="L273">
        <v>1</v>
      </c>
      <c r="M273">
        <v>0</v>
      </c>
      <c r="N273">
        <v>0</v>
      </c>
      <c r="O273">
        <v>0</v>
      </c>
      <c r="P273">
        <v>0</v>
      </c>
      <c r="Q273">
        <v>0</v>
      </c>
    </row>
    <row r="274" spans="1:17" x14ac:dyDescent="0.3">
      <c r="A274" t="s">
        <v>41</v>
      </c>
      <c r="B274">
        <v>35000</v>
      </c>
      <c r="C274">
        <v>67000</v>
      </c>
      <c r="D274">
        <f>AVERAGE(Table_Data[[#This Row],[Salary (Min)]:[Salary (Max)]])</f>
        <v>51000</v>
      </c>
      <c r="E274" t="s">
        <v>6264</v>
      </c>
      <c r="F274" t="s">
        <v>174</v>
      </c>
      <c r="G274" t="s">
        <v>7719</v>
      </c>
      <c r="H274" t="s">
        <v>118</v>
      </c>
      <c r="I274" t="s">
        <v>46</v>
      </c>
      <c r="J274" t="s">
        <v>47</v>
      </c>
      <c r="K274" t="b">
        <v>0</v>
      </c>
      <c r="L274">
        <v>0</v>
      </c>
      <c r="M274">
        <v>1</v>
      </c>
      <c r="N274">
        <v>0</v>
      </c>
      <c r="O274">
        <v>0</v>
      </c>
      <c r="P274">
        <v>0</v>
      </c>
      <c r="Q274">
        <v>0</v>
      </c>
    </row>
    <row r="275" spans="1:17" x14ac:dyDescent="0.3">
      <c r="A275" t="s">
        <v>41</v>
      </c>
      <c r="B275">
        <v>35000</v>
      </c>
      <c r="C275">
        <v>67000</v>
      </c>
      <c r="D275">
        <f>AVERAGE(Table_Data[[#This Row],[Salary (Min)]:[Salary (Max)]])</f>
        <v>51000</v>
      </c>
      <c r="E275" t="s">
        <v>7576</v>
      </c>
      <c r="F275" t="s">
        <v>174</v>
      </c>
      <c r="G275" t="s">
        <v>7719</v>
      </c>
      <c r="H275" t="s">
        <v>35</v>
      </c>
      <c r="I275" t="s">
        <v>186</v>
      </c>
      <c r="J275" t="s">
        <v>229</v>
      </c>
      <c r="K275" t="b">
        <v>0</v>
      </c>
      <c r="L275">
        <v>1</v>
      </c>
      <c r="M275">
        <v>0</v>
      </c>
      <c r="N275">
        <v>0</v>
      </c>
      <c r="O275">
        <v>0</v>
      </c>
      <c r="P275">
        <v>0</v>
      </c>
      <c r="Q275">
        <v>1</v>
      </c>
    </row>
    <row r="276" spans="1:17" x14ac:dyDescent="0.3">
      <c r="A276" t="s">
        <v>41</v>
      </c>
      <c r="B276">
        <v>35000</v>
      </c>
      <c r="C276">
        <v>67000</v>
      </c>
      <c r="D276">
        <f>AVERAGE(Table_Data[[#This Row],[Salary (Min)]:[Salary (Max)]])</f>
        <v>51000</v>
      </c>
      <c r="E276" t="s">
        <v>7573</v>
      </c>
      <c r="F276" t="s">
        <v>5782</v>
      </c>
      <c r="G276" t="s">
        <v>7725</v>
      </c>
      <c r="H276" t="s">
        <v>28</v>
      </c>
      <c r="I276" t="s">
        <v>5783</v>
      </c>
      <c r="J276" t="s">
        <v>132</v>
      </c>
      <c r="K276" t="b">
        <v>0</v>
      </c>
      <c r="L276">
        <v>1</v>
      </c>
      <c r="M276">
        <v>0</v>
      </c>
      <c r="N276">
        <v>0</v>
      </c>
      <c r="O276">
        <v>1</v>
      </c>
      <c r="P276">
        <v>0</v>
      </c>
      <c r="Q276">
        <v>1</v>
      </c>
    </row>
    <row r="277" spans="1:17" x14ac:dyDescent="0.3">
      <c r="A277" t="s">
        <v>41</v>
      </c>
      <c r="B277">
        <v>35000</v>
      </c>
      <c r="C277">
        <v>42000</v>
      </c>
      <c r="D277">
        <f>AVERAGE(Table_Data[[#This Row],[Salary (Min)]:[Salary (Max)]])</f>
        <v>38500</v>
      </c>
      <c r="E277" t="s">
        <v>7305</v>
      </c>
      <c r="F277" t="s">
        <v>1905</v>
      </c>
      <c r="G277" t="s">
        <v>7718</v>
      </c>
      <c r="H277" t="s">
        <v>35</v>
      </c>
      <c r="I277" t="s">
        <v>29</v>
      </c>
      <c r="J277" t="s">
        <v>39</v>
      </c>
      <c r="K277" t="b">
        <v>0</v>
      </c>
      <c r="L277">
        <v>0</v>
      </c>
      <c r="M277">
        <v>0</v>
      </c>
      <c r="N277">
        <v>0</v>
      </c>
      <c r="O277">
        <v>0</v>
      </c>
      <c r="P277">
        <v>0</v>
      </c>
      <c r="Q277">
        <v>1</v>
      </c>
    </row>
    <row r="278" spans="1:17" x14ac:dyDescent="0.3">
      <c r="A278" t="s">
        <v>41</v>
      </c>
      <c r="B278">
        <v>35000</v>
      </c>
      <c r="C278">
        <v>45000</v>
      </c>
      <c r="D278">
        <f>AVERAGE(Table_Data[[#This Row],[Salary (Min)]:[Salary (Max)]])</f>
        <v>40000</v>
      </c>
      <c r="E278" t="s">
        <v>6571</v>
      </c>
      <c r="F278" t="s">
        <v>245</v>
      </c>
      <c r="G278" t="s">
        <v>7669</v>
      </c>
      <c r="H278" t="s">
        <v>28</v>
      </c>
      <c r="I278" t="s">
        <v>340</v>
      </c>
      <c r="J278" t="s">
        <v>132</v>
      </c>
      <c r="K278" t="b">
        <v>0</v>
      </c>
      <c r="L278">
        <v>1</v>
      </c>
      <c r="M278">
        <v>1</v>
      </c>
      <c r="N278">
        <v>0</v>
      </c>
      <c r="O278">
        <v>0</v>
      </c>
      <c r="P278">
        <v>0</v>
      </c>
      <c r="Q278">
        <v>1</v>
      </c>
    </row>
    <row r="279" spans="1:17" x14ac:dyDescent="0.3">
      <c r="A279" t="s">
        <v>41</v>
      </c>
      <c r="B279">
        <v>35000</v>
      </c>
      <c r="C279">
        <v>45000</v>
      </c>
      <c r="D279">
        <f>AVERAGE(Table_Data[[#This Row],[Salary (Min)]:[Salary (Max)]])</f>
        <v>40000</v>
      </c>
      <c r="E279" t="s">
        <v>6205</v>
      </c>
      <c r="F279" t="s">
        <v>354</v>
      </c>
      <c r="G279" t="s">
        <v>7675</v>
      </c>
      <c r="H279" t="s">
        <v>28</v>
      </c>
      <c r="I279" t="s">
        <v>222</v>
      </c>
      <c r="J279" t="s">
        <v>75</v>
      </c>
      <c r="K279" t="b">
        <v>0</v>
      </c>
      <c r="L279">
        <v>1</v>
      </c>
      <c r="M279">
        <v>0</v>
      </c>
      <c r="N279">
        <v>0</v>
      </c>
      <c r="O279">
        <v>1</v>
      </c>
      <c r="P279">
        <v>1</v>
      </c>
      <c r="Q279">
        <v>1</v>
      </c>
    </row>
    <row r="280" spans="1:17" x14ac:dyDescent="0.3">
      <c r="A280" t="s">
        <v>41</v>
      </c>
      <c r="B280">
        <v>35000</v>
      </c>
      <c r="C280">
        <v>45000</v>
      </c>
      <c r="D280">
        <f>AVERAGE(Table_Data[[#This Row],[Salary (Min)]:[Salary (Max)]])</f>
        <v>40000</v>
      </c>
      <c r="E280" t="s">
        <v>6609</v>
      </c>
      <c r="F280" t="s">
        <v>354</v>
      </c>
      <c r="G280" t="s">
        <v>7675</v>
      </c>
      <c r="H280" t="s">
        <v>35</v>
      </c>
      <c r="I280" t="s">
        <v>37</v>
      </c>
      <c r="J280" t="s">
        <v>75</v>
      </c>
      <c r="K280" t="b">
        <v>0</v>
      </c>
      <c r="L280">
        <v>1</v>
      </c>
      <c r="M280">
        <v>0</v>
      </c>
      <c r="N280">
        <v>0</v>
      </c>
      <c r="O280">
        <v>0</v>
      </c>
      <c r="P280">
        <v>0</v>
      </c>
      <c r="Q280">
        <v>1</v>
      </c>
    </row>
    <row r="281" spans="1:17" x14ac:dyDescent="0.3">
      <c r="A281" t="s">
        <v>41</v>
      </c>
      <c r="B281">
        <v>35000</v>
      </c>
      <c r="C281">
        <v>45000</v>
      </c>
      <c r="D281">
        <f>AVERAGE(Table_Data[[#This Row],[Salary (Min)]:[Salary (Max)]])</f>
        <v>40000</v>
      </c>
      <c r="E281" t="s">
        <v>6612</v>
      </c>
      <c r="F281" t="s">
        <v>1838</v>
      </c>
      <c r="G281" t="s">
        <v>7666</v>
      </c>
      <c r="H281" t="s">
        <v>28</v>
      </c>
      <c r="I281" t="s">
        <v>66</v>
      </c>
      <c r="J281" t="s">
        <v>132</v>
      </c>
      <c r="K281" t="b">
        <v>0</v>
      </c>
      <c r="L281">
        <v>1</v>
      </c>
      <c r="M281">
        <v>0</v>
      </c>
      <c r="N281">
        <v>0</v>
      </c>
      <c r="O281">
        <v>1</v>
      </c>
      <c r="P281">
        <v>0</v>
      </c>
      <c r="Q281">
        <v>0</v>
      </c>
    </row>
    <row r="282" spans="1:17" x14ac:dyDescent="0.3">
      <c r="A282" t="s">
        <v>41</v>
      </c>
      <c r="B282">
        <v>35000</v>
      </c>
      <c r="C282">
        <v>45000</v>
      </c>
      <c r="D282">
        <f>AVERAGE(Table_Data[[#This Row],[Salary (Min)]:[Salary (Max)]])</f>
        <v>40000</v>
      </c>
      <c r="E282" t="s">
        <v>6615</v>
      </c>
      <c r="F282" t="s">
        <v>354</v>
      </c>
      <c r="G282" t="s">
        <v>7675</v>
      </c>
      <c r="H282" t="s">
        <v>72</v>
      </c>
      <c r="I282" t="s">
        <v>1306</v>
      </c>
      <c r="J282" t="s">
        <v>31</v>
      </c>
      <c r="K282" t="b">
        <v>0</v>
      </c>
      <c r="L282">
        <v>0</v>
      </c>
      <c r="M282">
        <v>0</v>
      </c>
      <c r="N282">
        <v>0</v>
      </c>
      <c r="O282">
        <v>0</v>
      </c>
      <c r="P282">
        <v>0</v>
      </c>
      <c r="Q282">
        <v>1</v>
      </c>
    </row>
    <row r="283" spans="1:17" x14ac:dyDescent="0.3">
      <c r="A283" t="s">
        <v>41</v>
      </c>
      <c r="B283">
        <v>35000</v>
      </c>
      <c r="C283">
        <v>45000</v>
      </c>
      <c r="D283">
        <f>AVERAGE(Table_Data[[#This Row],[Salary (Min)]:[Salary (Max)]])</f>
        <v>40000</v>
      </c>
      <c r="E283" t="s">
        <v>6470</v>
      </c>
      <c r="F283" t="s">
        <v>354</v>
      </c>
      <c r="G283" t="s">
        <v>7675</v>
      </c>
      <c r="H283" t="s">
        <v>118</v>
      </c>
      <c r="I283" t="s">
        <v>222</v>
      </c>
      <c r="J283" t="s">
        <v>120</v>
      </c>
      <c r="K283" t="b">
        <v>0</v>
      </c>
      <c r="L283">
        <v>1</v>
      </c>
      <c r="M283">
        <v>0</v>
      </c>
      <c r="N283">
        <v>0</v>
      </c>
      <c r="O283">
        <v>0</v>
      </c>
      <c r="P283">
        <v>0</v>
      </c>
      <c r="Q283">
        <v>1</v>
      </c>
    </row>
    <row r="284" spans="1:17" x14ac:dyDescent="0.3">
      <c r="A284" t="s">
        <v>41</v>
      </c>
      <c r="B284">
        <v>35000</v>
      </c>
      <c r="C284">
        <v>45000</v>
      </c>
      <c r="D284">
        <f>AVERAGE(Table_Data[[#This Row],[Salary (Min)]:[Salary (Max)]])</f>
        <v>40000</v>
      </c>
      <c r="E284" t="s">
        <v>6265</v>
      </c>
      <c r="F284" t="s">
        <v>354</v>
      </c>
      <c r="G284" t="s">
        <v>7675</v>
      </c>
      <c r="H284" t="s">
        <v>28</v>
      </c>
      <c r="I284" t="s">
        <v>46</v>
      </c>
      <c r="J284" t="s">
        <v>132</v>
      </c>
      <c r="K284" t="b">
        <v>0</v>
      </c>
      <c r="L284">
        <v>1</v>
      </c>
      <c r="M284">
        <v>0</v>
      </c>
      <c r="N284">
        <v>0</v>
      </c>
      <c r="O284">
        <v>0</v>
      </c>
      <c r="P284">
        <v>0</v>
      </c>
      <c r="Q284">
        <v>1</v>
      </c>
    </row>
    <row r="285" spans="1:17" x14ac:dyDescent="0.3">
      <c r="A285" t="s">
        <v>6172</v>
      </c>
      <c r="B285">
        <v>35000</v>
      </c>
      <c r="C285">
        <v>45000</v>
      </c>
      <c r="D285">
        <f>AVERAGE(Table_Data[[#This Row],[Salary (Min)]:[Salary (Max)]])</f>
        <v>40000</v>
      </c>
      <c r="E285" t="s">
        <v>6613</v>
      </c>
      <c r="F285" t="s">
        <v>217</v>
      </c>
      <c r="G285" t="s">
        <v>7671</v>
      </c>
      <c r="H285" t="s">
        <v>20</v>
      </c>
      <c r="I285" t="s">
        <v>419</v>
      </c>
      <c r="J285" t="s">
        <v>39</v>
      </c>
      <c r="K285" t="b">
        <v>0</v>
      </c>
      <c r="L285">
        <v>1</v>
      </c>
      <c r="M285">
        <v>0</v>
      </c>
      <c r="N285">
        <v>0</v>
      </c>
      <c r="O285">
        <v>0</v>
      </c>
      <c r="P285">
        <v>0</v>
      </c>
      <c r="Q285">
        <v>0</v>
      </c>
    </row>
    <row r="286" spans="1:17" x14ac:dyDescent="0.3">
      <c r="A286" t="s">
        <v>41</v>
      </c>
      <c r="B286">
        <v>35000</v>
      </c>
      <c r="C286">
        <v>45000</v>
      </c>
      <c r="D286">
        <f>AVERAGE(Table_Data[[#This Row],[Salary (Min)]:[Salary (Max)]])</f>
        <v>40000</v>
      </c>
      <c r="E286" t="s">
        <v>6614</v>
      </c>
      <c r="F286" t="s">
        <v>354</v>
      </c>
      <c r="G286" t="s">
        <v>7675</v>
      </c>
      <c r="H286" t="s">
        <v>20</v>
      </c>
      <c r="I286" t="s">
        <v>222</v>
      </c>
      <c r="J286" t="s">
        <v>24</v>
      </c>
      <c r="K286" t="b">
        <v>0</v>
      </c>
      <c r="L286">
        <v>0</v>
      </c>
      <c r="M286">
        <v>0</v>
      </c>
      <c r="N286">
        <v>0</v>
      </c>
      <c r="O286">
        <v>0</v>
      </c>
      <c r="P286">
        <v>0</v>
      </c>
      <c r="Q286">
        <v>0</v>
      </c>
    </row>
    <row r="287" spans="1:17" x14ac:dyDescent="0.3">
      <c r="A287" t="s">
        <v>6172</v>
      </c>
      <c r="B287">
        <v>35000</v>
      </c>
      <c r="C287">
        <v>45000</v>
      </c>
      <c r="D287">
        <f>AVERAGE(Table_Data[[#This Row],[Salary (Min)]:[Salary (Max)]])</f>
        <v>40000</v>
      </c>
      <c r="E287" t="s">
        <v>6602</v>
      </c>
      <c r="F287" t="s">
        <v>354</v>
      </c>
      <c r="G287" t="s">
        <v>7675</v>
      </c>
      <c r="H287" t="s">
        <v>72</v>
      </c>
      <c r="I287" t="s">
        <v>119</v>
      </c>
      <c r="J287" t="s">
        <v>39</v>
      </c>
      <c r="K287" t="b">
        <v>0</v>
      </c>
      <c r="L287">
        <v>1</v>
      </c>
      <c r="M287">
        <v>0</v>
      </c>
      <c r="N287">
        <v>0</v>
      </c>
      <c r="O287">
        <v>1</v>
      </c>
      <c r="P287">
        <v>0</v>
      </c>
      <c r="Q287">
        <v>0</v>
      </c>
    </row>
    <row r="288" spans="1:17" x14ac:dyDescent="0.3">
      <c r="A288" t="s">
        <v>41</v>
      </c>
      <c r="B288">
        <v>35000</v>
      </c>
      <c r="C288">
        <v>45000</v>
      </c>
      <c r="D288">
        <f>AVERAGE(Table_Data[[#This Row],[Salary (Min)]:[Salary (Max)]])</f>
        <v>40000</v>
      </c>
      <c r="E288" t="s">
        <v>6603</v>
      </c>
      <c r="F288" t="s">
        <v>1651</v>
      </c>
      <c r="G288" t="s">
        <v>7667</v>
      </c>
      <c r="H288" t="s">
        <v>51</v>
      </c>
      <c r="I288" t="s">
        <v>1489</v>
      </c>
      <c r="J288" t="s">
        <v>47</v>
      </c>
      <c r="K288" t="b">
        <v>0</v>
      </c>
      <c r="L288">
        <v>1</v>
      </c>
      <c r="M288">
        <v>0</v>
      </c>
      <c r="N288">
        <v>0</v>
      </c>
      <c r="O288">
        <v>0</v>
      </c>
      <c r="P288">
        <v>0</v>
      </c>
      <c r="Q288">
        <v>1</v>
      </c>
    </row>
    <row r="289" spans="1:17" x14ac:dyDescent="0.3">
      <c r="A289" t="s">
        <v>41</v>
      </c>
      <c r="B289">
        <v>35000</v>
      </c>
      <c r="C289">
        <v>45000</v>
      </c>
      <c r="D289">
        <f>AVERAGE(Table_Data[[#This Row],[Salary (Min)]:[Salary (Max)]])</f>
        <v>40000</v>
      </c>
      <c r="E289" t="s">
        <v>6601</v>
      </c>
      <c r="F289" t="s">
        <v>1755</v>
      </c>
      <c r="G289" t="s">
        <v>7727</v>
      </c>
      <c r="H289" t="s">
        <v>28</v>
      </c>
      <c r="I289" t="s">
        <v>29</v>
      </c>
      <c r="J289" t="s">
        <v>132</v>
      </c>
      <c r="K289" t="b">
        <v>0</v>
      </c>
      <c r="L289">
        <v>1</v>
      </c>
      <c r="M289">
        <v>0</v>
      </c>
      <c r="N289">
        <v>0</v>
      </c>
      <c r="O289">
        <v>0</v>
      </c>
      <c r="P289">
        <v>1</v>
      </c>
      <c r="Q289">
        <v>1</v>
      </c>
    </row>
    <row r="290" spans="1:17" x14ac:dyDescent="0.3">
      <c r="A290" t="s">
        <v>41</v>
      </c>
      <c r="B290">
        <v>35000</v>
      </c>
      <c r="C290">
        <v>45000</v>
      </c>
      <c r="D290">
        <f>AVERAGE(Table_Data[[#This Row],[Salary (Min)]:[Salary (Max)]])</f>
        <v>40000</v>
      </c>
      <c r="E290" t="s">
        <v>6264</v>
      </c>
      <c r="F290" t="s">
        <v>354</v>
      </c>
      <c r="G290" t="s">
        <v>7675</v>
      </c>
      <c r="H290" t="s">
        <v>118</v>
      </c>
      <c r="I290" t="s">
        <v>46</v>
      </c>
      <c r="J290" t="s">
        <v>47</v>
      </c>
      <c r="K290" t="b">
        <v>0</v>
      </c>
      <c r="L290">
        <v>1</v>
      </c>
      <c r="M290">
        <v>0</v>
      </c>
      <c r="N290">
        <v>0</v>
      </c>
      <c r="O290">
        <v>1</v>
      </c>
      <c r="P290">
        <v>0</v>
      </c>
      <c r="Q290">
        <v>1</v>
      </c>
    </row>
    <row r="291" spans="1:17" x14ac:dyDescent="0.3">
      <c r="A291" t="s">
        <v>41</v>
      </c>
      <c r="B291">
        <v>35000</v>
      </c>
      <c r="C291">
        <v>45000</v>
      </c>
      <c r="D291">
        <f>AVERAGE(Table_Data[[#This Row],[Salary (Min)]:[Salary (Max)]])</f>
        <v>40000</v>
      </c>
      <c r="E291" t="s">
        <v>6604</v>
      </c>
      <c r="F291" t="s">
        <v>354</v>
      </c>
      <c r="G291" t="s">
        <v>7675</v>
      </c>
      <c r="H291" t="s">
        <v>35</v>
      </c>
      <c r="I291" t="s">
        <v>194</v>
      </c>
      <c r="J291" t="s">
        <v>39</v>
      </c>
      <c r="K291" t="b">
        <v>0</v>
      </c>
      <c r="L291">
        <v>1</v>
      </c>
      <c r="M291">
        <v>0</v>
      </c>
      <c r="N291">
        <v>0</v>
      </c>
      <c r="O291">
        <v>1</v>
      </c>
      <c r="P291">
        <v>0</v>
      </c>
      <c r="Q291">
        <v>1</v>
      </c>
    </row>
    <row r="292" spans="1:17" x14ac:dyDescent="0.3">
      <c r="A292" t="s">
        <v>41</v>
      </c>
      <c r="B292">
        <v>35000</v>
      </c>
      <c r="C292">
        <v>45000</v>
      </c>
      <c r="D292">
        <f>AVERAGE(Table_Data[[#This Row],[Salary (Min)]:[Salary (Max)]])</f>
        <v>40000</v>
      </c>
      <c r="E292" t="s">
        <v>6604</v>
      </c>
      <c r="F292" t="s">
        <v>354</v>
      </c>
      <c r="G292" t="s">
        <v>7675</v>
      </c>
      <c r="H292" t="s">
        <v>35</v>
      </c>
      <c r="I292" t="s">
        <v>194</v>
      </c>
      <c r="J292" t="s">
        <v>39</v>
      </c>
      <c r="K292" t="b">
        <v>0</v>
      </c>
      <c r="L292">
        <v>1</v>
      </c>
      <c r="M292">
        <v>1</v>
      </c>
      <c r="N292">
        <v>0</v>
      </c>
      <c r="O292">
        <v>0</v>
      </c>
      <c r="P292">
        <v>0</v>
      </c>
      <c r="Q292">
        <v>1</v>
      </c>
    </row>
    <row r="293" spans="1:17" x14ac:dyDescent="0.3">
      <c r="A293" t="s">
        <v>41</v>
      </c>
      <c r="B293">
        <v>35000</v>
      </c>
      <c r="C293">
        <v>45000</v>
      </c>
      <c r="D293">
        <f>AVERAGE(Table_Data[[#This Row],[Salary (Min)]:[Salary (Max)]])</f>
        <v>40000</v>
      </c>
      <c r="E293" t="s">
        <v>6605</v>
      </c>
      <c r="F293" t="s">
        <v>354</v>
      </c>
      <c r="G293" t="s">
        <v>7675</v>
      </c>
      <c r="H293" t="s">
        <v>118</v>
      </c>
      <c r="I293" t="s">
        <v>222</v>
      </c>
      <c r="J293" t="s">
        <v>39</v>
      </c>
      <c r="K293" t="b">
        <v>0</v>
      </c>
      <c r="L293">
        <v>1</v>
      </c>
      <c r="M293">
        <v>0</v>
      </c>
      <c r="N293">
        <v>0</v>
      </c>
      <c r="O293">
        <v>0</v>
      </c>
      <c r="P293">
        <v>0</v>
      </c>
      <c r="Q293">
        <v>1</v>
      </c>
    </row>
    <row r="294" spans="1:17" x14ac:dyDescent="0.3">
      <c r="A294" t="s">
        <v>41</v>
      </c>
      <c r="B294">
        <v>35000</v>
      </c>
      <c r="C294">
        <v>42000</v>
      </c>
      <c r="D294">
        <f>AVERAGE(Table_Data[[#This Row],[Salary (Min)]:[Salary (Max)]])</f>
        <v>38500</v>
      </c>
      <c r="E294" t="s">
        <v>7328</v>
      </c>
      <c r="F294" t="s">
        <v>1905</v>
      </c>
      <c r="G294" t="s">
        <v>7718</v>
      </c>
      <c r="H294" t="s">
        <v>51</v>
      </c>
      <c r="I294" t="s">
        <v>119</v>
      </c>
      <c r="J294" t="s">
        <v>47</v>
      </c>
      <c r="K294" t="b">
        <v>0</v>
      </c>
      <c r="L294">
        <v>1</v>
      </c>
      <c r="M294">
        <v>0</v>
      </c>
      <c r="N294">
        <v>0</v>
      </c>
      <c r="O294">
        <v>0</v>
      </c>
      <c r="P294">
        <v>0</v>
      </c>
      <c r="Q294">
        <v>0</v>
      </c>
    </row>
    <row r="295" spans="1:17" x14ac:dyDescent="0.3">
      <c r="A295" t="s">
        <v>41</v>
      </c>
      <c r="B295">
        <v>35000</v>
      </c>
      <c r="C295">
        <v>42000</v>
      </c>
      <c r="D295">
        <f>AVERAGE(Table_Data[[#This Row],[Salary (Min)]:[Salary (Max)]])</f>
        <v>38500</v>
      </c>
      <c r="E295" t="s">
        <v>6341</v>
      </c>
      <c r="F295" t="s">
        <v>1905</v>
      </c>
      <c r="G295" t="s">
        <v>7718</v>
      </c>
      <c r="H295" t="s">
        <v>20</v>
      </c>
      <c r="I295" t="s">
        <v>46</v>
      </c>
      <c r="J295" t="s">
        <v>160</v>
      </c>
      <c r="K295" t="b">
        <v>0</v>
      </c>
      <c r="L295">
        <v>1</v>
      </c>
      <c r="M295">
        <v>1</v>
      </c>
      <c r="N295">
        <v>1</v>
      </c>
      <c r="O295">
        <v>0</v>
      </c>
      <c r="P295">
        <v>0</v>
      </c>
      <c r="Q295">
        <v>0</v>
      </c>
    </row>
    <row r="296" spans="1:17" x14ac:dyDescent="0.3">
      <c r="A296" t="s">
        <v>41</v>
      </c>
      <c r="B296">
        <v>35000</v>
      </c>
      <c r="C296">
        <v>42000</v>
      </c>
      <c r="D296">
        <f>AVERAGE(Table_Data[[#This Row],[Salary (Min)]:[Salary (Max)]])</f>
        <v>38500</v>
      </c>
      <c r="E296" t="s">
        <v>6502</v>
      </c>
      <c r="F296" t="s">
        <v>1905</v>
      </c>
      <c r="G296" t="s">
        <v>7718</v>
      </c>
      <c r="H296" t="s">
        <v>28</v>
      </c>
      <c r="I296" t="s">
        <v>119</v>
      </c>
      <c r="J296" t="s">
        <v>86</v>
      </c>
      <c r="K296" t="b">
        <v>0</v>
      </c>
      <c r="L296">
        <v>0</v>
      </c>
      <c r="M296">
        <v>0</v>
      </c>
      <c r="N296">
        <v>0</v>
      </c>
      <c r="O296">
        <v>0</v>
      </c>
      <c r="P296">
        <v>0</v>
      </c>
      <c r="Q296">
        <v>0</v>
      </c>
    </row>
    <row r="297" spans="1:17" x14ac:dyDescent="0.3">
      <c r="A297" t="s">
        <v>41</v>
      </c>
      <c r="B297">
        <v>35000</v>
      </c>
      <c r="C297">
        <v>42000</v>
      </c>
      <c r="D297">
        <f>AVERAGE(Table_Data[[#This Row],[Salary (Min)]:[Salary (Max)]])</f>
        <v>38500</v>
      </c>
      <c r="E297" t="s">
        <v>6311</v>
      </c>
      <c r="F297" t="s">
        <v>1905</v>
      </c>
      <c r="G297" t="s">
        <v>7718</v>
      </c>
      <c r="H297" t="s">
        <v>35</v>
      </c>
      <c r="I297" t="s">
        <v>46</v>
      </c>
      <c r="J297" t="s">
        <v>120</v>
      </c>
      <c r="K297" t="b">
        <v>1</v>
      </c>
      <c r="L297">
        <v>1</v>
      </c>
      <c r="M297">
        <v>1</v>
      </c>
      <c r="N297">
        <v>0</v>
      </c>
      <c r="O297">
        <v>1</v>
      </c>
      <c r="P297">
        <v>0</v>
      </c>
      <c r="Q297">
        <v>1</v>
      </c>
    </row>
    <row r="298" spans="1:17" x14ac:dyDescent="0.3">
      <c r="A298" t="s">
        <v>41</v>
      </c>
      <c r="B298">
        <v>35000</v>
      </c>
      <c r="C298">
        <v>42000</v>
      </c>
      <c r="D298">
        <f>AVERAGE(Table_Data[[#This Row],[Salary (Min)]:[Salary (Max)]])</f>
        <v>38500</v>
      </c>
      <c r="E298" t="s">
        <v>6840</v>
      </c>
      <c r="F298" t="s">
        <v>1905</v>
      </c>
      <c r="G298" t="s">
        <v>7718</v>
      </c>
      <c r="H298" t="s">
        <v>72</v>
      </c>
      <c r="I298" t="s">
        <v>66</v>
      </c>
      <c r="J298" t="s">
        <v>132</v>
      </c>
      <c r="K298" t="b">
        <v>0</v>
      </c>
      <c r="L298">
        <v>0</v>
      </c>
      <c r="M298">
        <v>0</v>
      </c>
      <c r="N298">
        <v>0</v>
      </c>
      <c r="O298">
        <v>0</v>
      </c>
      <c r="P298">
        <v>0</v>
      </c>
      <c r="Q298">
        <v>0</v>
      </c>
    </row>
    <row r="299" spans="1:17" x14ac:dyDescent="0.3">
      <c r="A299" t="s">
        <v>41</v>
      </c>
      <c r="B299">
        <v>35000</v>
      </c>
      <c r="C299">
        <v>42000</v>
      </c>
      <c r="D299">
        <f>AVERAGE(Table_Data[[#This Row],[Salary (Min)]:[Salary (Max)]])</f>
        <v>38500</v>
      </c>
      <c r="E299" t="s">
        <v>7322</v>
      </c>
      <c r="F299" t="s">
        <v>1905</v>
      </c>
      <c r="G299" t="s">
        <v>7718</v>
      </c>
      <c r="H299" t="s">
        <v>28</v>
      </c>
      <c r="I299" t="s">
        <v>29</v>
      </c>
      <c r="J299" t="s">
        <v>24</v>
      </c>
      <c r="K299" t="b">
        <v>0</v>
      </c>
      <c r="L299">
        <v>1</v>
      </c>
      <c r="M299">
        <v>1</v>
      </c>
      <c r="N299">
        <v>1</v>
      </c>
      <c r="O299">
        <v>0</v>
      </c>
      <c r="P299">
        <v>0</v>
      </c>
      <c r="Q299">
        <v>1</v>
      </c>
    </row>
    <row r="300" spans="1:17" x14ac:dyDescent="0.3">
      <c r="A300" t="s">
        <v>41</v>
      </c>
      <c r="B300">
        <v>35000</v>
      </c>
      <c r="C300">
        <v>42000</v>
      </c>
      <c r="D300">
        <f>AVERAGE(Table_Data[[#This Row],[Salary (Min)]:[Salary (Max)]])</f>
        <v>38500</v>
      </c>
      <c r="E300" t="s">
        <v>7202</v>
      </c>
      <c r="F300" t="s">
        <v>1905</v>
      </c>
      <c r="G300" t="s">
        <v>7718</v>
      </c>
      <c r="H300" t="s">
        <v>35</v>
      </c>
      <c r="I300" t="s">
        <v>46</v>
      </c>
      <c r="J300" t="s">
        <v>441</v>
      </c>
      <c r="K300" t="b">
        <v>0</v>
      </c>
      <c r="L300">
        <v>1</v>
      </c>
      <c r="M300">
        <v>1</v>
      </c>
      <c r="N300">
        <v>0</v>
      </c>
      <c r="O300">
        <v>1</v>
      </c>
      <c r="P300">
        <v>0</v>
      </c>
      <c r="Q300">
        <v>1</v>
      </c>
    </row>
    <row r="301" spans="1:17" x14ac:dyDescent="0.3">
      <c r="A301" t="s">
        <v>41</v>
      </c>
      <c r="B301">
        <v>35000</v>
      </c>
      <c r="C301">
        <v>42000</v>
      </c>
      <c r="D301">
        <f>AVERAGE(Table_Data[[#This Row],[Salary (Min)]:[Salary (Max)]])</f>
        <v>38500</v>
      </c>
      <c r="E301" t="s">
        <v>7291</v>
      </c>
      <c r="F301" t="s">
        <v>1905</v>
      </c>
      <c r="G301" t="s">
        <v>7718</v>
      </c>
      <c r="H301" t="s">
        <v>28</v>
      </c>
      <c r="I301" t="s">
        <v>4675</v>
      </c>
      <c r="J301" t="s">
        <v>39</v>
      </c>
      <c r="K301" t="b">
        <v>0</v>
      </c>
      <c r="L301">
        <v>1</v>
      </c>
      <c r="M301">
        <v>1</v>
      </c>
      <c r="N301">
        <v>0</v>
      </c>
      <c r="O301">
        <v>1</v>
      </c>
      <c r="P301">
        <v>1</v>
      </c>
      <c r="Q301">
        <v>1</v>
      </c>
    </row>
    <row r="302" spans="1:17" x14ac:dyDescent="0.3">
      <c r="A302" t="s">
        <v>41</v>
      </c>
      <c r="B302">
        <v>35000</v>
      </c>
      <c r="C302">
        <v>42000</v>
      </c>
      <c r="D302">
        <f>AVERAGE(Table_Data[[#This Row],[Salary (Min)]:[Salary (Max)]])</f>
        <v>38500</v>
      </c>
      <c r="E302" t="s">
        <v>7297</v>
      </c>
      <c r="F302" t="s">
        <v>1905</v>
      </c>
      <c r="G302" t="s">
        <v>7718</v>
      </c>
      <c r="H302" t="s">
        <v>118</v>
      </c>
      <c r="I302" t="s">
        <v>29</v>
      </c>
      <c r="J302" t="s">
        <v>441</v>
      </c>
      <c r="K302" t="b">
        <v>0</v>
      </c>
      <c r="L302">
        <v>0</v>
      </c>
      <c r="M302">
        <v>0</v>
      </c>
      <c r="N302">
        <v>0</v>
      </c>
      <c r="O302">
        <v>1</v>
      </c>
      <c r="P302">
        <v>0</v>
      </c>
      <c r="Q302">
        <v>1</v>
      </c>
    </row>
    <row r="303" spans="1:17" x14ac:dyDescent="0.3">
      <c r="A303" t="s">
        <v>41</v>
      </c>
      <c r="B303">
        <v>35000</v>
      </c>
      <c r="C303">
        <v>45000</v>
      </c>
      <c r="D303">
        <f>AVERAGE(Table_Data[[#This Row],[Salary (Min)]:[Salary (Max)]])</f>
        <v>40000</v>
      </c>
      <c r="E303" t="s">
        <v>6612</v>
      </c>
      <c r="F303" t="s">
        <v>1838</v>
      </c>
      <c r="G303" t="s">
        <v>7666</v>
      </c>
      <c r="H303" t="s">
        <v>28</v>
      </c>
      <c r="I303" t="s">
        <v>66</v>
      </c>
      <c r="J303" t="s">
        <v>132</v>
      </c>
      <c r="K303" t="b">
        <v>0</v>
      </c>
      <c r="L303">
        <v>1</v>
      </c>
      <c r="M303">
        <v>0</v>
      </c>
      <c r="N303">
        <v>0</v>
      </c>
      <c r="O303">
        <v>0</v>
      </c>
      <c r="P303">
        <v>0</v>
      </c>
      <c r="Q303">
        <v>1</v>
      </c>
    </row>
    <row r="304" spans="1:17" x14ac:dyDescent="0.3">
      <c r="A304" t="s">
        <v>41</v>
      </c>
      <c r="B304">
        <v>35000</v>
      </c>
      <c r="C304">
        <v>45000</v>
      </c>
      <c r="D304">
        <f>AVERAGE(Table_Data[[#This Row],[Salary (Min)]:[Salary (Max)]])</f>
        <v>40000</v>
      </c>
      <c r="E304" t="s">
        <v>6619</v>
      </c>
      <c r="F304" t="s">
        <v>1974</v>
      </c>
      <c r="G304" t="s">
        <v>7674</v>
      </c>
      <c r="H304" t="s">
        <v>35</v>
      </c>
      <c r="I304" t="s">
        <v>66</v>
      </c>
      <c r="J304" t="s">
        <v>31</v>
      </c>
      <c r="K304" t="b">
        <v>0</v>
      </c>
      <c r="L304">
        <v>0</v>
      </c>
      <c r="M304">
        <v>0</v>
      </c>
      <c r="N304">
        <v>0</v>
      </c>
      <c r="O304">
        <v>1</v>
      </c>
      <c r="P304">
        <v>0</v>
      </c>
      <c r="Q304">
        <v>1</v>
      </c>
    </row>
    <row r="305" spans="1:17" x14ac:dyDescent="0.3">
      <c r="A305" t="s">
        <v>41</v>
      </c>
      <c r="B305">
        <v>35000</v>
      </c>
      <c r="C305">
        <v>45000</v>
      </c>
      <c r="D305">
        <f>AVERAGE(Table_Data[[#This Row],[Salary (Min)]:[Salary (Max)]])</f>
        <v>40000</v>
      </c>
      <c r="E305" t="s">
        <v>6617</v>
      </c>
      <c r="F305" t="s">
        <v>354</v>
      </c>
      <c r="G305" t="s">
        <v>7675</v>
      </c>
      <c r="H305" t="s">
        <v>35</v>
      </c>
      <c r="I305" t="s">
        <v>37</v>
      </c>
      <c r="J305" t="s">
        <v>39</v>
      </c>
      <c r="K305" t="b">
        <v>0</v>
      </c>
      <c r="L305">
        <v>1</v>
      </c>
      <c r="M305">
        <v>0</v>
      </c>
      <c r="N305">
        <v>0</v>
      </c>
      <c r="O305">
        <v>0</v>
      </c>
      <c r="P305">
        <v>0</v>
      </c>
      <c r="Q305">
        <v>1</v>
      </c>
    </row>
    <row r="306" spans="1:17" x14ac:dyDescent="0.3">
      <c r="A306" t="s">
        <v>41</v>
      </c>
      <c r="B306">
        <v>35000</v>
      </c>
      <c r="C306">
        <v>45000</v>
      </c>
      <c r="D306">
        <f>AVERAGE(Table_Data[[#This Row],[Salary (Min)]:[Salary (Max)]])</f>
        <v>40000</v>
      </c>
      <c r="E306" t="s">
        <v>6618</v>
      </c>
      <c r="F306" t="s">
        <v>1651</v>
      </c>
      <c r="G306" t="s">
        <v>7667</v>
      </c>
      <c r="H306" t="s">
        <v>51</v>
      </c>
      <c r="I306" t="s">
        <v>340</v>
      </c>
      <c r="J306" t="s">
        <v>39</v>
      </c>
      <c r="K306" t="b">
        <v>0</v>
      </c>
      <c r="L306">
        <v>1</v>
      </c>
      <c r="M306">
        <v>0</v>
      </c>
      <c r="N306">
        <v>0</v>
      </c>
      <c r="O306">
        <v>0</v>
      </c>
      <c r="P306">
        <v>0</v>
      </c>
      <c r="Q306">
        <v>1</v>
      </c>
    </row>
    <row r="307" spans="1:17" x14ac:dyDescent="0.3">
      <c r="A307" t="s">
        <v>41</v>
      </c>
      <c r="B307">
        <v>35000</v>
      </c>
      <c r="C307">
        <v>42000</v>
      </c>
      <c r="D307">
        <f>AVERAGE(Table_Data[[#This Row],[Salary (Min)]:[Salary (Max)]])</f>
        <v>38500</v>
      </c>
      <c r="E307" t="s">
        <v>7321</v>
      </c>
      <c r="F307" t="s">
        <v>1905</v>
      </c>
      <c r="G307" t="s">
        <v>7718</v>
      </c>
      <c r="H307" t="s">
        <v>28</v>
      </c>
      <c r="I307" t="s">
        <v>29</v>
      </c>
      <c r="J307" t="s">
        <v>31</v>
      </c>
      <c r="K307" t="b">
        <v>0</v>
      </c>
      <c r="L307">
        <v>0</v>
      </c>
      <c r="M307">
        <v>0</v>
      </c>
      <c r="N307">
        <v>0</v>
      </c>
      <c r="O307">
        <v>0</v>
      </c>
      <c r="P307">
        <v>0</v>
      </c>
      <c r="Q307">
        <v>1</v>
      </c>
    </row>
    <row r="308" spans="1:17" x14ac:dyDescent="0.3">
      <c r="A308" t="s">
        <v>41</v>
      </c>
      <c r="B308">
        <v>35000</v>
      </c>
      <c r="C308">
        <v>42000</v>
      </c>
      <c r="D308">
        <f>AVERAGE(Table_Data[[#This Row],[Salary (Min)]:[Salary (Max)]])</f>
        <v>38500</v>
      </c>
      <c r="E308" t="s">
        <v>7325</v>
      </c>
      <c r="F308" t="s">
        <v>1905</v>
      </c>
      <c r="G308" t="s">
        <v>7718</v>
      </c>
      <c r="H308" t="s">
        <v>51</v>
      </c>
      <c r="I308" t="s">
        <v>194</v>
      </c>
      <c r="J308" t="s">
        <v>47</v>
      </c>
      <c r="K308" t="b">
        <v>0</v>
      </c>
      <c r="L308">
        <v>1</v>
      </c>
      <c r="M308">
        <v>0</v>
      </c>
      <c r="N308">
        <v>0</v>
      </c>
      <c r="O308">
        <v>1</v>
      </c>
      <c r="P308">
        <v>0</v>
      </c>
      <c r="Q308">
        <v>0</v>
      </c>
    </row>
    <row r="309" spans="1:17" x14ac:dyDescent="0.3">
      <c r="A309" t="s">
        <v>41</v>
      </c>
      <c r="B309">
        <v>35000</v>
      </c>
      <c r="C309">
        <v>42000</v>
      </c>
      <c r="D309">
        <f>AVERAGE(Table_Data[[#This Row],[Salary (Min)]:[Salary (Max)]])</f>
        <v>38500</v>
      </c>
      <c r="E309" t="s">
        <v>7326</v>
      </c>
      <c r="F309" t="s">
        <v>1905</v>
      </c>
      <c r="G309" t="s">
        <v>7718</v>
      </c>
      <c r="H309" t="s">
        <v>20</v>
      </c>
      <c r="I309" t="s">
        <v>366</v>
      </c>
      <c r="J309" t="s">
        <v>160</v>
      </c>
      <c r="K309" t="b">
        <v>0</v>
      </c>
      <c r="L309">
        <v>0</v>
      </c>
      <c r="M309">
        <v>0</v>
      </c>
      <c r="N309">
        <v>0</v>
      </c>
      <c r="O309">
        <v>0</v>
      </c>
      <c r="P309">
        <v>0</v>
      </c>
      <c r="Q309">
        <v>1</v>
      </c>
    </row>
    <row r="310" spans="1:17" x14ac:dyDescent="0.3">
      <c r="A310" t="s">
        <v>41</v>
      </c>
      <c r="B310">
        <v>35000</v>
      </c>
      <c r="C310">
        <v>42000</v>
      </c>
      <c r="D310">
        <f>AVERAGE(Table_Data[[#This Row],[Salary (Min)]:[Salary (Max)]])</f>
        <v>38500</v>
      </c>
      <c r="E310" t="s">
        <v>7324</v>
      </c>
      <c r="F310" t="s">
        <v>1905</v>
      </c>
      <c r="G310" t="s">
        <v>7718</v>
      </c>
      <c r="H310" t="s">
        <v>20</v>
      </c>
      <c r="I310" t="s">
        <v>46</v>
      </c>
      <c r="J310" t="s">
        <v>47</v>
      </c>
      <c r="K310" t="b">
        <v>0</v>
      </c>
      <c r="L310">
        <v>1</v>
      </c>
      <c r="M310">
        <v>0</v>
      </c>
      <c r="N310">
        <v>0</v>
      </c>
      <c r="O310">
        <v>0</v>
      </c>
      <c r="P310">
        <v>0</v>
      </c>
      <c r="Q310">
        <v>1</v>
      </c>
    </row>
    <row r="311" spans="1:17" x14ac:dyDescent="0.3">
      <c r="A311" t="s">
        <v>41</v>
      </c>
      <c r="B311">
        <v>35000</v>
      </c>
      <c r="C311">
        <v>42000</v>
      </c>
      <c r="D311">
        <f>AVERAGE(Table_Data[[#This Row],[Salary (Min)]:[Salary (Max)]])</f>
        <v>38500</v>
      </c>
      <c r="E311" t="s">
        <v>7322</v>
      </c>
      <c r="F311" t="s">
        <v>1905</v>
      </c>
      <c r="G311" t="s">
        <v>7718</v>
      </c>
      <c r="H311" t="s">
        <v>28</v>
      </c>
      <c r="I311" t="s">
        <v>29</v>
      </c>
      <c r="J311" t="s">
        <v>24</v>
      </c>
      <c r="K311" t="b">
        <v>0</v>
      </c>
      <c r="L311">
        <v>1</v>
      </c>
      <c r="M311">
        <v>0</v>
      </c>
      <c r="N311">
        <v>0</v>
      </c>
      <c r="O311">
        <v>1</v>
      </c>
      <c r="P311">
        <v>0</v>
      </c>
      <c r="Q311">
        <v>1</v>
      </c>
    </row>
    <row r="312" spans="1:17" x14ac:dyDescent="0.3">
      <c r="A312" t="s">
        <v>41</v>
      </c>
      <c r="B312">
        <v>35000</v>
      </c>
      <c r="C312">
        <v>42000</v>
      </c>
      <c r="D312">
        <f>AVERAGE(Table_Data[[#This Row],[Salary (Min)]:[Salary (Max)]])</f>
        <v>38500</v>
      </c>
      <c r="E312" t="s">
        <v>7323</v>
      </c>
      <c r="F312" t="s">
        <v>1905</v>
      </c>
      <c r="G312" t="s">
        <v>7718</v>
      </c>
      <c r="H312" t="s">
        <v>28</v>
      </c>
      <c r="I312" t="s">
        <v>4675</v>
      </c>
      <c r="J312" t="s">
        <v>39</v>
      </c>
      <c r="K312" t="b">
        <v>0</v>
      </c>
      <c r="L312">
        <v>0</v>
      </c>
      <c r="M312">
        <v>0</v>
      </c>
      <c r="N312">
        <v>0</v>
      </c>
      <c r="O312">
        <v>0</v>
      </c>
      <c r="P312">
        <v>0</v>
      </c>
      <c r="Q312">
        <v>0</v>
      </c>
    </row>
    <row r="313" spans="1:17" x14ac:dyDescent="0.3">
      <c r="A313" t="s">
        <v>41</v>
      </c>
      <c r="B313">
        <v>36000</v>
      </c>
      <c r="C313">
        <v>67000</v>
      </c>
      <c r="D313">
        <f>AVERAGE(Table_Data[[#This Row],[Salary (Min)]:[Salary (Max)]])</f>
        <v>51500</v>
      </c>
      <c r="E313" t="s">
        <v>7597</v>
      </c>
      <c r="F313" t="s">
        <v>5908</v>
      </c>
      <c r="G313" t="s">
        <v>7728</v>
      </c>
      <c r="H313" t="s">
        <v>51</v>
      </c>
      <c r="I313" t="s">
        <v>46</v>
      </c>
      <c r="J313" t="s">
        <v>24</v>
      </c>
      <c r="K313" t="b">
        <v>0</v>
      </c>
      <c r="L313">
        <v>0</v>
      </c>
      <c r="M313">
        <v>0</v>
      </c>
      <c r="N313">
        <v>0</v>
      </c>
      <c r="O313">
        <v>0</v>
      </c>
      <c r="P313">
        <v>0</v>
      </c>
      <c r="Q313">
        <v>1</v>
      </c>
    </row>
    <row r="314" spans="1:17" x14ac:dyDescent="0.3">
      <c r="A314" t="s">
        <v>41</v>
      </c>
      <c r="B314">
        <v>36000</v>
      </c>
      <c r="C314">
        <v>67000</v>
      </c>
      <c r="D314">
        <f>AVERAGE(Table_Data[[#This Row],[Salary (Min)]:[Salary (Max)]])</f>
        <v>51500</v>
      </c>
      <c r="E314" t="s">
        <v>7494</v>
      </c>
      <c r="F314" t="s">
        <v>5904</v>
      </c>
      <c r="G314" t="s">
        <v>7729</v>
      </c>
      <c r="H314" t="s">
        <v>91</v>
      </c>
      <c r="I314" t="s">
        <v>202</v>
      </c>
      <c r="J314" t="s">
        <v>106</v>
      </c>
      <c r="K314" t="b">
        <v>0</v>
      </c>
      <c r="L314">
        <v>1</v>
      </c>
      <c r="M314">
        <v>0</v>
      </c>
      <c r="N314">
        <v>0</v>
      </c>
      <c r="O314">
        <v>0</v>
      </c>
      <c r="P314">
        <v>0</v>
      </c>
      <c r="Q314">
        <v>1</v>
      </c>
    </row>
    <row r="315" spans="1:17" x14ac:dyDescent="0.3">
      <c r="A315" t="s">
        <v>41</v>
      </c>
      <c r="B315">
        <v>37000</v>
      </c>
      <c r="C315">
        <v>44000</v>
      </c>
      <c r="D315">
        <f>AVERAGE(Table_Data[[#This Row],[Salary (Min)]:[Salary (Max)]])</f>
        <v>40500</v>
      </c>
      <c r="E315" t="s">
        <v>6986</v>
      </c>
      <c r="F315" t="s">
        <v>3379</v>
      </c>
      <c r="G315" t="s">
        <v>7730</v>
      </c>
      <c r="H315" t="s">
        <v>35</v>
      </c>
      <c r="I315" t="s">
        <v>2747</v>
      </c>
      <c r="J315" t="s">
        <v>229</v>
      </c>
      <c r="K315" t="b">
        <v>0</v>
      </c>
      <c r="L315">
        <v>1</v>
      </c>
      <c r="M315">
        <v>1</v>
      </c>
      <c r="N315">
        <v>0</v>
      </c>
      <c r="O315">
        <v>0</v>
      </c>
      <c r="P315">
        <v>0</v>
      </c>
      <c r="Q315">
        <v>1</v>
      </c>
    </row>
    <row r="316" spans="1:17" x14ac:dyDescent="0.3">
      <c r="A316" t="s">
        <v>41</v>
      </c>
      <c r="B316">
        <v>37000</v>
      </c>
      <c r="C316">
        <v>44000</v>
      </c>
      <c r="D316">
        <f>AVERAGE(Table_Data[[#This Row],[Salary (Min)]:[Salary (Max)]])</f>
        <v>40500</v>
      </c>
      <c r="E316" t="s">
        <v>6987</v>
      </c>
      <c r="F316" t="s">
        <v>1741</v>
      </c>
      <c r="G316" t="s">
        <v>7731</v>
      </c>
      <c r="H316" t="s">
        <v>91</v>
      </c>
      <c r="I316" t="s">
        <v>222</v>
      </c>
      <c r="J316" t="s">
        <v>160</v>
      </c>
      <c r="K316" t="b">
        <v>0</v>
      </c>
      <c r="L316">
        <v>1</v>
      </c>
      <c r="M316">
        <v>1</v>
      </c>
      <c r="N316">
        <v>0</v>
      </c>
      <c r="O316">
        <v>1</v>
      </c>
      <c r="P316">
        <v>0</v>
      </c>
      <c r="Q316">
        <v>1</v>
      </c>
    </row>
    <row r="317" spans="1:17" x14ac:dyDescent="0.3">
      <c r="A317" t="s">
        <v>6172</v>
      </c>
      <c r="B317">
        <v>37000</v>
      </c>
      <c r="C317">
        <v>44000</v>
      </c>
      <c r="D317">
        <f>AVERAGE(Table_Data[[#This Row],[Salary (Min)]:[Salary (Max)]])</f>
        <v>40500</v>
      </c>
      <c r="E317" t="s">
        <v>6985</v>
      </c>
      <c r="F317" t="s">
        <v>2452</v>
      </c>
      <c r="G317" t="s">
        <v>7732</v>
      </c>
      <c r="H317" t="s">
        <v>51</v>
      </c>
      <c r="I317" t="s">
        <v>46</v>
      </c>
      <c r="J317" t="s">
        <v>47</v>
      </c>
      <c r="K317" t="b">
        <v>0</v>
      </c>
      <c r="L317">
        <v>0</v>
      </c>
      <c r="M317">
        <v>0</v>
      </c>
      <c r="N317">
        <v>0</v>
      </c>
      <c r="O317">
        <v>0</v>
      </c>
      <c r="P317">
        <v>0</v>
      </c>
      <c r="Q317">
        <v>0</v>
      </c>
    </row>
    <row r="318" spans="1:17" x14ac:dyDescent="0.3">
      <c r="A318" t="s">
        <v>41</v>
      </c>
      <c r="B318">
        <v>37000</v>
      </c>
      <c r="C318">
        <v>44000</v>
      </c>
      <c r="D318">
        <f>AVERAGE(Table_Data[[#This Row],[Salary (Min)]:[Salary (Max)]])</f>
        <v>40500</v>
      </c>
      <c r="E318" t="s">
        <v>6982</v>
      </c>
      <c r="F318" t="s">
        <v>3390</v>
      </c>
      <c r="G318" t="s">
        <v>7733</v>
      </c>
      <c r="H318" t="s">
        <v>28</v>
      </c>
      <c r="I318" t="s">
        <v>1489</v>
      </c>
      <c r="J318" t="s">
        <v>132</v>
      </c>
      <c r="K318" t="b">
        <v>0</v>
      </c>
      <c r="L318">
        <v>0</v>
      </c>
      <c r="M318">
        <v>0</v>
      </c>
      <c r="N318">
        <v>0</v>
      </c>
      <c r="O318">
        <v>0</v>
      </c>
      <c r="P318">
        <v>0</v>
      </c>
      <c r="Q318">
        <v>0</v>
      </c>
    </row>
    <row r="319" spans="1:17" x14ac:dyDescent="0.3">
      <c r="A319" t="s">
        <v>41</v>
      </c>
      <c r="B319">
        <v>37000</v>
      </c>
      <c r="C319">
        <v>44000</v>
      </c>
      <c r="D319">
        <f>AVERAGE(Table_Data[[#This Row],[Salary (Min)]:[Salary (Max)]])</f>
        <v>40500</v>
      </c>
      <c r="E319" t="s">
        <v>6983</v>
      </c>
      <c r="F319" t="s">
        <v>2932</v>
      </c>
      <c r="G319" t="s">
        <v>7734</v>
      </c>
      <c r="H319" t="s">
        <v>20</v>
      </c>
      <c r="I319" t="s">
        <v>46</v>
      </c>
      <c r="J319" t="s">
        <v>47</v>
      </c>
      <c r="K319" t="b">
        <v>0</v>
      </c>
      <c r="L319">
        <v>1</v>
      </c>
      <c r="M319">
        <v>1</v>
      </c>
      <c r="N319">
        <v>0</v>
      </c>
      <c r="O319">
        <v>0</v>
      </c>
      <c r="P319">
        <v>0</v>
      </c>
      <c r="Q319">
        <v>0</v>
      </c>
    </row>
    <row r="320" spans="1:17" x14ac:dyDescent="0.3">
      <c r="A320" t="s">
        <v>6172</v>
      </c>
      <c r="B320">
        <v>37000</v>
      </c>
      <c r="C320">
        <v>44000</v>
      </c>
      <c r="D320">
        <f>AVERAGE(Table_Data[[#This Row],[Salary (Min)]:[Salary (Max)]])</f>
        <v>40500</v>
      </c>
      <c r="E320" t="s">
        <v>6984</v>
      </c>
      <c r="F320" t="s">
        <v>3385</v>
      </c>
      <c r="G320" t="s">
        <v>7735</v>
      </c>
      <c r="H320" t="s">
        <v>35</v>
      </c>
      <c r="I320" t="s">
        <v>58</v>
      </c>
      <c r="J320" t="s">
        <v>75</v>
      </c>
      <c r="K320" t="b">
        <v>0</v>
      </c>
      <c r="L320">
        <v>1</v>
      </c>
      <c r="M320">
        <v>1</v>
      </c>
      <c r="N320">
        <v>0</v>
      </c>
      <c r="O320">
        <v>0</v>
      </c>
      <c r="P320">
        <v>0</v>
      </c>
      <c r="Q320">
        <v>1</v>
      </c>
    </row>
    <row r="321" spans="1:17" x14ac:dyDescent="0.3">
      <c r="A321" t="s">
        <v>41</v>
      </c>
      <c r="B321">
        <v>37000</v>
      </c>
      <c r="C321">
        <v>44000</v>
      </c>
      <c r="D321">
        <f>AVERAGE(Table_Data[[#This Row],[Salary (Min)]:[Salary (Max)]])</f>
        <v>40500</v>
      </c>
      <c r="E321" t="s">
        <v>6975</v>
      </c>
      <c r="F321" t="s">
        <v>3231</v>
      </c>
      <c r="G321" t="s">
        <v>7736</v>
      </c>
      <c r="H321" t="s">
        <v>118</v>
      </c>
      <c r="I321" t="s">
        <v>178</v>
      </c>
      <c r="J321" t="s">
        <v>160</v>
      </c>
      <c r="K321" t="b">
        <v>0</v>
      </c>
      <c r="L321">
        <v>0</v>
      </c>
      <c r="M321">
        <v>0</v>
      </c>
      <c r="N321">
        <v>0</v>
      </c>
      <c r="O321">
        <v>0</v>
      </c>
      <c r="P321">
        <v>0</v>
      </c>
      <c r="Q321">
        <v>1</v>
      </c>
    </row>
    <row r="322" spans="1:17" x14ac:dyDescent="0.3">
      <c r="A322" t="s">
        <v>41</v>
      </c>
      <c r="B322">
        <v>37000</v>
      </c>
      <c r="C322">
        <v>44000</v>
      </c>
      <c r="D322">
        <f>AVERAGE(Table_Data[[#This Row],[Salary (Min)]:[Salary (Max)]])</f>
        <v>40500</v>
      </c>
      <c r="E322" t="s">
        <v>6989</v>
      </c>
      <c r="F322" t="s">
        <v>2452</v>
      </c>
      <c r="G322" t="s">
        <v>7732</v>
      </c>
      <c r="H322" t="s">
        <v>91</v>
      </c>
      <c r="I322" t="s">
        <v>119</v>
      </c>
      <c r="J322" t="s">
        <v>39</v>
      </c>
      <c r="K322" t="b">
        <v>0</v>
      </c>
      <c r="L322">
        <v>0</v>
      </c>
      <c r="M322">
        <v>0</v>
      </c>
      <c r="N322">
        <v>0</v>
      </c>
      <c r="O322">
        <v>0</v>
      </c>
      <c r="P322">
        <v>0</v>
      </c>
      <c r="Q322">
        <v>1</v>
      </c>
    </row>
    <row r="323" spans="1:17" x14ac:dyDescent="0.3">
      <c r="A323" t="s">
        <v>6172</v>
      </c>
      <c r="B323">
        <v>37000</v>
      </c>
      <c r="C323">
        <v>44000</v>
      </c>
      <c r="D323">
        <f>AVERAGE(Table_Data[[#This Row],[Salary (Min)]:[Salary (Max)]])</f>
        <v>40500</v>
      </c>
      <c r="E323" t="s">
        <v>6205</v>
      </c>
      <c r="F323" t="s">
        <v>3216</v>
      </c>
      <c r="G323" t="s">
        <v>7737</v>
      </c>
      <c r="H323" t="s">
        <v>28</v>
      </c>
      <c r="I323" t="s">
        <v>222</v>
      </c>
      <c r="J323" t="s">
        <v>75</v>
      </c>
      <c r="K323" t="b">
        <v>0</v>
      </c>
      <c r="L323">
        <v>0</v>
      </c>
      <c r="M323">
        <v>0</v>
      </c>
      <c r="N323">
        <v>0</v>
      </c>
      <c r="O323">
        <v>0</v>
      </c>
      <c r="P323">
        <v>0</v>
      </c>
      <c r="Q323">
        <v>0</v>
      </c>
    </row>
    <row r="324" spans="1:17" x14ac:dyDescent="0.3">
      <c r="A324" t="s">
        <v>6172</v>
      </c>
      <c r="B324">
        <v>37000</v>
      </c>
      <c r="C324">
        <v>44000</v>
      </c>
      <c r="D324">
        <f>AVERAGE(Table_Data[[#This Row],[Salary (Min)]:[Salary (Max)]])</f>
        <v>40500</v>
      </c>
      <c r="E324" t="s">
        <v>6988</v>
      </c>
      <c r="F324" t="s">
        <v>2452</v>
      </c>
      <c r="G324" t="s">
        <v>7732</v>
      </c>
      <c r="H324" t="s">
        <v>91</v>
      </c>
      <c r="I324" t="s">
        <v>222</v>
      </c>
      <c r="J324" t="s">
        <v>441</v>
      </c>
      <c r="K324" t="b">
        <v>1</v>
      </c>
      <c r="L324">
        <v>1</v>
      </c>
      <c r="M324">
        <v>1</v>
      </c>
      <c r="N324">
        <v>0</v>
      </c>
      <c r="O324">
        <v>0</v>
      </c>
      <c r="P324">
        <v>0</v>
      </c>
      <c r="Q324">
        <v>0</v>
      </c>
    </row>
    <row r="325" spans="1:17" x14ac:dyDescent="0.3">
      <c r="A325" t="s">
        <v>41</v>
      </c>
      <c r="B325">
        <v>37000</v>
      </c>
      <c r="C325">
        <v>44000</v>
      </c>
      <c r="D325">
        <f>AVERAGE(Table_Data[[#This Row],[Salary (Min)]:[Salary (Max)]])</f>
        <v>40500</v>
      </c>
      <c r="E325" t="s">
        <v>6731</v>
      </c>
      <c r="F325" t="s">
        <v>2452</v>
      </c>
      <c r="G325" t="s">
        <v>7732</v>
      </c>
      <c r="H325" t="s">
        <v>35</v>
      </c>
      <c r="I325" t="s">
        <v>222</v>
      </c>
      <c r="J325" t="s">
        <v>24</v>
      </c>
      <c r="K325" t="b">
        <v>0</v>
      </c>
      <c r="L325">
        <v>1</v>
      </c>
      <c r="M325">
        <v>1</v>
      </c>
      <c r="N325">
        <v>0</v>
      </c>
      <c r="O325">
        <v>1</v>
      </c>
      <c r="P325">
        <v>0</v>
      </c>
      <c r="Q325">
        <v>1</v>
      </c>
    </row>
    <row r="326" spans="1:17" x14ac:dyDescent="0.3">
      <c r="A326" t="s">
        <v>41</v>
      </c>
      <c r="B326">
        <v>37000</v>
      </c>
      <c r="C326">
        <v>44000</v>
      </c>
      <c r="D326">
        <f>AVERAGE(Table_Data[[#This Row],[Salary (Min)]:[Salary (Max)]])</f>
        <v>40500</v>
      </c>
      <c r="E326" t="s">
        <v>6965</v>
      </c>
      <c r="F326" t="s">
        <v>3231</v>
      </c>
      <c r="G326" t="s">
        <v>7736</v>
      </c>
      <c r="H326" t="s">
        <v>20</v>
      </c>
      <c r="I326" t="s">
        <v>222</v>
      </c>
      <c r="J326" t="s">
        <v>39</v>
      </c>
      <c r="K326" t="b">
        <v>0</v>
      </c>
      <c r="L326">
        <v>0</v>
      </c>
      <c r="M326">
        <v>0</v>
      </c>
      <c r="N326">
        <v>0</v>
      </c>
      <c r="O326">
        <v>0</v>
      </c>
      <c r="P326">
        <v>0</v>
      </c>
      <c r="Q326">
        <v>0</v>
      </c>
    </row>
    <row r="327" spans="1:17" x14ac:dyDescent="0.3">
      <c r="A327" t="s">
        <v>41</v>
      </c>
      <c r="B327">
        <v>37000</v>
      </c>
      <c r="C327">
        <v>44000</v>
      </c>
      <c r="D327">
        <f>AVERAGE(Table_Data[[#This Row],[Salary (Min)]:[Salary (Max)]])</f>
        <v>40500</v>
      </c>
      <c r="E327" t="s">
        <v>6981</v>
      </c>
      <c r="F327" t="s">
        <v>3385</v>
      </c>
      <c r="G327" t="s">
        <v>7735</v>
      </c>
      <c r="H327" t="s">
        <v>28</v>
      </c>
      <c r="I327" t="s">
        <v>194</v>
      </c>
      <c r="J327" t="s">
        <v>132</v>
      </c>
      <c r="K327" t="b">
        <v>0</v>
      </c>
      <c r="L327">
        <v>1</v>
      </c>
      <c r="M327">
        <v>1</v>
      </c>
      <c r="N327">
        <v>0</v>
      </c>
      <c r="O327">
        <v>0</v>
      </c>
      <c r="P327">
        <v>0</v>
      </c>
      <c r="Q327">
        <v>0</v>
      </c>
    </row>
    <row r="328" spans="1:17" x14ac:dyDescent="0.3">
      <c r="A328" t="s">
        <v>41</v>
      </c>
      <c r="B328">
        <v>37000</v>
      </c>
      <c r="C328">
        <v>44000</v>
      </c>
      <c r="D328">
        <f>AVERAGE(Table_Data[[#This Row],[Salary (Min)]:[Salary (Max)]])</f>
        <v>40500</v>
      </c>
      <c r="E328" t="s">
        <v>6972</v>
      </c>
      <c r="F328" t="s">
        <v>3354</v>
      </c>
      <c r="G328" t="s">
        <v>7738</v>
      </c>
      <c r="H328" t="s">
        <v>118</v>
      </c>
      <c r="I328" t="s">
        <v>119</v>
      </c>
      <c r="J328" t="s">
        <v>441</v>
      </c>
      <c r="K328" t="b">
        <v>0</v>
      </c>
      <c r="L328">
        <v>1</v>
      </c>
      <c r="M328">
        <v>1</v>
      </c>
      <c r="N328">
        <v>1</v>
      </c>
      <c r="O328">
        <v>0</v>
      </c>
      <c r="P328">
        <v>0</v>
      </c>
      <c r="Q328">
        <v>1</v>
      </c>
    </row>
    <row r="329" spans="1:17" x14ac:dyDescent="0.3">
      <c r="A329" t="s">
        <v>41</v>
      </c>
      <c r="B329">
        <v>37000</v>
      </c>
      <c r="C329">
        <v>44000</v>
      </c>
      <c r="D329">
        <f>AVERAGE(Table_Data[[#This Row],[Salary (Min)]:[Salary (Max)]])</f>
        <v>40500</v>
      </c>
      <c r="E329" t="s">
        <v>6973</v>
      </c>
      <c r="F329" t="s">
        <v>3357</v>
      </c>
      <c r="G329" t="s">
        <v>7739</v>
      </c>
      <c r="H329" t="s">
        <v>118</v>
      </c>
      <c r="I329" t="s">
        <v>222</v>
      </c>
      <c r="J329" t="s">
        <v>160</v>
      </c>
      <c r="K329" t="b">
        <v>0</v>
      </c>
      <c r="L329">
        <v>1</v>
      </c>
      <c r="M329">
        <v>0</v>
      </c>
      <c r="N329">
        <v>0</v>
      </c>
      <c r="O329">
        <v>1</v>
      </c>
      <c r="P329">
        <v>0</v>
      </c>
      <c r="Q329">
        <v>1</v>
      </c>
    </row>
    <row r="330" spans="1:17" x14ac:dyDescent="0.3">
      <c r="A330" t="s">
        <v>41</v>
      </c>
      <c r="B330">
        <v>37000</v>
      </c>
      <c r="C330">
        <v>44000</v>
      </c>
      <c r="D330">
        <f>AVERAGE(Table_Data[[#This Row],[Salary (Min)]:[Salary (Max)]])</f>
        <v>40500</v>
      </c>
      <c r="E330" t="s">
        <v>6974</v>
      </c>
      <c r="F330" t="s">
        <v>3340</v>
      </c>
      <c r="G330" t="s">
        <v>7740</v>
      </c>
      <c r="H330" t="s">
        <v>35</v>
      </c>
      <c r="I330" t="s">
        <v>1534</v>
      </c>
      <c r="J330" t="s">
        <v>75</v>
      </c>
      <c r="K330" t="b">
        <v>0</v>
      </c>
      <c r="L330">
        <v>1</v>
      </c>
      <c r="M330">
        <v>0</v>
      </c>
      <c r="N330">
        <v>0</v>
      </c>
      <c r="O330">
        <v>0</v>
      </c>
      <c r="P330">
        <v>0</v>
      </c>
      <c r="Q330">
        <v>1</v>
      </c>
    </row>
    <row r="331" spans="1:17" x14ac:dyDescent="0.3">
      <c r="A331" t="s">
        <v>41</v>
      </c>
      <c r="B331">
        <v>37000</v>
      </c>
      <c r="C331">
        <v>44000</v>
      </c>
      <c r="D331">
        <f>AVERAGE(Table_Data[[#This Row],[Salary (Min)]:[Salary (Max)]])</f>
        <v>40500</v>
      </c>
      <c r="E331" t="s">
        <v>6946</v>
      </c>
      <c r="F331" t="s">
        <v>2452</v>
      </c>
      <c r="G331" t="s">
        <v>7732</v>
      </c>
      <c r="H331" t="s">
        <v>28</v>
      </c>
      <c r="I331" t="s">
        <v>563</v>
      </c>
      <c r="J331" t="s">
        <v>39</v>
      </c>
      <c r="K331" t="b">
        <v>0</v>
      </c>
      <c r="L331">
        <v>1</v>
      </c>
      <c r="M331">
        <v>1</v>
      </c>
      <c r="N331">
        <v>0</v>
      </c>
      <c r="O331">
        <v>0</v>
      </c>
      <c r="P331">
        <v>0</v>
      </c>
      <c r="Q331">
        <v>0</v>
      </c>
    </row>
    <row r="332" spans="1:17" x14ac:dyDescent="0.3">
      <c r="A332" t="s">
        <v>41</v>
      </c>
      <c r="B332">
        <v>37000</v>
      </c>
      <c r="C332">
        <v>44000</v>
      </c>
      <c r="D332">
        <f>AVERAGE(Table_Data[[#This Row],[Salary (Min)]:[Salary (Max)]])</f>
        <v>40500</v>
      </c>
      <c r="E332" t="s">
        <v>6946</v>
      </c>
      <c r="F332" t="s">
        <v>2452</v>
      </c>
      <c r="G332" t="s">
        <v>7732</v>
      </c>
      <c r="H332" t="s">
        <v>28</v>
      </c>
      <c r="I332" t="s">
        <v>563</v>
      </c>
      <c r="J332" t="s">
        <v>39</v>
      </c>
      <c r="K332" t="b">
        <v>0</v>
      </c>
      <c r="L332">
        <v>0</v>
      </c>
      <c r="M332">
        <v>0</v>
      </c>
      <c r="N332">
        <v>0</v>
      </c>
      <c r="O332">
        <v>0</v>
      </c>
      <c r="P332">
        <v>2</v>
      </c>
      <c r="Q332">
        <v>1</v>
      </c>
    </row>
    <row r="333" spans="1:17" x14ac:dyDescent="0.3">
      <c r="A333" t="s">
        <v>41</v>
      </c>
      <c r="B333">
        <v>37000</v>
      </c>
      <c r="C333">
        <v>44000</v>
      </c>
      <c r="D333">
        <f>AVERAGE(Table_Data[[#This Row],[Salary (Min)]:[Salary (Max)]])</f>
        <v>40500</v>
      </c>
      <c r="E333" t="s">
        <v>6971</v>
      </c>
      <c r="F333" t="s">
        <v>2452</v>
      </c>
      <c r="G333" t="s">
        <v>7732</v>
      </c>
      <c r="H333" t="s">
        <v>35</v>
      </c>
      <c r="I333" t="s">
        <v>29</v>
      </c>
      <c r="J333" t="s">
        <v>47</v>
      </c>
      <c r="K333" t="b">
        <v>0</v>
      </c>
      <c r="L333">
        <v>1</v>
      </c>
      <c r="M333">
        <v>1</v>
      </c>
      <c r="N333">
        <v>0</v>
      </c>
      <c r="O333">
        <v>0</v>
      </c>
      <c r="P333">
        <v>0</v>
      </c>
      <c r="Q333">
        <v>1</v>
      </c>
    </row>
    <row r="334" spans="1:17" x14ac:dyDescent="0.3">
      <c r="A334" t="s">
        <v>41</v>
      </c>
      <c r="B334">
        <v>37000</v>
      </c>
      <c r="C334">
        <v>44000</v>
      </c>
      <c r="D334">
        <f>AVERAGE(Table_Data[[#This Row],[Salary (Min)]:[Salary (Max)]])</f>
        <v>40500</v>
      </c>
      <c r="E334" t="s">
        <v>6979</v>
      </c>
      <c r="F334" t="s">
        <v>3375</v>
      </c>
      <c r="G334" t="s">
        <v>7741</v>
      </c>
      <c r="H334" t="s">
        <v>118</v>
      </c>
      <c r="I334" t="s">
        <v>222</v>
      </c>
      <c r="J334" t="s">
        <v>160</v>
      </c>
      <c r="K334" t="b">
        <v>0</v>
      </c>
      <c r="L334">
        <v>1</v>
      </c>
      <c r="M334">
        <v>1</v>
      </c>
      <c r="N334">
        <v>0</v>
      </c>
      <c r="O334">
        <v>0</v>
      </c>
      <c r="P334">
        <v>0</v>
      </c>
      <c r="Q334">
        <v>1</v>
      </c>
    </row>
    <row r="335" spans="1:17" x14ac:dyDescent="0.3">
      <c r="A335" t="s">
        <v>41</v>
      </c>
      <c r="B335">
        <v>37000</v>
      </c>
      <c r="C335">
        <v>44000</v>
      </c>
      <c r="D335">
        <f>AVERAGE(Table_Data[[#This Row],[Salary (Min)]:[Salary (Max)]])</f>
        <v>40500</v>
      </c>
      <c r="E335" t="s">
        <v>6980</v>
      </c>
      <c r="F335" t="s">
        <v>3379</v>
      </c>
      <c r="G335" t="s">
        <v>7730</v>
      </c>
      <c r="H335" t="s">
        <v>118</v>
      </c>
      <c r="I335" t="s">
        <v>563</v>
      </c>
      <c r="J335" t="s">
        <v>39</v>
      </c>
      <c r="K335" t="b">
        <v>0</v>
      </c>
      <c r="L335">
        <v>1</v>
      </c>
      <c r="M335">
        <v>0</v>
      </c>
      <c r="N335">
        <v>0</v>
      </c>
      <c r="O335">
        <v>1</v>
      </c>
      <c r="P335">
        <v>1</v>
      </c>
      <c r="Q335">
        <v>0</v>
      </c>
    </row>
    <row r="336" spans="1:17" x14ac:dyDescent="0.3">
      <c r="A336" t="s">
        <v>41</v>
      </c>
      <c r="B336">
        <v>37000</v>
      </c>
      <c r="C336">
        <v>44000</v>
      </c>
      <c r="D336">
        <f>AVERAGE(Table_Data[[#This Row],[Salary (Min)]:[Salary (Max)]])</f>
        <v>40500</v>
      </c>
      <c r="E336" t="s">
        <v>6899</v>
      </c>
      <c r="F336" t="s">
        <v>3057</v>
      </c>
      <c r="G336" t="s">
        <v>7742</v>
      </c>
      <c r="H336" t="s">
        <v>28</v>
      </c>
      <c r="I336" t="s">
        <v>58</v>
      </c>
      <c r="J336" t="s">
        <v>39</v>
      </c>
      <c r="K336" t="b">
        <v>0</v>
      </c>
      <c r="L336">
        <v>1</v>
      </c>
      <c r="M336">
        <v>1</v>
      </c>
      <c r="N336">
        <v>0</v>
      </c>
      <c r="O336">
        <v>0</v>
      </c>
      <c r="P336">
        <v>0</v>
      </c>
      <c r="Q336">
        <v>0</v>
      </c>
    </row>
    <row r="337" spans="1:17" x14ac:dyDescent="0.3">
      <c r="A337" t="s">
        <v>41</v>
      </c>
      <c r="B337">
        <v>37000</v>
      </c>
      <c r="C337">
        <v>44000</v>
      </c>
      <c r="D337">
        <f>AVERAGE(Table_Data[[#This Row],[Salary (Min)]:[Salary (Max)]])</f>
        <v>40500</v>
      </c>
      <c r="E337" t="s">
        <v>6978</v>
      </c>
      <c r="F337" t="s">
        <v>3372</v>
      </c>
      <c r="G337" t="s">
        <v>7743</v>
      </c>
      <c r="H337" t="s">
        <v>91</v>
      </c>
      <c r="I337" t="s">
        <v>119</v>
      </c>
      <c r="J337" t="s">
        <v>39</v>
      </c>
      <c r="K337" t="b">
        <v>0</v>
      </c>
      <c r="L337">
        <v>0</v>
      </c>
      <c r="M337">
        <v>0</v>
      </c>
      <c r="N337">
        <v>0</v>
      </c>
      <c r="O337">
        <v>0</v>
      </c>
      <c r="P337">
        <v>1</v>
      </c>
      <c r="Q337">
        <v>1</v>
      </c>
    </row>
    <row r="338" spans="1:17" x14ac:dyDescent="0.3">
      <c r="A338" t="s">
        <v>41</v>
      </c>
      <c r="B338">
        <v>37000</v>
      </c>
      <c r="C338">
        <v>44000</v>
      </c>
      <c r="D338">
        <f>AVERAGE(Table_Data[[#This Row],[Salary (Min)]:[Salary (Max)]])</f>
        <v>40500</v>
      </c>
      <c r="E338" t="s">
        <v>6975</v>
      </c>
      <c r="F338" t="s">
        <v>3231</v>
      </c>
      <c r="G338" t="s">
        <v>7736</v>
      </c>
      <c r="H338" t="s">
        <v>118</v>
      </c>
      <c r="I338" t="s">
        <v>178</v>
      </c>
      <c r="J338" t="s">
        <v>160</v>
      </c>
      <c r="K338" t="b">
        <v>0</v>
      </c>
      <c r="L338">
        <v>1</v>
      </c>
      <c r="M338">
        <v>1</v>
      </c>
      <c r="N338">
        <v>0</v>
      </c>
      <c r="O338">
        <v>0</v>
      </c>
      <c r="P338">
        <v>0</v>
      </c>
      <c r="Q338">
        <v>0</v>
      </c>
    </row>
    <row r="339" spans="1:17" x14ac:dyDescent="0.3">
      <c r="A339" t="s">
        <v>6172</v>
      </c>
      <c r="B339">
        <v>37000</v>
      </c>
      <c r="C339">
        <v>44000</v>
      </c>
      <c r="D339">
        <f>AVERAGE(Table_Data[[#This Row],[Salary (Min)]:[Salary (Max)]])</f>
        <v>40500</v>
      </c>
      <c r="E339" t="s">
        <v>6976</v>
      </c>
      <c r="F339" t="s">
        <v>3216</v>
      </c>
      <c r="G339" t="s">
        <v>7737</v>
      </c>
      <c r="H339" t="s">
        <v>51</v>
      </c>
      <c r="I339" t="s">
        <v>222</v>
      </c>
      <c r="J339" t="s">
        <v>24</v>
      </c>
      <c r="K339" t="b">
        <v>0</v>
      </c>
      <c r="L339">
        <v>1</v>
      </c>
      <c r="M339">
        <v>0</v>
      </c>
      <c r="N339">
        <v>0</v>
      </c>
      <c r="O339">
        <v>1</v>
      </c>
      <c r="P339">
        <v>0</v>
      </c>
      <c r="Q339">
        <v>1</v>
      </c>
    </row>
    <row r="340" spans="1:17" x14ac:dyDescent="0.3">
      <c r="A340" t="s">
        <v>41</v>
      </c>
      <c r="B340">
        <v>37000</v>
      </c>
      <c r="C340">
        <v>44000</v>
      </c>
      <c r="D340">
        <f>AVERAGE(Table_Data[[#This Row],[Salary (Min)]:[Salary (Max)]])</f>
        <v>40500</v>
      </c>
      <c r="E340" t="s">
        <v>6977</v>
      </c>
      <c r="F340" t="s">
        <v>2452</v>
      </c>
      <c r="G340" t="s">
        <v>7732</v>
      </c>
      <c r="H340" t="s">
        <v>51</v>
      </c>
      <c r="I340" t="s">
        <v>29</v>
      </c>
      <c r="J340" t="s">
        <v>39</v>
      </c>
      <c r="K340" t="b">
        <v>0</v>
      </c>
      <c r="L340">
        <v>0</v>
      </c>
      <c r="M340">
        <v>0</v>
      </c>
      <c r="N340">
        <v>0</v>
      </c>
      <c r="O340">
        <v>0</v>
      </c>
      <c r="P340">
        <v>1</v>
      </c>
      <c r="Q340">
        <v>1</v>
      </c>
    </row>
    <row r="341" spans="1:17" x14ac:dyDescent="0.3">
      <c r="A341" t="s">
        <v>41</v>
      </c>
      <c r="B341">
        <v>37000</v>
      </c>
      <c r="C341">
        <v>68000</v>
      </c>
      <c r="D341">
        <f>AVERAGE(Table_Data[[#This Row],[Salary (Min)]:[Salary (Max)]])</f>
        <v>52500</v>
      </c>
      <c r="E341" t="s">
        <v>7015</v>
      </c>
      <c r="F341" t="s">
        <v>3557</v>
      </c>
      <c r="G341" t="s">
        <v>7744</v>
      </c>
      <c r="H341" t="s">
        <v>91</v>
      </c>
      <c r="I341" t="s">
        <v>202</v>
      </c>
      <c r="J341" t="s">
        <v>106</v>
      </c>
      <c r="K341" t="b">
        <v>0</v>
      </c>
      <c r="L341">
        <v>0</v>
      </c>
      <c r="M341">
        <v>0</v>
      </c>
      <c r="N341">
        <v>0</v>
      </c>
      <c r="O341">
        <v>0</v>
      </c>
      <c r="P341">
        <v>0</v>
      </c>
      <c r="Q341">
        <v>0</v>
      </c>
    </row>
    <row r="342" spans="1:17" x14ac:dyDescent="0.3">
      <c r="A342" t="s">
        <v>41</v>
      </c>
      <c r="B342">
        <v>37000</v>
      </c>
      <c r="C342">
        <v>68000</v>
      </c>
      <c r="D342">
        <f>AVERAGE(Table_Data[[#This Row],[Salary (Min)]:[Salary (Max)]])</f>
        <v>52500</v>
      </c>
      <c r="E342" t="s">
        <v>7030</v>
      </c>
      <c r="F342" t="s">
        <v>3557</v>
      </c>
      <c r="G342" t="s">
        <v>7744</v>
      </c>
      <c r="H342" t="s">
        <v>91</v>
      </c>
      <c r="I342" t="s">
        <v>202</v>
      </c>
      <c r="J342" t="s">
        <v>39</v>
      </c>
      <c r="K342" t="b">
        <v>0</v>
      </c>
      <c r="L342">
        <v>1</v>
      </c>
      <c r="M342">
        <v>0</v>
      </c>
      <c r="N342">
        <v>0</v>
      </c>
      <c r="O342">
        <v>0</v>
      </c>
      <c r="P342">
        <v>1</v>
      </c>
      <c r="Q342">
        <v>1</v>
      </c>
    </row>
    <row r="343" spans="1:17" x14ac:dyDescent="0.3">
      <c r="A343" t="s">
        <v>41</v>
      </c>
      <c r="B343">
        <v>37000</v>
      </c>
      <c r="C343">
        <v>68000</v>
      </c>
      <c r="D343">
        <f>AVERAGE(Table_Data[[#This Row],[Salary (Min)]:[Salary (Max)]])</f>
        <v>52500</v>
      </c>
      <c r="E343" t="s">
        <v>7031</v>
      </c>
      <c r="F343" t="s">
        <v>3557</v>
      </c>
      <c r="G343" t="s">
        <v>7744</v>
      </c>
      <c r="H343" t="s">
        <v>28</v>
      </c>
      <c r="I343" t="s">
        <v>202</v>
      </c>
      <c r="J343" t="s">
        <v>86</v>
      </c>
      <c r="K343" t="b">
        <v>0</v>
      </c>
      <c r="L343">
        <v>0</v>
      </c>
      <c r="M343">
        <v>0</v>
      </c>
      <c r="N343">
        <v>0</v>
      </c>
      <c r="O343">
        <v>0</v>
      </c>
      <c r="P343">
        <v>0</v>
      </c>
      <c r="Q343">
        <v>1</v>
      </c>
    </row>
    <row r="344" spans="1:17" x14ac:dyDescent="0.3">
      <c r="A344" t="s">
        <v>41</v>
      </c>
      <c r="B344">
        <v>37000</v>
      </c>
      <c r="C344">
        <v>68000</v>
      </c>
      <c r="D344">
        <f>AVERAGE(Table_Data[[#This Row],[Salary (Min)]:[Salary (Max)]])</f>
        <v>52500</v>
      </c>
      <c r="E344" t="s">
        <v>7032</v>
      </c>
      <c r="F344" t="s">
        <v>3557</v>
      </c>
      <c r="G344" t="s">
        <v>7744</v>
      </c>
      <c r="H344" t="s">
        <v>20</v>
      </c>
      <c r="I344" t="s">
        <v>202</v>
      </c>
      <c r="J344" t="s">
        <v>47</v>
      </c>
      <c r="K344" t="b">
        <v>0</v>
      </c>
      <c r="L344">
        <v>0</v>
      </c>
      <c r="M344">
        <v>0</v>
      </c>
      <c r="N344">
        <v>0</v>
      </c>
      <c r="O344">
        <v>0</v>
      </c>
      <c r="P344">
        <v>0</v>
      </c>
      <c r="Q344">
        <v>1</v>
      </c>
    </row>
    <row r="345" spans="1:17" x14ac:dyDescent="0.3">
      <c r="A345" t="s">
        <v>41</v>
      </c>
      <c r="B345">
        <v>37000</v>
      </c>
      <c r="C345">
        <v>68000</v>
      </c>
      <c r="D345">
        <f>AVERAGE(Table_Data[[#This Row],[Salary (Min)]:[Salary (Max)]])</f>
        <v>52500</v>
      </c>
      <c r="E345" t="s">
        <v>7029</v>
      </c>
      <c r="F345" t="s">
        <v>3557</v>
      </c>
      <c r="G345" t="s">
        <v>7744</v>
      </c>
      <c r="H345" t="s">
        <v>51</v>
      </c>
      <c r="I345" t="s">
        <v>46</v>
      </c>
      <c r="J345" t="s">
        <v>47</v>
      </c>
      <c r="K345" t="b">
        <v>0</v>
      </c>
      <c r="L345">
        <v>0</v>
      </c>
      <c r="M345">
        <v>0</v>
      </c>
      <c r="N345">
        <v>0</v>
      </c>
      <c r="O345">
        <v>0</v>
      </c>
      <c r="P345">
        <v>0</v>
      </c>
      <c r="Q345">
        <v>1</v>
      </c>
    </row>
    <row r="346" spans="1:17" x14ac:dyDescent="0.3">
      <c r="A346" t="s">
        <v>6172</v>
      </c>
      <c r="B346">
        <v>37000</v>
      </c>
      <c r="C346">
        <v>68000</v>
      </c>
      <c r="D346">
        <f>AVERAGE(Table_Data[[#This Row],[Salary (Min)]:[Salary (Max)]])</f>
        <v>52500</v>
      </c>
      <c r="E346" t="s">
        <v>6218</v>
      </c>
      <c r="F346" t="s">
        <v>3557</v>
      </c>
      <c r="G346" t="s">
        <v>7744</v>
      </c>
      <c r="H346" t="s">
        <v>35</v>
      </c>
      <c r="I346" t="s">
        <v>222</v>
      </c>
      <c r="J346" t="s">
        <v>39</v>
      </c>
      <c r="K346" t="b">
        <v>0</v>
      </c>
      <c r="L346">
        <v>1</v>
      </c>
      <c r="M346">
        <v>0</v>
      </c>
      <c r="N346">
        <v>0</v>
      </c>
      <c r="O346">
        <v>0</v>
      </c>
      <c r="P346">
        <v>0</v>
      </c>
      <c r="Q346">
        <v>1</v>
      </c>
    </row>
    <row r="347" spans="1:17" x14ac:dyDescent="0.3">
      <c r="A347" t="s">
        <v>41</v>
      </c>
      <c r="B347">
        <v>37000</v>
      </c>
      <c r="C347">
        <v>68000</v>
      </c>
      <c r="D347">
        <f>AVERAGE(Table_Data[[#This Row],[Salary (Min)]:[Salary (Max)]])</f>
        <v>52500</v>
      </c>
      <c r="E347" t="s">
        <v>6264</v>
      </c>
      <c r="F347" t="s">
        <v>3557</v>
      </c>
      <c r="G347" t="s">
        <v>7744</v>
      </c>
      <c r="H347" t="s">
        <v>118</v>
      </c>
      <c r="I347" t="s">
        <v>46</v>
      </c>
      <c r="J347" t="s">
        <v>47</v>
      </c>
      <c r="K347" t="b">
        <v>0</v>
      </c>
      <c r="L347">
        <v>0</v>
      </c>
      <c r="M347">
        <v>1</v>
      </c>
      <c r="N347">
        <v>0</v>
      </c>
      <c r="O347">
        <v>1</v>
      </c>
      <c r="P347">
        <v>1</v>
      </c>
      <c r="Q347">
        <v>1</v>
      </c>
    </row>
    <row r="348" spans="1:17" x14ac:dyDescent="0.3">
      <c r="A348" t="s">
        <v>41</v>
      </c>
      <c r="B348">
        <v>37000</v>
      </c>
      <c r="C348">
        <v>68000</v>
      </c>
      <c r="D348">
        <f>AVERAGE(Table_Data[[#This Row],[Salary (Min)]:[Salary (Max)]])</f>
        <v>52500</v>
      </c>
      <c r="E348" t="s">
        <v>7018</v>
      </c>
      <c r="F348" t="s">
        <v>3557</v>
      </c>
      <c r="G348" t="s">
        <v>7744</v>
      </c>
      <c r="H348" t="s">
        <v>91</v>
      </c>
      <c r="I348" t="s">
        <v>222</v>
      </c>
      <c r="J348" t="s">
        <v>106</v>
      </c>
      <c r="K348" t="b">
        <v>0</v>
      </c>
      <c r="L348">
        <v>0</v>
      </c>
      <c r="M348">
        <v>0</v>
      </c>
      <c r="N348">
        <v>0</v>
      </c>
      <c r="O348">
        <v>0</v>
      </c>
      <c r="P348">
        <v>0</v>
      </c>
      <c r="Q348">
        <v>1</v>
      </c>
    </row>
    <row r="349" spans="1:17" x14ac:dyDescent="0.3">
      <c r="A349" t="s">
        <v>41</v>
      </c>
      <c r="B349">
        <v>37000</v>
      </c>
      <c r="C349">
        <v>68000</v>
      </c>
      <c r="D349">
        <f>AVERAGE(Table_Data[[#This Row],[Salary (Min)]:[Salary (Max)]])</f>
        <v>52500</v>
      </c>
      <c r="E349" t="s">
        <v>7035</v>
      </c>
      <c r="F349" t="s">
        <v>3557</v>
      </c>
      <c r="G349" t="s">
        <v>7744</v>
      </c>
      <c r="H349" t="s">
        <v>35</v>
      </c>
      <c r="I349" t="s">
        <v>119</v>
      </c>
      <c r="J349" t="s">
        <v>24</v>
      </c>
      <c r="K349" t="b">
        <v>0</v>
      </c>
      <c r="L349">
        <v>0</v>
      </c>
      <c r="M349">
        <v>0</v>
      </c>
      <c r="N349">
        <v>0</v>
      </c>
      <c r="O349">
        <v>0</v>
      </c>
      <c r="P349">
        <v>0</v>
      </c>
      <c r="Q349">
        <v>1</v>
      </c>
    </row>
    <row r="350" spans="1:17" x14ac:dyDescent="0.3">
      <c r="A350" t="s">
        <v>41</v>
      </c>
      <c r="B350">
        <v>37000</v>
      </c>
      <c r="C350">
        <v>68000</v>
      </c>
      <c r="D350">
        <f>AVERAGE(Table_Data[[#This Row],[Salary (Min)]:[Salary (Max)]])</f>
        <v>52500</v>
      </c>
      <c r="E350" t="s">
        <v>7036</v>
      </c>
      <c r="F350" t="s">
        <v>3557</v>
      </c>
      <c r="G350" t="s">
        <v>7744</v>
      </c>
      <c r="H350" t="s">
        <v>20</v>
      </c>
      <c r="I350" t="s">
        <v>336</v>
      </c>
      <c r="J350" t="s">
        <v>47</v>
      </c>
      <c r="K350" t="b">
        <v>0</v>
      </c>
      <c r="L350">
        <v>0</v>
      </c>
      <c r="M350">
        <v>0</v>
      </c>
      <c r="N350">
        <v>0</v>
      </c>
      <c r="O350">
        <v>0</v>
      </c>
      <c r="P350">
        <v>0</v>
      </c>
      <c r="Q350">
        <v>1</v>
      </c>
    </row>
    <row r="351" spans="1:17" x14ac:dyDescent="0.3">
      <c r="A351" t="s">
        <v>41</v>
      </c>
      <c r="B351">
        <v>37000</v>
      </c>
      <c r="C351">
        <v>68000</v>
      </c>
      <c r="D351">
        <f>AVERAGE(Table_Data[[#This Row],[Salary (Min)]:[Salary (Max)]])</f>
        <v>52500</v>
      </c>
      <c r="E351" t="s">
        <v>7037</v>
      </c>
      <c r="F351" t="s">
        <v>3631</v>
      </c>
      <c r="G351" t="s">
        <v>7745</v>
      </c>
      <c r="H351" t="s">
        <v>28</v>
      </c>
      <c r="I351" t="s">
        <v>46</v>
      </c>
      <c r="J351" t="s">
        <v>132</v>
      </c>
      <c r="K351" t="b">
        <v>0</v>
      </c>
      <c r="L351">
        <v>0</v>
      </c>
      <c r="M351">
        <v>0</v>
      </c>
      <c r="N351">
        <v>0</v>
      </c>
      <c r="O351">
        <v>0</v>
      </c>
      <c r="P351">
        <v>0</v>
      </c>
      <c r="Q351">
        <v>1</v>
      </c>
    </row>
    <row r="352" spans="1:17" x14ac:dyDescent="0.3">
      <c r="A352" t="s">
        <v>41</v>
      </c>
      <c r="B352">
        <v>37000</v>
      </c>
      <c r="C352">
        <v>68000</v>
      </c>
      <c r="D352">
        <f>AVERAGE(Table_Data[[#This Row],[Salary (Min)]:[Salary (Max)]])</f>
        <v>52500</v>
      </c>
      <c r="E352" t="s">
        <v>6211</v>
      </c>
      <c r="F352" t="s">
        <v>3557</v>
      </c>
      <c r="G352" t="s">
        <v>7744</v>
      </c>
      <c r="H352" t="s">
        <v>118</v>
      </c>
      <c r="I352" t="s">
        <v>222</v>
      </c>
      <c r="J352" t="s">
        <v>47</v>
      </c>
      <c r="K352" t="b">
        <v>0</v>
      </c>
      <c r="L352">
        <v>0</v>
      </c>
      <c r="M352">
        <v>0</v>
      </c>
      <c r="N352">
        <v>0</v>
      </c>
      <c r="O352">
        <v>0</v>
      </c>
      <c r="P352">
        <v>0</v>
      </c>
      <c r="Q352">
        <v>0</v>
      </c>
    </row>
    <row r="353" spans="1:17" x14ac:dyDescent="0.3">
      <c r="A353" t="s">
        <v>41</v>
      </c>
      <c r="B353">
        <v>37000</v>
      </c>
      <c r="C353">
        <v>68000</v>
      </c>
      <c r="D353">
        <f>AVERAGE(Table_Data[[#This Row],[Salary (Min)]:[Salary (Max)]])</f>
        <v>52500</v>
      </c>
      <c r="E353" t="s">
        <v>7033</v>
      </c>
      <c r="F353" t="s">
        <v>3557</v>
      </c>
      <c r="G353" t="s">
        <v>7744</v>
      </c>
      <c r="H353" t="s">
        <v>91</v>
      </c>
      <c r="I353" t="s">
        <v>194</v>
      </c>
      <c r="J353" t="s">
        <v>39</v>
      </c>
      <c r="K353" t="b">
        <v>0</v>
      </c>
      <c r="L353">
        <v>0</v>
      </c>
      <c r="M353">
        <v>1</v>
      </c>
      <c r="N353">
        <v>0</v>
      </c>
      <c r="O353">
        <v>1</v>
      </c>
      <c r="P353">
        <v>0</v>
      </c>
      <c r="Q353">
        <v>0</v>
      </c>
    </row>
    <row r="354" spans="1:17" x14ac:dyDescent="0.3">
      <c r="A354" t="s">
        <v>41</v>
      </c>
      <c r="B354">
        <v>37000</v>
      </c>
      <c r="C354">
        <v>68000</v>
      </c>
      <c r="D354">
        <f>AVERAGE(Table_Data[[#This Row],[Salary (Min)]:[Salary (Max)]])</f>
        <v>52500</v>
      </c>
      <c r="E354" t="s">
        <v>6205</v>
      </c>
      <c r="F354" t="s">
        <v>3557</v>
      </c>
      <c r="G354" t="s">
        <v>7744</v>
      </c>
      <c r="H354" t="s">
        <v>28</v>
      </c>
      <c r="I354" t="s">
        <v>222</v>
      </c>
      <c r="J354" t="s">
        <v>75</v>
      </c>
      <c r="K354" t="b">
        <v>0</v>
      </c>
      <c r="L354">
        <v>0</v>
      </c>
      <c r="M354">
        <v>1</v>
      </c>
      <c r="N354">
        <v>0</v>
      </c>
      <c r="O354">
        <v>0</v>
      </c>
      <c r="P354">
        <v>0</v>
      </c>
      <c r="Q354">
        <v>0</v>
      </c>
    </row>
    <row r="355" spans="1:17" x14ac:dyDescent="0.3">
      <c r="A355" t="s">
        <v>41</v>
      </c>
      <c r="B355">
        <v>37000</v>
      </c>
      <c r="C355">
        <v>68000</v>
      </c>
      <c r="D355">
        <f>AVERAGE(Table_Data[[#This Row],[Salary (Min)]:[Salary (Max)]])</f>
        <v>52500</v>
      </c>
      <c r="E355" t="s">
        <v>7034</v>
      </c>
      <c r="F355" t="s">
        <v>3557</v>
      </c>
      <c r="G355" t="s">
        <v>7744</v>
      </c>
      <c r="H355" t="s">
        <v>28</v>
      </c>
      <c r="I355" t="s">
        <v>3617</v>
      </c>
      <c r="J355" t="s">
        <v>31</v>
      </c>
      <c r="K355" t="b">
        <v>0</v>
      </c>
      <c r="L355">
        <v>0</v>
      </c>
      <c r="M355">
        <v>0</v>
      </c>
      <c r="N355">
        <v>0</v>
      </c>
      <c r="O355">
        <v>0</v>
      </c>
      <c r="P355">
        <v>0</v>
      </c>
      <c r="Q355">
        <v>1</v>
      </c>
    </row>
    <row r="356" spans="1:17" x14ac:dyDescent="0.3">
      <c r="A356" t="s">
        <v>41</v>
      </c>
      <c r="B356">
        <v>37000</v>
      </c>
      <c r="C356">
        <v>68000</v>
      </c>
      <c r="D356">
        <f>AVERAGE(Table_Data[[#This Row],[Salary (Min)]:[Salary (Max)]])</f>
        <v>52500</v>
      </c>
      <c r="E356" t="s">
        <v>7028</v>
      </c>
      <c r="F356" t="s">
        <v>3557</v>
      </c>
      <c r="G356" t="s">
        <v>7744</v>
      </c>
      <c r="H356" t="s">
        <v>35</v>
      </c>
      <c r="I356" t="s">
        <v>46</v>
      </c>
      <c r="J356" t="s">
        <v>24</v>
      </c>
      <c r="K356" t="b">
        <v>0</v>
      </c>
      <c r="L356">
        <v>0</v>
      </c>
      <c r="M356">
        <v>0</v>
      </c>
      <c r="N356">
        <v>0</v>
      </c>
      <c r="O356">
        <v>1</v>
      </c>
      <c r="P356">
        <v>1</v>
      </c>
      <c r="Q356">
        <v>1</v>
      </c>
    </row>
    <row r="357" spans="1:17" x14ac:dyDescent="0.3">
      <c r="A357" t="s">
        <v>41</v>
      </c>
      <c r="B357">
        <v>37000</v>
      </c>
      <c r="C357">
        <v>68000</v>
      </c>
      <c r="D357">
        <f>AVERAGE(Table_Data[[#This Row],[Salary (Min)]:[Salary (Max)]])</f>
        <v>52500</v>
      </c>
      <c r="E357" t="s">
        <v>7019</v>
      </c>
      <c r="F357" t="s">
        <v>3557</v>
      </c>
      <c r="G357" t="s">
        <v>7744</v>
      </c>
      <c r="H357" t="s">
        <v>51</v>
      </c>
      <c r="I357" t="s">
        <v>46</v>
      </c>
      <c r="J357" t="s">
        <v>47</v>
      </c>
      <c r="K357" t="b">
        <v>0</v>
      </c>
      <c r="L357">
        <v>0</v>
      </c>
      <c r="M357">
        <v>0</v>
      </c>
      <c r="N357">
        <v>0</v>
      </c>
      <c r="O357">
        <v>0</v>
      </c>
      <c r="P357">
        <v>0</v>
      </c>
      <c r="Q357">
        <v>0</v>
      </c>
    </row>
    <row r="358" spans="1:17" x14ac:dyDescent="0.3">
      <c r="A358" t="s">
        <v>41</v>
      </c>
      <c r="B358">
        <v>37000</v>
      </c>
      <c r="C358">
        <v>68000</v>
      </c>
      <c r="D358">
        <f>AVERAGE(Table_Data[[#This Row],[Salary (Min)]:[Salary (Max)]])</f>
        <v>52500</v>
      </c>
      <c r="E358" t="s">
        <v>6210</v>
      </c>
      <c r="F358" t="s">
        <v>3557</v>
      </c>
      <c r="G358" t="s">
        <v>7744</v>
      </c>
      <c r="H358" t="s">
        <v>51</v>
      </c>
      <c r="I358" t="s">
        <v>46</v>
      </c>
      <c r="J358" t="s">
        <v>24</v>
      </c>
      <c r="K358" t="b">
        <v>0</v>
      </c>
      <c r="L358">
        <v>0</v>
      </c>
      <c r="M358">
        <v>0</v>
      </c>
      <c r="N358">
        <v>0</v>
      </c>
      <c r="O358">
        <v>0</v>
      </c>
      <c r="P358">
        <v>0</v>
      </c>
      <c r="Q358">
        <v>0</v>
      </c>
    </row>
    <row r="359" spans="1:17" x14ac:dyDescent="0.3">
      <c r="A359" t="s">
        <v>41</v>
      </c>
      <c r="B359">
        <v>37000</v>
      </c>
      <c r="C359">
        <v>68000</v>
      </c>
      <c r="D359">
        <f>AVERAGE(Table_Data[[#This Row],[Salary (Min)]:[Salary (Max)]])</f>
        <v>52500</v>
      </c>
      <c r="E359" t="s">
        <v>7020</v>
      </c>
      <c r="F359" t="s">
        <v>3557</v>
      </c>
      <c r="G359" t="s">
        <v>7744</v>
      </c>
      <c r="H359" t="s">
        <v>28</v>
      </c>
      <c r="I359" t="s">
        <v>1489</v>
      </c>
      <c r="J359" t="s">
        <v>86</v>
      </c>
      <c r="K359" t="b">
        <v>0</v>
      </c>
      <c r="L359">
        <v>1</v>
      </c>
      <c r="M359">
        <v>0</v>
      </c>
      <c r="N359">
        <v>0</v>
      </c>
      <c r="O359">
        <v>0</v>
      </c>
      <c r="P359">
        <v>0</v>
      </c>
      <c r="Q359">
        <v>1</v>
      </c>
    </row>
    <row r="360" spans="1:17" x14ac:dyDescent="0.3">
      <c r="A360" t="s">
        <v>41</v>
      </c>
      <c r="B360">
        <v>37000</v>
      </c>
      <c r="C360">
        <v>68000</v>
      </c>
      <c r="D360">
        <f>AVERAGE(Table_Data[[#This Row],[Salary (Min)]:[Salary (Max)]])</f>
        <v>52500</v>
      </c>
      <c r="E360" t="s">
        <v>7018</v>
      </c>
      <c r="F360" t="s">
        <v>3557</v>
      </c>
      <c r="G360" t="s">
        <v>7744</v>
      </c>
      <c r="H360" t="s">
        <v>91</v>
      </c>
      <c r="I360" t="s">
        <v>222</v>
      </c>
      <c r="J360" t="s">
        <v>106</v>
      </c>
      <c r="K360" t="b">
        <v>0</v>
      </c>
      <c r="L360">
        <v>0</v>
      </c>
      <c r="M360">
        <v>0</v>
      </c>
      <c r="N360">
        <v>0</v>
      </c>
      <c r="O360">
        <v>0</v>
      </c>
      <c r="P360">
        <v>0</v>
      </c>
      <c r="Q360">
        <v>0</v>
      </c>
    </row>
    <row r="361" spans="1:17" x14ac:dyDescent="0.3">
      <c r="A361" t="s">
        <v>41</v>
      </c>
      <c r="B361">
        <v>37000</v>
      </c>
      <c r="C361">
        <v>68000</v>
      </c>
      <c r="D361">
        <f>AVERAGE(Table_Data[[#This Row],[Salary (Min)]:[Salary (Max)]])</f>
        <v>52500</v>
      </c>
      <c r="E361" t="s">
        <v>7016</v>
      </c>
      <c r="F361" t="s">
        <v>3557</v>
      </c>
      <c r="G361" t="s">
        <v>7744</v>
      </c>
      <c r="H361" t="s">
        <v>35</v>
      </c>
      <c r="I361" t="s">
        <v>46</v>
      </c>
      <c r="J361" t="s">
        <v>39</v>
      </c>
      <c r="K361" t="b">
        <v>0</v>
      </c>
      <c r="L361">
        <v>1</v>
      </c>
      <c r="M361">
        <v>0</v>
      </c>
      <c r="N361">
        <v>0</v>
      </c>
      <c r="O361">
        <v>1</v>
      </c>
      <c r="P361">
        <v>1</v>
      </c>
      <c r="Q361">
        <v>1</v>
      </c>
    </row>
    <row r="362" spans="1:17" x14ac:dyDescent="0.3">
      <c r="A362" t="s">
        <v>41</v>
      </c>
      <c r="B362">
        <v>37000</v>
      </c>
      <c r="C362">
        <v>68000</v>
      </c>
      <c r="D362">
        <f>AVERAGE(Table_Data[[#This Row],[Salary (Min)]:[Salary (Max)]])</f>
        <v>52500</v>
      </c>
      <c r="E362" t="s">
        <v>7017</v>
      </c>
      <c r="F362" t="s">
        <v>3557</v>
      </c>
      <c r="G362" t="s">
        <v>7744</v>
      </c>
      <c r="H362" t="s">
        <v>51</v>
      </c>
      <c r="I362" t="s">
        <v>46</v>
      </c>
      <c r="J362" t="s">
        <v>47</v>
      </c>
      <c r="K362" t="b">
        <v>0</v>
      </c>
      <c r="L362">
        <v>1</v>
      </c>
      <c r="M362">
        <v>0</v>
      </c>
      <c r="N362">
        <v>0</v>
      </c>
      <c r="O362">
        <v>0</v>
      </c>
      <c r="P362">
        <v>0</v>
      </c>
      <c r="Q362">
        <v>1</v>
      </c>
    </row>
    <row r="363" spans="1:17" x14ac:dyDescent="0.3">
      <c r="A363" t="s">
        <v>41</v>
      </c>
      <c r="B363">
        <v>37000</v>
      </c>
      <c r="C363">
        <v>68000</v>
      </c>
      <c r="D363">
        <f>AVERAGE(Table_Data[[#This Row],[Salary (Min)]:[Salary (Max)]])</f>
        <v>52500</v>
      </c>
      <c r="E363" t="s">
        <v>6363</v>
      </c>
      <c r="F363" t="s">
        <v>3557</v>
      </c>
      <c r="G363" t="s">
        <v>7744</v>
      </c>
      <c r="H363" t="s">
        <v>20</v>
      </c>
      <c r="I363" t="s">
        <v>222</v>
      </c>
      <c r="J363" t="s">
        <v>120</v>
      </c>
      <c r="K363" t="b">
        <v>0</v>
      </c>
      <c r="L363">
        <v>0</v>
      </c>
      <c r="M363">
        <v>0</v>
      </c>
      <c r="N363">
        <v>0</v>
      </c>
      <c r="O363">
        <v>0</v>
      </c>
      <c r="P363">
        <v>0</v>
      </c>
      <c r="Q363">
        <v>1</v>
      </c>
    </row>
    <row r="364" spans="1:17" x14ac:dyDescent="0.3">
      <c r="A364" t="s">
        <v>41</v>
      </c>
      <c r="B364">
        <v>37000</v>
      </c>
      <c r="C364">
        <v>68000</v>
      </c>
      <c r="D364">
        <f>AVERAGE(Table_Data[[#This Row],[Salary (Min)]:[Salary (Max)]])</f>
        <v>52500</v>
      </c>
      <c r="E364" t="s">
        <v>7026</v>
      </c>
      <c r="F364" t="s">
        <v>3557</v>
      </c>
      <c r="G364" t="s">
        <v>7744</v>
      </c>
      <c r="H364" t="s">
        <v>91</v>
      </c>
      <c r="I364" t="s">
        <v>336</v>
      </c>
      <c r="J364" t="s">
        <v>39</v>
      </c>
      <c r="K364" t="b">
        <v>0</v>
      </c>
      <c r="L364">
        <v>0</v>
      </c>
      <c r="M364">
        <v>0</v>
      </c>
      <c r="N364">
        <v>0</v>
      </c>
      <c r="O364">
        <v>0</v>
      </c>
      <c r="P364">
        <v>0</v>
      </c>
      <c r="Q364">
        <v>1</v>
      </c>
    </row>
    <row r="365" spans="1:17" x14ac:dyDescent="0.3">
      <c r="A365" t="s">
        <v>6172</v>
      </c>
      <c r="B365">
        <v>37000</v>
      </c>
      <c r="C365">
        <v>68000</v>
      </c>
      <c r="D365">
        <f>AVERAGE(Table_Data[[#This Row],[Salary (Min)]:[Salary (Max)]])</f>
        <v>52500</v>
      </c>
      <c r="E365" t="s">
        <v>7024</v>
      </c>
      <c r="F365" t="s">
        <v>3557</v>
      </c>
      <c r="G365" t="s">
        <v>7744</v>
      </c>
      <c r="H365" t="s">
        <v>28</v>
      </c>
      <c r="I365" t="s">
        <v>3581</v>
      </c>
      <c r="J365" t="s">
        <v>132</v>
      </c>
      <c r="K365" t="b">
        <v>0</v>
      </c>
      <c r="L365">
        <v>0</v>
      </c>
      <c r="M365">
        <v>1</v>
      </c>
      <c r="N365">
        <v>1</v>
      </c>
      <c r="O365">
        <v>1</v>
      </c>
      <c r="P365">
        <v>1</v>
      </c>
      <c r="Q365">
        <v>0</v>
      </c>
    </row>
    <row r="366" spans="1:17" x14ac:dyDescent="0.3">
      <c r="A366" t="s">
        <v>41</v>
      </c>
      <c r="B366">
        <v>37000</v>
      </c>
      <c r="C366">
        <v>68000</v>
      </c>
      <c r="D366">
        <f>AVERAGE(Table_Data[[#This Row],[Salary (Min)]:[Salary (Max)]])</f>
        <v>52500</v>
      </c>
      <c r="E366" t="s">
        <v>7021</v>
      </c>
      <c r="F366" t="s">
        <v>3557</v>
      </c>
      <c r="G366" t="s">
        <v>7744</v>
      </c>
      <c r="H366" t="s">
        <v>51</v>
      </c>
      <c r="I366" t="s">
        <v>1534</v>
      </c>
      <c r="J366" t="s">
        <v>39</v>
      </c>
      <c r="K366" t="b">
        <v>0</v>
      </c>
      <c r="L366">
        <v>0</v>
      </c>
      <c r="M366">
        <v>0</v>
      </c>
      <c r="N366">
        <v>0</v>
      </c>
      <c r="O366">
        <v>0</v>
      </c>
      <c r="P366">
        <v>0</v>
      </c>
      <c r="Q366">
        <v>1</v>
      </c>
    </row>
    <row r="367" spans="1:17" x14ac:dyDescent="0.3">
      <c r="A367" t="s">
        <v>41</v>
      </c>
      <c r="B367">
        <v>37000</v>
      </c>
      <c r="C367">
        <v>68000</v>
      </c>
      <c r="D367">
        <f>AVERAGE(Table_Data[[#This Row],[Salary (Min)]:[Salary (Max)]])</f>
        <v>52500</v>
      </c>
      <c r="E367" t="s">
        <v>7022</v>
      </c>
      <c r="F367" t="s">
        <v>3557</v>
      </c>
      <c r="G367" t="s">
        <v>7744</v>
      </c>
      <c r="H367" t="s">
        <v>51</v>
      </c>
      <c r="I367" t="s">
        <v>119</v>
      </c>
      <c r="J367" t="s">
        <v>39</v>
      </c>
      <c r="K367" t="b">
        <v>0</v>
      </c>
      <c r="L367">
        <v>1</v>
      </c>
      <c r="M367">
        <v>0</v>
      </c>
      <c r="N367">
        <v>0</v>
      </c>
      <c r="O367">
        <v>0</v>
      </c>
      <c r="P367">
        <v>0</v>
      </c>
      <c r="Q367">
        <v>1</v>
      </c>
    </row>
    <row r="368" spans="1:17" x14ac:dyDescent="0.3">
      <c r="A368" t="s">
        <v>41</v>
      </c>
      <c r="B368">
        <v>37000</v>
      </c>
      <c r="C368">
        <v>68000</v>
      </c>
      <c r="D368">
        <f>AVERAGE(Table_Data[[#This Row],[Salary (Min)]:[Salary (Max)]])</f>
        <v>52500</v>
      </c>
      <c r="E368" t="s">
        <v>7023</v>
      </c>
      <c r="F368" t="s">
        <v>3557</v>
      </c>
      <c r="G368" t="s">
        <v>7744</v>
      </c>
      <c r="H368" t="s">
        <v>20</v>
      </c>
      <c r="I368" t="s">
        <v>194</v>
      </c>
      <c r="J368" t="s">
        <v>75</v>
      </c>
      <c r="K368" t="b">
        <v>0</v>
      </c>
      <c r="L368">
        <v>1</v>
      </c>
      <c r="M368">
        <v>0</v>
      </c>
      <c r="N368">
        <v>0</v>
      </c>
      <c r="O368">
        <v>0</v>
      </c>
      <c r="P368">
        <v>0</v>
      </c>
      <c r="Q368">
        <v>1</v>
      </c>
    </row>
    <row r="369" spans="1:17" x14ac:dyDescent="0.3">
      <c r="A369" t="s">
        <v>41</v>
      </c>
      <c r="B369">
        <v>37000</v>
      </c>
      <c r="C369">
        <v>66000</v>
      </c>
      <c r="D369">
        <f>AVERAGE(Table_Data[[#This Row],[Salary (Min)]:[Salary (Max)]])</f>
        <v>51500</v>
      </c>
      <c r="E369" t="s">
        <v>6165</v>
      </c>
      <c r="F369" t="s">
        <v>19</v>
      </c>
      <c r="G369" t="s">
        <v>7692</v>
      </c>
      <c r="H369" t="s">
        <v>118</v>
      </c>
      <c r="I369" t="s">
        <v>37</v>
      </c>
      <c r="J369" t="s">
        <v>39</v>
      </c>
      <c r="K369" t="b">
        <v>0</v>
      </c>
      <c r="L369">
        <v>1</v>
      </c>
      <c r="M369">
        <v>0</v>
      </c>
      <c r="N369">
        <v>0</v>
      </c>
      <c r="O369">
        <v>0</v>
      </c>
      <c r="P369">
        <v>0</v>
      </c>
      <c r="Q369">
        <v>0</v>
      </c>
    </row>
    <row r="370" spans="1:17" x14ac:dyDescent="0.3">
      <c r="A370" t="s">
        <v>41</v>
      </c>
      <c r="B370">
        <v>37000</v>
      </c>
      <c r="C370">
        <v>66000</v>
      </c>
      <c r="D370">
        <f>AVERAGE(Table_Data[[#This Row],[Salary (Min)]:[Salary (Max)]])</f>
        <v>51500</v>
      </c>
      <c r="E370" t="s">
        <v>6166</v>
      </c>
      <c r="F370" t="s">
        <v>19</v>
      </c>
      <c r="G370" t="s">
        <v>7692</v>
      </c>
      <c r="H370" t="s">
        <v>28</v>
      </c>
      <c r="I370" t="s">
        <v>37</v>
      </c>
      <c r="J370" t="s">
        <v>132</v>
      </c>
      <c r="K370" t="b">
        <v>0</v>
      </c>
      <c r="L370">
        <v>1</v>
      </c>
      <c r="M370">
        <v>1</v>
      </c>
      <c r="N370">
        <v>0</v>
      </c>
      <c r="O370">
        <v>1</v>
      </c>
      <c r="P370">
        <v>0</v>
      </c>
      <c r="Q370">
        <v>1</v>
      </c>
    </row>
    <row r="371" spans="1:17" x14ac:dyDescent="0.3">
      <c r="A371" t="s">
        <v>41</v>
      </c>
      <c r="B371">
        <v>37000</v>
      </c>
      <c r="C371">
        <v>66000</v>
      </c>
      <c r="D371">
        <f>AVERAGE(Table_Data[[#This Row],[Salary (Min)]:[Salary (Max)]])</f>
        <v>51500</v>
      </c>
      <c r="E371" t="s">
        <v>6164</v>
      </c>
      <c r="F371" t="s">
        <v>19</v>
      </c>
      <c r="G371" t="s">
        <v>7692</v>
      </c>
      <c r="H371" t="s">
        <v>51</v>
      </c>
      <c r="I371" t="s">
        <v>80</v>
      </c>
      <c r="J371" t="s">
        <v>24</v>
      </c>
      <c r="K371" t="b">
        <v>0</v>
      </c>
      <c r="L371">
        <v>1</v>
      </c>
      <c r="M371">
        <v>0</v>
      </c>
      <c r="N371">
        <v>0</v>
      </c>
      <c r="O371">
        <v>0</v>
      </c>
      <c r="P371">
        <v>0</v>
      </c>
      <c r="Q371">
        <v>0</v>
      </c>
    </row>
    <row r="372" spans="1:17" x14ac:dyDescent="0.3">
      <c r="A372" t="s">
        <v>41</v>
      </c>
      <c r="B372">
        <v>37000</v>
      </c>
      <c r="C372">
        <v>66000</v>
      </c>
      <c r="D372">
        <f>AVERAGE(Table_Data[[#This Row],[Salary (Min)]:[Salary (Max)]])</f>
        <v>51500</v>
      </c>
      <c r="E372" t="s">
        <v>6161</v>
      </c>
      <c r="F372" t="s">
        <v>19</v>
      </c>
      <c r="G372" t="s">
        <v>7692</v>
      </c>
      <c r="H372" t="s">
        <v>91</v>
      </c>
      <c r="I372" t="s">
        <v>110</v>
      </c>
      <c r="J372" t="s">
        <v>39</v>
      </c>
      <c r="K372" t="b">
        <v>0</v>
      </c>
      <c r="L372">
        <v>1</v>
      </c>
      <c r="M372">
        <v>1</v>
      </c>
      <c r="N372">
        <v>0</v>
      </c>
      <c r="O372">
        <v>1</v>
      </c>
      <c r="P372">
        <v>0</v>
      </c>
      <c r="Q372">
        <v>1</v>
      </c>
    </row>
    <row r="373" spans="1:17" x14ac:dyDescent="0.3">
      <c r="A373" t="s">
        <v>41</v>
      </c>
      <c r="B373">
        <v>37000</v>
      </c>
      <c r="C373">
        <v>66000</v>
      </c>
      <c r="D373">
        <f>AVERAGE(Table_Data[[#This Row],[Salary (Min)]:[Salary (Max)]])</f>
        <v>51500</v>
      </c>
      <c r="E373" t="s">
        <v>6162</v>
      </c>
      <c r="F373" t="s">
        <v>19</v>
      </c>
      <c r="G373" t="s">
        <v>7692</v>
      </c>
      <c r="H373" t="s">
        <v>20</v>
      </c>
      <c r="I373" t="s">
        <v>99</v>
      </c>
      <c r="J373" t="s">
        <v>39</v>
      </c>
      <c r="K373" t="b">
        <v>1</v>
      </c>
      <c r="L373">
        <v>0</v>
      </c>
      <c r="M373">
        <v>0</v>
      </c>
      <c r="N373">
        <v>0</v>
      </c>
      <c r="O373">
        <v>0</v>
      </c>
      <c r="P373">
        <v>0</v>
      </c>
      <c r="Q373">
        <v>1</v>
      </c>
    </row>
    <row r="374" spans="1:17" x14ac:dyDescent="0.3">
      <c r="A374" t="s">
        <v>41</v>
      </c>
      <c r="B374">
        <v>37000</v>
      </c>
      <c r="C374">
        <v>66000</v>
      </c>
      <c r="D374">
        <f>AVERAGE(Table_Data[[#This Row],[Salary (Min)]:[Salary (Max)]])</f>
        <v>51500</v>
      </c>
      <c r="E374" t="s">
        <v>6163</v>
      </c>
      <c r="F374" t="s">
        <v>19</v>
      </c>
      <c r="G374" t="s">
        <v>7692</v>
      </c>
      <c r="H374" t="s">
        <v>118</v>
      </c>
      <c r="I374" t="s">
        <v>119</v>
      </c>
      <c r="J374" t="s">
        <v>120</v>
      </c>
      <c r="K374" t="b">
        <v>0</v>
      </c>
      <c r="L374">
        <v>1</v>
      </c>
      <c r="M374">
        <v>0</v>
      </c>
      <c r="N374">
        <v>0</v>
      </c>
      <c r="O374">
        <v>0</v>
      </c>
      <c r="P374">
        <v>0</v>
      </c>
      <c r="Q374">
        <v>1</v>
      </c>
    </row>
    <row r="375" spans="1:17" x14ac:dyDescent="0.3">
      <c r="A375" t="s">
        <v>6172</v>
      </c>
      <c r="B375">
        <v>37000</v>
      </c>
      <c r="C375">
        <v>66000</v>
      </c>
      <c r="D375">
        <f>AVERAGE(Table_Data[[#This Row],[Salary (Min)]:[Salary (Max)]])</f>
        <v>51500</v>
      </c>
      <c r="E375" t="s">
        <v>6173</v>
      </c>
      <c r="F375" t="s">
        <v>19</v>
      </c>
      <c r="G375" t="s">
        <v>7692</v>
      </c>
      <c r="H375" t="s">
        <v>20</v>
      </c>
      <c r="I375" t="s">
        <v>37</v>
      </c>
      <c r="J375" t="s">
        <v>160</v>
      </c>
      <c r="K375" t="b">
        <v>0</v>
      </c>
      <c r="L375">
        <v>0</v>
      </c>
      <c r="M375">
        <v>0</v>
      </c>
      <c r="N375">
        <v>0</v>
      </c>
      <c r="O375">
        <v>0</v>
      </c>
      <c r="P375">
        <v>0</v>
      </c>
      <c r="Q375">
        <v>1</v>
      </c>
    </row>
    <row r="376" spans="1:17" x14ac:dyDescent="0.3">
      <c r="A376" t="s">
        <v>41</v>
      </c>
      <c r="B376">
        <v>37000</v>
      </c>
      <c r="C376">
        <v>66000</v>
      </c>
      <c r="D376">
        <f>AVERAGE(Table_Data[[#This Row],[Salary (Min)]:[Salary (Max)]])</f>
        <v>51500</v>
      </c>
      <c r="E376" t="s">
        <v>6174</v>
      </c>
      <c r="F376" t="s">
        <v>19</v>
      </c>
      <c r="G376" t="s">
        <v>7692</v>
      </c>
      <c r="H376" t="s">
        <v>118</v>
      </c>
      <c r="I376" t="s">
        <v>29</v>
      </c>
      <c r="J376" t="s">
        <v>39</v>
      </c>
      <c r="K376" t="b">
        <v>0</v>
      </c>
      <c r="L376">
        <v>0</v>
      </c>
      <c r="M376">
        <v>0</v>
      </c>
      <c r="N376">
        <v>0</v>
      </c>
      <c r="O376">
        <v>0</v>
      </c>
      <c r="P376">
        <v>0</v>
      </c>
      <c r="Q376">
        <v>0</v>
      </c>
    </row>
    <row r="377" spans="1:17" x14ac:dyDescent="0.3">
      <c r="A377" t="s">
        <v>41</v>
      </c>
      <c r="B377">
        <v>37000</v>
      </c>
      <c r="C377">
        <v>66000</v>
      </c>
      <c r="D377">
        <f>AVERAGE(Table_Data[[#This Row],[Salary (Min)]:[Salary (Max)]])</f>
        <v>51500</v>
      </c>
      <c r="E377" t="s">
        <v>6175</v>
      </c>
      <c r="F377" t="s">
        <v>19</v>
      </c>
      <c r="G377" t="s">
        <v>7692</v>
      </c>
      <c r="H377" t="s">
        <v>91</v>
      </c>
      <c r="I377" t="s">
        <v>99</v>
      </c>
      <c r="J377" t="s">
        <v>106</v>
      </c>
      <c r="K377" t="b">
        <v>0</v>
      </c>
      <c r="L377">
        <v>1</v>
      </c>
      <c r="M377">
        <v>0</v>
      </c>
      <c r="N377">
        <v>0</v>
      </c>
      <c r="O377">
        <v>0</v>
      </c>
      <c r="P377">
        <v>0</v>
      </c>
      <c r="Q377">
        <v>1</v>
      </c>
    </row>
    <row r="378" spans="1:17" x14ac:dyDescent="0.3">
      <c r="A378" t="s">
        <v>41</v>
      </c>
      <c r="B378">
        <v>37000</v>
      </c>
      <c r="C378">
        <v>66000</v>
      </c>
      <c r="D378">
        <f>AVERAGE(Table_Data[[#This Row],[Salary (Min)]:[Salary (Max)]])</f>
        <v>51500</v>
      </c>
      <c r="E378" t="s">
        <v>6171</v>
      </c>
      <c r="F378" t="s">
        <v>19</v>
      </c>
      <c r="G378" t="s">
        <v>7692</v>
      </c>
      <c r="H378" t="s">
        <v>91</v>
      </c>
      <c r="I378" t="s">
        <v>99</v>
      </c>
      <c r="J378" t="s">
        <v>155</v>
      </c>
      <c r="K378" t="b">
        <v>0</v>
      </c>
      <c r="L378">
        <v>1</v>
      </c>
      <c r="M378">
        <v>0</v>
      </c>
      <c r="N378">
        <v>0</v>
      </c>
      <c r="O378">
        <v>0</v>
      </c>
      <c r="P378">
        <v>0</v>
      </c>
      <c r="Q378">
        <v>1</v>
      </c>
    </row>
    <row r="379" spans="1:17" x14ac:dyDescent="0.3">
      <c r="A379" t="s">
        <v>41</v>
      </c>
      <c r="B379">
        <v>37000</v>
      </c>
      <c r="C379">
        <v>66000</v>
      </c>
      <c r="D379">
        <f>AVERAGE(Table_Data[[#This Row],[Salary (Min)]:[Salary (Max)]])</f>
        <v>51500</v>
      </c>
      <c r="E379" t="s">
        <v>6168</v>
      </c>
      <c r="F379" t="s">
        <v>19</v>
      </c>
      <c r="G379" t="s">
        <v>7692</v>
      </c>
      <c r="H379" t="s">
        <v>28</v>
      </c>
      <c r="I379" t="s">
        <v>58</v>
      </c>
      <c r="J379" t="s">
        <v>86</v>
      </c>
      <c r="K379" t="b">
        <v>0</v>
      </c>
      <c r="L379">
        <v>0</v>
      </c>
      <c r="M379">
        <v>0</v>
      </c>
      <c r="N379">
        <v>1</v>
      </c>
      <c r="O379">
        <v>1</v>
      </c>
      <c r="P379">
        <v>0</v>
      </c>
      <c r="Q379">
        <v>0</v>
      </c>
    </row>
    <row r="380" spans="1:17" x14ac:dyDescent="0.3">
      <c r="A380" t="s">
        <v>41</v>
      </c>
      <c r="B380">
        <v>37000</v>
      </c>
      <c r="C380">
        <v>66000</v>
      </c>
      <c r="D380">
        <f>AVERAGE(Table_Data[[#This Row],[Salary (Min)]:[Salary (Max)]])</f>
        <v>51500</v>
      </c>
      <c r="E380" t="s">
        <v>6169</v>
      </c>
      <c r="F380" t="s">
        <v>19</v>
      </c>
      <c r="G380" t="s">
        <v>7692</v>
      </c>
      <c r="H380" t="s">
        <v>20</v>
      </c>
      <c r="I380" t="s">
        <v>146</v>
      </c>
      <c r="J380" t="s">
        <v>106</v>
      </c>
      <c r="K380" t="b">
        <v>0</v>
      </c>
      <c r="L380">
        <v>1</v>
      </c>
      <c r="M380">
        <v>0</v>
      </c>
      <c r="N380">
        <v>0</v>
      </c>
      <c r="O380">
        <v>0</v>
      </c>
      <c r="P380">
        <v>0</v>
      </c>
      <c r="Q380">
        <v>1</v>
      </c>
    </row>
    <row r="381" spans="1:17" x14ac:dyDescent="0.3">
      <c r="A381" t="s">
        <v>41</v>
      </c>
      <c r="B381">
        <v>37000</v>
      </c>
      <c r="C381">
        <v>66000</v>
      </c>
      <c r="D381">
        <f>AVERAGE(Table_Data[[#This Row],[Salary (Min)]:[Salary (Max)]])</f>
        <v>51500</v>
      </c>
      <c r="E381" t="s">
        <v>6160</v>
      </c>
      <c r="F381" t="s">
        <v>103</v>
      </c>
      <c r="G381" t="s">
        <v>7690</v>
      </c>
      <c r="H381" t="s">
        <v>35</v>
      </c>
      <c r="I381" t="s">
        <v>105</v>
      </c>
      <c r="J381" t="s">
        <v>106</v>
      </c>
      <c r="K381" t="b">
        <v>0</v>
      </c>
      <c r="L381">
        <v>0</v>
      </c>
      <c r="M381">
        <v>0</v>
      </c>
      <c r="N381">
        <v>0</v>
      </c>
      <c r="O381">
        <v>0</v>
      </c>
      <c r="P381">
        <v>0</v>
      </c>
      <c r="Q381">
        <v>1</v>
      </c>
    </row>
    <row r="382" spans="1:17" x14ac:dyDescent="0.3">
      <c r="A382" t="s">
        <v>41</v>
      </c>
      <c r="B382">
        <v>37000</v>
      </c>
      <c r="C382">
        <v>66000</v>
      </c>
      <c r="D382">
        <f>AVERAGE(Table_Data[[#This Row],[Salary (Min)]:[Salary (Max)]])</f>
        <v>51500</v>
      </c>
      <c r="E382" t="s">
        <v>6150</v>
      </c>
      <c r="F382" t="s">
        <v>19</v>
      </c>
      <c r="G382" t="s">
        <v>7692</v>
      </c>
      <c r="H382" t="s">
        <v>51</v>
      </c>
      <c r="I382" t="s">
        <v>52</v>
      </c>
      <c r="J382" t="s">
        <v>24</v>
      </c>
      <c r="K382" t="b">
        <v>1</v>
      </c>
      <c r="L382">
        <v>1</v>
      </c>
      <c r="M382">
        <v>1</v>
      </c>
      <c r="N382">
        <v>0</v>
      </c>
      <c r="O382">
        <v>1</v>
      </c>
      <c r="P382">
        <v>0</v>
      </c>
      <c r="Q382">
        <v>1</v>
      </c>
    </row>
    <row r="383" spans="1:17" x14ac:dyDescent="0.3">
      <c r="A383" t="s">
        <v>41</v>
      </c>
      <c r="B383">
        <v>37000</v>
      </c>
      <c r="C383">
        <v>66000</v>
      </c>
      <c r="D383">
        <f>AVERAGE(Table_Data[[#This Row],[Salary (Min)]:[Salary (Max)]])</f>
        <v>51500</v>
      </c>
      <c r="E383" t="s">
        <v>6151</v>
      </c>
      <c r="F383" t="s">
        <v>19</v>
      </c>
      <c r="G383" t="s">
        <v>7692</v>
      </c>
      <c r="H383" t="s">
        <v>35</v>
      </c>
      <c r="I383" t="s">
        <v>58</v>
      </c>
      <c r="J383" t="s">
        <v>39</v>
      </c>
      <c r="K383" t="b">
        <v>0</v>
      </c>
      <c r="L383">
        <v>0</v>
      </c>
      <c r="M383">
        <v>0</v>
      </c>
      <c r="N383">
        <v>0</v>
      </c>
      <c r="O383">
        <v>0</v>
      </c>
      <c r="P383">
        <v>0</v>
      </c>
      <c r="Q383">
        <v>1</v>
      </c>
    </row>
    <row r="384" spans="1:17" x14ac:dyDescent="0.3">
      <c r="A384" t="s">
        <v>41</v>
      </c>
      <c r="B384">
        <v>37000</v>
      </c>
      <c r="C384">
        <v>66000</v>
      </c>
      <c r="D384">
        <f>AVERAGE(Table_Data[[#This Row],[Salary (Min)]:[Salary (Max)]])</f>
        <v>51500</v>
      </c>
      <c r="E384" t="s">
        <v>6152</v>
      </c>
      <c r="F384" t="s">
        <v>19</v>
      </c>
      <c r="G384" t="s">
        <v>7692</v>
      </c>
      <c r="H384" t="s">
        <v>35</v>
      </c>
      <c r="I384" t="s">
        <v>58</v>
      </c>
      <c r="J384" t="s">
        <v>39</v>
      </c>
      <c r="K384" t="b">
        <v>0</v>
      </c>
      <c r="L384">
        <v>1</v>
      </c>
      <c r="M384">
        <v>0</v>
      </c>
      <c r="N384">
        <v>0</v>
      </c>
      <c r="O384">
        <v>0</v>
      </c>
      <c r="P384">
        <v>0</v>
      </c>
      <c r="Q384">
        <v>1</v>
      </c>
    </row>
    <row r="385" spans="1:17" x14ac:dyDescent="0.3">
      <c r="A385" t="s">
        <v>41</v>
      </c>
      <c r="B385">
        <v>37000</v>
      </c>
      <c r="C385">
        <v>66000</v>
      </c>
      <c r="D385">
        <f>AVERAGE(Table_Data[[#This Row],[Salary (Min)]:[Salary (Max)]])</f>
        <v>51500</v>
      </c>
      <c r="E385" t="s">
        <v>6149</v>
      </c>
      <c r="F385" t="s">
        <v>19</v>
      </c>
      <c r="G385" t="s">
        <v>7692</v>
      </c>
      <c r="H385" t="s">
        <v>20</v>
      </c>
      <c r="I385" t="s">
        <v>46</v>
      </c>
      <c r="J385" t="s">
        <v>47</v>
      </c>
      <c r="K385" t="b">
        <v>0</v>
      </c>
      <c r="L385">
        <v>0</v>
      </c>
      <c r="M385">
        <v>0</v>
      </c>
      <c r="N385">
        <v>0</v>
      </c>
      <c r="O385">
        <v>0</v>
      </c>
      <c r="P385">
        <v>0</v>
      </c>
      <c r="Q385">
        <v>1</v>
      </c>
    </row>
    <row r="386" spans="1:17" x14ac:dyDescent="0.3">
      <c r="A386" t="s">
        <v>41</v>
      </c>
      <c r="B386">
        <v>37000</v>
      </c>
      <c r="C386">
        <v>66000</v>
      </c>
      <c r="D386">
        <f>AVERAGE(Table_Data[[#This Row],[Salary (Min)]:[Salary (Max)]])</f>
        <v>51500</v>
      </c>
      <c r="E386" t="s">
        <v>6146</v>
      </c>
      <c r="F386" t="s">
        <v>19</v>
      </c>
      <c r="G386" t="s">
        <v>7692</v>
      </c>
      <c r="H386" t="s">
        <v>20</v>
      </c>
      <c r="I386" t="s">
        <v>22</v>
      </c>
      <c r="J386" t="s">
        <v>24</v>
      </c>
      <c r="K386" t="b">
        <v>1</v>
      </c>
      <c r="L386">
        <v>0</v>
      </c>
      <c r="M386">
        <v>0</v>
      </c>
      <c r="N386">
        <v>0</v>
      </c>
      <c r="O386">
        <v>0</v>
      </c>
      <c r="P386">
        <v>0</v>
      </c>
      <c r="Q386">
        <v>1</v>
      </c>
    </row>
    <row r="387" spans="1:17" x14ac:dyDescent="0.3">
      <c r="A387" t="s">
        <v>41</v>
      </c>
      <c r="B387">
        <v>37000</v>
      </c>
      <c r="C387">
        <v>66000</v>
      </c>
      <c r="D387">
        <f>AVERAGE(Table_Data[[#This Row],[Salary (Min)]:[Salary (Max)]])</f>
        <v>51500</v>
      </c>
      <c r="E387" t="s">
        <v>6147</v>
      </c>
      <c r="F387" t="s">
        <v>19</v>
      </c>
      <c r="G387" t="s">
        <v>7692</v>
      </c>
      <c r="H387" t="s">
        <v>28</v>
      </c>
      <c r="I387" t="s">
        <v>29</v>
      </c>
      <c r="J387" t="s">
        <v>31</v>
      </c>
      <c r="K387" t="b">
        <v>0</v>
      </c>
      <c r="L387">
        <v>0</v>
      </c>
      <c r="M387">
        <v>0</v>
      </c>
      <c r="N387">
        <v>0</v>
      </c>
      <c r="O387">
        <v>0</v>
      </c>
      <c r="P387">
        <v>0</v>
      </c>
      <c r="Q387">
        <v>1</v>
      </c>
    </row>
    <row r="388" spans="1:17" x14ac:dyDescent="0.3">
      <c r="A388" t="s">
        <v>41</v>
      </c>
      <c r="B388">
        <v>37000</v>
      </c>
      <c r="C388">
        <v>66000</v>
      </c>
      <c r="D388">
        <f>AVERAGE(Table_Data[[#This Row],[Salary (Min)]:[Salary (Max)]])</f>
        <v>51500</v>
      </c>
      <c r="E388" t="s">
        <v>6148</v>
      </c>
      <c r="F388" t="s">
        <v>19</v>
      </c>
      <c r="G388" t="s">
        <v>7692</v>
      </c>
      <c r="H388" t="s">
        <v>35</v>
      </c>
      <c r="I388" t="s">
        <v>37</v>
      </c>
      <c r="J388" t="s">
        <v>39</v>
      </c>
      <c r="K388" t="b">
        <v>0</v>
      </c>
      <c r="L388">
        <v>1</v>
      </c>
      <c r="M388">
        <v>0</v>
      </c>
      <c r="N388">
        <v>0</v>
      </c>
      <c r="O388">
        <v>1</v>
      </c>
      <c r="P388">
        <v>0</v>
      </c>
      <c r="Q388">
        <v>1</v>
      </c>
    </row>
    <row r="389" spans="1:17" x14ac:dyDescent="0.3">
      <c r="A389" t="s">
        <v>41</v>
      </c>
      <c r="B389">
        <v>37000</v>
      </c>
      <c r="C389">
        <v>66000</v>
      </c>
      <c r="D389">
        <f>AVERAGE(Table_Data[[#This Row],[Salary (Min)]:[Salary (Max)]])</f>
        <v>51500</v>
      </c>
      <c r="E389" t="s">
        <v>6158</v>
      </c>
      <c r="F389" t="s">
        <v>19</v>
      </c>
      <c r="G389" t="s">
        <v>7692</v>
      </c>
      <c r="H389" t="s">
        <v>28</v>
      </c>
      <c r="I389" t="s">
        <v>29</v>
      </c>
      <c r="J389" t="s">
        <v>31</v>
      </c>
      <c r="K389" t="b">
        <v>0</v>
      </c>
      <c r="L389">
        <v>1</v>
      </c>
      <c r="M389">
        <v>0</v>
      </c>
      <c r="N389">
        <v>0</v>
      </c>
      <c r="O389">
        <v>0</v>
      </c>
      <c r="P389">
        <v>0</v>
      </c>
      <c r="Q389">
        <v>0</v>
      </c>
    </row>
    <row r="390" spans="1:17" x14ac:dyDescent="0.3">
      <c r="A390" t="s">
        <v>41</v>
      </c>
      <c r="B390">
        <v>37000</v>
      </c>
      <c r="C390">
        <v>66000</v>
      </c>
      <c r="D390">
        <f>AVERAGE(Table_Data[[#This Row],[Salary (Min)]:[Salary (Max)]])</f>
        <v>51500</v>
      </c>
      <c r="E390" t="s">
        <v>6159</v>
      </c>
      <c r="F390" t="s">
        <v>19</v>
      </c>
      <c r="G390" t="s">
        <v>7692</v>
      </c>
      <c r="H390" t="s">
        <v>20</v>
      </c>
      <c r="I390" t="s">
        <v>99</v>
      </c>
      <c r="J390" t="s">
        <v>24</v>
      </c>
      <c r="K390" t="b">
        <v>1</v>
      </c>
      <c r="L390">
        <v>0</v>
      </c>
      <c r="M390">
        <v>0</v>
      </c>
      <c r="N390">
        <v>0</v>
      </c>
      <c r="O390">
        <v>1</v>
      </c>
      <c r="P390">
        <v>0</v>
      </c>
      <c r="Q390">
        <v>1</v>
      </c>
    </row>
    <row r="391" spans="1:17" x14ac:dyDescent="0.3">
      <c r="A391" t="s">
        <v>41</v>
      </c>
      <c r="B391">
        <v>37000</v>
      </c>
      <c r="C391">
        <v>66000</v>
      </c>
      <c r="D391">
        <f>AVERAGE(Table_Data[[#This Row],[Salary (Min)]:[Salary (Max)]])</f>
        <v>51500</v>
      </c>
      <c r="E391" t="s">
        <v>6156</v>
      </c>
      <c r="F391" t="s">
        <v>19</v>
      </c>
      <c r="G391" t="s">
        <v>7692</v>
      </c>
      <c r="H391" t="s">
        <v>28</v>
      </c>
      <c r="I391" t="s">
        <v>29</v>
      </c>
      <c r="J391" t="s">
        <v>86</v>
      </c>
      <c r="K391" t="b">
        <v>0</v>
      </c>
      <c r="L391">
        <v>0</v>
      </c>
      <c r="M391">
        <v>0</v>
      </c>
      <c r="N391">
        <v>0</v>
      </c>
      <c r="O391">
        <v>0</v>
      </c>
      <c r="P391">
        <v>0</v>
      </c>
      <c r="Q391">
        <v>1</v>
      </c>
    </row>
    <row r="392" spans="1:17" x14ac:dyDescent="0.3">
      <c r="A392" t="s">
        <v>41</v>
      </c>
      <c r="B392">
        <v>37000</v>
      </c>
      <c r="C392">
        <v>66000</v>
      </c>
      <c r="D392">
        <f>AVERAGE(Table_Data[[#This Row],[Salary (Min)]:[Salary (Max)]])</f>
        <v>51500</v>
      </c>
      <c r="E392" t="s">
        <v>6153</v>
      </c>
      <c r="F392" t="s">
        <v>19</v>
      </c>
      <c r="G392" t="s">
        <v>7692</v>
      </c>
      <c r="H392" t="s">
        <v>20</v>
      </c>
      <c r="I392" t="s">
        <v>66</v>
      </c>
      <c r="J392" t="s">
        <v>24</v>
      </c>
      <c r="K392" t="b">
        <v>1</v>
      </c>
      <c r="L392">
        <v>0</v>
      </c>
      <c r="M392">
        <v>0</v>
      </c>
      <c r="N392">
        <v>0</v>
      </c>
      <c r="O392">
        <v>0</v>
      </c>
      <c r="P392">
        <v>0</v>
      </c>
      <c r="Q392">
        <v>1</v>
      </c>
    </row>
    <row r="393" spans="1:17" x14ac:dyDescent="0.3">
      <c r="A393" t="s">
        <v>41</v>
      </c>
      <c r="B393">
        <v>37000</v>
      </c>
      <c r="C393">
        <v>66000</v>
      </c>
      <c r="D393">
        <f>AVERAGE(Table_Data[[#This Row],[Salary (Min)]:[Salary (Max)]])</f>
        <v>51500</v>
      </c>
      <c r="E393" t="s">
        <v>6154</v>
      </c>
      <c r="F393" t="s">
        <v>19</v>
      </c>
      <c r="G393" t="s">
        <v>7692</v>
      </c>
      <c r="H393" t="s">
        <v>72</v>
      </c>
      <c r="I393" t="s">
        <v>74</v>
      </c>
      <c r="J393" t="s">
        <v>75</v>
      </c>
      <c r="K393" t="b">
        <v>0</v>
      </c>
      <c r="L393">
        <v>1</v>
      </c>
      <c r="M393">
        <v>0</v>
      </c>
      <c r="N393">
        <v>0</v>
      </c>
      <c r="O393">
        <v>0</v>
      </c>
      <c r="P393">
        <v>0</v>
      </c>
      <c r="Q393">
        <v>1</v>
      </c>
    </row>
    <row r="394" spans="1:17" x14ac:dyDescent="0.3">
      <c r="A394" t="s">
        <v>41</v>
      </c>
      <c r="B394">
        <v>37000</v>
      </c>
      <c r="C394">
        <v>66000</v>
      </c>
      <c r="D394">
        <f>AVERAGE(Table_Data[[#This Row],[Salary (Min)]:[Salary (Max)]])</f>
        <v>51500</v>
      </c>
      <c r="E394" t="s">
        <v>6155</v>
      </c>
      <c r="F394" t="s">
        <v>19</v>
      </c>
      <c r="G394" t="s">
        <v>7692</v>
      </c>
      <c r="H394" t="s">
        <v>51</v>
      </c>
      <c r="I394" t="s">
        <v>80</v>
      </c>
      <c r="J394" t="s">
        <v>39</v>
      </c>
      <c r="K394" t="b">
        <v>0</v>
      </c>
      <c r="L394">
        <v>0</v>
      </c>
      <c r="M394">
        <v>0</v>
      </c>
      <c r="N394">
        <v>0</v>
      </c>
      <c r="O394">
        <v>1</v>
      </c>
      <c r="P394">
        <v>0</v>
      </c>
      <c r="Q394">
        <v>0</v>
      </c>
    </row>
    <row r="395" spans="1:17" x14ac:dyDescent="0.3">
      <c r="A395" t="s">
        <v>41</v>
      </c>
      <c r="B395">
        <v>37000</v>
      </c>
      <c r="C395">
        <v>66000</v>
      </c>
      <c r="D395">
        <f>AVERAGE(Table_Data[[#This Row],[Salary (Min)]:[Salary (Max)]])</f>
        <v>51500</v>
      </c>
      <c r="E395" t="s">
        <v>6176</v>
      </c>
      <c r="F395" t="s">
        <v>19</v>
      </c>
      <c r="G395" t="s">
        <v>7692</v>
      </c>
      <c r="H395" t="s">
        <v>91</v>
      </c>
      <c r="I395" t="s">
        <v>80</v>
      </c>
      <c r="J395" t="s">
        <v>39</v>
      </c>
      <c r="K395" t="b">
        <v>0</v>
      </c>
      <c r="L395">
        <v>1</v>
      </c>
      <c r="M395">
        <v>0</v>
      </c>
      <c r="N395">
        <v>0</v>
      </c>
      <c r="O395">
        <v>0</v>
      </c>
      <c r="P395">
        <v>0</v>
      </c>
      <c r="Q395">
        <v>0</v>
      </c>
    </row>
    <row r="396" spans="1:17" x14ac:dyDescent="0.3">
      <c r="A396" t="s">
        <v>41</v>
      </c>
      <c r="B396">
        <v>37000</v>
      </c>
      <c r="C396">
        <v>70000</v>
      </c>
      <c r="D396">
        <f>AVERAGE(Table_Data[[#This Row],[Salary (Min)]:[Salary (Max)]])</f>
        <v>53500</v>
      </c>
      <c r="E396" t="s">
        <v>6546</v>
      </c>
      <c r="F396" t="s">
        <v>354</v>
      </c>
      <c r="G396" t="s">
        <v>7675</v>
      </c>
      <c r="H396" t="s">
        <v>28</v>
      </c>
      <c r="I396" t="s">
        <v>29</v>
      </c>
      <c r="J396" t="s">
        <v>31</v>
      </c>
      <c r="K396" t="b">
        <v>0</v>
      </c>
      <c r="L396">
        <v>1</v>
      </c>
      <c r="M396">
        <v>1</v>
      </c>
      <c r="N396">
        <v>0</v>
      </c>
      <c r="O396">
        <v>1</v>
      </c>
      <c r="P396">
        <v>1</v>
      </c>
      <c r="Q396">
        <v>0</v>
      </c>
    </row>
    <row r="397" spans="1:17" x14ac:dyDescent="0.3">
      <c r="A397" t="s">
        <v>41</v>
      </c>
      <c r="B397">
        <v>37000</v>
      </c>
      <c r="C397">
        <v>70000</v>
      </c>
      <c r="D397">
        <f>AVERAGE(Table_Data[[#This Row],[Salary (Min)]:[Salary (Max)]])</f>
        <v>53500</v>
      </c>
      <c r="E397" t="s">
        <v>6570</v>
      </c>
      <c r="F397" t="s">
        <v>354</v>
      </c>
      <c r="G397" t="s">
        <v>7675</v>
      </c>
      <c r="H397" t="s">
        <v>72</v>
      </c>
      <c r="I397" t="s">
        <v>58</v>
      </c>
      <c r="J397" t="s">
        <v>75</v>
      </c>
      <c r="K397" t="b">
        <v>0</v>
      </c>
      <c r="L397">
        <v>1</v>
      </c>
      <c r="M397">
        <v>1</v>
      </c>
      <c r="N397">
        <v>0</v>
      </c>
      <c r="O397">
        <v>1</v>
      </c>
      <c r="P397">
        <v>1</v>
      </c>
      <c r="Q397">
        <v>1</v>
      </c>
    </row>
    <row r="398" spans="1:17" x14ac:dyDescent="0.3">
      <c r="A398" t="s">
        <v>41</v>
      </c>
      <c r="B398">
        <v>37000</v>
      </c>
      <c r="C398">
        <v>70000</v>
      </c>
      <c r="D398">
        <f>AVERAGE(Table_Data[[#This Row],[Salary (Min)]:[Salary (Max)]])</f>
        <v>53500</v>
      </c>
      <c r="E398" t="s">
        <v>6571</v>
      </c>
      <c r="F398" t="s">
        <v>245</v>
      </c>
      <c r="G398" t="s">
        <v>7669</v>
      </c>
      <c r="H398" t="s">
        <v>28</v>
      </c>
      <c r="I398" t="s">
        <v>340</v>
      </c>
      <c r="J398" t="s">
        <v>132</v>
      </c>
      <c r="K398" t="b">
        <v>0</v>
      </c>
      <c r="L398">
        <v>0</v>
      </c>
      <c r="M398">
        <v>0</v>
      </c>
      <c r="N398">
        <v>0</v>
      </c>
      <c r="O398">
        <v>0</v>
      </c>
      <c r="P398">
        <v>0</v>
      </c>
      <c r="Q398">
        <v>0</v>
      </c>
    </row>
    <row r="399" spans="1:17" x14ac:dyDescent="0.3">
      <c r="A399" t="s">
        <v>41</v>
      </c>
      <c r="B399">
        <v>37000</v>
      </c>
      <c r="C399">
        <v>70000</v>
      </c>
      <c r="D399">
        <f>AVERAGE(Table_Data[[#This Row],[Salary (Min)]:[Salary (Max)]])</f>
        <v>53500</v>
      </c>
      <c r="E399" t="s">
        <v>6569</v>
      </c>
      <c r="F399" t="s">
        <v>354</v>
      </c>
      <c r="G399" t="s">
        <v>7675</v>
      </c>
      <c r="H399" t="s">
        <v>72</v>
      </c>
      <c r="I399" t="s">
        <v>543</v>
      </c>
      <c r="J399" t="s">
        <v>31</v>
      </c>
      <c r="K399" t="b">
        <v>0</v>
      </c>
      <c r="L399">
        <v>1</v>
      </c>
      <c r="M399">
        <v>1</v>
      </c>
      <c r="N399">
        <v>0</v>
      </c>
      <c r="O399">
        <v>1</v>
      </c>
      <c r="P399">
        <v>0</v>
      </c>
      <c r="Q399">
        <v>0</v>
      </c>
    </row>
    <row r="400" spans="1:17" x14ac:dyDescent="0.3">
      <c r="A400" t="s">
        <v>41</v>
      </c>
      <c r="B400">
        <v>37000</v>
      </c>
      <c r="C400">
        <v>70000</v>
      </c>
      <c r="D400">
        <f>AVERAGE(Table_Data[[#This Row],[Salary (Min)]:[Salary (Max)]])</f>
        <v>53500</v>
      </c>
      <c r="E400" t="s">
        <v>6566</v>
      </c>
      <c r="F400" t="s">
        <v>245</v>
      </c>
      <c r="G400" t="s">
        <v>7669</v>
      </c>
      <c r="H400" t="s">
        <v>72</v>
      </c>
      <c r="I400" t="s">
        <v>246</v>
      </c>
      <c r="J400" t="s">
        <v>132</v>
      </c>
      <c r="K400" t="b">
        <v>0</v>
      </c>
      <c r="L400">
        <v>1</v>
      </c>
      <c r="M400">
        <v>0</v>
      </c>
      <c r="N400">
        <v>0</v>
      </c>
      <c r="O400">
        <v>0</v>
      </c>
      <c r="P400">
        <v>0</v>
      </c>
      <c r="Q400">
        <v>0</v>
      </c>
    </row>
    <row r="401" spans="1:17" x14ac:dyDescent="0.3">
      <c r="A401" t="s">
        <v>41</v>
      </c>
      <c r="B401">
        <v>37000</v>
      </c>
      <c r="C401">
        <v>70000</v>
      </c>
      <c r="D401">
        <f>AVERAGE(Table_Data[[#This Row],[Salary (Min)]:[Salary (Max)]])</f>
        <v>53500</v>
      </c>
      <c r="E401" t="s">
        <v>6568</v>
      </c>
      <c r="F401" t="s">
        <v>1785</v>
      </c>
      <c r="G401" t="s">
        <v>7746</v>
      </c>
      <c r="H401" t="s">
        <v>118</v>
      </c>
      <c r="I401" t="s">
        <v>1737</v>
      </c>
      <c r="J401" t="s">
        <v>160</v>
      </c>
      <c r="K401" t="b">
        <v>0</v>
      </c>
      <c r="L401">
        <v>0</v>
      </c>
      <c r="M401">
        <v>0</v>
      </c>
      <c r="N401">
        <v>0</v>
      </c>
      <c r="O401">
        <v>0</v>
      </c>
      <c r="P401">
        <v>0</v>
      </c>
      <c r="Q401">
        <v>1</v>
      </c>
    </row>
    <row r="402" spans="1:17" x14ac:dyDescent="0.3">
      <c r="A402" t="s">
        <v>41</v>
      </c>
      <c r="B402">
        <v>37000</v>
      </c>
      <c r="C402">
        <v>70000</v>
      </c>
      <c r="D402">
        <f>AVERAGE(Table_Data[[#This Row],[Salary (Min)]:[Salary (Max)]])</f>
        <v>53500</v>
      </c>
      <c r="E402" t="s">
        <v>6576</v>
      </c>
      <c r="F402" t="s">
        <v>1651</v>
      </c>
      <c r="G402" t="s">
        <v>7667</v>
      </c>
      <c r="H402" t="s">
        <v>28</v>
      </c>
      <c r="I402" t="s">
        <v>1815</v>
      </c>
      <c r="J402" t="s">
        <v>31</v>
      </c>
      <c r="K402" t="b">
        <v>0</v>
      </c>
      <c r="L402">
        <v>0</v>
      </c>
      <c r="M402">
        <v>0</v>
      </c>
      <c r="N402">
        <v>0</v>
      </c>
      <c r="O402">
        <v>0</v>
      </c>
      <c r="P402">
        <v>0</v>
      </c>
      <c r="Q402">
        <v>1</v>
      </c>
    </row>
    <row r="403" spans="1:17" x14ac:dyDescent="0.3">
      <c r="A403" t="s">
        <v>41</v>
      </c>
      <c r="B403">
        <v>37000</v>
      </c>
      <c r="C403">
        <v>70000</v>
      </c>
      <c r="D403">
        <f>AVERAGE(Table_Data[[#This Row],[Salary (Min)]:[Salary (Max)]])</f>
        <v>53500</v>
      </c>
      <c r="E403" t="s">
        <v>6264</v>
      </c>
      <c r="F403" t="s">
        <v>354</v>
      </c>
      <c r="G403" t="s">
        <v>7675</v>
      </c>
      <c r="H403" t="s">
        <v>118</v>
      </c>
      <c r="I403" t="s">
        <v>46</v>
      </c>
      <c r="J403" t="s">
        <v>47</v>
      </c>
      <c r="K403" t="b">
        <v>0</v>
      </c>
      <c r="L403">
        <v>0</v>
      </c>
      <c r="M403">
        <v>0</v>
      </c>
      <c r="N403">
        <v>0</v>
      </c>
      <c r="O403">
        <v>0</v>
      </c>
      <c r="P403">
        <v>1</v>
      </c>
      <c r="Q403">
        <v>1</v>
      </c>
    </row>
    <row r="404" spans="1:17" x14ac:dyDescent="0.3">
      <c r="A404" t="s">
        <v>41</v>
      </c>
      <c r="B404">
        <v>37000</v>
      </c>
      <c r="C404">
        <v>70000</v>
      </c>
      <c r="D404">
        <f>AVERAGE(Table_Data[[#This Row],[Salary (Min)]:[Salary (Max)]])</f>
        <v>53500</v>
      </c>
      <c r="E404" t="s">
        <v>6574</v>
      </c>
      <c r="F404" t="s">
        <v>1809</v>
      </c>
      <c r="G404" t="s">
        <v>7747</v>
      </c>
      <c r="H404" t="s">
        <v>20</v>
      </c>
      <c r="I404" t="s">
        <v>1047</v>
      </c>
      <c r="J404" t="s">
        <v>47</v>
      </c>
      <c r="K404" t="b">
        <v>0</v>
      </c>
      <c r="L404">
        <v>0</v>
      </c>
      <c r="M404">
        <v>0</v>
      </c>
      <c r="N404">
        <v>0</v>
      </c>
      <c r="O404">
        <v>0</v>
      </c>
      <c r="P404">
        <v>0</v>
      </c>
      <c r="Q404">
        <v>1</v>
      </c>
    </row>
    <row r="405" spans="1:17" x14ac:dyDescent="0.3">
      <c r="A405" t="s">
        <v>41</v>
      </c>
      <c r="B405">
        <v>37000</v>
      </c>
      <c r="C405">
        <v>70000</v>
      </c>
      <c r="D405">
        <f>AVERAGE(Table_Data[[#This Row],[Salary (Min)]:[Salary (Max)]])</f>
        <v>53500</v>
      </c>
      <c r="E405" t="s">
        <v>6572</v>
      </c>
      <c r="F405" t="s">
        <v>354</v>
      </c>
      <c r="G405" t="s">
        <v>7675</v>
      </c>
      <c r="H405" t="s">
        <v>35</v>
      </c>
      <c r="I405" t="s">
        <v>29</v>
      </c>
      <c r="J405" t="s">
        <v>75</v>
      </c>
      <c r="K405" t="b">
        <v>0</v>
      </c>
      <c r="L405">
        <v>0</v>
      </c>
      <c r="M405">
        <v>0</v>
      </c>
      <c r="N405">
        <v>0</v>
      </c>
      <c r="O405">
        <v>0</v>
      </c>
      <c r="P405">
        <v>0</v>
      </c>
      <c r="Q405">
        <v>0</v>
      </c>
    </row>
    <row r="406" spans="1:17" x14ac:dyDescent="0.3">
      <c r="A406" t="s">
        <v>41</v>
      </c>
      <c r="B406">
        <v>37000</v>
      </c>
      <c r="C406">
        <v>70000</v>
      </c>
      <c r="D406">
        <f>AVERAGE(Table_Data[[#This Row],[Salary (Min)]:[Salary (Max)]])</f>
        <v>53500</v>
      </c>
      <c r="E406" t="s">
        <v>6550</v>
      </c>
      <c r="F406" t="s">
        <v>354</v>
      </c>
      <c r="G406" t="s">
        <v>7675</v>
      </c>
      <c r="H406" t="s">
        <v>91</v>
      </c>
      <c r="I406" t="s">
        <v>37</v>
      </c>
      <c r="J406" t="s">
        <v>39</v>
      </c>
      <c r="K406" t="b">
        <v>0</v>
      </c>
      <c r="L406">
        <v>0</v>
      </c>
      <c r="M406">
        <v>0</v>
      </c>
      <c r="N406">
        <v>0</v>
      </c>
      <c r="O406">
        <v>0</v>
      </c>
      <c r="P406">
        <v>0</v>
      </c>
      <c r="Q406">
        <v>1</v>
      </c>
    </row>
    <row r="407" spans="1:17" x14ac:dyDescent="0.3">
      <c r="A407" t="s">
        <v>41</v>
      </c>
      <c r="B407">
        <v>37000</v>
      </c>
      <c r="C407">
        <v>70000</v>
      </c>
      <c r="D407">
        <f>AVERAGE(Table_Data[[#This Row],[Salary (Min)]:[Salary (Max)]])</f>
        <v>53500</v>
      </c>
      <c r="E407" t="s">
        <v>6573</v>
      </c>
      <c r="F407" t="s">
        <v>1755</v>
      </c>
      <c r="G407" t="s">
        <v>7727</v>
      </c>
      <c r="H407" t="s">
        <v>20</v>
      </c>
      <c r="I407" t="s">
        <v>58</v>
      </c>
      <c r="J407" t="s">
        <v>31</v>
      </c>
      <c r="K407" t="b">
        <v>0</v>
      </c>
      <c r="L407">
        <v>1</v>
      </c>
      <c r="M407">
        <v>1</v>
      </c>
      <c r="N407">
        <v>0</v>
      </c>
      <c r="O407">
        <v>0</v>
      </c>
      <c r="P407">
        <v>0</v>
      </c>
      <c r="Q407">
        <v>0</v>
      </c>
    </row>
    <row r="408" spans="1:17" x14ac:dyDescent="0.3">
      <c r="A408" t="s">
        <v>41</v>
      </c>
      <c r="B408">
        <v>37000</v>
      </c>
      <c r="C408">
        <v>70000</v>
      </c>
      <c r="D408">
        <f>AVERAGE(Table_Data[[#This Row],[Salary (Min)]:[Salary (Max)]])</f>
        <v>53500</v>
      </c>
      <c r="E408" t="s">
        <v>6565</v>
      </c>
      <c r="F408" t="s">
        <v>354</v>
      </c>
      <c r="G408" t="s">
        <v>7675</v>
      </c>
      <c r="H408" t="s">
        <v>118</v>
      </c>
      <c r="I408" t="s">
        <v>419</v>
      </c>
      <c r="J408" t="s">
        <v>39</v>
      </c>
      <c r="K408" t="b">
        <v>0</v>
      </c>
      <c r="L408">
        <v>1</v>
      </c>
      <c r="M408">
        <v>1</v>
      </c>
      <c r="N408">
        <v>0</v>
      </c>
      <c r="O408">
        <v>1</v>
      </c>
      <c r="P408">
        <v>0</v>
      </c>
      <c r="Q408">
        <v>1</v>
      </c>
    </row>
    <row r="409" spans="1:17" x14ac:dyDescent="0.3">
      <c r="A409" t="s">
        <v>41</v>
      </c>
      <c r="B409">
        <v>37000</v>
      </c>
      <c r="C409">
        <v>70000</v>
      </c>
      <c r="D409">
        <f>AVERAGE(Table_Data[[#This Row],[Salary (Min)]:[Salary (Max)]])</f>
        <v>53500</v>
      </c>
      <c r="E409" t="s">
        <v>6556</v>
      </c>
      <c r="F409" t="s">
        <v>1705</v>
      </c>
      <c r="G409" t="s">
        <v>7748</v>
      </c>
      <c r="H409" t="s">
        <v>118</v>
      </c>
      <c r="I409" t="s">
        <v>46</v>
      </c>
      <c r="J409" t="s">
        <v>441</v>
      </c>
      <c r="K409" t="b">
        <v>0</v>
      </c>
      <c r="L409">
        <v>1</v>
      </c>
      <c r="M409">
        <v>0</v>
      </c>
      <c r="N409">
        <v>0</v>
      </c>
      <c r="O409">
        <v>0</v>
      </c>
      <c r="P409">
        <v>0</v>
      </c>
      <c r="Q409">
        <v>1</v>
      </c>
    </row>
    <row r="410" spans="1:17" x14ac:dyDescent="0.3">
      <c r="A410" t="s">
        <v>41</v>
      </c>
      <c r="B410">
        <v>37000</v>
      </c>
      <c r="C410">
        <v>70000</v>
      </c>
      <c r="D410">
        <f>AVERAGE(Table_Data[[#This Row],[Salary (Min)]:[Salary (Max)]])</f>
        <v>53500</v>
      </c>
      <c r="E410" t="s">
        <v>6546</v>
      </c>
      <c r="F410" t="s">
        <v>354</v>
      </c>
      <c r="G410" t="s">
        <v>7675</v>
      </c>
      <c r="H410" t="s">
        <v>28</v>
      </c>
      <c r="I410" t="s">
        <v>29</v>
      </c>
      <c r="J410" t="s">
        <v>31</v>
      </c>
      <c r="K410" t="b">
        <v>0</v>
      </c>
      <c r="L410">
        <v>1</v>
      </c>
      <c r="M410">
        <v>0</v>
      </c>
      <c r="N410">
        <v>0</v>
      </c>
      <c r="O410">
        <v>0</v>
      </c>
      <c r="P410">
        <v>0</v>
      </c>
      <c r="Q410">
        <v>1</v>
      </c>
    </row>
    <row r="411" spans="1:17" x14ac:dyDescent="0.3">
      <c r="A411" t="s">
        <v>41</v>
      </c>
      <c r="B411">
        <v>37000</v>
      </c>
      <c r="C411">
        <v>70000</v>
      </c>
      <c r="D411">
        <f>AVERAGE(Table_Data[[#This Row],[Salary (Min)]:[Salary (Max)]])</f>
        <v>53500</v>
      </c>
      <c r="E411" t="s">
        <v>6555</v>
      </c>
      <c r="F411" t="s">
        <v>354</v>
      </c>
      <c r="G411" t="s">
        <v>7675</v>
      </c>
      <c r="H411" t="s">
        <v>118</v>
      </c>
      <c r="I411" t="s">
        <v>119</v>
      </c>
      <c r="J411" t="s">
        <v>160</v>
      </c>
      <c r="K411" t="b">
        <v>0</v>
      </c>
      <c r="L411">
        <v>1</v>
      </c>
      <c r="M411">
        <v>0</v>
      </c>
      <c r="N411">
        <v>0</v>
      </c>
      <c r="O411">
        <v>0</v>
      </c>
      <c r="P411">
        <v>0</v>
      </c>
      <c r="Q411">
        <v>0</v>
      </c>
    </row>
    <row r="412" spans="1:17" x14ac:dyDescent="0.3">
      <c r="A412" t="s">
        <v>41</v>
      </c>
      <c r="B412">
        <v>37000</v>
      </c>
      <c r="C412">
        <v>70000</v>
      </c>
      <c r="D412">
        <f>AVERAGE(Table_Data[[#This Row],[Salary (Min)]:[Salary (Max)]])</f>
        <v>53500</v>
      </c>
      <c r="E412" t="s">
        <v>6552</v>
      </c>
      <c r="F412" t="s">
        <v>354</v>
      </c>
      <c r="G412" t="s">
        <v>7675</v>
      </c>
      <c r="H412" t="s">
        <v>118</v>
      </c>
      <c r="I412" t="s">
        <v>563</v>
      </c>
      <c r="J412" t="s">
        <v>39</v>
      </c>
      <c r="K412" t="b">
        <v>0</v>
      </c>
      <c r="L412">
        <v>1</v>
      </c>
      <c r="M412">
        <v>0</v>
      </c>
      <c r="N412">
        <v>0</v>
      </c>
      <c r="O412">
        <v>0</v>
      </c>
      <c r="P412">
        <v>0</v>
      </c>
      <c r="Q412">
        <v>1</v>
      </c>
    </row>
    <row r="413" spans="1:17" x14ac:dyDescent="0.3">
      <c r="A413" t="s">
        <v>41</v>
      </c>
      <c r="B413">
        <v>37000</v>
      </c>
      <c r="C413">
        <v>70000</v>
      </c>
      <c r="D413">
        <f>AVERAGE(Table_Data[[#This Row],[Salary (Min)]:[Salary (Max)]])</f>
        <v>53500</v>
      </c>
      <c r="E413" t="s">
        <v>6553</v>
      </c>
      <c r="F413" t="s">
        <v>1705</v>
      </c>
      <c r="G413" t="s">
        <v>7748</v>
      </c>
      <c r="H413" t="s">
        <v>91</v>
      </c>
      <c r="I413" t="s">
        <v>340</v>
      </c>
      <c r="J413" t="s">
        <v>39</v>
      </c>
      <c r="K413" t="b">
        <v>0</v>
      </c>
      <c r="L413">
        <v>1</v>
      </c>
      <c r="M413">
        <v>1</v>
      </c>
      <c r="N413">
        <v>0</v>
      </c>
      <c r="O413">
        <v>1</v>
      </c>
      <c r="P413">
        <v>0</v>
      </c>
      <c r="Q413">
        <v>1</v>
      </c>
    </row>
    <row r="414" spans="1:17" x14ac:dyDescent="0.3">
      <c r="A414" t="s">
        <v>41</v>
      </c>
      <c r="B414">
        <v>37000</v>
      </c>
      <c r="C414">
        <v>70000</v>
      </c>
      <c r="D414">
        <f>AVERAGE(Table_Data[[#This Row],[Salary (Min)]:[Salary (Max)]])</f>
        <v>53500</v>
      </c>
      <c r="E414" t="s">
        <v>6554</v>
      </c>
      <c r="F414" t="s">
        <v>354</v>
      </c>
      <c r="G414" t="s">
        <v>7675</v>
      </c>
      <c r="H414" t="s">
        <v>35</v>
      </c>
      <c r="I414" t="s">
        <v>1737</v>
      </c>
      <c r="J414" t="s">
        <v>31</v>
      </c>
      <c r="K414" t="b">
        <v>0</v>
      </c>
      <c r="L414">
        <v>1</v>
      </c>
      <c r="M414">
        <v>0</v>
      </c>
      <c r="N414">
        <v>0</v>
      </c>
      <c r="O414">
        <v>0</v>
      </c>
      <c r="P414">
        <v>0</v>
      </c>
      <c r="Q414">
        <v>1</v>
      </c>
    </row>
    <row r="415" spans="1:17" x14ac:dyDescent="0.3">
      <c r="A415" t="s">
        <v>41</v>
      </c>
      <c r="B415">
        <v>37000</v>
      </c>
      <c r="C415">
        <v>70000</v>
      </c>
      <c r="D415">
        <f>AVERAGE(Table_Data[[#This Row],[Salary (Min)]:[Salary (Max)]])</f>
        <v>53500</v>
      </c>
      <c r="E415" t="s">
        <v>6562</v>
      </c>
      <c r="F415" t="s">
        <v>1651</v>
      </c>
      <c r="G415" t="s">
        <v>7667</v>
      </c>
      <c r="H415" t="s">
        <v>118</v>
      </c>
      <c r="I415" t="s">
        <v>119</v>
      </c>
      <c r="J415" t="s">
        <v>441</v>
      </c>
      <c r="K415" t="b">
        <v>0</v>
      </c>
      <c r="L415">
        <v>1</v>
      </c>
      <c r="M415">
        <v>0</v>
      </c>
      <c r="N415">
        <v>0</v>
      </c>
      <c r="O415">
        <v>0</v>
      </c>
      <c r="P415">
        <v>0</v>
      </c>
      <c r="Q415">
        <v>1</v>
      </c>
    </row>
    <row r="416" spans="1:17" x14ac:dyDescent="0.3">
      <c r="A416" t="s">
        <v>41</v>
      </c>
      <c r="B416">
        <v>37000</v>
      </c>
      <c r="C416">
        <v>70000</v>
      </c>
      <c r="D416">
        <f>AVERAGE(Table_Data[[#This Row],[Salary (Min)]:[Salary (Max)]])</f>
        <v>53500</v>
      </c>
      <c r="E416" t="s">
        <v>6563</v>
      </c>
      <c r="F416" t="s">
        <v>354</v>
      </c>
      <c r="G416" t="s">
        <v>7675</v>
      </c>
      <c r="H416" t="s">
        <v>28</v>
      </c>
      <c r="I416" t="s">
        <v>563</v>
      </c>
      <c r="J416" t="s">
        <v>31</v>
      </c>
      <c r="K416" t="b">
        <v>0</v>
      </c>
      <c r="L416">
        <v>1</v>
      </c>
      <c r="M416">
        <v>1</v>
      </c>
      <c r="N416">
        <v>0</v>
      </c>
      <c r="O416">
        <v>0</v>
      </c>
      <c r="P416">
        <v>0</v>
      </c>
      <c r="Q416">
        <v>0</v>
      </c>
    </row>
    <row r="417" spans="1:17" x14ac:dyDescent="0.3">
      <c r="A417" t="s">
        <v>41</v>
      </c>
      <c r="B417">
        <v>37000</v>
      </c>
      <c r="C417">
        <v>70000</v>
      </c>
      <c r="D417">
        <f>AVERAGE(Table_Data[[#This Row],[Salary (Min)]:[Salary (Max)]])</f>
        <v>53500</v>
      </c>
      <c r="E417" t="s">
        <v>6564</v>
      </c>
      <c r="F417" t="s">
        <v>1771</v>
      </c>
      <c r="G417" t="s">
        <v>7749</v>
      </c>
      <c r="H417" t="s">
        <v>51</v>
      </c>
      <c r="I417" t="s">
        <v>119</v>
      </c>
      <c r="J417" t="s">
        <v>47</v>
      </c>
      <c r="K417" t="b">
        <v>0</v>
      </c>
      <c r="L417">
        <v>0</v>
      </c>
      <c r="M417">
        <v>0</v>
      </c>
      <c r="N417">
        <v>0</v>
      </c>
      <c r="O417">
        <v>0</v>
      </c>
      <c r="P417">
        <v>0</v>
      </c>
      <c r="Q417">
        <v>1</v>
      </c>
    </row>
    <row r="418" spans="1:17" x14ac:dyDescent="0.3">
      <c r="A418" t="s">
        <v>41</v>
      </c>
      <c r="B418">
        <v>37000</v>
      </c>
      <c r="C418">
        <v>70000</v>
      </c>
      <c r="D418">
        <f>AVERAGE(Table_Data[[#This Row],[Salary (Min)]:[Salary (Max)]])</f>
        <v>53500</v>
      </c>
      <c r="E418" t="s">
        <v>6561</v>
      </c>
      <c r="F418" t="s">
        <v>217</v>
      </c>
      <c r="G418" t="s">
        <v>7671</v>
      </c>
      <c r="H418" t="s">
        <v>35</v>
      </c>
      <c r="I418" t="s">
        <v>340</v>
      </c>
      <c r="J418" t="s">
        <v>75</v>
      </c>
      <c r="K418" t="b">
        <v>0</v>
      </c>
      <c r="L418">
        <v>0</v>
      </c>
      <c r="M418">
        <v>0</v>
      </c>
      <c r="N418">
        <v>0</v>
      </c>
      <c r="O418">
        <v>0</v>
      </c>
      <c r="P418">
        <v>0</v>
      </c>
      <c r="Q418">
        <v>1</v>
      </c>
    </row>
    <row r="419" spans="1:17" x14ac:dyDescent="0.3">
      <c r="A419" t="s">
        <v>41</v>
      </c>
      <c r="B419">
        <v>37000</v>
      </c>
      <c r="C419">
        <v>70000</v>
      </c>
      <c r="D419">
        <f>AVERAGE(Table_Data[[#This Row],[Salary (Min)]:[Salary (Max)]])</f>
        <v>53500</v>
      </c>
      <c r="E419" t="s">
        <v>6558</v>
      </c>
      <c r="F419" t="s">
        <v>1752</v>
      </c>
      <c r="G419" t="s">
        <v>7750</v>
      </c>
      <c r="H419" t="s">
        <v>20</v>
      </c>
      <c r="I419" t="s">
        <v>37</v>
      </c>
      <c r="J419" t="s">
        <v>39</v>
      </c>
      <c r="K419" t="b">
        <v>0</v>
      </c>
      <c r="L419">
        <v>1</v>
      </c>
      <c r="M419">
        <v>0</v>
      </c>
      <c r="N419">
        <v>0</v>
      </c>
      <c r="O419">
        <v>1</v>
      </c>
      <c r="P419">
        <v>0</v>
      </c>
      <c r="Q419">
        <v>1</v>
      </c>
    </row>
    <row r="420" spans="1:17" x14ac:dyDescent="0.3">
      <c r="A420" t="s">
        <v>41</v>
      </c>
      <c r="B420">
        <v>37000</v>
      </c>
      <c r="C420">
        <v>70000</v>
      </c>
      <c r="D420">
        <f>AVERAGE(Table_Data[[#This Row],[Salary (Min)]:[Salary (Max)]])</f>
        <v>53500</v>
      </c>
      <c r="E420" t="s">
        <v>6559</v>
      </c>
      <c r="F420" t="s">
        <v>1755</v>
      </c>
      <c r="G420" t="s">
        <v>7727</v>
      </c>
      <c r="H420" t="s">
        <v>51</v>
      </c>
      <c r="I420" t="s">
        <v>58</v>
      </c>
      <c r="J420" t="s">
        <v>39</v>
      </c>
      <c r="K420" t="b">
        <v>0</v>
      </c>
      <c r="L420">
        <v>1</v>
      </c>
      <c r="M420">
        <v>0</v>
      </c>
      <c r="N420">
        <v>0</v>
      </c>
      <c r="O420">
        <v>0</v>
      </c>
      <c r="P420">
        <v>0</v>
      </c>
      <c r="Q420">
        <v>1</v>
      </c>
    </row>
    <row r="421" spans="1:17" x14ac:dyDescent="0.3">
      <c r="A421" t="s">
        <v>41</v>
      </c>
      <c r="B421">
        <v>38000</v>
      </c>
      <c r="C421">
        <v>68000</v>
      </c>
      <c r="D421">
        <f>AVERAGE(Table_Data[[#This Row],[Salary (Min)]:[Salary (Max)]])</f>
        <v>53000</v>
      </c>
      <c r="E421" t="s">
        <v>6731</v>
      </c>
      <c r="F421" t="s">
        <v>2452</v>
      </c>
      <c r="G421" t="s">
        <v>7732</v>
      </c>
      <c r="H421" t="s">
        <v>35</v>
      </c>
      <c r="I421" t="s">
        <v>222</v>
      </c>
      <c r="J421" t="s">
        <v>24</v>
      </c>
      <c r="K421" t="b">
        <v>0</v>
      </c>
      <c r="L421">
        <v>1</v>
      </c>
      <c r="M421">
        <v>0</v>
      </c>
      <c r="N421">
        <v>0</v>
      </c>
      <c r="O421">
        <v>0</v>
      </c>
      <c r="P421">
        <v>0</v>
      </c>
      <c r="Q421">
        <v>1</v>
      </c>
    </row>
    <row r="422" spans="1:17" x14ac:dyDescent="0.3">
      <c r="A422" t="s">
        <v>41</v>
      </c>
      <c r="B422">
        <v>38000</v>
      </c>
      <c r="C422">
        <v>68000</v>
      </c>
      <c r="D422">
        <f>AVERAGE(Table_Data[[#This Row],[Salary (Min)]:[Salary (Max)]])</f>
        <v>53000</v>
      </c>
      <c r="E422" t="s">
        <v>6693</v>
      </c>
      <c r="F422" t="s">
        <v>2452</v>
      </c>
      <c r="G422" t="s">
        <v>7732</v>
      </c>
      <c r="H422" t="s">
        <v>118</v>
      </c>
      <c r="I422" t="s">
        <v>222</v>
      </c>
      <c r="J422" t="s">
        <v>24</v>
      </c>
      <c r="K422" t="b">
        <v>0</v>
      </c>
      <c r="L422">
        <v>0</v>
      </c>
      <c r="M422">
        <v>0</v>
      </c>
      <c r="N422">
        <v>1</v>
      </c>
      <c r="O422">
        <v>0</v>
      </c>
      <c r="P422">
        <v>0</v>
      </c>
      <c r="Q422">
        <v>0</v>
      </c>
    </row>
    <row r="423" spans="1:17" x14ac:dyDescent="0.3">
      <c r="A423" t="s">
        <v>41</v>
      </c>
      <c r="B423">
        <v>38000</v>
      </c>
      <c r="C423">
        <v>68000</v>
      </c>
      <c r="D423">
        <f>AVERAGE(Table_Data[[#This Row],[Salary (Min)]:[Salary (Max)]])</f>
        <v>53000</v>
      </c>
      <c r="E423" t="s">
        <v>6964</v>
      </c>
      <c r="F423" t="s">
        <v>1001</v>
      </c>
      <c r="G423" t="s">
        <v>7751</v>
      </c>
      <c r="H423" t="s">
        <v>35</v>
      </c>
      <c r="I423" t="s">
        <v>475</v>
      </c>
      <c r="J423" t="s">
        <v>39</v>
      </c>
      <c r="K423" t="b">
        <v>0</v>
      </c>
      <c r="L423">
        <v>1</v>
      </c>
      <c r="M423">
        <v>0</v>
      </c>
      <c r="N423">
        <v>0</v>
      </c>
      <c r="O423">
        <v>0</v>
      </c>
      <c r="P423">
        <v>0</v>
      </c>
      <c r="Q423">
        <v>1</v>
      </c>
    </row>
    <row r="424" spans="1:17" x14ac:dyDescent="0.3">
      <c r="A424" t="s">
        <v>41</v>
      </c>
      <c r="B424">
        <v>38000</v>
      </c>
      <c r="C424">
        <v>68000</v>
      </c>
      <c r="D424">
        <f>AVERAGE(Table_Data[[#This Row],[Salary (Min)]:[Salary (Max)]])</f>
        <v>53000</v>
      </c>
      <c r="E424" t="s">
        <v>6899</v>
      </c>
      <c r="F424" t="s">
        <v>3057</v>
      </c>
      <c r="G424" t="s">
        <v>7742</v>
      </c>
      <c r="H424" t="s">
        <v>28</v>
      </c>
      <c r="I424" t="s">
        <v>58</v>
      </c>
      <c r="J424" t="s">
        <v>39</v>
      </c>
      <c r="K424" t="b">
        <v>0</v>
      </c>
      <c r="L424">
        <v>1</v>
      </c>
      <c r="M424">
        <v>1</v>
      </c>
      <c r="N424">
        <v>0</v>
      </c>
      <c r="O424">
        <v>0</v>
      </c>
      <c r="P424">
        <v>0</v>
      </c>
      <c r="Q424">
        <v>1</v>
      </c>
    </row>
    <row r="425" spans="1:17" x14ac:dyDescent="0.3">
      <c r="A425" t="s">
        <v>41</v>
      </c>
      <c r="B425">
        <v>38000</v>
      </c>
      <c r="C425">
        <v>68000</v>
      </c>
      <c r="D425">
        <f>AVERAGE(Table_Data[[#This Row],[Salary (Min)]:[Salary (Max)]])</f>
        <v>53000</v>
      </c>
      <c r="E425" t="s">
        <v>6962</v>
      </c>
      <c r="F425" t="s">
        <v>2932</v>
      </c>
      <c r="G425" t="s">
        <v>7734</v>
      </c>
      <c r="H425" t="s">
        <v>91</v>
      </c>
      <c r="I425" t="s">
        <v>1047</v>
      </c>
      <c r="J425" t="s">
        <v>106</v>
      </c>
      <c r="K425" t="b">
        <v>0</v>
      </c>
      <c r="L425">
        <v>0</v>
      </c>
      <c r="M425">
        <v>0</v>
      </c>
      <c r="N425">
        <v>0</v>
      </c>
      <c r="O425">
        <v>0</v>
      </c>
      <c r="P425">
        <v>0</v>
      </c>
      <c r="Q425">
        <v>1</v>
      </c>
    </row>
    <row r="426" spans="1:17" x14ac:dyDescent="0.3">
      <c r="A426" t="s">
        <v>41</v>
      </c>
      <c r="B426">
        <v>38000</v>
      </c>
      <c r="C426">
        <v>68000</v>
      </c>
      <c r="D426">
        <f>AVERAGE(Table_Data[[#This Row],[Salary (Min)]:[Salary (Max)]])</f>
        <v>53000</v>
      </c>
      <c r="E426" t="s">
        <v>6693</v>
      </c>
      <c r="F426" t="s">
        <v>3216</v>
      </c>
      <c r="G426" t="s">
        <v>7737</v>
      </c>
      <c r="H426" t="s">
        <v>118</v>
      </c>
      <c r="I426" t="s">
        <v>222</v>
      </c>
      <c r="J426" t="s">
        <v>24</v>
      </c>
      <c r="K426" t="b">
        <v>0</v>
      </c>
      <c r="L426">
        <v>1</v>
      </c>
      <c r="M426">
        <v>0</v>
      </c>
      <c r="N426">
        <v>0</v>
      </c>
      <c r="O426">
        <v>0</v>
      </c>
      <c r="P426">
        <v>0</v>
      </c>
      <c r="Q426">
        <v>1</v>
      </c>
    </row>
    <row r="427" spans="1:17" x14ac:dyDescent="0.3">
      <c r="A427" t="s">
        <v>6172</v>
      </c>
      <c r="B427">
        <v>38000</v>
      </c>
      <c r="C427">
        <v>68000</v>
      </c>
      <c r="D427">
        <f>AVERAGE(Table_Data[[#This Row],[Salary (Min)]:[Salary (Max)]])</f>
        <v>53000</v>
      </c>
      <c r="E427" t="s">
        <v>6963</v>
      </c>
      <c r="F427" t="s">
        <v>3314</v>
      </c>
      <c r="G427" t="s">
        <v>7752</v>
      </c>
      <c r="H427" t="s">
        <v>118</v>
      </c>
      <c r="I427" t="s">
        <v>46</v>
      </c>
      <c r="J427" t="s">
        <v>160</v>
      </c>
      <c r="K427" t="b">
        <v>1</v>
      </c>
      <c r="L427">
        <v>1</v>
      </c>
      <c r="M427">
        <v>0</v>
      </c>
      <c r="N427">
        <v>0</v>
      </c>
      <c r="O427">
        <v>0</v>
      </c>
      <c r="P427">
        <v>0</v>
      </c>
      <c r="Q427">
        <v>1</v>
      </c>
    </row>
    <row r="428" spans="1:17" x14ac:dyDescent="0.3">
      <c r="A428" t="s">
        <v>41</v>
      </c>
      <c r="B428">
        <v>38000</v>
      </c>
      <c r="C428">
        <v>68000</v>
      </c>
      <c r="D428">
        <f>AVERAGE(Table_Data[[#This Row],[Salary (Min)]:[Salary (Max)]])</f>
        <v>53000</v>
      </c>
      <c r="E428" t="s">
        <v>6969</v>
      </c>
      <c r="F428" t="s">
        <v>2932</v>
      </c>
      <c r="G428" t="s">
        <v>7734</v>
      </c>
      <c r="H428" t="s">
        <v>20</v>
      </c>
      <c r="I428" t="s">
        <v>222</v>
      </c>
      <c r="J428" t="s">
        <v>24</v>
      </c>
      <c r="K428" t="b">
        <v>0</v>
      </c>
      <c r="L428">
        <v>1</v>
      </c>
      <c r="M428">
        <v>1</v>
      </c>
      <c r="N428">
        <v>0</v>
      </c>
      <c r="O428">
        <v>0</v>
      </c>
      <c r="P428">
        <v>0</v>
      </c>
      <c r="Q428">
        <v>1</v>
      </c>
    </row>
    <row r="429" spans="1:17" x14ac:dyDescent="0.3">
      <c r="A429" t="s">
        <v>41</v>
      </c>
      <c r="B429">
        <v>38000</v>
      </c>
      <c r="C429">
        <v>68000</v>
      </c>
      <c r="D429">
        <f>AVERAGE(Table_Data[[#This Row],[Salary (Min)]:[Salary (Max)]])</f>
        <v>53000</v>
      </c>
      <c r="E429" t="s">
        <v>6945</v>
      </c>
      <c r="F429" t="s">
        <v>2452</v>
      </c>
      <c r="G429" t="s">
        <v>7732</v>
      </c>
      <c r="H429" t="s">
        <v>28</v>
      </c>
      <c r="I429" t="s">
        <v>46</v>
      </c>
      <c r="J429" t="s">
        <v>229</v>
      </c>
      <c r="K429" t="b">
        <v>0</v>
      </c>
      <c r="L429">
        <v>1</v>
      </c>
      <c r="M429">
        <v>1</v>
      </c>
      <c r="N429">
        <v>0</v>
      </c>
      <c r="O429">
        <v>1</v>
      </c>
      <c r="P429">
        <v>0</v>
      </c>
      <c r="Q429">
        <v>0</v>
      </c>
    </row>
    <row r="430" spans="1:17" x14ac:dyDescent="0.3">
      <c r="A430" t="s">
        <v>41</v>
      </c>
      <c r="B430">
        <v>38000</v>
      </c>
      <c r="C430">
        <v>68000</v>
      </c>
      <c r="D430">
        <f>AVERAGE(Table_Data[[#This Row],[Salary (Min)]:[Salary (Max)]])</f>
        <v>53000</v>
      </c>
      <c r="E430" t="s">
        <v>6965</v>
      </c>
      <c r="F430" t="s">
        <v>3231</v>
      </c>
      <c r="G430" t="s">
        <v>7736</v>
      </c>
      <c r="H430" t="s">
        <v>20</v>
      </c>
      <c r="I430" t="s">
        <v>222</v>
      </c>
      <c r="J430" t="s">
        <v>39</v>
      </c>
      <c r="K430" t="b">
        <v>0</v>
      </c>
      <c r="L430">
        <v>1</v>
      </c>
      <c r="M430">
        <v>0</v>
      </c>
      <c r="N430">
        <v>0</v>
      </c>
      <c r="O430">
        <v>0</v>
      </c>
      <c r="P430">
        <v>0</v>
      </c>
      <c r="Q430">
        <v>1</v>
      </c>
    </row>
    <row r="431" spans="1:17" x14ac:dyDescent="0.3">
      <c r="A431" t="s">
        <v>41</v>
      </c>
      <c r="B431">
        <v>38000</v>
      </c>
      <c r="C431">
        <v>68000</v>
      </c>
      <c r="D431">
        <f>AVERAGE(Table_Data[[#This Row],[Salary (Min)]:[Salary (Max)]])</f>
        <v>53000</v>
      </c>
      <c r="E431" t="s">
        <v>6966</v>
      </c>
      <c r="F431" t="s">
        <v>3330</v>
      </c>
      <c r="G431" t="s">
        <v>7753</v>
      </c>
      <c r="H431" t="s">
        <v>118</v>
      </c>
      <c r="I431" t="s">
        <v>119</v>
      </c>
      <c r="J431" t="s">
        <v>160</v>
      </c>
      <c r="K431" t="b">
        <v>0</v>
      </c>
      <c r="L431">
        <v>1</v>
      </c>
      <c r="M431">
        <v>1</v>
      </c>
      <c r="N431">
        <v>0</v>
      </c>
      <c r="O431">
        <v>1</v>
      </c>
      <c r="P431">
        <v>0</v>
      </c>
      <c r="Q431">
        <v>0</v>
      </c>
    </row>
    <row r="432" spans="1:17" x14ac:dyDescent="0.3">
      <c r="A432" t="s">
        <v>41</v>
      </c>
      <c r="B432">
        <v>38000</v>
      </c>
      <c r="C432">
        <v>68000</v>
      </c>
      <c r="D432">
        <f>AVERAGE(Table_Data[[#This Row],[Salary (Min)]:[Salary (Max)]])</f>
        <v>53000</v>
      </c>
      <c r="E432" t="s">
        <v>6967</v>
      </c>
      <c r="F432" t="s">
        <v>2452</v>
      </c>
      <c r="G432" t="s">
        <v>7732</v>
      </c>
      <c r="H432" t="s">
        <v>20</v>
      </c>
      <c r="I432" t="s">
        <v>22</v>
      </c>
      <c r="J432" t="s">
        <v>39</v>
      </c>
      <c r="K432" t="b">
        <v>0</v>
      </c>
      <c r="L432">
        <v>1</v>
      </c>
      <c r="M432">
        <v>0</v>
      </c>
      <c r="N432">
        <v>0</v>
      </c>
      <c r="O432">
        <v>1</v>
      </c>
      <c r="P432">
        <v>0</v>
      </c>
      <c r="Q432">
        <v>1</v>
      </c>
    </row>
    <row r="433" spans="1:17" x14ac:dyDescent="0.3">
      <c r="A433" t="s">
        <v>41</v>
      </c>
      <c r="B433">
        <v>38000</v>
      </c>
      <c r="C433">
        <v>68000</v>
      </c>
      <c r="D433">
        <f>AVERAGE(Table_Data[[#This Row],[Salary (Min)]:[Salary (Max)]])</f>
        <v>53000</v>
      </c>
      <c r="E433" t="s">
        <v>6961</v>
      </c>
      <c r="F433" t="s">
        <v>1001</v>
      </c>
      <c r="G433" t="s">
        <v>7751</v>
      </c>
      <c r="H433" t="s">
        <v>28</v>
      </c>
      <c r="I433" t="s">
        <v>46</v>
      </c>
      <c r="J433" t="s">
        <v>39</v>
      </c>
      <c r="K433" t="b">
        <v>0</v>
      </c>
      <c r="L433">
        <v>0</v>
      </c>
      <c r="M433">
        <v>0</v>
      </c>
      <c r="N433">
        <v>0</v>
      </c>
      <c r="O433">
        <v>0</v>
      </c>
      <c r="P433">
        <v>0</v>
      </c>
      <c r="Q433">
        <v>1</v>
      </c>
    </row>
    <row r="434" spans="1:17" x14ac:dyDescent="0.3">
      <c r="A434" t="s">
        <v>41</v>
      </c>
      <c r="B434">
        <v>38000</v>
      </c>
      <c r="C434">
        <v>68000</v>
      </c>
      <c r="D434">
        <f>AVERAGE(Table_Data[[#This Row],[Salary (Min)]:[Salary (Max)]])</f>
        <v>53000</v>
      </c>
      <c r="E434" t="s">
        <v>6953</v>
      </c>
      <c r="F434" t="s">
        <v>2452</v>
      </c>
      <c r="G434" t="s">
        <v>7732</v>
      </c>
      <c r="H434" t="s">
        <v>72</v>
      </c>
      <c r="I434" t="s">
        <v>29</v>
      </c>
      <c r="J434" t="s">
        <v>229</v>
      </c>
      <c r="K434" t="b">
        <v>0</v>
      </c>
      <c r="L434">
        <v>0</v>
      </c>
      <c r="M434">
        <v>0</v>
      </c>
      <c r="N434">
        <v>0</v>
      </c>
      <c r="O434">
        <v>0</v>
      </c>
      <c r="P434">
        <v>0</v>
      </c>
      <c r="Q434">
        <v>0</v>
      </c>
    </row>
    <row r="435" spans="1:17" x14ac:dyDescent="0.3">
      <c r="A435" t="s">
        <v>41</v>
      </c>
      <c r="B435">
        <v>38000</v>
      </c>
      <c r="C435">
        <v>68000</v>
      </c>
      <c r="D435">
        <f>AVERAGE(Table_Data[[#This Row],[Salary (Min)]:[Salary (Max)]])</f>
        <v>53000</v>
      </c>
      <c r="E435" t="s">
        <v>6955</v>
      </c>
      <c r="F435" t="s">
        <v>3216</v>
      </c>
      <c r="G435" t="s">
        <v>7737</v>
      </c>
      <c r="H435" t="s">
        <v>28</v>
      </c>
      <c r="I435" t="s">
        <v>58</v>
      </c>
      <c r="J435" t="s">
        <v>132</v>
      </c>
      <c r="K435" t="b">
        <v>0</v>
      </c>
      <c r="L435">
        <v>0</v>
      </c>
      <c r="M435">
        <v>0</v>
      </c>
      <c r="N435">
        <v>0</v>
      </c>
      <c r="O435">
        <v>0</v>
      </c>
      <c r="P435">
        <v>0</v>
      </c>
      <c r="Q435">
        <v>1</v>
      </c>
    </row>
    <row r="436" spans="1:17" x14ac:dyDescent="0.3">
      <c r="A436" t="s">
        <v>41</v>
      </c>
      <c r="B436">
        <v>38000</v>
      </c>
      <c r="C436">
        <v>68000</v>
      </c>
      <c r="D436">
        <f>AVERAGE(Table_Data[[#This Row],[Salary (Min)]:[Salary (Max)]])</f>
        <v>53000</v>
      </c>
      <c r="E436" t="s">
        <v>6952</v>
      </c>
      <c r="F436" t="s">
        <v>2452</v>
      </c>
      <c r="G436" t="s">
        <v>7732</v>
      </c>
      <c r="H436" t="s">
        <v>72</v>
      </c>
      <c r="I436" t="s">
        <v>66</v>
      </c>
      <c r="J436" t="s">
        <v>86</v>
      </c>
      <c r="K436" t="b">
        <v>0</v>
      </c>
      <c r="L436">
        <v>0</v>
      </c>
      <c r="M436">
        <v>1</v>
      </c>
      <c r="N436">
        <v>0</v>
      </c>
      <c r="O436">
        <v>0</v>
      </c>
      <c r="P436">
        <v>0</v>
      </c>
      <c r="Q436">
        <v>0</v>
      </c>
    </row>
    <row r="437" spans="1:17" x14ac:dyDescent="0.3">
      <c r="A437" t="s">
        <v>41</v>
      </c>
      <c r="B437">
        <v>38000</v>
      </c>
      <c r="C437">
        <v>68000</v>
      </c>
      <c r="D437">
        <f>AVERAGE(Table_Data[[#This Row],[Salary (Min)]:[Salary (Max)]])</f>
        <v>53000</v>
      </c>
      <c r="E437" t="s">
        <v>6950</v>
      </c>
      <c r="F437" t="s">
        <v>2452</v>
      </c>
      <c r="G437" t="s">
        <v>7732</v>
      </c>
      <c r="H437" t="s">
        <v>20</v>
      </c>
      <c r="I437" t="s">
        <v>46</v>
      </c>
      <c r="J437" t="s">
        <v>160</v>
      </c>
      <c r="K437" t="b">
        <v>0</v>
      </c>
      <c r="L437">
        <v>0</v>
      </c>
      <c r="M437">
        <v>0</v>
      </c>
      <c r="N437">
        <v>0</v>
      </c>
      <c r="O437">
        <v>0</v>
      </c>
      <c r="P437">
        <v>0</v>
      </c>
      <c r="Q437">
        <v>0</v>
      </c>
    </row>
    <row r="438" spans="1:17" x14ac:dyDescent="0.3">
      <c r="A438" t="s">
        <v>41</v>
      </c>
      <c r="B438">
        <v>38000</v>
      </c>
      <c r="C438">
        <v>68000</v>
      </c>
      <c r="D438">
        <f>AVERAGE(Table_Data[[#This Row],[Salary (Min)]:[Salary (Max)]])</f>
        <v>53000</v>
      </c>
      <c r="E438" t="s">
        <v>6951</v>
      </c>
      <c r="F438" t="s">
        <v>2452</v>
      </c>
      <c r="G438" t="s">
        <v>7732</v>
      </c>
      <c r="H438" t="s">
        <v>51</v>
      </c>
      <c r="I438" t="s">
        <v>29</v>
      </c>
      <c r="J438" t="s">
        <v>39</v>
      </c>
      <c r="K438" t="b">
        <v>0</v>
      </c>
      <c r="L438">
        <v>0</v>
      </c>
      <c r="M438">
        <v>0</v>
      </c>
      <c r="N438">
        <v>0</v>
      </c>
      <c r="O438">
        <v>0</v>
      </c>
      <c r="P438">
        <v>0</v>
      </c>
      <c r="Q438">
        <v>0</v>
      </c>
    </row>
    <row r="439" spans="1:17" x14ac:dyDescent="0.3">
      <c r="A439" t="s">
        <v>41</v>
      </c>
      <c r="B439">
        <v>38000</v>
      </c>
      <c r="C439">
        <v>68000</v>
      </c>
      <c r="D439">
        <f>AVERAGE(Table_Data[[#This Row],[Salary (Min)]:[Salary (Max)]])</f>
        <v>53000</v>
      </c>
      <c r="E439" t="s">
        <v>6946</v>
      </c>
      <c r="F439" t="s">
        <v>2452</v>
      </c>
      <c r="G439" t="s">
        <v>7732</v>
      </c>
      <c r="H439" t="s">
        <v>28</v>
      </c>
      <c r="I439" t="s">
        <v>563</v>
      </c>
      <c r="J439" t="s">
        <v>39</v>
      </c>
      <c r="K439" t="b">
        <v>0</v>
      </c>
      <c r="L439">
        <v>0</v>
      </c>
      <c r="M439">
        <v>0</v>
      </c>
      <c r="N439">
        <v>0</v>
      </c>
      <c r="O439">
        <v>1</v>
      </c>
      <c r="P439">
        <v>1</v>
      </c>
      <c r="Q439">
        <v>1</v>
      </c>
    </row>
    <row r="440" spans="1:17" x14ac:dyDescent="0.3">
      <c r="A440" t="s">
        <v>41</v>
      </c>
      <c r="B440">
        <v>38000</v>
      </c>
      <c r="C440">
        <v>68000</v>
      </c>
      <c r="D440">
        <f>AVERAGE(Table_Data[[#This Row],[Salary (Min)]:[Salary (Max)]])</f>
        <v>53000</v>
      </c>
      <c r="E440" t="s">
        <v>6946</v>
      </c>
      <c r="F440" t="s">
        <v>2452</v>
      </c>
      <c r="G440" t="s">
        <v>7732</v>
      </c>
      <c r="H440" t="s">
        <v>28</v>
      </c>
      <c r="I440" t="s">
        <v>563</v>
      </c>
      <c r="J440" t="s">
        <v>39</v>
      </c>
      <c r="K440" t="b">
        <v>0</v>
      </c>
      <c r="L440">
        <v>1</v>
      </c>
      <c r="M440">
        <v>1</v>
      </c>
      <c r="N440">
        <v>1</v>
      </c>
      <c r="O440">
        <v>0</v>
      </c>
      <c r="P440">
        <v>0</v>
      </c>
      <c r="Q440">
        <v>1</v>
      </c>
    </row>
    <row r="441" spans="1:17" x14ac:dyDescent="0.3">
      <c r="A441" t="s">
        <v>41</v>
      </c>
      <c r="B441">
        <v>38000</v>
      </c>
      <c r="C441">
        <v>68000</v>
      </c>
      <c r="D441">
        <f>AVERAGE(Table_Data[[#This Row],[Salary (Min)]:[Salary (Max)]])</f>
        <v>53000</v>
      </c>
      <c r="E441" t="s">
        <v>6959</v>
      </c>
      <c r="F441" t="s">
        <v>3057</v>
      </c>
      <c r="G441" t="s">
        <v>7742</v>
      </c>
      <c r="H441" t="s">
        <v>91</v>
      </c>
      <c r="I441" t="s">
        <v>46</v>
      </c>
      <c r="J441" t="s">
        <v>155</v>
      </c>
      <c r="K441" t="b">
        <v>0</v>
      </c>
      <c r="L441">
        <v>0</v>
      </c>
      <c r="M441">
        <v>0</v>
      </c>
      <c r="N441">
        <v>0</v>
      </c>
      <c r="O441">
        <v>0</v>
      </c>
      <c r="P441">
        <v>0</v>
      </c>
      <c r="Q441">
        <v>1</v>
      </c>
    </row>
    <row r="442" spans="1:17" x14ac:dyDescent="0.3">
      <c r="A442" t="s">
        <v>41</v>
      </c>
      <c r="B442">
        <v>38000</v>
      </c>
      <c r="C442">
        <v>68000</v>
      </c>
      <c r="D442">
        <f>AVERAGE(Table_Data[[#This Row],[Salary (Min)]:[Salary (Max)]])</f>
        <v>53000</v>
      </c>
      <c r="E442" t="s">
        <v>6958</v>
      </c>
      <c r="F442" t="s">
        <v>3296</v>
      </c>
      <c r="G442" t="s">
        <v>7754</v>
      </c>
      <c r="H442" t="s">
        <v>118</v>
      </c>
      <c r="I442" t="s">
        <v>29</v>
      </c>
      <c r="J442" t="s">
        <v>39</v>
      </c>
      <c r="K442" t="b">
        <v>0</v>
      </c>
      <c r="L442">
        <v>0</v>
      </c>
      <c r="M442">
        <v>0</v>
      </c>
      <c r="N442">
        <v>0</v>
      </c>
      <c r="O442">
        <v>0</v>
      </c>
      <c r="P442">
        <v>0</v>
      </c>
      <c r="Q442">
        <v>1</v>
      </c>
    </row>
    <row r="443" spans="1:17" x14ac:dyDescent="0.3">
      <c r="A443" t="s">
        <v>41</v>
      </c>
      <c r="B443">
        <v>38000</v>
      </c>
      <c r="C443">
        <v>68000</v>
      </c>
      <c r="D443">
        <f>AVERAGE(Table_Data[[#This Row],[Salary (Min)]:[Salary (Max)]])</f>
        <v>53000</v>
      </c>
      <c r="E443" t="s">
        <v>6264</v>
      </c>
      <c r="F443" t="s">
        <v>2452</v>
      </c>
      <c r="G443" t="s">
        <v>7732</v>
      </c>
      <c r="H443" t="s">
        <v>118</v>
      </c>
      <c r="I443" t="s">
        <v>46</v>
      </c>
      <c r="J443" t="s">
        <v>47</v>
      </c>
      <c r="K443" t="b">
        <v>0</v>
      </c>
      <c r="L443">
        <v>0</v>
      </c>
      <c r="M443">
        <v>0</v>
      </c>
      <c r="N443">
        <v>0</v>
      </c>
      <c r="O443">
        <v>0</v>
      </c>
      <c r="P443">
        <v>0</v>
      </c>
      <c r="Q443">
        <v>0</v>
      </c>
    </row>
    <row r="444" spans="1:17" x14ac:dyDescent="0.3">
      <c r="A444" t="s">
        <v>41</v>
      </c>
      <c r="B444">
        <v>38000</v>
      </c>
      <c r="C444">
        <v>68000</v>
      </c>
      <c r="D444">
        <f>AVERAGE(Table_Data[[#This Row],[Salary (Min)]:[Salary (Max)]])</f>
        <v>53000</v>
      </c>
      <c r="E444" t="s">
        <v>6956</v>
      </c>
      <c r="F444" t="s">
        <v>2114</v>
      </c>
      <c r="G444" t="s">
        <v>7755</v>
      </c>
      <c r="H444" t="s">
        <v>28</v>
      </c>
      <c r="I444" t="s">
        <v>475</v>
      </c>
      <c r="J444" t="s">
        <v>31</v>
      </c>
      <c r="K444" t="b">
        <v>0</v>
      </c>
      <c r="L444">
        <v>0</v>
      </c>
      <c r="M444">
        <v>0</v>
      </c>
      <c r="N444">
        <v>0</v>
      </c>
      <c r="O444">
        <v>0</v>
      </c>
      <c r="P444">
        <v>0</v>
      </c>
      <c r="Q444">
        <v>0</v>
      </c>
    </row>
    <row r="445" spans="1:17" x14ac:dyDescent="0.3">
      <c r="A445" t="s">
        <v>41</v>
      </c>
      <c r="B445">
        <v>40000</v>
      </c>
      <c r="C445">
        <v>74000</v>
      </c>
      <c r="D445">
        <f>AVERAGE(Table_Data[[#This Row],[Salary (Min)]:[Salary (Max)]])</f>
        <v>57000</v>
      </c>
      <c r="E445" t="s">
        <v>6861</v>
      </c>
      <c r="F445" t="s">
        <v>193</v>
      </c>
      <c r="G445" t="s">
        <v>7756</v>
      </c>
      <c r="H445" t="s">
        <v>28</v>
      </c>
      <c r="I445" t="s">
        <v>194</v>
      </c>
      <c r="J445" t="s">
        <v>132</v>
      </c>
      <c r="K445" t="b">
        <v>0</v>
      </c>
      <c r="L445">
        <v>1</v>
      </c>
      <c r="M445">
        <v>1</v>
      </c>
      <c r="N445">
        <v>0</v>
      </c>
      <c r="O445">
        <v>1</v>
      </c>
      <c r="P445">
        <v>0</v>
      </c>
      <c r="Q445">
        <v>1</v>
      </c>
    </row>
    <row r="446" spans="1:17" x14ac:dyDescent="0.3">
      <c r="A446" t="s">
        <v>41</v>
      </c>
      <c r="B446">
        <v>40000</v>
      </c>
      <c r="C446">
        <v>74000</v>
      </c>
      <c r="D446">
        <f>AVERAGE(Table_Data[[#This Row],[Salary (Min)]:[Salary (Max)]])</f>
        <v>57000</v>
      </c>
      <c r="E446" t="s">
        <v>7425</v>
      </c>
      <c r="F446" t="s">
        <v>5063</v>
      </c>
      <c r="G446" t="s">
        <v>7757</v>
      </c>
      <c r="H446" t="s">
        <v>91</v>
      </c>
      <c r="I446" t="s">
        <v>99</v>
      </c>
      <c r="J446" t="s">
        <v>106</v>
      </c>
      <c r="K446" t="b">
        <v>0</v>
      </c>
      <c r="L446">
        <v>1</v>
      </c>
      <c r="M446">
        <v>0</v>
      </c>
      <c r="N446">
        <v>0</v>
      </c>
      <c r="O446">
        <v>1</v>
      </c>
      <c r="P446">
        <v>0</v>
      </c>
      <c r="Q446">
        <v>1</v>
      </c>
    </row>
    <row r="447" spans="1:17" x14ac:dyDescent="0.3">
      <c r="A447" t="s">
        <v>41</v>
      </c>
      <c r="B447">
        <v>40000</v>
      </c>
      <c r="C447">
        <v>72000</v>
      </c>
      <c r="D447">
        <f>AVERAGE(Table_Data[[#This Row],[Salary (Min)]:[Salary (Max)]])</f>
        <v>56000</v>
      </c>
      <c r="E447" t="s">
        <v>6210</v>
      </c>
      <c r="F447" t="s">
        <v>1642</v>
      </c>
      <c r="G447" t="s">
        <v>7758</v>
      </c>
      <c r="H447" t="s">
        <v>51</v>
      </c>
      <c r="I447" t="s">
        <v>46</v>
      </c>
      <c r="J447" t="s">
        <v>24</v>
      </c>
      <c r="K447" t="b">
        <v>0</v>
      </c>
      <c r="L447">
        <v>1</v>
      </c>
      <c r="M447">
        <v>0</v>
      </c>
      <c r="N447">
        <v>0</v>
      </c>
      <c r="O447">
        <v>1</v>
      </c>
      <c r="P447">
        <v>0</v>
      </c>
      <c r="Q447">
        <v>1</v>
      </c>
    </row>
    <row r="448" spans="1:17" x14ac:dyDescent="0.3">
      <c r="A448" t="s">
        <v>41</v>
      </c>
      <c r="B448">
        <v>40000</v>
      </c>
      <c r="C448">
        <v>72000</v>
      </c>
      <c r="D448">
        <f>AVERAGE(Table_Data[[#This Row],[Salary (Min)]:[Salary (Max)]])</f>
        <v>56000</v>
      </c>
      <c r="E448" t="s">
        <v>7346</v>
      </c>
      <c r="F448" t="s">
        <v>1642</v>
      </c>
      <c r="G448" t="s">
        <v>7758</v>
      </c>
      <c r="H448" t="s">
        <v>72</v>
      </c>
      <c r="I448" t="s">
        <v>66</v>
      </c>
      <c r="J448" t="s">
        <v>31</v>
      </c>
      <c r="K448" t="b">
        <v>0</v>
      </c>
      <c r="L448">
        <v>1</v>
      </c>
      <c r="M448">
        <v>1</v>
      </c>
      <c r="N448">
        <v>0</v>
      </c>
      <c r="O448">
        <v>0</v>
      </c>
      <c r="P448">
        <v>0</v>
      </c>
      <c r="Q448">
        <v>0</v>
      </c>
    </row>
    <row r="449" spans="1:17" x14ac:dyDescent="0.3">
      <c r="A449" t="s">
        <v>41</v>
      </c>
      <c r="B449">
        <v>40000</v>
      </c>
      <c r="C449">
        <v>72000</v>
      </c>
      <c r="D449">
        <f>AVERAGE(Table_Data[[#This Row],[Salary (Min)]:[Salary (Max)]])</f>
        <v>56000</v>
      </c>
      <c r="E449" t="s">
        <v>7347</v>
      </c>
      <c r="F449" t="s">
        <v>1642</v>
      </c>
      <c r="G449" t="s">
        <v>7758</v>
      </c>
      <c r="H449" t="s">
        <v>118</v>
      </c>
      <c r="I449" t="s">
        <v>58</v>
      </c>
      <c r="J449" t="s">
        <v>39</v>
      </c>
      <c r="K449" t="b">
        <v>0</v>
      </c>
      <c r="L449">
        <v>1</v>
      </c>
      <c r="M449">
        <v>0</v>
      </c>
      <c r="N449">
        <v>0</v>
      </c>
      <c r="O449">
        <v>0</v>
      </c>
      <c r="P449">
        <v>0</v>
      </c>
      <c r="Q449">
        <v>1</v>
      </c>
    </row>
    <row r="450" spans="1:17" x14ac:dyDescent="0.3">
      <c r="A450" t="s">
        <v>41</v>
      </c>
      <c r="B450">
        <v>40000</v>
      </c>
      <c r="C450">
        <v>72000</v>
      </c>
      <c r="D450">
        <f>AVERAGE(Table_Data[[#This Row],[Salary (Min)]:[Salary (Max)]])</f>
        <v>56000</v>
      </c>
      <c r="E450" t="s">
        <v>7348</v>
      </c>
      <c r="F450" t="s">
        <v>1642</v>
      </c>
      <c r="G450" t="s">
        <v>7758</v>
      </c>
      <c r="H450" t="s">
        <v>118</v>
      </c>
      <c r="I450" t="s">
        <v>222</v>
      </c>
      <c r="J450" t="s">
        <v>39</v>
      </c>
      <c r="K450" t="b">
        <v>0</v>
      </c>
      <c r="L450">
        <v>1</v>
      </c>
      <c r="M450">
        <v>0</v>
      </c>
      <c r="N450">
        <v>0</v>
      </c>
      <c r="O450">
        <v>0</v>
      </c>
      <c r="P450">
        <v>0</v>
      </c>
      <c r="Q450">
        <v>0</v>
      </c>
    </row>
    <row r="451" spans="1:17" x14ac:dyDescent="0.3">
      <c r="A451" t="s">
        <v>41</v>
      </c>
      <c r="B451">
        <v>40000</v>
      </c>
      <c r="C451">
        <v>74000</v>
      </c>
      <c r="D451">
        <f>AVERAGE(Table_Data[[#This Row],[Salary (Min)]:[Salary (Max)]])</f>
        <v>57000</v>
      </c>
      <c r="E451" t="s">
        <v>7418</v>
      </c>
      <c r="F451" t="s">
        <v>5063</v>
      </c>
      <c r="G451" t="s">
        <v>7757</v>
      </c>
      <c r="H451" t="s">
        <v>28</v>
      </c>
      <c r="I451" t="s">
        <v>5191</v>
      </c>
      <c r="J451" t="s">
        <v>132</v>
      </c>
      <c r="K451" t="b">
        <v>0</v>
      </c>
      <c r="L451">
        <v>1</v>
      </c>
      <c r="M451">
        <v>1</v>
      </c>
      <c r="N451">
        <v>0</v>
      </c>
      <c r="O451">
        <v>0</v>
      </c>
      <c r="P451">
        <v>0</v>
      </c>
      <c r="Q451">
        <v>0</v>
      </c>
    </row>
    <row r="452" spans="1:17" x14ac:dyDescent="0.3">
      <c r="A452" t="s">
        <v>41</v>
      </c>
      <c r="B452">
        <v>40000</v>
      </c>
      <c r="C452">
        <v>74000</v>
      </c>
      <c r="D452">
        <f>AVERAGE(Table_Data[[#This Row],[Salary (Min)]:[Salary (Max)]])</f>
        <v>57000</v>
      </c>
      <c r="E452" t="s">
        <v>7423</v>
      </c>
      <c r="F452" t="s">
        <v>193</v>
      </c>
      <c r="G452" t="s">
        <v>7756</v>
      </c>
      <c r="H452" t="s">
        <v>20</v>
      </c>
      <c r="I452" t="s">
        <v>46</v>
      </c>
      <c r="J452" t="s">
        <v>120</v>
      </c>
      <c r="K452" t="b">
        <v>0</v>
      </c>
      <c r="L452">
        <v>1</v>
      </c>
      <c r="M452">
        <v>0</v>
      </c>
      <c r="N452">
        <v>0</v>
      </c>
      <c r="O452">
        <v>0</v>
      </c>
      <c r="P452">
        <v>0</v>
      </c>
      <c r="Q452">
        <v>1</v>
      </c>
    </row>
    <row r="453" spans="1:17" x14ac:dyDescent="0.3">
      <c r="A453" t="s">
        <v>41</v>
      </c>
      <c r="B453">
        <v>40000</v>
      </c>
      <c r="C453">
        <v>74000</v>
      </c>
      <c r="D453">
        <f>AVERAGE(Table_Data[[#This Row],[Salary (Min)]:[Salary (Max)]])</f>
        <v>57000</v>
      </c>
      <c r="E453" t="s">
        <v>7418</v>
      </c>
      <c r="F453" t="s">
        <v>5063</v>
      </c>
      <c r="G453" t="s">
        <v>7757</v>
      </c>
      <c r="H453" t="s">
        <v>28</v>
      </c>
      <c r="I453" t="s">
        <v>5191</v>
      </c>
      <c r="J453" t="s">
        <v>132</v>
      </c>
      <c r="K453" t="b">
        <v>0</v>
      </c>
      <c r="L453">
        <v>1</v>
      </c>
      <c r="M453">
        <v>0</v>
      </c>
      <c r="N453">
        <v>0</v>
      </c>
      <c r="O453">
        <v>0</v>
      </c>
      <c r="P453">
        <v>0</v>
      </c>
      <c r="Q453">
        <v>1</v>
      </c>
    </row>
    <row r="454" spans="1:17" x14ac:dyDescent="0.3">
      <c r="A454" t="s">
        <v>41</v>
      </c>
      <c r="B454">
        <v>40000</v>
      </c>
      <c r="C454">
        <v>74000</v>
      </c>
      <c r="D454">
        <f>AVERAGE(Table_Data[[#This Row],[Salary (Min)]:[Salary (Max)]])</f>
        <v>57000</v>
      </c>
      <c r="E454" t="s">
        <v>7426</v>
      </c>
      <c r="F454" t="s">
        <v>193</v>
      </c>
      <c r="G454" t="s">
        <v>7756</v>
      </c>
      <c r="H454" t="s">
        <v>35</v>
      </c>
      <c r="I454" t="s">
        <v>46</v>
      </c>
      <c r="J454" t="s">
        <v>24</v>
      </c>
      <c r="K454" t="b">
        <v>0</v>
      </c>
      <c r="L454">
        <v>0</v>
      </c>
      <c r="M454">
        <v>1</v>
      </c>
      <c r="N454">
        <v>1</v>
      </c>
      <c r="O454">
        <v>0</v>
      </c>
      <c r="P454">
        <v>0</v>
      </c>
      <c r="Q454">
        <v>0</v>
      </c>
    </row>
    <row r="455" spans="1:17" x14ac:dyDescent="0.3">
      <c r="A455" t="s">
        <v>41</v>
      </c>
      <c r="B455">
        <v>40000</v>
      </c>
      <c r="C455">
        <v>74000</v>
      </c>
      <c r="D455">
        <f>AVERAGE(Table_Data[[#This Row],[Salary (Min)]:[Salary (Max)]])</f>
        <v>57000</v>
      </c>
      <c r="E455" t="s">
        <v>6913</v>
      </c>
      <c r="F455" t="s">
        <v>193</v>
      </c>
      <c r="G455" t="s">
        <v>7756</v>
      </c>
      <c r="H455" t="s">
        <v>35</v>
      </c>
      <c r="I455" t="s">
        <v>222</v>
      </c>
      <c r="J455" t="s">
        <v>24</v>
      </c>
      <c r="K455" t="b">
        <v>0</v>
      </c>
      <c r="L455">
        <v>1</v>
      </c>
      <c r="M455">
        <v>0</v>
      </c>
      <c r="N455">
        <v>0</v>
      </c>
      <c r="O455">
        <v>1</v>
      </c>
      <c r="P455">
        <v>0</v>
      </c>
      <c r="Q455">
        <v>0</v>
      </c>
    </row>
    <row r="456" spans="1:17" x14ac:dyDescent="0.3">
      <c r="A456" t="s">
        <v>6172</v>
      </c>
      <c r="B456">
        <v>40000</v>
      </c>
      <c r="C456">
        <v>74000</v>
      </c>
      <c r="D456">
        <f>AVERAGE(Table_Data[[#This Row],[Salary (Min)]:[Salary (Max)]])</f>
        <v>57000</v>
      </c>
      <c r="E456" t="s">
        <v>7386</v>
      </c>
      <c r="F456" t="s">
        <v>193</v>
      </c>
      <c r="G456" t="s">
        <v>7756</v>
      </c>
      <c r="H456" t="s">
        <v>35</v>
      </c>
      <c r="I456" t="s">
        <v>66</v>
      </c>
      <c r="J456" t="s">
        <v>39</v>
      </c>
      <c r="K456" t="b">
        <v>0</v>
      </c>
      <c r="L456">
        <v>1</v>
      </c>
      <c r="M456">
        <v>0</v>
      </c>
      <c r="N456">
        <v>0</v>
      </c>
      <c r="O456">
        <v>0</v>
      </c>
      <c r="P456">
        <v>1</v>
      </c>
      <c r="Q456">
        <v>1</v>
      </c>
    </row>
    <row r="457" spans="1:17" x14ac:dyDescent="0.3">
      <c r="A457" t="s">
        <v>41</v>
      </c>
      <c r="B457">
        <v>40000</v>
      </c>
      <c r="C457">
        <v>72000</v>
      </c>
      <c r="D457">
        <f>AVERAGE(Table_Data[[#This Row],[Salary (Min)]:[Salary (Max)]])</f>
        <v>56000</v>
      </c>
      <c r="E457" t="s">
        <v>6264</v>
      </c>
      <c r="F457" t="s">
        <v>1642</v>
      </c>
      <c r="G457" t="s">
        <v>7758</v>
      </c>
      <c r="H457" t="s">
        <v>118</v>
      </c>
      <c r="I457" t="s">
        <v>46</v>
      </c>
      <c r="J457" t="s">
        <v>47</v>
      </c>
      <c r="K457" t="b">
        <v>0</v>
      </c>
      <c r="L457">
        <v>1</v>
      </c>
      <c r="M457">
        <v>0</v>
      </c>
      <c r="N457">
        <v>0</v>
      </c>
      <c r="O457">
        <v>1</v>
      </c>
      <c r="P457">
        <v>0</v>
      </c>
      <c r="Q457">
        <v>0</v>
      </c>
    </row>
    <row r="458" spans="1:17" x14ac:dyDescent="0.3">
      <c r="A458" t="s">
        <v>6172</v>
      </c>
      <c r="B458">
        <v>40000</v>
      </c>
      <c r="C458">
        <v>72000</v>
      </c>
      <c r="D458">
        <f>AVERAGE(Table_Data[[#This Row],[Salary (Min)]:[Salary (Max)]])</f>
        <v>56000</v>
      </c>
      <c r="E458" t="s">
        <v>6284</v>
      </c>
      <c r="F458" t="s">
        <v>1642</v>
      </c>
      <c r="G458" t="s">
        <v>7758</v>
      </c>
      <c r="H458" t="s">
        <v>91</v>
      </c>
      <c r="I458" t="s">
        <v>580</v>
      </c>
      <c r="J458" t="s">
        <v>106</v>
      </c>
      <c r="K458" t="b">
        <v>0</v>
      </c>
      <c r="L458">
        <v>1</v>
      </c>
      <c r="M458">
        <v>1</v>
      </c>
      <c r="N458">
        <v>0</v>
      </c>
      <c r="O458">
        <v>1</v>
      </c>
      <c r="P458">
        <v>0</v>
      </c>
      <c r="Q458">
        <v>1</v>
      </c>
    </row>
    <row r="459" spans="1:17" x14ac:dyDescent="0.3">
      <c r="A459" t="s">
        <v>41</v>
      </c>
      <c r="B459">
        <v>40000</v>
      </c>
      <c r="C459">
        <v>72000</v>
      </c>
      <c r="D459">
        <f>AVERAGE(Table_Data[[#This Row],[Salary (Min)]:[Salary (Max)]])</f>
        <v>56000</v>
      </c>
      <c r="E459" t="s">
        <v>7342</v>
      </c>
      <c r="F459" t="s">
        <v>1642</v>
      </c>
      <c r="G459" t="s">
        <v>7758</v>
      </c>
      <c r="H459" t="s">
        <v>20</v>
      </c>
      <c r="I459" t="s">
        <v>222</v>
      </c>
      <c r="J459" t="s">
        <v>39</v>
      </c>
      <c r="K459" t="b">
        <v>0</v>
      </c>
      <c r="L459">
        <v>0</v>
      </c>
      <c r="M459">
        <v>0</v>
      </c>
      <c r="N459">
        <v>0</v>
      </c>
      <c r="O459">
        <v>0</v>
      </c>
      <c r="P459">
        <v>0</v>
      </c>
      <c r="Q459">
        <v>0</v>
      </c>
    </row>
    <row r="460" spans="1:17" x14ac:dyDescent="0.3">
      <c r="A460" t="s">
        <v>6172</v>
      </c>
      <c r="B460">
        <v>40000</v>
      </c>
      <c r="C460">
        <v>72000</v>
      </c>
      <c r="D460">
        <f>AVERAGE(Table_Data[[#This Row],[Salary (Min)]:[Salary (Max)]])</f>
        <v>56000</v>
      </c>
      <c r="E460" t="s">
        <v>6313</v>
      </c>
      <c r="F460" t="s">
        <v>1642</v>
      </c>
      <c r="G460" t="s">
        <v>7758</v>
      </c>
      <c r="H460" t="s">
        <v>118</v>
      </c>
      <c r="I460" t="s">
        <v>222</v>
      </c>
      <c r="J460" t="s">
        <v>47</v>
      </c>
      <c r="K460" t="b">
        <v>0</v>
      </c>
      <c r="L460">
        <v>1</v>
      </c>
      <c r="M460">
        <v>1</v>
      </c>
      <c r="N460">
        <v>0</v>
      </c>
      <c r="O460">
        <v>1</v>
      </c>
      <c r="P460">
        <v>0</v>
      </c>
      <c r="Q460">
        <v>0</v>
      </c>
    </row>
    <row r="461" spans="1:17" x14ac:dyDescent="0.3">
      <c r="A461" t="s">
        <v>41</v>
      </c>
      <c r="B461">
        <v>40000</v>
      </c>
      <c r="C461">
        <v>72000</v>
      </c>
      <c r="D461">
        <f>AVERAGE(Table_Data[[#This Row],[Salary (Min)]:[Salary (Max)]])</f>
        <v>56000</v>
      </c>
      <c r="E461" t="s">
        <v>7340</v>
      </c>
      <c r="F461" t="s">
        <v>1642</v>
      </c>
      <c r="G461" t="s">
        <v>7758</v>
      </c>
      <c r="H461" t="s">
        <v>118</v>
      </c>
      <c r="I461" t="s">
        <v>222</v>
      </c>
      <c r="J461" t="s">
        <v>24</v>
      </c>
      <c r="K461" t="b">
        <v>0</v>
      </c>
      <c r="L461">
        <v>1</v>
      </c>
      <c r="M461">
        <v>0</v>
      </c>
      <c r="N461">
        <v>0</v>
      </c>
      <c r="O461">
        <v>0</v>
      </c>
      <c r="P461">
        <v>0</v>
      </c>
      <c r="Q461">
        <v>1</v>
      </c>
    </row>
    <row r="462" spans="1:17" x14ac:dyDescent="0.3">
      <c r="A462" t="s">
        <v>41</v>
      </c>
      <c r="B462">
        <v>40000</v>
      </c>
      <c r="C462">
        <v>72000</v>
      </c>
      <c r="D462">
        <f>AVERAGE(Table_Data[[#This Row],[Salary (Min)]:[Salary (Max)]])</f>
        <v>56000</v>
      </c>
      <c r="E462" t="s">
        <v>6252</v>
      </c>
      <c r="F462" t="s">
        <v>1642</v>
      </c>
      <c r="G462" t="s">
        <v>7758</v>
      </c>
      <c r="H462" t="s">
        <v>28</v>
      </c>
      <c r="I462" t="s">
        <v>222</v>
      </c>
      <c r="J462" t="s">
        <v>31</v>
      </c>
      <c r="K462" t="b">
        <v>0</v>
      </c>
      <c r="L462">
        <v>1</v>
      </c>
      <c r="M462">
        <v>0</v>
      </c>
      <c r="N462">
        <v>0</v>
      </c>
      <c r="O462">
        <v>0</v>
      </c>
      <c r="P462">
        <v>0</v>
      </c>
      <c r="Q462">
        <v>1</v>
      </c>
    </row>
    <row r="463" spans="1:17" x14ac:dyDescent="0.3">
      <c r="A463" t="s">
        <v>41</v>
      </c>
      <c r="B463">
        <v>40000</v>
      </c>
      <c r="C463">
        <v>72000</v>
      </c>
      <c r="D463">
        <f>AVERAGE(Table_Data[[#This Row],[Salary (Min)]:[Salary (Max)]])</f>
        <v>56000</v>
      </c>
      <c r="E463" t="s">
        <v>7341</v>
      </c>
      <c r="F463" t="s">
        <v>1642</v>
      </c>
      <c r="G463" t="s">
        <v>7758</v>
      </c>
      <c r="H463" t="s">
        <v>28</v>
      </c>
      <c r="I463" t="s">
        <v>58</v>
      </c>
      <c r="J463" t="s">
        <v>132</v>
      </c>
      <c r="K463" t="b">
        <v>0</v>
      </c>
      <c r="L463">
        <v>1</v>
      </c>
      <c r="M463">
        <v>0</v>
      </c>
      <c r="N463">
        <v>0</v>
      </c>
      <c r="O463">
        <v>1</v>
      </c>
      <c r="P463">
        <v>0</v>
      </c>
      <c r="Q463">
        <v>1</v>
      </c>
    </row>
    <row r="464" spans="1:17" x14ac:dyDescent="0.3">
      <c r="A464" t="s">
        <v>41</v>
      </c>
      <c r="B464">
        <v>40000</v>
      </c>
      <c r="C464">
        <v>72000</v>
      </c>
      <c r="D464">
        <f>AVERAGE(Table_Data[[#This Row],[Salary (Min)]:[Salary (Max)]])</f>
        <v>56000</v>
      </c>
      <c r="E464" t="s">
        <v>6264</v>
      </c>
      <c r="F464" t="s">
        <v>1642</v>
      </c>
      <c r="G464" t="s">
        <v>7758</v>
      </c>
      <c r="H464" t="s">
        <v>118</v>
      </c>
      <c r="I464" t="s">
        <v>46</v>
      </c>
      <c r="J464" t="s">
        <v>47</v>
      </c>
      <c r="K464" t="b">
        <v>0</v>
      </c>
      <c r="L464">
        <v>1</v>
      </c>
      <c r="M464">
        <v>0</v>
      </c>
      <c r="N464">
        <v>0</v>
      </c>
      <c r="O464">
        <v>1</v>
      </c>
      <c r="P464">
        <v>0</v>
      </c>
      <c r="Q464">
        <v>1</v>
      </c>
    </row>
    <row r="465" spans="1:17" x14ac:dyDescent="0.3">
      <c r="A465" t="s">
        <v>41</v>
      </c>
      <c r="B465">
        <v>40000</v>
      </c>
      <c r="C465">
        <v>72000</v>
      </c>
      <c r="D465">
        <f>AVERAGE(Table_Data[[#This Row],[Salary (Min)]:[Salary (Max)]])</f>
        <v>56000</v>
      </c>
      <c r="E465" t="s">
        <v>7341</v>
      </c>
      <c r="F465" t="s">
        <v>1642</v>
      </c>
      <c r="G465" t="s">
        <v>7758</v>
      </c>
      <c r="H465" t="s">
        <v>28</v>
      </c>
      <c r="I465" t="s">
        <v>58</v>
      </c>
      <c r="J465" t="s">
        <v>132</v>
      </c>
      <c r="K465" t="b">
        <v>0</v>
      </c>
      <c r="L465">
        <v>0</v>
      </c>
      <c r="M465">
        <v>0</v>
      </c>
      <c r="N465">
        <v>0</v>
      </c>
      <c r="O465">
        <v>0</v>
      </c>
      <c r="P465">
        <v>0</v>
      </c>
      <c r="Q465">
        <v>0</v>
      </c>
    </row>
    <row r="466" spans="1:17" x14ac:dyDescent="0.3">
      <c r="A466" t="s">
        <v>41</v>
      </c>
      <c r="B466">
        <v>40000</v>
      </c>
      <c r="C466">
        <v>72000</v>
      </c>
      <c r="D466">
        <f>AVERAGE(Table_Data[[#This Row],[Salary (Min)]:[Salary (Max)]])</f>
        <v>56000</v>
      </c>
      <c r="E466" t="s">
        <v>7341</v>
      </c>
      <c r="F466" t="s">
        <v>1642</v>
      </c>
      <c r="G466" t="s">
        <v>7758</v>
      </c>
      <c r="H466" t="s">
        <v>28</v>
      </c>
      <c r="I466" t="s">
        <v>58</v>
      </c>
      <c r="J466" t="s">
        <v>132</v>
      </c>
      <c r="K466" t="b">
        <v>0</v>
      </c>
      <c r="L466">
        <v>0</v>
      </c>
      <c r="M466">
        <v>0</v>
      </c>
      <c r="N466">
        <v>0</v>
      </c>
      <c r="O466">
        <v>0</v>
      </c>
      <c r="P466">
        <v>0</v>
      </c>
      <c r="Q466">
        <v>1</v>
      </c>
    </row>
    <row r="467" spans="1:17" x14ac:dyDescent="0.3">
      <c r="A467" t="s">
        <v>41</v>
      </c>
      <c r="B467">
        <v>40000</v>
      </c>
      <c r="C467">
        <v>72000</v>
      </c>
      <c r="D467">
        <f>AVERAGE(Table_Data[[#This Row],[Salary (Min)]:[Salary (Max)]])</f>
        <v>56000</v>
      </c>
      <c r="E467" t="s">
        <v>7343</v>
      </c>
      <c r="F467" t="s">
        <v>1642</v>
      </c>
      <c r="G467" t="s">
        <v>7758</v>
      </c>
      <c r="H467" t="s">
        <v>91</v>
      </c>
      <c r="I467" t="s">
        <v>99</v>
      </c>
      <c r="J467" t="s">
        <v>155</v>
      </c>
      <c r="K467" t="b">
        <v>0</v>
      </c>
      <c r="L467">
        <v>1</v>
      </c>
      <c r="M467">
        <v>0</v>
      </c>
      <c r="N467">
        <v>0</v>
      </c>
      <c r="O467">
        <v>1</v>
      </c>
      <c r="P467">
        <v>0</v>
      </c>
      <c r="Q467">
        <v>0</v>
      </c>
    </row>
    <row r="468" spans="1:17" x14ac:dyDescent="0.3">
      <c r="A468" t="s">
        <v>41</v>
      </c>
      <c r="B468">
        <v>40000</v>
      </c>
      <c r="C468">
        <v>72000</v>
      </c>
      <c r="D468">
        <f>AVERAGE(Table_Data[[#This Row],[Salary (Min)]:[Salary (Max)]])</f>
        <v>56000</v>
      </c>
      <c r="E468" t="s">
        <v>6264</v>
      </c>
      <c r="F468" t="s">
        <v>1642</v>
      </c>
      <c r="G468" t="s">
        <v>7758</v>
      </c>
      <c r="H468" t="s">
        <v>118</v>
      </c>
      <c r="I468" t="s">
        <v>46</v>
      </c>
      <c r="J468" t="s">
        <v>47</v>
      </c>
      <c r="K468" t="b">
        <v>0</v>
      </c>
      <c r="L468">
        <v>1</v>
      </c>
      <c r="M468">
        <v>1</v>
      </c>
      <c r="N468">
        <v>0</v>
      </c>
      <c r="O468">
        <v>1</v>
      </c>
      <c r="P468">
        <v>1</v>
      </c>
      <c r="Q468">
        <v>1</v>
      </c>
    </row>
    <row r="469" spans="1:17" x14ac:dyDescent="0.3">
      <c r="A469" t="s">
        <v>41</v>
      </c>
      <c r="B469">
        <v>41000</v>
      </c>
      <c r="C469">
        <v>86000</v>
      </c>
      <c r="D469">
        <f>AVERAGE(Table_Data[[#This Row],[Salary (Min)]:[Salary (Max)]])</f>
        <v>63500</v>
      </c>
      <c r="E469" t="s">
        <v>7128</v>
      </c>
      <c r="F469" t="s">
        <v>4001</v>
      </c>
      <c r="G469" t="s">
        <v>7759</v>
      </c>
      <c r="H469" t="s">
        <v>72</v>
      </c>
      <c r="I469" t="s">
        <v>1306</v>
      </c>
      <c r="J469" t="s">
        <v>31</v>
      </c>
      <c r="K469" t="b">
        <v>0</v>
      </c>
      <c r="L469">
        <v>1</v>
      </c>
      <c r="M469">
        <v>1</v>
      </c>
      <c r="N469">
        <v>0</v>
      </c>
      <c r="O469">
        <v>0</v>
      </c>
      <c r="P469">
        <v>0</v>
      </c>
      <c r="Q469">
        <v>0</v>
      </c>
    </row>
    <row r="470" spans="1:17" x14ac:dyDescent="0.3">
      <c r="A470" t="s">
        <v>41</v>
      </c>
      <c r="B470">
        <v>41000</v>
      </c>
      <c r="C470">
        <v>86000</v>
      </c>
      <c r="D470">
        <f>AVERAGE(Table_Data[[#This Row],[Salary (Min)]:[Salary (Max)]])</f>
        <v>63500</v>
      </c>
      <c r="E470" t="s">
        <v>6342</v>
      </c>
      <c r="F470" t="s">
        <v>1379</v>
      </c>
      <c r="G470" t="s">
        <v>7677</v>
      </c>
      <c r="H470" t="s">
        <v>118</v>
      </c>
      <c r="I470" t="s">
        <v>543</v>
      </c>
      <c r="J470" t="s">
        <v>39</v>
      </c>
      <c r="K470" t="b">
        <v>0</v>
      </c>
      <c r="L470">
        <v>0</v>
      </c>
      <c r="M470">
        <v>0</v>
      </c>
      <c r="N470">
        <v>0</v>
      </c>
      <c r="O470">
        <v>0</v>
      </c>
      <c r="P470">
        <v>0</v>
      </c>
      <c r="Q470">
        <v>1</v>
      </c>
    </row>
    <row r="471" spans="1:17" x14ac:dyDescent="0.3">
      <c r="A471" t="s">
        <v>41</v>
      </c>
      <c r="B471">
        <v>41000</v>
      </c>
      <c r="C471">
        <v>78000</v>
      </c>
      <c r="D471">
        <f>AVERAGE(Table_Data[[#This Row],[Salary (Min)]:[Salary (Max)]])</f>
        <v>59500</v>
      </c>
      <c r="E471" t="s">
        <v>6252</v>
      </c>
      <c r="F471" t="s">
        <v>2452</v>
      </c>
      <c r="G471" t="s">
        <v>7732</v>
      </c>
      <c r="H471" t="s">
        <v>28</v>
      </c>
      <c r="I471" t="s">
        <v>222</v>
      </c>
      <c r="J471" t="s">
        <v>31</v>
      </c>
      <c r="K471" t="b">
        <v>0</v>
      </c>
      <c r="L471">
        <v>0</v>
      </c>
      <c r="M471">
        <v>0</v>
      </c>
      <c r="N471">
        <v>0</v>
      </c>
      <c r="O471">
        <v>0</v>
      </c>
      <c r="P471">
        <v>0</v>
      </c>
      <c r="Q471">
        <v>1</v>
      </c>
    </row>
    <row r="472" spans="1:17" x14ac:dyDescent="0.3">
      <c r="A472" t="s">
        <v>41</v>
      </c>
      <c r="B472">
        <v>41000</v>
      </c>
      <c r="C472">
        <v>78000</v>
      </c>
      <c r="D472">
        <f>AVERAGE(Table_Data[[#This Row],[Salary (Min)]:[Salary (Max)]])</f>
        <v>59500</v>
      </c>
      <c r="E472" t="s">
        <v>6738</v>
      </c>
      <c r="F472" t="s">
        <v>2452</v>
      </c>
      <c r="G472" t="s">
        <v>7732</v>
      </c>
      <c r="H472" t="s">
        <v>28</v>
      </c>
      <c r="I472" t="s">
        <v>366</v>
      </c>
      <c r="J472" t="s">
        <v>132</v>
      </c>
      <c r="K472" t="b">
        <v>0</v>
      </c>
      <c r="L472">
        <v>1</v>
      </c>
      <c r="M472">
        <v>0</v>
      </c>
      <c r="N472">
        <v>0</v>
      </c>
      <c r="O472">
        <v>0</v>
      </c>
      <c r="P472">
        <v>0</v>
      </c>
      <c r="Q472">
        <v>1</v>
      </c>
    </row>
    <row r="473" spans="1:17" x14ac:dyDescent="0.3">
      <c r="A473" t="s">
        <v>41</v>
      </c>
      <c r="B473">
        <v>41000</v>
      </c>
      <c r="C473">
        <v>78000</v>
      </c>
      <c r="D473">
        <f>AVERAGE(Table_Data[[#This Row],[Salary (Min)]:[Salary (Max)]])</f>
        <v>59500</v>
      </c>
      <c r="E473" t="s">
        <v>6949</v>
      </c>
      <c r="F473" t="s">
        <v>2452</v>
      </c>
      <c r="G473" t="s">
        <v>7732</v>
      </c>
      <c r="H473" t="s">
        <v>118</v>
      </c>
      <c r="I473" t="s">
        <v>99</v>
      </c>
      <c r="J473" t="s">
        <v>160</v>
      </c>
      <c r="K473" t="b">
        <v>1</v>
      </c>
      <c r="L473">
        <v>1</v>
      </c>
      <c r="M473">
        <v>0</v>
      </c>
      <c r="N473">
        <v>0</v>
      </c>
      <c r="O473">
        <v>1</v>
      </c>
      <c r="P473">
        <v>0</v>
      </c>
      <c r="Q473">
        <v>0</v>
      </c>
    </row>
    <row r="474" spans="1:17" x14ac:dyDescent="0.3">
      <c r="A474" t="s">
        <v>41</v>
      </c>
      <c r="B474">
        <v>41000</v>
      </c>
      <c r="C474">
        <v>86000</v>
      </c>
      <c r="D474">
        <f>AVERAGE(Table_Data[[#This Row],[Salary (Min)]:[Salary (Max)]])</f>
        <v>63500</v>
      </c>
      <c r="E474" t="s">
        <v>7131</v>
      </c>
      <c r="F474" t="s">
        <v>4002</v>
      </c>
      <c r="G474" t="s">
        <v>7760</v>
      </c>
      <c r="H474" t="s">
        <v>118</v>
      </c>
      <c r="I474" t="s">
        <v>29</v>
      </c>
      <c r="J474" t="s">
        <v>39</v>
      </c>
      <c r="K474" t="b">
        <v>0</v>
      </c>
      <c r="L474">
        <v>0</v>
      </c>
      <c r="M474">
        <v>0</v>
      </c>
      <c r="N474">
        <v>0</v>
      </c>
      <c r="O474">
        <v>0</v>
      </c>
      <c r="P474">
        <v>0</v>
      </c>
      <c r="Q474">
        <v>1</v>
      </c>
    </row>
    <row r="475" spans="1:17" x14ac:dyDescent="0.3">
      <c r="A475" t="s">
        <v>41</v>
      </c>
      <c r="B475">
        <v>41000</v>
      </c>
      <c r="C475">
        <v>86000</v>
      </c>
      <c r="D475">
        <f>AVERAGE(Table_Data[[#This Row],[Salary (Min)]:[Salary (Max)]])</f>
        <v>63500</v>
      </c>
      <c r="E475" t="s">
        <v>6223</v>
      </c>
      <c r="F475" t="s">
        <v>1362</v>
      </c>
      <c r="G475" t="s">
        <v>7681</v>
      </c>
      <c r="H475" t="s">
        <v>51</v>
      </c>
      <c r="I475" t="s">
        <v>222</v>
      </c>
      <c r="J475" t="s">
        <v>24</v>
      </c>
      <c r="K475" t="b">
        <v>0</v>
      </c>
      <c r="L475">
        <v>1</v>
      </c>
      <c r="M475">
        <v>0</v>
      </c>
      <c r="N475">
        <v>0</v>
      </c>
      <c r="O475">
        <v>0</v>
      </c>
      <c r="P475">
        <v>0</v>
      </c>
      <c r="Q475">
        <v>0</v>
      </c>
    </row>
    <row r="476" spans="1:17" x14ac:dyDescent="0.3">
      <c r="A476" t="s">
        <v>41</v>
      </c>
      <c r="B476">
        <v>41000</v>
      </c>
      <c r="C476">
        <v>86000</v>
      </c>
      <c r="D476">
        <f>AVERAGE(Table_Data[[#This Row],[Salary (Min)]:[Salary (Max)]])</f>
        <v>63500</v>
      </c>
      <c r="E476" t="s">
        <v>7129</v>
      </c>
      <c r="F476" t="s">
        <v>3958</v>
      </c>
      <c r="G476" t="s">
        <v>7705</v>
      </c>
      <c r="H476" t="s">
        <v>118</v>
      </c>
      <c r="I476" t="s">
        <v>119</v>
      </c>
      <c r="J476" t="s">
        <v>39</v>
      </c>
      <c r="K476" t="b">
        <v>0</v>
      </c>
      <c r="L476">
        <v>0</v>
      </c>
      <c r="M476">
        <v>0</v>
      </c>
      <c r="N476">
        <v>0</v>
      </c>
      <c r="O476">
        <v>0</v>
      </c>
      <c r="P476">
        <v>0</v>
      </c>
      <c r="Q476">
        <v>0</v>
      </c>
    </row>
    <row r="477" spans="1:17" x14ac:dyDescent="0.3">
      <c r="A477" t="s">
        <v>41</v>
      </c>
      <c r="B477">
        <v>41000</v>
      </c>
      <c r="C477">
        <v>86000</v>
      </c>
      <c r="D477">
        <f>AVERAGE(Table_Data[[#This Row],[Salary (Min)]:[Salary (Max)]])</f>
        <v>63500</v>
      </c>
      <c r="E477" t="s">
        <v>7130</v>
      </c>
      <c r="F477" t="s">
        <v>395</v>
      </c>
      <c r="G477" t="s">
        <v>7680</v>
      </c>
      <c r="H477" t="s">
        <v>118</v>
      </c>
      <c r="I477" t="s">
        <v>202</v>
      </c>
      <c r="J477" t="s">
        <v>441</v>
      </c>
      <c r="K477" t="b">
        <v>0</v>
      </c>
      <c r="L477">
        <v>1</v>
      </c>
      <c r="M477">
        <v>0</v>
      </c>
      <c r="N477">
        <v>0</v>
      </c>
      <c r="O477">
        <v>1</v>
      </c>
      <c r="P477">
        <v>0</v>
      </c>
      <c r="Q477">
        <v>1</v>
      </c>
    </row>
    <row r="478" spans="1:17" x14ac:dyDescent="0.3">
      <c r="A478" t="s">
        <v>41</v>
      </c>
      <c r="B478">
        <v>41000</v>
      </c>
      <c r="C478">
        <v>78000</v>
      </c>
      <c r="D478">
        <f>AVERAGE(Table_Data[[#This Row],[Salary (Min)]:[Salary (Max)]])</f>
        <v>59500</v>
      </c>
      <c r="E478" t="s">
        <v>6948</v>
      </c>
      <c r="F478" t="s">
        <v>3233</v>
      </c>
      <c r="G478" t="s">
        <v>7761</v>
      </c>
      <c r="H478" t="s">
        <v>35</v>
      </c>
      <c r="I478" t="s">
        <v>3259</v>
      </c>
      <c r="J478" t="s">
        <v>31</v>
      </c>
      <c r="K478" t="b">
        <v>0</v>
      </c>
      <c r="L478">
        <v>1</v>
      </c>
      <c r="M478">
        <v>1</v>
      </c>
      <c r="N478">
        <v>0</v>
      </c>
      <c r="O478">
        <v>0</v>
      </c>
      <c r="P478">
        <v>0</v>
      </c>
      <c r="Q478">
        <v>0</v>
      </c>
    </row>
    <row r="479" spans="1:17" x14ac:dyDescent="0.3">
      <c r="A479" t="s">
        <v>41</v>
      </c>
      <c r="B479">
        <v>41000</v>
      </c>
      <c r="C479">
        <v>78000</v>
      </c>
      <c r="D479">
        <f>AVERAGE(Table_Data[[#This Row],[Salary (Min)]:[Salary (Max)]])</f>
        <v>59500</v>
      </c>
      <c r="E479" t="s">
        <v>6942</v>
      </c>
      <c r="F479" t="s">
        <v>2452</v>
      </c>
      <c r="G479" t="s">
        <v>7732</v>
      </c>
      <c r="H479" t="s">
        <v>118</v>
      </c>
      <c r="I479" t="s">
        <v>46</v>
      </c>
      <c r="J479" t="s">
        <v>160</v>
      </c>
      <c r="K479" t="b">
        <v>0</v>
      </c>
      <c r="L479">
        <v>1</v>
      </c>
      <c r="M479">
        <v>1</v>
      </c>
      <c r="N479">
        <v>1</v>
      </c>
      <c r="O479">
        <v>1</v>
      </c>
      <c r="P479">
        <v>0</v>
      </c>
      <c r="Q479">
        <v>1</v>
      </c>
    </row>
    <row r="480" spans="1:17" x14ac:dyDescent="0.3">
      <c r="A480" t="s">
        <v>41</v>
      </c>
      <c r="B480">
        <v>41000</v>
      </c>
      <c r="C480">
        <v>78000</v>
      </c>
      <c r="D480">
        <f>AVERAGE(Table_Data[[#This Row],[Salary (Min)]:[Salary (Max)]])</f>
        <v>59500</v>
      </c>
      <c r="E480" t="s">
        <v>6943</v>
      </c>
      <c r="F480" t="s">
        <v>2452</v>
      </c>
      <c r="G480" t="s">
        <v>7732</v>
      </c>
      <c r="H480" t="s">
        <v>91</v>
      </c>
      <c r="I480" t="s">
        <v>46</v>
      </c>
      <c r="J480" t="s">
        <v>155</v>
      </c>
      <c r="K480" t="b">
        <v>0</v>
      </c>
      <c r="L480">
        <v>1</v>
      </c>
      <c r="M480">
        <v>0</v>
      </c>
      <c r="N480">
        <v>0</v>
      </c>
      <c r="O480">
        <v>0</v>
      </c>
      <c r="P480">
        <v>0</v>
      </c>
      <c r="Q480">
        <v>0</v>
      </c>
    </row>
    <row r="481" spans="1:17" x14ac:dyDescent="0.3">
      <c r="A481" t="s">
        <v>41</v>
      </c>
      <c r="B481">
        <v>41000</v>
      </c>
      <c r="C481">
        <v>78000</v>
      </c>
      <c r="D481">
        <f>AVERAGE(Table_Data[[#This Row],[Salary (Min)]:[Salary (Max)]])</f>
        <v>59500</v>
      </c>
      <c r="E481" t="s">
        <v>6234</v>
      </c>
      <c r="F481" t="s">
        <v>2452</v>
      </c>
      <c r="G481" t="s">
        <v>7732</v>
      </c>
      <c r="H481" t="s">
        <v>35</v>
      </c>
      <c r="I481" t="s">
        <v>222</v>
      </c>
      <c r="J481" t="s">
        <v>31</v>
      </c>
      <c r="K481" t="b">
        <v>1</v>
      </c>
      <c r="L481">
        <v>1</v>
      </c>
      <c r="M481">
        <v>0</v>
      </c>
      <c r="N481">
        <v>0</v>
      </c>
      <c r="O481">
        <v>0</v>
      </c>
      <c r="P481">
        <v>0</v>
      </c>
      <c r="Q481">
        <v>1</v>
      </c>
    </row>
    <row r="482" spans="1:17" x14ac:dyDescent="0.3">
      <c r="A482" t="s">
        <v>41</v>
      </c>
      <c r="B482">
        <v>41000</v>
      </c>
      <c r="C482">
        <v>78000</v>
      </c>
      <c r="D482">
        <f>AVERAGE(Table_Data[[#This Row],[Salary (Min)]:[Salary (Max)]])</f>
        <v>59500</v>
      </c>
      <c r="E482" t="s">
        <v>6865</v>
      </c>
      <c r="F482" t="s">
        <v>3233</v>
      </c>
      <c r="G482" t="s">
        <v>7761</v>
      </c>
      <c r="H482" t="s">
        <v>35</v>
      </c>
      <c r="I482" t="s">
        <v>222</v>
      </c>
      <c r="J482" t="s">
        <v>24</v>
      </c>
      <c r="K482" t="b">
        <v>0</v>
      </c>
      <c r="L482">
        <v>1</v>
      </c>
      <c r="M482">
        <v>0</v>
      </c>
      <c r="N482">
        <v>0</v>
      </c>
      <c r="O482">
        <v>1</v>
      </c>
      <c r="P482">
        <v>0</v>
      </c>
      <c r="Q482">
        <v>1</v>
      </c>
    </row>
    <row r="483" spans="1:17" x14ac:dyDescent="0.3">
      <c r="A483" t="s">
        <v>41</v>
      </c>
      <c r="B483">
        <v>41000</v>
      </c>
      <c r="C483">
        <v>78000</v>
      </c>
      <c r="D483">
        <f>AVERAGE(Table_Data[[#This Row],[Salary (Min)]:[Salary (Max)]])</f>
        <v>59500</v>
      </c>
      <c r="E483" t="s">
        <v>6946</v>
      </c>
      <c r="F483" t="s">
        <v>2452</v>
      </c>
      <c r="G483" t="s">
        <v>7732</v>
      </c>
      <c r="H483" t="s">
        <v>28</v>
      </c>
      <c r="I483" t="s">
        <v>563</v>
      </c>
      <c r="J483" t="s">
        <v>39</v>
      </c>
      <c r="K483" t="b">
        <v>0</v>
      </c>
      <c r="L483">
        <v>0</v>
      </c>
      <c r="M483">
        <v>0</v>
      </c>
      <c r="N483">
        <v>0</v>
      </c>
      <c r="O483">
        <v>0</v>
      </c>
      <c r="P483">
        <v>0</v>
      </c>
      <c r="Q483">
        <v>1</v>
      </c>
    </row>
    <row r="484" spans="1:17" x14ac:dyDescent="0.3">
      <c r="A484" t="s">
        <v>41</v>
      </c>
      <c r="B484">
        <v>41000</v>
      </c>
      <c r="C484">
        <v>78000</v>
      </c>
      <c r="D484">
        <f>AVERAGE(Table_Data[[#This Row],[Salary (Min)]:[Salary (Max)]])</f>
        <v>59500</v>
      </c>
      <c r="E484" t="s">
        <v>6947</v>
      </c>
      <c r="F484" t="s">
        <v>3249</v>
      </c>
      <c r="G484" t="s">
        <v>7762</v>
      </c>
      <c r="H484" t="s">
        <v>91</v>
      </c>
      <c r="I484" t="s">
        <v>3255</v>
      </c>
      <c r="J484" t="s">
        <v>441</v>
      </c>
      <c r="K484" t="b">
        <v>0</v>
      </c>
      <c r="L484">
        <v>1</v>
      </c>
      <c r="M484">
        <v>1</v>
      </c>
      <c r="N484">
        <v>0</v>
      </c>
      <c r="O484">
        <v>1</v>
      </c>
      <c r="P484">
        <v>1</v>
      </c>
      <c r="Q484">
        <v>1</v>
      </c>
    </row>
    <row r="485" spans="1:17" x14ac:dyDescent="0.3">
      <c r="A485" t="s">
        <v>41</v>
      </c>
      <c r="B485">
        <v>41000</v>
      </c>
      <c r="C485">
        <v>78000</v>
      </c>
      <c r="D485">
        <f>AVERAGE(Table_Data[[#This Row],[Salary (Min)]:[Salary (Max)]])</f>
        <v>59500</v>
      </c>
      <c r="E485" t="s">
        <v>6693</v>
      </c>
      <c r="F485" t="s">
        <v>3249</v>
      </c>
      <c r="G485" t="s">
        <v>7762</v>
      </c>
      <c r="H485" t="s">
        <v>118</v>
      </c>
      <c r="I485" t="s">
        <v>222</v>
      </c>
      <c r="J485" t="s">
        <v>24</v>
      </c>
      <c r="K485" t="b">
        <v>0</v>
      </c>
      <c r="L485">
        <v>1</v>
      </c>
      <c r="M485">
        <v>0</v>
      </c>
      <c r="N485">
        <v>0</v>
      </c>
      <c r="O485">
        <v>1</v>
      </c>
      <c r="P485">
        <v>0</v>
      </c>
      <c r="Q485">
        <v>1</v>
      </c>
    </row>
    <row r="486" spans="1:17" x14ac:dyDescent="0.3">
      <c r="A486" t="s">
        <v>41</v>
      </c>
      <c r="B486">
        <v>41000</v>
      </c>
      <c r="C486">
        <v>78000</v>
      </c>
      <c r="D486">
        <f>AVERAGE(Table_Data[[#This Row],[Salary (Min)]:[Salary (Max)]])</f>
        <v>59500</v>
      </c>
      <c r="E486" t="s">
        <v>6944</v>
      </c>
      <c r="F486" t="s">
        <v>2452</v>
      </c>
      <c r="G486" t="s">
        <v>7732</v>
      </c>
      <c r="H486" t="s">
        <v>35</v>
      </c>
      <c r="I486" t="s">
        <v>3243</v>
      </c>
      <c r="J486" t="s">
        <v>39</v>
      </c>
      <c r="K486" t="b">
        <v>0</v>
      </c>
      <c r="L486">
        <v>1</v>
      </c>
      <c r="M486">
        <v>1</v>
      </c>
      <c r="N486">
        <v>0</v>
      </c>
      <c r="O486">
        <v>1</v>
      </c>
      <c r="P486">
        <v>0</v>
      </c>
      <c r="Q486">
        <v>0</v>
      </c>
    </row>
    <row r="487" spans="1:17" x14ac:dyDescent="0.3">
      <c r="A487" t="s">
        <v>41</v>
      </c>
      <c r="B487">
        <v>41000</v>
      </c>
      <c r="C487">
        <v>78000</v>
      </c>
      <c r="D487">
        <f>AVERAGE(Table_Data[[#This Row],[Salary (Min)]:[Salary (Max)]])</f>
        <v>59500</v>
      </c>
      <c r="E487" t="s">
        <v>6945</v>
      </c>
      <c r="F487" t="s">
        <v>2452</v>
      </c>
      <c r="G487" t="s">
        <v>7732</v>
      </c>
      <c r="H487" t="s">
        <v>28</v>
      </c>
      <c r="I487" t="s">
        <v>46</v>
      </c>
      <c r="J487" t="s">
        <v>229</v>
      </c>
      <c r="K487" t="b">
        <v>0</v>
      </c>
      <c r="L487">
        <v>0</v>
      </c>
      <c r="M487">
        <v>0</v>
      </c>
      <c r="N487">
        <v>0</v>
      </c>
      <c r="O487">
        <v>0</v>
      </c>
      <c r="P487">
        <v>0</v>
      </c>
      <c r="Q487">
        <v>1</v>
      </c>
    </row>
    <row r="488" spans="1:17" x14ac:dyDescent="0.3">
      <c r="A488" t="s">
        <v>41</v>
      </c>
      <c r="B488">
        <v>41000</v>
      </c>
      <c r="C488">
        <v>86000</v>
      </c>
      <c r="D488">
        <f>AVERAGE(Table_Data[[#This Row],[Salary (Min)]:[Salary (Max)]])</f>
        <v>63500</v>
      </c>
      <c r="E488" t="s">
        <v>7146</v>
      </c>
      <c r="F488" t="s">
        <v>1379</v>
      </c>
      <c r="G488" t="s">
        <v>7677</v>
      </c>
      <c r="H488" t="s">
        <v>91</v>
      </c>
      <c r="I488" t="s">
        <v>46</v>
      </c>
      <c r="J488" t="s">
        <v>106</v>
      </c>
      <c r="K488" t="b">
        <v>0</v>
      </c>
      <c r="L488">
        <v>1</v>
      </c>
      <c r="M488">
        <v>0</v>
      </c>
      <c r="N488">
        <v>0</v>
      </c>
      <c r="O488">
        <v>0</v>
      </c>
      <c r="P488">
        <v>1</v>
      </c>
      <c r="Q488">
        <v>1</v>
      </c>
    </row>
    <row r="489" spans="1:17" x14ac:dyDescent="0.3">
      <c r="A489" t="s">
        <v>41</v>
      </c>
      <c r="B489">
        <v>41000</v>
      </c>
      <c r="C489">
        <v>86000</v>
      </c>
      <c r="D489">
        <f>AVERAGE(Table_Data[[#This Row],[Salary (Min)]:[Salary (Max)]])</f>
        <v>63500</v>
      </c>
      <c r="E489" t="s">
        <v>7144</v>
      </c>
      <c r="F489" t="s">
        <v>1379</v>
      </c>
      <c r="G489" t="s">
        <v>7677</v>
      </c>
      <c r="H489" t="s">
        <v>72</v>
      </c>
      <c r="I489" t="s">
        <v>222</v>
      </c>
      <c r="J489" t="s">
        <v>24</v>
      </c>
      <c r="K489" t="b">
        <v>0</v>
      </c>
      <c r="L489">
        <v>0</v>
      </c>
      <c r="M489">
        <v>0</v>
      </c>
      <c r="N489">
        <v>0</v>
      </c>
      <c r="O489">
        <v>0</v>
      </c>
      <c r="P489">
        <v>0</v>
      </c>
      <c r="Q489">
        <v>1</v>
      </c>
    </row>
    <row r="490" spans="1:17" x14ac:dyDescent="0.3">
      <c r="A490" t="s">
        <v>41</v>
      </c>
      <c r="B490">
        <v>41000</v>
      </c>
      <c r="C490">
        <v>86000</v>
      </c>
      <c r="D490">
        <f>AVERAGE(Table_Data[[#This Row],[Salary (Min)]:[Salary (Max)]])</f>
        <v>63500</v>
      </c>
      <c r="E490" t="s">
        <v>7142</v>
      </c>
      <c r="F490" t="s">
        <v>1379</v>
      </c>
      <c r="G490" t="s">
        <v>7677</v>
      </c>
      <c r="H490" t="s">
        <v>20</v>
      </c>
      <c r="I490" t="s">
        <v>178</v>
      </c>
      <c r="J490" t="s">
        <v>120</v>
      </c>
      <c r="K490" t="b">
        <v>0</v>
      </c>
      <c r="L490">
        <v>0</v>
      </c>
      <c r="M490">
        <v>0</v>
      </c>
      <c r="N490">
        <v>0</v>
      </c>
      <c r="O490">
        <v>0</v>
      </c>
      <c r="P490">
        <v>1</v>
      </c>
      <c r="Q490">
        <v>1</v>
      </c>
    </row>
    <row r="491" spans="1:17" x14ac:dyDescent="0.3">
      <c r="A491" t="s">
        <v>41</v>
      </c>
      <c r="B491">
        <v>41000</v>
      </c>
      <c r="C491">
        <v>86000</v>
      </c>
      <c r="D491">
        <f>AVERAGE(Table_Data[[#This Row],[Salary (Min)]:[Salary (Max)]])</f>
        <v>63500</v>
      </c>
      <c r="E491" t="s">
        <v>7143</v>
      </c>
      <c r="F491" t="s">
        <v>395</v>
      </c>
      <c r="G491" t="s">
        <v>7680</v>
      </c>
      <c r="H491" t="s">
        <v>28</v>
      </c>
      <c r="I491" t="s">
        <v>803</v>
      </c>
      <c r="J491" t="s">
        <v>31</v>
      </c>
      <c r="K491" t="b">
        <v>0</v>
      </c>
      <c r="L491">
        <v>0</v>
      </c>
      <c r="M491">
        <v>0</v>
      </c>
      <c r="N491">
        <v>0</v>
      </c>
      <c r="O491">
        <v>0</v>
      </c>
      <c r="P491">
        <v>0</v>
      </c>
      <c r="Q491">
        <v>1</v>
      </c>
    </row>
    <row r="492" spans="1:17" x14ac:dyDescent="0.3">
      <c r="A492" t="s">
        <v>41</v>
      </c>
      <c r="B492">
        <v>41000</v>
      </c>
      <c r="C492">
        <v>86000</v>
      </c>
      <c r="D492">
        <f>AVERAGE(Table_Data[[#This Row],[Salary (Min)]:[Salary (Max)]])</f>
        <v>63500</v>
      </c>
      <c r="E492" t="s">
        <v>7149</v>
      </c>
      <c r="F492" t="s">
        <v>395</v>
      </c>
      <c r="G492" t="s">
        <v>7680</v>
      </c>
      <c r="H492" t="s">
        <v>118</v>
      </c>
      <c r="I492" t="s">
        <v>29</v>
      </c>
      <c r="J492" t="s">
        <v>441</v>
      </c>
      <c r="K492" t="b">
        <v>0</v>
      </c>
      <c r="L492">
        <v>0</v>
      </c>
      <c r="M492">
        <v>0</v>
      </c>
      <c r="N492">
        <v>0</v>
      </c>
      <c r="O492">
        <v>0</v>
      </c>
      <c r="P492">
        <v>0</v>
      </c>
      <c r="Q492">
        <v>1</v>
      </c>
    </row>
    <row r="493" spans="1:17" x14ac:dyDescent="0.3">
      <c r="A493" t="s">
        <v>41</v>
      </c>
      <c r="B493">
        <v>41000</v>
      </c>
      <c r="C493">
        <v>86000</v>
      </c>
      <c r="D493">
        <f>AVERAGE(Table_Data[[#This Row],[Salary (Min)]:[Salary (Max)]])</f>
        <v>63500</v>
      </c>
      <c r="E493" t="s">
        <v>7150</v>
      </c>
      <c r="F493" t="s">
        <v>1379</v>
      </c>
      <c r="G493" t="s">
        <v>7677</v>
      </c>
      <c r="H493" t="s">
        <v>118</v>
      </c>
      <c r="I493" t="s">
        <v>119</v>
      </c>
      <c r="J493" t="s">
        <v>160</v>
      </c>
      <c r="K493" t="b">
        <v>0</v>
      </c>
      <c r="L493">
        <v>1</v>
      </c>
      <c r="M493">
        <v>0</v>
      </c>
      <c r="N493">
        <v>0</v>
      </c>
      <c r="O493">
        <v>1</v>
      </c>
      <c r="P493">
        <v>1</v>
      </c>
      <c r="Q493">
        <v>0</v>
      </c>
    </row>
    <row r="494" spans="1:17" x14ac:dyDescent="0.3">
      <c r="A494" t="s">
        <v>6172</v>
      </c>
      <c r="B494">
        <v>41000</v>
      </c>
      <c r="C494">
        <v>86000</v>
      </c>
      <c r="D494">
        <f>AVERAGE(Table_Data[[#This Row],[Salary (Min)]:[Salary (Max)]])</f>
        <v>63500</v>
      </c>
      <c r="E494" t="s">
        <v>7148</v>
      </c>
      <c r="F494" t="s">
        <v>1379</v>
      </c>
      <c r="G494" t="s">
        <v>7677</v>
      </c>
      <c r="H494" t="s">
        <v>35</v>
      </c>
      <c r="I494" t="s">
        <v>186</v>
      </c>
      <c r="J494" t="s">
        <v>229</v>
      </c>
      <c r="K494" t="b">
        <v>0</v>
      </c>
      <c r="L494">
        <v>0</v>
      </c>
      <c r="M494">
        <v>0</v>
      </c>
      <c r="N494">
        <v>0</v>
      </c>
      <c r="O494">
        <v>0</v>
      </c>
      <c r="P494">
        <v>0</v>
      </c>
      <c r="Q494">
        <v>0</v>
      </c>
    </row>
    <row r="495" spans="1:17" x14ac:dyDescent="0.3">
      <c r="A495" t="s">
        <v>41</v>
      </c>
      <c r="B495">
        <v>41000</v>
      </c>
      <c r="C495">
        <v>86000</v>
      </c>
      <c r="D495">
        <f>AVERAGE(Table_Data[[#This Row],[Salary (Min)]:[Salary (Max)]])</f>
        <v>63500</v>
      </c>
      <c r="E495" t="s">
        <v>7118</v>
      </c>
      <c r="F495" t="s">
        <v>1379</v>
      </c>
      <c r="G495" t="s">
        <v>7677</v>
      </c>
      <c r="H495" t="s">
        <v>28</v>
      </c>
      <c r="I495" t="s">
        <v>3961</v>
      </c>
      <c r="J495" t="s">
        <v>86</v>
      </c>
      <c r="K495" t="b">
        <v>0</v>
      </c>
      <c r="L495">
        <v>1</v>
      </c>
      <c r="M495">
        <v>1</v>
      </c>
      <c r="N495">
        <v>0</v>
      </c>
      <c r="O495">
        <v>1</v>
      </c>
      <c r="P495">
        <v>1</v>
      </c>
      <c r="Q495">
        <v>1</v>
      </c>
    </row>
    <row r="496" spans="1:17" x14ac:dyDescent="0.3">
      <c r="A496" t="s">
        <v>41</v>
      </c>
      <c r="B496">
        <v>41000</v>
      </c>
      <c r="C496">
        <v>86000</v>
      </c>
      <c r="D496">
        <f>AVERAGE(Table_Data[[#This Row],[Salary (Min)]:[Salary (Max)]])</f>
        <v>63500</v>
      </c>
      <c r="E496" t="s">
        <v>7141</v>
      </c>
      <c r="F496" t="s">
        <v>1379</v>
      </c>
      <c r="G496" t="s">
        <v>7677</v>
      </c>
      <c r="H496" t="s">
        <v>118</v>
      </c>
      <c r="I496" t="s">
        <v>222</v>
      </c>
      <c r="J496" t="s">
        <v>39</v>
      </c>
      <c r="K496" t="b">
        <v>0</v>
      </c>
      <c r="L496">
        <v>1</v>
      </c>
      <c r="M496">
        <v>1</v>
      </c>
      <c r="N496">
        <v>0</v>
      </c>
      <c r="O496">
        <v>1</v>
      </c>
      <c r="P496">
        <v>0</v>
      </c>
      <c r="Q496">
        <v>0</v>
      </c>
    </row>
    <row r="497" spans="1:17" x14ac:dyDescent="0.3">
      <c r="A497" t="s">
        <v>41</v>
      </c>
      <c r="B497">
        <v>41000</v>
      </c>
      <c r="C497">
        <v>86000</v>
      </c>
      <c r="D497">
        <f>AVERAGE(Table_Data[[#This Row],[Salary (Min)]:[Salary (Max)]])</f>
        <v>63500</v>
      </c>
      <c r="E497" t="s">
        <v>6214</v>
      </c>
      <c r="F497" t="s">
        <v>395</v>
      </c>
      <c r="G497" t="s">
        <v>7680</v>
      </c>
      <c r="H497" t="s">
        <v>28</v>
      </c>
      <c r="I497" t="s">
        <v>58</v>
      </c>
      <c r="J497" t="s">
        <v>132</v>
      </c>
      <c r="K497" t="b">
        <v>0</v>
      </c>
      <c r="L497">
        <v>1</v>
      </c>
      <c r="M497">
        <v>1</v>
      </c>
      <c r="N497">
        <v>0</v>
      </c>
      <c r="O497">
        <v>0</v>
      </c>
      <c r="P497">
        <v>1</v>
      </c>
      <c r="Q497">
        <v>1</v>
      </c>
    </row>
    <row r="498" spans="1:17" x14ac:dyDescent="0.3">
      <c r="A498" t="s">
        <v>41</v>
      </c>
      <c r="B498">
        <v>41000</v>
      </c>
      <c r="C498">
        <v>86000</v>
      </c>
      <c r="D498">
        <f>AVERAGE(Table_Data[[#This Row],[Salary (Min)]:[Salary (Max)]])</f>
        <v>63500</v>
      </c>
      <c r="E498" t="s">
        <v>6281</v>
      </c>
      <c r="F498" t="s">
        <v>1362</v>
      </c>
      <c r="G498" t="s">
        <v>7681</v>
      </c>
      <c r="H498" t="s">
        <v>20</v>
      </c>
      <c r="I498" t="s">
        <v>46</v>
      </c>
      <c r="J498" t="s">
        <v>160</v>
      </c>
      <c r="K498" t="b">
        <v>0</v>
      </c>
      <c r="L498">
        <v>0</v>
      </c>
      <c r="M498">
        <v>0</v>
      </c>
      <c r="N498">
        <v>0</v>
      </c>
      <c r="O498">
        <v>0</v>
      </c>
      <c r="P498">
        <v>0</v>
      </c>
      <c r="Q498">
        <v>0</v>
      </c>
    </row>
    <row r="499" spans="1:17" x14ac:dyDescent="0.3">
      <c r="A499" t="s">
        <v>6172</v>
      </c>
      <c r="B499">
        <v>41000</v>
      </c>
      <c r="C499">
        <v>86000</v>
      </c>
      <c r="D499">
        <f>AVERAGE(Table_Data[[#This Row],[Salary (Min)]:[Salary (Max)]])</f>
        <v>63500</v>
      </c>
      <c r="E499" t="s">
        <v>6334</v>
      </c>
      <c r="F499" t="s">
        <v>395</v>
      </c>
      <c r="G499" t="s">
        <v>7680</v>
      </c>
      <c r="H499" t="s">
        <v>28</v>
      </c>
      <c r="I499" t="s">
        <v>46</v>
      </c>
      <c r="J499" t="s">
        <v>132</v>
      </c>
      <c r="K499" t="b">
        <v>0</v>
      </c>
      <c r="L499">
        <v>1</v>
      </c>
      <c r="M499">
        <v>0</v>
      </c>
      <c r="N499">
        <v>0</v>
      </c>
      <c r="O499">
        <v>1</v>
      </c>
      <c r="P499">
        <v>0</v>
      </c>
      <c r="Q499">
        <v>1</v>
      </c>
    </row>
    <row r="500" spans="1:17" x14ac:dyDescent="0.3">
      <c r="A500" t="s">
        <v>41</v>
      </c>
      <c r="B500">
        <v>41000</v>
      </c>
      <c r="C500">
        <v>86000</v>
      </c>
      <c r="D500">
        <f>AVERAGE(Table_Data[[#This Row],[Salary (Min)]:[Salary (Max)]])</f>
        <v>63500</v>
      </c>
      <c r="E500" t="s">
        <v>7134</v>
      </c>
      <c r="F500" t="s">
        <v>3859</v>
      </c>
      <c r="G500" t="s">
        <v>7679</v>
      </c>
      <c r="H500" t="s">
        <v>20</v>
      </c>
      <c r="I500" t="s">
        <v>4023</v>
      </c>
      <c r="J500" t="s">
        <v>24</v>
      </c>
      <c r="K500" t="b">
        <v>0</v>
      </c>
      <c r="L500">
        <v>1</v>
      </c>
      <c r="M500">
        <v>0</v>
      </c>
      <c r="N500">
        <v>0</v>
      </c>
      <c r="O500">
        <v>0</v>
      </c>
      <c r="P500">
        <v>0</v>
      </c>
      <c r="Q500">
        <v>0</v>
      </c>
    </row>
    <row r="501" spans="1:17" x14ac:dyDescent="0.3">
      <c r="A501" t="s">
        <v>41</v>
      </c>
      <c r="B501">
        <v>41000</v>
      </c>
      <c r="C501">
        <v>86000</v>
      </c>
      <c r="D501">
        <f>AVERAGE(Table_Data[[#This Row],[Salary (Min)]:[Salary (Max)]])</f>
        <v>63500</v>
      </c>
      <c r="E501" t="s">
        <v>7139</v>
      </c>
      <c r="F501" t="s">
        <v>1379</v>
      </c>
      <c r="G501" t="s">
        <v>7677</v>
      </c>
      <c r="H501" t="s">
        <v>118</v>
      </c>
      <c r="I501" t="s">
        <v>1489</v>
      </c>
      <c r="J501" t="s">
        <v>120</v>
      </c>
      <c r="K501" t="b">
        <v>0</v>
      </c>
      <c r="L501">
        <v>0</v>
      </c>
      <c r="M501">
        <v>0</v>
      </c>
      <c r="N501">
        <v>0</v>
      </c>
      <c r="O501">
        <v>0</v>
      </c>
      <c r="P501">
        <v>0</v>
      </c>
      <c r="Q501">
        <v>1</v>
      </c>
    </row>
    <row r="502" spans="1:17" x14ac:dyDescent="0.3">
      <c r="A502" t="s">
        <v>41</v>
      </c>
      <c r="B502">
        <v>41000</v>
      </c>
      <c r="C502">
        <v>86000</v>
      </c>
      <c r="D502">
        <f>AVERAGE(Table_Data[[#This Row],[Salary (Min)]:[Salary (Max)]])</f>
        <v>63500</v>
      </c>
      <c r="E502" t="s">
        <v>7138</v>
      </c>
      <c r="F502" t="s">
        <v>3958</v>
      </c>
      <c r="G502" t="s">
        <v>7705</v>
      </c>
      <c r="H502" t="s">
        <v>118</v>
      </c>
      <c r="I502" t="s">
        <v>46</v>
      </c>
      <c r="J502" t="s">
        <v>120</v>
      </c>
      <c r="K502" t="b">
        <v>0</v>
      </c>
      <c r="L502">
        <v>0</v>
      </c>
      <c r="M502">
        <v>0</v>
      </c>
      <c r="N502">
        <v>0</v>
      </c>
      <c r="O502">
        <v>0</v>
      </c>
      <c r="P502">
        <v>0</v>
      </c>
      <c r="Q502">
        <v>0</v>
      </c>
    </row>
    <row r="503" spans="1:17" x14ac:dyDescent="0.3">
      <c r="A503" t="s">
        <v>41</v>
      </c>
      <c r="B503">
        <v>41000</v>
      </c>
      <c r="C503">
        <v>86000</v>
      </c>
      <c r="D503">
        <f>AVERAGE(Table_Data[[#This Row],[Salary (Min)]:[Salary (Max)]])</f>
        <v>63500</v>
      </c>
      <c r="E503" t="s">
        <v>7136</v>
      </c>
      <c r="F503" t="s">
        <v>395</v>
      </c>
      <c r="G503" t="s">
        <v>7680</v>
      </c>
      <c r="H503" t="s">
        <v>72</v>
      </c>
      <c r="I503" t="s">
        <v>99</v>
      </c>
      <c r="J503" t="s">
        <v>229</v>
      </c>
      <c r="K503" t="b">
        <v>0</v>
      </c>
      <c r="L503">
        <v>1</v>
      </c>
      <c r="M503">
        <v>0</v>
      </c>
      <c r="N503">
        <v>0</v>
      </c>
      <c r="O503">
        <v>1</v>
      </c>
      <c r="P503">
        <v>1</v>
      </c>
      <c r="Q503">
        <v>1</v>
      </c>
    </row>
    <row r="504" spans="1:17" x14ac:dyDescent="0.3">
      <c r="A504" t="s">
        <v>41</v>
      </c>
      <c r="B504">
        <v>41000</v>
      </c>
      <c r="C504">
        <v>86000</v>
      </c>
      <c r="D504">
        <f>AVERAGE(Table_Data[[#This Row],[Salary (Min)]:[Salary (Max)]])</f>
        <v>63500</v>
      </c>
      <c r="E504" t="s">
        <v>7137</v>
      </c>
      <c r="F504" t="s">
        <v>1379</v>
      </c>
      <c r="G504" t="s">
        <v>7677</v>
      </c>
      <c r="H504" t="s">
        <v>20</v>
      </c>
      <c r="I504" t="s">
        <v>66</v>
      </c>
      <c r="J504" t="s">
        <v>39</v>
      </c>
      <c r="K504" t="b">
        <v>0</v>
      </c>
      <c r="L504">
        <v>1</v>
      </c>
      <c r="M504">
        <v>1</v>
      </c>
      <c r="N504">
        <v>0</v>
      </c>
      <c r="O504">
        <v>1</v>
      </c>
      <c r="P504">
        <v>0</v>
      </c>
      <c r="Q504">
        <v>1</v>
      </c>
    </row>
    <row r="505" spans="1:17" x14ac:dyDescent="0.3">
      <c r="A505" t="s">
        <v>41</v>
      </c>
      <c r="B505">
        <v>41000</v>
      </c>
      <c r="C505">
        <v>78000</v>
      </c>
      <c r="D505">
        <f>AVERAGE(Table_Data[[#This Row],[Salary (Min)]:[Salary (Max)]])</f>
        <v>59500</v>
      </c>
      <c r="E505" t="s">
        <v>6338</v>
      </c>
      <c r="F505" t="s">
        <v>19</v>
      </c>
      <c r="G505" t="s">
        <v>7692</v>
      </c>
      <c r="H505" t="s">
        <v>91</v>
      </c>
      <c r="I505" t="s">
        <v>202</v>
      </c>
      <c r="J505" t="s">
        <v>441</v>
      </c>
      <c r="K505" t="b">
        <v>0</v>
      </c>
      <c r="L505">
        <v>1</v>
      </c>
      <c r="M505">
        <v>0</v>
      </c>
      <c r="N505">
        <v>0</v>
      </c>
      <c r="O505">
        <v>1</v>
      </c>
      <c r="P505">
        <v>0</v>
      </c>
      <c r="Q505">
        <v>1</v>
      </c>
    </row>
    <row r="506" spans="1:17" x14ac:dyDescent="0.3">
      <c r="A506" t="s">
        <v>41</v>
      </c>
      <c r="B506">
        <v>41000</v>
      </c>
      <c r="C506">
        <v>78000</v>
      </c>
      <c r="D506">
        <f>AVERAGE(Table_Data[[#This Row],[Salary (Min)]:[Salary (Max)]])</f>
        <v>59500</v>
      </c>
      <c r="E506" t="s">
        <v>6337</v>
      </c>
      <c r="F506" t="s">
        <v>19</v>
      </c>
      <c r="G506" t="s">
        <v>7692</v>
      </c>
      <c r="H506" t="s">
        <v>51</v>
      </c>
      <c r="I506" t="s">
        <v>222</v>
      </c>
      <c r="J506" t="s">
        <v>120</v>
      </c>
      <c r="K506" t="b">
        <v>0</v>
      </c>
      <c r="L506">
        <v>0</v>
      </c>
      <c r="M506">
        <v>0</v>
      </c>
      <c r="N506">
        <v>0</v>
      </c>
      <c r="O506">
        <v>0</v>
      </c>
      <c r="P506">
        <v>0</v>
      </c>
      <c r="Q506">
        <v>0</v>
      </c>
    </row>
    <row r="507" spans="1:17" x14ac:dyDescent="0.3">
      <c r="A507" t="s">
        <v>41</v>
      </c>
      <c r="B507">
        <v>41000</v>
      </c>
      <c r="C507">
        <v>78000</v>
      </c>
      <c r="D507">
        <f>AVERAGE(Table_Data[[#This Row],[Salary (Min)]:[Salary (Max)]])</f>
        <v>59500</v>
      </c>
      <c r="E507" t="s">
        <v>6336</v>
      </c>
      <c r="F507" t="s">
        <v>788</v>
      </c>
      <c r="G507" t="s">
        <v>7763</v>
      </c>
      <c r="H507" t="s">
        <v>118</v>
      </c>
      <c r="I507" t="s">
        <v>119</v>
      </c>
      <c r="J507" t="s">
        <v>160</v>
      </c>
      <c r="K507" t="b">
        <v>0</v>
      </c>
      <c r="L507">
        <v>1</v>
      </c>
      <c r="M507">
        <v>1</v>
      </c>
      <c r="N507">
        <v>0</v>
      </c>
      <c r="O507">
        <v>1</v>
      </c>
      <c r="P507">
        <v>0</v>
      </c>
      <c r="Q507">
        <v>1</v>
      </c>
    </row>
    <row r="508" spans="1:17" x14ac:dyDescent="0.3">
      <c r="A508" t="s">
        <v>41</v>
      </c>
      <c r="B508">
        <v>41000</v>
      </c>
      <c r="C508">
        <v>78000</v>
      </c>
      <c r="D508">
        <f>AVERAGE(Table_Data[[#This Row],[Salary (Min)]:[Salary (Max)]])</f>
        <v>59500</v>
      </c>
      <c r="E508" t="s">
        <v>6342</v>
      </c>
      <c r="F508" t="s">
        <v>19</v>
      </c>
      <c r="G508" t="s">
        <v>7692</v>
      </c>
      <c r="H508" t="s">
        <v>118</v>
      </c>
      <c r="I508" t="s">
        <v>543</v>
      </c>
      <c r="J508" t="s">
        <v>39</v>
      </c>
      <c r="K508" t="b">
        <v>0</v>
      </c>
      <c r="L508">
        <v>1</v>
      </c>
      <c r="M508">
        <v>0</v>
      </c>
      <c r="N508">
        <v>0</v>
      </c>
      <c r="O508">
        <v>0</v>
      </c>
      <c r="P508">
        <v>0</v>
      </c>
      <c r="Q508">
        <v>0</v>
      </c>
    </row>
    <row r="509" spans="1:17" x14ac:dyDescent="0.3">
      <c r="A509" t="s">
        <v>41</v>
      </c>
      <c r="B509">
        <v>41000</v>
      </c>
      <c r="C509">
        <v>78000</v>
      </c>
      <c r="D509">
        <f>AVERAGE(Table_Data[[#This Row],[Salary (Min)]:[Salary (Max)]])</f>
        <v>59500</v>
      </c>
      <c r="E509" t="s">
        <v>6343</v>
      </c>
      <c r="F509" t="s">
        <v>103</v>
      </c>
      <c r="G509" t="s">
        <v>7690</v>
      </c>
      <c r="H509" t="s">
        <v>91</v>
      </c>
      <c r="I509" t="s">
        <v>46</v>
      </c>
      <c r="J509" t="s">
        <v>39</v>
      </c>
      <c r="K509" t="b">
        <v>0</v>
      </c>
      <c r="L509">
        <v>0</v>
      </c>
      <c r="M509">
        <v>0</v>
      </c>
      <c r="N509">
        <v>0</v>
      </c>
      <c r="O509">
        <v>0</v>
      </c>
      <c r="P509">
        <v>0</v>
      </c>
      <c r="Q509">
        <v>1</v>
      </c>
    </row>
    <row r="510" spans="1:17" x14ac:dyDescent="0.3">
      <c r="A510" t="s">
        <v>41</v>
      </c>
      <c r="B510">
        <v>41000</v>
      </c>
      <c r="C510">
        <v>78000</v>
      </c>
      <c r="D510">
        <f>AVERAGE(Table_Data[[#This Row],[Salary (Min)]:[Salary (Max)]])</f>
        <v>59500</v>
      </c>
      <c r="E510" t="s">
        <v>6341</v>
      </c>
      <c r="F510" t="s">
        <v>530</v>
      </c>
      <c r="G510" t="s">
        <v>7659</v>
      </c>
      <c r="H510" t="s">
        <v>20</v>
      </c>
      <c r="I510" t="s">
        <v>46</v>
      </c>
      <c r="J510" t="s">
        <v>160</v>
      </c>
      <c r="K510" t="b">
        <v>0</v>
      </c>
      <c r="L510">
        <v>0</v>
      </c>
      <c r="M510">
        <v>0</v>
      </c>
      <c r="N510">
        <v>0</v>
      </c>
      <c r="O510">
        <v>0</v>
      </c>
      <c r="P510">
        <v>0</v>
      </c>
      <c r="Q510">
        <v>0</v>
      </c>
    </row>
    <row r="511" spans="1:17" x14ac:dyDescent="0.3">
      <c r="A511" t="s">
        <v>41</v>
      </c>
      <c r="B511">
        <v>41000</v>
      </c>
      <c r="C511">
        <v>78000</v>
      </c>
      <c r="D511">
        <f>AVERAGE(Table_Data[[#This Row],[Salary (Min)]:[Salary (Max)]])</f>
        <v>59500</v>
      </c>
      <c r="E511" t="s">
        <v>6340</v>
      </c>
      <c r="F511" t="s">
        <v>19</v>
      </c>
      <c r="G511" t="s">
        <v>7692</v>
      </c>
      <c r="H511" t="s">
        <v>28</v>
      </c>
      <c r="I511" t="s">
        <v>803</v>
      </c>
      <c r="J511" t="s">
        <v>31</v>
      </c>
      <c r="K511" t="b">
        <v>0</v>
      </c>
      <c r="L511">
        <v>1</v>
      </c>
      <c r="M511">
        <v>0</v>
      </c>
      <c r="N511">
        <v>0</v>
      </c>
      <c r="O511">
        <v>1</v>
      </c>
      <c r="P511">
        <v>1</v>
      </c>
      <c r="Q511">
        <v>0</v>
      </c>
    </row>
    <row r="512" spans="1:17" x14ac:dyDescent="0.3">
      <c r="A512" t="s">
        <v>41</v>
      </c>
      <c r="B512">
        <v>41000</v>
      </c>
      <c r="C512">
        <v>78000</v>
      </c>
      <c r="D512">
        <f>AVERAGE(Table_Data[[#This Row],[Salary (Min)]:[Salary (Max)]])</f>
        <v>59500</v>
      </c>
      <c r="E512" t="s">
        <v>6199</v>
      </c>
      <c r="F512" t="s">
        <v>103</v>
      </c>
      <c r="G512" t="s">
        <v>7690</v>
      </c>
      <c r="H512" t="s">
        <v>20</v>
      </c>
      <c r="I512" t="s">
        <v>222</v>
      </c>
      <c r="J512" t="s">
        <v>47</v>
      </c>
      <c r="K512" t="b">
        <v>0</v>
      </c>
      <c r="L512">
        <v>1</v>
      </c>
      <c r="M512">
        <v>0</v>
      </c>
      <c r="N512">
        <v>0</v>
      </c>
      <c r="O512">
        <v>1</v>
      </c>
      <c r="P512">
        <v>0</v>
      </c>
      <c r="Q512">
        <v>0</v>
      </c>
    </row>
    <row r="513" spans="1:17" x14ac:dyDescent="0.3">
      <c r="A513" t="s">
        <v>41</v>
      </c>
      <c r="B513">
        <v>41000</v>
      </c>
      <c r="C513">
        <v>78000</v>
      </c>
      <c r="D513">
        <f>AVERAGE(Table_Data[[#This Row],[Salary (Min)]:[Salary (Max)]])</f>
        <v>59500</v>
      </c>
      <c r="E513" t="s">
        <v>6331</v>
      </c>
      <c r="F513" t="s">
        <v>19</v>
      </c>
      <c r="G513" t="s">
        <v>7692</v>
      </c>
      <c r="H513" t="s">
        <v>118</v>
      </c>
      <c r="I513" t="s">
        <v>202</v>
      </c>
      <c r="J513" t="s">
        <v>120</v>
      </c>
      <c r="K513" t="b">
        <v>0</v>
      </c>
      <c r="L513">
        <v>1</v>
      </c>
      <c r="M513">
        <v>1</v>
      </c>
      <c r="N513">
        <v>0</v>
      </c>
      <c r="O513">
        <v>0</v>
      </c>
      <c r="P513">
        <v>0</v>
      </c>
      <c r="Q513">
        <v>0</v>
      </c>
    </row>
    <row r="514" spans="1:17" x14ac:dyDescent="0.3">
      <c r="A514" t="s">
        <v>41</v>
      </c>
      <c r="B514">
        <v>41000</v>
      </c>
      <c r="C514">
        <v>78000</v>
      </c>
      <c r="D514">
        <f>AVERAGE(Table_Data[[#This Row],[Salary (Min)]:[Salary (Max)]])</f>
        <v>59500</v>
      </c>
      <c r="E514" t="s">
        <v>6332</v>
      </c>
      <c r="F514" t="s">
        <v>95</v>
      </c>
      <c r="G514" t="s">
        <v>7764</v>
      </c>
      <c r="H514" t="s">
        <v>35</v>
      </c>
      <c r="I514" t="s">
        <v>22</v>
      </c>
      <c r="J514" t="s">
        <v>24</v>
      </c>
      <c r="K514" t="b">
        <v>0</v>
      </c>
      <c r="L514">
        <v>1</v>
      </c>
      <c r="M514">
        <v>1</v>
      </c>
      <c r="N514">
        <v>0</v>
      </c>
      <c r="O514">
        <v>1</v>
      </c>
      <c r="P514">
        <v>0</v>
      </c>
      <c r="Q514">
        <v>1</v>
      </c>
    </row>
    <row r="515" spans="1:17" x14ac:dyDescent="0.3">
      <c r="A515" t="s">
        <v>41</v>
      </c>
      <c r="B515">
        <v>41000</v>
      </c>
      <c r="C515">
        <v>78000</v>
      </c>
      <c r="D515">
        <f>AVERAGE(Table_Data[[#This Row],[Salary (Min)]:[Salary (Max)]])</f>
        <v>59500</v>
      </c>
      <c r="E515" t="s">
        <v>6202</v>
      </c>
      <c r="F515" t="s">
        <v>19</v>
      </c>
      <c r="G515" t="s">
        <v>7692</v>
      </c>
      <c r="H515" t="s">
        <v>28</v>
      </c>
      <c r="I515" t="s">
        <v>202</v>
      </c>
      <c r="J515" t="s">
        <v>39</v>
      </c>
      <c r="K515" t="b">
        <v>0</v>
      </c>
      <c r="L515">
        <v>0</v>
      </c>
      <c r="M515">
        <v>0</v>
      </c>
      <c r="N515">
        <v>0</v>
      </c>
      <c r="O515">
        <v>1</v>
      </c>
      <c r="P515">
        <v>0</v>
      </c>
      <c r="Q515">
        <v>1</v>
      </c>
    </row>
    <row r="516" spans="1:17" x14ac:dyDescent="0.3">
      <c r="A516" t="s">
        <v>41</v>
      </c>
      <c r="B516">
        <v>41000</v>
      </c>
      <c r="C516">
        <v>78000</v>
      </c>
      <c r="D516">
        <f>AVERAGE(Table_Data[[#This Row],[Salary (Min)]:[Salary (Max)]])</f>
        <v>59500</v>
      </c>
      <c r="E516" t="s">
        <v>6264</v>
      </c>
      <c r="F516" t="s">
        <v>19</v>
      </c>
      <c r="G516" t="s">
        <v>7692</v>
      </c>
      <c r="H516" t="s">
        <v>118</v>
      </c>
      <c r="I516" t="s">
        <v>46</v>
      </c>
      <c r="J516" t="s">
        <v>47</v>
      </c>
      <c r="K516" t="b">
        <v>0</v>
      </c>
      <c r="L516">
        <v>0</v>
      </c>
      <c r="M516">
        <v>0</v>
      </c>
      <c r="N516">
        <v>0</v>
      </c>
      <c r="O516">
        <v>0</v>
      </c>
      <c r="P516">
        <v>0</v>
      </c>
      <c r="Q516">
        <v>0</v>
      </c>
    </row>
    <row r="517" spans="1:17" x14ac:dyDescent="0.3">
      <c r="A517" t="s">
        <v>41</v>
      </c>
      <c r="B517">
        <v>41000</v>
      </c>
      <c r="C517">
        <v>78000</v>
      </c>
      <c r="D517">
        <f>AVERAGE(Table_Data[[#This Row],[Salary (Min)]:[Salary (Max)]])</f>
        <v>59500</v>
      </c>
      <c r="E517" t="s">
        <v>6330</v>
      </c>
      <c r="F517" t="s">
        <v>19</v>
      </c>
      <c r="G517" t="s">
        <v>7692</v>
      </c>
      <c r="H517" t="s">
        <v>118</v>
      </c>
      <c r="I517" t="s">
        <v>80</v>
      </c>
      <c r="J517" t="s">
        <v>39</v>
      </c>
      <c r="K517" t="b">
        <v>0</v>
      </c>
      <c r="L517">
        <v>1</v>
      </c>
      <c r="M517">
        <v>1</v>
      </c>
      <c r="N517">
        <v>0</v>
      </c>
      <c r="O517">
        <v>0</v>
      </c>
      <c r="P517">
        <v>0</v>
      </c>
      <c r="Q517">
        <v>0</v>
      </c>
    </row>
    <row r="518" spans="1:17" x14ac:dyDescent="0.3">
      <c r="A518" t="s">
        <v>41</v>
      </c>
      <c r="B518">
        <v>41000</v>
      </c>
      <c r="C518">
        <v>78000</v>
      </c>
      <c r="D518">
        <f>AVERAGE(Table_Data[[#This Row],[Salary (Min)]:[Salary (Max)]])</f>
        <v>59500</v>
      </c>
      <c r="E518" t="s">
        <v>6195</v>
      </c>
      <c r="F518" t="s">
        <v>19</v>
      </c>
      <c r="G518" t="s">
        <v>7692</v>
      </c>
      <c r="H518" t="s">
        <v>28</v>
      </c>
      <c r="I518" t="s">
        <v>246</v>
      </c>
      <c r="J518" t="s">
        <v>132</v>
      </c>
      <c r="K518" t="b">
        <v>0</v>
      </c>
      <c r="L518">
        <v>0</v>
      </c>
      <c r="M518">
        <v>0</v>
      </c>
      <c r="N518">
        <v>0</v>
      </c>
      <c r="O518">
        <v>0</v>
      </c>
      <c r="P518">
        <v>0</v>
      </c>
      <c r="Q518">
        <v>0</v>
      </c>
    </row>
    <row r="519" spans="1:17" x14ac:dyDescent="0.3">
      <c r="A519" t="s">
        <v>41</v>
      </c>
      <c r="B519">
        <v>41000</v>
      </c>
      <c r="C519">
        <v>78000</v>
      </c>
      <c r="D519">
        <f>AVERAGE(Table_Data[[#This Row],[Salary (Min)]:[Salary (Max)]])</f>
        <v>59500</v>
      </c>
      <c r="E519" t="s">
        <v>6334</v>
      </c>
      <c r="F519" t="s">
        <v>19</v>
      </c>
      <c r="G519" t="s">
        <v>7692</v>
      </c>
      <c r="H519" t="s">
        <v>28</v>
      </c>
      <c r="I519" t="s">
        <v>46</v>
      </c>
      <c r="J519" t="s">
        <v>132</v>
      </c>
      <c r="K519" t="b">
        <v>0</v>
      </c>
      <c r="L519">
        <v>1</v>
      </c>
      <c r="M519">
        <v>0</v>
      </c>
      <c r="N519">
        <v>0</v>
      </c>
      <c r="O519">
        <v>0</v>
      </c>
      <c r="P519">
        <v>0</v>
      </c>
      <c r="Q519">
        <v>0</v>
      </c>
    </row>
    <row r="520" spans="1:17" x14ac:dyDescent="0.3">
      <c r="A520" t="s">
        <v>6172</v>
      </c>
      <c r="B520">
        <v>41000</v>
      </c>
      <c r="C520">
        <v>78000</v>
      </c>
      <c r="D520">
        <f>AVERAGE(Table_Data[[#This Row],[Salary (Min)]:[Salary (Max)]])</f>
        <v>59500</v>
      </c>
      <c r="E520" t="s">
        <v>6214</v>
      </c>
      <c r="F520" t="s">
        <v>19</v>
      </c>
      <c r="G520" t="s">
        <v>7692</v>
      </c>
      <c r="H520" t="s">
        <v>28</v>
      </c>
      <c r="I520" t="s">
        <v>58</v>
      </c>
      <c r="J520" t="s">
        <v>132</v>
      </c>
      <c r="K520" t="b">
        <v>0</v>
      </c>
      <c r="L520">
        <v>1</v>
      </c>
      <c r="M520">
        <v>0</v>
      </c>
      <c r="N520">
        <v>0</v>
      </c>
      <c r="O520">
        <v>0</v>
      </c>
      <c r="P520">
        <v>0</v>
      </c>
      <c r="Q520">
        <v>0</v>
      </c>
    </row>
    <row r="521" spans="1:17" x14ac:dyDescent="0.3">
      <c r="A521" t="s">
        <v>41</v>
      </c>
      <c r="B521">
        <v>41000</v>
      </c>
      <c r="C521">
        <v>78000</v>
      </c>
      <c r="D521">
        <f>AVERAGE(Table_Data[[#This Row],[Salary (Min)]:[Salary (Max)]])</f>
        <v>59500</v>
      </c>
      <c r="E521" t="s">
        <v>6262</v>
      </c>
      <c r="F521" t="s">
        <v>19</v>
      </c>
      <c r="G521" t="s">
        <v>7692</v>
      </c>
      <c r="H521" t="s">
        <v>91</v>
      </c>
      <c r="I521" t="s">
        <v>222</v>
      </c>
      <c r="J521" t="s">
        <v>106</v>
      </c>
      <c r="K521" t="b">
        <v>0</v>
      </c>
      <c r="L521">
        <v>1</v>
      </c>
      <c r="M521">
        <v>1</v>
      </c>
      <c r="N521">
        <v>0</v>
      </c>
      <c r="O521">
        <v>1</v>
      </c>
      <c r="P521">
        <v>0</v>
      </c>
      <c r="Q521">
        <v>1</v>
      </c>
    </row>
    <row r="522" spans="1:17" x14ac:dyDescent="0.3">
      <c r="A522" t="s">
        <v>6172</v>
      </c>
      <c r="B522">
        <v>41000</v>
      </c>
      <c r="C522">
        <v>78000</v>
      </c>
      <c r="D522">
        <f>AVERAGE(Table_Data[[#This Row],[Salary (Min)]:[Salary (Max)]])</f>
        <v>59500</v>
      </c>
      <c r="E522" t="s">
        <v>6223</v>
      </c>
      <c r="F522" t="s">
        <v>103</v>
      </c>
      <c r="G522" t="s">
        <v>7690</v>
      </c>
      <c r="H522" t="s">
        <v>51</v>
      </c>
      <c r="I522" t="s">
        <v>222</v>
      </c>
      <c r="J522" t="s">
        <v>24</v>
      </c>
      <c r="K522" t="b">
        <v>0</v>
      </c>
      <c r="L522">
        <v>0</v>
      </c>
      <c r="M522">
        <v>0</v>
      </c>
      <c r="N522">
        <v>0</v>
      </c>
      <c r="O522">
        <v>0</v>
      </c>
      <c r="P522">
        <v>0</v>
      </c>
      <c r="Q522">
        <v>0</v>
      </c>
    </row>
    <row r="523" spans="1:17" x14ac:dyDescent="0.3">
      <c r="A523" t="s">
        <v>41</v>
      </c>
      <c r="B523">
        <v>41000</v>
      </c>
      <c r="C523">
        <v>78000</v>
      </c>
      <c r="D523">
        <f>AVERAGE(Table_Data[[#This Row],[Salary (Min)]:[Salary (Max)]])</f>
        <v>59500</v>
      </c>
      <c r="E523" t="s">
        <v>6693</v>
      </c>
      <c r="F523" t="s">
        <v>3216</v>
      </c>
      <c r="G523" t="s">
        <v>7737</v>
      </c>
      <c r="H523" t="s">
        <v>118</v>
      </c>
      <c r="I523" t="s">
        <v>222</v>
      </c>
      <c r="J523" t="s">
        <v>24</v>
      </c>
      <c r="K523" t="b">
        <v>0</v>
      </c>
      <c r="L523">
        <v>1</v>
      </c>
      <c r="M523">
        <v>1</v>
      </c>
      <c r="N523">
        <v>0</v>
      </c>
      <c r="O523">
        <v>1</v>
      </c>
      <c r="P523">
        <v>0</v>
      </c>
      <c r="Q523">
        <v>1</v>
      </c>
    </row>
    <row r="524" spans="1:17" x14ac:dyDescent="0.3">
      <c r="A524" t="s">
        <v>41</v>
      </c>
      <c r="B524">
        <v>41000</v>
      </c>
      <c r="C524">
        <v>78000</v>
      </c>
      <c r="D524">
        <f>AVERAGE(Table_Data[[#This Row],[Salary (Min)]:[Salary (Max)]])</f>
        <v>59500</v>
      </c>
      <c r="E524" t="s">
        <v>6937</v>
      </c>
      <c r="F524" t="s">
        <v>2452</v>
      </c>
      <c r="G524" t="s">
        <v>7732</v>
      </c>
      <c r="H524" t="s">
        <v>51</v>
      </c>
      <c r="I524" t="s">
        <v>119</v>
      </c>
      <c r="J524" t="s">
        <v>47</v>
      </c>
      <c r="K524" t="b">
        <v>0</v>
      </c>
      <c r="L524">
        <v>1</v>
      </c>
      <c r="M524">
        <v>0</v>
      </c>
      <c r="N524">
        <v>1</v>
      </c>
      <c r="O524">
        <v>0</v>
      </c>
      <c r="P524">
        <v>1</v>
      </c>
      <c r="Q524">
        <v>1</v>
      </c>
    </row>
    <row r="525" spans="1:17" x14ac:dyDescent="0.3">
      <c r="A525" t="s">
        <v>41</v>
      </c>
      <c r="B525">
        <v>41000</v>
      </c>
      <c r="C525">
        <v>78000</v>
      </c>
      <c r="D525">
        <f>AVERAGE(Table_Data[[#This Row],[Salary (Min)]:[Salary (Max)]])</f>
        <v>59500</v>
      </c>
      <c r="E525" t="s">
        <v>6935</v>
      </c>
      <c r="F525" t="s">
        <v>2452</v>
      </c>
      <c r="G525" t="s">
        <v>7732</v>
      </c>
      <c r="H525" t="s">
        <v>20</v>
      </c>
      <c r="I525" t="s">
        <v>29</v>
      </c>
      <c r="J525" t="s">
        <v>229</v>
      </c>
      <c r="K525" t="b">
        <v>0</v>
      </c>
      <c r="L525">
        <v>0</v>
      </c>
      <c r="M525">
        <v>0</v>
      </c>
      <c r="N525">
        <v>0</v>
      </c>
      <c r="O525">
        <v>0</v>
      </c>
      <c r="P525">
        <v>0</v>
      </c>
      <c r="Q525">
        <v>0</v>
      </c>
    </row>
    <row r="526" spans="1:17" x14ac:dyDescent="0.3">
      <c r="A526" t="s">
        <v>41</v>
      </c>
      <c r="B526">
        <v>41000</v>
      </c>
      <c r="C526">
        <v>78000</v>
      </c>
      <c r="D526">
        <f>AVERAGE(Table_Data[[#This Row],[Salary (Min)]:[Salary (Max)]])</f>
        <v>59500</v>
      </c>
      <c r="E526" t="s">
        <v>6936</v>
      </c>
      <c r="F526" t="s">
        <v>2452</v>
      </c>
      <c r="G526" t="s">
        <v>7732</v>
      </c>
      <c r="H526" t="s">
        <v>91</v>
      </c>
      <c r="I526" t="s">
        <v>178</v>
      </c>
      <c r="J526" t="s">
        <v>39</v>
      </c>
      <c r="K526" t="b">
        <v>0</v>
      </c>
      <c r="L526">
        <v>0</v>
      </c>
      <c r="M526">
        <v>0</v>
      </c>
      <c r="N526">
        <v>0</v>
      </c>
      <c r="O526">
        <v>0</v>
      </c>
      <c r="P526">
        <v>0</v>
      </c>
      <c r="Q526">
        <v>1</v>
      </c>
    </row>
    <row r="527" spans="1:17" x14ac:dyDescent="0.3">
      <c r="A527" t="s">
        <v>41</v>
      </c>
      <c r="B527">
        <v>41000</v>
      </c>
      <c r="C527">
        <v>78000</v>
      </c>
      <c r="D527">
        <f>AVERAGE(Table_Data[[#This Row],[Salary (Min)]:[Salary (Max)]])</f>
        <v>59500</v>
      </c>
      <c r="E527" t="s">
        <v>6940</v>
      </c>
      <c r="F527" t="s">
        <v>2452</v>
      </c>
      <c r="G527" t="s">
        <v>7732</v>
      </c>
      <c r="H527" t="s">
        <v>28</v>
      </c>
      <c r="I527" t="s">
        <v>580</v>
      </c>
      <c r="J527" t="s">
        <v>31</v>
      </c>
      <c r="K527" t="b">
        <v>0</v>
      </c>
      <c r="L527">
        <v>0</v>
      </c>
      <c r="M527">
        <v>0</v>
      </c>
      <c r="N527">
        <v>0</v>
      </c>
      <c r="O527">
        <v>0</v>
      </c>
      <c r="P527">
        <v>0</v>
      </c>
      <c r="Q527">
        <v>1</v>
      </c>
    </row>
    <row r="528" spans="1:17" x14ac:dyDescent="0.3">
      <c r="A528" t="s">
        <v>41</v>
      </c>
      <c r="B528">
        <v>41000</v>
      </c>
      <c r="C528">
        <v>78000</v>
      </c>
      <c r="D528">
        <f>AVERAGE(Table_Data[[#This Row],[Salary (Min)]:[Salary (Max)]])</f>
        <v>59500</v>
      </c>
      <c r="E528" t="s">
        <v>6264</v>
      </c>
      <c r="F528" t="s">
        <v>2452</v>
      </c>
      <c r="G528" t="s">
        <v>7732</v>
      </c>
      <c r="H528" t="s">
        <v>118</v>
      </c>
      <c r="I528" t="s">
        <v>46</v>
      </c>
      <c r="J528" t="s">
        <v>47</v>
      </c>
      <c r="K528" t="b">
        <v>0</v>
      </c>
      <c r="L528">
        <v>0</v>
      </c>
      <c r="M528">
        <v>0</v>
      </c>
      <c r="N528">
        <v>0</v>
      </c>
      <c r="O528">
        <v>0</v>
      </c>
      <c r="P528">
        <v>0</v>
      </c>
      <c r="Q528">
        <v>0</v>
      </c>
    </row>
    <row r="529" spans="1:17" x14ac:dyDescent="0.3">
      <c r="A529" t="s">
        <v>41</v>
      </c>
      <c r="B529">
        <v>41000</v>
      </c>
      <c r="C529">
        <v>78000</v>
      </c>
      <c r="D529">
        <f>AVERAGE(Table_Data[[#This Row],[Salary (Min)]:[Salary (Max)]])</f>
        <v>59500</v>
      </c>
      <c r="E529" t="s">
        <v>6693</v>
      </c>
      <c r="F529" t="s">
        <v>3057</v>
      </c>
      <c r="G529" t="s">
        <v>7742</v>
      </c>
      <c r="H529" t="s">
        <v>118</v>
      </c>
      <c r="I529" t="s">
        <v>222</v>
      </c>
      <c r="J529" t="s">
        <v>24</v>
      </c>
      <c r="K529" t="b">
        <v>0</v>
      </c>
      <c r="L529">
        <v>1</v>
      </c>
      <c r="M529">
        <v>1</v>
      </c>
      <c r="N529">
        <v>0</v>
      </c>
      <c r="O529">
        <v>0</v>
      </c>
      <c r="P529">
        <v>0</v>
      </c>
      <c r="Q529">
        <v>1</v>
      </c>
    </row>
    <row r="530" spans="1:17" x14ac:dyDescent="0.3">
      <c r="A530" t="s">
        <v>41</v>
      </c>
      <c r="B530">
        <v>41000</v>
      </c>
      <c r="C530">
        <v>78000</v>
      </c>
      <c r="D530">
        <f>AVERAGE(Table_Data[[#This Row],[Salary (Min)]:[Salary (Max)]])</f>
        <v>59500</v>
      </c>
      <c r="E530" t="s">
        <v>6939</v>
      </c>
      <c r="F530" t="s">
        <v>2452</v>
      </c>
      <c r="G530" t="s">
        <v>7732</v>
      </c>
      <c r="H530" t="s">
        <v>118</v>
      </c>
      <c r="I530" t="s">
        <v>37</v>
      </c>
      <c r="J530" t="s">
        <v>39</v>
      </c>
      <c r="K530" t="b">
        <v>0</v>
      </c>
      <c r="L530">
        <v>0</v>
      </c>
      <c r="M530">
        <v>0</v>
      </c>
      <c r="N530">
        <v>0</v>
      </c>
      <c r="O530">
        <v>0</v>
      </c>
      <c r="P530">
        <v>0</v>
      </c>
      <c r="Q530">
        <v>1</v>
      </c>
    </row>
    <row r="531" spans="1:17" x14ac:dyDescent="0.3">
      <c r="A531" t="s">
        <v>41</v>
      </c>
      <c r="B531">
        <v>41000</v>
      </c>
      <c r="C531">
        <v>78000</v>
      </c>
      <c r="D531">
        <f>AVERAGE(Table_Data[[#This Row],[Salary (Min)]:[Salary (Max)]])</f>
        <v>59500</v>
      </c>
      <c r="E531" t="s">
        <v>6934</v>
      </c>
      <c r="F531" t="s">
        <v>3207</v>
      </c>
      <c r="G531" t="s">
        <v>7765</v>
      </c>
      <c r="H531" t="s">
        <v>20</v>
      </c>
      <c r="I531" t="s">
        <v>282</v>
      </c>
      <c r="J531" t="s">
        <v>39</v>
      </c>
      <c r="K531" t="b">
        <v>0</v>
      </c>
      <c r="L531">
        <v>1</v>
      </c>
      <c r="M531">
        <v>1</v>
      </c>
      <c r="N531">
        <v>0</v>
      </c>
      <c r="O531">
        <v>1</v>
      </c>
      <c r="P531">
        <v>0</v>
      </c>
      <c r="Q531">
        <v>1</v>
      </c>
    </row>
    <row r="532" spans="1:17" x14ac:dyDescent="0.3">
      <c r="A532" t="s">
        <v>41</v>
      </c>
      <c r="B532">
        <v>41000</v>
      </c>
      <c r="C532">
        <v>78000</v>
      </c>
      <c r="D532">
        <f>AVERAGE(Table_Data[[#This Row],[Salary (Min)]:[Salary (Max)]])</f>
        <v>59500</v>
      </c>
      <c r="E532" t="s">
        <v>6348</v>
      </c>
      <c r="F532" t="s">
        <v>19</v>
      </c>
      <c r="G532" t="s">
        <v>7692</v>
      </c>
      <c r="H532" t="s">
        <v>35</v>
      </c>
      <c r="I532" t="s">
        <v>29</v>
      </c>
      <c r="J532" t="s">
        <v>229</v>
      </c>
      <c r="K532" t="b">
        <v>0</v>
      </c>
      <c r="L532">
        <v>1</v>
      </c>
      <c r="M532">
        <v>0</v>
      </c>
      <c r="N532">
        <v>0</v>
      </c>
      <c r="O532">
        <v>1</v>
      </c>
      <c r="P532">
        <v>0</v>
      </c>
      <c r="Q532">
        <v>1</v>
      </c>
    </row>
    <row r="533" spans="1:17" x14ac:dyDescent="0.3">
      <c r="A533" t="s">
        <v>41</v>
      </c>
      <c r="B533">
        <v>41000</v>
      </c>
      <c r="C533">
        <v>78000</v>
      </c>
      <c r="D533">
        <f>AVERAGE(Table_Data[[#This Row],[Salary (Min)]:[Salary (Max)]])</f>
        <v>59500</v>
      </c>
      <c r="E533" t="s">
        <v>6346</v>
      </c>
      <c r="F533" t="s">
        <v>19</v>
      </c>
      <c r="G533" t="s">
        <v>7692</v>
      </c>
      <c r="H533" t="s">
        <v>35</v>
      </c>
      <c r="I533" t="s">
        <v>178</v>
      </c>
      <c r="J533" t="s">
        <v>24</v>
      </c>
      <c r="K533" t="b">
        <v>1</v>
      </c>
      <c r="L533">
        <v>1</v>
      </c>
      <c r="M533">
        <v>0</v>
      </c>
      <c r="N533">
        <v>0</v>
      </c>
      <c r="O533">
        <v>0</v>
      </c>
      <c r="P533">
        <v>0</v>
      </c>
      <c r="Q533">
        <v>1</v>
      </c>
    </row>
    <row r="534" spans="1:17" x14ac:dyDescent="0.3">
      <c r="A534" t="s">
        <v>6172</v>
      </c>
      <c r="B534">
        <v>41000</v>
      </c>
      <c r="C534">
        <v>78000</v>
      </c>
      <c r="D534">
        <f>AVERAGE(Table_Data[[#This Row],[Salary (Min)]:[Salary (Max)]])</f>
        <v>59500</v>
      </c>
      <c r="E534" t="s">
        <v>6344</v>
      </c>
      <c r="F534" t="s">
        <v>103</v>
      </c>
      <c r="G534" t="s">
        <v>7690</v>
      </c>
      <c r="H534" t="s">
        <v>20</v>
      </c>
      <c r="I534" t="s">
        <v>202</v>
      </c>
      <c r="J534" t="s">
        <v>120</v>
      </c>
      <c r="K534" t="b">
        <v>0</v>
      </c>
      <c r="L534">
        <v>1</v>
      </c>
      <c r="M534">
        <v>0</v>
      </c>
      <c r="N534">
        <v>0</v>
      </c>
      <c r="O534">
        <v>1</v>
      </c>
      <c r="P534">
        <v>0</v>
      </c>
      <c r="Q534">
        <v>0</v>
      </c>
    </row>
    <row r="535" spans="1:17" x14ac:dyDescent="0.3">
      <c r="A535" t="s">
        <v>41</v>
      </c>
      <c r="B535">
        <v>41000</v>
      </c>
      <c r="C535">
        <v>78000</v>
      </c>
      <c r="D535">
        <f>AVERAGE(Table_Data[[#This Row],[Salary (Min)]:[Salary (Max)]])</f>
        <v>59500</v>
      </c>
      <c r="E535" t="s">
        <v>6345</v>
      </c>
      <c r="F535" t="s">
        <v>507</v>
      </c>
      <c r="G535" t="s">
        <v>7766</v>
      </c>
      <c r="H535" t="s">
        <v>35</v>
      </c>
      <c r="I535" t="s">
        <v>29</v>
      </c>
      <c r="J535" t="s">
        <v>39</v>
      </c>
      <c r="K535" t="b">
        <v>0</v>
      </c>
      <c r="L535">
        <v>1</v>
      </c>
      <c r="M535">
        <v>0</v>
      </c>
      <c r="N535">
        <v>0</v>
      </c>
      <c r="O535">
        <v>0</v>
      </c>
      <c r="P535">
        <v>0</v>
      </c>
      <c r="Q535">
        <v>1</v>
      </c>
    </row>
    <row r="536" spans="1:17" x14ac:dyDescent="0.3">
      <c r="A536" t="s">
        <v>41</v>
      </c>
      <c r="B536">
        <v>41000</v>
      </c>
      <c r="C536">
        <v>78000</v>
      </c>
      <c r="D536">
        <f>AVERAGE(Table_Data[[#This Row],[Salary (Min)]:[Salary (Max)]])</f>
        <v>59500</v>
      </c>
      <c r="E536" t="s">
        <v>6932</v>
      </c>
      <c r="F536" t="s">
        <v>3200</v>
      </c>
      <c r="G536" t="s">
        <v>7767</v>
      </c>
      <c r="H536" t="s">
        <v>20</v>
      </c>
      <c r="I536" t="s">
        <v>29</v>
      </c>
      <c r="J536" t="s">
        <v>39</v>
      </c>
      <c r="K536" t="b">
        <v>0</v>
      </c>
      <c r="L536">
        <v>1</v>
      </c>
      <c r="M536">
        <v>0</v>
      </c>
      <c r="N536">
        <v>0</v>
      </c>
      <c r="O536">
        <v>0</v>
      </c>
      <c r="P536">
        <v>0</v>
      </c>
      <c r="Q536">
        <v>0</v>
      </c>
    </row>
    <row r="537" spans="1:17" x14ac:dyDescent="0.3">
      <c r="A537" t="s">
        <v>41</v>
      </c>
      <c r="B537">
        <v>41000</v>
      </c>
      <c r="C537">
        <v>78000</v>
      </c>
      <c r="D537">
        <f>AVERAGE(Table_Data[[#This Row],[Salary (Min)]:[Salary (Max)]])</f>
        <v>59500</v>
      </c>
      <c r="E537" t="s">
        <v>6933</v>
      </c>
      <c r="F537" t="s">
        <v>3203</v>
      </c>
      <c r="G537" t="s">
        <v>7768</v>
      </c>
      <c r="H537" t="s">
        <v>35</v>
      </c>
      <c r="I537" t="s">
        <v>475</v>
      </c>
      <c r="J537" t="s">
        <v>24</v>
      </c>
      <c r="K537" t="b">
        <v>0</v>
      </c>
      <c r="L537">
        <v>1</v>
      </c>
      <c r="M537">
        <v>1</v>
      </c>
      <c r="N537">
        <v>0</v>
      </c>
      <c r="O537">
        <v>1</v>
      </c>
      <c r="P537">
        <v>0</v>
      </c>
      <c r="Q537">
        <v>1</v>
      </c>
    </row>
    <row r="538" spans="1:17" x14ac:dyDescent="0.3">
      <c r="A538" t="s">
        <v>41</v>
      </c>
      <c r="B538">
        <v>41000</v>
      </c>
      <c r="C538">
        <v>78000</v>
      </c>
      <c r="D538">
        <f>AVERAGE(Table_Data[[#This Row],[Salary (Min)]:[Salary (Max)]])</f>
        <v>59500</v>
      </c>
      <c r="E538" t="s">
        <v>6931</v>
      </c>
      <c r="F538" t="s">
        <v>1001</v>
      </c>
      <c r="G538" t="s">
        <v>7751</v>
      </c>
      <c r="H538" t="s">
        <v>20</v>
      </c>
      <c r="I538" t="s">
        <v>202</v>
      </c>
      <c r="J538" t="s">
        <v>47</v>
      </c>
      <c r="K538" t="b">
        <v>0</v>
      </c>
      <c r="L538">
        <v>0</v>
      </c>
      <c r="M538">
        <v>0</v>
      </c>
      <c r="N538">
        <v>0</v>
      </c>
      <c r="O538">
        <v>0</v>
      </c>
      <c r="P538">
        <v>0</v>
      </c>
      <c r="Q538">
        <v>0</v>
      </c>
    </row>
    <row r="539" spans="1:17" x14ac:dyDescent="0.3">
      <c r="A539" t="s">
        <v>41</v>
      </c>
      <c r="B539">
        <v>41000</v>
      </c>
      <c r="C539">
        <v>78000</v>
      </c>
      <c r="D539">
        <f>AVERAGE(Table_Data[[#This Row],[Salary (Min)]:[Salary (Max)]])</f>
        <v>59500</v>
      </c>
      <c r="E539" t="s">
        <v>6349</v>
      </c>
      <c r="F539" t="s">
        <v>507</v>
      </c>
      <c r="G539" t="s">
        <v>7766</v>
      </c>
      <c r="H539" t="s">
        <v>91</v>
      </c>
      <c r="I539" t="s">
        <v>99</v>
      </c>
      <c r="J539" t="s">
        <v>155</v>
      </c>
      <c r="K539" t="b">
        <v>0</v>
      </c>
      <c r="L539">
        <v>0</v>
      </c>
      <c r="M539">
        <v>0</v>
      </c>
      <c r="N539">
        <v>0</v>
      </c>
      <c r="O539">
        <v>0</v>
      </c>
      <c r="P539">
        <v>0</v>
      </c>
      <c r="Q539">
        <v>0</v>
      </c>
    </row>
    <row r="540" spans="1:17" x14ac:dyDescent="0.3">
      <c r="A540" t="s">
        <v>6172</v>
      </c>
      <c r="B540">
        <v>41000</v>
      </c>
      <c r="C540">
        <v>78000</v>
      </c>
      <c r="D540">
        <f>AVERAGE(Table_Data[[#This Row],[Salary (Min)]:[Salary (Max)]])</f>
        <v>59500</v>
      </c>
      <c r="E540" t="s">
        <v>6243</v>
      </c>
      <c r="F540" t="s">
        <v>19</v>
      </c>
      <c r="G540" t="s">
        <v>7692</v>
      </c>
      <c r="H540" t="s">
        <v>28</v>
      </c>
      <c r="I540" t="s">
        <v>58</v>
      </c>
      <c r="J540" t="s">
        <v>132</v>
      </c>
      <c r="K540" t="b">
        <v>0</v>
      </c>
      <c r="L540">
        <v>1</v>
      </c>
      <c r="M540">
        <v>0</v>
      </c>
      <c r="N540">
        <v>0</v>
      </c>
      <c r="O540">
        <v>1</v>
      </c>
      <c r="P540">
        <v>0</v>
      </c>
      <c r="Q540">
        <v>0</v>
      </c>
    </row>
    <row r="541" spans="1:17" x14ac:dyDescent="0.3">
      <c r="A541" t="s">
        <v>41</v>
      </c>
      <c r="B541">
        <v>42000</v>
      </c>
      <c r="C541">
        <v>76000</v>
      </c>
      <c r="D541">
        <f>AVERAGE(Table_Data[[#This Row],[Salary (Min)]:[Salary (Max)]])</f>
        <v>59000</v>
      </c>
      <c r="E541" t="s">
        <v>6766</v>
      </c>
      <c r="F541" t="s">
        <v>252</v>
      </c>
      <c r="G541" t="s">
        <v>7769</v>
      </c>
      <c r="H541" t="s">
        <v>137</v>
      </c>
      <c r="I541" t="s">
        <v>563</v>
      </c>
      <c r="J541" t="s">
        <v>39</v>
      </c>
      <c r="K541" t="b">
        <v>0</v>
      </c>
      <c r="L541">
        <v>0</v>
      </c>
      <c r="M541">
        <v>0</v>
      </c>
      <c r="N541">
        <v>0</v>
      </c>
      <c r="O541">
        <v>0</v>
      </c>
      <c r="P541">
        <v>0</v>
      </c>
      <c r="Q541">
        <v>0</v>
      </c>
    </row>
    <row r="542" spans="1:17" x14ac:dyDescent="0.3">
      <c r="A542" t="s">
        <v>41</v>
      </c>
      <c r="B542">
        <v>42000</v>
      </c>
      <c r="C542">
        <v>76000</v>
      </c>
      <c r="D542">
        <f>AVERAGE(Table_Data[[#This Row],[Salary (Min)]:[Salary (Max)]])</f>
        <v>59000</v>
      </c>
      <c r="E542" t="s">
        <v>6767</v>
      </c>
      <c r="F542" t="s">
        <v>252</v>
      </c>
      <c r="G542" t="s">
        <v>7769</v>
      </c>
      <c r="H542" t="s">
        <v>28</v>
      </c>
      <c r="I542" t="s">
        <v>194</v>
      </c>
      <c r="J542" t="s">
        <v>31</v>
      </c>
      <c r="K542" t="b">
        <v>0</v>
      </c>
      <c r="L542">
        <v>0</v>
      </c>
      <c r="M542">
        <v>0</v>
      </c>
      <c r="N542">
        <v>0</v>
      </c>
      <c r="O542">
        <v>0</v>
      </c>
      <c r="P542">
        <v>0</v>
      </c>
      <c r="Q542">
        <v>1</v>
      </c>
    </row>
    <row r="543" spans="1:17" x14ac:dyDescent="0.3">
      <c r="A543" t="s">
        <v>41</v>
      </c>
      <c r="B543">
        <v>42000</v>
      </c>
      <c r="C543">
        <v>76000</v>
      </c>
      <c r="D543">
        <f>AVERAGE(Table_Data[[#This Row],[Salary (Min)]:[Salary (Max)]])</f>
        <v>59000</v>
      </c>
      <c r="E543" t="s">
        <v>6768</v>
      </c>
      <c r="F543" t="s">
        <v>252</v>
      </c>
      <c r="G543" t="s">
        <v>7769</v>
      </c>
      <c r="H543" t="s">
        <v>91</v>
      </c>
      <c r="I543" t="s">
        <v>99</v>
      </c>
      <c r="J543" t="s">
        <v>155</v>
      </c>
      <c r="K543" t="b">
        <v>0</v>
      </c>
      <c r="L543">
        <v>1</v>
      </c>
      <c r="M543">
        <v>0</v>
      </c>
      <c r="N543">
        <v>0</v>
      </c>
      <c r="O543">
        <v>0</v>
      </c>
      <c r="P543">
        <v>0</v>
      </c>
      <c r="Q543">
        <v>1</v>
      </c>
    </row>
    <row r="544" spans="1:17" x14ac:dyDescent="0.3">
      <c r="A544" t="s">
        <v>41</v>
      </c>
      <c r="B544">
        <v>42000</v>
      </c>
      <c r="C544">
        <v>76000</v>
      </c>
      <c r="D544">
        <f>AVERAGE(Table_Data[[#This Row],[Salary (Min)]:[Salary (Max)]])</f>
        <v>59000</v>
      </c>
      <c r="E544" t="s">
        <v>6765</v>
      </c>
      <c r="F544" t="s">
        <v>2509</v>
      </c>
      <c r="G544" t="s">
        <v>7770</v>
      </c>
      <c r="H544" t="s">
        <v>51</v>
      </c>
      <c r="I544" t="s">
        <v>2526</v>
      </c>
      <c r="J544" t="s">
        <v>47</v>
      </c>
      <c r="K544" t="b">
        <v>0</v>
      </c>
      <c r="L544">
        <v>0</v>
      </c>
      <c r="M544">
        <v>0</v>
      </c>
      <c r="N544">
        <v>0</v>
      </c>
      <c r="O544">
        <v>0</v>
      </c>
      <c r="P544">
        <v>0</v>
      </c>
      <c r="Q544">
        <v>0</v>
      </c>
    </row>
    <row r="545" spans="1:17" x14ac:dyDescent="0.3">
      <c r="A545" t="s">
        <v>41</v>
      </c>
      <c r="B545">
        <v>42000</v>
      </c>
      <c r="C545">
        <v>76000</v>
      </c>
      <c r="D545">
        <f>AVERAGE(Table_Data[[#This Row],[Salary (Min)]:[Salary (Max)]])</f>
        <v>59000</v>
      </c>
      <c r="E545" t="s">
        <v>6762</v>
      </c>
      <c r="F545" t="s">
        <v>2465</v>
      </c>
      <c r="G545" t="s">
        <v>7771</v>
      </c>
      <c r="H545" t="s">
        <v>35</v>
      </c>
      <c r="I545" t="s">
        <v>222</v>
      </c>
      <c r="J545" t="s">
        <v>24</v>
      </c>
      <c r="K545" t="b">
        <v>0</v>
      </c>
      <c r="L545">
        <v>0</v>
      </c>
      <c r="M545">
        <v>0</v>
      </c>
      <c r="N545">
        <v>0</v>
      </c>
      <c r="O545">
        <v>0</v>
      </c>
      <c r="P545">
        <v>0</v>
      </c>
      <c r="Q545">
        <v>1</v>
      </c>
    </row>
    <row r="546" spans="1:17" x14ac:dyDescent="0.3">
      <c r="A546" t="s">
        <v>41</v>
      </c>
      <c r="B546">
        <v>42000</v>
      </c>
      <c r="C546">
        <v>76000</v>
      </c>
      <c r="D546">
        <f>AVERAGE(Table_Data[[#This Row],[Salary (Min)]:[Salary (Max)]])</f>
        <v>59000</v>
      </c>
      <c r="E546" t="s">
        <v>6763</v>
      </c>
      <c r="F546" t="s">
        <v>497</v>
      </c>
      <c r="G546" t="s">
        <v>7772</v>
      </c>
      <c r="H546" t="s">
        <v>91</v>
      </c>
      <c r="I546" t="s">
        <v>178</v>
      </c>
      <c r="J546" t="s">
        <v>155</v>
      </c>
      <c r="K546" t="b">
        <v>0</v>
      </c>
      <c r="L546">
        <v>1</v>
      </c>
      <c r="M546">
        <v>0</v>
      </c>
      <c r="N546">
        <v>0</v>
      </c>
      <c r="O546">
        <v>0</v>
      </c>
      <c r="P546">
        <v>0</v>
      </c>
      <c r="Q546">
        <v>0</v>
      </c>
    </row>
    <row r="547" spans="1:17" x14ac:dyDescent="0.3">
      <c r="A547" t="s">
        <v>41</v>
      </c>
      <c r="B547">
        <v>42000</v>
      </c>
      <c r="C547">
        <v>76000</v>
      </c>
      <c r="D547">
        <f>AVERAGE(Table_Data[[#This Row],[Salary (Min)]:[Salary (Max)]])</f>
        <v>59000</v>
      </c>
      <c r="E547" t="s">
        <v>6764</v>
      </c>
      <c r="F547" t="s">
        <v>252</v>
      </c>
      <c r="G547" t="s">
        <v>7769</v>
      </c>
      <c r="H547" t="s">
        <v>20</v>
      </c>
      <c r="I547" t="s">
        <v>29</v>
      </c>
      <c r="J547" t="s">
        <v>47</v>
      </c>
      <c r="K547" t="b">
        <v>0</v>
      </c>
      <c r="L547">
        <v>1</v>
      </c>
      <c r="M547">
        <v>0</v>
      </c>
      <c r="N547">
        <v>0</v>
      </c>
      <c r="O547">
        <v>0</v>
      </c>
      <c r="P547">
        <v>0</v>
      </c>
      <c r="Q547">
        <v>1</v>
      </c>
    </row>
    <row r="548" spans="1:17" x14ac:dyDescent="0.3">
      <c r="A548" t="s">
        <v>41</v>
      </c>
      <c r="B548">
        <v>42000</v>
      </c>
      <c r="C548">
        <v>76000</v>
      </c>
      <c r="D548">
        <f>AVERAGE(Table_Data[[#This Row],[Salary (Min)]:[Salary (Max)]])</f>
        <v>59000</v>
      </c>
      <c r="E548" t="s">
        <v>6703</v>
      </c>
      <c r="F548" t="s">
        <v>252</v>
      </c>
      <c r="G548" t="s">
        <v>7769</v>
      </c>
      <c r="H548" t="s">
        <v>28</v>
      </c>
      <c r="I548" t="s">
        <v>2131</v>
      </c>
      <c r="J548" t="s">
        <v>39</v>
      </c>
      <c r="K548" t="b">
        <v>0</v>
      </c>
      <c r="L548">
        <v>0</v>
      </c>
      <c r="M548">
        <v>0</v>
      </c>
      <c r="N548">
        <v>0</v>
      </c>
      <c r="O548">
        <v>0</v>
      </c>
      <c r="P548">
        <v>0</v>
      </c>
      <c r="Q548">
        <v>0</v>
      </c>
    </row>
    <row r="549" spans="1:17" x14ac:dyDescent="0.3">
      <c r="A549" t="s">
        <v>41</v>
      </c>
      <c r="B549">
        <v>42000</v>
      </c>
      <c r="C549">
        <v>76000</v>
      </c>
      <c r="D549">
        <f>AVERAGE(Table_Data[[#This Row],[Salary (Min)]:[Salary (Max)]])</f>
        <v>59000</v>
      </c>
      <c r="E549" t="s">
        <v>6264</v>
      </c>
      <c r="F549" t="s">
        <v>252</v>
      </c>
      <c r="G549" t="s">
        <v>7769</v>
      </c>
      <c r="H549" t="s">
        <v>118</v>
      </c>
      <c r="I549" t="s">
        <v>46</v>
      </c>
      <c r="J549" t="s">
        <v>47</v>
      </c>
      <c r="K549" t="b">
        <v>0</v>
      </c>
      <c r="L549">
        <v>1</v>
      </c>
      <c r="M549">
        <v>0</v>
      </c>
      <c r="N549">
        <v>0</v>
      </c>
      <c r="O549">
        <v>0</v>
      </c>
      <c r="P549">
        <v>0</v>
      </c>
      <c r="Q549">
        <v>1</v>
      </c>
    </row>
    <row r="550" spans="1:17" x14ac:dyDescent="0.3">
      <c r="A550" t="s">
        <v>41</v>
      </c>
      <c r="B550">
        <v>42000</v>
      </c>
      <c r="C550">
        <v>76000</v>
      </c>
      <c r="D550">
        <f>AVERAGE(Table_Data[[#This Row],[Salary (Min)]:[Salary (Max)]])</f>
        <v>59000</v>
      </c>
      <c r="E550" t="s">
        <v>6365</v>
      </c>
      <c r="F550" t="s">
        <v>252</v>
      </c>
      <c r="G550" t="s">
        <v>7769</v>
      </c>
      <c r="H550" t="s">
        <v>51</v>
      </c>
      <c r="I550" t="s">
        <v>46</v>
      </c>
      <c r="J550" t="s">
        <v>47</v>
      </c>
      <c r="K550" t="b">
        <v>0</v>
      </c>
      <c r="L550">
        <v>0</v>
      </c>
      <c r="M550">
        <v>0</v>
      </c>
      <c r="N550">
        <v>0</v>
      </c>
      <c r="O550">
        <v>0</v>
      </c>
      <c r="P550">
        <v>0</v>
      </c>
      <c r="Q550">
        <v>0</v>
      </c>
    </row>
    <row r="551" spans="1:17" x14ac:dyDescent="0.3">
      <c r="A551" t="s">
        <v>41</v>
      </c>
      <c r="B551">
        <v>42000</v>
      </c>
      <c r="C551">
        <v>76000</v>
      </c>
      <c r="D551">
        <f>AVERAGE(Table_Data[[#This Row],[Salary (Min)]:[Salary (Max)]])</f>
        <v>59000</v>
      </c>
      <c r="E551" t="s">
        <v>6769</v>
      </c>
      <c r="F551" t="s">
        <v>252</v>
      </c>
      <c r="G551" t="s">
        <v>7769</v>
      </c>
      <c r="H551" t="s">
        <v>20</v>
      </c>
      <c r="I551" t="s">
        <v>2131</v>
      </c>
      <c r="J551" t="s">
        <v>120</v>
      </c>
      <c r="K551" t="b">
        <v>0</v>
      </c>
      <c r="L551">
        <v>0</v>
      </c>
      <c r="M551">
        <v>0</v>
      </c>
      <c r="N551">
        <v>0</v>
      </c>
      <c r="O551">
        <v>0</v>
      </c>
      <c r="P551">
        <v>0</v>
      </c>
      <c r="Q551">
        <v>0</v>
      </c>
    </row>
    <row r="552" spans="1:17" x14ac:dyDescent="0.3">
      <c r="A552" t="s">
        <v>6172</v>
      </c>
      <c r="B552">
        <v>42000</v>
      </c>
      <c r="C552">
        <v>76000</v>
      </c>
      <c r="D552">
        <f>AVERAGE(Table_Data[[#This Row],[Salary (Min)]:[Salary (Max)]])</f>
        <v>59000</v>
      </c>
      <c r="E552" t="s">
        <v>6770</v>
      </c>
      <c r="F552" t="s">
        <v>2260</v>
      </c>
      <c r="G552" t="s">
        <v>7773</v>
      </c>
      <c r="H552" t="s">
        <v>20</v>
      </c>
      <c r="I552" t="s">
        <v>194</v>
      </c>
      <c r="J552" t="s">
        <v>47</v>
      </c>
      <c r="K552" t="b">
        <v>0</v>
      </c>
      <c r="L552">
        <v>0</v>
      </c>
      <c r="M552">
        <v>0</v>
      </c>
      <c r="N552">
        <v>0</v>
      </c>
      <c r="O552">
        <v>0</v>
      </c>
      <c r="P552">
        <v>0</v>
      </c>
      <c r="Q552">
        <v>1</v>
      </c>
    </row>
    <row r="553" spans="1:17" x14ac:dyDescent="0.3">
      <c r="A553" t="s">
        <v>41</v>
      </c>
      <c r="B553">
        <v>42000</v>
      </c>
      <c r="C553">
        <v>76000</v>
      </c>
      <c r="D553">
        <f>AVERAGE(Table_Data[[#This Row],[Salary (Min)]:[Salary (Max)]])</f>
        <v>59000</v>
      </c>
      <c r="E553" t="s">
        <v>6747</v>
      </c>
      <c r="F553" t="s">
        <v>252</v>
      </c>
      <c r="G553" t="s">
        <v>7769</v>
      </c>
      <c r="H553" t="s">
        <v>91</v>
      </c>
      <c r="I553" t="s">
        <v>46</v>
      </c>
      <c r="J553" t="s">
        <v>155</v>
      </c>
      <c r="K553" t="b">
        <v>0</v>
      </c>
      <c r="L553">
        <v>1</v>
      </c>
      <c r="M553">
        <v>0</v>
      </c>
      <c r="N553">
        <v>0</v>
      </c>
      <c r="O553">
        <v>1</v>
      </c>
      <c r="P553">
        <v>1</v>
      </c>
      <c r="Q553">
        <v>1</v>
      </c>
    </row>
    <row r="554" spans="1:17" x14ac:dyDescent="0.3">
      <c r="A554" t="s">
        <v>41</v>
      </c>
      <c r="B554">
        <v>42000</v>
      </c>
      <c r="C554">
        <v>76000</v>
      </c>
      <c r="D554">
        <f>AVERAGE(Table_Data[[#This Row],[Salary (Min)]:[Salary (Max)]])</f>
        <v>59000</v>
      </c>
      <c r="E554" t="s">
        <v>6753</v>
      </c>
      <c r="F554" t="s">
        <v>252</v>
      </c>
      <c r="G554" t="s">
        <v>7769</v>
      </c>
      <c r="H554" t="s">
        <v>51</v>
      </c>
      <c r="I554" t="s">
        <v>22</v>
      </c>
      <c r="J554" t="s">
        <v>120</v>
      </c>
      <c r="K554" t="b">
        <v>0</v>
      </c>
      <c r="L554">
        <v>1</v>
      </c>
      <c r="M554">
        <v>0</v>
      </c>
      <c r="N554">
        <v>0</v>
      </c>
      <c r="O554">
        <v>0</v>
      </c>
      <c r="P554">
        <v>0</v>
      </c>
      <c r="Q554">
        <v>1</v>
      </c>
    </row>
    <row r="555" spans="1:17" x14ac:dyDescent="0.3">
      <c r="A555" t="s">
        <v>41</v>
      </c>
      <c r="B555">
        <v>42000</v>
      </c>
      <c r="C555">
        <v>76000</v>
      </c>
      <c r="D555">
        <f>AVERAGE(Table_Data[[#This Row],[Salary (Min)]:[Salary (Max)]])</f>
        <v>59000</v>
      </c>
      <c r="E555" t="s">
        <v>6754</v>
      </c>
      <c r="F555" t="s">
        <v>2465</v>
      </c>
      <c r="G555" t="s">
        <v>7771</v>
      </c>
      <c r="H555" t="s">
        <v>91</v>
      </c>
      <c r="I555" t="s">
        <v>222</v>
      </c>
      <c r="J555" t="s">
        <v>39</v>
      </c>
      <c r="K555" t="b">
        <v>0</v>
      </c>
      <c r="L555">
        <v>0</v>
      </c>
      <c r="M555">
        <v>0</v>
      </c>
      <c r="N555">
        <v>0</v>
      </c>
      <c r="O555">
        <v>0</v>
      </c>
      <c r="P555">
        <v>0</v>
      </c>
      <c r="Q555">
        <v>0</v>
      </c>
    </row>
    <row r="556" spans="1:17" x14ac:dyDescent="0.3">
      <c r="A556" t="s">
        <v>41</v>
      </c>
      <c r="B556">
        <v>42000</v>
      </c>
      <c r="C556">
        <v>76000</v>
      </c>
      <c r="D556">
        <f>AVERAGE(Table_Data[[#This Row],[Salary (Min)]:[Salary (Max)]])</f>
        <v>59000</v>
      </c>
      <c r="E556" t="s">
        <v>6205</v>
      </c>
      <c r="F556" t="s">
        <v>402</v>
      </c>
      <c r="G556" t="s">
        <v>7774</v>
      </c>
      <c r="H556" t="s">
        <v>28</v>
      </c>
      <c r="I556" t="s">
        <v>222</v>
      </c>
      <c r="J556" t="s">
        <v>75</v>
      </c>
      <c r="K556" t="b">
        <v>0</v>
      </c>
      <c r="L556">
        <v>1</v>
      </c>
      <c r="M556">
        <v>0</v>
      </c>
      <c r="N556">
        <v>0</v>
      </c>
      <c r="O556">
        <v>0</v>
      </c>
      <c r="P556">
        <v>0</v>
      </c>
      <c r="Q556">
        <v>1</v>
      </c>
    </row>
    <row r="557" spans="1:17" x14ac:dyDescent="0.3">
      <c r="A557" t="s">
        <v>6172</v>
      </c>
      <c r="B557">
        <v>42000</v>
      </c>
      <c r="C557">
        <v>76000</v>
      </c>
      <c r="D557">
        <f>AVERAGE(Table_Data[[#This Row],[Salary (Min)]:[Salary (Max)]])</f>
        <v>59000</v>
      </c>
      <c r="E557" t="s">
        <v>6752</v>
      </c>
      <c r="F557" t="s">
        <v>252</v>
      </c>
      <c r="G557" t="s">
        <v>7769</v>
      </c>
      <c r="H557" t="s">
        <v>28</v>
      </c>
      <c r="I557" t="s">
        <v>119</v>
      </c>
      <c r="J557" t="s">
        <v>132</v>
      </c>
      <c r="K557" t="b">
        <v>0</v>
      </c>
      <c r="L557">
        <v>0</v>
      </c>
      <c r="M557">
        <v>0</v>
      </c>
      <c r="N557">
        <v>0</v>
      </c>
      <c r="O557">
        <v>0</v>
      </c>
      <c r="P557">
        <v>0</v>
      </c>
      <c r="Q557">
        <v>1</v>
      </c>
    </row>
    <row r="558" spans="1:17" x14ac:dyDescent="0.3">
      <c r="A558" t="s">
        <v>41</v>
      </c>
      <c r="B558">
        <v>42000</v>
      </c>
      <c r="C558">
        <v>76000</v>
      </c>
      <c r="D558">
        <f>AVERAGE(Table_Data[[#This Row],[Salary (Min)]:[Salary (Max)]])</f>
        <v>59000</v>
      </c>
      <c r="E558" t="s">
        <v>6760</v>
      </c>
      <c r="F558" t="s">
        <v>2509</v>
      </c>
      <c r="G558" t="s">
        <v>7770</v>
      </c>
      <c r="H558" t="s">
        <v>28</v>
      </c>
      <c r="I558" t="s">
        <v>1523</v>
      </c>
      <c r="J558" t="s">
        <v>86</v>
      </c>
      <c r="K558" t="b">
        <v>0</v>
      </c>
      <c r="L558">
        <v>0</v>
      </c>
      <c r="M558">
        <v>0</v>
      </c>
      <c r="N558">
        <v>0</v>
      </c>
      <c r="O558">
        <v>0</v>
      </c>
      <c r="P558">
        <v>0</v>
      </c>
      <c r="Q558">
        <v>1</v>
      </c>
    </row>
    <row r="559" spans="1:17" x14ac:dyDescent="0.3">
      <c r="A559" t="s">
        <v>41</v>
      </c>
      <c r="B559">
        <v>42000</v>
      </c>
      <c r="C559">
        <v>76000</v>
      </c>
      <c r="D559">
        <f>AVERAGE(Table_Data[[#This Row],[Salary (Min)]:[Salary (Max)]])</f>
        <v>59000</v>
      </c>
      <c r="E559" t="s">
        <v>6761</v>
      </c>
      <c r="F559" t="s">
        <v>252</v>
      </c>
      <c r="G559" t="s">
        <v>7769</v>
      </c>
      <c r="H559" t="s">
        <v>118</v>
      </c>
      <c r="I559" t="s">
        <v>222</v>
      </c>
      <c r="J559" t="s">
        <v>160</v>
      </c>
      <c r="K559" t="b">
        <v>1</v>
      </c>
      <c r="L559">
        <v>1</v>
      </c>
      <c r="M559">
        <v>0</v>
      </c>
      <c r="N559">
        <v>0</v>
      </c>
      <c r="O559">
        <v>0</v>
      </c>
      <c r="P559">
        <v>0</v>
      </c>
      <c r="Q559">
        <v>1</v>
      </c>
    </row>
    <row r="560" spans="1:17" x14ac:dyDescent="0.3">
      <c r="A560" t="s">
        <v>41</v>
      </c>
      <c r="B560">
        <v>42000</v>
      </c>
      <c r="C560">
        <v>76000</v>
      </c>
      <c r="D560">
        <f>AVERAGE(Table_Data[[#This Row],[Salary (Min)]:[Salary (Max)]])</f>
        <v>59000</v>
      </c>
      <c r="E560" t="s">
        <v>6703</v>
      </c>
      <c r="F560" t="s">
        <v>252</v>
      </c>
      <c r="G560" t="s">
        <v>7769</v>
      </c>
      <c r="H560" t="s">
        <v>28</v>
      </c>
      <c r="I560" t="s">
        <v>2131</v>
      </c>
      <c r="J560" t="s">
        <v>39</v>
      </c>
      <c r="K560" t="b">
        <v>0</v>
      </c>
      <c r="L560">
        <v>1</v>
      </c>
      <c r="M560">
        <v>1</v>
      </c>
      <c r="N560">
        <v>0</v>
      </c>
      <c r="O560">
        <v>1</v>
      </c>
      <c r="P560">
        <v>0</v>
      </c>
      <c r="Q560">
        <v>1</v>
      </c>
    </row>
    <row r="561" spans="1:17" x14ac:dyDescent="0.3">
      <c r="A561" t="s">
        <v>41</v>
      </c>
      <c r="B561">
        <v>42000</v>
      </c>
      <c r="C561">
        <v>76000</v>
      </c>
      <c r="D561">
        <f>AVERAGE(Table_Data[[#This Row],[Salary (Min)]:[Salary (Max)]])</f>
        <v>59000</v>
      </c>
      <c r="E561" t="s">
        <v>6756</v>
      </c>
      <c r="F561" t="s">
        <v>2498</v>
      </c>
      <c r="G561" t="s">
        <v>7775</v>
      </c>
      <c r="H561" t="s">
        <v>35</v>
      </c>
      <c r="I561" t="s">
        <v>1523</v>
      </c>
      <c r="J561" t="s">
        <v>24</v>
      </c>
      <c r="K561" t="b">
        <v>0</v>
      </c>
      <c r="L561">
        <v>1</v>
      </c>
      <c r="M561">
        <v>1</v>
      </c>
      <c r="N561">
        <v>0</v>
      </c>
      <c r="O561">
        <v>1</v>
      </c>
      <c r="P561">
        <v>0</v>
      </c>
      <c r="Q561">
        <v>1</v>
      </c>
    </row>
    <row r="562" spans="1:17" x14ac:dyDescent="0.3">
      <c r="A562" t="s">
        <v>41</v>
      </c>
      <c r="B562">
        <v>42000</v>
      </c>
      <c r="C562">
        <v>76000</v>
      </c>
      <c r="D562">
        <f>AVERAGE(Table_Data[[#This Row],[Salary (Min)]:[Salary (Max)]])</f>
        <v>59000</v>
      </c>
      <c r="E562" t="s">
        <v>6757</v>
      </c>
      <c r="F562" t="s">
        <v>252</v>
      </c>
      <c r="G562" t="s">
        <v>7769</v>
      </c>
      <c r="H562" t="s">
        <v>72</v>
      </c>
      <c r="I562" t="s">
        <v>475</v>
      </c>
      <c r="J562" t="s">
        <v>31</v>
      </c>
      <c r="K562" t="b">
        <v>0</v>
      </c>
      <c r="L562">
        <v>0</v>
      </c>
      <c r="M562">
        <v>0</v>
      </c>
      <c r="N562">
        <v>0</v>
      </c>
      <c r="O562">
        <v>0</v>
      </c>
      <c r="P562">
        <v>0</v>
      </c>
      <c r="Q562">
        <v>0</v>
      </c>
    </row>
    <row r="563" spans="1:17" x14ac:dyDescent="0.3">
      <c r="A563" t="s">
        <v>41</v>
      </c>
      <c r="B563">
        <v>42000</v>
      </c>
      <c r="C563">
        <v>76000</v>
      </c>
      <c r="D563">
        <f>AVERAGE(Table_Data[[#This Row],[Salary (Min)]:[Salary (Max)]])</f>
        <v>59000</v>
      </c>
      <c r="E563" t="s">
        <v>6758</v>
      </c>
      <c r="F563" t="s">
        <v>2260</v>
      </c>
      <c r="G563" t="s">
        <v>7773</v>
      </c>
      <c r="H563" t="s">
        <v>35</v>
      </c>
      <c r="I563" t="s">
        <v>222</v>
      </c>
      <c r="J563" t="s">
        <v>47</v>
      </c>
      <c r="K563" t="b">
        <v>0</v>
      </c>
      <c r="L563">
        <v>1</v>
      </c>
      <c r="M563">
        <v>0</v>
      </c>
      <c r="N563">
        <v>0</v>
      </c>
      <c r="O563">
        <v>1</v>
      </c>
      <c r="P563">
        <v>0</v>
      </c>
      <c r="Q563">
        <v>1</v>
      </c>
    </row>
    <row r="564" spans="1:17" x14ac:dyDescent="0.3">
      <c r="A564" t="s">
        <v>41</v>
      </c>
      <c r="B564">
        <v>42000</v>
      </c>
      <c r="C564">
        <v>76000</v>
      </c>
      <c r="D564">
        <f>AVERAGE(Table_Data[[#This Row],[Salary (Min)]:[Salary (Max)]])</f>
        <v>59000</v>
      </c>
      <c r="E564" t="s">
        <v>6772</v>
      </c>
      <c r="F564" t="s">
        <v>252</v>
      </c>
      <c r="G564" t="s">
        <v>7769</v>
      </c>
      <c r="H564" t="s">
        <v>91</v>
      </c>
      <c r="I564" t="s">
        <v>58</v>
      </c>
      <c r="J564" t="s">
        <v>155</v>
      </c>
      <c r="K564" t="b">
        <v>0</v>
      </c>
      <c r="L564">
        <v>1</v>
      </c>
      <c r="M564">
        <v>1</v>
      </c>
      <c r="N564">
        <v>0</v>
      </c>
      <c r="O564">
        <v>1</v>
      </c>
      <c r="P564">
        <v>1</v>
      </c>
      <c r="Q564">
        <v>1</v>
      </c>
    </row>
    <row r="565" spans="1:17" x14ac:dyDescent="0.3">
      <c r="A565" t="s">
        <v>41</v>
      </c>
      <c r="B565">
        <v>42000</v>
      </c>
      <c r="C565">
        <v>76000</v>
      </c>
      <c r="D565">
        <f>AVERAGE(Table_Data[[#This Row],[Salary (Min)]:[Salary (Max)]])</f>
        <v>59000</v>
      </c>
      <c r="E565" t="s">
        <v>7290</v>
      </c>
      <c r="F565" t="s">
        <v>1905</v>
      </c>
      <c r="G565" t="s">
        <v>7718</v>
      </c>
      <c r="H565" t="s">
        <v>72</v>
      </c>
      <c r="I565" t="s">
        <v>99</v>
      </c>
      <c r="J565" t="s">
        <v>75</v>
      </c>
      <c r="K565" t="b">
        <v>0</v>
      </c>
      <c r="L565">
        <v>1</v>
      </c>
      <c r="M565">
        <v>0</v>
      </c>
      <c r="N565">
        <v>0</v>
      </c>
      <c r="O565">
        <v>0</v>
      </c>
      <c r="P565">
        <v>0</v>
      </c>
      <c r="Q565">
        <v>0</v>
      </c>
    </row>
    <row r="566" spans="1:17" x14ac:dyDescent="0.3">
      <c r="A566" t="s">
        <v>41</v>
      </c>
      <c r="B566">
        <v>42000</v>
      </c>
      <c r="C566">
        <v>76000</v>
      </c>
      <c r="D566">
        <f>AVERAGE(Table_Data[[#This Row],[Salary (Min)]:[Salary (Max)]])</f>
        <v>59000</v>
      </c>
      <c r="E566" t="s">
        <v>7288</v>
      </c>
      <c r="F566" t="s">
        <v>1905</v>
      </c>
      <c r="G566" t="s">
        <v>7718</v>
      </c>
      <c r="H566" t="s">
        <v>91</v>
      </c>
      <c r="I566" t="s">
        <v>99</v>
      </c>
      <c r="J566" t="s">
        <v>120</v>
      </c>
      <c r="K566" t="b">
        <v>0</v>
      </c>
      <c r="L566">
        <v>1</v>
      </c>
      <c r="M566">
        <v>1</v>
      </c>
      <c r="N566">
        <v>1</v>
      </c>
      <c r="O566">
        <v>1</v>
      </c>
      <c r="P566">
        <v>0</v>
      </c>
      <c r="Q566">
        <v>0</v>
      </c>
    </row>
    <row r="567" spans="1:17" x14ac:dyDescent="0.3">
      <c r="A567" t="s">
        <v>41</v>
      </c>
      <c r="B567">
        <v>42000</v>
      </c>
      <c r="C567">
        <v>76000</v>
      </c>
      <c r="D567">
        <f>AVERAGE(Table_Data[[#This Row],[Salary (Min)]:[Salary (Max)]])</f>
        <v>59000</v>
      </c>
      <c r="E567" t="s">
        <v>7299</v>
      </c>
      <c r="F567" t="s">
        <v>1905</v>
      </c>
      <c r="G567" t="s">
        <v>7718</v>
      </c>
      <c r="H567" t="s">
        <v>118</v>
      </c>
      <c r="I567" t="s">
        <v>202</v>
      </c>
      <c r="J567" t="s">
        <v>120</v>
      </c>
      <c r="K567" t="b">
        <v>1</v>
      </c>
      <c r="L567">
        <v>1</v>
      </c>
      <c r="M567">
        <v>0</v>
      </c>
      <c r="N567">
        <v>0</v>
      </c>
      <c r="O567">
        <v>0</v>
      </c>
      <c r="P567">
        <v>0</v>
      </c>
      <c r="Q567">
        <v>1</v>
      </c>
    </row>
    <row r="568" spans="1:17" x14ac:dyDescent="0.3">
      <c r="A568" t="s">
        <v>41</v>
      </c>
      <c r="B568">
        <v>42000</v>
      </c>
      <c r="C568">
        <v>76000</v>
      </c>
      <c r="D568">
        <f>AVERAGE(Table_Data[[#This Row],[Salary (Min)]:[Salary (Max)]])</f>
        <v>59000</v>
      </c>
      <c r="E568" t="s">
        <v>7017</v>
      </c>
      <c r="F568" t="s">
        <v>1905</v>
      </c>
      <c r="G568" t="s">
        <v>7718</v>
      </c>
      <c r="H568" t="s">
        <v>51</v>
      </c>
      <c r="I568" t="s">
        <v>46</v>
      </c>
      <c r="J568" t="s">
        <v>47</v>
      </c>
      <c r="K568" t="b">
        <v>0</v>
      </c>
      <c r="L568">
        <v>1</v>
      </c>
      <c r="M568">
        <v>0</v>
      </c>
      <c r="N568">
        <v>0</v>
      </c>
      <c r="O568">
        <v>1</v>
      </c>
      <c r="P568">
        <v>0</v>
      </c>
      <c r="Q568">
        <v>0</v>
      </c>
    </row>
    <row r="569" spans="1:17" x14ac:dyDescent="0.3">
      <c r="A569" t="s">
        <v>41</v>
      </c>
      <c r="B569">
        <v>42000</v>
      </c>
      <c r="C569">
        <v>76000</v>
      </c>
      <c r="D569">
        <f>AVERAGE(Table_Data[[#This Row],[Salary (Min)]:[Salary (Max)]])</f>
        <v>59000</v>
      </c>
      <c r="E569" t="s">
        <v>7297</v>
      </c>
      <c r="F569" t="s">
        <v>1905</v>
      </c>
      <c r="G569" t="s">
        <v>7718</v>
      </c>
      <c r="H569" t="s">
        <v>118</v>
      </c>
      <c r="I569" t="s">
        <v>29</v>
      </c>
      <c r="J569" t="s">
        <v>441</v>
      </c>
      <c r="K569" t="b">
        <v>0</v>
      </c>
      <c r="L569">
        <v>0</v>
      </c>
      <c r="M569">
        <v>0</v>
      </c>
      <c r="N569">
        <v>0</v>
      </c>
      <c r="O569">
        <v>0</v>
      </c>
      <c r="P569">
        <v>0</v>
      </c>
      <c r="Q569">
        <v>1</v>
      </c>
    </row>
    <row r="570" spans="1:17" x14ac:dyDescent="0.3">
      <c r="A570" t="s">
        <v>6172</v>
      </c>
      <c r="B570">
        <v>42000</v>
      </c>
      <c r="C570">
        <v>76000</v>
      </c>
      <c r="D570">
        <f>AVERAGE(Table_Data[[#This Row],[Salary (Min)]:[Salary (Max)]])</f>
        <v>59000</v>
      </c>
      <c r="E570" t="s">
        <v>7298</v>
      </c>
      <c r="F570" t="s">
        <v>1905</v>
      </c>
      <c r="G570" t="s">
        <v>7718</v>
      </c>
      <c r="H570" t="s">
        <v>51</v>
      </c>
      <c r="I570" t="s">
        <v>58</v>
      </c>
      <c r="J570" t="s">
        <v>39</v>
      </c>
      <c r="K570" t="b">
        <v>0</v>
      </c>
      <c r="L570">
        <v>1</v>
      </c>
      <c r="M570">
        <v>1</v>
      </c>
      <c r="N570">
        <v>0</v>
      </c>
      <c r="O570">
        <v>0</v>
      </c>
      <c r="P570">
        <v>0</v>
      </c>
      <c r="Q570">
        <v>1</v>
      </c>
    </row>
    <row r="571" spans="1:17" x14ac:dyDescent="0.3">
      <c r="A571" t="s">
        <v>41</v>
      </c>
      <c r="B571">
        <v>42000</v>
      </c>
      <c r="C571">
        <v>76000</v>
      </c>
      <c r="D571">
        <f>AVERAGE(Table_Data[[#This Row],[Salary (Min)]:[Salary (Max)]])</f>
        <v>59000</v>
      </c>
      <c r="E571" t="s">
        <v>7291</v>
      </c>
      <c r="F571" t="s">
        <v>1905</v>
      </c>
      <c r="G571" t="s">
        <v>7718</v>
      </c>
      <c r="H571" t="s">
        <v>28</v>
      </c>
      <c r="I571" t="s">
        <v>4675</v>
      </c>
      <c r="J571" t="s">
        <v>39</v>
      </c>
      <c r="K571" t="b">
        <v>0</v>
      </c>
      <c r="L571">
        <v>0</v>
      </c>
      <c r="M571">
        <v>0</v>
      </c>
      <c r="N571">
        <v>0</v>
      </c>
      <c r="O571">
        <v>1</v>
      </c>
      <c r="P571">
        <v>0</v>
      </c>
      <c r="Q571">
        <v>1</v>
      </c>
    </row>
    <row r="572" spans="1:17" x14ac:dyDescent="0.3">
      <c r="A572" t="s">
        <v>41</v>
      </c>
      <c r="B572">
        <v>42000</v>
      </c>
      <c r="C572">
        <v>76000</v>
      </c>
      <c r="D572">
        <f>AVERAGE(Table_Data[[#This Row],[Salary (Min)]:[Salary (Max)]])</f>
        <v>59000</v>
      </c>
      <c r="E572" t="s">
        <v>6264</v>
      </c>
      <c r="F572" t="s">
        <v>1905</v>
      </c>
      <c r="G572" t="s">
        <v>7718</v>
      </c>
      <c r="H572" t="s">
        <v>118</v>
      </c>
      <c r="I572" t="s">
        <v>46</v>
      </c>
      <c r="J572" t="s">
        <v>47</v>
      </c>
      <c r="K572" t="b">
        <v>0</v>
      </c>
      <c r="L572">
        <v>1</v>
      </c>
      <c r="M572">
        <v>0</v>
      </c>
      <c r="N572">
        <v>0</v>
      </c>
      <c r="O572">
        <v>0</v>
      </c>
      <c r="P572">
        <v>1</v>
      </c>
      <c r="Q572">
        <v>1</v>
      </c>
    </row>
    <row r="573" spans="1:17" x14ac:dyDescent="0.3">
      <c r="A573" t="s">
        <v>6172</v>
      </c>
      <c r="B573">
        <v>42000</v>
      </c>
      <c r="C573">
        <v>76000</v>
      </c>
      <c r="D573">
        <f>AVERAGE(Table_Data[[#This Row],[Salary (Min)]:[Salary (Max)]])</f>
        <v>59000</v>
      </c>
      <c r="E573" t="s">
        <v>7303</v>
      </c>
      <c r="F573" t="s">
        <v>1905</v>
      </c>
      <c r="G573" t="s">
        <v>7718</v>
      </c>
      <c r="H573" t="s">
        <v>91</v>
      </c>
      <c r="I573" t="s">
        <v>29</v>
      </c>
      <c r="J573" t="s">
        <v>155</v>
      </c>
      <c r="K573" t="b">
        <v>0</v>
      </c>
      <c r="L573">
        <v>1</v>
      </c>
      <c r="M573">
        <v>1</v>
      </c>
      <c r="N573">
        <v>1</v>
      </c>
      <c r="O573">
        <v>1</v>
      </c>
      <c r="P573">
        <v>0</v>
      </c>
      <c r="Q573">
        <v>0</v>
      </c>
    </row>
    <row r="574" spans="1:17" x14ac:dyDescent="0.3">
      <c r="A574" t="s">
        <v>41</v>
      </c>
      <c r="B574">
        <v>42000</v>
      </c>
      <c r="C574">
        <v>76000</v>
      </c>
      <c r="D574">
        <f>AVERAGE(Table_Data[[#This Row],[Salary (Min)]:[Salary (Max)]])</f>
        <v>59000</v>
      </c>
      <c r="E574" t="s">
        <v>6252</v>
      </c>
      <c r="F574" t="s">
        <v>1905</v>
      </c>
      <c r="G574" t="s">
        <v>7718</v>
      </c>
      <c r="H574" t="s">
        <v>28</v>
      </c>
      <c r="I574" t="s">
        <v>222</v>
      </c>
      <c r="J574" t="s">
        <v>31</v>
      </c>
      <c r="K574" t="b">
        <v>0</v>
      </c>
      <c r="L574">
        <v>0</v>
      </c>
      <c r="M574">
        <v>1</v>
      </c>
      <c r="N574">
        <v>1</v>
      </c>
      <c r="O574">
        <v>0</v>
      </c>
      <c r="P574">
        <v>0</v>
      </c>
      <c r="Q574">
        <v>1</v>
      </c>
    </row>
    <row r="575" spans="1:17" x14ac:dyDescent="0.3">
      <c r="A575" t="s">
        <v>41</v>
      </c>
      <c r="B575">
        <v>42000</v>
      </c>
      <c r="C575">
        <v>76000</v>
      </c>
      <c r="D575">
        <f>AVERAGE(Table_Data[[#This Row],[Salary (Min)]:[Salary (Max)]])</f>
        <v>59000</v>
      </c>
      <c r="E575" t="s">
        <v>7302</v>
      </c>
      <c r="F575" t="s">
        <v>1905</v>
      </c>
      <c r="G575" t="s">
        <v>7718</v>
      </c>
      <c r="H575" t="s">
        <v>35</v>
      </c>
      <c r="I575" t="s">
        <v>543</v>
      </c>
      <c r="J575" t="s">
        <v>39</v>
      </c>
      <c r="K575" t="b">
        <v>1</v>
      </c>
      <c r="L575">
        <v>0</v>
      </c>
      <c r="M575">
        <v>0</v>
      </c>
      <c r="N575">
        <v>0</v>
      </c>
      <c r="O575">
        <v>0</v>
      </c>
      <c r="P575">
        <v>0</v>
      </c>
      <c r="Q575">
        <v>1</v>
      </c>
    </row>
    <row r="576" spans="1:17" x14ac:dyDescent="0.3">
      <c r="A576" t="s">
        <v>41</v>
      </c>
      <c r="B576">
        <v>42000</v>
      </c>
      <c r="C576">
        <v>76000</v>
      </c>
      <c r="D576">
        <f>AVERAGE(Table_Data[[#This Row],[Salary (Min)]:[Salary (Max)]])</f>
        <v>59000</v>
      </c>
      <c r="E576" t="s">
        <v>7300</v>
      </c>
      <c r="F576" t="s">
        <v>1905</v>
      </c>
      <c r="G576" t="s">
        <v>7718</v>
      </c>
      <c r="H576" t="s">
        <v>91</v>
      </c>
      <c r="I576" t="s">
        <v>202</v>
      </c>
      <c r="J576" t="s">
        <v>39</v>
      </c>
      <c r="K576" t="b">
        <v>0</v>
      </c>
      <c r="L576">
        <v>0</v>
      </c>
      <c r="M576">
        <v>0</v>
      </c>
      <c r="N576">
        <v>0</v>
      </c>
      <c r="O576">
        <v>0</v>
      </c>
      <c r="P576">
        <v>0</v>
      </c>
      <c r="Q576">
        <v>1</v>
      </c>
    </row>
    <row r="577" spans="1:17" x14ac:dyDescent="0.3">
      <c r="A577" t="s">
        <v>41</v>
      </c>
      <c r="B577">
        <v>42000</v>
      </c>
      <c r="C577">
        <v>76000</v>
      </c>
      <c r="D577">
        <f>AVERAGE(Table_Data[[#This Row],[Salary (Min)]:[Salary (Max)]])</f>
        <v>59000</v>
      </c>
      <c r="E577" t="s">
        <v>6264</v>
      </c>
      <c r="F577" t="s">
        <v>1905</v>
      </c>
      <c r="G577" t="s">
        <v>7718</v>
      </c>
      <c r="H577" t="s">
        <v>118</v>
      </c>
      <c r="I577" t="s">
        <v>46</v>
      </c>
      <c r="J577" t="s">
        <v>47</v>
      </c>
      <c r="K577" t="b">
        <v>0</v>
      </c>
      <c r="L577">
        <v>0</v>
      </c>
      <c r="M577">
        <v>0</v>
      </c>
      <c r="N577">
        <v>0</v>
      </c>
      <c r="O577">
        <v>0</v>
      </c>
      <c r="P577">
        <v>0</v>
      </c>
      <c r="Q577">
        <v>1</v>
      </c>
    </row>
    <row r="578" spans="1:17" x14ac:dyDescent="0.3">
      <c r="A578" t="s">
        <v>41</v>
      </c>
      <c r="B578">
        <v>42000</v>
      </c>
      <c r="C578">
        <v>76000</v>
      </c>
      <c r="D578">
        <f>AVERAGE(Table_Data[[#This Row],[Salary (Min)]:[Salary (Max)]])</f>
        <v>59000</v>
      </c>
      <c r="E578" t="s">
        <v>7301</v>
      </c>
      <c r="F578" t="s">
        <v>1905</v>
      </c>
      <c r="G578" t="s">
        <v>7718</v>
      </c>
      <c r="H578" t="s">
        <v>118</v>
      </c>
      <c r="I578" t="s">
        <v>178</v>
      </c>
      <c r="J578" t="s">
        <v>160</v>
      </c>
      <c r="K578" t="b">
        <v>0</v>
      </c>
      <c r="L578">
        <v>0</v>
      </c>
      <c r="M578">
        <v>0</v>
      </c>
      <c r="N578">
        <v>0</v>
      </c>
      <c r="O578">
        <v>0</v>
      </c>
      <c r="P578">
        <v>0</v>
      </c>
      <c r="Q578">
        <v>1</v>
      </c>
    </row>
    <row r="579" spans="1:17" x14ac:dyDescent="0.3">
      <c r="A579" t="s">
        <v>41</v>
      </c>
      <c r="B579">
        <v>42000</v>
      </c>
      <c r="C579">
        <v>76000</v>
      </c>
      <c r="D579">
        <f>AVERAGE(Table_Data[[#This Row],[Salary (Min)]:[Salary (Max)]])</f>
        <v>59000</v>
      </c>
      <c r="E579" t="s">
        <v>7296</v>
      </c>
      <c r="F579" t="s">
        <v>1905</v>
      </c>
      <c r="G579" t="s">
        <v>7718</v>
      </c>
      <c r="H579" t="s">
        <v>118</v>
      </c>
      <c r="I579" t="s">
        <v>58</v>
      </c>
      <c r="J579" t="s">
        <v>160</v>
      </c>
      <c r="K579" t="b">
        <v>0</v>
      </c>
      <c r="L579">
        <v>1</v>
      </c>
      <c r="M579">
        <v>0</v>
      </c>
      <c r="N579">
        <v>0</v>
      </c>
      <c r="O579">
        <v>0</v>
      </c>
      <c r="P579">
        <v>0</v>
      </c>
      <c r="Q579">
        <v>0</v>
      </c>
    </row>
    <row r="580" spans="1:17" x14ac:dyDescent="0.3">
      <c r="A580" t="s">
        <v>6172</v>
      </c>
      <c r="B580">
        <v>42000</v>
      </c>
      <c r="C580">
        <v>76000</v>
      </c>
      <c r="D580">
        <f>AVERAGE(Table_Data[[#This Row],[Salary (Min)]:[Salary (Max)]])</f>
        <v>59000</v>
      </c>
      <c r="E580" t="s">
        <v>7288</v>
      </c>
      <c r="F580" t="s">
        <v>1905</v>
      </c>
      <c r="G580" t="s">
        <v>7718</v>
      </c>
      <c r="H580" t="s">
        <v>91</v>
      </c>
      <c r="I580" t="s">
        <v>99</v>
      </c>
      <c r="J580" t="s">
        <v>120</v>
      </c>
      <c r="K580" t="b">
        <v>0</v>
      </c>
      <c r="L580">
        <v>1</v>
      </c>
      <c r="M580">
        <v>0</v>
      </c>
      <c r="N580">
        <v>0</v>
      </c>
      <c r="O580">
        <v>0</v>
      </c>
      <c r="P580">
        <v>0</v>
      </c>
      <c r="Q580">
        <v>1</v>
      </c>
    </row>
    <row r="581" spans="1:17" x14ac:dyDescent="0.3">
      <c r="A581" t="s">
        <v>41</v>
      </c>
      <c r="B581">
        <v>42000</v>
      </c>
      <c r="C581">
        <v>76000</v>
      </c>
      <c r="D581">
        <f>AVERAGE(Table_Data[[#This Row],[Salary (Min)]:[Salary (Max)]])</f>
        <v>59000</v>
      </c>
      <c r="E581" t="s">
        <v>7289</v>
      </c>
      <c r="F581" t="s">
        <v>1905</v>
      </c>
      <c r="G581" t="s">
        <v>7718</v>
      </c>
      <c r="H581" t="s">
        <v>118</v>
      </c>
      <c r="I581" t="s">
        <v>202</v>
      </c>
      <c r="J581" t="s">
        <v>120</v>
      </c>
      <c r="K581" t="b">
        <v>0</v>
      </c>
      <c r="L581">
        <v>1</v>
      </c>
      <c r="M581">
        <v>1</v>
      </c>
      <c r="N581">
        <v>1</v>
      </c>
      <c r="O581">
        <v>1</v>
      </c>
      <c r="P581">
        <v>0</v>
      </c>
      <c r="Q581">
        <v>1</v>
      </c>
    </row>
    <row r="582" spans="1:17" x14ac:dyDescent="0.3">
      <c r="A582" t="s">
        <v>41</v>
      </c>
      <c r="B582">
        <v>42000</v>
      </c>
      <c r="C582">
        <v>76000</v>
      </c>
      <c r="D582">
        <f>AVERAGE(Table_Data[[#This Row],[Salary (Min)]:[Salary (Max)]])</f>
        <v>59000</v>
      </c>
      <c r="E582" t="s">
        <v>6617</v>
      </c>
      <c r="F582" t="s">
        <v>1905</v>
      </c>
      <c r="G582" t="s">
        <v>7718</v>
      </c>
      <c r="H582" t="s">
        <v>35</v>
      </c>
      <c r="I582" t="s">
        <v>37</v>
      </c>
      <c r="J582" t="s">
        <v>39</v>
      </c>
      <c r="K582" t="b">
        <v>0</v>
      </c>
      <c r="L582">
        <v>1</v>
      </c>
      <c r="M582">
        <v>0</v>
      </c>
      <c r="N582">
        <v>0</v>
      </c>
      <c r="O582">
        <v>1</v>
      </c>
      <c r="P582">
        <v>0</v>
      </c>
      <c r="Q582">
        <v>0</v>
      </c>
    </row>
    <row r="583" spans="1:17" x14ac:dyDescent="0.3">
      <c r="A583" t="s">
        <v>41</v>
      </c>
      <c r="B583">
        <v>42000</v>
      </c>
      <c r="C583">
        <v>76000</v>
      </c>
      <c r="D583">
        <f>AVERAGE(Table_Data[[#This Row],[Salary (Min)]:[Salary (Max)]])</f>
        <v>59000</v>
      </c>
      <c r="E583" t="s">
        <v>7287</v>
      </c>
      <c r="F583" t="s">
        <v>1905</v>
      </c>
      <c r="G583" t="s">
        <v>7718</v>
      </c>
      <c r="H583" t="s">
        <v>51</v>
      </c>
      <c r="I583" t="s">
        <v>37</v>
      </c>
      <c r="J583" t="s">
        <v>39</v>
      </c>
      <c r="K583" t="b">
        <v>0</v>
      </c>
      <c r="L583">
        <v>1</v>
      </c>
      <c r="M583">
        <v>1</v>
      </c>
      <c r="N583">
        <v>0</v>
      </c>
      <c r="O583">
        <v>1</v>
      </c>
      <c r="P583">
        <v>0</v>
      </c>
      <c r="Q583">
        <v>1</v>
      </c>
    </row>
    <row r="584" spans="1:17" x14ac:dyDescent="0.3">
      <c r="A584" t="s">
        <v>41</v>
      </c>
      <c r="B584">
        <v>42000</v>
      </c>
      <c r="C584">
        <v>76000</v>
      </c>
      <c r="D584">
        <f>AVERAGE(Table_Data[[#This Row],[Salary (Min)]:[Salary (Max)]])</f>
        <v>59000</v>
      </c>
      <c r="E584" t="s">
        <v>6773</v>
      </c>
      <c r="F584" t="s">
        <v>252</v>
      </c>
      <c r="G584" t="s">
        <v>7769</v>
      </c>
      <c r="H584" t="s">
        <v>35</v>
      </c>
      <c r="I584" t="s">
        <v>58</v>
      </c>
      <c r="J584" t="s">
        <v>75</v>
      </c>
      <c r="K584" t="b">
        <v>0</v>
      </c>
      <c r="L584">
        <v>1</v>
      </c>
      <c r="M584">
        <v>0</v>
      </c>
      <c r="N584">
        <v>0</v>
      </c>
      <c r="O584">
        <v>0</v>
      </c>
      <c r="P584">
        <v>0</v>
      </c>
      <c r="Q584">
        <v>0</v>
      </c>
    </row>
    <row r="585" spans="1:17" x14ac:dyDescent="0.3">
      <c r="A585" t="s">
        <v>41</v>
      </c>
      <c r="B585">
        <v>42000</v>
      </c>
      <c r="C585">
        <v>76000</v>
      </c>
      <c r="D585">
        <f>AVERAGE(Table_Data[[#This Row],[Salary (Min)]:[Salary (Max)]])</f>
        <v>59000</v>
      </c>
      <c r="E585" t="s">
        <v>7286</v>
      </c>
      <c r="F585" t="s">
        <v>1905</v>
      </c>
      <c r="G585" t="s">
        <v>7718</v>
      </c>
      <c r="H585" t="s">
        <v>28</v>
      </c>
      <c r="I585" t="s">
        <v>37</v>
      </c>
      <c r="J585" t="s">
        <v>132</v>
      </c>
      <c r="K585" t="b">
        <v>0</v>
      </c>
      <c r="L585">
        <v>1</v>
      </c>
      <c r="M585">
        <v>0</v>
      </c>
      <c r="N585">
        <v>0</v>
      </c>
      <c r="O585">
        <v>0</v>
      </c>
      <c r="P585">
        <v>0</v>
      </c>
      <c r="Q585">
        <v>0</v>
      </c>
    </row>
    <row r="586" spans="1:17" x14ac:dyDescent="0.3">
      <c r="A586" t="s">
        <v>41</v>
      </c>
      <c r="B586">
        <v>42000</v>
      </c>
      <c r="C586">
        <v>76000</v>
      </c>
      <c r="D586">
        <f>AVERAGE(Table_Data[[#This Row],[Salary (Min)]:[Salary (Max)]])</f>
        <v>59000</v>
      </c>
      <c r="E586" t="s">
        <v>7294</v>
      </c>
      <c r="F586" t="s">
        <v>1905</v>
      </c>
      <c r="G586" t="s">
        <v>7718</v>
      </c>
      <c r="H586" t="s">
        <v>28</v>
      </c>
      <c r="I586" t="s">
        <v>4675</v>
      </c>
      <c r="J586" t="s">
        <v>39</v>
      </c>
      <c r="K586" t="b">
        <v>0</v>
      </c>
      <c r="L586">
        <v>0</v>
      </c>
      <c r="M586">
        <v>0</v>
      </c>
      <c r="N586">
        <v>0</v>
      </c>
      <c r="O586">
        <v>1</v>
      </c>
      <c r="P586">
        <v>1</v>
      </c>
      <c r="Q586">
        <v>0</v>
      </c>
    </row>
    <row r="587" spans="1:17" x14ac:dyDescent="0.3">
      <c r="A587" t="s">
        <v>41</v>
      </c>
      <c r="B587">
        <v>42000</v>
      </c>
      <c r="C587">
        <v>76000</v>
      </c>
      <c r="D587">
        <f>AVERAGE(Table_Data[[#This Row],[Salary (Min)]:[Salary (Max)]])</f>
        <v>59000</v>
      </c>
      <c r="E587" t="s">
        <v>7295</v>
      </c>
      <c r="F587" t="s">
        <v>1905</v>
      </c>
      <c r="G587" t="s">
        <v>7718</v>
      </c>
      <c r="H587" t="s">
        <v>35</v>
      </c>
      <c r="I587" t="s">
        <v>543</v>
      </c>
      <c r="J587" t="s">
        <v>229</v>
      </c>
      <c r="K587" t="b">
        <v>0</v>
      </c>
      <c r="L587">
        <v>1</v>
      </c>
      <c r="M587">
        <v>0</v>
      </c>
      <c r="N587">
        <v>0</v>
      </c>
      <c r="O587">
        <v>0</v>
      </c>
      <c r="P587">
        <v>0</v>
      </c>
      <c r="Q587">
        <v>1</v>
      </c>
    </row>
    <row r="588" spans="1:17" x14ac:dyDescent="0.3">
      <c r="A588" t="s">
        <v>41</v>
      </c>
      <c r="B588">
        <v>42000</v>
      </c>
      <c r="C588">
        <v>76000</v>
      </c>
      <c r="D588">
        <f>AVERAGE(Table_Data[[#This Row],[Salary (Min)]:[Salary (Max)]])</f>
        <v>59000</v>
      </c>
      <c r="E588" t="s">
        <v>6605</v>
      </c>
      <c r="F588" t="s">
        <v>1905</v>
      </c>
      <c r="G588" t="s">
        <v>7718</v>
      </c>
      <c r="H588" t="s">
        <v>118</v>
      </c>
      <c r="I588" t="s">
        <v>222</v>
      </c>
      <c r="J588" t="s">
        <v>39</v>
      </c>
      <c r="K588" t="b">
        <v>0</v>
      </c>
      <c r="L588">
        <v>1</v>
      </c>
      <c r="M588">
        <v>0</v>
      </c>
      <c r="N588">
        <v>0</v>
      </c>
      <c r="O588">
        <v>0</v>
      </c>
      <c r="P588">
        <v>0</v>
      </c>
      <c r="Q588">
        <v>1</v>
      </c>
    </row>
    <row r="589" spans="1:17" x14ac:dyDescent="0.3">
      <c r="A589" t="s">
        <v>41</v>
      </c>
      <c r="B589">
        <v>42000</v>
      </c>
      <c r="C589">
        <v>76000</v>
      </c>
      <c r="D589">
        <f>AVERAGE(Table_Data[[#This Row],[Salary (Min)]:[Salary (Max)]])</f>
        <v>59000</v>
      </c>
      <c r="E589" t="s">
        <v>7293</v>
      </c>
      <c r="F589" t="s">
        <v>1905</v>
      </c>
      <c r="G589" t="s">
        <v>7718</v>
      </c>
      <c r="H589" t="s">
        <v>20</v>
      </c>
      <c r="I589" t="s">
        <v>37</v>
      </c>
      <c r="J589" t="s">
        <v>39</v>
      </c>
      <c r="K589" t="b">
        <v>0</v>
      </c>
      <c r="L589">
        <v>0</v>
      </c>
      <c r="M589">
        <v>0</v>
      </c>
      <c r="N589">
        <v>1</v>
      </c>
      <c r="O589">
        <v>0</v>
      </c>
      <c r="P589">
        <v>0</v>
      </c>
      <c r="Q589">
        <v>1</v>
      </c>
    </row>
    <row r="590" spans="1:17" x14ac:dyDescent="0.3">
      <c r="A590" t="s">
        <v>41</v>
      </c>
      <c r="B590">
        <v>42000</v>
      </c>
      <c r="C590">
        <v>76000</v>
      </c>
      <c r="D590">
        <f>AVERAGE(Table_Data[[#This Row],[Salary (Min)]:[Salary (Max)]])</f>
        <v>59000</v>
      </c>
      <c r="E590" t="s">
        <v>7290</v>
      </c>
      <c r="F590" t="s">
        <v>1905</v>
      </c>
      <c r="G590" t="s">
        <v>7718</v>
      </c>
      <c r="H590" t="s">
        <v>20</v>
      </c>
      <c r="I590" t="s">
        <v>99</v>
      </c>
      <c r="J590" t="s">
        <v>39</v>
      </c>
      <c r="K590" t="b">
        <v>0</v>
      </c>
      <c r="L590">
        <v>1</v>
      </c>
      <c r="M590">
        <v>0</v>
      </c>
      <c r="N590">
        <v>0</v>
      </c>
      <c r="O590">
        <v>0</v>
      </c>
      <c r="P590">
        <v>0</v>
      </c>
      <c r="Q590">
        <v>0</v>
      </c>
    </row>
    <row r="591" spans="1:17" x14ac:dyDescent="0.3">
      <c r="A591" t="s">
        <v>41</v>
      </c>
      <c r="B591">
        <v>42000</v>
      </c>
      <c r="C591">
        <v>76000</v>
      </c>
      <c r="D591">
        <f>AVERAGE(Table_Data[[#This Row],[Salary (Min)]:[Salary (Max)]])</f>
        <v>59000</v>
      </c>
      <c r="E591" t="s">
        <v>7291</v>
      </c>
      <c r="F591" t="s">
        <v>1905</v>
      </c>
      <c r="G591" t="s">
        <v>7718</v>
      </c>
      <c r="H591" t="s">
        <v>28</v>
      </c>
      <c r="I591" t="s">
        <v>4675</v>
      </c>
      <c r="J591" t="s">
        <v>39</v>
      </c>
      <c r="K591" t="b">
        <v>0</v>
      </c>
      <c r="L591">
        <v>1</v>
      </c>
      <c r="M591">
        <v>0</v>
      </c>
      <c r="N591">
        <v>0</v>
      </c>
      <c r="O591">
        <v>0</v>
      </c>
      <c r="P591">
        <v>0</v>
      </c>
      <c r="Q591">
        <v>0</v>
      </c>
    </row>
    <row r="592" spans="1:17" x14ac:dyDescent="0.3">
      <c r="A592" t="s">
        <v>41</v>
      </c>
      <c r="B592">
        <v>42000</v>
      </c>
      <c r="C592">
        <v>76000</v>
      </c>
      <c r="D592">
        <f>AVERAGE(Table_Data[[#This Row],[Salary (Min)]:[Salary (Max)]])</f>
        <v>59000</v>
      </c>
      <c r="E592" t="s">
        <v>7292</v>
      </c>
      <c r="F592" t="s">
        <v>1905</v>
      </c>
      <c r="G592" t="s">
        <v>7718</v>
      </c>
      <c r="H592" t="s">
        <v>118</v>
      </c>
      <c r="I592" t="s">
        <v>563</v>
      </c>
      <c r="J592" t="s">
        <v>39</v>
      </c>
      <c r="K592" t="b">
        <v>0</v>
      </c>
      <c r="L592">
        <v>0</v>
      </c>
      <c r="M592">
        <v>0</v>
      </c>
      <c r="N592">
        <v>0</v>
      </c>
      <c r="O592">
        <v>0</v>
      </c>
      <c r="P592">
        <v>0</v>
      </c>
      <c r="Q592">
        <v>1</v>
      </c>
    </row>
    <row r="593" spans="1:17" x14ac:dyDescent="0.3">
      <c r="A593" t="s">
        <v>41</v>
      </c>
      <c r="B593">
        <v>42000</v>
      </c>
      <c r="C593">
        <v>74000</v>
      </c>
      <c r="D593">
        <f>AVERAGE(Table_Data[[#This Row],[Salary (Min)]:[Salary (Max)]])</f>
        <v>58000</v>
      </c>
      <c r="E593" t="s">
        <v>6247</v>
      </c>
      <c r="F593" t="s">
        <v>19</v>
      </c>
      <c r="G593" t="s">
        <v>7692</v>
      </c>
      <c r="H593" t="s">
        <v>51</v>
      </c>
      <c r="I593" t="s">
        <v>46</v>
      </c>
      <c r="J593" t="s">
        <v>47</v>
      </c>
      <c r="K593" t="b">
        <v>0</v>
      </c>
      <c r="L593">
        <v>1</v>
      </c>
      <c r="M593">
        <v>0</v>
      </c>
      <c r="N593">
        <v>0</v>
      </c>
      <c r="O593">
        <v>1</v>
      </c>
      <c r="P593">
        <v>0</v>
      </c>
      <c r="Q593">
        <v>1</v>
      </c>
    </row>
    <row r="594" spans="1:17" x14ac:dyDescent="0.3">
      <c r="A594" t="s">
        <v>41</v>
      </c>
      <c r="B594">
        <v>42000</v>
      </c>
      <c r="C594">
        <v>74000</v>
      </c>
      <c r="D594">
        <f>AVERAGE(Table_Data[[#This Row],[Salary (Min)]:[Salary (Max)]])</f>
        <v>58000</v>
      </c>
      <c r="E594" t="s">
        <v>6247</v>
      </c>
      <c r="F594" t="s">
        <v>19</v>
      </c>
      <c r="G594" t="s">
        <v>7692</v>
      </c>
      <c r="H594" t="s">
        <v>51</v>
      </c>
      <c r="I594" t="s">
        <v>46</v>
      </c>
      <c r="J594" t="s">
        <v>47</v>
      </c>
      <c r="K594" t="b">
        <v>0</v>
      </c>
      <c r="L594">
        <v>0</v>
      </c>
      <c r="M594">
        <v>0</v>
      </c>
      <c r="N594">
        <v>0</v>
      </c>
      <c r="O594">
        <v>0</v>
      </c>
      <c r="P594">
        <v>0</v>
      </c>
      <c r="Q594">
        <v>0</v>
      </c>
    </row>
    <row r="595" spans="1:17" x14ac:dyDescent="0.3">
      <c r="A595" t="s">
        <v>6172</v>
      </c>
      <c r="B595">
        <v>42000</v>
      </c>
      <c r="C595">
        <v>74000</v>
      </c>
      <c r="D595">
        <f>AVERAGE(Table_Data[[#This Row],[Salary (Min)]:[Salary (Max)]])</f>
        <v>58000</v>
      </c>
      <c r="E595" t="s">
        <v>6410</v>
      </c>
      <c r="F595" t="s">
        <v>103</v>
      </c>
      <c r="G595" t="s">
        <v>7690</v>
      </c>
      <c r="H595" t="s">
        <v>20</v>
      </c>
      <c r="I595" t="s">
        <v>1120</v>
      </c>
      <c r="J595" t="s">
        <v>39</v>
      </c>
      <c r="K595" t="b">
        <v>0</v>
      </c>
      <c r="L595">
        <v>0</v>
      </c>
      <c r="M595">
        <v>0</v>
      </c>
      <c r="N595">
        <v>0</v>
      </c>
      <c r="O595">
        <v>0</v>
      </c>
      <c r="P595">
        <v>0</v>
      </c>
      <c r="Q595">
        <v>1</v>
      </c>
    </row>
    <row r="596" spans="1:17" x14ac:dyDescent="0.3">
      <c r="A596" t="s">
        <v>41</v>
      </c>
      <c r="B596">
        <v>42000</v>
      </c>
      <c r="C596">
        <v>74000</v>
      </c>
      <c r="D596">
        <f>AVERAGE(Table_Data[[#This Row],[Salary (Min)]:[Salary (Max)]])</f>
        <v>58000</v>
      </c>
      <c r="E596" t="s">
        <v>6409</v>
      </c>
      <c r="F596" t="s">
        <v>19</v>
      </c>
      <c r="G596" t="s">
        <v>7692</v>
      </c>
      <c r="H596" t="s">
        <v>35</v>
      </c>
      <c r="I596" t="s">
        <v>66</v>
      </c>
      <c r="J596" t="s">
        <v>86</v>
      </c>
      <c r="K596" t="b">
        <v>0</v>
      </c>
      <c r="L596">
        <v>1</v>
      </c>
      <c r="M596">
        <v>1</v>
      </c>
      <c r="N596">
        <v>0</v>
      </c>
      <c r="O596">
        <v>1</v>
      </c>
      <c r="P596">
        <v>0</v>
      </c>
      <c r="Q596">
        <v>0</v>
      </c>
    </row>
    <row r="597" spans="1:17" x14ac:dyDescent="0.3">
      <c r="A597" t="s">
        <v>41</v>
      </c>
      <c r="B597">
        <v>42000</v>
      </c>
      <c r="C597">
        <v>74000</v>
      </c>
      <c r="D597">
        <f>AVERAGE(Table_Data[[#This Row],[Salary (Min)]:[Salary (Max)]])</f>
        <v>58000</v>
      </c>
      <c r="E597" t="s">
        <v>6327</v>
      </c>
      <c r="F597" t="s">
        <v>19</v>
      </c>
      <c r="G597" t="s">
        <v>7692</v>
      </c>
      <c r="H597" t="s">
        <v>51</v>
      </c>
      <c r="I597" t="s">
        <v>37</v>
      </c>
      <c r="J597" t="s">
        <v>39</v>
      </c>
      <c r="K597" t="b">
        <v>0</v>
      </c>
      <c r="L597">
        <v>0</v>
      </c>
      <c r="M597">
        <v>0</v>
      </c>
      <c r="N597">
        <v>0</v>
      </c>
      <c r="O597">
        <v>0</v>
      </c>
      <c r="P597">
        <v>0</v>
      </c>
      <c r="Q597">
        <v>1</v>
      </c>
    </row>
    <row r="598" spans="1:17" x14ac:dyDescent="0.3">
      <c r="A598" t="s">
        <v>6172</v>
      </c>
      <c r="B598">
        <v>42000</v>
      </c>
      <c r="C598">
        <v>74000</v>
      </c>
      <c r="D598">
        <f>AVERAGE(Table_Data[[#This Row],[Salary (Min)]:[Salary (Max)]])</f>
        <v>58000</v>
      </c>
      <c r="E598" t="s">
        <v>6401</v>
      </c>
      <c r="F598" t="s">
        <v>19</v>
      </c>
      <c r="G598" t="s">
        <v>7692</v>
      </c>
      <c r="H598" t="s">
        <v>28</v>
      </c>
      <c r="I598" t="s">
        <v>58</v>
      </c>
      <c r="J598" t="s">
        <v>132</v>
      </c>
      <c r="K598" t="b">
        <v>0</v>
      </c>
      <c r="L598">
        <v>1</v>
      </c>
      <c r="M598">
        <v>1</v>
      </c>
      <c r="N598">
        <v>0</v>
      </c>
      <c r="O598">
        <v>1</v>
      </c>
      <c r="P598">
        <v>0</v>
      </c>
      <c r="Q598">
        <v>0</v>
      </c>
    </row>
    <row r="599" spans="1:17" x14ac:dyDescent="0.3">
      <c r="A599" t="s">
        <v>41</v>
      </c>
      <c r="B599">
        <v>42000</v>
      </c>
      <c r="C599">
        <v>74000</v>
      </c>
      <c r="D599">
        <f>AVERAGE(Table_Data[[#This Row],[Salary (Min)]:[Salary (Max)]])</f>
        <v>58000</v>
      </c>
      <c r="E599" t="s">
        <v>6350</v>
      </c>
      <c r="F599" t="s">
        <v>507</v>
      </c>
      <c r="G599" t="s">
        <v>7766</v>
      </c>
      <c r="H599" t="s">
        <v>20</v>
      </c>
      <c r="I599" t="s">
        <v>29</v>
      </c>
      <c r="J599" t="s">
        <v>47</v>
      </c>
      <c r="K599" t="b">
        <v>0</v>
      </c>
      <c r="L599">
        <v>1</v>
      </c>
      <c r="M599">
        <v>1</v>
      </c>
      <c r="N599">
        <v>0</v>
      </c>
      <c r="O599">
        <v>1</v>
      </c>
      <c r="P599">
        <v>0</v>
      </c>
      <c r="Q599">
        <v>0</v>
      </c>
    </row>
    <row r="600" spans="1:17" x14ac:dyDescent="0.3">
      <c r="A600" t="s">
        <v>41</v>
      </c>
      <c r="B600">
        <v>42000</v>
      </c>
      <c r="C600">
        <v>66000</v>
      </c>
      <c r="D600">
        <f>AVERAGE(Table_Data[[#This Row],[Salary (Min)]:[Salary (Max)]])</f>
        <v>54000</v>
      </c>
      <c r="E600" t="s">
        <v>6586</v>
      </c>
      <c r="F600" t="s">
        <v>354</v>
      </c>
      <c r="G600" t="s">
        <v>7675</v>
      </c>
      <c r="H600" t="s">
        <v>91</v>
      </c>
      <c r="I600" t="s">
        <v>282</v>
      </c>
      <c r="J600" t="s">
        <v>39</v>
      </c>
      <c r="K600" t="b">
        <v>0</v>
      </c>
      <c r="L600">
        <v>1</v>
      </c>
      <c r="M600">
        <v>1</v>
      </c>
      <c r="N600">
        <v>0</v>
      </c>
      <c r="O600">
        <v>0</v>
      </c>
      <c r="P600">
        <v>0</v>
      </c>
      <c r="Q600">
        <v>0</v>
      </c>
    </row>
    <row r="601" spans="1:17" x14ac:dyDescent="0.3">
      <c r="A601" t="s">
        <v>41</v>
      </c>
      <c r="B601">
        <v>42000</v>
      </c>
      <c r="C601">
        <v>74000</v>
      </c>
      <c r="D601">
        <f>AVERAGE(Table_Data[[#This Row],[Salary (Min)]:[Salary (Max)]])</f>
        <v>58000</v>
      </c>
      <c r="E601" t="s">
        <v>6353</v>
      </c>
      <c r="F601" t="s">
        <v>530</v>
      </c>
      <c r="G601" t="s">
        <v>7659</v>
      </c>
      <c r="H601" t="s">
        <v>35</v>
      </c>
      <c r="I601" t="s">
        <v>66</v>
      </c>
      <c r="J601" t="s">
        <v>132</v>
      </c>
      <c r="K601" t="b">
        <v>0</v>
      </c>
      <c r="L601">
        <v>1</v>
      </c>
      <c r="M601">
        <v>0</v>
      </c>
      <c r="N601">
        <v>0</v>
      </c>
      <c r="O601">
        <v>1</v>
      </c>
      <c r="P601">
        <v>1</v>
      </c>
      <c r="Q601">
        <v>1</v>
      </c>
    </row>
    <row r="602" spans="1:17" x14ac:dyDescent="0.3">
      <c r="A602" t="s">
        <v>41</v>
      </c>
      <c r="B602">
        <v>42000</v>
      </c>
      <c r="C602">
        <v>74000</v>
      </c>
      <c r="D602">
        <f>AVERAGE(Table_Data[[#This Row],[Salary (Min)]:[Salary (Max)]])</f>
        <v>58000</v>
      </c>
      <c r="E602" t="s">
        <v>6247</v>
      </c>
      <c r="F602" t="s">
        <v>19</v>
      </c>
      <c r="G602" t="s">
        <v>7692</v>
      </c>
      <c r="H602" t="s">
        <v>51</v>
      </c>
      <c r="I602" t="s">
        <v>46</v>
      </c>
      <c r="J602" t="s">
        <v>47</v>
      </c>
      <c r="K602" t="b">
        <v>0</v>
      </c>
      <c r="L602">
        <v>1</v>
      </c>
      <c r="M602">
        <v>1</v>
      </c>
      <c r="N602">
        <v>0</v>
      </c>
      <c r="O602">
        <v>1</v>
      </c>
      <c r="P602">
        <v>0</v>
      </c>
      <c r="Q602">
        <v>1</v>
      </c>
    </row>
    <row r="603" spans="1:17" x14ac:dyDescent="0.3">
      <c r="A603" t="s">
        <v>41</v>
      </c>
      <c r="B603">
        <v>42000</v>
      </c>
      <c r="C603">
        <v>74000</v>
      </c>
      <c r="D603">
        <f>AVERAGE(Table_Data[[#This Row],[Salary (Min)]:[Salary (Max)]])</f>
        <v>58000</v>
      </c>
      <c r="E603" t="s">
        <v>6411</v>
      </c>
      <c r="F603" t="s">
        <v>19</v>
      </c>
      <c r="G603" t="s">
        <v>7692</v>
      </c>
      <c r="H603" t="s">
        <v>118</v>
      </c>
      <c r="I603" t="s">
        <v>1127</v>
      </c>
      <c r="J603" t="s">
        <v>120</v>
      </c>
      <c r="K603" t="b">
        <v>1</v>
      </c>
      <c r="L603">
        <v>1</v>
      </c>
      <c r="M603">
        <v>0</v>
      </c>
      <c r="N603">
        <v>0</v>
      </c>
      <c r="O603">
        <v>1</v>
      </c>
      <c r="P603">
        <v>0</v>
      </c>
      <c r="Q603">
        <v>1</v>
      </c>
    </row>
    <row r="604" spans="1:17" x14ac:dyDescent="0.3">
      <c r="A604" t="s">
        <v>41</v>
      </c>
      <c r="B604">
        <v>42000</v>
      </c>
      <c r="C604">
        <v>74000</v>
      </c>
      <c r="D604">
        <f>AVERAGE(Table_Data[[#This Row],[Salary (Min)]:[Salary (Max)]])</f>
        <v>58000</v>
      </c>
      <c r="E604" t="s">
        <v>6401</v>
      </c>
      <c r="F604" t="s">
        <v>530</v>
      </c>
      <c r="G604" t="s">
        <v>7659</v>
      </c>
      <c r="H604" t="s">
        <v>28</v>
      </c>
      <c r="I604" t="s">
        <v>58</v>
      </c>
      <c r="J604" t="s">
        <v>132</v>
      </c>
      <c r="K604" t="b">
        <v>0</v>
      </c>
      <c r="L604">
        <v>1</v>
      </c>
      <c r="M604">
        <v>0</v>
      </c>
      <c r="N604">
        <v>0</v>
      </c>
      <c r="O604">
        <v>1</v>
      </c>
      <c r="P604">
        <v>1</v>
      </c>
      <c r="Q604">
        <v>1</v>
      </c>
    </row>
    <row r="605" spans="1:17" x14ac:dyDescent="0.3">
      <c r="A605" t="s">
        <v>41</v>
      </c>
      <c r="B605">
        <v>42000</v>
      </c>
      <c r="C605">
        <v>74000</v>
      </c>
      <c r="D605">
        <f>AVERAGE(Table_Data[[#This Row],[Salary (Min)]:[Salary (Max)]])</f>
        <v>58000</v>
      </c>
      <c r="E605" t="s">
        <v>6402</v>
      </c>
      <c r="F605" t="s">
        <v>19</v>
      </c>
      <c r="G605" t="s">
        <v>7692</v>
      </c>
      <c r="H605" t="s">
        <v>20</v>
      </c>
      <c r="I605" t="s">
        <v>29</v>
      </c>
      <c r="J605" t="s">
        <v>160</v>
      </c>
      <c r="K605" t="b">
        <v>0</v>
      </c>
      <c r="L605">
        <v>1</v>
      </c>
      <c r="M605">
        <v>1</v>
      </c>
      <c r="N605">
        <v>1</v>
      </c>
      <c r="O605">
        <v>1</v>
      </c>
      <c r="P605">
        <v>2</v>
      </c>
      <c r="Q605">
        <v>1</v>
      </c>
    </row>
    <row r="606" spans="1:17" x14ac:dyDescent="0.3">
      <c r="A606" t="s">
        <v>41</v>
      </c>
      <c r="B606">
        <v>42000</v>
      </c>
      <c r="C606">
        <v>74000</v>
      </c>
      <c r="D606">
        <f>AVERAGE(Table_Data[[#This Row],[Salary (Min)]:[Salary (Max)]])</f>
        <v>58000</v>
      </c>
      <c r="E606" t="s">
        <v>6403</v>
      </c>
      <c r="F606" t="s">
        <v>19</v>
      </c>
      <c r="G606" t="s">
        <v>7692</v>
      </c>
      <c r="H606" t="s">
        <v>72</v>
      </c>
      <c r="I606" t="s">
        <v>22</v>
      </c>
      <c r="J606" t="s">
        <v>24</v>
      </c>
      <c r="K606" t="b">
        <v>0</v>
      </c>
      <c r="L606">
        <v>1</v>
      </c>
      <c r="M606">
        <v>0</v>
      </c>
      <c r="N606">
        <v>0</v>
      </c>
      <c r="O606">
        <v>0</v>
      </c>
      <c r="P606">
        <v>0</v>
      </c>
      <c r="Q606">
        <v>1</v>
      </c>
    </row>
    <row r="607" spans="1:17" x14ac:dyDescent="0.3">
      <c r="A607" t="s">
        <v>41</v>
      </c>
      <c r="B607">
        <v>42000</v>
      </c>
      <c r="C607">
        <v>74000</v>
      </c>
      <c r="D607">
        <f>AVERAGE(Table_Data[[#This Row],[Salary (Min)]:[Salary (Max)]])</f>
        <v>58000</v>
      </c>
      <c r="E607" t="s">
        <v>6400</v>
      </c>
      <c r="F607" t="s">
        <v>19</v>
      </c>
      <c r="G607" t="s">
        <v>7692</v>
      </c>
      <c r="H607" t="s">
        <v>91</v>
      </c>
      <c r="I607" t="s">
        <v>222</v>
      </c>
      <c r="J607" t="s">
        <v>39</v>
      </c>
      <c r="K607" t="b">
        <v>0</v>
      </c>
      <c r="L607">
        <v>1</v>
      </c>
      <c r="M607">
        <v>0</v>
      </c>
      <c r="N607">
        <v>0</v>
      </c>
      <c r="O607">
        <v>1</v>
      </c>
      <c r="P607">
        <v>0</v>
      </c>
      <c r="Q607">
        <v>1</v>
      </c>
    </row>
    <row r="608" spans="1:17" x14ac:dyDescent="0.3">
      <c r="A608" t="s">
        <v>41</v>
      </c>
      <c r="B608">
        <v>42000</v>
      </c>
      <c r="C608">
        <v>74000</v>
      </c>
      <c r="D608">
        <f>AVERAGE(Table_Data[[#This Row],[Salary (Min)]:[Salary (Max)]])</f>
        <v>58000</v>
      </c>
      <c r="E608" t="s">
        <v>6398</v>
      </c>
      <c r="F608" t="s">
        <v>507</v>
      </c>
      <c r="G608" t="s">
        <v>7766</v>
      </c>
      <c r="H608" t="s">
        <v>35</v>
      </c>
      <c r="I608" t="s">
        <v>29</v>
      </c>
      <c r="J608" t="s">
        <v>39</v>
      </c>
      <c r="K608" t="b">
        <v>0</v>
      </c>
      <c r="L608">
        <v>0</v>
      </c>
      <c r="M608">
        <v>0</v>
      </c>
      <c r="N608">
        <v>0</v>
      </c>
      <c r="O608">
        <v>0</v>
      </c>
      <c r="P608">
        <v>0</v>
      </c>
      <c r="Q608">
        <v>0</v>
      </c>
    </row>
    <row r="609" spans="1:17" x14ac:dyDescent="0.3">
      <c r="A609" t="s">
        <v>41</v>
      </c>
      <c r="B609">
        <v>42000</v>
      </c>
      <c r="C609">
        <v>74000</v>
      </c>
      <c r="D609">
        <f>AVERAGE(Table_Data[[#This Row],[Salary (Min)]:[Salary (Max)]])</f>
        <v>58000</v>
      </c>
      <c r="E609" t="s">
        <v>6247</v>
      </c>
      <c r="F609" t="s">
        <v>19</v>
      </c>
      <c r="G609" t="s">
        <v>7692</v>
      </c>
      <c r="H609" t="s">
        <v>51</v>
      </c>
      <c r="I609" t="s">
        <v>46</v>
      </c>
      <c r="J609" t="s">
        <v>47</v>
      </c>
      <c r="K609" t="b">
        <v>0</v>
      </c>
      <c r="L609">
        <v>1</v>
      </c>
      <c r="M609">
        <v>0</v>
      </c>
      <c r="N609">
        <v>0</v>
      </c>
      <c r="O609">
        <v>0</v>
      </c>
      <c r="P609">
        <v>0</v>
      </c>
      <c r="Q609">
        <v>1</v>
      </c>
    </row>
    <row r="610" spans="1:17" x14ac:dyDescent="0.3">
      <c r="A610" t="s">
        <v>41</v>
      </c>
      <c r="B610">
        <v>42000</v>
      </c>
      <c r="C610">
        <v>74000</v>
      </c>
      <c r="D610">
        <f>AVERAGE(Table_Data[[#This Row],[Salary (Min)]:[Salary (Max)]])</f>
        <v>58000</v>
      </c>
      <c r="E610" t="s">
        <v>6259</v>
      </c>
      <c r="F610" t="s">
        <v>19</v>
      </c>
      <c r="G610" t="s">
        <v>7692</v>
      </c>
      <c r="H610" t="s">
        <v>35</v>
      </c>
      <c r="I610" t="s">
        <v>66</v>
      </c>
      <c r="J610" t="s">
        <v>24</v>
      </c>
      <c r="K610" t="b">
        <v>0</v>
      </c>
      <c r="L610">
        <v>1</v>
      </c>
      <c r="M610">
        <v>0</v>
      </c>
      <c r="N610">
        <v>0</v>
      </c>
      <c r="O610">
        <v>0</v>
      </c>
      <c r="P610">
        <v>0</v>
      </c>
      <c r="Q610">
        <v>0</v>
      </c>
    </row>
    <row r="611" spans="1:17" x14ac:dyDescent="0.3">
      <c r="A611" t="s">
        <v>41</v>
      </c>
      <c r="B611">
        <v>42000</v>
      </c>
      <c r="C611">
        <v>74000</v>
      </c>
      <c r="D611">
        <f>AVERAGE(Table_Data[[#This Row],[Salary (Min)]:[Salary (Max)]])</f>
        <v>58000</v>
      </c>
      <c r="E611" t="s">
        <v>6240</v>
      </c>
      <c r="F611" t="s">
        <v>19</v>
      </c>
      <c r="G611" t="s">
        <v>7692</v>
      </c>
      <c r="H611" t="s">
        <v>35</v>
      </c>
      <c r="I611" t="s">
        <v>419</v>
      </c>
      <c r="J611" t="s">
        <v>39</v>
      </c>
      <c r="K611" t="b">
        <v>0</v>
      </c>
      <c r="L611">
        <v>0</v>
      </c>
      <c r="M611">
        <v>0</v>
      </c>
      <c r="N611">
        <v>0</v>
      </c>
      <c r="O611">
        <v>0</v>
      </c>
      <c r="P611">
        <v>0</v>
      </c>
      <c r="Q611">
        <v>0</v>
      </c>
    </row>
    <row r="612" spans="1:17" x14ac:dyDescent="0.3">
      <c r="A612" t="s">
        <v>41</v>
      </c>
      <c r="B612">
        <v>42000</v>
      </c>
      <c r="C612">
        <v>74000</v>
      </c>
      <c r="D612">
        <f>AVERAGE(Table_Data[[#This Row],[Salary (Min)]:[Salary (Max)]])</f>
        <v>58000</v>
      </c>
      <c r="E612" t="s">
        <v>6406</v>
      </c>
      <c r="F612" t="s">
        <v>19</v>
      </c>
      <c r="G612" t="s">
        <v>7692</v>
      </c>
      <c r="H612" t="s">
        <v>28</v>
      </c>
      <c r="I612" t="s">
        <v>46</v>
      </c>
      <c r="J612" t="s">
        <v>31</v>
      </c>
      <c r="K612" t="b">
        <v>0</v>
      </c>
      <c r="L612">
        <v>1</v>
      </c>
      <c r="M612">
        <v>1</v>
      </c>
      <c r="N612">
        <v>0</v>
      </c>
      <c r="O612">
        <v>1</v>
      </c>
      <c r="P612">
        <v>0</v>
      </c>
      <c r="Q612">
        <v>1</v>
      </c>
    </row>
    <row r="613" spans="1:17" x14ac:dyDescent="0.3">
      <c r="A613" t="s">
        <v>41</v>
      </c>
      <c r="B613">
        <v>42000</v>
      </c>
      <c r="C613">
        <v>74000</v>
      </c>
      <c r="D613">
        <f>AVERAGE(Table_Data[[#This Row],[Salary (Min)]:[Salary (Max)]])</f>
        <v>58000</v>
      </c>
      <c r="E613" t="s">
        <v>6405</v>
      </c>
      <c r="F613" t="s">
        <v>103</v>
      </c>
      <c r="G613" t="s">
        <v>7690</v>
      </c>
      <c r="H613" t="s">
        <v>20</v>
      </c>
      <c r="I613" t="s">
        <v>178</v>
      </c>
      <c r="J613" t="s">
        <v>160</v>
      </c>
      <c r="K613" t="b">
        <v>0</v>
      </c>
      <c r="L613">
        <v>0</v>
      </c>
      <c r="M613">
        <v>0</v>
      </c>
      <c r="N613">
        <v>0</v>
      </c>
      <c r="O613">
        <v>0</v>
      </c>
      <c r="P613">
        <v>0</v>
      </c>
      <c r="Q613">
        <v>0</v>
      </c>
    </row>
    <row r="614" spans="1:17" x14ac:dyDescent="0.3">
      <c r="A614" t="s">
        <v>41</v>
      </c>
      <c r="B614">
        <v>42000</v>
      </c>
      <c r="C614">
        <v>74000</v>
      </c>
      <c r="D614">
        <f>AVERAGE(Table_Data[[#This Row],[Salary (Min)]:[Salary (Max)]])</f>
        <v>58000</v>
      </c>
      <c r="E614" t="s">
        <v>6348</v>
      </c>
      <c r="F614" t="s">
        <v>19</v>
      </c>
      <c r="G614" t="s">
        <v>7692</v>
      </c>
      <c r="H614" t="s">
        <v>35</v>
      </c>
      <c r="I614" t="s">
        <v>29</v>
      </c>
      <c r="J614" t="s">
        <v>229</v>
      </c>
      <c r="K614" t="b">
        <v>0</v>
      </c>
      <c r="L614">
        <v>1</v>
      </c>
      <c r="M614">
        <v>0</v>
      </c>
      <c r="N614">
        <v>0</v>
      </c>
      <c r="O614">
        <v>1</v>
      </c>
      <c r="P614">
        <v>0</v>
      </c>
      <c r="Q614">
        <v>0</v>
      </c>
    </row>
    <row r="615" spans="1:17" x14ac:dyDescent="0.3">
      <c r="A615" t="s">
        <v>41</v>
      </c>
      <c r="B615">
        <v>42000</v>
      </c>
      <c r="C615">
        <v>74000</v>
      </c>
      <c r="D615">
        <f>AVERAGE(Table_Data[[#This Row],[Salary (Min)]:[Salary (Max)]])</f>
        <v>58000</v>
      </c>
      <c r="E615" t="s">
        <v>6210</v>
      </c>
      <c r="F615" t="s">
        <v>19</v>
      </c>
      <c r="G615" t="s">
        <v>7692</v>
      </c>
      <c r="H615" t="s">
        <v>51</v>
      </c>
      <c r="I615" t="s">
        <v>46</v>
      </c>
      <c r="J615" t="s">
        <v>24</v>
      </c>
      <c r="K615" t="b">
        <v>0</v>
      </c>
      <c r="L615">
        <v>1</v>
      </c>
      <c r="M615">
        <v>0</v>
      </c>
      <c r="N615">
        <v>0</v>
      </c>
      <c r="O615">
        <v>0</v>
      </c>
      <c r="P615">
        <v>1</v>
      </c>
      <c r="Q615">
        <v>0</v>
      </c>
    </row>
    <row r="616" spans="1:17" x14ac:dyDescent="0.3">
      <c r="A616" t="s">
        <v>41</v>
      </c>
      <c r="B616">
        <v>42000</v>
      </c>
      <c r="C616">
        <v>74000</v>
      </c>
      <c r="D616">
        <f>AVERAGE(Table_Data[[#This Row],[Salary (Min)]:[Salary (Max)]])</f>
        <v>58000</v>
      </c>
      <c r="E616" t="s">
        <v>6404</v>
      </c>
      <c r="F616" t="s">
        <v>1086</v>
      </c>
      <c r="G616" t="s">
        <v>7776</v>
      </c>
      <c r="H616" t="s">
        <v>91</v>
      </c>
      <c r="I616" t="s">
        <v>119</v>
      </c>
      <c r="J616" t="s">
        <v>39</v>
      </c>
      <c r="K616" t="b">
        <v>0</v>
      </c>
      <c r="L616">
        <v>0</v>
      </c>
      <c r="M616">
        <v>0</v>
      </c>
      <c r="N616">
        <v>0</v>
      </c>
      <c r="O616">
        <v>0</v>
      </c>
      <c r="P616">
        <v>0</v>
      </c>
      <c r="Q616">
        <v>1</v>
      </c>
    </row>
    <row r="617" spans="1:17" x14ac:dyDescent="0.3">
      <c r="A617" t="s">
        <v>41</v>
      </c>
      <c r="B617">
        <v>42000</v>
      </c>
      <c r="C617">
        <v>66000</v>
      </c>
      <c r="D617">
        <f>AVERAGE(Table_Data[[#This Row],[Salary (Min)]:[Salary (Max)]])</f>
        <v>54000</v>
      </c>
      <c r="E617" t="s">
        <v>6622</v>
      </c>
      <c r="F617" t="s">
        <v>1990</v>
      </c>
      <c r="G617" t="s">
        <v>7665</v>
      </c>
      <c r="H617" t="s">
        <v>35</v>
      </c>
      <c r="I617" t="s">
        <v>222</v>
      </c>
      <c r="J617" t="s">
        <v>24</v>
      </c>
      <c r="K617" t="b">
        <v>0</v>
      </c>
      <c r="L617">
        <v>1</v>
      </c>
      <c r="M617">
        <v>1</v>
      </c>
      <c r="N617">
        <v>0</v>
      </c>
      <c r="O617">
        <v>1</v>
      </c>
      <c r="P617">
        <v>1</v>
      </c>
      <c r="Q617">
        <v>0</v>
      </c>
    </row>
    <row r="618" spans="1:17" x14ac:dyDescent="0.3">
      <c r="A618" t="s">
        <v>41</v>
      </c>
      <c r="B618">
        <v>42000</v>
      </c>
      <c r="C618">
        <v>66000</v>
      </c>
      <c r="D618">
        <f>AVERAGE(Table_Data[[#This Row],[Salary (Min)]:[Salary (Max)]])</f>
        <v>54000</v>
      </c>
      <c r="E618" t="s">
        <v>6617</v>
      </c>
      <c r="F618" t="s">
        <v>1681</v>
      </c>
      <c r="G618" t="s">
        <v>7777</v>
      </c>
      <c r="H618" t="s">
        <v>35</v>
      </c>
      <c r="I618" t="s">
        <v>37</v>
      </c>
      <c r="J618" t="s">
        <v>39</v>
      </c>
      <c r="K618" t="b">
        <v>0</v>
      </c>
      <c r="L618">
        <v>1</v>
      </c>
      <c r="M618">
        <v>1</v>
      </c>
      <c r="N618">
        <v>0</v>
      </c>
      <c r="O618">
        <v>1</v>
      </c>
      <c r="P618">
        <v>1</v>
      </c>
      <c r="Q618">
        <v>1</v>
      </c>
    </row>
    <row r="619" spans="1:17" x14ac:dyDescent="0.3">
      <c r="A619" t="s">
        <v>41</v>
      </c>
      <c r="B619">
        <v>42000</v>
      </c>
      <c r="C619">
        <v>66000</v>
      </c>
      <c r="D619">
        <f>AVERAGE(Table_Data[[#This Row],[Salary (Min)]:[Salary (Max)]])</f>
        <v>54000</v>
      </c>
      <c r="E619" t="s">
        <v>6636</v>
      </c>
      <c r="F619" t="s">
        <v>1771</v>
      </c>
      <c r="G619" t="s">
        <v>7749</v>
      </c>
      <c r="H619" t="s">
        <v>91</v>
      </c>
      <c r="I619" t="s">
        <v>46</v>
      </c>
      <c r="J619" t="s">
        <v>106</v>
      </c>
      <c r="K619" t="b">
        <v>0</v>
      </c>
      <c r="L619">
        <v>0</v>
      </c>
      <c r="M619">
        <v>0</v>
      </c>
      <c r="N619">
        <v>0</v>
      </c>
      <c r="O619">
        <v>0</v>
      </c>
      <c r="P619">
        <v>0</v>
      </c>
      <c r="Q619">
        <v>0</v>
      </c>
    </row>
    <row r="620" spans="1:17" x14ac:dyDescent="0.3">
      <c r="A620" t="s">
        <v>41</v>
      </c>
      <c r="B620">
        <v>42000</v>
      </c>
      <c r="C620">
        <v>66000</v>
      </c>
      <c r="D620">
        <f>AVERAGE(Table_Data[[#This Row],[Salary (Min)]:[Salary (Max)]])</f>
        <v>54000</v>
      </c>
      <c r="E620" t="s">
        <v>6637</v>
      </c>
      <c r="F620" t="s">
        <v>136</v>
      </c>
      <c r="G620" t="s">
        <v>7778</v>
      </c>
      <c r="H620" t="s">
        <v>20</v>
      </c>
      <c r="I620" t="s">
        <v>2047</v>
      </c>
      <c r="J620" t="s">
        <v>39</v>
      </c>
      <c r="K620" t="b">
        <v>0</v>
      </c>
      <c r="L620">
        <v>1</v>
      </c>
      <c r="M620">
        <v>0</v>
      </c>
      <c r="N620">
        <v>0</v>
      </c>
      <c r="O620">
        <v>1</v>
      </c>
      <c r="P620">
        <v>0</v>
      </c>
      <c r="Q620">
        <v>0</v>
      </c>
    </row>
    <row r="621" spans="1:17" x14ac:dyDescent="0.3">
      <c r="A621" t="s">
        <v>41</v>
      </c>
      <c r="B621">
        <v>42000</v>
      </c>
      <c r="C621">
        <v>66000</v>
      </c>
      <c r="D621">
        <f>AVERAGE(Table_Data[[#This Row],[Salary (Min)]:[Salary (Max)]])</f>
        <v>54000</v>
      </c>
      <c r="E621" t="s">
        <v>6612</v>
      </c>
      <c r="F621" t="s">
        <v>1838</v>
      </c>
      <c r="G621" t="s">
        <v>7666</v>
      </c>
      <c r="H621" t="s">
        <v>28</v>
      </c>
      <c r="I621" t="s">
        <v>66</v>
      </c>
      <c r="J621" t="s">
        <v>132</v>
      </c>
      <c r="K621" t="b">
        <v>0</v>
      </c>
      <c r="L621">
        <v>0</v>
      </c>
      <c r="M621">
        <v>0</v>
      </c>
      <c r="N621">
        <v>0</v>
      </c>
      <c r="O621">
        <v>0</v>
      </c>
      <c r="P621">
        <v>0</v>
      </c>
      <c r="Q621">
        <v>0</v>
      </c>
    </row>
    <row r="622" spans="1:17" x14ac:dyDescent="0.3">
      <c r="A622" t="s">
        <v>41</v>
      </c>
      <c r="B622">
        <v>42000</v>
      </c>
      <c r="C622">
        <v>66000</v>
      </c>
      <c r="D622">
        <f>AVERAGE(Table_Data[[#This Row],[Salary (Min)]:[Salary (Max)]])</f>
        <v>54000</v>
      </c>
      <c r="E622" t="s">
        <v>6604</v>
      </c>
      <c r="F622" t="s">
        <v>1828</v>
      </c>
      <c r="G622" t="s">
        <v>7779</v>
      </c>
      <c r="H622" t="s">
        <v>35</v>
      </c>
      <c r="I622" t="s">
        <v>194</v>
      </c>
      <c r="J622" t="s">
        <v>39</v>
      </c>
      <c r="K622" t="b">
        <v>0</v>
      </c>
      <c r="L622">
        <v>0</v>
      </c>
      <c r="M622">
        <v>0</v>
      </c>
      <c r="N622">
        <v>0</v>
      </c>
      <c r="O622">
        <v>0</v>
      </c>
      <c r="P622">
        <v>0</v>
      </c>
      <c r="Q622">
        <v>0</v>
      </c>
    </row>
    <row r="623" spans="1:17" x14ac:dyDescent="0.3">
      <c r="A623" t="s">
        <v>41</v>
      </c>
      <c r="B623">
        <v>42000</v>
      </c>
      <c r="C623">
        <v>66000</v>
      </c>
      <c r="D623">
        <f>AVERAGE(Table_Data[[#This Row],[Salary (Min)]:[Salary (Max)]])</f>
        <v>54000</v>
      </c>
      <c r="E623" t="s">
        <v>6641</v>
      </c>
      <c r="F623" t="s">
        <v>2065</v>
      </c>
      <c r="G623" t="s">
        <v>7780</v>
      </c>
      <c r="H623" t="s">
        <v>35</v>
      </c>
      <c r="I623" t="s">
        <v>2066</v>
      </c>
      <c r="J623" t="s">
        <v>24</v>
      </c>
      <c r="K623" t="b">
        <v>0</v>
      </c>
      <c r="L623">
        <v>0</v>
      </c>
      <c r="M623">
        <v>0</v>
      </c>
      <c r="N623">
        <v>0</v>
      </c>
      <c r="O623">
        <v>0</v>
      </c>
      <c r="P623">
        <v>0</v>
      </c>
      <c r="Q623">
        <v>1</v>
      </c>
    </row>
    <row r="624" spans="1:17" x14ac:dyDescent="0.3">
      <c r="A624" t="s">
        <v>41</v>
      </c>
      <c r="B624">
        <v>42000</v>
      </c>
      <c r="C624">
        <v>66000</v>
      </c>
      <c r="D624">
        <f>AVERAGE(Table_Data[[#This Row],[Salary (Min)]:[Salary (Max)]])</f>
        <v>54000</v>
      </c>
      <c r="E624" t="s">
        <v>6642</v>
      </c>
      <c r="F624" t="s">
        <v>354</v>
      </c>
      <c r="G624" t="s">
        <v>7675</v>
      </c>
      <c r="H624" t="s">
        <v>91</v>
      </c>
      <c r="I624" t="s">
        <v>37</v>
      </c>
      <c r="J624" t="s">
        <v>160</v>
      </c>
      <c r="K624" t="b">
        <v>0</v>
      </c>
      <c r="L624">
        <v>0</v>
      </c>
      <c r="M624">
        <v>0</v>
      </c>
      <c r="N624">
        <v>0</v>
      </c>
      <c r="O624">
        <v>0</v>
      </c>
      <c r="P624">
        <v>0</v>
      </c>
      <c r="Q624">
        <v>0</v>
      </c>
    </row>
    <row r="625" spans="1:17" x14ac:dyDescent="0.3">
      <c r="A625" t="s">
        <v>41</v>
      </c>
      <c r="B625">
        <v>42000</v>
      </c>
      <c r="C625">
        <v>66000</v>
      </c>
      <c r="D625">
        <f>AVERAGE(Table_Data[[#This Row],[Salary (Min)]:[Salary (Max)]])</f>
        <v>54000</v>
      </c>
      <c r="E625" t="s">
        <v>6635</v>
      </c>
      <c r="F625" t="s">
        <v>1681</v>
      </c>
      <c r="G625" t="s">
        <v>7777</v>
      </c>
      <c r="H625" t="s">
        <v>28</v>
      </c>
      <c r="I625" t="s">
        <v>202</v>
      </c>
      <c r="J625" t="s">
        <v>132</v>
      </c>
      <c r="K625" t="b">
        <v>0</v>
      </c>
      <c r="L625">
        <v>1</v>
      </c>
      <c r="M625">
        <v>1</v>
      </c>
      <c r="N625">
        <v>0</v>
      </c>
      <c r="O625">
        <v>1</v>
      </c>
      <c r="P625">
        <v>0</v>
      </c>
      <c r="Q625">
        <v>1</v>
      </c>
    </row>
    <row r="626" spans="1:17" x14ac:dyDescent="0.3">
      <c r="A626" t="s">
        <v>41</v>
      </c>
      <c r="B626">
        <v>42000</v>
      </c>
      <c r="C626">
        <v>66000</v>
      </c>
      <c r="D626">
        <f>AVERAGE(Table_Data[[#This Row],[Salary (Min)]:[Salary (Max)]])</f>
        <v>54000</v>
      </c>
      <c r="E626" t="s">
        <v>6628</v>
      </c>
      <c r="F626" t="s">
        <v>1705</v>
      </c>
      <c r="G626" t="s">
        <v>7748</v>
      </c>
      <c r="H626" t="s">
        <v>91</v>
      </c>
      <c r="I626" t="s">
        <v>29</v>
      </c>
      <c r="J626" t="s">
        <v>106</v>
      </c>
      <c r="K626" t="b">
        <v>0</v>
      </c>
      <c r="L626">
        <v>1</v>
      </c>
      <c r="M626">
        <v>1</v>
      </c>
      <c r="N626">
        <v>0</v>
      </c>
      <c r="O626">
        <v>1</v>
      </c>
      <c r="P626">
        <v>0</v>
      </c>
      <c r="Q626">
        <v>0</v>
      </c>
    </row>
    <row r="627" spans="1:17" x14ac:dyDescent="0.3">
      <c r="A627" t="s">
        <v>6172</v>
      </c>
      <c r="B627">
        <v>42000</v>
      </c>
      <c r="C627">
        <v>66000</v>
      </c>
      <c r="D627">
        <f>AVERAGE(Table_Data[[#This Row],[Salary (Min)]:[Salary (Max)]])</f>
        <v>54000</v>
      </c>
      <c r="E627" t="s">
        <v>6629</v>
      </c>
      <c r="F627" t="s">
        <v>217</v>
      </c>
      <c r="G627" t="s">
        <v>7671</v>
      </c>
      <c r="H627" t="s">
        <v>118</v>
      </c>
      <c r="I627" t="s">
        <v>222</v>
      </c>
      <c r="J627" t="s">
        <v>160</v>
      </c>
      <c r="K627" t="b">
        <v>0</v>
      </c>
      <c r="L627">
        <v>1</v>
      </c>
      <c r="M627">
        <v>0</v>
      </c>
      <c r="N627">
        <v>0</v>
      </c>
      <c r="O627">
        <v>0</v>
      </c>
      <c r="P627">
        <v>0</v>
      </c>
      <c r="Q627">
        <v>1</v>
      </c>
    </row>
    <row r="628" spans="1:17" x14ac:dyDescent="0.3">
      <c r="A628" t="s">
        <v>41</v>
      </c>
      <c r="B628">
        <v>42000</v>
      </c>
      <c r="C628">
        <v>66000</v>
      </c>
      <c r="D628">
        <f>AVERAGE(Table_Data[[#This Row],[Salary (Min)]:[Salary (Max)]])</f>
        <v>54000</v>
      </c>
      <c r="E628" t="s">
        <v>6626</v>
      </c>
      <c r="F628" t="s">
        <v>245</v>
      </c>
      <c r="G628" t="s">
        <v>7669</v>
      </c>
      <c r="H628" t="s">
        <v>20</v>
      </c>
      <c r="I628" t="s">
        <v>202</v>
      </c>
      <c r="J628" t="s">
        <v>120</v>
      </c>
      <c r="K628" t="b">
        <v>0</v>
      </c>
      <c r="L628">
        <v>0</v>
      </c>
      <c r="M628">
        <v>0</v>
      </c>
      <c r="N628">
        <v>0</v>
      </c>
      <c r="O628">
        <v>0</v>
      </c>
      <c r="P628">
        <v>0</v>
      </c>
      <c r="Q628">
        <v>1</v>
      </c>
    </row>
    <row r="629" spans="1:17" x14ac:dyDescent="0.3">
      <c r="A629" t="s">
        <v>41</v>
      </c>
      <c r="B629">
        <v>42000</v>
      </c>
      <c r="C629">
        <v>66000</v>
      </c>
      <c r="D629">
        <f>AVERAGE(Table_Data[[#This Row],[Salary (Min)]:[Salary (Max)]])</f>
        <v>54000</v>
      </c>
      <c r="E629" t="s">
        <v>6624</v>
      </c>
      <c r="F629" t="s">
        <v>354</v>
      </c>
      <c r="G629" t="s">
        <v>7675</v>
      </c>
      <c r="H629" t="s">
        <v>20</v>
      </c>
      <c r="I629" t="s">
        <v>46</v>
      </c>
      <c r="J629" t="s">
        <v>120</v>
      </c>
      <c r="K629" t="b">
        <v>0</v>
      </c>
      <c r="L629">
        <v>1</v>
      </c>
      <c r="M629">
        <v>1</v>
      </c>
      <c r="N629">
        <v>0</v>
      </c>
      <c r="O629">
        <v>0</v>
      </c>
      <c r="P629">
        <v>1</v>
      </c>
      <c r="Q629">
        <v>1</v>
      </c>
    </row>
    <row r="630" spans="1:17" x14ac:dyDescent="0.3">
      <c r="A630" t="s">
        <v>41</v>
      </c>
      <c r="B630">
        <v>42000</v>
      </c>
      <c r="C630">
        <v>66000</v>
      </c>
      <c r="D630">
        <f>AVERAGE(Table_Data[[#This Row],[Salary (Min)]:[Salary (Max)]])</f>
        <v>54000</v>
      </c>
      <c r="E630" t="s">
        <v>6535</v>
      </c>
      <c r="F630" t="s">
        <v>245</v>
      </c>
      <c r="G630" t="s">
        <v>7669</v>
      </c>
      <c r="H630" t="s">
        <v>20</v>
      </c>
      <c r="I630" t="s">
        <v>222</v>
      </c>
      <c r="J630" t="s">
        <v>47</v>
      </c>
      <c r="K630" t="b">
        <v>0</v>
      </c>
      <c r="L630">
        <v>1</v>
      </c>
      <c r="M630">
        <v>0</v>
      </c>
      <c r="N630">
        <v>0</v>
      </c>
      <c r="O630">
        <v>1</v>
      </c>
      <c r="P630">
        <v>0</v>
      </c>
      <c r="Q630">
        <v>1</v>
      </c>
    </row>
    <row r="631" spans="1:17" x14ac:dyDescent="0.3">
      <c r="A631" t="s">
        <v>41</v>
      </c>
      <c r="B631">
        <v>42000</v>
      </c>
      <c r="C631">
        <v>66000</v>
      </c>
      <c r="D631">
        <f>AVERAGE(Table_Data[[#This Row],[Salary (Min)]:[Salary (Max)]])</f>
        <v>54000</v>
      </c>
      <c r="E631" t="s">
        <v>6633</v>
      </c>
      <c r="F631" t="s">
        <v>354</v>
      </c>
      <c r="G631" t="s">
        <v>7675</v>
      </c>
      <c r="H631" t="s">
        <v>91</v>
      </c>
      <c r="I631" t="s">
        <v>46</v>
      </c>
      <c r="J631" t="s">
        <v>160</v>
      </c>
      <c r="K631" t="b">
        <v>0</v>
      </c>
      <c r="L631">
        <v>0</v>
      </c>
      <c r="M631">
        <v>0</v>
      </c>
      <c r="N631">
        <v>0</v>
      </c>
      <c r="O631">
        <v>0</v>
      </c>
      <c r="P631">
        <v>0</v>
      </c>
      <c r="Q631">
        <v>1</v>
      </c>
    </row>
    <row r="632" spans="1:17" x14ac:dyDescent="0.3">
      <c r="A632" t="s">
        <v>41</v>
      </c>
      <c r="B632">
        <v>42000</v>
      </c>
      <c r="C632">
        <v>66000</v>
      </c>
      <c r="D632">
        <f>AVERAGE(Table_Data[[#This Row],[Salary (Min)]:[Salary (Max)]])</f>
        <v>54000</v>
      </c>
      <c r="E632" t="s">
        <v>6634</v>
      </c>
      <c r="F632" t="s">
        <v>1681</v>
      </c>
      <c r="G632" t="s">
        <v>7777</v>
      </c>
      <c r="H632" t="s">
        <v>51</v>
      </c>
      <c r="I632" t="s">
        <v>543</v>
      </c>
      <c r="J632" t="s">
        <v>39</v>
      </c>
      <c r="K632" t="b">
        <v>0</v>
      </c>
      <c r="L632">
        <v>1</v>
      </c>
      <c r="M632">
        <v>1</v>
      </c>
      <c r="N632">
        <v>0</v>
      </c>
      <c r="O632">
        <v>0</v>
      </c>
      <c r="P632">
        <v>0</v>
      </c>
      <c r="Q632">
        <v>1</v>
      </c>
    </row>
    <row r="633" spans="1:17" x14ac:dyDescent="0.3">
      <c r="A633" t="s">
        <v>41</v>
      </c>
      <c r="B633">
        <v>42000</v>
      </c>
      <c r="C633">
        <v>66000</v>
      </c>
      <c r="D633">
        <f>AVERAGE(Table_Data[[#This Row],[Salary (Min)]:[Salary (Max)]])</f>
        <v>54000</v>
      </c>
      <c r="E633" t="s">
        <v>6632</v>
      </c>
      <c r="F633" t="s">
        <v>1990</v>
      </c>
      <c r="G633" t="s">
        <v>7665</v>
      </c>
      <c r="H633" t="s">
        <v>28</v>
      </c>
      <c r="I633" t="s">
        <v>1489</v>
      </c>
      <c r="J633" t="s">
        <v>132</v>
      </c>
      <c r="K633" t="b">
        <v>0</v>
      </c>
      <c r="L633">
        <v>1</v>
      </c>
      <c r="M633">
        <v>1</v>
      </c>
      <c r="N633">
        <v>0</v>
      </c>
      <c r="O633">
        <v>0</v>
      </c>
      <c r="P633">
        <v>0</v>
      </c>
      <c r="Q633">
        <v>1</v>
      </c>
    </row>
    <row r="634" spans="1:17" x14ac:dyDescent="0.3">
      <c r="A634" t="s">
        <v>41</v>
      </c>
      <c r="B634">
        <v>42000</v>
      </c>
      <c r="C634">
        <v>66000</v>
      </c>
      <c r="D634">
        <f>AVERAGE(Table_Data[[#This Row],[Salary (Min)]:[Salary (Max)]])</f>
        <v>54000</v>
      </c>
      <c r="E634" t="s">
        <v>6215</v>
      </c>
      <c r="F634" t="s">
        <v>1755</v>
      </c>
      <c r="G634" t="s">
        <v>7727</v>
      </c>
      <c r="H634" t="s">
        <v>51</v>
      </c>
      <c r="I634" t="s">
        <v>222</v>
      </c>
      <c r="J634" t="s">
        <v>24</v>
      </c>
      <c r="K634" t="b">
        <v>0</v>
      </c>
      <c r="L634">
        <v>1</v>
      </c>
      <c r="M634">
        <v>0</v>
      </c>
      <c r="N634">
        <v>0</v>
      </c>
      <c r="O634">
        <v>0</v>
      </c>
      <c r="P634">
        <v>0</v>
      </c>
      <c r="Q634">
        <v>1</v>
      </c>
    </row>
    <row r="635" spans="1:17" x14ac:dyDescent="0.3">
      <c r="A635" t="s">
        <v>41</v>
      </c>
      <c r="B635">
        <v>42000</v>
      </c>
      <c r="C635">
        <v>66000</v>
      </c>
      <c r="D635">
        <f>AVERAGE(Table_Data[[#This Row],[Salary (Min)]:[Salary (Max)]])</f>
        <v>54000</v>
      </c>
      <c r="E635" t="s">
        <v>6630</v>
      </c>
      <c r="F635" t="s">
        <v>354</v>
      </c>
      <c r="G635" t="s">
        <v>7675</v>
      </c>
      <c r="H635" t="s">
        <v>35</v>
      </c>
      <c r="I635" t="s">
        <v>194</v>
      </c>
      <c r="J635" t="s">
        <v>39</v>
      </c>
      <c r="K635" t="b">
        <v>0</v>
      </c>
      <c r="L635">
        <v>1</v>
      </c>
      <c r="M635">
        <v>1</v>
      </c>
      <c r="N635">
        <v>0</v>
      </c>
      <c r="O635">
        <v>0</v>
      </c>
      <c r="P635">
        <v>1</v>
      </c>
      <c r="Q635">
        <v>1</v>
      </c>
    </row>
    <row r="636" spans="1:17" x14ac:dyDescent="0.3">
      <c r="A636" t="s">
        <v>41</v>
      </c>
      <c r="B636">
        <v>42000</v>
      </c>
      <c r="C636">
        <v>66000</v>
      </c>
      <c r="D636">
        <f>AVERAGE(Table_Data[[#This Row],[Salary (Min)]:[Salary (Max)]])</f>
        <v>54000</v>
      </c>
      <c r="E636" t="s">
        <v>6631</v>
      </c>
      <c r="F636" t="s">
        <v>1755</v>
      </c>
      <c r="G636" t="s">
        <v>7727</v>
      </c>
      <c r="H636" t="s">
        <v>118</v>
      </c>
      <c r="I636" t="s">
        <v>419</v>
      </c>
      <c r="J636" t="s">
        <v>155</v>
      </c>
      <c r="K636" t="b">
        <v>0</v>
      </c>
      <c r="L636">
        <v>1</v>
      </c>
      <c r="M636">
        <v>0</v>
      </c>
      <c r="N636">
        <v>0</v>
      </c>
      <c r="O636">
        <v>1</v>
      </c>
      <c r="P636">
        <v>0</v>
      </c>
      <c r="Q636">
        <v>1</v>
      </c>
    </row>
    <row r="637" spans="1:17" x14ac:dyDescent="0.3">
      <c r="A637" t="s">
        <v>41</v>
      </c>
      <c r="B637">
        <v>43000</v>
      </c>
      <c r="C637">
        <v>94000</v>
      </c>
      <c r="D637">
        <f>AVERAGE(Table_Data[[#This Row],[Salary (Min)]:[Salary (Max)]])</f>
        <v>68500</v>
      </c>
      <c r="E637" t="s">
        <v>6867</v>
      </c>
      <c r="F637" t="s">
        <v>104</v>
      </c>
      <c r="G637" t="s">
        <v>7781</v>
      </c>
      <c r="H637" t="s">
        <v>118</v>
      </c>
      <c r="I637" t="s">
        <v>222</v>
      </c>
      <c r="J637" t="s">
        <v>160</v>
      </c>
      <c r="K637" t="b">
        <v>0</v>
      </c>
      <c r="L637">
        <v>0</v>
      </c>
      <c r="M637">
        <v>0</v>
      </c>
      <c r="N637">
        <v>0</v>
      </c>
      <c r="O637">
        <v>0</v>
      </c>
      <c r="P637">
        <v>0</v>
      </c>
      <c r="Q637">
        <v>0</v>
      </c>
    </row>
    <row r="638" spans="1:17" x14ac:dyDescent="0.3">
      <c r="A638" t="s">
        <v>6172</v>
      </c>
      <c r="B638">
        <v>43000</v>
      </c>
      <c r="C638">
        <v>94000</v>
      </c>
      <c r="D638">
        <f>AVERAGE(Table_Data[[#This Row],[Salary (Min)]:[Salary (Max)]])</f>
        <v>68500</v>
      </c>
      <c r="E638" t="s">
        <v>6210</v>
      </c>
      <c r="F638" t="s">
        <v>104</v>
      </c>
      <c r="G638" t="s">
        <v>7781</v>
      </c>
      <c r="H638" t="s">
        <v>51</v>
      </c>
      <c r="I638" t="s">
        <v>46</v>
      </c>
      <c r="J638" t="s">
        <v>24</v>
      </c>
      <c r="K638" t="b">
        <v>0</v>
      </c>
      <c r="L638">
        <v>1</v>
      </c>
      <c r="M638">
        <v>0</v>
      </c>
      <c r="N638">
        <v>0</v>
      </c>
      <c r="O638">
        <v>0</v>
      </c>
      <c r="P638">
        <v>0</v>
      </c>
      <c r="Q638">
        <v>1</v>
      </c>
    </row>
    <row r="639" spans="1:17" x14ac:dyDescent="0.3">
      <c r="A639" t="s">
        <v>41</v>
      </c>
      <c r="B639">
        <v>43000</v>
      </c>
      <c r="C639">
        <v>94000</v>
      </c>
      <c r="D639">
        <f>AVERAGE(Table_Data[[#This Row],[Salary (Min)]:[Salary (Max)]])</f>
        <v>68500</v>
      </c>
      <c r="E639" t="s">
        <v>6741</v>
      </c>
      <c r="F639" t="s">
        <v>2919</v>
      </c>
      <c r="G639" t="s">
        <v>7782</v>
      </c>
      <c r="H639" t="s">
        <v>20</v>
      </c>
      <c r="I639" t="s">
        <v>222</v>
      </c>
      <c r="J639" t="s">
        <v>39</v>
      </c>
      <c r="K639" t="b">
        <v>0</v>
      </c>
      <c r="L639">
        <v>1</v>
      </c>
      <c r="M639">
        <v>0</v>
      </c>
      <c r="N639">
        <v>0</v>
      </c>
      <c r="O639">
        <v>0</v>
      </c>
      <c r="P639">
        <v>0</v>
      </c>
      <c r="Q639">
        <v>0</v>
      </c>
    </row>
    <row r="640" spans="1:17" x14ac:dyDescent="0.3">
      <c r="A640" t="s">
        <v>41</v>
      </c>
      <c r="B640">
        <v>43000</v>
      </c>
      <c r="C640">
        <v>69000</v>
      </c>
      <c r="D640">
        <f>AVERAGE(Table_Data[[#This Row],[Salary (Min)]:[Salary (Max)]])</f>
        <v>56000</v>
      </c>
      <c r="E640" t="s">
        <v>6514</v>
      </c>
      <c r="F640" t="s">
        <v>1551</v>
      </c>
      <c r="G640" t="s">
        <v>7783</v>
      </c>
      <c r="H640" t="s">
        <v>20</v>
      </c>
      <c r="I640" t="s">
        <v>1489</v>
      </c>
      <c r="J640" t="s">
        <v>160</v>
      </c>
      <c r="K640" t="b">
        <v>0</v>
      </c>
      <c r="L640">
        <v>1</v>
      </c>
      <c r="M640">
        <v>0</v>
      </c>
      <c r="N640">
        <v>0</v>
      </c>
      <c r="O640">
        <v>0</v>
      </c>
      <c r="P640">
        <v>0</v>
      </c>
      <c r="Q640">
        <v>1</v>
      </c>
    </row>
    <row r="641" spans="1:17" x14ac:dyDescent="0.3">
      <c r="A641" t="s">
        <v>41</v>
      </c>
      <c r="B641">
        <v>43000</v>
      </c>
      <c r="C641">
        <v>69000</v>
      </c>
      <c r="D641">
        <f>AVERAGE(Table_Data[[#This Row],[Salary (Min)]:[Salary (Max)]])</f>
        <v>56000</v>
      </c>
      <c r="E641" t="s">
        <v>6496</v>
      </c>
      <c r="F641" t="s">
        <v>1504</v>
      </c>
      <c r="G641" t="s">
        <v>7784</v>
      </c>
      <c r="H641" t="s">
        <v>20</v>
      </c>
      <c r="I641" t="s">
        <v>580</v>
      </c>
      <c r="J641" t="s">
        <v>160</v>
      </c>
      <c r="K641" t="b">
        <v>0</v>
      </c>
      <c r="L641">
        <v>0</v>
      </c>
      <c r="M641">
        <v>0</v>
      </c>
      <c r="N641">
        <v>0</v>
      </c>
      <c r="O641">
        <v>0</v>
      </c>
      <c r="P641">
        <v>0</v>
      </c>
      <c r="Q641">
        <v>1</v>
      </c>
    </row>
    <row r="642" spans="1:17" x14ac:dyDescent="0.3">
      <c r="A642" t="s">
        <v>41</v>
      </c>
      <c r="B642">
        <v>43000</v>
      </c>
      <c r="C642">
        <v>94000</v>
      </c>
      <c r="D642">
        <f>AVERAGE(Table_Data[[#This Row],[Salary (Min)]:[Salary (Max)]])</f>
        <v>68500</v>
      </c>
      <c r="E642" t="s">
        <v>6905</v>
      </c>
      <c r="F642" t="s">
        <v>3085</v>
      </c>
      <c r="G642" t="s">
        <v>7785</v>
      </c>
      <c r="H642" t="s">
        <v>20</v>
      </c>
      <c r="I642" t="s">
        <v>119</v>
      </c>
      <c r="J642" t="s">
        <v>39</v>
      </c>
      <c r="K642" t="b">
        <v>0</v>
      </c>
      <c r="L642">
        <v>1</v>
      </c>
      <c r="M642">
        <v>0</v>
      </c>
      <c r="N642">
        <v>0</v>
      </c>
      <c r="O642">
        <v>1</v>
      </c>
      <c r="P642">
        <v>1</v>
      </c>
      <c r="Q642">
        <v>0</v>
      </c>
    </row>
    <row r="643" spans="1:17" x14ac:dyDescent="0.3">
      <c r="A643" t="s">
        <v>41</v>
      </c>
      <c r="B643">
        <v>43000</v>
      </c>
      <c r="C643">
        <v>94000</v>
      </c>
      <c r="D643">
        <f>AVERAGE(Table_Data[[#This Row],[Salary (Min)]:[Salary (Max)]])</f>
        <v>68500</v>
      </c>
      <c r="E643" t="s">
        <v>6889</v>
      </c>
      <c r="F643" t="s">
        <v>3005</v>
      </c>
      <c r="G643" t="s">
        <v>7786</v>
      </c>
      <c r="H643" t="s">
        <v>118</v>
      </c>
      <c r="I643" t="s">
        <v>99</v>
      </c>
      <c r="J643" t="s">
        <v>106</v>
      </c>
      <c r="K643" t="b">
        <v>0</v>
      </c>
      <c r="L643">
        <v>1</v>
      </c>
      <c r="M643">
        <v>1</v>
      </c>
      <c r="N643">
        <v>1</v>
      </c>
      <c r="O643">
        <v>0</v>
      </c>
      <c r="P643">
        <v>0</v>
      </c>
      <c r="Q643">
        <v>1</v>
      </c>
    </row>
    <row r="644" spans="1:17" x14ac:dyDescent="0.3">
      <c r="A644" t="s">
        <v>41</v>
      </c>
      <c r="B644">
        <v>43000</v>
      </c>
      <c r="C644">
        <v>94000</v>
      </c>
      <c r="D644">
        <f>AVERAGE(Table_Data[[#This Row],[Salary (Min)]:[Salary (Max)]])</f>
        <v>68500</v>
      </c>
      <c r="E644" t="s">
        <v>6907</v>
      </c>
      <c r="F644" t="s">
        <v>2919</v>
      </c>
      <c r="G644" t="s">
        <v>7782</v>
      </c>
      <c r="H644" t="s">
        <v>91</v>
      </c>
      <c r="I644" t="s">
        <v>178</v>
      </c>
      <c r="J644" t="s">
        <v>39</v>
      </c>
      <c r="K644" t="b">
        <v>0</v>
      </c>
      <c r="L644">
        <v>1</v>
      </c>
      <c r="M644">
        <v>0</v>
      </c>
      <c r="N644">
        <v>0</v>
      </c>
      <c r="O644">
        <v>1</v>
      </c>
      <c r="P644">
        <v>1</v>
      </c>
      <c r="Q644">
        <v>1</v>
      </c>
    </row>
    <row r="645" spans="1:17" x14ac:dyDescent="0.3">
      <c r="A645" t="s">
        <v>41</v>
      </c>
      <c r="B645">
        <v>43000</v>
      </c>
      <c r="C645">
        <v>94000</v>
      </c>
      <c r="D645">
        <f>AVERAGE(Table_Data[[#This Row],[Salary (Min)]:[Salary (Max)]])</f>
        <v>68500</v>
      </c>
      <c r="E645" t="s">
        <v>6906</v>
      </c>
      <c r="F645" t="s">
        <v>104</v>
      </c>
      <c r="G645" t="s">
        <v>7781</v>
      </c>
      <c r="H645" t="s">
        <v>35</v>
      </c>
      <c r="I645" t="s">
        <v>222</v>
      </c>
      <c r="J645" t="s">
        <v>24</v>
      </c>
      <c r="K645" t="b">
        <v>0</v>
      </c>
      <c r="L645">
        <v>1</v>
      </c>
      <c r="M645">
        <v>0</v>
      </c>
      <c r="N645">
        <v>0</v>
      </c>
      <c r="O645">
        <v>0</v>
      </c>
      <c r="P645">
        <v>0</v>
      </c>
      <c r="Q645">
        <v>1</v>
      </c>
    </row>
    <row r="646" spans="1:17" x14ac:dyDescent="0.3">
      <c r="A646" t="s">
        <v>41</v>
      </c>
      <c r="B646">
        <v>43000</v>
      </c>
      <c r="C646">
        <v>69000</v>
      </c>
      <c r="D646">
        <f>AVERAGE(Table_Data[[#This Row],[Salary (Min)]:[Salary (Max)]])</f>
        <v>56000</v>
      </c>
      <c r="E646" t="s">
        <v>6513</v>
      </c>
      <c r="F646" t="s">
        <v>1487</v>
      </c>
      <c r="G646" t="s">
        <v>7787</v>
      </c>
      <c r="H646" t="s">
        <v>20</v>
      </c>
      <c r="I646" t="s">
        <v>119</v>
      </c>
      <c r="J646" t="s">
        <v>160</v>
      </c>
      <c r="K646" t="b">
        <v>0</v>
      </c>
      <c r="L646">
        <v>1</v>
      </c>
      <c r="M646">
        <v>0</v>
      </c>
      <c r="N646">
        <v>0</v>
      </c>
      <c r="O646">
        <v>0</v>
      </c>
      <c r="P646">
        <v>0</v>
      </c>
      <c r="Q646">
        <v>1</v>
      </c>
    </row>
    <row r="647" spans="1:17" x14ac:dyDescent="0.3">
      <c r="A647" t="s">
        <v>41</v>
      </c>
      <c r="B647">
        <v>43000</v>
      </c>
      <c r="C647">
        <v>69000</v>
      </c>
      <c r="D647">
        <f>AVERAGE(Table_Data[[#This Row],[Salary (Min)]:[Salary (Max)]])</f>
        <v>56000</v>
      </c>
      <c r="E647" t="s">
        <v>6507</v>
      </c>
      <c r="F647" t="s">
        <v>1550</v>
      </c>
      <c r="G647" t="s">
        <v>7788</v>
      </c>
      <c r="H647" t="s">
        <v>20</v>
      </c>
      <c r="I647" t="s">
        <v>366</v>
      </c>
      <c r="J647" t="s">
        <v>160</v>
      </c>
      <c r="K647" t="b">
        <v>0</v>
      </c>
      <c r="L647">
        <v>0</v>
      </c>
      <c r="M647">
        <v>0</v>
      </c>
      <c r="N647">
        <v>0</v>
      </c>
      <c r="O647">
        <v>0</v>
      </c>
      <c r="P647">
        <v>0</v>
      </c>
      <c r="Q647">
        <v>1</v>
      </c>
    </row>
    <row r="648" spans="1:17" x14ac:dyDescent="0.3">
      <c r="A648" t="s">
        <v>41</v>
      </c>
      <c r="B648">
        <v>43000</v>
      </c>
      <c r="C648">
        <v>69000</v>
      </c>
      <c r="D648">
        <f>AVERAGE(Table_Data[[#This Row],[Salary (Min)]:[Salary (Max)]])</f>
        <v>56000</v>
      </c>
      <c r="E648" t="s">
        <v>6505</v>
      </c>
      <c r="F648" t="s">
        <v>1487</v>
      </c>
      <c r="G648" t="s">
        <v>7787</v>
      </c>
      <c r="H648" t="s">
        <v>35</v>
      </c>
      <c r="I648" t="s">
        <v>46</v>
      </c>
      <c r="J648" t="s">
        <v>24</v>
      </c>
      <c r="K648" t="b">
        <v>0</v>
      </c>
      <c r="L648">
        <v>1</v>
      </c>
      <c r="M648">
        <v>0</v>
      </c>
      <c r="N648">
        <v>0</v>
      </c>
      <c r="O648">
        <v>0</v>
      </c>
      <c r="P648">
        <v>0</v>
      </c>
      <c r="Q648">
        <v>0</v>
      </c>
    </row>
    <row r="649" spans="1:17" x14ac:dyDescent="0.3">
      <c r="A649" t="s">
        <v>41</v>
      </c>
      <c r="B649">
        <v>43000</v>
      </c>
      <c r="C649">
        <v>69000</v>
      </c>
      <c r="D649">
        <f>AVERAGE(Table_Data[[#This Row],[Salary (Min)]:[Salary (Max)]])</f>
        <v>56000</v>
      </c>
      <c r="E649" t="s">
        <v>6264</v>
      </c>
      <c r="F649" t="s">
        <v>1487</v>
      </c>
      <c r="G649" t="s">
        <v>7787</v>
      </c>
      <c r="H649" t="s">
        <v>118</v>
      </c>
      <c r="I649" t="s">
        <v>46</v>
      </c>
      <c r="J649" t="s">
        <v>47</v>
      </c>
      <c r="K649" t="b">
        <v>0</v>
      </c>
      <c r="L649">
        <v>1</v>
      </c>
      <c r="M649">
        <v>1</v>
      </c>
      <c r="N649">
        <v>1</v>
      </c>
      <c r="O649">
        <v>1</v>
      </c>
      <c r="P649">
        <v>0</v>
      </c>
      <c r="Q649">
        <v>0</v>
      </c>
    </row>
    <row r="650" spans="1:17" x14ac:dyDescent="0.3">
      <c r="A650" t="s">
        <v>41</v>
      </c>
      <c r="B650">
        <v>43000</v>
      </c>
      <c r="C650">
        <v>69000</v>
      </c>
      <c r="D650">
        <f>AVERAGE(Table_Data[[#This Row],[Salary (Min)]:[Salary (Max)]])</f>
        <v>56000</v>
      </c>
      <c r="E650" t="s">
        <v>6505</v>
      </c>
      <c r="F650" t="s">
        <v>1487</v>
      </c>
      <c r="G650" t="s">
        <v>7787</v>
      </c>
      <c r="H650" t="s">
        <v>35</v>
      </c>
      <c r="I650" t="s">
        <v>46</v>
      </c>
      <c r="J650" t="s">
        <v>24</v>
      </c>
      <c r="K650" t="b">
        <v>0</v>
      </c>
      <c r="L650">
        <v>1</v>
      </c>
      <c r="M650">
        <v>1</v>
      </c>
      <c r="N650">
        <v>0</v>
      </c>
      <c r="O650">
        <v>1</v>
      </c>
      <c r="P650">
        <v>0</v>
      </c>
      <c r="Q650">
        <v>1</v>
      </c>
    </row>
    <row r="651" spans="1:17" x14ac:dyDescent="0.3">
      <c r="A651" t="s">
        <v>41</v>
      </c>
      <c r="B651">
        <v>43000</v>
      </c>
      <c r="C651">
        <v>69000</v>
      </c>
      <c r="D651">
        <f>AVERAGE(Table_Data[[#This Row],[Salary (Min)]:[Salary (Max)]])</f>
        <v>56000</v>
      </c>
      <c r="E651" t="s">
        <v>6506</v>
      </c>
      <c r="F651" t="s">
        <v>1495</v>
      </c>
      <c r="G651" t="s">
        <v>7789</v>
      </c>
      <c r="H651" t="s">
        <v>118</v>
      </c>
      <c r="I651" t="s">
        <v>119</v>
      </c>
      <c r="J651" t="s">
        <v>39</v>
      </c>
      <c r="K651" t="b">
        <v>0</v>
      </c>
      <c r="L651">
        <v>1</v>
      </c>
      <c r="M651">
        <v>0</v>
      </c>
      <c r="N651">
        <v>0</v>
      </c>
      <c r="O651">
        <v>1</v>
      </c>
      <c r="P651">
        <v>0</v>
      </c>
      <c r="Q651">
        <v>0</v>
      </c>
    </row>
    <row r="652" spans="1:17" x14ac:dyDescent="0.3">
      <c r="A652" t="s">
        <v>41</v>
      </c>
      <c r="B652">
        <v>43000</v>
      </c>
      <c r="C652">
        <v>69000</v>
      </c>
      <c r="D652">
        <f>AVERAGE(Table_Data[[#This Row],[Salary (Min)]:[Salary (Max)]])</f>
        <v>56000</v>
      </c>
      <c r="E652" t="s">
        <v>6496</v>
      </c>
      <c r="F652" t="s">
        <v>1504</v>
      </c>
      <c r="G652" t="s">
        <v>7784</v>
      </c>
      <c r="H652" t="s">
        <v>20</v>
      </c>
      <c r="I652" t="s">
        <v>580</v>
      </c>
      <c r="J652" t="s">
        <v>160</v>
      </c>
      <c r="K652" t="b">
        <v>0</v>
      </c>
      <c r="L652">
        <v>1</v>
      </c>
      <c r="M652">
        <v>1</v>
      </c>
      <c r="N652">
        <v>0</v>
      </c>
      <c r="O652">
        <v>0</v>
      </c>
      <c r="P652">
        <v>0</v>
      </c>
      <c r="Q652">
        <v>0</v>
      </c>
    </row>
    <row r="653" spans="1:17" x14ac:dyDescent="0.3">
      <c r="A653" t="s">
        <v>41</v>
      </c>
      <c r="B653">
        <v>43000</v>
      </c>
      <c r="C653">
        <v>69000</v>
      </c>
      <c r="D653">
        <f>AVERAGE(Table_Data[[#This Row],[Salary (Min)]:[Salary (Max)]])</f>
        <v>56000</v>
      </c>
      <c r="E653" t="s">
        <v>6511</v>
      </c>
      <c r="F653" t="s">
        <v>1495</v>
      </c>
      <c r="G653" t="s">
        <v>7789</v>
      </c>
      <c r="H653" t="s">
        <v>118</v>
      </c>
      <c r="I653" t="s">
        <v>1569</v>
      </c>
      <c r="J653" t="s">
        <v>160</v>
      </c>
      <c r="K653" t="b">
        <v>0</v>
      </c>
      <c r="L653">
        <v>1</v>
      </c>
      <c r="M653">
        <v>1</v>
      </c>
      <c r="N653">
        <v>0</v>
      </c>
      <c r="O653">
        <v>0</v>
      </c>
      <c r="P653">
        <v>0</v>
      </c>
      <c r="Q653">
        <v>1</v>
      </c>
    </row>
    <row r="654" spans="1:17" x14ac:dyDescent="0.3">
      <c r="A654" t="s">
        <v>41</v>
      </c>
      <c r="B654">
        <v>43000</v>
      </c>
      <c r="C654">
        <v>69000</v>
      </c>
      <c r="D654">
        <f>AVERAGE(Table_Data[[#This Row],[Salary (Min)]:[Salary (Max)]])</f>
        <v>56000</v>
      </c>
      <c r="E654" t="s">
        <v>6512</v>
      </c>
      <c r="F654" t="s">
        <v>1574</v>
      </c>
      <c r="G654" t="s">
        <v>7790</v>
      </c>
      <c r="H654" t="s">
        <v>91</v>
      </c>
      <c r="I654" t="s">
        <v>119</v>
      </c>
      <c r="J654" t="s">
        <v>441</v>
      </c>
      <c r="K654" t="b">
        <v>0</v>
      </c>
      <c r="L654">
        <v>1</v>
      </c>
      <c r="M654">
        <v>0</v>
      </c>
      <c r="N654">
        <v>0</v>
      </c>
      <c r="O654">
        <v>0</v>
      </c>
      <c r="P654">
        <v>0</v>
      </c>
      <c r="Q654">
        <v>1</v>
      </c>
    </row>
    <row r="655" spans="1:17" x14ac:dyDescent="0.3">
      <c r="A655" t="s">
        <v>41</v>
      </c>
      <c r="B655">
        <v>43000</v>
      </c>
      <c r="C655">
        <v>69000</v>
      </c>
      <c r="D655">
        <f>AVERAGE(Table_Data[[#This Row],[Salary (Min)]:[Salary (Max)]])</f>
        <v>56000</v>
      </c>
      <c r="E655" t="s">
        <v>6510</v>
      </c>
      <c r="F655" t="s">
        <v>1487</v>
      </c>
      <c r="G655" t="s">
        <v>7787</v>
      </c>
      <c r="H655" t="s">
        <v>35</v>
      </c>
      <c r="I655" t="s">
        <v>46</v>
      </c>
      <c r="J655" t="s">
        <v>24</v>
      </c>
      <c r="K655" t="b">
        <v>0</v>
      </c>
      <c r="L655">
        <v>1</v>
      </c>
      <c r="M655">
        <v>1</v>
      </c>
      <c r="N655">
        <v>0</v>
      </c>
      <c r="O655">
        <v>0</v>
      </c>
      <c r="P655">
        <v>0</v>
      </c>
      <c r="Q655">
        <v>1</v>
      </c>
    </row>
    <row r="656" spans="1:17" x14ac:dyDescent="0.3">
      <c r="A656" t="s">
        <v>41</v>
      </c>
      <c r="B656">
        <v>43000</v>
      </c>
      <c r="C656">
        <v>69000</v>
      </c>
      <c r="D656">
        <f>AVERAGE(Table_Data[[#This Row],[Salary (Min)]:[Salary (Max)]])</f>
        <v>56000</v>
      </c>
      <c r="E656" t="s">
        <v>6509</v>
      </c>
      <c r="F656" t="s">
        <v>1487</v>
      </c>
      <c r="G656" t="s">
        <v>7787</v>
      </c>
      <c r="H656" t="s">
        <v>118</v>
      </c>
      <c r="I656" t="s">
        <v>222</v>
      </c>
      <c r="J656" t="s">
        <v>441</v>
      </c>
      <c r="K656" t="b">
        <v>0</v>
      </c>
      <c r="L656">
        <v>0</v>
      </c>
      <c r="M656">
        <v>0</v>
      </c>
      <c r="N656">
        <v>0</v>
      </c>
      <c r="O656">
        <v>1</v>
      </c>
      <c r="P656">
        <v>1</v>
      </c>
      <c r="Q656">
        <v>1</v>
      </c>
    </row>
    <row r="657" spans="1:17" x14ac:dyDescent="0.3">
      <c r="A657" t="s">
        <v>41</v>
      </c>
      <c r="B657">
        <v>43000</v>
      </c>
      <c r="C657">
        <v>94000</v>
      </c>
      <c r="D657">
        <f>AVERAGE(Table_Data[[#This Row],[Salary (Min)]:[Salary (Max)]])</f>
        <v>68500</v>
      </c>
      <c r="E657" t="s">
        <v>6920</v>
      </c>
      <c r="F657" t="s">
        <v>2980</v>
      </c>
      <c r="G657" t="s">
        <v>7748</v>
      </c>
      <c r="H657" t="s">
        <v>35</v>
      </c>
      <c r="I657" t="s">
        <v>66</v>
      </c>
      <c r="J657" t="s">
        <v>39</v>
      </c>
      <c r="K657" t="b">
        <v>0</v>
      </c>
      <c r="L657">
        <v>1</v>
      </c>
      <c r="M657">
        <v>1</v>
      </c>
      <c r="N657">
        <v>0</v>
      </c>
      <c r="O657">
        <v>0</v>
      </c>
      <c r="P657">
        <v>0</v>
      </c>
      <c r="Q657">
        <v>1</v>
      </c>
    </row>
    <row r="658" spans="1:17" x14ac:dyDescent="0.3">
      <c r="A658" t="s">
        <v>6172</v>
      </c>
      <c r="B658">
        <v>43000</v>
      </c>
      <c r="C658">
        <v>94000</v>
      </c>
      <c r="D658">
        <f>AVERAGE(Table_Data[[#This Row],[Salary (Min)]:[Salary (Max)]])</f>
        <v>68500</v>
      </c>
      <c r="E658" t="s">
        <v>6921</v>
      </c>
      <c r="F658" t="s">
        <v>2919</v>
      </c>
      <c r="G658" t="s">
        <v>7782</v>
      </c>
      <c r="H658" t="s">
        <v>118</v>
      </c>
      <c r="I658" t="s">
        <v>29</v>
      </c>
      <c r="J658" t="s">
        <v>120</v>
      </c>
      <c r="K658" t="b">
        <v>0</v>
      </c>
      <c r="L658">
        <v>1</v>
      </c>
      <c r="M658">
        <v>1</v>
      </c>
      <c r="N658">
        <v>0</v>
      </c>
      <c r="O658">
        <v>1</v>
      </c>
      <c r="P658">
        <v>0</v>
      </c>
      <c r="Q658">
        <v>1</v>
      </c>
    </row>
    <row r="659" spans="1:17" x14ac:dyDescent="0.3">
      <c r="A659" t="s">
        <v>41</v>
      </c>
      <c r="B659">
        <v>43000</v>
      </c>
      <c r="C659">
        <v>94000</v>
      </c>
      <c r="D659">
        <f>AVERAGE(Table_Data[[#This Row],[Salary (Min)]:[Salary (Max)]])</f>
        <v>68500</v>
      </c>
      <c r="E659" t="s">
        <v>6919</v>
      </c>
      <c r="F659" t="s">
        <v>3005</v>
      </c>
      <c r="G659" t="s">
        <v>7786</v>
      </c>
      <c r="H659" t="s">
        <v>28</v>
      </c>
      <c r="I659" t="s">
        <v>580</v>
      </c>
      <c r="J659" t="s">
        <v>75</v>
      </c>
      <c r="K659" t="b">
        <v>0</v>
      </c>
      <c r="L659">
        <v>1</v>
      </c>
      <c r="M659">
        <v>0</v>
      </c>
      <c r="N659">
        <v>0</v>
      </c>
      <c r="O659">
        <v>0</v>
      </c>
      <c r="P659">
        <v>0</v>
      </c>
      <c r="Q659">
        <v>1</v>
      </c>
    </row>
    <row r="660" spans="1:17" x14ac:dyDescent="0.3">
      <c r="A660" t="s">
        <v>41</v>
      </c>
      <c r="B660">
        <v>43000</v>
      </c>
      <c r="C660">
        <v>94000</v>
      </c>
      <c r="D660">
        <f>AVERAGE(Table_Data[[#This Row],[Salary (Min)]:[Salary (Max)]])</f>
        <v>68500</v>
      </c>
      <c r="E660" t="s">
        <v>6917</v>
      </c>
      <c r="F660" t="s">
        <v>2936</v>
      </c>
      <c r="G660" t="s">
        <v>7791</v>
      </c>
      <c r="H660" t="s">
        <v>118</v>
      </c>
      <c r="I660" t="s">
        <v>119</v>
      </c>
      <c r="J660" t="s">
        <v>160</v>
      </c>
      <c r="K660" t="b">
        <v>0</v>
      </c>
      <c r="L660">
        <v>1</v>
      </c>
      <c r="M660">
        <v>1</v>
      </c>
      <c r="N660">
        <v>1</v>
      </c>
      <c r="O660">
        <v>0</v>
      </c>
      <c r="P660">
        <v>0</v>
      </c>
      <c r="Q660">
        <v>1</v>
      </c>
    </row>
    <row r="661" spans="1:17" x14ac:dyDescent="0.3">
      <c r="A661" t="s">
        <v>41</v>
      </c>
      <c r="B661">
        <v>43000</v>
      </c>
      <c r="C661">
        <v>77000</v>
      </c>
      <c r="D661">
        <f>AVERAGE(Table_Data[[#This Row],[Salary (Min)]:[Salary (Max)]])</f>
        <v>60000</v>
      </c>
      <c r="E661" t="s">
        <v>6991</v>
      </c>
      <c r="F661" t="s">
        <v>4839</v>
      </c>
      <c r="G661" t="s">
        <v>7721</v>
      </c>
      <c r="H661" t="s">
        <v>35</v>
      </c>
      <c r="I661" t="s">
        <v>222</v>
      </c>
      <c r="J661" t="s">
        <v>24</v>
      </c>
      <c r="K661" t="b">
        <v>0</v>
      </c>
      <c r="L661">
        <v>1</v>
      </c>
      <c r="M661">
        <v>1</v>
      </c>
      <c r="N661">
        <v>1</v>
      </c>
      <c r="O661">
        <v>0</v>
      </c>
      <c r="P661">
        <v>0</v>
      </c>
      <c r="Q661">
        <v>1</v>
      </c>
    </row>
    <row r="662" spans="1:17" x14ac:dyDescent="0.3">
      <c r="A662" t="s">
        <v>41</v>
      </c>
      <c r="B662">
        <v>43000</v>
      </c>
      <c r="C662">
        <v>77000</v>
      </c>
      <c r="D662">
        <f>AVERAGE(Table_Data[[#This Row],[Salary (Min)]:[Salary (Max)]])</f>
        <v>60000</v>
      </c>
      <c r="E662" t="s">
        <v>7339</v>
      </c>
      <c r="F662" t="s">
        <v>1905</v>
      </c>
      <c r="G662" t="s">
        <v>7718</v>
      </c>
      <c r="H662" t="s">
        <v>35</v>
      </c>
      <c r="I662" t="s">
        <v>1370</v>
      </c>
      <c r="J662" t="s">
        <v>39</v>
      </c>
      <c r="K662" t="b">
        <v>0</v>
      </c>
      <c r="L662">
        <v>1</v>
      </c>
      <c r="M662">
        <v>1</v>
      </c>
      <c r="N662">
        <v>0</v>
      </c>
      <c r="O662">
        <v>0</v>
      </c>
      <c r="P662">
        <v>0</v>
      </c>
      <c r="Q662">
        <v>0</v>
      </c>
    </row>
    <row r="663" spans="1:17" x14ac:dyDescent="0.3">
      <c r="A663" t="s">
        <v>41</v>
      </c>
      <c r="B663">
        <v>43000</v>
      </c>
      <c r="C663">
        <v>77000</v>
      </c>
      <c r="D663">
        <f>AVERAGE(Table_Data[[#This Row],[Salary (Min)]:[Salary (Max)]])</f>
        <v>60000</v>
      </c>
      <c r="E663" t="s">
        <v>7330</v>
      </c>
      <c r="F663" t="s">
        <v>1905</v>
      </c>
      <c r="G663" t="s">
        <v>7718</v>
      </c>
      <c r="H663" t="s">
        <v>20</v>
      </c>
      <c r="I663" t="s">
        <v>4675</v>
      </c>
      <c r="J663" t="s">
        <v>39</v>
      </c>
      <c r="K663" t="b">
        <v>0</v>
      </c>
      <c r="L663">
        <v>0</v>
      </c>
      <c r="M663">
        <v>1</v>
      </c>
      <c r="N663">
        <v>0</v>
      </c>
      <c r="O663">
        <v>0</v>
      </c>
      <c r="P663">
        <v>0</v>
      </c>
      <c r="Q663">
        <v>0</v>
      </c>
    </row>
    <row r="664" spans="1:17" x14ac:dyDescent="0.3">
      <c r="A664" t="s">
        <v>41</v>
      </c>
      <c r="B664">
        <v>43000</v>
      </c>
      <c r="C664">
        <v>94000</v>
      </c>
      <c r="D664">
        <f>AVERAGE(Table_Data[[#This Row],[Salary (Min)]:[Salary (Max)]])</f>
        <v>68500</v>
      </c>
      <c r="E664" t="s">
        <v>6205</v>
      </c>
      <c r="F664" t="s">
        <v>3005</v>
      </c>
      <c r="G664" t="s">
        <v>7786</v>
      </c>
      <c r="H664" t="s">
        <v>28</v>
      </c>
      <c r="I664" t="s">
        <v>222</v>
      </c>
      <c r="J664" t="s">
        <v>75</v>
      </c>
      <c r="K664" t="b">
        <v>0</v>
      </c>
      <c r="L664">
        <v>0</v>
      </c>
      <c r="M664">
        <v>1</v>
      </c>
      <c r="N664">
        <v>0</v>
      </c>
      <c r="O664">
        <v>1</v>
      </c>
      <c r="P664">
        <v>1</v>
      </c>
      <c r="Q664">
        <v>1</v>
      </c>
    </row>
    <row r="665" spans="1:17" x14ac:dyDescent="0.3">
      <c r="A665" t="s">
        <v>41</v>
      </c>
      <c r="B665">
        <v>43000</v>
      </c>
      <c r="C665">
        <v>94000</v>
      </c>
      <c r="D665">
        <f>AVERAGE(Table_Data[[#This Row],[Salary (Min)]:[Salary (Max)]])</f>
        <v>68500</v>
      </c>
      <c r="E665" t="s">
        <v>6922</v>
      </c>
      <c r="F665" t="s">
        <v>3005</v>
      </c>
      <c r="G665" t="s">
        <v>7786</v>
      </c>
      <c r="H665" t="s">
        <v>20</v>
      </c>
      <c r="I665" t="s">
        <v>222</v>
      </c>
      <c r="J665" t="s">
        <v>120</v>
      </c>
      <c r="K665" t="b">
        <v>0</v>
      </c>
      <c r="L665">
        <v>0</v>
      </c>
      <c r="M665">
        <v>0</v>
      </c>
      <c r="N665">
        <v>0</v>
      </c>
      <c r="O665">
        <v>0</v>
      </c>
      <c r="P665">
        <v>0</v>
      </c>
      <c r="Q665">
        <v>0</v>
      </c>
    </row>
    <row r="666" spans="1:17" x14ac:dyDescent="0.3">
      <c r="A666" t="s">
        <v>41</v>
      </c>
      <c r="B666">
        <v>43000</v>
      </c>
      <c r="C666">
        <v>94000</v>
      </c>
      <c r="D666">
        <f>AVERAGE(Table_Data[[#This Row],[Salary (Min)]:[Salary (Max)]])</f>
        <v>68500</v>
      </c>
      <c r="E666" t="s">
        <v>6916</v>
      </c>
      <c r="F666" t="s">
        <v>2980</v>
      </c>
      <c r="G666" t="s">
        <v>7748</v>
      </c>
      <c r="H666" t="s">
        <v>51</v>
      </c>
      <c r="I666" t="s">
        <v>222</v>
      </c>
      <c r="J666" t="s">
        <v>39</v>
      </c>
      <c r="K666" t="b">
        <v>0</v>
      </c>
      <c r="L666">
        <v>1</v>
      </c>
      <c r="M666">
        <v>0</v>
      </c>
      <c r="N666">
        <v>0</v>
      </c>
      <c r="O666">
        <v>1</v>
      </c>
      <c r="P666">
        <v>0</v>
      </c>
      <c r="Q666">
        <v>0</v>
      </c>
    </row>
    <row r="667" spans="1:17" x14ac:dyDescent="0.3">
      <c r="A667" t="s">
        <v>41</v>
      </c>
      <c r="B667">
        <v>43000</v>
      </c>
      <c r="C667">
        <v>94000</v>
      </c>
      <c r="D667">
        <f>AVERAGE(Table_Data[[#This Row],[Salary (Min)]:[Salary (Max)]])</f>
        <v>68500</v>
      </c>
      <c r="E667" t="s">
        <v>6912</v>
      </c>
      <c r="F667" t="s">
        <v>2919</v>
      </c>
      <c r="G667" t="s">
        <v>7782</v>
      </c>
      <c r="H667" t="s">
        <v>35</v>
      </c>
      <c r="I667" t="s">
        <v>475</v>
      </c>
      <c r="J667" t="s">
        <v>39</v>
      </c>
      <c r="K667" t="b">
        <v>0</v>
      </c>
      <c r="L667">
        <v>0</v>
      </c>
      <c r="M667">
        <v>0</v>
      </c>
      <c r="N667">
        <v>0</v>
      </c>
      <c r="O667">
        <v>0</v>
      </c>
      <c r="P667">
        <v>0</v>
      </c>
      <c r="Q667">
        <v>1</v>
      </c>
    </row>
    <row r="668" spans="1:17" x14ac:dyDescent="0.3">
      <c r="A668" t="s">
        <v>41</v>
      </c>
      <c r="B668">
        <v>43000</v>
      </c>
      <c r="C668">
        <v>94000</v>
      </c>
      <c r="D668">
        <f>AVERAGE(Table_Data[[#This Row],[Salary (Min)]:[Salary (Max)]])</f>
        <v>68500</v>
      </c>
      <c r="E668" t="s">
        <v>6886</v>
      </c>
      <c r="F668" t="s">
        <v>2919</v>
      </c>
      <c r="G668" t="s">
        <v>7782</v>
      </c>
      <c r="H668" t="s">
        <v>28</v>
      </c>
      <c r="I668" t="s">
        <v>3009</v>
      </c>
      <c r="J668" t="s">
        <v>31</v>
      </c>
      <c r="K668" t="b">
        <v>0</v>
      </c>
      <c r="L668">
        <v>1</v>
      </c>
      <c r="M668">
        <v>0</v>
      </c>
      <c r="N668">
        <v>0</v>
      </c>
      <c r="O668">
        <v>1</v>
      </c>
      <c r="P668">
        <v>1</v>
      </c>
      <c r="Q668">
        <v>1</v>
      </c>
    </row>
    <row r="669" spans="1:17" x14ac:dyDescent="0.3">
      <c r="A669" t="s">
        <v>41</v>
      </c>
      <c r="B669">
        <v>43000</v>
      </c>
      <c r="C669">
        <v>94000</v>
      </c>
      <c r="D669">
        <f>AVERAGE(Table_Data[[#This Row],[Salary (Min)]:[Salary (Max)]])</f>
        <v>68500</v>
      </c>
      <c r="E669" t="s">
        <v>6911</v>
      </c>
      <c r="F669" t="s">
        <v>2936</v>
      </c>
      <c r="G669" t="s">
        <v>7791</v>
      </c>
      <c r="H669" t="s">
        <v>20</v>
      </c>
      <c r="I669" t="s">
        <v>366</v>
      </c>
      <c r="J669" t="s">
        <v>106</v>
      </c>
      <c r="K669" t="b">
        <v>0</v>
      </c>
      <c r="L669">
        <v>0</v>
      </c>
      <c r="M669">
        <v>0</v>
      </c>
      <c r="N669">
        <v>0</v>
      </c>
      <c r="O669">
        <v>0</v>
      </c>
      <c r="P669">
        <v>0</v>
      </c>
      <c r="Q669">
        <v>1</v>
      </c>
    </row>
    <row r="670" spans="1:17" x14ac:dyDescent="0.3">
      <c r="A670" t="s">
        <v>41</v>
      </c>
      <c r="B670">
        <v>43000</v>
      </c>
      <c r="C670">
        <v>94000</v>
      </c>
      <c r="D670">
        <f>AVERAGE(Table_Data[[#This Row],[Salary (Min)]:[Salary (Max)]])</f>
        <v>68500</v>
      </c>
      <c r="E670" t="s">
        <v>6913</v>
      </c>
      <c r="F670" t="s">
        <v>3005</v>
      </c>
      <c r="G670" t="s">
        <v>7786</v>
      </c>
      <c r="H670" t="s">
        <v>35</v>
      </c>
      <c r="I670" t="s">
        <v>222</v>
      </c>
      <c r="J670" t="s">
        <v>24</v>
      </c>
      <c r="K670" t="b">
        <v>0</v>
      </c>
      <c r="L670">
        <v>0</v>
      </c>
      <c r="M670">
        <v>0</v>
      </c>
      <c r="N670">
        <v>0</v>
      </c>
      <c r="O670">
        <v>0</v>
      </c>
      <c r="P670">
        <v>0</v>
      </c>
      <c r="Q670">
        <v>0</v>
      </c>
    </row>
    <row r="671" spans="1:17" x14ac:dyDescent="0.3">
      <c r="A671" t="s">
        <v>41</v>
      </c>
      <c r="B671">
        <v>43000</v>
      </c>
      <c r="C671">
        <v>94000</v>
      </c>
      <c r="D671">
        <f>AVERAGE(Table_Data[[#This Row],[Salary (Min)]:[Salary (Max)]])</f>
        <v>68500</v>
      </c>
      <c r="E671" t="s">
        <v>6865</v>
      </c>
      <c r="F671" t="s">
        <v>2919</v>
      </c>
      <c r="G671" t="s">
        <v>7782</v>
      </c>
      <c r="H671" t="s">
        <v>35</v>
      </c>
      <c r="I671" t="s">
        <v>222</v>
      </c>
      <c r="J671" t="s">
        <v>24</v>
      </c>
      <c r="K671" t="b">
        <v>0</v>
      </c>
      <c r="L671">
        <v>1</v>
      </c>
      <c r="M671">
        <v>0</v>
      </c>
      <c r="N671">
        <v>0</v>
      </c>
      <c r="O671">
        <v>1</v>
      </c>
      <c r="P671">
        <v>0</v>
      </c>
      <c r="Q671">
        <v>1</v>
      </c>
    </row>
    <row r="672" spans="1:17" x14ac:dyDescent="0.3">
      <c r="A672" t="s">
        <v>6172</v>
      </c>
      <c r="B672">
        <v>43000</v>
      </c>
      <c r="C672">
        <v>94000</v>
      </c>
      <c r="D672">
        <f>AVERAGE(Table_Data[[#This Row],[Salary (Min)]:[Salary (Max)]])</f>
        <v>68500</v>
      </c>
      <c r="E672" t="s">
        <v>6915</v>
      </c>
      <c r="F672" t="s">
        <v>2936</v>
      </c>
      <c r="G672" t="s">
        <v>7791</v>
      </c>
      <c r="H672" t="s">
        <v>28</v>
      </c>
      <c r="I672" t="s">
        <v>66</v>
      </c>
      <c r="J672" t="s">
        <v>86</v>
      </c>
      <c r="K672" t="b">
        <v>0</v>
      </c>
      <c r="L672">
        <v>0</v>
      </c>
      <c r="M672">
        <v>0</v>
      </c>
      <c r="N672">
        <v>0</v>
      </c>
      <c r="O672">
        <v>0</v>
      </c>
      <c r="P672">
        <v>0</v>
      </c>
      <c r="Q672">
        <v>1</v>
      </c>
    </row>
    <row r="673" spans="1:17" x14ac:dyDescent="0.3">
      <c r="A673" t="s">
        <v>41</v>
      </c>
      <c r="B673">
        <v>43000</v>
      </c>
      <c r="C673">
        <v>94000</v>
      </c>
      <c r="D673">
        <f>AVERAGE(Table_Data[[#This Row],[Salary (Min)]:[Salary (Max)]])</f>
        <v>68500</v>
      </c>
      <c r="E673" t="s">
        <v>6301</v>
      </c>
      <c r="F673" t="s">
        <v>104</v>
      </c>
      <c r="G673" t="s">
        <v>7781</v>
      </c>
      <c r="H673" t="s">
        <v>91</v>
      </c>
      <c r="I673" t="s">
        <v>46</v>
      </c>
      <c r="J673" t="s">
        <v>106</v>
      </c>
      <c r="K673" t="b">
        <v>0</v>
      </c>
      <c r="L673">
        <v>1</v>
      </c>
      <c r="M673">
        <v>0</v>
      </c>
      <c r="N673">
        <v>0</v>
      </c>
      <c r="O673">
        <v>1</v>
      </c>
      <c r="P673">
        <v>0</v>
      </c>
      <c r="Q673">
        <v>0</v>
      </c>
    </row>
    <row r="674" spans="1:17" x14ac:dyDescent="0.3">
      <c r="A674" t="s">
        <v>41</v>
      </c>
      <c r="B674">
        <v>43000</v>
      </c>
      <c r="C674">
        <v>94000</v>
      </c>
      <c r="D674">
        <f>AVERAGE(Table_Data[[#This Row],[Salary (Min)]:[Salary (Max)]])</f>
        <v>68500</v>
      </c>
      <c r="E674" t="s">
        <v>6861</v>
      </c>
      <c r="F674" t="s">
        <v>2919</v>
      </c>
      <c r="G674" t="s">
        <v>7782</v>
      </c>
      <c r="H674" t="s">
        <v>28</v>
      </c>
      <c r="I674" t="s">
        <v>194</v>
      </c>
      <c r="J674" t="s">
        <v>132</v>
      </c>
      <c r="K674" t="b">
        <v>0</v>
      </c>
      <c r="L674">
        <v>1</v>
      </c>
      <c r="M674">
        <v>0</v>
      </c>
      <c r="N674">
        <v>0</v>
      </c>
      <c r="O674">
        <v>1</v>
      </c>
      <c r="P674">
        <v>0</v>
      </c>
      <c r="Q674">
        <v>1</v>
      </c>
    </row>
    <row r="675" spans="1:17" x14ac:dyDescent="0.3">
      <c r="A675" t="s">
        <v>41</v>
      </c>
      <c r="B675">
        <v>43000</v>
      </c>
      <c r="C675">
        <v>69000</v>
      </c>
      <c r="D675">
        <f>AVERAGE(Table_Data[[#This Row],[Salary (Min)]:[Salary (Max)]])</f>
        <v>56000</v>
      </c>
      <c r="E675" t="s">
        <v>6504</v>
      </c>
      <c r="F675" t="s">
        <v>1495</v>
      </c>
      <c r="G675" t="s">
        <v>7789</v>
      </c>
      <c r="H675" t="s">
        <v>51</v>
      </c>
      <c r="I675" t="s">
        <v>972</v>
      </c>
      <c r="J675" t="s">
        <v>24</v>
      </c>
      <c r="K675" t="b">
        <v>0</v>
      </c>
      <c r="L675">
        <v>1</v>
      </c>
      <c r="M675">
        <v>0</v>
      </c>
      <c r="N675">
        <v>0</v>
      </c>
      <c r="O675">
        <v>1</v>
      </c>
      <c r="P675">
        <v>1</v>
      </c>
      <c r="Q675">
        <v>1</v>
      </c>
    </row>
    <row r="676" spans="1:17" x14ac:dyDescent="0.3">
      <c r="A676" t="s">
        <v>6172</v>
      </c>
      <c r="B676">
        <v>43000</v>
      </c>
      <c r="C676">
        <v>76000</v>
      </c>
      <c r="D676">
        <f>AVERAGE(Table_Data[[#This Row],[Salary (Min)]:[Salary (Max)]])</f>
        <v>59500</v>
      </c>
      <c r="E676" t="s">
        <v>6275</v>
      </c>
      <c r="F676" t="s">
        <v>19</v>
      </c>
      <c r="G676" t="s">
        <v>7692</v>
      </c>
      <c r="H676" t="s">
        <v>35</v>
      </c>
      <c r="I676" t="s">
        <v>543</v>
      </c>
      <c r="J676" t="s">
        <v>160</v>
      </c>
      <c r="K676" t="b">
        <v>0</v>
      </c>
      <c r="L676">
        <v>0</v>
      </c>
      <c r="M676">
        <v>0</v>
      </c>
      <c r="N676">
        <v>0</v>
      </c>
      <c r="O676">
        <v>0</v>
      </c>
      <c r="P676">
        <v>0</v>
      </c>
      <c r="Q676">
        <v>1</v>
      </c>
    </row>
    <row r="677" spans="1:17" x14ac:dyDescent="0.3">
      <c r="A677" t="s">
        <v>41</v>
      </c>
      <c r="B677">
        <v>43000</v>
      </c>
      <c r="C677">
        <v>76000</v>
      </c>
      <c r="D677">
        <f>AVERAGE(Table_Data[[#This Row],[Salary (Min)]:[Salary (Max)]])</f>
        <v>59500</v>
      </c>
      <c r="E677" t="s">
        <v>6268</v>
      </c>
      <c r="F677" t="s">
        <v>19</v>
      </c>
      <c r="G677" t="s">
        <v>7692</v>
      </c>
      <c r="H677" t="s">
        <v>91</v>
      </c>
      <c r="I677" t="s">
        <v>37</v>
      </c>
      <c r="J677" t="s">
        <v>39</v>
      </c>
      <c r="K677" t="b">
        <v>0</v>
      </c>
      <c r="L677">
        <v>1</v>
      </c>
      <c r="M677">
        <v>0</v>
      </c>
      <c r="N677">
        <v>0</v>
      </c>
      <c r="O677">
        <v>0</v>
      </c>
      <c r="P677">
        <v>0</v>
      </c>
      <c r="Q677">
        <v>1</v>
      </c>
    </row>
    <row r="678" spans="1:17" x14ac:dyDescent="0.3">
      <c r="A678" t="s">
        <v>41</v>
      </c>
      <c r="B678">
        <v>43000</v>
      </c>
      <c r="C678">
        <v>76000</v>
      </c>
      <c r="D678">
        <f>AVERAGE(Table_Data[[#This Row],[Salary (Min)]:[Salary (Max)]])</f>
        <v>59500</v>
      </c>
      <c r="E678" t="s">
        <v>6290</v>
      </c>
      <c r="F678" t="s">
        <v>19</v>
      </c>
      <c r="G678" t="s">
        <v>7692</v>
      </c>
      <c r="H678" t="s">
        <v>118</v>
      </c>
      <c r="I678" t="s">
        <v>46</v>
      </c>
      <c r="J678" t="s">
        <v>160</v>
      </c>
      <c r="K678" t="b">
        <v>0</v>
      </c>
      <c r="L678">
        <v>1</v>
      </c>
      <c r="M678">
        <v>1</v>
      </c>
      <c r="N678">
        <v>0</v>
      </c>
      <c r="O678">
        <v>1</v>
      </c>
      <c r="P678">
        <v>0</v>
      </c>
      <c r="Q678">
        <v>1</v>
      </c>
    </row>
    <row r="679" spans="1:17" x14ac:dyDescent="0.3">
      <c r="A679" t="s">
        <v>41</v>
      </c>
      <c r="B679">
        <v>43000</v>
      </c>
      <c r="C679">
        <v>76000</v>
      </c>
      <c r="D679">
        <f>AVERAGE(Table_Data[[#This Row],[Salary (Min)]:[Salary (Max)]])</f>
        <v>59500</v>
      </c>
      <c r="E679" t="s">
        <v>6297</v>
      </c>
      <c r="F679" t="s">
        <v>19</v>
      </c>
      <c r="G679" t="s">
        <v>7692</v>
      </c>
      <c r="H679" t="s">
        <v>118</v>
      </c>
      <c r="I679" t="s">
        <v>178</v>
      </c>
      <c r="J679" t="s">
        <v>39</v>
      </c>
      <c r="K679" t="b">
        <v>0</v>
      </c>
      <c r="L679">
        <v>1</v>
      </c>
      <c r="M679">
        <v>1</v>
      </c>
      <c r="N679">
        <v>0</v>
      </c>
      <c r="O679">
        <v>0</v>
      </c>
      <c r="P679">
        <v>0</v>
      </c>
      <c r="Q679">
        <v>1</v>
      </c>
    </row>
    <row r="680" spans="1:17" x14ac:dyDescent="0.3">
      <c r="A680" t="s">
        <v>41</v>
      </c>
      <c r="B680">
        <v>43000</v>
      </c>
      <c r="C680">
        <v>76000</v>
      </c>
      <c r="D680">
        <f>AVERAGE(Table_Data[[#This Row],[Salary (Min)]:[Salary (Max)]])</f>
        <v>59500</v>
      </c>
      <c r="E680" t="s">
        <v>6210</v>
      </c>
      <c r="F680" t="s">
        <v>19</v>
      </c>
      <c r="G680" t="s">
        <v>7692</v>
      </c>
      <c r="H680" t="s">
        <v>51</v>
      </c>
      <c r="I680" t="s">
        <v>46</v>
      </c>
      <c r="J680" t="s">
        <v>24</v>
      </c>
      <c r="K680" t="b">
        <v>0</v>
      </c>
      <c r="L680">
        <v>1</v>
      </c>
      <c r="M680">
        <v>0</v>
      </c>
      <c r="N680">
        <v>0</v>
      </c>
      <c r="O680">
        <v>0</v>
      </c>
      <c r="P680">
        <v>0</v>
      </c>
      <c r="Q680">
        <v>1</v>
      </c>
    </row>
    <row r="681" spans="1:17" x14ac:dyDescent="0.3">
      <c r="A681" t="s">
        <v>6172</v>
      </c>
      <c r="B681">
        <v>43000</v>
      </c>
      <c r="C681">
        <v>76000</v>
      </c>
      <c r="D681">
        <f>AVERAGE(Table_Data[[#This Row],[Salary (Min)]:[Salary (Max)]])</f>
        <v>59500</v>
      </c>
      <c r="E681" t="s">
        <v>6301</v>
      </c>
      <c r="F681" t="s">
        <v>264</v>
      </c>
      <c r="G681" t="s">
        <v>7792</v>
      </c>
      <c r="H681" t="s">
        <v>91</v>
      </c>
      <c r="I681" t="s">
        <v>46</v>
      </c>
      <c r="J681" t="s">
        <v>106</v>
      </c>
      <c r="K681" t="b">
        <v>0</v>
      </c>
      <c r="L681">
        <v>1</v>
      </c>
      <c r="M681">
        <v>1</v>
      </c>
      <c r="N681">
        <v>1</v>
      </c>
      <c r="O681">
        <v>1</v>
      </c>
      <c r="P681">
        <v>0</v>
      </c>
      <c r="Q681">
        <v>1</v>
      </c>
    </row>
    <row r="682" spans="1:17" x14ac:dyDescent="0.3">
      <c r="A682" t="s">
        <v>41</v>
      </c>
      <c r="B682">
        <v>43000</v>
      </c>
      <c r="C682">
        <v>76000</v>
      </c>
      <c r="D682">
        <f>AVERAGE(Table_Data[[#This Row],[Salary (Min)]:[Salary (Max)]])</f>
        <v>59500</v>
      </c>
      <c r="E682" t="s">
        <v>6299</v>
      </c>
      <c r="F682" t="s">
        <v>19</v>
      </c>
      <c r="G682" t="s">
        <v>7692</v>
      </c>
      <c r="H682" t="s">
        <v>51</v>
      </c>
      <c r="I682" t="s">
        <v>119</v>
      </c>
      <c r="J682" t="s">
        <v>24</v>
      </c>
      <c r="K682" t="b">
        <v>0</v>
      </c>
      <c r="L682">
        <v>0</v>
      </c>
      <c r="M682">
        <v>1</v>
      </c>
      <c r="N682">
        <v>0</v>
      </c>
      <c r="O682">
        <v>0</v>
      </c>
      <c r="P682">
        <v>0</v>
      </c>
      <c r="Q682">
        <v>0</v>
      </c>
    </row>
    <row r="683" spans="1:17" x14ac:dyDescent="0.3">
      <c r="A683" t="s">
        <v>41</v>
      </c>
      <c r="B683">
        <v>43000</v>
      </c>
      <c r="C683">
        <v>76000</v>
      </c>
      <c r="D683">
        <f>AVERAGE(Table_Data[[#This Row],[Salary (Min)]:[Salary (Max)]])</f>
        <v>59500</v>
      </c>
      <c r="E683" t="s">
        <v>6300</v>
      </c>
      <c r="F683" t="s">
        <v>173</v>
      </c>
      <c r="G683" t="s">
        <v>7689</v>
      </c>
      <c r="H683" t="s">
        <v>20</v>
      </c>
      <c r="I683" t="s">
        <v>22</v>
      </c>
      <c r="J683" t="s">
        <v>120</v>
      </c>
      <c r="K683" t="b">
        <v>0</v>
      </c>
      <c r="L683">
        <v>1</v>
      </c>
      <c r="M683">
        <v>0</v>
      </c>
      <c r="N683">
        <v>0</v>
      </c>
      <c r="O683">
        <v>0</v>
      </c>
      <c r="P683">
        <v>0</v>
      </c>
      <c r="Q683">
        <v>1</v>
      </c>
    </row>
    <row r="684" spans="1:17" x14ac:dyDescent="0.3">
      <c r="A684" t="s">
        <v>41</v>
      </c>
      <c r="B684">
        <v>43000</v>
      </c>
      <c r="C684">
        <v>76000</v>
      </c>
      <c r="D684">
        <f>AVERAGE(Table_Data[[#This Row],[Salary (Min)]:[Salary (Max)]])</f>
        <v>59500</v>
      </c>
      <c r="E684" t="s">
        <v>6295</v>
      </c>
      <c r="F684" t="s">
        <v>19</v>
      </c>
      <c r="G684" t="s">
        <v>7692</v>
      </c>
      <c r="H684" t="s">
        <v>20</v>
      </c>
      <c r="I684" t="s">
        <v>80</v>
      </c>
      <c r="J684" t="s">
        <v>39</v>
      </c>
      <c r="K684" t="b">
        <v>0</v>
      </c>
      <c r="L684">
        <v>1</v>
      </c>
      <c r="M684">
        <v>0</v>
      </c>
      <c r="N684">
        <v>0</v>
      </c>
      <c r="O684">
        <v>0</v>
      </c>
      <c r="P684">
        <v>0</v>
      </c>
      <c r="Q684">
        <v>1</v>
      </c>
    </row>
    <row r="685" spans="1:17" x14ac:dyDescent="0.3">
      <c r="A685" t="s">
        <v>41</v>
      </c>
      <c r="B685">
        <v>43000</v>
      </c>
      <c r="C685">
        <v>76000</v>
      </c>
      <c r="D685">
        <f>AVERAGE(Table_Data[[#This Row],[Salary (Min)]:[Salary (Max)]])</f>
        <v>59500</v>
      </c>
      <c r="E685" t="s">
        <v>6290</v>
      </c>
      <c r="F685" t="s">
        <v>19</v>
      </c>
      <c r="G685" t="s">
        <v>7692</v>
      </c>
      <c r="H685" t="s">
        <v>118</v>
      </c>
      <c r="I685" t="s">
        <v>46</v>
      </c>
      <c r="J685" t="s">
        <v>160</v>
      </c>
      <c r="K685" t="b">
        <v>0</v>
      </c>
      <c r="L685">
        <v>0</v>
      </c>
      <c r="M685">
        <v>1</v>
      </c>
      <c r="N685">
        <v>0</v>
      </c>
      <c r="O685">
        <v>0</v>
      </c>
      <c r="P685">
        <v>0</v>
      </c>
      <c r="Q685">
        <v>1</v>
      </c>
    </row>
    <row r="686" spans="1:17" x14ac:dyDescent="0.3">
      <c r="A686" t="s">
        <v>41</v>
      </c>
      <c r="B686">
        <v>43000</v>
      </c>
      <c r="C686">
        <v>76000</v>
      </c>
      <c r="D686">
        <f>AVERAGE(Table_Data[[#This Row],[Salary (Min)]:[Salary (Max)]])</f>
        <v>59500</v>
      </c>
      <c r="E686" t="s">
        <v>6288</v>
      </c>
      <c r="F686" t="s">
        <v>19</v>
      </c>
      <c r="G686" t="s">
        <v>7692</v>
      </c>
      <c r="H686" t="s">
        <v>28</v>
      </c>
      <c r="I686" t="s">
        <v>29</v>
      </c>
      <c r="J686" t="s">
        <v>75</v>
      </c>
      <c r="K686" t="b">
        <v>0</v>
      </c>
      <c r="L686">
        <v>0</v>
      </c>
      <c r="M686">
        <v>0</v>
      </c>
      <c r="N686">
        <v>0</v>
      </c>
      <c r="O686">
        <v>0</v>
      </c>
      <c r="P686">
        <v>0</v>
      </c>
      <c r="Q686">
        <v>1</v>
      </c>
    </row>
    <row r="687" spans="1:17" x14ac:dyDescent="0.3">
      <c r="A687" t="s">
        <v>41</v>
      </c>
      <c r="B687">
        <v>43000</v>
      </c>
      <c r="C687">
        <v>76000</v>
      </c>
      <c r="D687">
        <f>AVERAGE(Table_Data[[#This Row],[Salary (Min)]:[Salary (Max)]])</f>
        <v>59500</v>
      </c>
      <c r="E687" t="s">
        <v>6156</v>
      </c>
      <c r="F687" t="s">
        <v>19</v>
      </c>
      <c r="G687" t="s">
        <v>7692</v>
      </c>
      <c r="H687" t="s">
        <v>28</v>
      </c>
      <c r="I687" t="s">
        <v>29</v>
      </c>
      <c r="J687" t="s">
        <v>86</v>
      </c>
      <c r="K687" t="b">
        <v>0</v>
      </c>
      <c r="L687">
        <v>0</v>
      </c>
      <c r="M687">
        <v>1</v>
      </c>
      <c r="N687">
        <v>0</v>
      </c>
      <c r="O687">
        <v>0</v>
      </c>
      <c r="P687">
        <v>0</v>
      </c>
      <c r="Q687">
        <v>1</v>
      </c>
    </row>
    <row r="688" spans="1:17" x14ac:dyDescent="0.3">
      <c r="A688" t="s">
        <v>41</v>
      </c>
      <c r="B688">
        <v>43000</v>
      </c>
      <c r="C688">
        <v>76000</v>
      </c>
      <c r="D688">
        <f>AVERAGE(Table_Data[[#This Row],[Salary (Min)]:[Salary (Max)]])</f>
        <v>59500</v>
      </c>
      <c r="E688" t="s">
        <v>6287</v>
      </c>
      <c r="F688" t="s">
        <v>19</v>
      </c>
      <c r="G688" t="s">
        <v>7692</v>
      </c>
      <c r="H688" t="s">
        <v>118</v>
      </c>
      <c r="I688" t="s">
        <v>29</v>
      </c>
      <c r="J688" t="s">
        <v>39</v>
      </c>
      <c r="K688" t="b">
        <v>0</v>
      </c>
      <c r="L688">
        <v>1</v>
      </c>
      <c r="M688">
        <v>1</v>
      </c>
      <c r="N688">
        <v>0</v>
      </c>
      <c r="O688">
        <v>1</v>
      </c>
      <c r="P688">
        <v>1</v>
      </c>
      <c r="Q688">
        <v>1</v>
      </c>
    </row>
    <row r="689" spans="1:17" x14ac:dyDescent="0.3">
      <c r="A689" t="s">
        <v>41</v>
      </c>
      <c r="B689">
        <v>43000</v>
      </c>
      <c r="C689">
        <v>76000</v>
      </c>
      <c r="D689">
        <f>AVERAGE(Table_Data[[#This Row],[Salary (Min)]:[Salary (Max)]])</f>
        <v>59500</v>
      </c>
      <c r="E689" t="s">
        <v>6270</v>
      </c>
      <c r="F689" t="s">
        <v>19</v>
      </c>
      <c r="G689" t="s">
        <v>7692</v>
      </c>
      <c r="H689" t="s">
        <v>20</v>
      </c>
      <c r="I689" t="s">
        <v>29</v>
      </c>
      <c r="J689" t="s">
        <v>120</v>
      </c>
      <c r="K689" t="b">
        <v>0</v>
      </c>
      <c r="L689">
        <v>1</v>
      </c>
      <c r="M689">
        <v>0</v>
      </c>
      <c r="N689">
        <v>0</v>
      </c>
      <c r="O689">
        <v>0</v>
      </c>
      <c r="P689">
        <v>0</v>
      </c>
      <c r="Q689">
        <v>1</v>
      </c>
    </row>
    <row r="690" spans="1:17" x14ac:dyDescent="0.3">
      <c r="A690" t="s">
        <v>41</v>
      </c>
      <c r="B690">
        <v>43000</v>
      </c>
      <c r="C690">
        <v>76000</v>
      </c>
      <c r="D690">
        <f>AVERAGE(Table_Data[[#This Row],[Salary (Min)]:[Salary (Max)]])</f>
        <v>59500</v>
      </c>
      <c r="E690" t="s">
        <v>6294</v>
      </c>
      <c r="F690" t="s">
        <v>530</v>
      </c>
      <c r="G690" t="s">
        <v>7659</v>
      </c>
      <c r="H690" t="s">
        <v>118</v>
      </c>
      <c r="I690" t="s">
        <v>419</v>
      </c>
      <c r="J690" t="s">
        <v>160</v>
      </c>
      <c r="K690" t="b">
        <v>0</v>
      </c>
      <c r="L690">
        <v>1</v>
      </c>
      <c r="M690">
        <v>1</v>
      </c>
      <c r="N690">
        <v>0</v>
      </c>
      <c r="O690">
        <v>0</v>
      </c>
      <c r="P690">
        <v>0</v>
      </c>
      <c r="Q690">
        <v>1</v>
      </c>
    </row>
    <row r="691" spans="1:17" x14ac:dyDescent="0.3">
      <c r="A691" t="s">
        <v>41</v>
      </c>
      <c r="B691">
        <v>43000</v>
      </c>
      <c r="C691">
        <v>76000</v>
      </c>
      <c r="D691">
        <f>AVERAGE(Table_Data[[#This Row],[Salary (Min)]:[Salary (Max)]])</f>
        <v>59500</v>
      </c>
      <c r="E691" t="s">
        <v>6288</v>
      </c>
      <c r="F691" t="s">
        <v>19</v>
      </c>
      <c r="G691" t="s">
        <v>7692</v>
      </c>
      <c r="H691" t="s">
        <v>28</v>
      </c>
      <c r="I691" t="s">
        <v>29</v>
      </c>
      <c r="J691" t="s">
        <v>75</v>
      </c>
      <c r="K691" t="b">
        <v>0</v>
      </c>
      <c r="L691">
        <v>1</v>
      </c>
      <c r="M691">
        <v>0</v>
      </c>
      <c r="N691">
        <v>0</v>
      </c>
      <c r="O691">
        <v>0</v>
      </c>
      <c r="P691">
        <v>0</v>
      </c>
      <c r="Q691">
        <v>1</v>
      </c>
    </row>
    <row r="692" spans="1:17" x14ac:dyDescent="0.3">
      <c r="A692" t="s">
        <v>41</v>
      </c>
      <c r="B692">
        <v>43000</v>
      </c>
      <c r="C692">
        <v>76000</v>
      </c>
      <c r="D692">
        <f>AVERAGE(Table_Data[[#This Row],[Salary (Min)]:[Salary (Max)]])</f>
        <v>59500</v>
      </c>
      <c r="E692" t="s">
        <v>6292</v>
      </c>
      <c r="F692" t="s">
        <v>19</v>
      </c>
      <c r="G692" t="s">
        <v>7692</v>
      </c>
      <c r="H692" t="s">
        <v>118</v>
      </c>
      <c r="I692" t="s">
        <v>22</v>
      </c>
      <c r="J692" t="s">
        <v>160</v>
      </c>
      <c r="K692" t="b">
        <v>0</v>
      </c>
      <c r="L692">
        <v>0</v>
      </c>
      <c r="M692">
        <v>0</v>
      </c>
      <c r="N692">
        <v>0</v>
      </c>
      <c r="O692">
        <v>0</v>
      </c>
      <c r="P692">
        <v>0</v>
      </c>
      <c r="Q692">
        <v>0</v>
      </c>
    </row>
    <row r="693" spans="1:17" x14ac:dyDescent="0.3">
      <c r="A693" t="s">
        <v>41</v>
      </c>
      <c r="B693">
        <v>43000</v>
      </c>
      <c r="C693">
        <v>69000</v>
      </c>
      <c r="D693">
        <f>AVERAGE(Table_Data[[#This Row],[Salary (Min)]:[Salary (Max)]])</f>
        <v>56000</v>
      </c>
      <c r="E693" t="s">
        <v>6499</v>
      </c>
      <c r="F693" t="s">
        <v>1495</v>
      </c>
      <c r="G693" t="s">
        <v>7789</v>
      </c>
      <c r="H693" t="s">
        <v>118</v>
      </c>
      <c r="I693" t="s">
        <v>22</v>
      </c>
      <c r="J693" t="s">
        <v>441</v>
      </c>
      <c r="K693" t="b">
        <v>0</v>
      </c>
      <c r="L693">
        <v>1</v>
      </c>
      <c r="M693">
        <v>1</v>
      </c>
      <c r="N693">
        <v>0</v>
      </c>
      <c r="O693">
        <v>0</v>
      </c>
      <c r="P693">
        <v>0</v>
      </c>
      <c r="Q693">
        <v>1</v>
      </c>
    </row>
    <row r="694" spans="1:17" x14ac:dyDescent="0.3">
      <c r="A694" t="s">
        <v>41</v>
      </c>
      <c r="B694">
        <v>43000</v>
      </c>
      <c r="C694">
        <v>69000</v>
      </c>
      <c r="D694">
        <f>AVERAGE(Table_Data[[#This Row],[Salary (Min)]:[Salary (Max)]])</f>
        <v>56000</v>
      </c>
      <c r="E694" t="s">
        <v>6264</v>
      </c>
      <c r="F694" t="s">
        <v>1487</v>
      </c>
      <c r="G694" t="s">
        <v>7787</v>
      </c>
      <c r="H694" t="s">
        <v>118</v>
      </c>
      <c r="I694" t="s">
        <v>46</v>
      </c>
      <c r="J694" t="s">
        <v>47</v>
      </c>
      <c r="K694" t="b">
        <v>0</v>
      </c>
      <c r="L694">
        <v>0</v>
      </c>
      <c r="M694">
        <v>0</v>
      </c>
      <c r="N694">
        <v>1</v>
      </c>
      <c r="O694">
        <v>0</v>
      </c>
      <c r="P694">
        <v>0</v>
      </c>
      <c r="Q694">
        <v>1</v>
      </c>
    </row>
    <row r="695" spans="1:17" x14ac:dyDescent="0.3">
      <c r="A695" t="s">
        <v>41</v>
      </c>
      <c r="B695">
        <v>43000</v>
      </c>
      <c r="C695">
        <v>69000</v>
      </c>
      <c r="D695">
        <f>AVERAGE(Table_Data[[#This Row],[Salary (Min)]:[Salary (Max)]])</f>
        <v>56000</v>
      </c>
      <c r="E695" t="s">
        <v>6496</v>
      </c>
      <c r="F695" t="s">
        <v>1504</v>
      </c>
      <c r="G695" t="s">
        <v>7784</v>
      </c>
      <c r="H695" t="s">
        <v>20</v>
      </c>
      <c r="I695" t="s">
        <v>580</v>
      </c>
      <c r="J695" t="s">
        <v>160</v>
      </c>
      <c r="K695" t="b">
        <v>0</v>
      </c>
      <c r="L695">
        <v>0</v>
      </c>
      <c r="M695">
        <v>0</v>
      </c>
      <c r="N695">
        <v>0</v>
      </c>
      <c r="O695">
        <v>0</v>
      </c>
      <c r="P695">
        <v>0</v>
      </c>
      <c r="Q695">
        <v>1</v>
      </c>
    </row>
    <row r="696" spans="1:17" x14ac:dyDescent="0.3">
      <c r="A696" t="s">
        <v>41</v>
      </c>
      <c r="B696">
        <v>43000</v>
      </c>
      <c r="C696">
        <v>69000</v>
      </c>
      <c r="D696">
        <f>AVERAGE(Table_Data[[#This Row],[Salary (Min)]:[Salary (Max)]])</f>
        <v>56000</v>
      </c>
      <c r="E696" t="s">
        <v>6264</v>
      </c>
      <c r="F696" t="s">
        <v>1487</v>
      </c>
      <c r="G696" t="s">
        <v>7787</v>
      </c>
      <c r="H696" t="s">
        <v>118</v>
      </c>
      <c r="I696" t="s">
        <v>46</v>
      </c>
      <c r="J696" t="s">
        <v>47</v>
      </c>
      <c r="K696" t="b">
        <v>0</v>
      </c>
      <c r="L696">
        <v>0</v>
      </c>
      <c r="M696">
        <v>0</v>
      </c>
      <c r="N696">
        <v>0</v>
      </c>
      <c r="O696">
        <v>0</v>
      </c>
      <c r="P696">
        <v>0</v>
      </c>
      <c r="Q696">
        <v>1</v>
      </c>
    </row>
    <row r="697" spans="1:17" x14ac:dyDescent="0.3">
      <c r="A697" t="s">
        <v>6172</v>
      </c>
      <c r="B697">
        <v>43000</v>
      </c>
      <c r="C697">
        <v>69000</v>
      </c>
      <c r="D697">
        <f>AVERAGE(Table_Data[[#This Row],[Salary (Min)]:[Salary (Max)]])</f>
        <v>56000</v>
      </c>
      <c r="E697" t="s">
        <v>6502</v>
      </c>
      <c r="F697" t="s">
        <v>1528</v>
      </c>
      <c r="G697" t="s">
        <v>7793</v>
      </c>
      <c r="H697" t="s">
        <v>28</v>
      </c>
      <c r="I697" t="s">
        <v>119</v>
      </c>
      <c r="J697" t="s">
        <v>86</v>
      </c>
      <c r="K697" t="b">
        <v>0</v>
      </c>
      <c r="L697">
        <v>0</v>
      </c>
      <c r="M697">
        <v>0</v>
      </c>
      <c r="N697">
        <v>0</v>
      </c>
      <c r="O697">
        <v>0</v>
      </c>
      <c r="P697">
        <v>0</v>
      </c>
      <c r="Q697">
        <v>1</v>
      </c>
    </row>
    <row r="698" spans="1:17" x14ac:dyDescent="0.3">
      <c r="A698" t="s">
        <v>41</v>
      </c>
      <c r="B698">
        <v>43000</v>
      </c>
      <c r="C698">
        <v>69000</v>
      </c>
      <c r="D698">
        <f>AVERAGE(Table_Data[[#This Row],[Salary (Min)]:[Salary (Max)]])</f>
        <v>56000</v>
      </c>
      <c r="E698" t="s">
        <v>6503</v>
      </c>
      <c r="F698" t="s">
        <v>1495</v>
      </c>
      <c r="G698" t="s">
        <v>7789</v>
      </c>
      <c r="H698" t="s">
        <v>51</v>
      </c>
      <c r="I698" t="s">
        <v>1534</v>
      </c>
      <c r="J698" t="s">
        <v>39</v>
      </c>
      <c r="K698" t="b">
        <v>0</v>
      </c>
      <c r="L698">
        <v>1</v>
      </c>
      <c r="M698">
        <v>0</v>
      </c>
      <c r="N698">
        <v>0</v>
      </c>
      <c r="O698">
        <v>0</v>
      </c>
      <c r="P698">
        <v>1</v>
      </c>
      <c r="Q698">
        <v>0</v>
      </c>
    </row>
    <row r="699" spans="1:17" x14ac:dyDescent="0.3">
      <c r="A699" t="s">
        <v>41</v>
      </c>
      <c r="B699">
        <v>43000</v>
      </c>
      <c r="C699">
        <v>69000</v>
      </c>
      <c r="D699">
        <f>AVERAGE(Table_Data[[#This Row],[Salary (Min)]:[Salary (Max)]])</f>
        <v>56000</v>
      </c>
      <c r="E699" t="s">
        <v>6501</v>
      </c>
      <c r="F699" t="s">
        <v>1522</v>
      </c>
      <c r="G699" t="s">
        <v>7794</v>
      </c>
      <c r="H699" t="s">
        <v>28</v>
      </c>
      <c r="I699" t="s">
        <v>1523</v>
      </c>
      <c r="J699" t="s">
        <v>132</v>
      </c>
      <c r="K699" t="b">
        <v>0</v>
      </c>
      <c r="L699">
        <v>1</v>
      </c>
      <c r="M699">
        <v>1</v>
      </c>
      <c r="N699">
        <v>0</v>
      </c>
      <c r="O699">
        <v>1</v>
      </c>
      <c r="P699">
        <v>1</v>
      </c>
      <c r="Q699">
        <v>0</v>
      </c>
    </row>
    <row r="700" spans="1:17" x14ac:dyDescent="0.3">
      <c r="A700" t="s">
        <v>41</v>
      </c>
      <c r="B700">
        <v>43000</v>
      </c>
      <c r="C700">
        <v>69000</v>
      </c>
      <c r="D700">
        <f>AVERAGE(Table_Data[[#This Row],[Salary (Min)]:[Salary (Max)]])</f>
        <v>56000</v>
      </c>
      <c r="E700" t="s">
        <v>6496</v>
      </c>
      <c r="F700" t="s">
        <v>1504</v>
      </c>
      <c r="G700" t="s">
        <v>7784</v>
      </c>
      <c r="H700" t="s">
        <v>20</v>
      </c>
      <c r="I700" t="s">
        <v>580</v>
      </c>
      <c r="J700" t="s">
        <v>160</v>
      </c>
      <c r="K700" t="b">
        <v>0</v>
      </c>
      <c r="L700">
        <v>1</v>
      </c>
      <c r="M700">
        <v>1</v>
      </c>
      <c r="N700">
        <v>1</v>
      </c>
      <c r="O700">
        <v>0</v>
      </c>
      <c r="P700">
        <v>0</v>
      </c>
      <c r="Q700">
        <v>0</v>
      </c>
    </row>
    <row r="701" spans="1:17" x14ac:dyDescent="0.3">
      <c r="A701" t="s">
        <v>41</v>
      </c>
      <c r="B701">
        <v>43000</v>
      </c>
      <c r="C701">
        <v>69000</v>
      </c>
      <c r="D701">
        <f>AVERAGE(Table_Data[[#This Row],[Salary (Min)]:[Salary (Max)]])</f>
        <v>56000</v>
      </c>
      <c r="E701" t="s">
        <v>6500</v>
      </c>
      <c r="F701" t="s">
        <v>1517</v>
      </c>
      <c r="G701" t="s">
        <v>7795</v>
      </c>
      <c r="H701" t="s">
        <v>91</v>
      </c>
      <c r="I701" t="s">
        <v>222</v>
      </c>
      <c r="J701" t="s">
        <v>39</v>
      </c>
      <c r="K701" t="b">
        <v>0</v>
      </c>
      <c r="L701">
        <v>1</v>
      </c>
      <c r="M701">
        <v>0</v>
      </c>
      <c r="N701">
        <v>0</v>
      </c>
      <c r="O701">
        <v>0</v>
      </c>
      <c r="P701">
        <v>0</v>
      </c>
      <c r="Q701">
        <v>1</v>
      </c>
    </row>
    <row r="702" spans="1:17" x14ac:dyDescent="0.3">
      <c r="A702" t="s">
        <v>41</v>
      </c>
      <c r="B702">
        <v>43000</v>
      </c>
      <c r="C702">
        <v>69000</v>
      </c>
      <c r="D702">
        <f>AVERAGE(Table_Data[[#This Row],[Salary (Min)]:[Salary (Max)]])</f>
        <v>56000</v>
      </c>
      <c r="E702" t="s">
        <v>6495</v>
      </c>
      <c r="F702" t="s">
        <v>1487</v>
      </c>
      <c r="G702" t="s">
        <v>7787</v>
      </c>
      <c r="H702" t="s">
        <v>118</v>
      </c>
      <c r="I702" t="s">
        <v>22</v>
      </c>
      <c r="J702" t="s">
        <v>47</v>
      </c>
      <c r="K702" t="b">
        <v>0</v>
      </c>
      <c r="L702">
        <v>0</v>
      </c>
      <c r="M702">
        <v>0</v>
      </c>
      <c r="N702">
        <v>0</v>
      </c>
      <c r="O702">
        <v>0</v>
      </c>
      <c r="P702">
        <v>0</v>
      </c>
      <c r="Q702">
        <v>0</v>
      </c>
    </row>
    <row r="703" spans="1:17" x14ac:dyDescent="0.3">
      <c r="A703" t="s">
        <v>41</v>
      </c>
      <c r="B703">
        <v>43000</v>
      </c>
      <c r="C703">
        <v>76000</v>
      </c>
      <c r="D703">
        <f>AVERAGE(Table_Data[[#This Row],[Salary (Min)]:[Salary (Max)]])</f>
        <v>59500</v>
      </c>
      <c r="E703" t="s">
        <v>6305</v>
      </c>
      <c r="F703" t="s">
        <v>664</v>
      </c>
      <c r="G703" t="s">
        <v>7796</v>
      </c>
      <c r="H703" t="s">
        <v>20</v>
      </c>
      <c r="I703" t="s">
        <v>194</v>
      </c>
      <c r="J703" t="s">
        <v>47</v>
      </c>
      <c r="K703" t="b">
        <v>0</v>
      </c>
      <c r="L703">
        <v>0</v>
      </c>
      <c r="M703">
        <v>0</v>
      </c>
      <c r="N703">
        <v>0</v>
      </c>
      <c r="O703">
        <v>0</v>
      </c>
      <c r="P703">
        <v>0</v>
      </c>
      <c r="Q703">
        <v>1</v>
      </c>
    </row>
    <row r="704" spans="1:17" x14ac:dyDescent="0.3">
      <c r="A704" t="s">
        <v>41</v>
      </c>
      <c r="B704">
        <v>43000</v>
      </c>
      <c r="C704">
        <v>76000</v>
      </c>
      <c r="D704">
        <f>AVERAGE(Table_Data[[#This Row],[Salary (Min)]:[Salary (Max)]])</f>
        <v>59500</v>
      </c>
      <c r="E704" t="s">
        <v>6306</v>
      </c>
      <c r="F704" t="s">
        <v>19</v>
      </c>
      <c r="G704" t="s">
        <v>7692</v>
      </c>
      <c r="H704" t="s">
        <v>28</v>
      </c>
      <c r="I704" t="s">
        <v>340</v>
      </c>
      <c r="J704" t="s">
        <v>132</v>
      </c>
      <c r="K704" t="b">
        <v>0</v>
      </c>
      <c r="L704">
        <v>0</v>
      </c>
      <c r="M704">
        <v>0</v>
      </c>
      <c r="N704">
        <v>0</v>
      </c>
      <c r="O704">
        <v>0</v>
      </c>
      <c r="P704">
        <v>0</v>
      </c>
      <c r="Q704">
        <v>1</v>
      </c>
    </row>
    <row r="705" spans="1:17" x14ac:dyDescent="0.3">
      <c r="A705" t="s">
        <v>41</v>
      </c>
      <c r="B705">
        <v>43000</v>
      </c>
      <c r="C705">
        <v>76000</v>
      </c>
      <c r="D705">
        <f>AVERAGE(Table_Data[[#This Row],[Salary (Min)]:[Salary (Max)]])</f>
        <v>59500</v>
      </c>
      <c r="E705" t="s">
        <v>6304</v>
      </c>
      <c r="F705" t="s">
        <v>659</v>
      </c>
      <c r="G705" t="s">
        <v>7797</v>
      </c>
      <c r="H705" t="s">
        <v>51</v>
      </c>
      <c r="I705" t="s">
        <v>119</v>
      </c>
      <c r="J705" t="s">
        <v>47</v>
      </c>
      <c r="K705" t="b">
        <v>0</v>
      </c>
      <c r="L705">
        <v>1</v>
      </c>
      <c r="M705">
        <v>1</v>
      </c>
      <c r="N705">
        <v>0</v>
      </c>
      <c r="O705">
        <v>1</v>
      </c>
      <c r="P705">
        <v>0</v>
      </c>
      <c r="Q705">
        <v>1</v>
      </c>
    </row>
    <row r="706" spans="1:17" x14ac:dyDescent="0.3">
      <c r="A706" t="s">
        <v>41</v>
      </c>
      <c r="B706">
        <v>43000</v>
      </c>
      <c r="C706">
        <v>76000</v>
      </c>
      <c r="D706">
        <f>AVERAGE(Table_Data[[#This Row],[Salary (Min)]:[Salary (Max)]])</f>
        <v>59500</v>
      </c>
      <c r="E706" t="s">
        <v>6302</v>
      </c>
      <c r="F706" t="s">
        <v>19</v>
      </c>
      <c r="G706" t="s">
        <v>7692</v>
      </c>
      <c r="H706" t="s">
        <v>28</v>
      </c>
      <c r="I706" t="s">
        <v>58</v>
      </c>
      <c r="J706" t="s">
        <v>132</v>
      </c>
      <c r="K706" t="b">
        <v>0</v>
      </c>
      <c r="L706">
        <v>0</v>
      </c>
      <c r="M706">
        <v>0</v>
      </c>
      <c r="N706">
        <v>0</v>
      </c>
      <c r="O706">
        <v>0</v>
      </c>
      <c r="P706">
        <v>0</v>
      </c>
      <c r="Q706">
        <v>1</v>
      </c>
    </row>
    <row r="707" spans="1:17" x14ac:dyDescent="0.3">
      <c r="A707" t="s">
        <v>41</v>
      </c>
      <c r="B707">
        <v>43000</v>
      </c>
      <c r="C707">
        <v>76000</v>
      </c>
      <c r="D707">
        <f>AVERAGE(Table_Data[[#This Row],[Salary (Min)]:[Salary (Max)]])</f>
        <v>59500</v>
      </c>
      <c r="E707" t="s">
        <v>6307</v>
      </c>
      <c r="F707" t="s">
        <v>19</v>
      </c>
      <c r="G707" t="s">
        <v>7692</v>
      </c>
      <c r="H707" t="s">
        <v>91</v>
      </c>
      <c r="I707" t="s">
        <v>37</v>
      </c>
      <c r="J707" t="s">
        <v>39</v>
      </c>
      <c r="K707" t="b">
        <v>0</v>
      </c>
      <c r="L707">
        <v>1</v>
      </c>
      <c r="M707">
        <v>1</v>
      </c>
      <c r="N707">
        <v>0</v>
      </c>
      <c r="O707">
        <v>1</v>
      </c>
      <c r="P707">
        <v>0</v>
      </c>
      <c r="Q707">
        <v>0</v>
      </c>
    </row>
    <row r="708" spans="1:17" x14ac:dyDescent="0.3">
      <c r="A708" t="s">
        <v>41</v>
      </c>
      <c r="B708">
        <v>43000</v>
      </c>
      <c r="C708">
        <v>69000</v>
      </c>
      <c r="D708">
        <f>AVERAGE(Table_Data[[#This Row],[Salary (Min)]:[Salary (Max)]])</f>
        <v>56000</v>
      </c>
      <c r="E708" t="s">
        <v>6493</v>
      </c>
      <c r="F708" t="s">
        <v>1487</v>
      </c>
      <c r="G708" t="s">
        <v>7787</v>
      </c>
      <c r="H708" t="s">
        <v>35</v>
      </c>
      <c r="I708" t="s">
        <v>563</v>
      </c>
      <c r="J708" t="s">
        <v>24</v>
      </c>
      <c r="K708" t="b">
        <v>0</v>
      </c>
      <c r="L708">
        <v>0</v>
      </c>
      <c r="M708">
        <v>0</v>
      </c>
      <c r="N708">
        <v>0</v>
      </c>
      <c r="O708">
        <v>0</v>
      </c>
      <c r="P708">
        <v>0</v>
      </c>
      <c r="Q708">
        <v>0</v>
      </c>
    </row>
    <row r="709" spans="1:17" x14ac:dyDescent="0.3">
      <c r="A709" t="s">
        <v>41</v>
      </c>
      <c r="B709">
        <v>43000</v>
      </c>
      <c r="C709">
        <v>69000</v>
      </c>
      <c r="D709">
        <f>AVERAGE(Table_Data[[#This Row],[Salary (Min)]:[Salary (Max)]])</f>
        <v>56000</v>
      </c>
      <c r="E709" t="s">
        <v>6494</v>
      </c>
      <c r="F709" t="s">
        <v>1495</v>
      </c>
      <c r="G709" t="s">
        <v>7789</v>
      </c>
      <c r="H709" t="s">
        <v>20</v>
      </c>
      <c r="I709" t="s">
        <v>119</v>
      </c>
      <c r="J709" t="s">
        <v>120</v>
      </c>
      <c r="K709" t="b">
        <v>0</v>
      </c>
      <c r="L709">
        <v>0</v>
      </c>
      <c r="M709">
        <v>0</v>
      </c>
      <c r="N709">
        <v>0</v>
      </c>
      <c r="O709">
        <v>1</v>
      </c>
      <c r="P709">
        <v>0</v>
      </c>
      <c r="Q709">
        <v>1</v>
      </c>
    </row>
    <row r="710" spans="1:17" x14ac:dyDescent="0.3">
      <c r="A710" t="s">
        <v>41</v>
      </c>
      <c r="B710">
        <v>43000</v>
      </c>
      <c r="C710">
        <v>69000</v>
      </c>
      <c r="D710">
        <f>AVERAGE(Table_Data[[#This Row],[Salary (Min)]:[Salary (Max)]])</f>
        <v>56000</v>
      </c>
      <c r="E710" t="s">
        <v>6492</v>
      </c>
      <c r="F710" t="s">
        <v>1487</v>
      </c>
      <c r="G710" t="s">
        <v>7787</v>
      </c>
      <c r="H710" t="s">
        <v>20</v>
      </c>
      <c r="I710" t="s">
        <v>1489</v>
      </c>
      <c r="J710" t="s">
        <v>47</v>
      </c>
      <c r="K710" t="b">
        <v>0</v>
      </c>
      <c r="L710">
        <v>1</v>
      </c>
      <c r="M710">
        <v>0</v>
      </c>
      <c r="N710">
        <v>0</v>
      </c>
      <c r="O710">
        <v>0</v>
      </c>
      <c r="P710">
        <v>0</v>
      </c>
      <c r="Q710">
        <v>0</v>
      </c>
    </row>
    <row r="711" spans="1:17" x14ac:dyDescent="0.3">
      <c r="A711" t="s">
        <v>41</v>
      </c>
      <c r="B711">
        <v>43000</v>
      </c>
      <c r="C711">
        <v>76000</v>
      </c>
      <c r="D711">
        <f>AVERAGE(Table_Data[[#This Row],[Salary (Min)]:[Salary (Max)]])</f>
        <v>59500</v>
      </c>
      <c r="E711" t="s">
        <v>6204</v>
      </c>
      <c r="F711" t="s">
        <v>19</v>
      </c>
      <c r="G711" t="s">
        <v>7692</v>
      </c>
      <c r="H711" t="s">
        <v>35</v>
      </c>
      <c r="I711" t="s">
        <v>46</v>
      </c>
      <c r="J711" t="s">
        <v>229</v>
      </c>
      <c r="K711" t="b">
        <v>0</v>
      </c>
      <c r="L711">
        <v>1</v>
      </c>
      <c r="M711">
        <v>0</v>
      </c>
      <c r="N711">
        <v>0</v>
      </c>
      <c r="O711">
        <v>0</v>
      </c>
      <c r="P711">
        <v>0</v>
      </c>
      <c r="Q711">
        <v>0</v>
      </c>
    </row>
    <row r="712" spans="1:17" x14ac:dyDescent="0.3">
      <c r="A712" t="s">
        <v>41</v>
      </c>
      <c r="B712">
        <v>44000</v>
      </c>
      <c r="C712">
        <v>82000</v>
      </c>
      <c r="D712">
        <f>AVERAGE(Table_Data[[#This Row],[Salary (Min)]:[Salary (Max)]])</f>
        <v>63000</v>
      </c>
      <c r="E712" t="s">
        <v>7167</v>
      </c>
      <c r="F712" t="s">
        <v>4146</v>
      </c>
      <c r="G712" t="s">
        <v>7798</v>
      </c>
      <c r="H712" t="s">
        <v>35</v>
      </c>
      <c r="I712" t="s">
        <v>186</v>
      </c>
      <c r="J712" t="s">
        <v>39</v>
      </c>
      <c r="K712" t="b">
        <v>0</v>
      </c>
      <c r="L712">
        <v>1</v>
      </c>
      <c r="M712">
        <v>1</v>
      </c>
      <c r="N712">
        <v>1</v>
      </c>
      <c r="O712">
        <v>0</v>
      </c>
      <c r="P712">
        <v>0</v>
      </c>
      <c r="Q712">
        <v>0</v>
      </c>
    </row>
    <row r="713" spans="1:17" x14ac:dyDescent="0.3">
      <c r="A713" t="s">
        <v>41</v>
      </c>
      <c r="B713">
        <v>44000</v>
      </c>
      <c r="C713">
        <v>82000</v>
      </c>
      <c r="D713">
        <f>AVERAGE(Table_Data[[#This Row],[Salary (Min)]:[Salary (Max)]])</f>
        <v>63000</v>
      </c>
      <c r="E713" t="s">
        <v>6224</v>
      </c>
      <c r="F713" t="s">
        <v>3874</v>
      </c>
      <c r="G713" t="s">
        <v>7678</v>
      </c>
      <c r="H713" t="s">
        <v>91</v>
      </c>
      <c r="I713" t="s">
        <v>366</v>
      </c>
      <c r="J713" t="s">
        <v>155</v>
      </c>
      <c r="K713" t="b">
        <v>0</v>
      </c>
      <c r="L713">
        <v>1</v>
      </c>
      <c r="M713">
        <v>0</v>
      </c>
      <c r="N713">
        <v>0</v>
      </c>
      <c r="O713">
        <v>0</v>
      </c>
      <c r="P713">
        <v>0</v>
      </c>
      <c r="Q713">
        <v>1</v>
      </c>
    </row>
    <row r="714" spans="1:17" x14ac:dyDescent="0.3">
      <c r="A714" t="s">
        <v>41</v>
      </c>
      <c r="B714">
        <v>44000</v>
      </c>
      <c r="C714">
        <v>82000</v>
      </c>
      <c r="D714">
        <f>AVERAGE(Table_Data[[#This Row],[Salary (Min)]:[Salary (Max)]])</f>
        <v>63000</v>
      </c>
      <c r="E714" t="s">
        <v>7168</v>
      </c>
      <c r="F714" t="s">
        <v>1379</v>
      </c>
      <c r="G714" t="s">
        <v>7677</v>
      </c>
      <c r="H714" t="s">
        <v>91</v>
      </c>
      <c r="I714" t="s">
        <v>119</v>
      </c>
      <c r="J714" t="s">
        <v>47</v>
      </c>
      <c r="K714" t="b">
        <v>0</v>
      </c>
      <c r="L714">
        <v>1</v>
      </c>
      <c r="M714">
        <v>1</v>
      </c>
      <c r="N714">
        <v>1</v>
      </c>
      <c r="O714">
        <v>0</v>
      </c>
      <c r="P714">
        <v>0</v>
      </c>
      <c r="Q714">
        <v>1</v>
      </c>
    </row>
    <row r="715" spans="1:17" x14ac:dyDescent="0.3">
      <c r="A715" t="s">
        <v>41</v>
      </c>
      <c r="B715">
        <v>44000</v>
      </c>
      <c r="C715">
        <v>78000</v>
      </c>
      <c r="D715">
        <f>AVERAGE(Table_Data[[#This Row],[Salary (Min)]:[Salary (Max)]])</f>
        <v>61000</v>
      </c>
      <c r="E715" t="s">
        <v>7181</v>
      </c>
      <c r="F715" t="s">
        <v>1362</v>
      </c>
      <c r="G715" t="s">
        <v>7681</v>
      </c>
      <c r="H715" t="s">
        <v>28</v>
      </c>
      <c r="I715" t="s">
        <v>2364</v>
      </c>
      <c r="J715" t="s">
        <v>31</v>
      </c>
      <c r="K715" t="b">
        <v>0</v>
      </c>
      <c r="L715">
        <v>1</v>
      </c>
      <c r="M715">
        <v>1</v>
      </c>
      <c r="N715">
        <v>1</v>
      </c>
      <c r="O715">
        <v>0</v>
      </c>
      <c r="P715">
        <v>0</v>
      </c>
      <c r="Q715">
        <v>1</v>
      </c>
    </row>
    <row r="716" spans="1:17" x14ac:dyDescent="0.3">
      <c r="A716" t="s">
        <v>41</v>
      </c>
      <c r="B716">
        <v>44000</v>
      </c>
      <c r="C716">
        <v>78000</v>
      </c>
      <c r="D716">
        <f>AVERAGE(Table_Data[[#This Row],[Salary (Min)]:[Salary (Max)]])</f>
        <v>61000</v>
      </c>
      <c r="E716" t="s">
        <v>7180</v>
      </c>
      <c r="F716" t="s">
        <v>3859</v>
      </c>
      <c r="G716" t="s">
        <v>7679</v>
      </c>
      <c r="H716" t="s">
        <v>28</v>
      </c>
      <c r="I716" t="s">
        <v>2276</v>
      </c>
      <c r="J716" t="s">
        <v>86</v>
      </c>
      <c r="K716" t="b">
        <v>0</v>
      </c>
      <c r="L716">
        <v>1</v>
      </c>
      <c r="M716">
        <v>0</v>
      </c>
      <c r="N716">
        <v>0</v>
      </c>
      <c r="O716">
        <v>0</v>
      </c>
      <c r="P716">
        <v>0</v>
      </c>
      <c r="Q716">
        <v>1</v>
      </c>
    </row>
    <row r="717" spans="1:17" x14ac:dyDescent="0.3">
      <c r="A717" t="s">
        <v>41</v>
      </c>
      <c r="B717">
        <v>44000</v>
      </c>
      <c r="C717">
        <v>82000</v>
      </c>
      <c r="D717">
        <f>AVERAGE(Table_Data[[#This Row],[Salary (Min)]:[Salary (Max)]])</f>
        <v>63000</v>
      </c>
      <c r="E717" t="s">
        <v>6513</v>
      </c>
      <c r="F717" t="s">
        <v>1379</v>
      </c>
      <c r="G717" t="s">
        <v>7677</v>
      </c>
      <c r="H717" t="s">
        <v>20</v>
      </c>
      <c r="I717" t="s">
        <v>119</v>
      </c>
      <c r="J717" t="s">
        <v>160</v>
      </c>
      <c r="K717" t="b">
        <v>0</v>
      </c>
      <c r="L717">
        <v>1</v>
      </c>
      <c r="M717">
        <v>0</v>
      </c>
      <c r="N717">
        <v>0</v>
      </c>
      <c r="O717">
        <v>0</v>
      </c>
      <c r="P717">
        <v>0</v>
      </c>
      <c r="Q717">
        <v>0</v>
      </c>
    </row>
    <row r="718" spans="1:17" x14ac:dyDescent="0.3">
      <c r="A718" t="s">
        <v>41</v>
      </c>
      <c r="B718">
        <v>44000</v>
      </c>
      <c r="C718">
        <v>82000</v>
      </c>
      <c r="D718">
        <f>AVERAGE(Table_Data[[#This Row],[Salary (Min)]:[Salary (Max)]])</f>
        <v>63000</v>
      </c>
      <c r="E718" t="s">
        <v>7164</v>
      </c>
      <c r="F718" t="s">
        <v>1362</v>
      </c>
      <c r="G718" t="s">
        <v>7681</v>
      </c>
      <c r="H718" t="s">
        <v>118</v>
      </c>
      <c r="I718" t="s">
        <v>4135</v>
      </c>
      <c r="J718" t="s">
        <v>39</v>
      </c>
      <c r="K718" t="b">
        <v>0</v>
      </c>
      <c r="L718">
        <v>0</v>
      </c>
      <c r="M718">
        <v>0</v>
      </c>
      <c r="N718">
        <v>0</v>
      </c>
      <c r="O718">
        <v>1</v>
      </c>
      <c r="P718">
        <v>0</v>
      </c>
      <c r="Q718">
        <v>1</v>
      </c>
    </row>
    <row r="719" spans="1:17" x14ac:dyDescent="0.3">
      <c r="A719" t="s">
        <v>41</v>
      </c>
      <c r="B719">
        <v>44000</v>
      </c>
      <c r="C719">
        <v>78000</v>
      </c>
      <c r="D719">
        <f>AVERAGE(Table_Data[[#This Row],[Salary (Min)]:[Salary (Max)]])</f>
        <v>61000</v>
      </c>
      <c r="E719" t="s">
        <v>7184</v>
      </c>
      <c r="F719" t="s">
        <v>395</v>
      </c>
      <c r="G719" t="s">
        <v>7680</v>
      </c>
      <c r="H719" t="s">
        <v>91</v>
      </c>
      <c r="I719" t="s">
        <v>178</v>
      </c>
      <c r="J719" t="s">
        <v>106</v>
      </c>
      <c r="K719" t="b">
        <v>0</v>
      </c>
      <c r="L719">
        <v>1</v>
      </c>
      <c r="M719">
        <v>0</v>
      </c>
      <c r="N719">
        <v>0</v>
      </c>
      <c r="O719">
        <v>0</v>
      </c>
      <c r="P719">
        <v>0</v>
      </c>
      <c r="Q719">
        <v>0</v>
      </c>
    </row>
    <row r="720" spans="1:17" x14ac:dyDescent="0.3">
      <c r="A720" t="s">
        <v>41</v>
      </c>
      <c r="B720">
        <v>44000</v>
      </c>
      <c r="C720">
        <v>78000</v>
      </c>
      <c r="D720">
        <f>AVERAGE(Table_Data[[#This Row],[Salary (Min)]:[Salary (Max)]])</f>
        <v>61000</v>
      </c>
      <c r="E720" t="s">
        <v>6205</v>
      </c>
      <c r="F720" t="s">
        <v>1362</v>
      </c>
      <c r="G720" t="s">
        <v>7681</v>
      </c>
      <c r="H720" t="s">
        <v>28</v>
      </c>
      <c r="I720" t="s">
        <v>222</v>
      </c>
      <c r="J720" t="s">
        <v>75</v>
      </c>
      <c r="K720" t="b">
        <v>0</v>
      </c>
      <c r="L720">
        <v>0</v>
      </c>
      <c r="M720">
        <v>0</v>
      </c>
      <c r="N720">
        <v>0</v>
      </c>
      <c r="O720">
        <v>0</v>
      </c>
      <c r="P720">
        <v>0</v>
      </c>
      <c r="Q720">
        <v>0</v>
      </c>
    </row>
    <row r="721" spans="1:17" x14ac:dyDescent="0.3">
      <c r="A721" t="s">
        <v>41</v>
      </c>
      <c r="B721">
        <v>44000</v>
      </c>
      <c r="C721">
        <v>78000</v>
      </c>
      <c r="D721">
        <f>AVERAGE(Table_Data[[#This Row],[Salary (Min)]:[Salary (Max)]])</f>
        <v>61000</v>
      </c>
      <c r="E721" t="s">
        <v>6331</v>
      </c>
      <c r="F721" t="s">
        <v>3854</v>
      </c>
      <c r="G721" t="s">
        <v>7682</v>
      </c>
      <c r="H721" t="s">
        <v>118</v>
      </c>
      <c r="I721" t="s">
        <v>202</v>
      </c>
      <c r="J721" t="s">
        <v>120</v>
      </c>
      <c r="K721" t="b">
        <v>0</v>
      </c>
      <c r="L721">
        <v>0</v>
      </c>
      <c r="M721">
        <v>0</v>
      </c>
      <c r="N721">
        <v>0</v>
      </c>
      <c r="O721">
        <v>0</v>
      </c>
      <c r="P721">
        <v>0</v>
      </c>
      <c r="Q721">
        <v>0</v>
      </c>
    </row>
    <row r="722" spans="1:17" x14ac:dyDescent="0.3">
      <c r="A722" t="s">
        <v>41</v>
      </c>
      <c r="B722">
        <v>44000</v>
      </c>
      <c r="C722">
        <v>78000</v>
      </c>
      <c r="D722">
        <f>AVERAGE(Table_Data[[#This Row],[Salary (Min)]:[Salary (Max)]])</f>
        <v>61000</v>
      </c>
      <c r="E722" t="s">
        <v>7186</v>
      </c>
      <c r="F722" t="s">
        <v>395</v>
      </c>
      <c r="G722" t="s">
        <v>7680</v>
      </c>
      <c r="H722" t="s">
        <v>28</v>
      </c>
      <c r="I722" t="s">
        <v>186</v>
      </c>
      <c r="J722" t="s">
        <v>39</v>
      </c>
      <c r="K722" t="b">
        <v>0</v>
      </c>
      <c r="L722">
        <v>0</v>
      </c>
      <c r="M722">
        <v>0</v>
      </c>
      <c r="N722">
        <v>0</v>
      </c>
      <c r="O722">
        <v>0</v>
      </c>
      <c r="P722">
        <v>0</v>
      </c>
      <c r="Q722">
        <v>1</v>
      </c>
    </row>
    <row r="723" spans="1:17" x14ac:dyDescent="0.3">
      <c r="A723" t="s">
        <v>41</v>
      </c>
      <c r="B723">
        <v>44000</v>
      </c>
      <c r="C723">
        <v>78000</v>
      </c>
      <c r="D723">
        <f>AVERAGE(Table_Data[[#This Row],[Salary (Min)]:[Salary (Max)]])</f>
        <v>61000</v>
      </c>
      <c r="E723" t="s">
        <v>6224</v>
      </c>
      <c r="F723" t="s">
        <v>3874</v>
      </c>
      <c r="G723" t="s">
        <v>7678</v>
      </c>
      <c r="H723" t="s">
        <v>91</v>
      </c>
      <c r="I723" t="s">
        <v>366</v>
      </c>
      <c r="J723" t="s">
        <v>155</v>
      </c>
      <c r="K723" t="b">
        <v>0</v>
      </c>
      <c r="L723">
        <v>0</v>
      </c>
      <c r="M723">
        <v>0</v>
      </c>
      <c r="N723">
        <v>0</v>
      </c>
      <c r="O723">
        <v>0</v>
      </c>
      <c r="P723">
        <v>0</v>
      </c>
      <c r="Q723">
        <v>0</v>
      </c>
    </row>
    <row r="724" spans="1:17" x14ac:dyDescent="0.3">
      <c r="A724" t="s">
        <v>41</v>
      </c>
      <c r="B724">
        <v>44000</v>
      </c>
      <c r="C724">
        <v>78000</v>
      </c>
      <c r="D724">
        <f>AVERAGE(Table_Data[[#This Row],[Salary (Min)]:[Salary (Max)]])</f>
        <v>61000</v>
      </c>
      <c r="E724" t="s">
        <v>7182</v>
      </c>
      <c r="F724" t="s">
        <v>1362</v>
      </c>
      <c r="G724" t="s">
        <v>7681</v>
      </c>
      <c r="H724" t="s">
        <v>91</v>
      </c>
      <c r="I724" t="s">
        <v>222</v>
      </c>
      <c r="J724" t="s">
        <v>160</v>
      </c>
      <c r="K724" t="b">
        <v>0</v>
      </c>
      <c r="L724">
        <v>1</v>
      </c>
      <c r="M724">
        <v>0</v>
      </c>
      <c r="N724">
        <v>0</v>
      </c>
      <c r="O724">
        <v>1</v>
      </c>
      <c r="P724">
        <v>0</v>
      </c>
      <c r="Q724">
        <v>1</v>
      </c>
    </row>
    <row r="725" spans="1:17" x14ac:dyDescent="0.3">
      <c r="A725" t="s">
        <v>41</v>
      </c>
      <c r="B725">
        <v>44000</v>
      </c>
      <c r="C725">
        <v>78000</v>
      </c>
      <c r="D725">
        <f>AVERAGE(Table_Data[[#This Row],[Salary (Min)]:[Salary (Max)]])</f>
        <v>61000</v>
      </c>
      <c r="E725" t="s">
        <v>6234</v>
      </c>
      <c r="F725" t="s">
        <v>1362</v>
      </c>
      <c r="G725" t="s">
        <v>7681</v>
      </c>
      <c r="H725" t="s">
        <v>35</v>
      </c>
      <c r="I725" t="s">
        <v>222</v>
      </c>
      <c r="J725" t="s">
        <v>31</v>
      </c>
      <c r="K725" t="b">
        <v>1</v>
      </c>
      <c r="L725">
        <v>0</v>
      </c>
      <c r="M725">
        <v>0</v>
      </c>
      <c r="N725">
        <v>0</v>
      </c>
      <c r="O725">
        <v>0</v>
      </c>
      <c r="P725">
        <v>0</v>
      </c>
      <c r="Q725">
        <v>1</v>
      </c>
    </row>
    <row r="726" spans="1:17" x14ac:dyDescent="0.3">
      <c r="A726" t="s">
        <v>41</v>
      </c>
      <c r="B726">
        <v>44000</v>
      </c>
      <c r="C726">
        <v>82000</v>
      </c>
      <c r="D726">
        <f>AVERAGE(Table_Data[[#This Row],[Salary (Min)]:[Salary (Max)]])</f>
        <v>63000</v>
      </c>
      <c r="E726" t="s">
        <v>7155</v>
      </c>
      <c r="F726" t="s">
        <v>2834</v>
      </c>
      <c r="G726" t="s">
        <v>7799</v>
      </c>
      <c r="H726" t="s">
        <v>72</v>
      </c>
      <c r="I726" t="s">
        <v>186</v>
      </c>
      <c r="J726" t="s">
        <v>132</v>
      </c>
      <c r="K726" t="b">
        <v>0</v>
      </c>
      <c r="L726">
        <v>1</v>
      </c>
      <c r="M726">
        <v>1</v>
      </c>
      <c r="N726">
        <v>0</v>
      </c>
      <c r="O726">
        <v>0</v>
      </c>
      <c r="P726">
        <v>0</v>
      </c>
      <c r="Q726">
        <v>0</v>
      </c>
    </row>
    <row r="727" spans="1:17" x14ac:dyDescent="0.3">
      <c r="A727" t="s">
        <v>41</v>
      </c>
      <c r="B727">
        <v>44000</v>
      </c>
      <c r="C727">
        <v>82000</v>
      </c>
      <c r="D727">
        <f>AVERAGE(Table_Data[[#This Row],[Salary (Min)]:[Salary (Max)]])</f>
        <v>63000</v>
      </c>
      <c r="E727" t="s">
        <v>6331</v>
      </c>
      <c r="F727" t="s">
        <v>1362</v>
      </c>
      <c r="G727" t="s">
        <v>7681</v>
      </c>
      <c r="H727" t="s">
        <v>118</v>
      </c>
      <c r="I727" t="s">
        <v>202</v>
      </c>
      <c r="J727" t="s">
        <v>120</v>
      </c>
      <c r="K727" t="b">
        <v>0</v>
      </c>
      <c r="L727">
        <v>0</v>
      </c>
      <c r="M727">
        <v>0</v>
      </c>
      <c r="N727">
        <v>0</v>
      </c>
      <c r="O727">
        <v>0</v>
      </c>
      <c r="P727">
        <v>0</v>
      </c>
      <c r="Q727">
        <v>0</v>
      </c>
    </row>
    <row r="728" spans="1:17" x14ac:dyDescent="0.3">
      <c r="A728" t="s">
        <v>41</v>
      </c>
      <c r="B728">
        <v>44000</v>
      </c>
      <c r="C728">
        <v>82000</v>
      </c>
      <c r="D728">
        <f>AVERAGE(Table_Data[[#This Row],[Salary (Min)]:[Salary (Max)]])</f>
        <v>63000</v>
      </c>
      <c r="E728" t="s">
        <v>7111</v>
      </c>
      <c r="F728" t="s">
        <v>1379</v>
      </c>
      <c r="G728" t="s">
        <v>7677</v>
      </c>
      <c r="H728" t="s">
        <v>51</v>
      </c>
      <c r="I728" t="s">
        <v>29</v>
      </c>
      <c r="J728" t="s">
        <v>39</v>
      </c>
      <c r="K728" t="b">
        <v>1</v>
      </c>
      <c r="L728">
        <v>1</v>
      </c>
      <c r="M728">
        <v>1</v>
      </c>
      <c r="N728">
        <v>1</v>
      </c>
      <c r="O728">
        <v>0</v>
      </c>
      <c r="P728">
        <v>0</v>
      </c>
      <c r="Q728">
        <v>1</v>
      </c>
    </row>
    <row r="729" spans="1:17" x14ac:dyDescent="0.3">
      <c r="A729" t="s">
        <v>41</v>
      </c>
      <c r="B729">
        <v>44000</v>
      </c>
      <c r="C729">
        <v>82000</v>
      </c>
      <c r="D729">
        <f>AVERAGE(Table_Data[[#This Row],[Salary (Min)]:[Salary (Max)]])</f>
        <v>63000</v>
      </c>
      <c r="E729" t="s">
        <v>7157</v>
      </c>
      <c r="F729" t="s">
        <v>1379</v>
      </c>
      <c r="G729" t="s">
        <v>7677</v>
      </c>
      <c r="H729" t="s">
        <v>28</v>
      </c>
      <c r="I729" t="s">
        <v>1437</v>
      </c>
      <c r="J729" t="s">
        <v>31</v>
      </c>
      <c r="K729" t="b">
        <v>0</v>
      </c>
      <c r="L729">
        <v>1</v>
      </c>
      <c r="M729">
        <v>0</v>
      </c>
      <c r="N729">
        <v>0</v>
      </c>
      <c r="O729">
        <v>1</v>
      </c>
      <c r="P729">
        <v>0</v>
      </c>
      <c r="Q729">
        <v>1</v>
      </c>
    </row>
    <row r="730" spans="1:17" x14ac:dyDescent="0.3">
      <c r="A730" t="s">
        <v>41</v>
      </c>
      <c r="B730">
        <v>44000</v>
      </c>
      <c r="C730">
        <v>82000</v>
      </c>
      <c r="D730">
        <f>AVERAGE(Table_Data[[#This Row],[Salary (Min)]:[Salary (Max)]])</f>
        <v>63000</v>
      </c>
      <c r="E730" t="s">
        <v>7156</v>
      </c>
      <c r="F730" t="s">
        <v>1362</v>
      </c>
      <c r="G730" t="s">
        <v>7681</v>
      </c>
      <c r="H730" t="s">
        <v>28</v>
      </c>
      <c r="I730" t="s">
        <v>202</v>
      </c>
      <c r="J730" t="s">
        <v>86</v>
      </c>
      <c r="K730" t="b">
        <v>0</v>
      </c>
      <c r="L730">
        <v>1</v>
      </c>
      <c r="M730">
        <v>0</v>
      </c>
      <c r="N730">
        <v>0</v>
      </c>
      <c r="O730">
        <v>0</v>
      </c>
      <c r="P730">
        <v>0</v>
      </c>
      <c r="Q730">
        <v>1</v>
      </c>
    </row>
    <row r="731" spans="1:17" x14ac:dyDescent="0.3">
      <c r="A731" t="s">
        <v>41</v>
      </c>
      <c r="B731">
        <v>44000</v>
      </c>
      <c r="C731">
        <v>82000</v>
      </c>
      <c r="D731">
        <f>AVERAGE(Table_Data[[#This Row],[Salary (Min)]:[Salary (Max)]])</f>
        <v>63000</v>
      </c>
      <c r="E731" t="s">
        <v>7108</v>
      </c>
      <c r="F731" t="s">
        <v>1379</v>
      </c>
      <c r="G731" t="s">
        <v>7677</v>
      </c>
      <c r="H731" t="s">
        <v>35</v>
      </c>
      <c r="I731" t="s">
        <v>222</v>
      </c>
      <c r="J731" t="s">
        <v>24</v>
      </c>
      <c r="K731" t="b">
        <v>0</v>
      </c>
      <c r="L731">
        <v>0</v>
      </c>
      <c r="M731">
        <v>0</v>
      </c>
      <c r="N731">
        <v>0</v>
      </c>
      <c r="O731">
        <v>1</v>
      </c>
      <c r="P731">
        <v>0</v>
      </c>
      <c r="Q731">
        <v>0</v>
      </c>
    </row>
    <row r="732" spans="1:17" x14ac:dyDescent="0.3">
      <c r="A732" t="s">
        <v>41</v>
      </c>
      <c r="B732">
        <v>44000</v>
      </c>
      <c r="C732">
        <v>82000</v>
      </c>
      <c r="D732">
        <f>AVERAGE(Table_Data[[#This Row],[Salary (Min)]:[Salary (Max)]])</f>
        <v>63000</v>
      </c>
      <c r="E732" t="s">
        <v>7151</v>
      </c>
      <c r="F732" t="s">
        <v>4081</v>
      </c>
      <c r="G732" t="s">
        <v>7800</v>
      </c>
      <c r="H732" t="s">
        <v>91</v>
      </c>
      <c r="I732" t="s">
        <v>1370</v>
      </c>
      <c r="J732" t="s">
        <v>155</v>
      </c>
      <c r="K732" t="b">
        <v>0</v>
      </c>
      <c r="L732">
        <v>0</v>
      </c>
      <c r="M732">
        <v>0</v>
      </c>
      <c r="N732">
        <v>0</v>
      </c>
      <c r="O732">
        <v>0</v>
      </c>
      <c r="P732">
        <v>0</v>
      </c>
      <c r="Q732">
        <v>1</v>
      </c>
    </row>
    <row r="733" spans="1:17" x14ac:dyDescent="0.3">
      <c r="A733" t="s">
        <v>41</v>
      </c>
      <c r="B733">
        <v>44000</v>
      </c>
      <c r="C733">
        <v>82000</v>
      </c>
      <c r="D733">
        <f>AVERAGE(Table_Data[[#This Row],[Salary (Min)]:[Salary (Max)]])</f>
        <v>63000</v>
      </c>
      <c r="E733" t="s">
        <v>7152</v>
      </c>
      <c r="F733" t="s">
        <v>395</v>
      </c>
      <c r="G733" t="s">
        <v>7680</v>
      </c>
      <c r="H733" t="s">
        <v>91</v>
      </c>
      <c r="I733" t="s">
        <v>419</v>
      </c>
      <c r="J733" t="s">
        <v>155</v>
      </c>
      <c r="K733" t="b">
        <v>0</v>
      </c>
      <c r="L733">
        <v>0</v>
      </c>
      <c r="M733">
        <v>0</v>
      </c>
      <c r="N733">
        <v>0</v>
      </c>
      <c r="O733">
        <v>0</v>
      </c>
      <c r="P733">
        <v>0</v>
      </c>
      <c r="Q733">
        <v>0</v>
      </c>
    </row>
    <row r="734" spans="1:17" x14ac:dyDescent="0.3">
      <c r="A734" t="s">
        <v>41</v>
      </c>
      <c r="B734">
        <v>44000</v>
      </c>
      <c r="C734">
        <v>82000</v>
      </c>
      <c r="D734">
        <f>AVERAGE(Table_Data[[#This Row],[Salary (Min)]:[Salary (Max)]])</f>
        <v>63000</v>
      </c>
      <c r="E734" t="s">
        <v>7154</v>
      </c>
      <c r="F734" t="s">
        <v>3859</v>
      </c>
      <c r="G734" t="s">
        <v>7679</v>
      </c>
      <c r="H734" t="s">
        <v>35</v>
      </c>
      <c r="I734" t="s">
        <v>563</v>
      </c>
      <c r="J734" t="s">
        <v>24</v>
      </c>
      <c r="K734" t="b">
        <v>0</v>
      </c>
      <c r="L734">
        <v>1</v>
      </c>
      <c r="M734">
        <v>1</v>
      </c>
      <c r="N734">
        <v>0</v>
      </c>
      <c r="O734">
        <v>0</v>
      </c>
      <c r="P734">
        <v>0</v>
      </c>
      <c r="Q734">
        <v>0</v>
      </c>
    </row>
    <row r="735" spans="1:17" x14ac:dyDescent="0.3">
      <c r="A735" t="s">
        <v>41</v>
      </c>
      <c r="B735">
        <v>44000</v>
      </c>
      <c r="C735">
        <v>82000</v>
      </c>
      <c r="D735">
        <f>AVERAGE(Table_Data[[#This Row],[Salary (Min)]:[Salary (Max)]])</f>
        <v>63000</v>
      </c>
      <c r="E735" t="s">
        <v>6243</v>
      </c>
      <c r="F735" t="s">
        <v>4001</v>
      </c>
      <c r="G735" t="s">
        <v>7759</v>
      </c>
      <c r="H735" t="s">
        <v>28</v>
      </c>
      <c r="I735" t="s">
        <v>58</v>
      </c>
      <c r="J735" t="s">
        <v>132</v>
      </c>
      <c r="K735" t="b">
        <v>0</v>
      </c>
      <c r="L735">
        <v>1</v>
      </c>
      <c r="M735">
        <v>1</v>
      </c>
      <c r="N735">
        <v>0</v>
      </c>
      <c r="O735">
        <v>0</v>
      </c>
      <c r="P735">
        <v>0</v>
      </c>
      <c r="Q735">
        <v>0</v>
      </c>
    </row>
    <row r="736" spans="1:17" x14ac:dyDescent="0.3">
      <c r="A736" t="s">
        <v>6172</v>
      </c>
      <c r="B736">
        <v>44000</v>
      </c>
      <c r="C736">
        <v>82000</v>
      </c>
      <c r="D736">
        <f>AVERAGE(Table_Data[[#This Row],[Salary (Min)]:[Salary (Max)]])</f>
        <v>63000</v>
      </c>
      <c r="E736" t="s">
        <v>6211</v>
      </c>
      <c r="F736" t="s">
        <v>395</v>
      </c>
      <c r="G736" t="s">
        <v>7680</v>
      </c>
      <c r="H736" t="s">
        <v>118</v>
      </c>
      <c r="I736" t="s">
        <v>222</v>
      </c>
      <c r="J736" t="s">
        <v>47</v>
      </c>
      <c r="K736" t="b">
        <v>0</v>
      </c>
      <c r="L736">
        <v>0</v>
      </c>
      <c r="M736">
        <v>0</v>
      </c>
      <c r="N736">
        <v>0</v>
      </c>
      <c r="O736">
        <v>0</v>
      </c>
      <c r="P736">
        <v>0</v>
      </c>
      <c r="Q736">
        <v>1</v>
      </c>
    </row>
    <row r="737" spans="1:17" x14ac:dyDescent="0.3">
      <c r="A737" t="s">
        <v>41</v>
      </c>
      <c r="B737">
        <v>44000</v>
      </c>
      <c r="C737">
        <v>82000</v>
      </c>
      <c r="D737">
        <f>AVERAGE(Table_Data[[#This Row],[Salary (Min)]:[Salary (Max)]])</f>
        <v>63000</v>
      </c>
      <c r="E737" t="s">
        <v>7163</v>
      </c>
      <c r="F737" t="s">
        <v>4129</v>
      </c>
      <c r="G737" t="s">
        <v>7801</v>
      </c>
      <c r="H737" t="s">
        <v>35</v>
      </c>
      <c r="I737" t="s">
        <v>46</v>
      </c>
      <c r="J737" t="s">
        <v>47</v>
      </c>
      <c r="K737" t="b">
        <v>0</v>
      </c>
      <c r="L737">
        <v>1</v>
      </c>
      <c r="M737">
        <v>0</v>
      </c>
      <c r="N737">
        <v>0</v>
      </c>
      <c r="O737">
        <v>0</v>
      </c>
      <c r="P737">
        <v>0</v>
      </c>
      <c r="Q737">
        <v>1</v>
      </c>
    </row>
    <row r="738" spans="1:17" x14ac:dyDescent="0.3">
      <c r="A738" t="s">
        <v>41</v>
      </c>
      <c r="B738">
        <v>44000</v>
      </c>
      <c r="C738">
        <v>82000</v>
      </c>
      <c r="D738">
        <f>AVERAGE(Table_Data[[#This Row],[Salary (Min)]:[Salary (Max)]])</f>
        <v>63000</v>
      </c>
      <c r="E738" t="s">
        <v>7162</v>
      </c>
      <c r="F738" t="s">
        <v>1379</v>
      </c>
      <c r="G738" t="s">
        <v>7677</v>
      </c>
      <c r="H738" t="s">
        <v>118</v>
      </c>
      <c r="I738" t="s">
        <v>222</v>
      </c>
      <c r="J738" t="s">
        <v>39</v>
      </c>
      <c r="K738" t="b">
        <v>0</v>
      </c>
      <c r="L738">
        <v>0</v>
      </c>
      <c r="M738">
        <v>0</v>
      </c>
      <c r="N738">
        <v>0</v>
      </c>
      <c r="O738">
        <v>0</v>
      </c>
      <c r="P738">
        <v>0</v>
      </c>
      <c r="Q738">
        <v>1</v>
      </c>
    </row>
    <row r="739" spans="1:17" x14ac:dyDescent="0.3">
      <c r="A739" t="s">
        <v>6172</v>
      </c>
      <c r="B739">
        <v>44000</v>
      </c>
      <c r="C739">
        <v>82000</v>
      </c>
      <c r="D739">
        <f>AVERAGE(Table_Data[[#This Row],[Salary (Min)]:[Salary (Max)]])</f>
        <v>63000</v>
      </c>
      <c r="E739" t="s">
        <v>7159</v>
      </c>
      <c r="F739" t="s">
        <v>1379</v>
      </c>
      <c r="G739" t="s">
        <v>7677</v>
      </c>
      <c r="H739" t="s">
        <v>35</v>
      </c>
      <c r="I739" t="s">
        <v>186</v>
      </c>
      <c r="J739" t="s">
        <v>229</v>
      </c>
      <c r="K739" t="b">
        <v>0</v>
      </c>
      <c r="L739">
        <v>0</v>
      </c>
      <c r="M739">
        <v>0</v>
      </c>
      <c r="N739">
        <v>0</v>
      </c>
      <c r="O739">
        <v>0</v>
      </c>
      <c r="P739">
        <v>0</v>
      </c>
      <c r="Q739">
        <v>1</v>
      </c>
    </row>
    <row r="740" spans="1:17" x14ac:dyDescent="0.3">
      <c r="A740" t="s">
        <v>41</v>
      </c>
      <c r="B740">
        <v>44000</v>
      </c>
      <c r="C740">
        <v>82000</v>
      </c>
      <c r="D740">
        <f>AVERAGE(Table_Data[[#This Row],[Salary (Min)]:[Salary (Max)]])</f>
        <v>63000</v>
      </c>
      <c r="E740" t="s">
        <v>7158</v>
      </c>
      <c r="F740" t="s">
        <v>4109</v>
      </c>
      <c r="G740" t="s">
        <v>7802</v>
      </c>
      <c r="H740" t="s">
        <v>91</v>
      </c>
      <c r="I740" t="s">
        <v>1737</v>
      </c>
      <c r="J740" t="s">
        <v>24</v>
      </c>
      <c r="K740" t="b">
        <v>0</v>
      </c>
      <c r="L740">
        <v>0</v>
      </c>
      <c r="M740">
        <v>0</v>
      </c>
      <c r="N740">
        <v>0</v>
      </c>
      <c r="O740">
        <v>0</v>
      </c>
      <c r="P740">
        <v>0</v>
      </c>
      <c r="Q740">
        <v>0</v>
      </c>
    </row>
    <row r="741" spans="1:17" x14ac:dyDescent="0.3">
      <c r="A741" t="s">
        <v>41</v>
      </c>
      <c r="B741">
        <v>44000</v>
      </c>
      <c r="C741">
        <v>82000</v>
      </c>
      <c r="D741">
        <f>AVERAGE(Table_Data[[#This Row],[Salary (Min)]:[Salary (Max)]])</f>
        <v>63000</v>
      </c>
      <c r="E741" t="s">
        <v>7160</v>
      </c>
      <c r="F741" t="s">
        <v>1379</v>
      </c>
      <c r="G741" t="s">
        <v>7677</v>
      </c>
      <c r="H741" t="s">
        <v>20</v>
      </c>
      <c r="I741" t="s">
        <v>1815</v>
      </c>
      <c r="J741" t="s">
        <v>47</v>
      </c>
      <c r="K741" t="b">
        <v>0</v>
      </c>
      <c r="L741">
        <v>0</v>
      </c>
      <c r="M741">
        <v>0</v>
      </c>
      <c r="N741">
        <v>0</v>
      </c>
      <c r="O741">
        <v>0</v>
      </c>
      <c r="P741">
        <v>0</v>
      </c>
      <c r="Q741">
        <v>1</v>
      </c>
    </row>
    <row r="742" spans="1:17" x14ac:dyDescent="0.3">
      <c r="A742" t="s">
        <v>41</v>
      </c>
      <c r="B742">
        <v>44000</v>
      </c>
      <c r="C742">
        <v>82000</v>
      </c>
      <c r="D742">
        <f>AVERAGE(Table_Data[[#This Row],[Salary (Min)]:[Salary (Max)]])</f>
        <v>63000</v>
      </c>
      <c r="E742" t="s">
        <v>7161</v>
      </c>
      <c r="F742" t="s">
        <v>1379</v>
      </c>
      <c r="G742" t="s">
        <v>7677</v>
      </c>
      <c r="H742" t="s">
        <v>35</v>
      </c>
      <c r="I742" t="s">
        <v>99</v>
      </c>
      <c r="J742" t="s">
        <v>39</v>
      </c>
      <c r="K742" t="b">
        <v>0</v>
      </c>
      <c r="L742">
        <v>1</v>
      </c>
      <c r="M742">
        <v>1</v>
      </c>
      <c r="N742">
        <v>0</v>
      </c>
      <c r="O742">
        <v>0</v>
      </c>
      <c r="P742">
        <v>0</v>
      </c>
      <c r="Q742">
        <v>0</v>
      </c>
    </row>
    <row r="743" spans="1:17" x14ac:dyDescent="0.3">
      <c r="A743" t="s">
        <v>41</v>
      </c>
      <c r="B743">
        <v>45000</v>
      </c>
      <c r="C743">
        <v>78000</v>
      </c>
      <c r="D743">
        <f>AVERAGE(Table_Data[[#This Row],[Salary (Min)]:[Salary (Max)]])</f>
        <v>61500</v>
      </c>
      <c r="E743" t="s">
        <v>6886</v>
      </c>
      <c r="F743" t="s">
        <v>2919</v>
      </c>
      <c r="G743" t="s">
        <v>7782</v>
      </c>
      <c r="H743" t="s">
        <v>28</v>
      </c>
      <c r="I743" t="s">
        <v>3009</v>
      </c>
      <c r="J743" t="s">
        <v>31</v>
      </c>
      <c r="K743" t="b">
        <v>0</v>
      </c>
      <c r="L743">
        <v>1</v>
      </c>
      <c r="M743">
        <v>0</v>
      </c>
      <c r="N743">
        <v>0</v>
      </c>
      <c r="O743">
        <v>0</v>
      </c>
      <c r="P743">
        <v>1</v>
      </c>
      <c r="Q743">
        <v>0</v>
      </c>
    </row>
    <row r="744" spans="1:17" x14ac:dyDescent="0.3">
      <c r="A744" t="s">
        <v>41</v>
      </c>
      <c r="B744">
        <v>45000</v>
      </c>
      <c r="C744">
        <v>78000</v>
      </c>
      <c r="D744">
        <f>AVERAGE(Table_Data[[#This Row],[Salary (Min)]:[Salary (Max)]])</f>
        <v>61500</v>
      </c>
      <c r="E744" t="s">
        <v>6925</v>
      </c>
      <c r="F744" t="s">
        <v>3085</v>
      </c>
      <c r="G744" t="s">
        <v>7785</v>
      </c>
      <c r="H744" t="s">
        <v>118</v>
      </c>
      <c r="I744" t="s">
        <v>202</v>
      </c>
      <c r="J744" t="s">
        <v>106</v>
      </c>
      <c r="K744" t="b">
        <v>0</v>
      </c>
      <c r="L744">
        <v>0</v>
      </c>
      <c r="M744">
        <v>0</v>
      </c>
      <c r="N744">
        <v>0</v>
      </c>
      <c r="O744">
        <v>0</v>
      </c>
      <c r="P744">
        <v>0</v>
      </c>
      <c r="Q744">
        <v>0</v>
      </c>
    </row>
    <row r="745" spans="1:17" x14ac:dyDescent="0.3">
      <c r="A745" t="s">
        <v>41</v>
      </c>
      <c r="B745">
        <v>45000</v>
      </c>
      <c r="C745">
        <v>78000</v>
      </c>
      <c r="D745">
        <f>AVERAGE(Table_Data[[#This Row],[Salary (Min)]:[Salary (Max)]])</f>
        <v>61500</v>
      </c>
      <c r="E745" t="s">
        <v>6923</v>
      </c>
      <c r="F745" t="s">
        <v>3053</v>
      </c>
      <c r="G745" t="s">
        <v>7803</v>
      </c>
      <c r="H745" t="s">
        <v>118</v>
      </c>
      <c r="I745" t="s">
        <v>222</v>
      </c>
      <c r="J745" t="s">
        <v>39</v>
      </c>
      <c r="K745" t="b">
        <v>0</v>
      </c>
      <c r="L745">
        <v>1</v>
      </c>
      <c r="M745">
        <v>0</v>
      </c>
      <c r="N745">
        <v>0</v>
      </c>
      <c r="O745">
        <v>0</v>
      </c>
      <c r="P745">
        <v>0</v>
      </c>
      <c r="Q745">
        <v>1</v>
      </c>
    </row>
    <row r="746" spans="1:17" x14ac:dyDescent="0.3">
      <c r="A746" t="s">
        <v>41</v>
      </c>
      <c r="B746">
        <v>45000</v>
      </c>
      <c r="C746">
        <v>78000</v>
      </c>
      <c r="D746">
        <f>AVERAGE(Table_Data[[#This Row],[Salary (Min)]:[Salary (Max)]])</f>
        <v>61500</v>
      </c>
      <c r="E746" t="s">
        <v>6924</v>
      </c>
      <c r="F746" t="s">
        <v>2919</v>
      </c>
      <c r="G746" t="s">
        <v>7782</v>
      </c>
      <c r="H746" t="s">
        <v>20</v>
      </c>
      <c r="I746" t="s">
        <v>222</v>
      </c>
      <c r="J746" t="s">
        <v>120</v>
      </c>
      <c r="K746" t="b">
        <v>0</v>
      </c>
      <c r="L746">
        <v>1</v>
      </c>
      <c r="M746">
        <v>0</v>
      </c>
      <c r="N746">
        <v>0</v>
      </c>
      <c r="O746">
        <v>1</v>
      </c>
      <c r="P746">
        <v>1</v>
      </c>
      <c r="Q746">
        <v>0</v>
      </c>
    </row>
    <row r="747" spans="1:17" x14ac:dyDescent="0.3">
      <c r="A747" t="s">
        <v>41</v>
      </c>
      <c r="B747">
        <v>45000</v>
      </c>
      <c r="C747">
        <v>78000</v>
      </c>
      <c r="D747">
        <f>AVERAGE(Table_Data[[#This Row],[Salary (Min)]:[Salary (Max)]])</f>
        <v>61500</v>
      </c>
      <c r="E747" t="s">
        <v>6927</v>
      </c>
      <c r="F747" t="s">
        <v>104</v>
      </c>
      <c r="G747" t="s">
        <v>7781</v>
      </c>
      <c r="H747" t="s">
        <v>35</v>
      </c>
      <c r="I747" t="s">
        <v>66</v>
      </c>
      <c r="J747" t="s">
        <v>39</v>
      </c>
      <c r="K747" t="b">
        <v>0</v>
      </c>
      <c r="L747">
        <v>1</v>
      </c>
      <c r="M747">
        <v>0</v>
      </c>
      <c r="N747">
        <v>0</v>
      </c>
      <c r="O747">
        <v>0</v>
      </c>
      <c r="P747">
        <v>0</v>
      </c>
      <c r="Q747">
        <v>1</v>
      </c>
    </row>
    <row r="748" spans="1:17" x14ac:dyDescent="0.3">
      <c r="A748" t="s">
        <v>41</v>
      </c>
      <c r="B748">
        <v>45000</v>
      </c>
      <c r="C748">
        <v>78000</v>
      </c>
      <c r="D748">
        <f>AVERAGE(Table_Data[[#This Row],[Salary (Min)]:[Salary (Max)]])</f>
        <v>61500</v>
      </c>
      <c r="E748" t="s">
        <v>6929</v>
      </c>
      <c r="F748" t="s">
        <v>2919</v>
      </c>
      <c r="G748" t="s">
        <v>7782</v>
      </c>
      <c r="H748" t="s">
        <v>35</v>
      </c>
      <c r="I748" t="s">
        <v>119</v>
      </c>
      <c r="J748" t="s">
        <v>229</v>
      </c>
      <c r="K748" t="b">
        <v>0</v>
      </c>
      <c r="L748">
        <v>1</v>
      </c>
      <c r="M748">
        <v>0</v>
      </c>
      <c r="N748">
        <v>0</v>
      </c>
      <c r="O748">
        <v>0</v>
      </c>
      <c r="P748">
        <v>0</v>
      </c>
      <c r="Q748">
        <v>1</v>
      </c>
    </row>
    <row r="749" spans="1:17" x14ac:dyDescent="0.3">
      <c r="A749" t="s">
        <v>41</v>
      </c>
      <c r="B749">
        <v>45000</v>
      </c>
      <c r="C749">
        <v>78000</v>
      </c>
      <c r="D749">
        <f>AVERAGE(Table_Data[[#This Row],[Salary (Min)]:[Salary (Max)]])</f>
        <v>61500</v>
      </c>
      <c r="E749" t="s">
        <v>6930</v>
      </c>
      <c r="F749" t="s">
        <v>2936</v>
      </c>
      <c r="G749" t="s">
        <v>7791</v>
      </c>
      <c r="H749" t="s">
        <v>28</v>
      </c>
      <c r="I749" t="s">
        <v>29</v>
      </c>
      <c r="J749" t="s">
        <v>132</v>
      </c>
      <c r="K749" t="b">
        <v>0</v>
      </c>
      <c r="L749">
        <v>0</v>
      </c>
      <c r="M749">
        <v>0</v>
      </c>
      <c r="N749">
        <v>0</v>
      </c>
      <c r="O749">
        <v>0</v>
      </c>
      <c r="P749">
        <v>0</v>
      </c>
      <c r="Q749">
        <v>1</v>
      </c>
    </row>
    <row r="750" spans="1:17" x14ac:dyDescent="0.3">
      <c r="A750" t="s">
        <v>41</v>
      </c>
      <c r="B750">
        <v>45000</v>
      </c>
      <c r="C750">
        <v>78000</v>
      </c>
      <c r="D750">
        <f>AVERAGE(Table_Data[[#This Row],[Salary (Min)]:[Salary (Max)]])</f>
        <v>61500</v>
      </c>
      <c r="E750" t="s">
        <v>6365</v>
      </c>
      <c r="F750" t="s">
        <v>2936</v>
      </c>
      <c r="G750" t="s">
        <v>7791</v>
      </c>
      <c r="H750" t="s">
        <v>51</v>
      </c>
      <c r="I750" t="s">
        <v>46</v>
      </c>
      <c r="J750" t="s">
        <v>47</v>
      </c>
      <c r="K750" t="b">
        <v>0</v>
      </c>
      <c r="L750">
        <v>1</v>
      </c>
      <c r="M750">
        <v>0</v>
      </c>
      <c r="N750">
        <v>0</v>
      </c>
      <c r="O750">
        <v>0</v>
      </c>
      <c r="P750">
        <v>1</v>
      </c>
      <c r="Q750">
        <v>0</v>
      </c>
    </row>
    <row r="751" spans="1:17" x14ac:dyDescent="0.3">
      <c r="A751" t="s">
        <v>41</v>
      </c>
      <c r="B751">
        <v>45000</v>
      </c>
      <c r="C751">
        <v>78000</v>
      </c>
      <c r="D751">
        <f>AVERAGE(Table_Data[[#This Row],[Salary (Min)]:[Salary (Max)]])</f>
        <v>61500</v>
      </c>
      <c r="E751" t="s">
        <v>6861</v>
      </c>
      <c r="F751" t="s">
        <v>2919</v>
      </c>
      <c r="G751" t="s">
        <v>7782</v>
      </c>
      <c r="H751" t="s">
        <v>28</v>
      </c>
      <c r="I751" t="s">
        <v>194</v>
      </c>
      <c r="J751" t="s">
        <v>132</v>
      </c>
      <c r="K751" t="b">
        <v>0</v>
      </c>
      <c r="L751">
        <v>0</v>
      </c>
      <c r="M751">
        <v>0</v>
      </c>
      <c r="N751">
        <v>0</v>
      </c>
      <c r="O751">
        <v>0</v>
      </c>
      <c r="P751">
        <v>0</v>
      </c>
      <c r="Q751">
        <v>0</v>
      </c>
    </row>
    <row r="752" spans="1:17" x14ac:dyDescent="0.3">
      <c r="A752" t="s">
        <v>41</v>
      </c>
      <c r="B752">
        <v>45000</v>
      </c>
      <c r="C752">
        <v>88000</v>
      </c>
      <c r="D752">
        <f>AVERAGE(Table_Data[[#This Row],[Salary (Min)]:[Salary (Max)]])</f>
        <v>66500</v>
      </c>
      <c r="E752" t="s">
        <v>6351</v>
      </c>
      <c r="F752" t="s">
        <v>19</v>
      </c>
      <c r="G752" t="s">
        <v>7692</v>
      </c>
      <c r="H752" t="s">
        <v>35</v>
      </c>
      <c r="I752" t="s">
        <v>58</v>
      </c>
      <c r="J752" t="s">
        <v>31</v>
      </c>
      <c r="K752" t="b">
        <v>0</v>
      </c>
      <c r="L752">
        <v>1</v>
      </c>
      <c r="M752">
        <v>0</v>
      </c>
      <c r="N752">
        <v>0</v>
      </c>
      <c r="O752">
        <v>0</v>
      </c>
      <c r="P752">
        <v>0</v>
      </c>
      <c r="Q752">
        <v>1</v>
      </c>
    </row>
    <row r="753" spans="1:17" x14ac:dyDescent="0.3">
      <c r="A753" t="s">
        <v>6172</v>
      </c>
      <c r="B753">
        <v>45000</v>
      </c>
      <c r="C753">
        <v>88000</v>
      </c>
      <c r="D753">
        <f>AVERAGE(Table_Data[[#This Row],[Salary (Min)]:[Salary (Max)]])</f>
        <v>66500</v>
      </c>
      <c r="E753" t="s">
        <v>6352</v>
      </c>
      <c r="F753" t="s">
        <v>19</v>
      </c>
      <c r="G753" t="s">
        <v>7692</v>
      </c>
      <c r="H753" t="s">
        <v>72</v>
      </c>
      <c r="I753" t="s">
        <v>29</v>
      </c>
      <c r="J753" t="s">
        <v>39</v>
      </c>
      <c r="K753" t="b">
        <v>0</v>
      </c>
      <c r="L753">
        <v>1</v>
      </c>
      <c r="M753">
        <v>1</v>
      </c>
      <c r="N753">
        <v>0</v>
      </c>
      <c r="O753">
        <v>0</v>
      </c>
      <c r="P753">
        <v>0</v>
      </c>
      <c r="Q753">
        <v>0</v>
      </c>
    </row>
    <row r="754" spans="1:17" x14ac:dyDescent="0.3">
      <c r="A754" t="s">
        <v>41</v>
      </c>
      <c r="B754">
        <v>45000</v>
      </c>
      <c r="C754">
        <v>88000</v>
      </c>
      <c r="D754">
        <f>AVERAGE(Table_Data[[#This Row],[Salary (Min)]:[Salary (Max)]])</f>
        <v>66500</v>
      </c>
      <c r="E754" t="s">
        <v>6255</v>
      </c>
      <c r="F754" t="s">
        <v>103</v>
      </c>
      <c r="G754" t="s">
        <v>7690</v>
      </c>
      <c r="H754" t="s">
        <v>28</v>
      </c>
      <c r="I754" t="s">
        <v>178</v>
      </c>
      <c r="J754" t="s">
        <v>132</v>
      </c>
      <c r="K754" t="b">
        <v>0</v>
      </c>
      <c r="L754">
        <v>0</v>
      </c>
      <c r="M754">
        <v>0</v>
      </c>
      <c r="N754">
        <v>0</v>
      </c>
      <c r="O754">
        <v>0</v>
      </c>
      <c r="P754">
        <v>0</v>
      </c>
      <c r="Q754">
        <v>0</v>
      </c>
    </row>
    <row r="755" spans="1:17" x14ac:dyDescent="0.3">
      <c r="A755" t="s">
        <v>41</v>
      </c>
      <c r="B755">
        <v>45000</v>
      </c>
      <c r="C755">
        <v>88000</v>
      </c>
      <c r="D755">
        <f>AVERAGE(Table_Data[[#This Row],[Salary (Min)]:[Salary (Max)]])</f>
        <v>66500</v>
      </c>
      <c r="E755" t="s">
        <v>6350</v>
      </c>
      <c r="F755" t="s">
        <v>507</v>
      </c>
      <c r="G755" t="s">
        <v>7766</v>
      </c>
      <c r="H755" t="s">
        <v>20</v>
      </c>
      <c r="I755" t="s">
        <v>29</v>
      </c>
      <c r="J755" t="s">
        <v>47</v>
      </c>
      <c r="K755" t="b">
        <v>0</v>
      </c>
      <c r="L755">
        <v>1</v>
      </c>
      <c r="M755">
        <v>0</v>
      </c>
      <c r="N755">
        <v>0</v>
      </c>
      <c r="O755">
        <v>0</v>
      </c>
      <c r="P755">
        <v>0</v>
      </c>
      <c r="Q755">
        <v>1</v>
      </c>
    </row>
    <row r="756" spans="1:17" x14ac:dyDescent="0.3">
      <c r="A756" t="s">
        <v>41</v>
      </c>
      <c r="B756">
        <v>45000</v>
      </c>
      <c r="C756">
        <v>88000</v>
      </c>
      <c r="D756">
        <f>AVERAGE(Table_Data[[#This Row],[Salary (Min)]:[Salary (Max)]])</f>
        <v>66500</v>
      </c>
      <c r="E756" t="s">
        <v>6348</v>
      </c>
      <c r="F756" t="s">
        <v>19</v>
      </c>
      <c r="G756" t="s">
        <v>7692</v>
      </c>
      <c r="H756" t="s">
        <v>35</v>
      </c>
      <c r="I756" t="s">
        <v>29</v>
      </c>
      <c r="J756" t="s">
        <v>229</v>
      </c>
      <c r="K756" t="b">
        <v>0</v>
      </c>
      <c r="L756">
        <v>1</v>
      </c>
      <c r="M756">
        <v>0</v>
      </c>
      <c r="N756">
        <v>0</v>
      </c>
      <c r="O756">
        <v>1</v>
      </c>
      <c r="P756">
        <v>1</v>
      </c>
      <c r="Q756">
        <v>1</v>
      </c>
    </row>
    <row r="757" spans="1:17" x14ac:dyDescent="0.3">
      <c r="A757" t="s">
        <v>41</v>
      </c>
      <c r="B757">
        <v>45000</v>
      </c>
      <c r="C757">
        <v>88000</v>
      </c>
      <c r="D757">
        <f>AVERAGE(Table_Data[[#This Row],[Salary (Min)]:[Salary (Max)]])</f>
        <v>66500</v>
      </c>
      <c r="E757" t="s">
        <v>6354</v>
      </c>
      <c r="F757" t="s">
        <v>19</v>
      </c>
      <c r="G757" t="s">
        <v>7692</v>
      </c>
      <c r="H757" t="s">
        <v>28</v>
      </c>
      <c r="I757" t="s">
        <v>246</v>
      </c>
      <c r="J757" t="s">
        <v>132</v>
      </c>
      <c r="K757" t="b">
        <v>0</v>
      </c>
      <c r="L757">
        <v>1</v>
      </c>
      <c r="M757">
        <v>0</v>
      </c>
      <c r="N757">
        <v>0</v>
      </c>
      <c r="O757">
        <v>0</v>
      </c>
      <c r="P757">
        <v>1</v>
      </c>
      <c r="Q757">
        <v>1</v>
      </c>
    </row>
    <row r="758" spans="1:17" x14ac:dyDescent="0.3">
      <c r="A758" t="s">
        <v>41</v>
      </c>
      <c r="B758">
        <v>45000</v>
      </c>
      <c r="C758">
        <v>88000</v>
      </c>
      <c r="D758">
        <f>AVERAGE(Table_Data[[#This Row],[Salary (Min)]:[Salary (Max)]])</f>
        <v>66500</v>
      </c>
      <c r="E758" t="s">
        <v>6210</v>
      </c>
      <c r="F758" t="s">
        <v>19</v>
      </c>
      <c r="G758" t="s">
        <v>7692</v>
      </c>
      <c r="H758" t="s">
        <v>51</v>
      </c>
      <c r="I758" t="s">
        <v>46</v>
      </c>
      <c r="J758" t="s">
        <v>24</v>
      </c>
      <c r="K758" t="b">
        <v>0</v>
      </c>
      <c r="L758">
        <v>1</v>
      </c>
      <c r="M758">
        <v>1</v>
      </c>
      <c r="N758">
        <v>0</v>
      </c>
      <c r="O758">
        <v>1</v>
      </c>
      <c r="P758">
        <v>0</v>
      </c>
      <c r="Q758">
        <v>0</v>
      </c>
    </row>
    <row r="759" spans="1:17" x14ac:dyDescent="0.3">
      <c r="A759" t="s">
        <v>41</v>
      </c>
      <c r="B759">
        <v>45000</v>
      </c>
      <c r="C759">
        <v>88000</v>
      </c>
      <c r="D759">
        <f>AVERAGE(Table_Data[[#This Row],[Salary (Min)]:[Salary (Max)]])</f>
        <v>66500</v>
      </c>
      <c r="E759" t="s">
        <v>6280</v>
      </c>
      <c r="F759" t="s">
        <v>19</v>
      </c>
      <c r="G759" t="s">
        <v>7692</v>
      </c>
      <c r="H759" t="s">
        <v>28</v>
      </c>
      <c r="I759" t="s">
        <v>563</v>
      </c>
      <c r="J759" t="s">
        <v>31</v>
      </c>
      <c r="K759" t="b">
        <v>0</v>
      </c>
      <c r="L759">
        <v>1</v>
      </c>
      <c r="M759">
        <v>0</v>
      </c>
      <c r="N759">
        <v>0</v>
      </c>
      <c r="O759">
        <v>0</v>
      </c>
      <c r="P759">
        <v>0</v>
      </c>
      <c r="Q759">
        <v>0</v>
      </c>
    </row>
    <row r="760" spans="1:17" x14ac:dyDescent="0.3">
      <c r="A760" t="s">
        <v>41</v>
      </c>
      <c r="B760">
        <v>45000</v>
      </c>
      <c r="C760">
        <v>88000</v>
      </c>
      <c r="D760">
        <f>AVERAGE(Table_Data[[#This Row],[Salary (Min)]:[Salary (Max)]])</f>
        <v>66500</v>
      </c>
      <c r="E760" t="s">
        <v>6353</v>
      </c>
      <c r="F760" t="s">
        <v>530</v>
      </c>
      <c r="G760" t="s">
        <v>7659</v>
      </c>
      <c r="H760" t="s">
        <v>35</v>
      </c>
      <c r="I760" t="s">
        <v>66</v>
      </c>
      <c r="J760" t="s">
        <v>132</v>
      </c>
      <c r="K760" t="b">
        <v>0</v>
      </c>
      <c r="L760">
        <v>1</v>
      </c>
      <c r="M760">
        <v>0</v>
      </c>
      <c r="N760">
        <v>0</v>
      </c>
      <c r="O760">
        <v>1</v>
      </c>
      <c r="P760">
        <v>0</v>
      </c>
      <c r="Q760">
        <v>1</v>
      </c>
    </row>
    <row r="761" spans="1:17" x14ac:dyDescent="0.3">
      <c r="A761" t="s">
        <v>41</v>
      </c>
      <c r="B761">
        <v>46000</v>
      </c>
      <c r="C761">
        <v>102000</v>
      </c>
      <c r="D761">
        <f>AVERAGE(Table_Data[[#This Row],[Salary (Min)]:[Salary (Max)]])</f>
        <v>74000</v>
      </c>
      <c r="E761" t="s">
        <v>6904</v>
      </c>
      <c r="F761" t="s">
        <v>104</v>
      </c>
      <c r="G761" t="s">
        <v>7781</v>
      </c>
      <c r="H761" t="s">
        <v>28</v>
      </c>
      <c r="I761" t="s">
        <v>46</v>
      </c>
      <c r="J761" t="s">
        <v>75</v>
      </c>
      <c r="K761" t="b">
        <v>0</v>
      </c>
      <c r="L761">
        <v>1</v>
      </c>
      <c r="M761">
        <v>0</v>
      </c>
      <c r="N761">
        <v>0</v>
      </c>
      <c r="O761">
        <v>0</v>
      </c>
      <c r="P761">
        <v>0</v>
      </c>
      <c r="Q761">
        <v>1</v>
      </c>
    </row>
    <row r="762" spans="1:17" x14ac:dyDescent="0.3">
      <c r="A762" t="s">
        <v>41</v>
      </c>
      <c r="B762">
        <v>46000</v>
      </c>
      <c r="C762">
        <v>102000</v>
      </c>
      <c r="D762">
        <f>AVERAGE(Table_Data[[#This Row],[Salary (Min)]:[Salary (Max)]])</f>
        <v>74000</v>
      </c>
      <c r="E762" t="s">
        <v>6903</v>
      </c>
      <c r="F762" t="s">
        <v>104</v>
      </c>
      <c r="G762" t="s">
        <v>7781</v>
      </c>
      <c r="H762" t="s">
        <v>20</v>
      </c>
      <c r="I762" t="s">
        <v>46</v>
      </c>
      <c r="J762" t="s">
        <v>39</v>
      </c>
      <c r="K762" t="b">
        <v>0</v>
      </c>
      <c r="L762">
        <v>0</v>
      </c>
      <c r="M762">
        <v>0</v>
      </c>
      <c r="N762">
        <v>0</v>
      </c>
      <c r="O762">
        <v>0</v>
      </c>
      <c r="P762">
        <v>1</v>
      </c>
      <c r="Q762">
        <v>0</v>
      </c>
    </row>
    <row r="763" spans="1:17" x14ac:dyDescent="0.3">
      <c r="A763" t="s">
        <v>41</v>
      </c>
      <c r="B763">
        <v>46000</v>
      </c>
      <c r="C763">
        <v>86000</v>
      </c>
      <c r="D763">
        <f>AVERAGE(Table_Data[[#This Row],[Salary (Min)]:[Salary (Max)]])</f>
        <v>66000</v>
      </c>
      <c r="E763" t="s">
        <v>7384</v>
      </c>
      <c r="F763" t="s">
        <v>4984</v>
      </c>
      <c r="G763" t="s">
        <v>7701</v>
      </c>
      <c r="H763" t="s">
        <v>20</v>
      </c>
      <c r="I763" t="s">
        <v>222</v>
      </c>
      <c r="J763" t="s">
        <v>47</v>
      </c>
      <c r="K763" t="b">
        <v>0</v>
      </c>
      <c r="L763">
        <v>1</v>
      </c>
      <c r="M763">
        <v>1</v>
      </c>
      <c r="N763">
        <v>0</v>
      </c>
      <c r="O763">
        <v>0</v>
      </c>
      <c r="P763">
        <v>0</v>
      </c>
      <c r="Q763">
        <v>1</v>
      </c>
    </row>
    <row r="764" spans="1:17" x14ac:dyDescent="0.3">
      <c r="A764" t="s">
        <v>6172</v>
      </c>
      <c r="B764">
        <v>46000</v>
      </c>
      <c r="C764">
        <v>86000</v>
      </c>
      <c r="D764">
        <f>AVERAGE(Table_Data[[#This Row],[Salary (Min)]:[Salary (Max)]])</f>
        <v>66000</v>
      </c>
      <c r="E764" t="s">
        <v>7528</v>
      </c>
      <c r="F764" t="s">
        <v>154</v>
      </c>
      <c r="G764" t="s">
        <v>7804</v>
      </c>
      <c r="H764" t="s">
        <v>91</v>
      </c>
      <c r="I764" t="s">
        <v>222</v>
      </c>
      <c r="J764" t="s">
        <v>39</v>
      </c>
      <c r="K764" t="b">
        <v>0</v>
      </c>
      <c r="L764">
        <v>1</v>
      </c>
      <c r="M764">
        <v>1</v>
      </c>
      <c r="N764">
        <v>0</v>
      </c>
      <c r="O764">
        <v>0</v>
      </c>
      <c r="P764">
        <v>1</v>
      </c>
      <c r="Q764">
        <v>1</v>
      </c>
    </row>
    <row r="765" spans="1:17" x14ac:dyDescent="0.3">
      <c r="A765" t="s">
        <v>41</v>
      </c>
      <c r="B765">
        <v>46000</v>
      </c>
      <c r="C765">
        <v>86000</v>
      </c>
      <c r="D765">
        <f>AVERAGE(Table_Data[[#This Row],[Salary (Min)]:[Salary (Max)]])</f>
        <v>66000</v>
      </c>
      <c r="E765" t="s">
        <v>7383</v>
      </c>
      <c r="F765" t="s">
        <v>151</v>
      </c>
      <c r="G765" t="s">
        <v>7699</v>
      </c>
      <c r="H765" t="s">
        <v>28</v>
      </c>
      <c r="I765" t="s">
        <v>58</v>
      </c>
      <c r="J765" t="s">
        <v>132</v>
      </c>
      <c r="K765" t="b">
        <v>0</v>
      </c>
      <c r="L765">
        <v>1</v>
      </c>
      <c r="M765">
        <v>0</v>
      </c>
      <c r="N765">
        <v>0</v>
      </c>
      <c r="O765">
        <v>0</v>
      </c>
      <c r="P765">
        <v>0</v>
      </c>
      <c r="Q765">
        <v>1</v>
      </c>
    </row>
    <row r="766" spans="1:17" x14ac:dyDescent="0.3">
      <c r="A766" t="s">
        <v>41</v>
      </c>
      <c r="B766">
        <v>46000</v>
      </c>
      <c r="C766">
        <v>86000</v>
      </c>
      <c r="D766">
        <f>AVERAGE(Table_Data[[#This Row],[Salary (Min)]:[Salary (Max)]])</f>
        <v>66000</v>
      </c>
      <c r="E766" t="s">
        <v>7373</v>
      </c>
      <c r="F766" t="s">
        <v>151</v>
      </c>
      <c r="G766" t="s">
        <v>7699</v>
      </c>
      <c r="H766" t="s">
        <v>35</v>
      </c>
      <c r="I766" t="s">
        <v>29</v>
      </c>
      <c r="J766" t="s">
        <v>39</v>
      </c>
      <c r="K766" t="b">
        <v>0</v>
      </c>
      <c r="L766">
        <v>1</v>
      </c>
      <c r="M766">
        <v>1</v>
      </c>
      <c r="N766">
        <v>1</v>
      </c>
      <c r="O766">
        <v>1</v>
      </c>
      <c r="P766">
        <v>1</v>
      </c>
      <c r="Q766">
        <v>1</v>
      </c>
    </row>
    <row r="767" spans="1:17" x14ac:dyDescent="0.3">
      <c r="A767" t="s">
        <v>41</v>
      </c>
      <c r="B767">
        <v>46000</v>
      </c>
      <c r="C767">
        <v>86000</v>
      </c>
      <c r="D767">
        <f>AVERAGE(Table_Data[[#This Row],[Salary (Min)]:[Salary (Max)]])</f>
        <v>66000</v>
      </c>
      <c r="E767" t="s">
        <v>7382</v>
      </c>
      <c r="F767" t="s">
        <v>151</v>
      </c>
      <c r="G767" t="s">
        <v>7699</v>
      </c>
      <c r="H767" t="s">
        <v>28</v>
      </c>
      <c r="I767" t="s">
        <v>29</v>
      </c>
      <c r="J767" t="s">
        <v>75</v>
      </c>
      <c r="K767" t="b">
        <v>0</v>
      </c>
      <c r="L767">
        <v>1</v>
      </c>
      <c r="M767">
        <v>1</v>
      </c>
      <c r="N767">
        <v>0</v>
      </c>
      <c r="O767">
        <v>1</v>
      </c>
      <c r="P767">
        <v>1</v>
      </c>
      <c r="Q767">
        <v>0</v>
      </c>
    </row>
    <row r="768" spans="1:17" x14ac:dyDescent="0.3">
      <c r="A768" t="s">
        <v>41</v>
      </c>
      <c r="B768">
        <v>46000</v>
      </c>
      <c r="C768">
        <v>102000</v>
      </c>
      <c r="D768">
        <f>AVERAGE(Table_Data[[#This Row],[Salary (Min)]:[Salary (Max)]])</f>
        <v>74000</v>
      </c>
      <c r="E768" t="s">
        <v>6895</v>
      </c>
      <c r="F768" t="s">
        <v>104</v>
      </c>
      <c r="G768" t="s">
        <v>7781</v>
      </c>
      <c r="H768" t="s">
        <v>20</v>
      </c>
      <c r="I768" t="s">
        <v>46</v>
      </c>
      <c r="J768" t="s">
        <v>160</v>
      </c>
      <c r="K768" t="b">
        <v>0</v>
      </c>
      <c r="L768">
        <v>0</v>
      </c>
      <c r="M768">
        <v>0</v>
      </c>
      <c r="N768">
        <v>0</v>
      </c>
      <c r="O768">
        <v>0</v>
      </c>
      <c r="P768">
        <v>0</v>
      </c>
      <c r="Q768">
        <v>1</v>
      </c>
    </row>
    <row r="769" spans="1:17" x14ac:dyDescent="0.3">
      <c r="A769" t="s">
        <v>41</v>
      </c>
      <c r="B769">
        <v>46000</v>
      </c>
      <c r="C769">
        <v>102000</v>
      </c>
      <c r="D769">
        <f>AVERAGE(Table_Data[[#This Row],[Salary (Min)]:[Salary (Max)]])</f>
        <v>74000</v>
      </c>
      <c r="E769" t="s">
        <v>6894</v>
      </c>
      <c r="F769" t="s">
        <v>104</v>
      </c>
      <c r="G769" t="s">
        <v>7781</v>
      </c>
      <c r="H769" t="s">
        <v>91</v>
      </c>
      <c r="I769" t="s">
        <v>119</v>
      </c>
      <c r="J769" t="s">
        <v>106</v>
      </c>
      <c r="K769" t="b">
        <v>0</v>
      </c>
      <c r="L769">
        <v>0</v>
      </c>
      <c r="M769">
        <v>0</v>
      </c>
      <c r="N769">
        <v>0</v>
      </c>
      <c r="O769">
        <v>0</v>
      </c>
      <c r="P769">
        <v>0</v>
      </c>
      <c r="Q769">
        <v>0</v>
      </c>
    </row>
    <row r="770" spans="1:17" x14ac:dyDescent="0.3">
      <c r="A770" t="s">
        <v>41</v>
      </c>
      <c r="B770">
        <v>46000</v>
      </c>
      <c r="C770">
        <v>102000</v>
      </c>
      <c r="D770">
        <f>AVERAGE(Table_Data[[#This Row],[Salary (Min)]:[Salary (Max)]])</f>
        <v>74000</v>
      </c>
      <c r="E770" t="s">
        <v>6893</v>
      </c>
      <c r="F770" t="s">
        <v>2936</v>
      </c>
      <c r="G770" t="s">
        <v>7791</v>
      </c>
      <c r="H770" t="s">
        <v>35</v>
      </c>
      <c r="I770" t="s">
        <v>29</v>
      </c>
      <c r="J770" t="s">
        <v>39</v>
      </c>
      <c r="K770" t="b">
        <v>0</v>
      </c>
      <c r="L770">
        <v>0</v>
      </c>
      <c r="M770">
        <v>0</v>
      </c>
      <c r="N770">
        <v>0</v>
      </c>
      <c r="O770">
        <v>0</v>
      </c>
      <c r="P770">
        <v>0</v>
      </c>
      <c r="Q770">
        <v>0</v>
      </c>
    </row>
    <row r="771" spans="1:17" x14ac:dyDescent="0.3">
      <c r="A771" t="s">
        <v>6172</v>
      </c>
      <c r="B771">
        <v>46000</v>
      </c>
      <c r="C771">
        <v>102000</v>
      </c>
      <c r="D771">
        <f>AVERAGE(Table_Data[[#This Row],[Salary (Min)]:[Salary (Max)]])</f>
        <v>74000</v>
      </c>
      <c r="E771" t="s">
        <v>6458</v>
      </c>
      <c r="F771" t="s">
        <v>2919</v>
      </c>
      <c r="G771" t="s">
        <v>7782</v>
      </c>
      <c r="H771" t="s">
        <v>118</v>
      </c>
      <c r="I771" t="s">
        <v>222</v>
      </c>
      <c r="J771" t="s">
        <v>39</v>
      </c>
      <c r="K771" t="b">
        <v>0</v>
      </c>
      <c r="L771">
        <v>1</v>
      </c>
      <c r="M771">
        <v>0</v>
      </c>
      <c r="N771">
        <v>0</v>
      </c>
      <c r="O771">
        <v>0</v>
      </c>
      <c r="P771">
        <v>0</v>
      </c>
      <c r="Q771">
        <v>1</v>
      </c>
    </row>
    <row r="772" spans="1:17" x14ac:dyDescent="0.3">
      <c r="A772" t="s">
        <v>41</v>
      </c>
      <c r="B772">
        <v>46000</v>
      </c>
      <c r="C772">
        <v>102000</v>
      </c>
      <c r="D772">
        <f>AVERAGE(Table_Data[[#This Row],[Salary (Min)]:[Salary (Max)]])</f>
        <v>74000</v>
      </c>
      <c r="E772" t="s">
        <v>6897</v>
      </c>
      <c r="F772" t="s">
        <v>2919</v>
      </c>
      <c r="G772" t="s">
        <v>7782</v>
      </c>
      <c r="H772" t="s">
        <v>20</v>
      </c>
      <c r="I772" t="s">
        <v>46</v>
      </c>
      <c r="J772" t="s">
        <v>160</v>
      </c>
      <c r="K772" t="b">
        <v>0</v>
      </c>
      <c r="L772">
        <v>1</v>
      </c>
      <c r="M772">
        <v>0</v>
      </c>
      <c r="N772">
        <v>0</v>
      </c>
      <c r="O772">
        <v>0</v>
      </c>
      <c r="P772">
        <v>0</v>
      </c>
      <c r="Q772">
        <v>0</v>
      </c>
    </row>
    <row r="773" spans="1:17" x14ac:dyDescent="0.3">
      <c r="A773" t="s">
        <v>41</v>
      </c>
      <c r="B773">
        <v>46000</v>
      </c>
      <c r="C773">
        <v>102000</v>
      </c>
      <c r="D773">
        <f>AVERAGE(Table_Data[[#This Row],[Salary (Min)]:[Salary (Max)]])</f>
        <v>74000</v>
      </c>
      <c r="E773" t="s">
        <v>6901</v>
      </c>
      <c r="F773" t="s">
        <v>104</v>
      </c>
      <c r="G773" t="s">
        <v>7781</v>
      </c>
      <c r="H773" t="s">
        <v>28</v>
      </c>
      <c r="I773" t="s">
        <v>29</v>
      </c>
      <c r="J773" t="s">
        <v>39</v>
      </c>
      <c r="K773" t="b">
        <v>0</v>
      </c>
      <c r="L773">
        <v>1</v>
      </c>
      <c r="M773">
        <v>0</v>
      </c>
      <c r="N773">
        <v>0</v>
      </c>
      <c r="O773">
        <v>0</v>
      </c>
      <c r="P773">
        <v>0</v>
      </c>
      <c r="Q773">
        <v>1</v>
      </c>
    </row>
    <row r="774" spans="1:17" x14ac:dyDescent="0.3">
      <c r="A774" t="s">
        <v>41</v>
      </c>
      <c r="B774">
        <v>46000</v>
      </c>
      <c r="C774">
        <v>102000</v>
      </c>
      <c r="D774">
        <f>AVERAGE(Table_Data[[#This Row],[Salary (Min)]:[Salary (Max)]])</f>
        <v>74000</v>
      </c>
      <c r="E774" t="s">
        <v>6729</v>
      </c>
      <c r="F774" t="s">
        <v>3005</v>
      </c>
      <c r="G774" t="s">
        <v>7786</v>
      </c>
      <c r="H774" t="s">
        <v>118</v>
      </c>
      <c r="I774" t="s">
        <v>1737</v>
      </c>
      <c r="J774" t="s">
        <v>39</v>
      </c>
      <c r="K774" t="b">
        <v>0</v>
      </c>
      <c r="L774">
        <v>1</v>
      </c>
      <c r="M774">
        <v>1</v>
      </c>
      <c r="N774">
        <v>0</v>
      </c>
      <c r="O774">
        <v>0</v>
      </c>
      <c r="P774">
        <v>0</v>
      </c>
      <c r="Q774">
        <v>0</v>
      </c>
    </row>
    <row r="775" spans="1:17" x14ac:dyDescent="0.3">
      <c r="A775" t="s">
        <v>41</v>
      </c>
      <c r="B775">
        <v>46000</v>
      </c>
      <c r="C775">
        <v>102000</v>
      </c>
      <c r="D775">
        <f>AVERAGE(Table_Data[[#This Row],[Salary (Min)]:[Salary (Max)]])</f>
        <v>74000</v>
      </c>
      <c r="E775" t="s">
        <v>6900</v>
      </c>
      <c r="F775" t="s">
        <v>2919</v>
      </c>
      <c r="G775" t="s">
        <v>7782</v>
      </c>
      <c r="H775" t="s">
        <v>20</v>
      </c>
      <c r="I775" t="s">
        <v>489</v>
      </c>
      <c r="J775" t="s">
        <v>47</v>
      </c>
      <c r="K775" t="b">
        <v>0</v>
      </c>
      <c r="L775">
        <v>1</v>
      </c>
      <c r="M775">
        <v>0</v>
      </c>
      <c r="N775">
        <v>0</v>
      </c>
      <c r="O775">
        <v>0</v>
      </c>
      <c r="P775">
        <v>0</v>
      </c>
      <c r="Q775">
        <v>1</v>
      </c>
    </row>
    <row r="776" spans="1:17" x14ac:dyDescent="0.3">
      <c r="A776" t="s">
        <v>41</v>
      </c>
      <c r="B776">
        <v>46000</v>
      </c>
      <c r="C776">
        <v>102000</v>
      </c>
      <c r="D776">
        <f>AVERAGE(Table_Data[[#This Row],[Salary (Min)]:[Salary (Max)]])</f>
        <v>74000</v>
      </c>
      <c r="E776" t="s">
        <v>6898</v>
      </c>
      <c r="F776" t="s">
        <v>3053</v>
      </c>
      <c r="G776" t="s">
        <v>7803</v>
      </c>
      <c r="H776" t="s">
        <v>91</v>
      </c>
      <c r="I776" t="s">
        <v>178</v>
      </c>
      <c r="J776" t="s">
        <v>155</v>
      </c>
      <c r="K776" t="b">
        <v>0</v>
      </c>
      <c r="L776">
        <v>1</v>
      </c>
      <c r="M776">
        <v>0</v>
      </c>
      <c r="N776">
        <v>0</v>
      </c>
      <c r="O776">
        <v>0</v>
      </c>
      <c r="P776">
        <v>1</v>
      </c>
      <c r="Q776">
        <v>1</v>
      </c>
    </row>
    <row r="777" spans="1:17" x14ac:dyDescent="0.3">
      <c r="A777" t="s">
        <v>41</v>
      </c>
      <c r="B777">
        <v>46000</v>
      </c>
      <c r="C777">
        <v>102000</v>
      </c>
      <c r="D777">
        <f>AVERAGE(Table_Data[[#This Row],[Salary (Min)]:[Salary (Max)]])</f>
        <v>74000</v>
      </c>
      <c r="E777" t="s">
        <v>6899</v>
      </c>
      <c r="F777" t="s">
        <v>2936</v>
      </c>
      <c r="G777" t="s">
        <v>7791</v>
      </c>
      <c r="H777" t="s">
        <v>28</v>
      </c>
      <c r="I777" t="s">
        <v>58</v>
      </c>
      <c r="J777" t="s">
        <v>39</v>
      </c>
      <c r="K777" t="b">
        <v>0</v>
      </c>
      <c r="L777">
        <v>0</v>
      </c>
      <c r="M777">
        <v>0</v>
      </c>
      <c r="N777">
        <v>0</v>
      </c>
      <c r="O777">
        <v>1</v>
      </c>
      <c r="P777">
        <v>0</v>
      </c>
      <c r="Q777">
        <v>0</v>
      </c>
    </row>
    <row r="778" spans="1:17" x14ac:dyDescent="0.3">
      <c r="A778" t="s">
        <v>41</v>
      </c>
      <c r="B778">
        <v>46000</v>
      </c>
      <c r="C778">
        <v>86000</v>
      </c>
      <c r="D778">
        <f>AVERAGE(Table_Data[[#This Row],[Salary (Min)]:[Salary (Max)]])</f>
        <v>66000</v>
      </c>
      <c r="E778" t="s">
        <v>7440</v>
      </c>
      <c r="F778" t="s">
        <v>154</v>
      </c>
      <c r="G778" t="s">
        <v>7804</v>
      </c>
      <c r="H778" t="s">
        <v>51</v>
      </c>
      <c r="I778" t="s">
        <v>37</v>
      </c>
      <c r="J778" t="s">
        <v>39</v>
      </c>
      <c r="K778" t="b">
        <v>0</v>
      </c>
      <c r="L778">
        <v>0</v>
      </c>
      <c r="M778">
        <v>0</v>
      </c>
      <c r="N778">
        <v>0</v>
      </c>
      <c r="O778">
        <v>0</v>
      </c>
      <c r="P778">
        <v>0</v>
      </c>
      <c r="Q778">
        <v>1</v>
      </c>
    </row>
    <row r="779" spans="1:17" x14ac:dyDescent="0.3">
      <c r="A779" t="s">
        <v>6172</v>
      </c>
      <c r="B779">
        <v>46000</v>
      </c>
      <c r="C779">
        <v>86000</v>
      </c>
      <c r="D779">
        <f>AVERAGE(Table_Data[[#This Row],[Salary (Min)]:[Salary (Max)]])</f>
        <v>66000</v>
      </c>
      <c r="E779" t="s">
        <v>7534</v>
      </c>
      <c r="F779" t="s">
        <v>154</v>
      </c>
      <c r="G779" t="s">
        <v>7804</v>
      </c>
      <c r="H779" t="s">
        <v>20</v>
      </c>
      <c r="I779" t="s">
        <v>66</v>
      </c>
      <c r="J779" t="s">
        <v>31</v>
      </c>
      <c r="K779" t="b">
        <v>0</v>
      </c>
      <c r="L779">
        <v>1</v>
      </c>
      <c r="M779">
        <v>0</v>
      </c>
      <c r="N779">
        <v>0</v>
      </c>
      <c r="O779">
        <v>0</v>
      </c>
      <c r="P779">
        <v>0</v>
      </c>
      <c r="Q779">
        <v>1</v>
      </c>
    </row>
    <row r="780" spans="1:17" x14ac:dyDescent="0.3">
      <c r="A780" t="s">
        <v>6172</v>
      </c>
      <c r="B780">
        <v>46000</v>
      </c>
      <c r="C780">
        <v>86000</v>
      </c>
      <c r="D780">
        <f>AVERAGE(Table_Data[[#This Row],[Salary (Min)]:[Salary (Max)]])</f>
        <v>66000</v>
      </c>
      <c r="E780" t="s">
        <v>7533</v>
      </c>
      <c r="F780" t="s">
        <v>5451</v>
      </c>
      <c r="G780" t="s">
        <v>7805</v>
      </c>
      <c r="H780" t="s">
        <v>118</v>
      </c>
      <c r="I780" t="s">
        <v>46</v>
      </c>
      <c r="J780" t="s">
        <v>441</v>
      </c>
      <c r="K780" t="b">
        <v>0</v>
      </c>
      <c r="L780">
        <v>1</v>
      </c>
      <c r="M780">
        <v>1</v>
      </c>
      <c r="N780">
        <v>0</v>
      </c>
      <c r="O780">
        <v>1</v>
      </c>
      <c r="P780">
        <v>0</v>
      </c>
      <c r="Q780">
        <v>0</v>
      </c>
    </row>
    <row r="781" spans="1:17" x14ac:dyDescent="0.3">
      <c r="A781" t="s">
        <v>6172</v>
      </c>
      <c r="B781">
        <v>46000</v>
      </c>
      <c r="C781">
        <v>86000</v>
      </c>
      <c r="D781">
        <f>AVERAGE(Table_Data[[#This Row],[Salary (Min)]:[Salary (Max)]])</f>
        <v>66000</v>
      </c>
      <c r="E781" t="s">
        <v>6210</v>
      </c>
      <c r="F781" t="s">
        <v>154</v>
      </c>
      <c r="G781" t="s">
        <v>7804</v>
      </c>
      <c r="H781" t="s">
        <v>51</v>
      </c>
      <c r="I781" t="s">
        <v>46</v>
      </c>
      <c r="J781" t="s">
        <v>24</v>
      </c>
      <c r="K781" t="b">
        <v>0</v>
      </c>
      <c r="L781">
        <v>1</v>
      </c>
      <c r="M781">
        <v>0</v>
      </c>
      <c r="N781">
        <v>0</v>
      </c>
      <c r="O781">
        <v>0</v>
      </c>
      <c r="P781">
        <v>0</v>
      </c>
      <c r="Q781">
        <v>0</v>
      </c>
    </row>
    <row r="782" spans="1:17" x14ac:dyDescent="0.3">
      <c r="A782" t="s">
        <v>41</v>
      </c>
      <c r="B782">
        <v>46000</v>
      </c>
      <c r="C782">
        <v>86000</v>
      </c>
      <c r="D782">
        <f>AVERAGE(Table_Data[[#This Row],[Salary (Min)]:[Salary (Max)]])</f>
        <v>66000</v>
      </c>
      <c r="E782" t="s">
        <v>7480</v>
      </c>
      <c r="F782" t="s">
        <v>405</v>
      </c>
      <c r="G782" t="s">
        <v>7806</v>
      </c>
      <c r="H782" t="s">
        <v>51</v>
      </c>
      <c r="I782" t="s">
        <v>99</v>
      </c>
      <c r="J782" t="s">
        <v>24</v>
      </c>
      <c r="K782" t="b">
        <v>0</v>
      </c>
      <c r="L782">
        <v>0</v>
      </c>
      <c r="M782">
        <v>0</v>
      </c>
      <c r="N782">
        <v>0</v>
      </c>
      <c r="O782">
        <v>0</v>
      </c>
      <c r="P782">
        <v>0</v>
      </c>
      <c r="Q782">
        <v>1</v>
      </c>
    </row>
    <row r="783" spans="1:17" x14ac:dyDescent="0.3">
      <c r="A783" t="s">
        <v>41</v>
      </c>
      <c r="B783">
        <v>46000</v>
      </c>
      <c r="C783">
        <v>86000</v>
      </c>
      <c r="D783">
        <f>AVERAGE(Table_Data[[#This Row],[Salary (Min)]:[Salary (Max)]])</f>
        <v>66000</v>
      </c>
      <c r="E783" t="s">
        <v>7463</v>
      </c>
      <c r="F783" t="s">
        <v>154</v>
      </c>
      <c r="G783" t="s">
        <v>7804</v>
      </c>
      <c r="H783" t="s">
        <v>20</v>
      </c>
      <c r="I783" t="s">
        <v>37</v>
      </c>
      <c r="J783" t="s">
        <v>39</v>
      </c>
      <c r="K783" t="b">
        <v>1</v>
      </c>
      <c r="L783">
        <v>0</v>
      </c>
      <c r="M783">
        <v>0</v>
      </c>
      <c r="N783">
        <v>0</v>
      </c>
      <c r="O783">
        <v>0</v>
      </c>
      <c r="P783">
        <v>0</v>
      </c>
      <c r="Q783">
        <v>1</v>
      </c>
    </row>
    <row r="784" spans="1:17" x14ac:dyDescent="0.3">
      <c r="A784" t="s">
        <v>41</v>
      </c>
      <c r="B784">
        <v>46000</v>
      </c>
      <c r="C784">
        <v>86000</v>
      </c>
      <c r="D784">
        <f>AVERAGE(Table_Data[[#This Row],[Salary (Min)]:[Salary (Max)]])</f>
        <v>66000</v>
      </c>
      <c r="E784" t="s">
        <v>7537</v>
      </c>
      <c r="F784" t="s">
        <v>154</v>
      </c>
      <c r="G784" t="s">
        <v>7804</v>
      </c>
      <c r="H784" t="s">
        <v>91</v>
      </c>
      <c r="I784" t="s">
        <v>46</v>
      </c>
      <c r="J784" t="s">
        <v>160</v>
      </c>
      <c r="K784" t="b">
        <v>0</v>
      </c>
      <c r="L784">
        <v>0</v>
      </c>
      <c r="M784">
        <v>0</v>
      </c>
      <c r="N784">
        <v>0</v>
      </c>
      <c r="O784">
        <v>1</v>
      </c>
      <c r="P784">
        <v>0</v>
      </c>
      <c r="Q784">
        <v>1</v>
      </c>
    </row>
    <row r="785" spans="1:17" x14ac:dyDescent="0.3">
      <c r="A785" t="s">
        <v>6172</v>
      </c>
      <c r="B785">
        <v>46000</v>
      </c>
      <c r="C785">
        <v>86000</v>
      </c>
      <c r="D785">
        <f>AVERAGE(Table_Data[[#This Row],[Salary (Min)]:[Salary (Max)]])</f>
        <v>66000</v>
      </c>
      <c r="E785" t="s">
        <v>7528</v>
      </c>
      <c r="F785" t="s">
        <v>154</v>
      </c>
      <c r="G785" t="s">
        <v>7804</v>
      </c>
      <c r="H785" t="s">
        <v>91</v>
      </c>
      <c r="I785" t="s">
        <v>222</v>
      </c>
      <c r="J785" t="s">
        <v>39</v>
      </c>
      <c r="K785" t="b">
        <v>0</v>
      </c>
      <c r="L785">
        <v>0</v>
      </c>
      <c r="M785">
        <v>0</v>
      </c>
      <c r="N785">
        <v>0</v>
      </c>
      <c r="O785">
        <v>0</v>
      </c>
      <c r="P785">
        <v>0</v>
      </c>
      <c r="Q785">
        <v>0</v>
      </c>
    </row>
    <row r="786" spans="1:17" x14ac:dyDescent="0.3">
      <c r="A786" t="s">
        <v>41</v>
      </c>
      <c r="B786">
        <v>46000</v>
      </c>
      <c r="C786">
        <v>86000</v>
      </c>
      <c r="D786">
        <f>AVERAGE(Table_Data[[#This Row],[Salary (Min)]:[Salary (Max)]])</f>
        <v>66000</v>
      </c>
      <c r="E786" t="s">
        <v>7536</v>
      </c>
      <c r="F786" t="s">
        <v>154</v>
      </c>
      <c r="G786" t="s">
        <v>7804</v>
      </c>
      <c r="H786" t="s">
        <v>118</v>
      </c>
      <c r="I786" t="s">
        <v>46</v>
      </c>
      <c r="J786" t="s">
        <v>39</v>
      </c>
      <c r="K786" t="b">
        <v>0</v>
      </c>
      <c r="L786">
        <v>1</v>
      </c>
      <c r="M786">
        <v>0</v>
      </c>
      <c r="N786">
        <v>0</v>
      </c>
      <c r="O786">
        <v>0</v>
      </c>
      <c r="P786">
        <v>0</v>
      </c>
      <c r="Q786">
        <v>1</v>
      </c>
    </row>
    <row r="787" spans="1:17" x14ac:dyDescent="0.3">
      <c r="A787" t="s">
        <v>41</v>
      </c>
      <c r="B787">
        <v>46000</v>
      </c>
      <c r="C787">
        <v>86000</v>
      </c>
      <c r="D787">
        <f>AVERAGE(Table_Data[[#This Row],[Salary (Min)]:[Salary (Max)]])</f>
        <v>66000</v>
      </c>
      <c r="E787" t="s">
        <v>6264</v>
      </c>
      <c r="F787" t="s">
        <v>154</v>
      </c>
      <c r="G787" t="s">
        <v>7804</v>
      </c>
      <c r="H787" t="s">
        <v>118</v>
      </c>
      <c r="I787" t="s">
        <v>46</v>
      </c>
      <c r="J787" t="s">
        <v>47</v>
      </c>
      <c r="K787" t="b">
        <v>0</v>
      </c>
      <c r="L787">
        <v>1</v>
      </c>
      <c r="M787">
        <v>0</v>
      </c>
      <c r="N787">
        <v>0</v>
      </c>
      <c r="O787">
        <v>1</v>
      </c>
      <c r="P787">
        <v>0</v>
      </c>
      <c r="Q787">
        <v>0</v>
      </c>
    </row>
    <row r="788" spans="1:17" x14ac:dyDescent="0.3">
      <c r="A788" t="s">
        <v>41</v>
      </c>
      <c r="B788">
        <v>46000</v>
      </c>
      <c r="C788">
        <v>86000</v>
      </c>
      <c r="D788">
        <f>AVERAGE(Table_Data[[#This Row],[Salary (Min)]:[Salary (Max)]])</f>
        <v>66000</v>
      </c>
      <c r="E788" t="s">
        <v>7535</v>
      </c>
      <c r="F788" t="s">
        <v>154</v>
      </c>
      <c r="G788" t="s">
        <v>7804</v>
      </c>
      <c r="H788" t="s">
        <v>72</v>
      </c>
      <c r="I788" t="s">
        <v>46</v>
      </c>
      <c r="J788" t="s">
        <v>24</v>
      </c>
      <c r="K788" t="b">
        <v>0</v>
      </c>
      <c r="L788">
        <v>1</v>
      </c>
      <c r="M788">
        <v>0</v>
      </c>
      <c r="N788">
        <v>0</v>
      </c>
      <c r="O788">
        <v>1</v>
      </c>
      <c r="P788">
        <v>0</v>
      </c>
      <c r="Q788">
        <v>1</v>
      </c>
    </row>
    <row r="789" spans="1:17" x14ac:dyDescent="0.3">
      <c r="A789" t="s">
        <v>41</v>
      </c>
      <c r="B789">
        <v>46000</v>
      </c>
      <c r="C789">
        <v>86000</v>
      </c>
      <c r="D789">
        <f>AVERAGE(Table_Data[[#This Row],[Salary (Min)]:[Salary (Max)]])</f>
        <v>66000</v>
      </c>
      <c r="E789" t="s">
        <v>6331</v>
      </c>
      <c r="F789" t="s">
        <v>1909</v>
      </c>
      <c r="G789" t="s">
        <v>7807</v>
      </c>
      <c r="H789" t="s">
        <v>118</v>
      </c>
      <c r="I789" t="s">
        <v>202</v>
      </c>
      <c r="J789" t="s">
        <v>120</v>
      </c>
      <c r="K789" t="b">
        <v>0</v>
      </c>
      <c r="L789">
        <v>1</v>
      </c>
      <c r="M789">
        <v>1</v>
      </c>
      <c r="N789">
        <v>0</v>
      </c>
      <c r="O789">
        <v>1</v>
      </c>
      <c r="P789">
        <v>0</v>
      </c>
      <c r="Q789">
        <v>1</v>
      </c>
    </row>
    <row r="790" spans="1:17" x14ac:dyDescent="0.3">
      <c r="A790" t="s">
        <v>41</v>
      </c>
      <c r="B790">
        <v>46000</v>
      </c>
      <c r="C790">
        <v>86000</v>
      </c>
      <c r="D790">
        <f>AVERAGE(Table_Data[[#This Row],[Salary (Min)]:[Salary (Max)]])</f>
        <v>66000</v>
      </c>
      <c r="E790" t="s">
        <v>7530</v>
      </c>
      <c r="F790" t="s">
        <v>405</v>
      </c>
      <c r="G790" t="s">
        <v>7806</v>
      </c>
      <c r="H790" t="s">
        <v>20</v>
      </c>
      <c r="I790" t="s">
        <v>29</v>
      </c>
      <c r="J790" t="s">
        <v>39</v>
      </c>
      <c r="K790" t="b">
        <v>0</v>
      </c>
      <c r="L790">
        <v>0</v>
      </c>
      <c r="M790">
        <v>1</v>
      </c>
      <c r="N790">
        <v>0</v>
      </c>
      <c r="O790">
        <v>0</v>
      </c>
      <c r="P790">
        <v>1</v>
      </c>
      <c r="Q790">
        <v>0</v>
      </c>
    </row>
    <row r="791" spans="1:17" x14ac:dyDescent="0.3">
      <c r="A791" t="s">
        <v>6172</v>
      </c>
      <c r="B791">
        <v>46000</v>
      </c>
      <c r="C791">
        <v>86000</v>
      </c>
      <c r="D791">
        <f>AVERAGE(Table_Data[[#This Row],[Salary (Min)]:[Salary (Max)]])</f>
        <v>66000</v>
      </c>
      <c r="E791" t="s">
        <v>6538</v>
      </c>
      <c r="F791" t="s">
        <v>154</v>
      </c>
      <c r="G791" t="s">
        <v>7804</v>
      </c>
      <c r="H791" t="s">
        <v>20</v>
      </c>
      <c r="I791" t="s">
        <v>222</v>
      </c>
      <c r="J791" t="s">
        <v>120</v>
      </c>
      <c r="K791" t="b">
        <v>0</v>
      </c>
      <c r="L791">
        <v>1</v>
      </c>
      <c r="M791">
        <v>0</v>
      </c>
      <c r="N791">
        <v>0</v>
      </c>
      <c r="O791">
        <v>0</v>
      </c>
      <c r="P791">
        <v>1</v>
      </c>
      <c r="Q791">
        <v>0</v>
      </c>
    </row>
    <row r="792" spans="1:17" x14ac:dyDescent="0.3">
      <c r="A792" t="s">
        <v>41</v>
      </c>
      <c r="B792">
        <v>46000</v>
      </c>
      <c r="C792">
        <v>86000</v>
      </c>
      <c r="D792">
        <f>AVERAGE(Table_Data[[#This Row],[Salary (Min)]:[Salary (Max)]])</f>
        <v>66000</v>
      </c>
      <c r="E792" t="s">
        <v>7483</v>
      </c>
      <c r="F792" t="s">
        <v>154</v>
      </c>
      <c r="G792" t="s">
        <v>7804</v>
      </c>
      <c r="H792" t="s">
        <v>20</v>
      </c>
      <c r="I792" t="s">
        <v>194</v>
      </c>
      <c r="J792" t="s">
        <v>39</v>
      </c>
      <c r="K792" t="b">
        <v>1</v>
      </c>
      <c r="L792">
        <v>1</v>
      </c>
      <c r="M792">
        <v>0</v>
      </c>
      <c r="N792">
        <v>0</v>
      </c>
      <c r="O792">
        <v>0</v>
      </c>
      <c r="P792">
        <v>1</v>
      </c>
      <c r="Q792">
        <v>1</v>
      </c>
    </row>
    <row r="793" spans="1:17" x14ac:dyDescent="0.3">
      <c r="A793" t="s">
        <v>41</v>
      </c>
      <c r="B793">
        <v>46000</v>
      </c>
      <c r="C793">
        <v>86000</v>
      </c>
      <c r="D793">
        <f>AVERAGE(Table_Data[[#This Row],[Salary (Min)]:[Salary (Max)]])</f>
        <v>66000</v>
      </c>
      <c r="E793" t="s">
        <v>7532</v>
      </c>
      <c r="F793" t="s">
        <v>5344</v>
      </c>
      <c r="G793" t="s">
        <v>7808</v>
      </c>
      <c r="H793" t="s">
        <v>20</v>
      </c>
      <c r="I793" t="s">
        <v>46</v>
      </c>
      <c r="J793" t="s">
        <v>39</v>
      </c>
      <c r="K793" t="b">
        <v>0</v>
      </c>
      <c r="L793">
        <v>1</v>
      </c>
      <c r="M793">
        <v>1</v>
      </c>
      <c r="N793">
        <v>1</v>
      </c>
      <c r="O793">
        <v>1</v>
      </c>
      <c r="P793">
        <v>0</v>
      </c>
      <c r="Q793">
        <v>1</v>
      </c>
    </row>
    <row r="794" spans="1:17" x14ac:dyDescent="0.3">
      <c r="A794" t="s">
        <v>6172</v>
      </c>
      <c r="B794">
        <v>46000</v>
      </c>
      <c r="C794">
        <v>86000</v>
      </c>
      <c r="D794">
        <f>AVERAGE(Table_Data[[#This Row],[Salary (Min)]:[Salary (Max)]])</f>
        <v>66000</v>
      </c>
      <c r="E794" t="s">
        <v>6210</v>
      </c>
      <c r="F794" t="s">
        <v>154</v>
      </c>
      <c r="G794" t="s">
        <v>7804</v>
      </c>
      <c r="H794" t="s">
        <v>51</v>
      </c>
      <c r="I794" t="s">
        <v>46</v>
      </c>
      <c r="J794" t="s">
        <v>24</v>
      </c>
      <c r="K794" t="b">
        <v>0</v>
      </c>
      <c r="L794">
        <v>1</v>
      </c>
      <c r="M794">
        <v>1</v>
      </c>
      <c r="N794">
        <v>0</v>
      </c>
      <c r="O794">
        <v>1</v>
      </c>
      <c r="P794">
        <v>0</v>
      </c>
      <c r="Q794">
        <v>0</v>
      </c>
    </row>
    <row r="795" spans="1:17" x14ac:dyDescent="0.3">
      <c r="A795" t="s">
        <v>6172</v>
      </c>
      <c r="B795">
        <v>46000</v>
      </c>
      <c r="C795">
        <v>86000</v>
      </c>
      <c r="D795">
        <f>AVERAGE(Table_Data[[#This Row],[Salary (Min)]:[Salary (Max)]])</f>
        <v>66000</v>
      </c>
      <c r="E795" t="s">
        <v>6602</v>
      </c>
      <c r="F795" t="s">
        <v>154</v>
      </c>
      <c r="G795" t="s">
        <v>7804</v>
      </c>
      <c r="H795" t="s">
        <v>72</v>
      </c>
      <c r="I795" t="s">
        <v>119</v>
      </c>
      <c r="J795" t="s">
        <v>39</v>
      </c>
      <c r="K795" t="b">
        <v>0</v>
      </c>
      <c r="L795">
        <v>1</v>
      </c>
      <c r="M795">
        <v>0</v>
      </c>
      <c r="N795">
        <v>0</v>
      </c>
      <c r="O795">
        <v>0</v>
      </c>
      <c r="P795">
        <v>0</v>
      </c>
      <c r="Q795">
        <v>1</v>
      </c>
    </row>
    <row r="796" spans="1:17" x14ac:dyDescent="0.3">
      <c r="A796" t="s">
        <v>6172</v>
      </c>
      <c r="B796">
        <v>46000</v>
      </c>
      <c r="C796">
        <v>86000</v>
      </c>
      <c r="D796">
        <f>AVERAGE(Table_Data[[#This Row],[Salary (Min)]:[Salary (Max)]])</f>
        <v>66000</v>
      </c>
      <c r="E796" t="s">
        <v>7201</v>
      </c>
      <c r="F796" t="s">
        <v>154</v>
      </c>
      <c r="G796" t="s">
        <v>7804</v>
      </c>
      <c r="H796" t="s">
        <v>51</v>
      </c>
      <c r="I796" t="s">
        <v>46</v>
      </c>
      <c r="J796" t="s">
        <v>47</v>
      </c>
      <c r="K796" t="b">
        <v>0</v>
      </c>
      <c r="L796">
        <v>0</v>
      </c>
      <c r="M796">
        <v>0</v>
      </c>
      <c r="N796">
        <v>0</v>
      </c>
      <c r="O796">
        <v>0</v>
      </c>
      <c r="P796">
        <v>0</v>
      </c>
      <c r="Q796">
        <v>0</v>
      </c>
    </row>
    <row r="797" spans="1:17" x14ac:dyDescent="0.3">
      <c r="A797" t="s">
        <v>41</v>
      </c>
      <c r="B797">
        <v>46000</v>
      </c>
      <c r="C797">
        <v>86000</v>
      </c>
      <c r="D797">
        <f>AVERAGE(Table_Data[[#This Row],[Salary (Min)]:[Salary (Max)]])</f>
        <v>66000</v>
      </c>
      <c r="E797" t="s">
        <v>7492</v>
      </c>
      <c r="F797" t="s">
        <v>5344</v>
      </c>
      <c r="G797" t="s">
        <v>7808</v>
      </c>
      <c r="H797" t="s">
        <v>51</v>
      </c>
      <c r="I797" t="s">
        <v>202</v>
      </c>
      <c r="J797" t="s">
        <v>24</v>
      </c>
      <c r="K797" t="b">
        <v>0</v>
      </c>
      <c r="L797">
        <v>1</v>
      </c>
      <c r="M797">
        <v>1</v>
      </c>
      <c r="N797">
        <v>0</v>
      </c>
      <c r="O797">
        <v>1</v>
      </c>
      <c r="P797">
        <v>0</v>
      </c>
      <c r="Q797">
        <v>1</v>
      </c>
    </row>
    <row r="798" spans="1:17" x14ac:dyDescent="0.3">
      <c r="A798" t="s">
        <v>41</v>
      </c>
      <c r="B798">
        <v>46000</v>
      </c>
      <c r="C798">
        <v>87000</v>
      </c>
      <c r="D798">
        <f>AVERAGE(Table_Data[[#This Row],[Salary (Min)]:[Salary (Max)]])</f>
        <v>66500</v>
      </c>
      <c r="E798" t="s">
        <v>6190</v>
      </c>
      <c r="F798" t="s">
        <v>19</v>
      </c>
      <c r="G798" t="s">
        <v>7692</v>
      </c>
      <c r="H798" t="s">
        <v>20</v>
      </c>
      <c r="I798" t="s">
        <v>37</v>
      </c>
      <c r="J798" t="s">
        <v>39</v>
      </c>
      <c r="K798" t="b">
        <v>0</v>
      </c>
      <c r="L798">
        <v>0</v>
      </c>
      <c r="M798">
        <v>0</v>
      </c>
      <c r="N798">
        <v>0</v>
      </c>
      <c r="O798">
        <v>0</v>
      </c>
      <c r="P798">
        <v>0</v>
      </c>
      <c r="Q798">
        <v>0</v>
      </c>
    </row>
    <row r="799" spans="1:17" x14ac:dyDescent="0.3">
      <c r="A799" t="s">
        <v>41</v>
      </c>
      <c r="B799">
        <v>46000</v>
      </c>
      <c r="C799">
        <v>87000</v>
      </c>
      <c r="D799">
        <f>AVERAGE(Table_Data[[#This Row],[Salary (Min)]:[Salary (Max)]])</f>
        <v>66500</v>
      </c>
      <c r="E799" t="s">
        <v>6191</v>
      </c>
      <c r="F799" t="s">
        <v>19</v>
      </c>
      <c r="G799" t="s">
        <v>7692</v>
      </c>
      <c r="H799" t="s">
        <v>35</v>
      </c>
      <c r="I799" t="s">
        <v>222</v>
      </c>
      <c r="J799" t="s">
        <v>229</v>
      </c>
      <c r="K799" t="b">
        <v>0</v>
      </c>
      <c r="L799">
        <v>0</v>
      </c>
      <c r="M799">
        <v>1</v>
      </c>
      <c r="N799">
        <v>0</v>
      </c>
      <c r="O799">
        <v>0</v>
      </c>
      <c r="P799">
        <v>0</v>
      </c>
      <c r="Q799">
        <v>0</v>
      </c>
    </row>
    <row r="800" spans="1:17" x14ac:dyDescent="0.3">
      <c r="A800" t="s">
        <v>41</v>
      </c>
      <c r="B800">
        <v>46000</v>
      </c>
      <c r="C800">
        <v>87000</v>
      </c>
      <c r="D800">
        <f>AVERAGE(Table_Data[[#This Row],[Salary (Min)]:[Salary (Max)]])</f>
        <v>66500</v>
      </c>
      <c r="E800" t="s">
        <v>6189</v>
      </c>
      <c r="F800" t="s">
        <v>19</v>
      </c>
      <c r="G800" t="s">
        <v>7692</v>
      </c>
      <c r="H800" t="s">
        <v>91</v>
      </c>
      <c r="I800" t="s">
        <v>222</v>
      </c>
      <c r="J800" t="s">
        <v>106</v>
      </c>
      <c r="K800" t="b">
        <v>0</v>
      </c>
      <c r="L800">
        <v>0</v>
      </c>
      <c r="M800">
        <v>0</v>
      </c>
      <c r="N800">
        <v>0</v>
      </c>
      <c r="O800">
        <v>0</v>
      </c>
      <c r="P800">
        <v>0</v>
      </c>
      <c r="Q800">
        <v>0</v>
      </c>
    </row>
    <row r="801" spans="1:17" x14ac:dyDescent="0.3">
      <c r="A801" t="s">
        <v>41</v>
      </c>
      <c r="B801">
        <v>46000</v>
      </c>
      <c r="C801">
        <v>87000</v>
      </c>
      <c r="D801">
        <f>AVERAGE(Table_Data[[#This Row],[Salary (Min)]:[Salary (Max)]])</f>
        <v>66500</v>
      </c>
      <c r="E801" t="s">
        <v>6171</v>
      </c>
      <c r="F801" t="s">
        <v>19</v>
      </c>
      <c r="G801" t="s">
        <v>7692</v>
      </c>
      <c r="H801" t="s">
        <v>91</v>
      </c>
      <c r="I801" t="s">
        <v>99</v>
      </c>
      <c r="J801" t="s">
        <v>155</v>
      </c>
      <c r="K801" t="b">
        <v>0</v>
      </c>
      <c r="L801">
        <v>0</v>
      </c>
      <c r="M801">
        <v>0</v>
      </c>
      <c r="N801">
        <v>0</v>
      </c>
      <c r="O801">
        <v>0</v>
      </c>
      <c r="P801">
        <v>0</v>
      </c>
      <c r="Q801">
        <v>0</v>
      </c>
    </row>
    <row r="802" spans="1:17" x14ac:dyDescent="0.3">
      <c r="A802" t="s">
        <v>41</v>
      </c>
      <c r="B802">
        <v>46000</v>
      </c>
      <c r="C802">
        <v>87000</v>
      </c>
      <c r="D802">
        <f>AVERAGE(Table_Data[[#This Row],[Salary (Min)]:[Salary (Max)]])</f>
        <v>66500</v>
      </c>
      <c r="E802" t="s">
        <v>6195</v>
      </c>
      <c r="F802" t="s">
        <v>19</v>
      </c>
      <c r="G802" t="s">
        <v>7692</v>
      </c>
      <c r="H802" t="s">
        <v>28</v>
      </c>
      <c r="I802" t="s">
        <v>246</v>
      </c>
      <c r="J802" t="s">
        <v>132</v>
      </c>
      <c r="K802" t="b">
        <v>0</v>
      </c>
      <c r="L802">
        <v>1</v>
      </c>
      <c r="M802">
        <v>0</v>
      </c>
      <c r="N802">
        <v>0</v>
      </c>
      <c r="O802">
        <v>1</v>
      </c>
      <c r="P802">
        <v>0</v>
      </c>
      <c r="Q802">
        <v>0</v>
      </c>
    </row>
    <row r="803" spans="1:17" x14ac:dyDescent="0.3">
      <c r="A803" t="s">
        <v>41</v>
      </c>
      <c r="B803">
        <v>46000</v>
      </c>
      <c r="C803">
        <v>87000</v>
      </c>
      <c r="D803">
        <f>AVERAGE(Table_Data[[#This Row],[Salary (Min)]:[Salary (Max)]])</f>
        <v>66500</v>
      </c>
      <c r="E803" t="s">
        <v>6194</v>
      </c>
      <c r="F803" t="s">
        <v>19</v>
      </c>
      <c r="G803" t="s">
        <v>7692</v>
      </c>
      <c r="H803" t="s">
        <v>35</v>
      </c>
      <c r="I803" t="s">
        <v>46</v>
      </c>
      <c r="J803" t="s">
        <v>229</v>
      </c>
      <c r="K803" t="b">
        <v>0</v>
      </c>
      <c r="L803">
        <v>1</v>
      </c>
      <c r="M803">
        <v>0</v>
      </c>
      <c r="N803">
        <v>0</v>
      </c>
      <c r="O803">
        <v>0</v>
      </c>
      <c r="P803">
        <v>0</v>
      </c>
      <c r="Q803">
        <v>1</v>
      </c>
    </row>
    <row r="804" spans="1:17" x14ac:dyDescent="0.3">
      <c r="A804" t="s">
        <v>41</v>
      </c>
      <c r="B804">
        <v>46000</v>
      </c>
      <c r="C804">
        <v>87000</v>
      </c>
      <c r="D804">
        <f>AVERAGE(Table_Data[[#This Row],[Salary (Min)]:[Salary (Max)]])</f>
        <v>66500</v>
      </c>
      <c r="E804" t="s">
        <v>6192</v>
      </c>
      <c r="F804" t="s">
        <v>19</v>
      </c>
      <c r="G804" t="s">
        <v>7692</v>
      </c>
      <c r="H804" t="s">
        <v>51</v>
      </c>
      <c r="I804" t="s">
        <v>99</v>
      </c>
      <c r="J804" t="s">
        <v>24</v>
      </c>
      <c r="K804" t="b">
        <v>1</v>
      </c>
      <c r="L804">
        <v>0</v>
      </c>
      <c r="M804">
        <v>0</v>
      </c>
      <c r="N804">
        <v>0</v>
      </c>
      <c r="O804">
        <v>0</v>
      </c>
      <c r="P804">
        <v>0</v>
      </c>
      <c r="Q804">
        <v>1</v>
      </c>
    </row>
    <row r="805" spans="1:17" x14ac:dyDescent="0.3">
      <c r="A805" t="s">
        <v>41</v>
      </c>
      <c r="B805">
        <v>46000</v>
      </c>
      <c r="C805">
        <v>87000</v>
      </c>
      <c r="D805">
        <f>AVERAGE(Table_Data[[#This Row],[Salary (Min)]:[Salary (Max)]])</f>
        <v>66500</v>
      </c>
      <c r="E805" t="s">
        <v>6193</v>
      </c>
      <c r="F805" t="s">
        <v>19</v>
      </c>
      <c r="G805" t="s">
        <v>7692</v>
      </c>
      <c r="H805" t="s">
        <v>91</v>
      </c>
      <c r="I805" t="s">
        <v>105</v>
      </c>
      <c r="J805" t="s">
        <v>39</v>
      </c>
      <c r="K805" t="b">
        <v>0</v>
      </c>
      <c r="L805">
        <v>1</v>
      </c>
      <c r="M805">
        <v>1</v>
      </c>
      <c r="N805">
        <v>0</v>
      </c>
      <c r="O805">
        <v>0</v>
      </c>
      <c r="P805">
        <v>0</v>
      </c>
      <c r="Q805">
        <v>0</v>
      </c>
    </row>
    <row r="806" spans="1:17" x14ac:dyDescent="0.3">
      <c r="A806" t="s">
        <v>41</v>
      </c>
      <c r="B806">
        <v>46000</v>
      </c>
      <c r="C806">
        <v>87000</v>
      </c>
      <c r="D806">
        <f>AVERAGE(Table_Data[[#This Row],[Salary (Min)]:[Salary (Max)]])</f>
        <v>66500</v>
      </c>
      <c r="E806" t="s">
        <v>6180</v>
      </c>
      <c r="F806" t="s">
        <v>19</v>
      </c>
      <c r="G806" t="s">
        <v>7692</v>
      </c>
      <c r="H806" t="s">
        <v>35</v>
      </c>
      <c r="I806" t="s">
        <v>186</v>
      </c>
      <c r="J806" t="s">
        <v>39</v>
      </c>
      <c r="K806" t="b">
        <v>0</v>
      </c>
      <c r="L806">
        <v>0</v>
      </c>
      <c r="M806">
        <v>0</v>
      </c>
      <c r="N806">
        <v>0</v>
      </c>
      <c r="O806">
        <v>0</v>
      </c>
      <c r="P806">
        <v>0</v>
      </c>
      <c r="Q806">
        <v>1</v>
      </c>
    </row>
    <row r="807" spans="1:17" x14ac:dyDescent="0.3">
      <c r="A807" t="s">
        <v>41</v>
      </c>
      <c r="B807">
        <v>46000</v>
      </c>
      <c r="C807">
        <v>87000</v>
      </c>
      <c r="D807">
        <f>AVERAGE(Table_Data[[#This Row],[Salary (Min)]:[Salary (Max)]])</f>
        <v>66500</v>
      </c>
      <c r="E807" t="s">
        <v>6177</v>
      </c>
      <c r="F807" t="s">
        <v>173</v>
      </c>
      <c r="G807" t="s">
        <v>7689</v>
      </c>
      <c r="H807" t="s">
        <v>118</v>
      </c>
      <c r="I807" t="s">
        <v>119</v>
      </c>
      <c r="J807" t="s">
        <v>120</v>
      </c>
      <c r="K807" t="b">
        <v>1</v>
      </c>
      <c r="L807">
        <v>1</v>
      </c>
      <c r="M807">
        <v>0</v>
      </c>
      <c r="N807">
        <v>0</v>
      </c>
      <c r="O807">
        <v>1</v>
      </c>
      <c r="P807">
        <v>1</v>
      </c>
      <c r="Q807">
        <v>1</v>
      </c>
    </row>
    <row r="808" spans="1:17" x14ac:dyDescent="0.3">
      <c r="A808" t="s">
        <v>41</v>
      </c>
      <c r="B808">
        <v>46000</v>
      </c>
      <c r="C808">
        <v>87000</v>
      </c>
      <c r="D808">
        <f>AVERAGE(Table_Data[[#This Row],[Salary (Min)]:[Salary (Max)]])</f>
        <v>66500</v>
      </c>
      <c r="E808" t="s">
        <v>6178</v>
      </c>
      <c r="F808" t="s">
        <v>103</v>
      </c>
      <c r="G808" t="s">
        <v>7690</v>
      </c>
      <c r="H808" t="s">
        <v>91</v>
      </c>
      <c r="I808" t="s">
        <v>178</v>
      </c>
      <c r="J808" t="s">
        <v>106</v>
      </c>
      <c r="K808" t="b">
        <v>0</v>
      </c>
      <c r="L808">
        <v>0</v>
      </c>
      <c r="M808">
        <v>0</v>
      </c>
      <c r="N808">
        <v>0</v>
      </c>
      <c r="O808">
        <v>0</v>
      </c>
      <c r="P808">
        <v>0</v>
      </c>
      <c r="Q808">
        <v>0</v>
      </c>
    </row>
    <row r="809" spans="1:17" x14ac:dyDescent="0.3">
      <c r="A809" t="s">
        <v>41</v>
      </c>
      <c r="B809">
        <v>46000</v>
      </c>
      <c r="C809">
        <v>87000</v>
      </c>
      <c r="D809">
        <f>AVERAGE(Table_Data[[#This Row],[Salary (Min)]:[Salary (Max)]])</f>
        <v>66500</v>
      </c>
      <c r="E809" t="s">
        <v>6182</v>
      </c>
      <c r="F809" t="s">
        <v>19</v>
      </c>
      <c r="G809" t="s">
        <v>7692</v>
      </c>
      <c r="H809" t="s">
        <v>28</v>
      </c>
      <c r="I809" t="s">
        <v>194</v>
      </c>
      <c r="J809" t="s">
        <v>132</v>
      </c>
      <c r="K809" t="b">
        <v>0</v>
      </c>
      <c r="L809">
        <v>0</v>
      </c>
      <c r="M809">
        <v>0</v>
      </c>
      <c r="N809">
        <v>0</v>
      </c>
      <c r="O809">
        <v>0</v>
      </c>
      <c r="P809">
        <v>0</v>
      </c>
      <c r="Q809">
        <v>1</v>
      </c>
    </row>
    <row r="810" spans="1:17" x14ac:dyDescent="0.3">
      <c r="A810" t="s">
        <v>41</v>
      </c>
      <c r="B810">
        <v>46000</v>
      </c>
      <c r="C810">
        <v>87000</v>
      </c>
      <c r="D810">
        <f>AVERAGE(Table_Data[[#This Row],[Salary (Min)]:[Salary (Max)]])</f>
        <v>66500</v>
      </c>
      <c r="E810" t="s">
        <v>6185</v>
      </c>
      <c r="F810" t="s">
        <v>19</v>
      </c>
      <c r="G810" t="s">
        <v>7692</v>
      </c>
      <c r="H810" t="s">
        <v>118</v>
      </c>
      <c r="I810" t="s">
        <v>22</v>
      </c>
      <c r="J810" t="s">
        <v>160</v>
      </c>
      <c r="K810" t="b">
        <v>0</v>
      </c>
      <c r="L810">
        <v>1</v>
      </c>
      <c r="M810">
        <v>0</v>
      </c>
      <c r="N810">
        <v>0</v>
      </c>
      <c r="O810">
        <v>0</v>
      </c>
      <c r="P810">
        <v>0</v>
      </c>
      <c r="Q810">
        <v>1</v>
      </c>
    </row>
    <row r="811" spans="1:17" x14ac:dyDescent="0.3">
      <c r="A811" t="s">
        <v>41</v>
      </c>
      <c r="B811">
        <v>46000</v>
      </c>
      <c r="C811">
        <v>87000</v>
      </c>
      <c r="D811">
        <f>AVERAGE(Table_Data[[#This Row],[Salary (Min)]:[Salary (Max)]])</f>
        <v>66500</v>
      </c>
      <c r="E811" t="s">
        <v>6156</v>
      </c>
      <c r="F811" t="s">
        <v>19</v>
      </c>
      <c r="G811" t="s">
        <v>7692</v>
      </c>
      <c r="H811" t="s">
        <v>28</v>
      </c>
      <c r="I811" t="s">
        <v>29</v>
      </c>
      <c r="J811" t="s">
        <v>86</v>
      </c>
      <c r="K811" t="b">
        <v>0</v>
      </c>
      <c r="L811">
        <v>0</v>
      </c>
      <c r="M811">
        <v>0</v>
      </c>
      <c r="N811">
        <v>0</v>
      </c>
      <c r="O811">
        <v>0</v>
      </c>
      <c r="P811">
        <v>0</v>
      </c>
      <c r="Q811">
        <v>0</v>
      </c>
    </row>
    <row r="812" spans="1:17" x14ac:dyDescent="0.3">
      <c r="A812" t="s">
        <v>41</v>
      </c>
      <c r="B812">
        <v>46000</v>
      </c>
      <c r="C812">
        <v>87000</v>
      </c>
      <c r="D812">
        <f>AVERAGE(Table_Data[[#This Row],[Salary (Min)]:[Salary (Max)]])</f>
        <v>66500</v>
      </c>
      <c r="E812" t="s">
        <v>6184</v>
      </c>
      <c r="F812" t="s">
        <v>19</v>
      </c>
      <c r="G812" t="s">
        <v>7692</v>
      </c>
      <c r="H812" t="s">
        <v>91</v>
      </c>
      <c r="I812" t="s">
        <v>202</v>
      </c>
      <c r="J812" t="s">
        <v>155</v>
      </c>
      <c r="K812" t="b">
        <v>0</v>
      </c>
      <c r="L812">
        <v>0</v>
      </c>
      <c r="M812">
        <v>0</v>
      </c>
      <c r="N812">
        <v>0</v>
      </c>
      <c r="O812">
        <v>0</v>
      </c>
      <c r="P812">
        <v>0</v>
      </c>
      <c r="Q812">
        <v>0</v>
      </c>
    </row>
    <row r="813" spans="1:17" x14ac:dyDescent="0.3">
      <c r="A813" t="s">
        <v>41</v>
      </c>
      <c r="B813">
        <v>46000</v>
      </c>
      <c r="C813">
        <v>102000</v>
      </c>
      <c r="D813">
        <f>AVERAGE(Table_Data[[#This Row],[Salary (Min)]:[Salary (Max)]])</f>
        <v>74000</v>
      </c>
      <c r="E813" t="s">
        <v>6886</v>
      </c>
      <c r="F813" t="s">
        <v>2919</v>
      </c>
      <c r="G813" t="s">
        <v>7782</v>
      </c>
      <c r="H813" t="s">
        <v>28</v>
      </c>
      <c r="I813" t="s">
        <v>3009</v>
      </c>
      <c r="J813" t="s">
        <v>31</v>
      </c>
      <c r="K813" t="b">
        <v>0</v>
      </c>
      <c r="L813">
        <v>0</v>
      </c>
      <c r="M813">
        <v>0</v>
      </c>
      <c r="N813">
        <v>0</v>
      </c>
      <c r="O813">
        <v>0</v>
      </c>
      <c r="P813">
        <v>0</v>
      </c>
      <c r="Q813">
        <v>1</v>
      </c>
    </row>
    <row r="814" spans="1:17" x14ac:dyDescent="0.3">
      <c r="A814" t="s">
        <v>6172</v>
      </c>
      <c r="B814">
        <v>46000</v>
      </c>
      <c r="C814">
        <v>102000</v>
      </c>
      <c r="D814">
        <f>AVERAGE(Table_Data[[#This Row],[Salary (Min)]:[Salary (Max)]])</f>
        <v>74000</v>
      </c>
      <c r="E814" t="s">
        <v>6887</v>
      </c>
      <c r="F814" t="s">
        <v>104</v>
      </c>
      <c r="G814" t="s">
        <v>7781</v>
      </c>
      <c r="H814" t="s">
        <v>35</v>
      </c>
      <c r="I814" t="s">
        <v>1523</v>
      </c>
      <c r="J814" t="s">
        <v>31</v>
      </c>
      <c r="K814" t="b">
        <v>0</v>
      </c>
      <c r="L814">
        <v>0</v>
      </c>
      <c r="M814">
        <v>0</v>
      </c>
      <c r="N814">
        <v>0</v>
      </c>
      <c r="O814">
        <v>0</v>
      </c>
      <c r="P814">
        <v>0</v>
      </c>
      <c r="Q814">
        <v>1</v>
      </c>
    </row>
    <row r="815" spans="1:17" x14ac:dyDescent="0.3">
      <c r="A815" t="s">
        <v>41</v>
      </c>
      <c r="B815">
        <v>46000</v>
      </c>
      <c r="C815">
        <v>102000</v>
      </c>
      <c r="D815">
        <f>AVERAGE(Table_Data[[#This Row],[Salary (Min)]:[Salary (Max)]])</f>
        <v>74000</v>
      </c>
      <c r="E815" t="s">
        <v>6885</v>
      </c>
      <c r="F815" t="s">
        <v>2919</v>
      </c>
      <c r="G815" t="s">
        <v>7782</v>
      </c>
      <c r="H815" t="s">
        <v>51</v>
      </c>
      <c r="I815" t="s">
        <v>46</v>
      </c>
      <c r="J815" t="s">
        <v>47</v>
      </c>
      <c r="K815" t="b">
        <v>0</v>
      </c>
      <c r="L815">
        <v>1</v>
      </c>
      <c r="M815">
        <v>0</v>
      </c>
      <c r="N815">
        <v>0</v>
      </c>
      <c r="O815">
        <v>0</v>
      </c>
      <c r="P815">
        <v>1</v>
      </c>
      <c r="Q815">
        <v>1</v>
      </c>
    </row>
    <row r="816" spans="1:17" x14ac:dyDescent="0.3">
      <c r="A816" t="s">
        <v>41</v>
      </c>
      <c r="B816">
        <v>46000</v>
      </c>
      <c r="C816">
        <v>102000</v>
      </c>
      <c r="D816">
        <f>AVERAGE(Table_Data[[#This Row],[Salary (Min)]:[Salary (Max)]])</f>
        <v>74000</v>
      </c>
      <c r="E816" t="s">
        <v>6884</v>
      </c>
      <c r="F816" t="s">
        <v>104</v>
      </c>
      <c r="G816" t="s">
        <v>7781</v>
      </c>
      <c r="H816" t="s">
        <v>35</v>
      </c>
      <c r="I816" t="s">
        <v>46</v>
      </c>
      <c r="J816" t="s">
        <v>24</v>
      </c>
      <c r="K816" t="b">
        <v>0</v>
      </c>
      <c r="L816">
        <v>1</v>
      </c>
      <c r="M816">
        <v>1</v>
      </c>
      <c r="N816">
        <v>0</v>
      </c>
      <c r="O816">
        <v>1</v>
      </c>
      <c r="P816">
        <v>0</v>
      </c>
      <c r="Q816">
        <v>1</v>
      </c>
    </row>
    <row r="817" spans="1:17" x14ac:dyDescent="0.3">
      <c r="A817" t="s">
        <v>41</v>
      </c>
      <c r="B817">
        <v>46000</v>
      </c>
      <c r="C817">
        <v>102000</v>
      </c>
      <c r="D817">
        <f>AVERAGE(Table_Data[[#This Row],[Salary (Min)]:[Salary (Max)]])</f>
        <v>74000</v>
      </c>
      <c r="E817" t="s">
        <v>6693</v>
      </c>
      <c r="F817" t="s">
        <v>104</v>
      </c>
      <c r="G817" t="s">
        <v>7781</v>
      </c>
      <c r="H817" t="s">
        <v>118</v>
      </c>
      <c r="I817" t="s">
        <v>222</v>
      </c>
      <c r="J817" t="s">
        <v>24</v>
      </c>
      <c r="K817" t="b">
        <v>0</v>
      </c>
      <c r="L817">
        <v>0</v>
      </c>
      <c r="M817">
        <v>0</v>
      </c>
      <c r="N817">
        <v>0</v>
      </c>
      <c r="O817">
        <v>0</v>
      </c>
      <c r="P817">
        <v>0</v>
      </c>
      <c r="Q817">
        <v>1</v>
      </c>
    </row>
    <row r="818" spans="1:17" x14ac:dyDescent="0.3">
      <c r="A818" t="s">
        <v>41</v>
      </c>
      <c r="B818">
        <v>46000</v>
      </c>
      <c r="C818">
        <v>102000</v>
      </c>
      <c r="D818">
        <f>AVERAGE(Table_Data[[#This Row],[Salary (Min)]:[Salary (Max)]])</f>
        <v>74000</v>
      </c>
      <c r="E818" t="s">
        <v>6888</v>
      </c>
      <c r="F818" t="s">
        <v>104</v>
      </c>
      <c r="G818" t="s">
        <v>7781</v>
      </c>
      <c r="H818" t="s">
        <v>91</v>
      </c>
      <c r="I818" t="s">
        <v>222</v>
      </c>
      <c r="J818" t="s">
        <v>39</v>
      </c>
      <c r="K818" t="b">
        <v>0</v>
      </c>
      <c r="L818">
        <v>1</v>
      </c>
      <c r="M818">
        <v>0</v>
      </c>
      <c r="N818">
        <v>0</v>
      </c>
      <c r="O818">
        <v>0</v>
      </c>
      <c r="P818">
        <v>0</v>
      </c>
      <c r="Q818">
        <v>0</v>
      </c>
    </row>
    <row r="819" spans="1:17" x14ac:dyDescent="0.3">
      <c r="A819" t="s">
        <v>6172</v>
      </c>
      <c r="B819">
        <v>46000</v>
      </c>
      <c r="C819">
        <v>102000</v>
      </c>
      <c r="D819">
        <f>AVERAGE(Table_Data[[#This Row],[Salary (Min)]:[Salary (Max)]])</f>
        <v>74000</v>
      </c>
      <c r="E819" t="s">
        <v>6892</v>
      </c>
      <c r="F819" t="s">
        <v>104</v>
      </c>
      <c r="G819" t="s">
        <v>7781</v>
      </c>
      <c r="H819" t="s">
        <v>28</v>
      </c>
      <c r="I819" t="s">
        <v>3031</v>
      </c>
      <c r="J819" t="s">
        <v>132</v>
      </c>
      <c r="K819" t="b">
        <v>0</v>
      </c>
      <c r="L819">
        <v>0</v>
      </c>
      <c r="M819">
        <v>0</v>
      </c>
      <c r="N819">
        <v>0</v>
      </c>
      <c r="O819">
        <v>1</v>
      </c>
      <c r="P819">
        <v>1</v>
      </c>
      <c r="Q819">
        <v>1</v>
      </c>
    </row>
    <row r="820" spans="1:17" x14ac:dyDescent="0.3">
      <c r="A820" t="s">
        <v>41</v>
      </c>
      <c r="B820">
        <v>46000</v>
      </c>
      <c r="C820">
        <v>102000</v>
      </c>
      <c r="D820">
        <f>AVERAGE(Table_Data[[#This Row],[Salary (Min)]:[Salary (Max)]])</f>
        <v>74000</v>
      </c>
      <c r="E820" t="s">
        <v>6861</v>
      </c>
      <c r="F820" t="s">
        <v>2919</v>
      </c>
      <c r="G820" t="s">
        <v>7782</v>
      </c>
      <c r="H820" t="s">
        <v>28</v>
      </c>
      <c r="I820" t="s">
        <v>194</v>
      </c>
      <c r="J820" t="s">
        <v>132</v>
      </c>
      <c r="K820" t="b">
        <v>0</v>
      </c>
      <c r="L820">
        <v>1</v>
      </c>
      <c r="M820">
        <v>0</v>
      </c>
      <c r="N820">
        <v>0</v>
      </c>
      <c r="O820">
        <v>0</v>
      </c>
      <c r="P820">
        <v>0</v>
      </c>
      <c r="Q820">
        <v>1</v>
      </c>
    </row>
    <row r="821" spans="1:17" x14ac:dyDescent="0.3">
      <c r="A821" t="s">
        <v>41</v>
      </c>
      <c r="B821">
        <v>46000</v>
      </c>
      <c r="C821">
        <v>102000</v>
      </c>
      <c r="D821">
        <f>AVERAGE(Table_Data[[#This Row],[Salary (Min)]:[Salary (Max)]])</f>
        <v>74000</v>
      </c>
      <c r="E821" t="s">
        <v>6889</v>
      </c>
      <c r="F821" t="s">
        <v>3005</v>
      </c>
      <c r="G821" t="s">
        <v>7786</v>
      </c>
      <c r="H821" t="s">
        <v>118</v>
      </c>
      <c r="I821" t="s">
        <v>99</v>
      </c>
      <c r="J821" t="s">
        <v>106</v>
      </c>
      <c r="K821" t="b">
        <v>0</v>
      </c>
      <c r="L821">
        <v>1</v>
      </c>
      <c r="M821">
        <v>1</v>
      </c>
      <c r="N821">
        <v>1</v>
      </c>
      <c r="O821">
        <v>1</v>
      </c>
      <c r="P821">
        <v>0</v>
      </c>
      <c r="Q821">
        <v>0</v>
      </c>
    </row>
    <row r="822" spans="1:17" x14ac:dyDescent="0.3">
      <c r="A822" t="s">
        <v>41</v>
      </c>
      <c r="B822">
        <v>46000</v>
      </c>
      <c r="C822">
        <v>102000</v>
      </c>
      <c r="D822">
        <f>AVERAGE(Table_Data[[#This Row],[Salary (Min)]:[Salary (Max)]])</f>
        <v>74000</v>
      </c>
      <c r="E822" t="s">
        <v>6890</v>
      </c>
      <c r="F822" t="s">
        <v>104</v>
      </c>
      <c r="G822" t="s">
        <v>7781</v>
      </c>
      <c r="H822" t="s">
        <v>28</v>
      </c>
      <c r="I822" t="s">
        <v>2066</v>
      </c>
      <c r="J822" t="s">
        <v>86</v>
      </c>
      <c r="K822" t="b">
        <v>0</v>
      </c>
      <c r="L822">
        <v>0</v>
      </c>
      <c r="M822">
        <v>0</v>
      </c>
      <c r="N822">
        <v>0</v>
      </c>
      <c r="O822">
        <v>0</v>
      </c>
      <c r="P822">
        <v>0</v>
      </c>
      <c r="Q822">
        <v>1</v>
      </c>
    </row>
    <row r="823" spans="1:17" x14ac:dyDescent="0.3">
      <c r="A823" t="s">
        <v>41</v>
      </c>
      <c r="B823">
        <v>46000</v>
      </c>
      <c r="C823">
        <v>87000</v>
      </c>
      <c r="D823">
        <f>AVERAGE(Table_Data[[#This Row],[Salary (Min)]:[Salary (Max)]])</f>
        <v>66500</v>
      </c>
      <c r="E823" t="s">
        <v>6195</v>
      </c>
      <c r="F823" t="s">
        <v>19</v>
      </c>
      <c r="G823" t="s">
        <v>7692</v>
      </c>
      <c r="H823" t="s">
        <v>28</v>
      </c>
      <c r="I823" t="s">
        <v>246</v>
      </c>
      <c r="J823" t="s">
        <v>132</v>
      </c>
      <c r="K823" t="b">
        <v>0</v>
      </c>
      <c r="L823">
        <v>1</v>
      </c>
      <c r="M823">
        <v>1</v>
      </c>
      <c r="N823">
        <v>0</v>
      </c>
      <c r="O823">
        <v>1</v>
      </c>
      <c r="P823">
        <v>1</v>
      </c>
      <c r="Q823">
        <v>0</v>
      </c>
    </row>
    <row r="824" spans="1:17" x14ac:dyDescent="0.3">
      <c r="A824" t="s">
        <v>41</v>
      </c>
      <c r="B824">
        <v>46000</v>
      </c>
      <c r="C824">
        <v>87000</v>
      </c>
      <c r="D824">
        <f>AVERAGE(Table_Data[[#This Row],[Salary (Min)]:[Salary (Max)]])</f>
        <v>66500</v>
      </c>
      <c r="E824" t="s">
        <v>6199</v>
      </c>
      <c r="F824" t="s">
        <v>264</v>
      </c>
      <c r="G824" t="s">
        <v>7792</v>
      </c>
      <c r="H824" t="s">
        <v>20</v>
      </c>
      <c r="I824" t="s">
        <v>222</v>
      </c>
      <c r="J824" t="s">
        <v>47</v>
      </c>
      <c r="K824" t="b">
        <v>0</v>
      </c>
      <c r="L824">
        <v>1</v>
      </c>
      <c r="M824">
        <v>0</v>
      </c>
      <c r="N824">
        <v>0</v>
      </c>
      <c r="O824">
        <v>1</v>
      </c>
      <c r="P824">
        <v>1</v>
      </c>
      <c r="Q824">
        <v>1</v>
      </c>
    </row>
    <row r="825" spans="1:17" x14ac:dyDescent="0.3">
      <c r="A825" t="s">
        <v>6172</v>
      </c>
      <c r="B825">
        <v>46000</v>
      </c>
      <c r="C825">
        <v>87000</v>
      </c>
      <c r="D825">
        <f>AVERAGE(Table_Data[[#This Row],[Salary (Min)]:[Salary (Max)]])</f>
        <v>66500</v>
      </c>
      <c r="E825" t="s">
        <v>6197</v>
      </c>
      <c r="F825" t="s">
        <v>103</v>
      </c>
      <c r="G825" t="s">
        <v>7690</v>
      </c>
      <c r="H825" t="s">
        <v>35</v>
      </c>
      <c r="I825" t="s">
        <v>46</v>
      </c>
      <c r="J825" t="s">
        <v>24</v>
      </c>
      <c r="K825" t="b">
        <v>0</v>
      </c>
      <c r="L825">
        <v>1</v>
      </c>
      <c r="M825">
        <v>0</v>
      </c>
      <c r="N825">
        <v>0</v>
      </c>
      <c r="O825">
        <v>0</v>
      </c>
      <c r="P825">
        <v>0</v>
      </c>
      <c r="Q825">
        <v>1</v>
      </c>
    </row>
    <row r="826" spans="1:17" x14ac:dyDescent="0.3">
      <c r="A826" t="s">
        <v>41</v>
      </c>
      <c r="B826">
        <v>46000</v>
      </c>
      <c r="C826">
        <v>87000</v>
      </c>
      <c r="D826">
        <f>AVERAGE(Table_Data[[#This Row],[Salary (Min)]:[Salary (Max)]])</f>
        <v>66500</v>
      </c>
      <c r="E826" t="s">
        <v>6198</v>
      </c>
      <c r="F826" t="s">
        <v>19</v>
      </c>
      <c r="G826" t="s">
        <v>7692</v>
      </c>
      <c r="H826" t="s">
        <v>118</v>
      </c>
      <c r="I826" t="s">
        <v>105</v>
      </c>
      <c r="J826" t="s">
        <v>39</v>
      </c>
      <c r="K826" t="b">
        <v>0</v>
      </c>
      <c r="L826">
        <v>0</v>
      </c>
      <c r="M826">
        <v>0</v>
      </c>
      <c r="N826">
        <v>0</v>
      </c>
      <c r="O826">
        <v>0</v>
      </c>
      <c r="P826">
        <v>0</v>
      </c>
      <c r="Q826">
        <v>0</v>
      </c>
    </row>
    <row r="827" spans="1:17" x14ac:dyDescent="0.3">
      <c r="A827" t="s">
        <v>41</v>
      </c>
      <c r="B827">
        <v>46000</v>
      </c>
      <c r="C827">
        <v>87000</v>
      </c>
      <c r="D827">
        <f>AVERAGE(Table_Data[[#This Row],[Salary (Min)]:[Salary (Max)]])</f>
        <v>66500</v>
      </c>
      <c r="E827" t="s">
        <v>6201</v>
      </c>
      <c r="F827" t="s">
        <v>19</v>
      </c>
      <c r="G827" t="s">
        <v>7692</v>
      </c>
      <c r="H827" t="s">
        <v>35</v>
      </c>
      <c r="I827" t="s">
        <v>274</v>
      </c>
      <c r="J827" t="s">
        <v>229</v>
      </c>
      <c r="K827" t="b">
        <v>0</v>
      </c>
      <c r="L827">
        <v>1</v>
      </c>
      <c r="M827">
        <v>0</v>
      </c>
      <c r="N827">
        <v>0</v>
      </c>
      <c r="O827">
        <v>0</v>
      </c>
      <c r="P827">
        <v>0</v>
      </c>
      <c r="Q827">
        <v>0</v>
      </c>
    </row>
    <row r="828" spans="1:17" x14ac:dyDescent="0.3">
      <c r="A828" t="s">
        <v>41</v>
      </c>
      <c r="B828">
        <v>46000</v>
      </c>
      <c r="C828">
        <v>102000</v>
      </c>
      <c r="D828">
        <f>AVERAGE(Table_Data[[#This Row],[Salary (Min)]:[Salary (Max)]])</f>
        <v>74000</v>
      </c>
      <c r="E828" t="s">
        <v>6883</v>
      </c>
      <c r="F828" t="s">
        <v>2919</v>
      </c>
      <c r="G828" t="s">
        <v>7782</v>
      </c>
      <c r="H828" t="s">
        <v>72</v>
      </c>
      <c r="I828" t="s">
        <v>563</v>
      </c>
      <c r="J828" t="s">
        <v>75</v>
      </c>
      <c r="K828" t="b">
        <v>0</v>
      </c>
      <c r="L828">
        <v>0</v>
      </c>
      <c r="M828">
        <v>0</v>
      </c>
      <c r="N828">
        <v>0</v>
      </c>
      <c r="O828">
        <v>0</v>
      </c>
      <c r="P828">
        <v>0</v>
      </c>
      <c r="Q828">
        <v>1</v>
      </c>
    </row>
    <row r="829" spans="1:17" x14ac:dyDescent="0.3">
      <c r="A829" t="s">
        <v>41</v>
      </c>
      <c r="B829">
        <v>46000</v>
      </c>
      <c r="C829">
        <v>87000</v>
      </c>
      <c r="D829">
        <f>AVERAGE(Table_Data[[#This Row],[Salary (Min)]:[Salary (Max)]])</f>
        <v>66500</v>
      </c>
      <c r="E829" t="s">
        <v>6202</v>
      </c>
      <c r="F829" t="s">
        <v>19</v>
      </c>
      <c r="G829" t="s">
        <v>7692</v>
      </c>
      <c r="H829" t="s">
        <v>28</v>
      </c>
      <c r="I829" t="s">
        <v>202</v>
      </c>
      <c r="J829" t="s">
        <v>39</v>
      </c>
      <c r="K829" t="b">
        <v>0</v>
      </c>
      <c r="L829">
        <v>0</v>
      </c>
      <c r="M829">
        <v>0</v>
      </c>
      <c r="N829">
        <v>0</v>
      </c>
      <c r="O829">
        <v>0</v>
      </c>
      <c r="P829">
        <v>0</v>
      </c>
      <c r="Q829">
        <v>0</v>
      </c>
    </row>
    <row r="830" spans="1:17" x14ac:dyDescent="0.3">
      <c r="A830" t="s">
        <v>41</v>
      </c>
      <c r="B830">
        <v>46000</v>
      </c>
      <c r="C830">
        <v>87000</v>
      </c>
      <c r="D830">
        <f>AVERAGE(Table_Data[[#This Row],[Salary (Min)]:[Salary (Max)]])</f>
        <v>66500</v>
      </c>
      <c r="E830" t="s">
        <v>6203</v>
      </c>
      <c r="F830" t="s">
        <v>19</v>
      </c>
      <c r="G830" t="s">
        <v>7692</v>
      </c>
      <c r="H830" t="s">
        <v>118</v>
      </c>
      <c r="I830" t="s">
        <v>282</v>
      </c>
      <c r="J830" t="s">
        <v>120</v>
      </c>
      <c r="K830" t="b">
        <v>0</v>
      </c>
      <c r="L830">
        <v>1</v>
      </c>
      <c r="M830">
        <v>1</v>
      </c>
      <c r="N830">
        <v>0</v>
      </c>
      <c r="O830">
        <v>1</v>
      </c>
      <c r="P830">
        <v>0</v>
      </c>
      <c r="Q830">
        <v>1</v>
      </c>
    </row>
    <row r="831" spans="1:17" x14ac:dyDescent="0.3">
      <c r="A831" t="s">
        <v>41</v>
      </c>
      <c r="B831">
        <v>47000</v>
      </c>
      <c r="C831">
        <v>74000</v>
      </c>
      <c r="D831">
        <f>AVERAGE(Table_Data[[#This Row],[Salary (Min)]:[Salary (Max)]])</f>
        <v>60500</v>
      </c>
      <c r="E831" t="s">
        <v>7486</v>
      </c>
      <c r="F831" t="s">
        <v>5655</v>
      </c>
      <c r="G831" t="s">
        <v>7809</v>
      </c>
      <c r="H831" t="s">
        <v>35</v>
      </c>
      <c r="I831" t="s">
        <v>222</v>
      </c>
      <c r="J831" t="s">
        <v>24</v>
      </c>
      <c r="K831" t="b">
        <v>0</v>
      </c>
      <c r="L831">
        <v>0</v>
      </c>
      <c r="M831">
        <v>0</v>
      </c>
      <c r="N831">
        <v>0</v>
      </c>
      <c r="O831">
        <v>0</v>
      </c>
      <c r="P831">
        <v>0</v>
      </c>
      <c r="Q831">
        <v>1</v>
      </c>
    </row>
    <row r="832" spans="1:17" x14ac:dyDescent="0.3">
      <c r="A832" t="s">
        <v>41</v>
      </c>
      <c r="B832">
        <v>47000</v>
      </c>
      <c r="C832">
        <v>74000</v>
      </c>
      <c r="D832">
        <f>AVERAGE(Table_Data[[#This Row],[Salary (Min)]:[Salary (Max)]])</f>
        <v>60500</v>
      </c>
      <c r="E832" t="s">
        <v>7532</v>
      </c>
      <c r="F832" t="s">
        <v>5344</v>
      </c>
      <c r="G832" t="s">
        <v>7808</v>
      </c>
      <c r="H832" t="s">
        <v>20</v>
      </c>
      <c r="I832" t="s">
        <v>46</v>
      </c>
      <c r="J832" t="s">
        <v>39</v>
      </c>
      <c r="K832" t="b">
        <v>0</v>
      </c>
      <c r="L832">
        <v>1</v>
      </c>
      <c r="M832">
        <v>0</v>
      </c>
      <c r="N832">
        <v>0</v>
      </c>
      <c r="O832">
        <v>0</v>
      </c>
      <c r="P832">
        <v>0</v>
      </c>
      <c r="Q832">
        <v>1</v>
      </c>
    </row>
    <row r="833" spans="1:17" x14ac:dyDescent="0.3">
      <c r="A833" t="s">
        <v>41</v>
      </c>
      <c r="B833">
        <v>47000</v>
      </c>
      <c r="C833">
        <v>74000</v>
      </c>
      <c r="D833">
        <f>AVERAGE(Table_Data[[#This Row],[Salary (Min)]:[Salary (Max)]])</f>
        <v>60500</v>
      </c>
      <c r="E833" t="s">
        <v>7540</v>
      </c>
      <c r="F833" t="s">
        <v>5435</v>
      </c>
      <c r="G833" t="s">
        <v>7810</v>
      </c>
      <c r="H833" t="s">
        <v>35</v>
      </c>
      <c r="I833" t="s">
        <v>46</v>
      </c>
      <c r="J833" t="s">
        <v>24</v>
      </c>
      <c r="K833" t="b">
        <v>0</v>
      </c>
      <c r="L833">
        <v>0</v>
      </c>
      <c r="M833">
        <v>0</v>
      </c>
      <c r="N833">
        <v>0</v>
      </c>
      <c r="O833">
        <v>0</v>
      </c>
      <c r="P833">
        <v>0</v>
      </c>
      <c r="Q833">
        <v>1</v>
      </c>
    </row>
    <row r="834" spans="1:17" x14ac:dyDescent="0.3">
      <c r="A834" t="s">
        <v>41</v>
      </c>
      <c r="B834">
        <v>47000</v>
      </c>
      <c r="C834">
        <v>74000</v>
      </c>
      <c r="D834">
        <f>AVERAGE(Table_Data[[#This Row],[Salary (Min)]:[Salary (Max)]])</f>
        <v>60500</v>
      </c>
      <c r="E834" t="s">
        <v>7472</v>
      </c>
      <c r="F834" t="s">
        <v>1909</v>
      </c>
      <c r="G834" t="s">
        <v>7807</v>
      </c>
      <c r="H834" t="s">
        <v>20</v>
      </c>
      <c r="I834" t="s">
        <v>119</v>
      </c>
      <c r="J834" t="s">
        <v>47</v>
      </c>
      <c r="K834" t="b">
        <v>0</v>
      </c>
      <c r="L834">
        <v>0</v>
      </c>
      <c r="M834">
        <v>0</v>
      </c>
      <c r="N834">
        <v>0</v>
      </c>
      <c r="O834">
        <v>0</v>
      </c>
      <c r="P834">
        <v>0</v>
      </c>
      <c r="Q834">
        <v>1</v>
      </c>
    </row>
    <row r="835" spans="1:17" x14ac:dyDescent="0.3">
      <c r="A835" t="s">
        <v>41</v>
      </c>
      <c r="B835">
        <v>47000</v>
      </c>
      <c r="C835">
        <v>74000</v>
      </c>
      <c r="D835">
        <f>AVERAGE(Table_Data[[#This Row],[Salary (Min)]:[Salary (Max)]])</f>
        <v>60500</v>
      </c>
      <c r="E835" t="s">
        <v>6537</v>
      </c>
      <c r="F835" t="s">
        <v>1685</v>
      </c>
      <c r="G835" t="s">
        <v>7729</v>
      </c>
      <c r="H835" t="s">
        <v>20</v>
      </c>
      <c r="I835" t="s">
        <v>336</v>
      </c>
      <c r="J835" t="s">
        <v>160</v>
      </c>
      <c r="K835" t="b">
        <v>0</v>
      </c>
      <c r="L835">
        <v>1</v>
      </c>
      <c r="M835">
        <v>0</v>
      </c>
      <c r="N835">
        <v>0</v>
      </c>
      <c r="O835">
        <v>0</v>
      </c>
      <c r="P835">
        <v>0</v>
      </c>
      <c r="Q835">
        <v>1</v>
      </c>
    </row>
    <row r="836" spans="1:17" x14ac:dyDescent="0.3">
      <c r="A836" t="s">
        <v>6172</v>
      </c>
      <c r="B836">
        <v>47000</v>
      </c>
      <c r="C836">
        <v>74000</v>
      </c>
      <c r="D836">
        <f>AVERAGE(Table_Data[[#This Row],[Salary (Min)]:[Salary (Max)]])</f>
        <v>60500</v>
      </c>
      <c r="E836" t="s">
        <v>7385</v>
      </c>
      <c r="F836" t="s">
        <v>154</v>
      </c>
      <c r="G836" t="s">
        <v>7804</v>
      </c>
      <c r="H836" t="s">
        <v>28</v>
      </c>
      <c r="I836" t="s">
        <v>194</v>
      </c>
      <c r="J836" t="s">
        <v>132</v>
      </c>
      <c r="K836" t="b">
        <v>0</v>
      </c>
      <c r="L836">
        <v>0</v>
      </c>
      <c r="M836">
        <v>0</v>
      </c>
      <c r="N836">
        <v>0</v>
      </c>
      <c r="O836">
        <v>0</v>
      </c>
      <c r="P836">
        <v>0</v>
      </c>
      <c r="Q836">
        <v>0</v>
      </c>
    </row>
    <row r="837" spans="1:17" x14ac:dyDescent="0.3">
      <c r="A837" t="s">
        <v>6172</v>
      </c>
      <c r="B837">
        <v>47000</v>
      </c>
      <c r="C837">
        <v>74000</v>
      </c>
      <c r="D837">
        <f>AVERAGE(Table_Data[[#This Row],[Salary (Min)]:[Salary (Max)]])</f>
        <v>60500</v>
      </c>
      <c r="E837" t="s">
        <v>6857</v>
      </c>
      <c r="F837" t="s">
        <v>1923</v>
      </c>
      <c r="G837" t="s">
        <v>7811</v>
      </c>
      <c r="H837" t="s">
        <v>118</v>
      </c>
      <c r="I837" t="s">
        <v>119</v>
      </c>
      <c r="J837" t="s">
        <v>441</v>
      </c>
      <c r="K837" t="b">
        <v>0</v>
      </c>
      <c r="L837">
        <v>1</v>
      </c>
      <c r="M837">
        <v>1</v>
      </c>
      <c r="N837">
        <v>0</v>
      </c>
      <c r="O837">
        <v>1</v>
      </c>
      <c r="P837">
        <v>0</v>
      </c>
      <c r="Q837">
        <v>1</v>
      </c>
    </row>
    <row r="838" spans="1:17" x14ac:dyDescent="0.3">
      <c r="A838" t="s">
        <v>41</v>
      </c>
      <c r="B838">
        <v>47000</v>
      </c>
      <c r="C838">
        <v>74000</v>
      </c>
      <c r="D838">
        <f>AVERAGE(Table_Data[[#This Row],[Salary (Min)]:[Salary (Max)]])</f>
        <v>60500</v>
      </c>
      <c r="E838" t="s">
        <v>6443</v>
      </c>
      <c r="F838" t="s">
        <v>1909</v>
      </c>
      <c r="G838" t="s">
        <v>7807</v>
      </c>
      <c r="H838" t="s">
        <v>51</v>
      </c>
      <c r="I838" t="s">
        <v>222</v>
      </c>
      <c r="J838" t="s">
        <v>39</v>
      </c>
      <c r="K838" t="b">
        <v>0</v>
      </c>
      <c r="L838">
        <v>1</v>
      </c>
      <c r="M838">
        <v>0</v>
      </c>
      <c r="N838">
        <v>0</v>
      </c>
      <c r="O838">
        <v>0</v>
      </c>
      <c r="P838">
        <v>0</v>
      </c>
      <c r="Q838">
        <v>1</v>
      </c>
    </row>
    <row r="839" spans="1:17" x14ac:dyDescent="0.3">
      <c r="A839" t="s">
        <v>41</v>
      </c>
      <c r="B839">
        <v>47000</v>
      </c>
      <c r="C839">
        <v>76000</v>
      </c>
      <c r="D839">
        <f>AVERAGE(Table_Data[[#This Row],[Salary (Min)]:[Salary (Max)]])</f>
        <v>61500</v>
      </c>
      <c r="E839" t="s">
        <v>6843</v>
      </c>
      <c r="F839" t="s">
        <v>2732</v>
      </c>
      <c r="G839" t="s">
        <v>7703</v>
      </c>
      <c r="H839" t="s">
        <v>35</v>
      </c>
      <c r="I839" t="s">
        <v>29</v>
      </c>
      <c r="J839" t="s">
        <v>24</v>
      </c>
      <c r="K839" t="b">
        <v>0</v>
      </c>
      <c r="L839">
        <v>0</v>
      </c>
      <c r="M839">
        <v>0</v>
      </c>
      <c r="N839">
        <v>0</v>
      </c>
      <c r="O839">
        <v>0</v>
      </c>
      <c r="P839">
        <v>0</v>
      </c>
      <c r="Q839">
        <v>1</v>
      </c>
    </row>
    <row r="840" spans="1:17" x14ac:dyDescent="0.3">
      <c r="A840" t="s">
        <v>41</v>
      </c>
      <c r="B840">
        <v>47000</v>
      </c>
      <c r="C840">
        <v>76000</v>
      </c>
      <c r="D840">
        <f>AVERAGE(Table_Data[[#This Row],[Salary (Min)]:[Salary (Max)]])</f>
        <v>61500</v>
      </c>
      <c r="E840" t="s">
        <v>6804</v>
      </c>
      <c r="F840" t="s">
        <v>1820</v>
      </c>
      <c r="G840" t="s">
        <v>7702</v>
      </c>
      <c r="H840" t="s">
        <v>20</v>
      </c>
      <c r="I840" t="s">
        <v>58</v>
      </c>
      <c r="J840" t="s">
        <v>160</v>
      </c>
      <c r="K840" t="b">
        <v>0</v>
      </c>
      <c r="L840">
        <v>0</v>
      </c>
      <c r="M840">
        <v>0</v>
      </c>
      <c r="N840">
        <v>0</v>
      </c>
      <c r="O840">
        <v>0</v>
      </c>
      <c r="P840">
        <v>0</v>
      </c>
      <c r="Q840">
        <v>1</v>
      </c>
    </row>
    <row r="841" spans="1:17" x14ac:dyDescent="0.3">
      <c r="A841" t="s">
        <v>6172</v>
      </c>
      <c r="B841">
        <v>47000</v>
      </c>
      <c r="C841">
        <v>74000</v>
      </c>
      <c r="D841">
        <f>AVERAGE(Table_Data[[#This Row],[Salary (Min)]:[Salary (Max)]])</f>
        <v>60500</v>
      </c>
      <c r="E841" t="s">
        <v>7538</v>
      </c>
      <c r="F841" t="s">
        <v>405</v>
      </c>
      <c r="G841" t="s">
        <v>7806</v>
      </c>
      <c r="H841" t="s">
        <v>72</v>
      </c>
      <c r="I841" t="s">
        <v>58</v>
      </c>
      <c r="J841" t="s">
        <v>86</v>
      </c>
      <c r="K841" t="b">
        <v>0</v>
      </c>
      <c r="L841">
        <v>1</v>
      </c>
      <c r="M841">
        <v>0</v>
      </c>
      <c r="N841">
        <v>0</v>
      </c>
      <c r="O841">
        <v>0</v>
      </c>
      <c r="P841">
        <v>1</v>
      </c>
      <c r="Q841">
        <v>0</v>
      </c>
    </row>
    <row r="842" spans="1:17" x14ac:dyDescent="0.3">
      <c r="A842" t="s">
        <v>41</v>
      </c>
      <c r="B842">
        <v>47000</v>
      </c>
      <c r="C842">
        <v>74000</v>
      </c>
      <c r="D842">
        <f>AVERAGE(Table_Data[[#This Row],[Salary (Min)]:[Salary (Max)]])</f>
        <v>60500</v>
      </c>
      <c r="E842" t="s">
        <v>7526</v>
      </c>
      <c r="F842" t="s">
        <v>154</v>
      </c>
      <c r="G842" t="s">
        <v>7804</v>
      </c>
      <c r="H842" t="s">
        <v>118</v>
      </c>
      <c r="I842" t="s">
        <v>1127</v>
      </c>
      <c r="J842" t="s">
        <v>39</v>
      </c>
      <c r="K842" t="b">
        <v>0</v>
      </c>
      <c r="L842">
        <v>1</v>
      </c>
      <c r="M842">
        <v>0</v>
      </c>
      <c r="N842">
        <v>0</v>
      </c>
      <c r="O842">
        <v>0</v>
      </c>
      <c r="P842">
        <v>0</v>
      </c>
      <c r="Q842">
        <v>1</v>
      </c>
    </row>
    <row r="843" spans="1:17" x14ac:dyDescent="0.3">
      <c r="A843" t="s">
        <v>41</v>
      </c>
      <c r="B843">
        <v>47000</v>
      </c>
      <c r="C843">
        <v>74000</v>
      </c>
      <c r="D843">
        <f>AVERAGE(Table_Data[[#This Row],[Salary (Min)]:[Salary (Max)]])</f>
        <v>60500</v>
      </c>
      <c r="E843" t="s">
        <v>7483</v>
      </c>
      <c r="F843" t="s">
        <v>154</v>
      </c>
      <c r="G843" t="s">
        <v>7804</v>
      </c>
      <c r="H843" t="s">
        <v>20</v>
      </c>
      <c r="I843" t="s">
        <v>194</v>
      </c>
      <c r="J843" t="s">
        <v>39</v>
      </c>
      <c r="K843" t="b">
        <v>1</v>
      </c>
      <c r="L843">
        <v>0</v>
      </c>
      <c r="M843">
        <v>0</v>
      </c>
      <c r="N843">
        <v>0</v>
      </c>
      <c r="O843">
        <v>0</v>
      </c>
      <c r="P843">
        <v>0</v>
      </c>
      <c r="Q843">
        <v>0</v>
      </c>
    </row>
    <row r="844" spans="1:17" x14ac:dyDescent="0.3">
      <c r="A844" t="s">
        <v>41</v>
      </c>
      <c r="B844">
        <v>47000</v>
      </c>
      <c r="C844">
        <v>74000</v>
      </c>
      <c r="D844">
        <f>AVERAGE(Table_Data[[#This Row],[Salary (Min)]:[Salary (Max)]])</f>
        <v>60500</v>
      </c>
      <c r="E844" t="s">
        <v>7539</v>
      </c>
      <c r="F844" t="s">
        <v>1909</v>
      </c>
      <c r="G844" t="s">
        <v>7807</v>
      </c>
      <c r="H844" t="s">
        <v>28</v>
      </c>
      <c r="I844" t="s">
        <v>29</v>
      </c>
      <c r="J844" t="s">
        <v>86</v>
      </c>
      <c r="K844" t="b">
        <v>0</v>
      </c>
      <c r="L844">
        <v>1</v>
      </c>
      <c r="M844">
        <v>0</v>
      </c>
      <c r="N844">
        <v>0</v>
      </c>
      <c r="O844">
        <v>1</v>
      </c>
      <c r="P844">
        <v>0</v>
      </c>
      <c r="Q844">
        <v>0</v>
      </c>
    </row>
    <row r="845" spans="1:17" x14ac:dyDescent="0.3">
      <c r="A845" t="s">
        <v>6172</v>
      </c>
      <c r="B845">
        <v>47000</v>
      </c>
      <c r="C845">
        <v>74000</v>
      </c>
      <c r="D845">
        <f>AVERAGE(Table_Data[[#This Row],[Salary (Min)]:[Salary (Max)]])</f>
        <v>60500</v>
      </c>
      <c r="E845" t="s">
        <v>7486</v>
      </c>
      <c r="F845" t="s">
        <v>5435</v>
      </c>
      <c r="G845" t="s">
        <v>7810</v>
      </c>
      <c r="H845" t="s">
        <v>35</v>
      </c>
      <c r="I845" t="s">
        <v>222</v>
      </c>
      <c r="J845" t="s">
        <v>24</v>
      </c>
      <c r="K845" t="b">
        <v>0</v>
      </c>
      <c r="L845">
        <v>0</v>
      </c>
      <c r="M845">
        <v>0</v>
      </c>
      <c r="N845">
        <v>0</v>
      </c>
      <c r="O845">
        <v>0</v>
      </c>
      <c r="P845">
        <v>0</v>
      </c>
      <c r="Q845">
        <v>1</v>
      </c>
    </row>
    <row r="846" spans="1:17" x14ac:dyDescent="0.3">
      <c r="A846" t="s">
        <v>41</v>
      </c>
      <c r="B846">
        <v>47000</v>
      </c>
      <c r="C846">
        <v>74000</v>
      </c>
      <c r="D846">
        <f>AVERAGE(Table_Data[[#This Row],[Salary (Min)]:[Salary (Max)]])</f>
        <v>60500</v>
      </c>
      <c r="E846" t="s">
        <v>7547</v>
      </c>
      <c r="F846" t="s">
        <v>1923</v>
      </c>
      <c r="G846" t="s">
        <v>7811</v>
      </c>
      <c r="H846" t="s">
        <v>35</v>
      </c>
      <c r="I846" t="s">
        <v>1306</v>
      </c>
      <c r="J846" t="s">
        <v>31</v>
      </c>
      <c r="K846" t="b">
        <v>0</v>
      </c>
      <c r="L846">
        <v>0</v>
      </c>
      <c r="M846">
        <v>0</v>
      </c>
      <c r="N846">
        <v>0</v>
      </c>
      <c r="O846">
        <v>0</v>
      </c>
      <c r="P846">
        <v>0</v>
      </c>
      <c r="Q846">
        <v>0</v>
      </c>
    </row>
    <row r="847" spans="1:17" x14ac:dyDescent="0.3">
      <c r="A847" t="s">
        <v>41</v>
      </c>
      <c r="B847">
        <v>47000</v>
      </c>
      <c r="C847">
        <v>74000</v>
      </c>
      <c r="D847">
        <f>AVERAGE(Table_Data[[#This Row],[Salary (Min)]:[Salary (Max)]])</f>
        <v>60500</v>
      </c>
      <c r="E847" t="s">
        <v>7544</v>
      </c>
      <c r="F847" t="s">
        <v>5251</v>
      </c>
      <c r="G847" t="s">
        <v>7812</v>
      </c>
      <c r="H847" t="s">
        <v>35</v>
      </c>
      <c r="I847" t="s">
        <v>222</v>
      </c>
      <c r="J847" t="s">
        <v>24</v>
      </c>
      <c r="K847" t="b">
        <v>0</v>
      </c>
      <c r="L847">
        <v>1</v>
      </c>
      <c r="M847">
        <v>0</v>
      </c>
      <c r="N847">
        <v>0</v>
      </c>
      <c r="O847">
        <v>0</v>
      </c>
      <c r="P847">
        <v>0</v>
      </c>
      <c r="Q847">
        <v>0</v>
      </c>
    </row>
    <row r="848" spans="1:17" x14ac:dyDescent="0.3">
      <c r="A848" t="s">
        <v>41</v>
      </c>
      <c r="B848">
        <v>47000</v>
      </c>
      <c r="C848">
        <v>74000</v>
      </c>
      <c r="D848">
        <f>AVERAGE(Table_Data[[#This Row],[Salary (Min)]:[Salary (Max)]])</f>
        <v>60500</v>
      </c>
      <c r="E848" t="s">
        <v>7549</v>
      </c>
      <c r="F848" t="s">
        <v>154</v>
      </c>
      <c r="G848" t="s">
        <v>7804</v>
      </c>
      <c r="H848" t="s">
        <v>91</v>
      </c>
      <c r="I848" t="s">
        <v>119</v>
      </c>
      <c r="J848" t="s">
        <v>106</v>
      </c>
      <c r="K848" t="b">
        <v>0</v>
      </c>
      <c r="L848">
        <v>0</v>
      </c>
      <c r="M848">
        <v>0</v>
      </c>
      <c r="N848">
        <v>0</v>
      </c>
      <c r="O848">
        <v>0</v>
      </c>
      <c r="P848">
        <v>0</v>
      </c>
      <c r="Q848">
        <v>1</v>
      </c>
    </row>
    <row r="849" spans="1:17" x14ac:dyDescent="0.3">
      <c r="A849" t="s">
        <v>41</v>
      </c>
      <c r="B849">
        <v>47000</v>
      </c>
      <c r="C849">
        <v>74000</v>
      </c>
      <c r="D849">
        <f>AVERAGE(Table_Data[[#This Row],[Salary (Min)]:[Salary (Max)]])</f>
        <v>60500</v>
      </c>
      <c r="E849" t="s">
        <v>6331</v>
      </c>
      <c r="F849" t="s">
        <v>992</v>
      </c>
      <c r="G849" t="s">
        <v>7661</v>
      </c>
      <c r="H849" t="s">
        <v>118</v>
      </c>
      <c r="I849" t="s">
        <v>202</v>
      </c>
      <c r="J849" t="s">
        <v>120</v>
      </c>
      <c r="K849" t="b">
        <v>0</v>
      </c>
      <c r="L849">
        <v>0</v>
      </c>
      <c r="M849">
        <v>0</v>
      </c>
      <c r="N849">
        <v>0</v>
      </c>
      <c r="O849">
        <v>0</v>
      </c>
      <c r="P849">
        <v>0</v>
      </c>
      <c r="Q849">
        <v>0</v>
      </c>
    </row>
    <row r="850" spans="1:17" x14ac:dyDescent="0.3">
      <c r="A850" t="s">
        <v>41</v>
      </c>
      <c r="B850">
        <v>47000</v>
      </c>
      <c r="C850">
        <v>74000</v>
      </c>
      <c r="D850">
        <f>AVERAGE(Table_Data[[#This Row],[Salary (Min)]:[Salary (Max)]])</f>
        <v>60500</v>
      </c>
      <c r="E850" t="s">
        <v>7542</v>
      </c>
      <c r="F850" t="s">
        <v>5435</v>
      </c>
      <c r="G850" t="s">
        <v>7810</v>
      </c>
      <c r="H850" t="s">
        <v>118</v>
      </c>
      <c r="I850" t="s">
        <v>80</v>
      </c>
      <c r="J850" t="s">
        <v>39</v>
      </c>
      <c r="K850" t="b">
        <v>0</v>
      </c>
      <c r="L850">
        <v>0</v>
      </c>
      <c r="M850">
        <v>0</v>
      </c>
      <c r="N850">
        <v>0</v>
      </c>
      <c r="O850">
        <v>0</v>
      </c>
      <c r="P850">
        <v>0</v>
      </c>
      <c r="Q850">
        <v>0</v>
      </c>
    </row>
    <row r="851" spans="1:17" x14ac:dyDescent="0.3">
      <c r="A851" t="s">
        <v>6172</v>
      </c>
      <c r="B851">
        <v>47000</v>
      </c>
      <c r="C851">
        <v>74000</v>
      </c>
      <c r="D851">
        <f>AVERAGE(Table_Data[[#This Row],[Salary (Min)]:[Salary (Max)]])</f>
        <v>60500</v>
      </c>
      <c r="E851" t="s">
        <v>7541</v>
      </c>
      <c r="F851" t="s">
        <v>5435</v>
      </c>
      <c r="G851" t="s">
        <v>7810</v>
      </c>
      <c r="H851" t="s">
        <v>51</v>
      </c>
      <c r="I851" t="s">
        <v>475</v>
      </c>
      <c r="J851" t="s">
        <v>39</v>
      </c>
      <c r="K851" t="b">
        <v>0</v>
      </c>
      <c r="L851">
        <v>1</v>
      </c>
      <c r="M851">
        <v>0</v>
      </c>
      <c r="N851">
        <v>0</v>
      </c>
      <c r="O851">
        <v>0</v>
      </c>
      <c r="P851">
        <v>0</v>
      </c>
      <c r="Q851">
        <v>1</v>
      </c>
    </row>
    <row r="852" spans="1:17" x14ac:dyDescent="0.3">
      <c r="A852" t="s">
        <v>41</v>
      </c>
      <c r="B852">
        <v>47000</v>
      </c>
      <c r="C852">
        <v>74000</v>
      </c>
      <c r="D852">
        <f>AVERAGE(Table_Data[[#This Row],[Salary (Min)]:[Salary (Max)]])</f>
        <v>60500</v>
      </c>
      <c r="E852" t="s">
        <v>7544</v>
      </c>
      <c r="F852" t="s">
        <v>5451</v>
      </c>
      <c r="G852" t="s">
        <v>7805</v>
      </c>
      <c r="H852" t="s">
        <v>35</v>
      </c>
      <c r="I852" t="s">
        <v>222</v>
      </c>
      <c r="J852" t="s">
        <v>24</v>
      </c>
      <c r="K852" t="b">
        <v>0</v>
      </c>
      <c r="L852">
        <v>0</v>
      </c>
      <c r="M852">
        <v>0</v>
      </c>
      <c r="N852">
        <v>0</v>
      </c>
      <c r="O852">
        <v>0</v>
      </c>
      <c r="P852">
        <v>0</v>
      </c>
      <c r="Q852">
        <v>1</v>
      </c>
    </row>
    <row r="853" spans="1:17" x14ac:dyDescent="0.3">
      <c r="A853" t="s">
        <v>6172</v>
      </c>
      <c r="B853">
        <v>47000</v>
      </c>
      <c r="C853">
        <v>74000</v>
      </c>
      <c r="D853">
        <f>AVERAGE(Table_Data[[#This Row],[Salary (Min)]:[Salary (Max)]])</f>
        <v>60500</v>
      </c>
      <c r="E853" t="s">
        <v>7546</v>
      </c>
      <c r="F853" t="s">
        <v>5344</v>
      </c>
      <c r="G853" t="s">
        <v>7808</v>
      </c>
      <c r="H853" t="s">
        <v>118</v>
      </c>
      <c r="I853" t="s">
        <v>80</v>
      </c>
      <c r="J853" t="s">
        <v>39</v>
      </c>
      <c r="K853" t="b">
        <v>0</v>
      </c>
      <c r="L853">
        <v>1</v>
      </c>
      <c r="M853">
        <v>0</v>
      </c>
      <c r="N853">
        <v>0</v>
      </c>
      <c r="O853">
        <v>1</v>
      </c>
      <c r="P853">
        <v>0</v>
      </c>
      <c r="Q853">
        <v>1</v>
      </c>
    </row>
    <row r="854" spans="1:17" x14ac:dyDescent="0.3">
      <c r="A854" t="s">
        <v>41</v>
      </c>
      <c r="B854">
        <v>47000</v>
      </c>
      <c r="C854">
        <v>74000</v>
      </c>
      <c r="D854">
        <f>AVERAGE(Table_Data[[#This Row],[Salary (Min)]:[Salary (Max)]])</f>
        <v>60500</v>
      </c>
      <c r="E854" t="s">
        <v>7545</v>
      </c>
      <c r="F854" t="s">
        <v>154</v>
      </c>
      <c r="G854" t="s">
        <v>7804</v>
      </c>
      <c r="H854" t="s">
        <v>72</v>
      </c>
      <c r="I854" t="s">
        <v>336</v>
      </c>
      <c r="J854" t="s">
        <v>39</v>
      </c>
      <c r="K854" t="b">
        <v>0</v>
      </c>
      <c r="L854">
        <v>1</v>
      </c>
      <c r="M854">
        <v>1</v>
      </c>
      <c r="N854">
        <v>0</v>
      </c>
      <c r="O854">
        <v>1</v>
      </c>
      <c r="P854">
        <v>0</v>
      </c>
      <c r="Q854">
        <v>1</v>
      </c>
    </row>
    <row r="855" spans="1:17" x14ac:dyDescent="0.3">
      <c r="A855" t="s">
        <v>41</v>
      </c>
      <c r="B855">
        <v>47000</v>
      </c>
      <c r="C855">
        <v>74000</v>
      </c>
      <c r="D855">
        <f>AVERAGE(Table_Data[[#This Row],[Salary (Min)]:[Salary (Max)]])</f>
        <v>60500</v>
      </c>
      <c r="E855" t="s">
        <v>6741</v>
      </c>
      <c r="F855" t="s">
        <v>154</v>
      </c>
      <c r="G855" t="s">
        <v>7804</v>
      </c>
      <c r="H855" t="s">
        <v>20</v>
      </c>
      <c r="I855" t="s">
        <v>222</v>
      </c>
      <c r="J855" t="s">
        <v>39</v>
      </c>
      <c r="K855" t="b">
        <v>0</v>
      </c>
      <c r="L855">
        <v>1</v>
      </c>
      <c r="M855">
        <v>1</v>
      </c>
      <c r="N855">
        <v>0</v>
      </c>
      <c r="O855">
        <v>0</v>
      </c>
      <c r="P855">
        <v>0</v>
      </c>
      <c r="Q855">
        <v>1</v>
      </c>
    </row>
    <row r="856" spans="1:17" x14ac:dyDescent="0.3">
      <c r="A856" t="s">
        <v>41</v>
      </c>
      <c r="B856">
        <v>47000</v>
      </c>
      <c r="C856">
        <v>76000</v>
      </c>
      <c r="D856">
        <f>AVERAGE(Table_Data[[#This Row],[Salary (Min)]:[Salary (Max)]])</f>
        <v>61500</v>
      </c>
      <c r="E856" t="s">
        <v>6798</v>
      </c>
      <c r="F856" t="s">
        <v>1820</v>
      </c>
      <c r="G856" t="s">
        <v>7702</v>
      </c>
      <c r="H856" t="s">
        <v>28</v>
      </c>
      <c r="I856" t="s">
        <v>66</v>
      </c>
      <c r="J856" t="s">
        <v>132</v>
      </c>
      <c r="K856" t="b">
        <v>0</v>
      </c>
      <c r="L856">
        <v>0</v>
      </c>
      <c r="M856">
        <v>0</v>
      </c>
      <c r="N856">
        <v>0</v>
      </c>
      <c r="O856">
        <v>0</v>
      </c>
      <c r="P856">
        <v>0</v>
      </c>
      <c r="Q856">
        <v>1</v>
      </c>
    </row>
    <row r="857" spans="1:17" x14ac:dyDescent="0.3">
      <c r="A857" t="s">
        <v>41</v>
      </c>
      <c r="B857">
        <v>47000</v>
      </c>
      <c r="C857">
        <v>76000</v>
      </c>
      <c r="D857">
        <f>AVERAGE(Table_Data[[#This Row],[Salary (Min)]:[Salary (Max)]])</f>
        <v>61500</v>
      </c>
      <c r="E857" t="s">
        <v>6830</v>
      </c>
      <c r="F857" t="s">
        <v>1820</v>
      </c>
      <c r="G857" t="s">
        <v>7702</v>
      </c>
      <c r="H857" t="s">
        <v>118</v>
      </c>
      <c r="I857" t="s">
        <v>202</v>
      </c>
      <c r="J857" t="s">
        <v>120</v>
      </c>
      <c r="K857" t="b">
        <v>0</v>
      </c>
      <c r="L857">
        <v>1</v>
      </c>
      <c r="M857">
        <v>0</v>
      </c>
      <c r="N857">
        <v>0</v>
      </c>
      <c r="O857">
        <v>1</v>
      </c>
      <c r="P857">
        <v>1</v>
      </c>
      <c r="Q857">
        <v>0</v>
      </c>
    </row>
    <row r="858" spans="1:17" x14ac:dyDescent="0.3">
      <c r="A858" t="s">
        <v>41</v>
      </c>
      <c r="B858">
        <v>47000</v>
      </c>
      <c r="C858">
        <v>76000</v>
      </c>
      <c r="D858">
        <f>AVERAGE(Table_Data[[#This Row],[Salary (Min)]:[Salary (Max)]])</f>
        <v>61500</v>
      </c>
      <c r="E858" t="s">
        <v>6825</v>
      </c>
      <c r="F858" t="s">
        <v>1820</v>
      </c>
      <c r="G858" t="s">
        <v>7702</v>
      </c>
      <c r="H858" t="s">
        <v>20</v>
      </c>
      <c r="I858" t="s">
        <v>46</v>
      </c>
      <c r="J858" t="s">
        <v>106</v>
      </c>
      <c r="K858" t="b">
        <v>0</v>
      </c>
      <c r="L858">
        <v>1</v>
      </c>
      <c r="M858">
        <v>0</v>
      </c>
      <c r="N858">
        <v>0</v>
      </c>
      <c r="O858">
        <v>0</v>
      </c>
      <c r="P858">
        <v>0</v>
      </c>
      <c r="Q858">
        <v>1</v>
      </c>
    </row>
    <row r="859" spans="1:17" x14ac:dyDescent="0.3">
      <c r="A859" t="s">
        <v>41</v>
      </c>
      <c r="B859">
        <v>47000</v>
      </c>
      <c r="C859">
        <v>76000</v>
      </c>
      <c r="D859">
        <f>AVERAGE(Table_Data[[#This Row],[Salary (Min)]:[Salary (Max)]])</f>
        <v>61500</v>
      </c>
      <c r="E859" t="s">
        <v>6169</v>
      </c>
      <c r="F859" t="s">
        <v>1820</v>
      </c>
      <c r="G859" t="s">
        <v>7702</v>
      </c>
      <c r="H859" t="s">
        <v>20</v>
      </c>
      <c r="I859" t="s">
        <v>146</v>
      </c>
      <c r="J859" t="s">
        <v>106</v>
      </c>
      <c r="K859" t="b">
        <v>0</v>
      </c>
      <c r="L859">
        <v>1</v>
      </c>
      <c r="M859">
        <v>1</v>
      </c>
      <c r="N859">
        <v>0</v>
      </c>
      <c r="O859">
        <v>1</v>
      </c>
      <c r="P859">
        <v>0</v>
      </c>
      <c r="Q859">
        <v>0</v>
      </c>
    </row>
    <row r="860" spans="1:17" x14ac:dyDescent="0.3">
      <c r="A860" t="s">
        <v>41</v>
      </c>
      <c r="B860">
        <v>47000</v>
      </c>
      <c r="C860">
        <v>76000</v>
      </c>
      <c r="D860">
        <f>AVERAGE(Table_Data[[#This Row],[Salary (Min)]:[Salary (Max)]])</f>
        <v>61500</v>
      </c>
      <c r="E860" t="s">
        <v>6832</v>
      </c>
      <c r="F860" t="s">
        <v>1820</v>
      </c>
      <c r="G860" t="s">
        <v>7702</v>
      </c>
      <c r="H860" t="s">
        <v>72</v>
      </c>
      <c r="I860" t="s">
        <v>119</v>
      </c>
      <c r="J860" t="s">
        <v>75</v>
      </c>
      <c r="K860" t="b">
        <v>0</v>
      </c>
      <c r="L860">
        <v>1</v>
      </c>
      <c r="M860">
        <v>1</v>
      </c>
      <c r="N860">
        <v>0</v>
      </c>
      <c r="O860">
        <v>0</v>
      </c>
      <c r="P860">
        <v>1</v>
      </c>
      <c r="Q860">
        <v>0</v>
      </c>
    </row>
    <row r="861" spans="1:17" x14ac:dyDescent="0.3">
      <c r="A861" t="s">
        <v>41</v>
      </c>
      <c r="B861">
        <v>47000</v>
      </c>
      <c r="C861">
        <v>76000</v>
      </c>
      <c r="D861">
        <f>AVERAGE(Table_Data[[#This Row],[Salary (Min)]:[Salary (Max)]])</f>
        <v>61500</v>
      </c>
      <c r="E861" t="s">
        <v>6255</v>
      </c>
      <c r="F861" t="s">
        <v>1820</v>
      </c>
      <c r="G861" t="s">
        <v>7702</v>
      </c>
      <c r="H861" t="s">
        <v>28</v>
      </c>
      <c r="I861" t="s">
        <v>178</v>
      </c>
      <c r="J861" t="s">
        <v>132</v>
      </c>
      <c r="K861" t="b">
        <v>0</v>
      </c>
      <c r="L861">
        <v>1</v>
      </c>
      <c r="M861">
        <v>1</v>
      </c>
      <c r="N861">
        <v>0</v>
      </c>
      <c r="O861">
        <v>0</v>
      </c>
      <c r="P861">
        <v>1</v>
      </c>
      <c r="Q861">
        <v>0</v>
      </c>
    </row>
    <row r="862" spans="1:17" x14ac:dyDescent="0.3">
      <c r="A862" t="s">
        <v>41</v>
      </c>
      <c r="B862">
        <v>47000</v>
      </c>
      <c r="C862">
        <v>81000</v>
      </c>
      <c r="D862">
        <f>AVERAGE(Table_Data[[#This Row],[Salary (Min)]:[Salary (Max)]])</f>
        <v>64000</v>
      </c>
      <c r="E862" t="s">
        <v>6491</v>
      </c>
      <c r="F862" t="s">
        <v>1481</v>
      </c>
      <c r="G862" t="s">
        <v>7813</v>
      </c>
      <c r="H862" t="s">
        <v>35</v>
      </c>
      <c r="I862" t="s">
        <v>22</v>
      </c>
      <c r="J862" t="s">
        <v>47</v>
      </c>
      <c r="K862" t="b">
        <v>0</v>
      </c>
      <c r="L862">
        <v>1</v>
      </c>
      <c r="M862">
        <v>0</v>
      </c>
      <c r="N862">
        <v>0</v>
      </c>
      <c r="O862">
        <v>0</v>
      </c>
      <c r="P862">
        <v>0</v>
      </c>
      <c r="Q862">
        <v>0</v>
      </c>
    </row>
    <row r="863" spans="1:17" x14ac:dyDescent="0.3">
      <c r="A863" t="s">
        <v>41</v>
      </c>
      <c r="B863">
        <v>47000</v>
      </c>
      <c r="C863">
        <v>81000</v>
      </c>
      <c r="D863">
        <f>AVERAGE(Table_Data[[#This Row],[Salary (Min)]:[Salary (Max)]])</f>
        <v>64000</v>
      </c>
      <c r="E863" t="s">
        <v>6490</v>
      </c>
      <c r="F863" t="s">
        <v>1475</v>
      </c>
      <c r="G863" t="s">
        <v>7814</v>
      </c>
      <c r="H863" t="s">
        <v>91</v>
      </c>
      <c r="I863" t="s">
        <v>1477</v>
      </c>
      <c r="J863" t="s">
        <v>106</v>
      </c>
      <c r="K863" t="b">
        <v>0</v>
      </c>
      <c r="L863">
        <v>0</v>
      </c>
      <c r="M863">
        <v>0</v>
      </c>
      <c r="N863">
        <v>0</v>
      </c>
      <c r="O863">
        <v>0</v>
      </c>
      <c r="P863">
        <v>0</v>
      </c>
      <c r="Q863">
        <v>1</v>
      </c>
    </row>
    <row r="864" spans="1:17" x14ac:dyDescent="0.3">
      <c r="A864" t="s">
        <v>41</v>
      </c>
      <c r="B864">
        <v>47000</v>
      </c>
      <c r="C864">
        <v>81000</v>
      </c>
      <c r="D864">
        <f>AVERAGE(Table_Data[[#This Row],[Salary (Min)]:[Salary (Max)]])</f>
        <v>64000</v>
      </c>
      <c r="E864" t="s">
        <v>6252</v>
      </c>
      <c r="F864" t="s">
        <v>1471</v>
      </c>
      <c r="G864" t="s">
        <v>7815</v>
      </c>
      <c r="H864" t="s">
        <v>28</v>
      </c>
      <c r="I864" t="s">
        <v>222</v>
      </c>
      <c r="J864" t="s">
        <v>31</v>
      </c>
      <c r="K864" t="b">
        <v>0</v>
      </c>
      <c r="L864">
        <v>0</v>
      </c>
      <c r="M864">
        <v>1</v>
      </c>
      <c r="N864">
        <v>0</v>
      </c>
      <c r="O864">
        <v>0</v>
      </c>
      <c r="P864">
        <v>0</v>
      </c>
      <c r="Q864">
        <v>0</v>
      </c>
    </row>
    <row r="865" spans="1:17" x14ac:dyDescent="0.3">
      <c r="A865" t="s">
        <v>41</v>
      </c>
      <c r="B865">
        <v>47000</v>
      </c>
      <c r="C865">
        <v>76000</v>
      </c>
      <c r="D865">
        <f>AVERAGE(Table_Data[[#This Row],[Salary (Min)]:[Salary (Max)]])</f>
        <v>61500</v>
      </c>
      <c r="E865" t="s">
        <v>6826</v>
      </c>
      <c r="F865" t="s">
        <v>1820</v>
      </c>
      <c r="G865" t="s">
        <v>7702</v>
      </c>
      <c r="H865" t="s">
        <v>118</v>
      </c>
      <c r="I865" t="s">
        <v>46</v>
      </c>
      <c r="J865" t="s">
        <v>155</v>
      </c>
      <c r="K865" t="b">
        <v>0</v>
      </c>
      <c r="L865">
        <v>1</v>
      </c>
      <c r="M865">
        <v>0</v>
      </c>
      <c r="N865">
        <v>0</v>
      </c>
      <c r="O865">
        <v>0</v>
      </c>
      <c r="P865">
        <v>0</v>
      </c>
      <c r="Q865">
        <v>1</v>
      </c>
    </row>
    <row r="866" spans="1:17" x14ac:dyDescent="0.3">
      <c r="A866" t="s">
        <v>41</v>
      </c>
      <c r="B866">
        <v>47000</v>
      </c>
      <c r="C866">
        <v>76000</v>
      </c>
      <c r="D866">
        <f>AVERAGE(Table_Data[[#This Row],[Salary (Min)]:[Salary (Max)]])</f>
        <v>61500</v>
      </c>
      <c r="E866" t="s">
        <v>6828</v>
      </c>
      <c r="F866" t="s">
        <v>1820</v>
      </c>
      <c r="G866" t="s">
        <v>7702</v>
      </c>
      <c r="H866" t="s">
        <v>20</v>
      </c>
      <c r="I866" t="s">
        <v>29</v>
      </c>
      <c r="J866" t="s">
        <v>47</v>
      </c>
      <c r="K866" t="b">
        <v>0</v>
      </c>
      <c r="L866">
        <v>1</v>
      </c>
      <c r="M866">
        <v>0</v>
      </c>
      <c r="N866">
        <v>0</v>
      </c>
      <c r="O866">
        <v>0</v>
      </c>
      <c r="P866">
        <v>0</v>
      </c>
      <c r="Q866">
        <v>0</v>
      </c>
    </row>
    <row r="867" spans="1:17" x14ac:dyDescent="0.3">
      <c r="A867" t="s">
        <v>41</v>
      </c>
      <c r="B867">
        <v>47000</v>
      </c>
      <c r="C867">
        <v>76000</v>
      </c>
      <c r="D867">
        <f>AVERAGE(Table_Data[[#This Row],[Salary (Min)]:[Salary (Max)]])</f>
        <v>61500</v>
      </c>
      <c r="E867" t="s">
        <v>6827</v>
      </c>
      <c r="F867" t="s">
        <v>1820</v>
      </c>
      <c r="G867" t="s">
        <v>7702</v>
      </c>
      <c r="H867" t="s">
        <v>91</v>
      </c>
      <c r="I867" t="s">
        <v>46</v>
      </c>
      <c r="J867" t="s">
        <v>39</v>
      </c>
      <c r="K867" t="b">
        <v>0</v>
      </c>
      <c r="L867">
        <v>0</v>
      </c>
      <c r="M867">
        <v>0</v>
      </c>
      <c r="N867">
        <v>0</v>
      </c>
      <c r="O867">
        <v>0</v>
      </c>
      <c r="P867">
        <v>0</v>
      </c>
      <c r="Q867">
        <v>1</v>
      </c>
    </row>
    <row r="868" spans="1:17" x14ac:dyDescent="0.3">
      <c r="A868" t="s">
        <v>41</v>
      </c>
      <c r="B868">
        <v>47000</v>
      </c>
      <c r="C868">
        <v>76000</v>
      </c>
      <c r="D868">
        <f>AVERAGE(Table_Data[[#This Row],[Salary (Min)]:[Salary (Max)]])</f>
        <v>61500</v>
      </c>
      <c r="E868" t="s">
        <v>6264</v>
      </c>
      <c r="F868" t="s">
        <v>1820</v>
      </c>
      <c r="G868" t="s">
        <v>7702</v>
      </c>
      <c r="H868" t="s">
        <v>118</v>
      </c>
      <c r="I868" t="s">
        <v>46</v>
      </c>
      <c r="J868" t="s">
        <v>47</v>
      </c>
      <c r="K868" t="b">
        <v>0</v>
      </c>
      <c r="L868">
        <v>0</v>
      </c>
      <c r="M868">
        <v>0</v>
      </c>
      <c r="N868">
        <v>0</v>
      </c>
      <c r="O868">
        <v>0</v>
      </c>
      <c r="P868">
        <v>0</v>
      </c>
      <c r="Q868">
        <v>1</v>
      </c>
    </row>
    <row r="869" spans="1:17" x14ac:dyDescent="0.3">
      <c r="A869" t="s">
        <v>41</v>
      </c>
      <c r="B869">
        <v>47000</v>
      </c>
      <c r="C869">
        <v>76000</v>
      </c>
      <c r="D869">
        <f>AVERAGE(Table_Data[[#This Row],[Salary (Min)]:[Salary (Max)]])</f>
        <v>61500</v>
      </c>
      <c r="E869" t="s">
        <v>6839</v>
      </c>
      <c r="F869" t="s">
        <v>1820</v>
      </c>
      <c r="G869" t="s">
        <v>7702</v>
      </c>
      <c r="H869" t="s">
        <v>20</v>
      </c>
      <c r="I869" t="s">
        <v>336</v>
      </c>
      <c r="J869" t="s">
        <v>39</v>
      </c>
      <c r="K869" t="b">
        <v>0</v>
      </c>
      <c r="L869">
        <v>0</v>
      </c>
      <c r="M869">
        <v>0</v>
      </c>
      <c r="N869">
        <v>0</v>
      </c>
      <c r="O869">
        <v>0</v>
      </c>
      <c r="P869">
        <v>0</v>
      </c>
      <c r="Q869">
        <v>0</v>
      </c>
    </row>
    <row r="870" spans="1:17" x14ac:dyDescent="0.3">
      <c r="A870" t="s">
        <v>41</v>
      </c>
      <c r="B870">
        <v>47000</v>
      </c>
      <c r="C870">
        <v>76000</v>
      </c>
      <c r="D870">
        <f>AVERAGE(Table_Data[[#This Row],[Salary (Min)]:[Salary (Max)]])</f>
        <v>61500</v>
      </c>
      <c r="E870" t="s">
        <v>6838</v>
      </c>
      <c r="F870" t="s">
        <v>1820</v>
      </c>
      <c r="G870" t="s">
        <v>7702</v>
      </c>
      <c r="H870" t="s">
        <v>91</v>
      </c>
      <c r="I870" t="s">
        <v>46</v>
      </c>
      <c r="J870" t="s">
        <v>155</v>
      </c>
      <c r="K870" t="b">
        <v>0</v>
      </c>
      <c r="L870">
        <v>0</v>
      </c>
      <c r="M870">
        <v>0</v>
      </c>
      <c r="N870">
        <v>0</v>
      </c>
      <c r="O870">
        <v>0</v>
      </c>
      <c r="P870">
        <v>0</v>
      </c>
      <c r="Q870">
        <v>0</v>
      </c>
    </row>
    <row r="871" spans="1:17" x14ac:dyDescent="0.3">
      <c r="A871" t="s">
        <v>41</v>
      </c>
      <c r="B871">
        <v>47000</v>
      </c>
      <c r="C871">
        <v>76000</v>
      </c>
      <c r="D871">
        <f>AVERAGE(Table_Data[[#This Row],[Salary (Min)]:[Salary (Max)]])</f>
        <v>61500</v>
      </c>
      <c r="E871" t="s">
        <v>6809</v>
      </c>
      <c r="F871" t="s">
        <v>1820</v>
      </c>
      <c r="G871" t="s">
        <v>7702</v>
      </c>
      <c r="H871" t="s">
        <v>72</v>
      </c>
      <c r="I871" t="s">
        <v>29</v>
      </c>
      <c r="J871" t="s">
        <v>24</v>
      </c>
      <c r="K871" t="b">
        <v>0</v>
      </c>
      <c r="L871">
        <v>0</v>
      </c>
      <c r="M871">
        <v>0</v>
      </c>
      <c r="N871">
        <v>0</v>
      </c>
      <c r="O871">
        <v>0</v>
      </c>
      <c r="P871">
        <v>0</v>
      </c>
      <c r="Q871">
        <v>1</v>
      </c>
    </row>
    <row r="872" spans="1:17" x14ac:dyDescent="0.3">
      <c r="A872" t="s">
        <v>41</v>
      </c>
      <c r="B872">
        <v>47000</v>
      </c>
      <c r="C872">
        <v>76000</v>
      </c>
      <c r="D872">
        <f>AVERAGE(Table_Data[[#This Row],[Salary (Min)]:[Salary (Max)]])</f>
        <v>61500</v>
      </c>
      <c r="E872" t="s">
        <v>6840</v>
      </c>
      <c r="F872" t="s">
        <v>1820</v>
      </c>
      <c r="G872" t="s">
        <v>7702</v>
      </c>
      <c r="H872" t="s">
        <v>72</v>
      </c>
      <c r="I872" t="s">
        <v>66</v>
      </c>
      <c r="J872" t="s">
        <v>132</v>
      </c>
      <c r="K872" t="b">
        <v>0</v>
      </c>
      <c r="L872">
        <v>1</v>
      </c>
      <c r="M872">
        <v>0</v>
      </c>
      <c r="N872">
        <v>0</v>
      </c>
      <c r="O872">
        <v>0</v>
      </c>
      <c r="P872">
        <v>0</v>
      </c>
      <c r="Q872">
        <v>1</v>
      </c>
    </row>
    <row r="873" spans="1:17" x14ac:dyDescent="0.3">
      <c r="A873" t="s">
        <v>41</v>
      </c>
      <c r="B873">
        <v>47000</v>
      </c>
      <c r="C873">
        <v>76000</v>
      </c>
      <c r="D873">
        <f>AVERAGE(Table_Data[[#This Row],[Salary (Min)]:[Salary (Max)]])</f>
        <v>61500</v>
      </c>
      <c r="E873" t="s">
        <v>6731</v>
      </c>
      <c r="F873" t="s">
        <v>2836</v>
      </c>
      <c r="G873" t="s">
        <v>7727</v>
      </c>
      <c r="H873" t="s">
        <v>35</v>
      </c>
      <c r="I873" t="s">
        <v>222</v>
      </c>
      <c r="J873" t="s">
        <v>24</v>
      </c>
      <c r="K873" t="b">
        <v>0</v>
      </c>
      <c r="L873">
        <v>1</v>
      </c>
      <c r="M873">
        <v>1</v>
      </c>
      <c r="N873">
        <v>0</v>
      </c>
      <c r="O873">
        <v>1</v>
      </c>
      <c r="P873">
        <v>1</v>
      </c>
      <c r="Q873">
        <v>1</v>
      </c>
    </row>
    <row r="874" spans="1:17" x14ac:dyDescent="0.3">
      <c r="A874" t="s">
        <v>41</v>
      </c>
      <c r="B874">
        <v>47000</v>
      </c>
      <c r="C874">
        <v>76000</v>
      </c>
      <c r="D874">
        <f>AVERAGE(Table_Data[[#This Row],[Salary (Min)]:[Salary (Max)]])</f>
        <v>61500</v>
      </c>
      <c r="E874" t="s">
        <v>6841</v>
      </c>
      <c r="F874" t="s">
        <v>1820</v>
      </c>
      <c r="G874" t="s">
        <v>7702</v>
      </c>
      <c r="H874" t="s">
        <v>20</v>
      </c>
      <c r="I874" t="s">
        <v>222</v>
      </c>
      <c r="J874" t="s">
        <v>47</v>
      </c>
      <c r="K874" t="b">
        <v>0</v>
      </c>
      <c r="L874">
        <v>1</v>
      </c>
      <c r="M874">
        <v>0</v>
      </c>
      <c r="N874">
        <v>0</v>
      </c>
      <c r="O874">
        <v>0</v>
      </c>
      <c r="P874">
        <v>0</v>
      </c>
      <c r="Q874">
        <v>1</v>
      </c>
    </row>
    <row r="875" spans="1:17" x14ac:dyDescent="0.3">
      <c r="A875" t="s">
        <v>41</v>
      </c>
      <c r="B875">
        <v>47000</v>
      </c>
      <c r="C875">
        <v>76000</v>
      </c>
      <c r="D875">
        <f>AVERAGE(Table_Data[[#This Row],[Salary (Min)]:[Salary (Max)]])</f>
        <v>61500</v>
      </c>
      <c r="E875" t="s">
        <v>6833</v>
      </c>
      <c r="F875" t="s">
        <v>1820</v>
      </c>
      <c r="G875" t="s">
        <v>7702</v>
      </c>
      <c r="H875" t="s">
        <v>28</v>
      </c>
      <c r="I875" t="s">
        <v>119</v>
      </c>
      <c r="J875" t="s">
        <v>24</v>
      </c>
      <c r="K875" t="b">
        <v>0</v>
      </c>
      <c r="L875">
        <v>0</v>
      </c>
      <c r="M875">
        <v>0</v>
      </c>
      <c r="N875">
        <v>0</v>
      </c>
      <c r="O875">
        <v>0</v>
      </c>
      <c r="P875">
        <v>1</v>
      </c>
      <c r="Q875">
        <v>0</v>
      </c>
    </row>
    <row r="876" spans="1:17" x14ac:dyDescent="0.3">
      <c r="A876" t="s">
        <v>41</v>
      </c>
      <c r="B876">
        <v>47000</v>
      </c>
      <c r="C876">
        <v>76000</v>
      </c>
      <c r="D876">
        <f>AVERAGE(Table_Data[[#This Row],[Salary (Min)]:[Salary (Max)]])</f>
        <v>61500</v>
      </c>
      <c r="E876" t="s">
        <v>6252</v>
      </c>
      <c r="F876" t="s">
        <v>1820</v>
      </c>
      <c r="G876" t="s">
        <v>7702</v>
      </c>
      <c r="H876" t="s">
        <v>28</v>
      </c>
      <c r="I876" t="s">
        <v>222</v>
      </c>
      <c r="J876" t="s">
        <v>31</v>
      </c>
      <c r="K876" t="b">
        <v>0</v>
      </c>
      <c r="L876">
        <v>0</v>
      </c>
      <c r="M876">
        <v>0</v>
      </c>
      <c r="N876">
        <v>0</v>
      </c>
      <c r="O876">
        <v>0</v>
      </c>
      <c r="P876">
        <v>0</v>
      </c>
      <c r="Q876">
        <v>1</v>
      </c>
    </row>
    <row r="877" spans="1:17" x14ac:dyDescent="0.3">
      <c r="A877" t="s">
        <v>41</v>
      </c>
      <c r="B877">
        <v>47000</v>
      </c>
      <c r="C877">
        <v>76000</v>
      </c>
      <c r="D877">
        <f>AVERAGE(Table_Data[[#This Row],[Salary (Min)]:[Salary (Max)]])</f>
        <v>61500</v>
      </c>
      <c r="E877" t="s">
        <v>6837</v>
      </c>
      <c r="F877" t="s">
        <v>1820</v>
      </c>
      <c r="G877" t="s">
        <v>7702</v>
      </c>
      <c r="H877" t="s">
        <v>51</v>
      </c>
      <c r="I877" t="s">
        <v>2817</v>
      </c>
      <c r="J877" t="s">
        <v>155</v>
      </c>
      <c r="K877" t="b">
        <v>0</v>
      </c>
      <c r="L877">
        <v>0</v>
      </c>
      <c r="M877">
        <v>0</v>
      </c>
      <c r="N877">
        <v>0</v>
      </c>
      <c r="O877">
        <v>0</v>
      </c>
      <c r="P877">
        <v>0</v>
      </c>
      <c r="Q877">
        <v>1</v>
      </c>
    </row>
    <row r="878" spans="1:17" x14ac:dyDescent="0.3">
      <c r="A878" t="s">
        <v>41</v>
      </c>
      <c r="B878">
        <v>47000</v>
      </c>
      <c r="C878">
        <v>76000</v>
      </c>
      <c r="D878">
        <f>AVERAGE(Table_Data[[#This Row],[Salary (Min)]:[Salary (Max)]])</f>
        <v>61500</v>
      </c>
      <c r="E878" t="s">
        <v>6836</v>
      </c>
      <c r="F878" t="s">
        <v>1820</v>
      </c>
      <c r="G878" t="s">
        <v>7702</v>
      </c>
      <c r="H878" t="s">
        <v>91</v>
      </c>
      <c r="I878" t="s">
        <v>119</v>
      </c>
      <c r="J878" t="s">
        <v>106</v>
      </c>
      <c r="K878" t="b">
        <v>0</v>
      </c>
      <c r="L878">
        <v>1</v>
      </c>
      <c r="M878">
        <v>0</v>
      </c>
      <c r="N878">
        <v>0</v>
      </c>
      <c r="O878">
        <v>1</v>
      </c>
      <c r="P878">
        <v>0</v>
      </c>
      <c r="Q878">
        <v>1</v>
      </c>
    </row>
    <row r="879" spans="1:17" x14ac:dyDescent="0.3">
      <c r="A879" t="s">
        <v>41</v>
      </c>
      <c r="B879">
        <v>47000</v>
      </c>
      <c r="C879">
        <v>76000</v>
      </c>
      <c r="D879">
        <f>AVERAGE(Table_Data[[#This Row],[Salary (Min)]:[Salary (Max)]])</f>
        <v>61500</v>
      </c>
      <c r="E879" t="s">
        <v>6816</v>
      </c>
      <c r="F879" t="s">
        <v>1820</v>
      </c>
      <c r="G879" t="s">
        <v>7702</v>
      </c>
      <c r="H879" t="s">
        <v>20</v>
      </c>
      <c r="I879" t="s">
        <v>119</v>
      </c>
      <c r="J879" t="s">
        <v>155</v>
      </c>
      <c r="K879" t="b">
        <v>0</v>
      </c>
      <c r="L879">
        <v>1</v>
      </c>
      <c r="M879">
        <v>0</v>
      </c>
      <c r="N879">
        <v>0</v>
      </c>
      <c r="O879">
        <v>0</v>
      </c>
      <c r="P879">
        <v>0</v>
      </c>
      <c r="Q879">
        <v>1</v>
      </c>
    </row>
    <row r="880" spans="1:17" x14ac:dyDescent="0.3">
      <c r="A880" t="s">
        <v>41</v>
      </c>
      <c r="B880">
        <v>48000</v>
      </c>
      <c r="C880">
        <v>88000</v>
      </c>
      <c r="D880">
        <f>AVERAGE(Table_Data[[#This Row],[Salary (Min)]:[Salary (Max)]])</f>
        <v>68000</v>
      </c>
      <c r="E880" t="s">
        <v>7174</v>
      </c>
      <c r="F880" t="s">
        <v>1379</v>
      </c>
      <c r="G880" t="s">
        <v>7677</v>
      </c>
      <c r="H880" t="s">
        <v>91</v>
      </c>
      <c r="I880" t="s">
        <v>46</v>
      </c>
      <c r="J880" t="s">
        <v>106</v>
      </c>
      <c r="K880" t="b">
        <v>0</v>
      </c>
      <c r="L880">
        <v>1</v>
      </c>
      <c r="M880">
        <v>1</v>
      </c>
      <c r="N880">
        <v>0</v>
      </c>
      <c r="O880">
        <v>0</v>
      </c>
      <c r="P880">
        <v>2</v>
      </c>
      <c r="Q880">
        <v>0</v>
      </c>
    </row>
    <row r="881" spans="1:17" x14ac:dyDescent="0.3">
      <c r="A881" t="s">
        <v>41</v>
      </c>
      <c r="B881">
        <v>48000</v>
      </c>
      <c r="C881">
        <v>88000</v>
      </c>
      <c r="D881">
        <f>AVERAGE(Table_Data[[#This Row],[Salary (Min)]:[Salary (Max)]])</f>
        <v>68000</v>
      </c>
      <c r="E881" t="s">
        <v>7152</v>
      </c>
      <c r="F881" t="s">
        <v>395</v>
      </c>
      <c r="G881" t="s">
        <v>7680</v>
      </c>
      <c r="H881" t="s">
        <v>91</v>
      </c>
      <c r="I881" t="s">
        <v>419</v>
      </c>
      <c r="J881" t="s">
        <v>155</v>
      </c>
      <c r="K881" t="b">
        <v>0</v>
      </c>
      <c r="L881">
        <v>1</v>
      </c>
      <c r="M881">
        <v>0</v>
      </c>
      <c r="N881">
        <v>0</v>
      </c>
      <c r="O881">
        <v>0</v>
      </c>
      <c r="P881">
        <v>0</v>
      </c>
      <c r="Q881">
        <v>1</v>
      </c>
    </row>
    <row r="882" spans="1:17" x14ac:dyDescent="0.3">
      <c r="A882" t="s">
        <v>41</v>
      </c>
      <c r="B882">
        <v>48000</v>
      </c>
      <c r="C882">
        <v>88000</v>
      </c>
      <c r="D882">
        <f>AVERAGE(Table_Data[[#This Row],[Salary (Min)]:[Salary (Max)]])</f>
        <v>68000</v>
      </c>
      <c r="E882" t="s">
        <v>7176</v>
      </c>
      <c r="F882" t="s">
        <v>1379</v>
      </c>
      <c r="G882" t="s">
        <v>7677</v>
      </c>
      <c r="H882" t="s">
        <v>28</v>
      </c>
      <c r="I882" t="s">
        <v>1374</v>
      </c>
      <c r="J882" t="s">
        <v>31</v>
      </c>
      <c r="K882" t="b">
        <v>0</v>
      </c>
      <c r="L882">
        <v>1</v>
      </c>
      <c r="M882">
        <v>0</v>
      </c>
      <c r="N882">
        <v>0</v>
      </c>
      <c r="O882">
        <v>0</v>
      </c>
      <c r="P882">
        <v>0</v>
      </c>
      <c r="Q882">
        <v>1</v>
      </c>
    </row>
    <row r="883" spans="1:17" x14ac:dyDescent="0.3">
      <c r="A883" t="s">
        <v>41</v>
      </c>
      <c r="B883">
        <v>48000</v>
      </c>
      <c r="C883">
        <v>88000</v>
      </c>
      <c r="D883">
        <f>AVERAGE(Table_Data[[#This Row],[Salary (Min)]:[Salary (Max)]])</f>
        <v>68000</v>
      </c>
      <c r="E883" t="s">
        <v>7175</v>
      </c>
      <c r="F883" t="s">
        <v>395</v>
      </c>
      <c r="G883" t="s">
        <v>7680</v>
      </c>
      <c r="H883" t="s">
        <v>91</v>
      </c>
      <c r="I883" t="s">
        <v>46</v>
      </c>
      <c r="J883" t="s">
        <v>155</v>
      </c>
      <c r="K883" t="b">
        <v>0</v>
      </c>
      <c r="L883">
        <v>1</v>
      </c>
      <c r="M883">
        <v>1</v>
      </c>
      <c r="N883">
        <v>0</v>
      </c>
      <c r="O883">
        <v>1</v>
      </c>
      <c r="P883">
        <v>0</v>
      </c>
      <c r="Q883">
        <v>1</v>
      </c>
    </row>
    <row r="884" spans="1:17" x14ac:dyDescent="0.3">
      <c r="A884" t="s">
        <v>41</v>
      </c>
      <c r="B884">
        <v>48000</v>
      </c>
      <c r="C884">
        <v>88000</v>
      </c>
      <c r="D884">
        <f>AVERAGE(Table_Data[[#This Row],[Salary (Min)]:[Salary (Max)]])</f>
        <v>68000</v>
      </c>
      <c r="E884" t="s">
        <v>6211</v>
      </c>
      <c r="F884" t="s">
        <v>395</v>
      </c>
      <c r="G884" t="s">
        <v>7680</v>
      </c>
      <c r="H884" t="s">
        <v>118</v>
      </c>
      <c r="I884" t="s">
        <v>222</v>
      </c>
      <c r="J884" t="s">
        <v>47</v>
      </c>
      <c r="K884" t="b">
        <v>0</v>
      </c>
      <c r="L884">
        <v>1</v>
      </c>
      <c r="M884">
        <v>1</v>
      </c>
      <c r="N884">
        <v>0</v>
      </c>
      <c r="O884">
        <v>0</v>
      </c>
      <c r="P884">
        <v>0</v>
      </c>
      <c r="Q884">
        <v>1</v>
      </c>
    </row>
    <row r="885" spans="1:17" x14ac:dyDescent="0.3">
      <c r="A885" t="s">
        <v>41</v>
      </c>
      <c r="B885">
        <v>48000</v>
      </c>
      <c r="C885">
        <v>88000</v>
      </c>
      <c r="D885">
        <f>AVERAGE(Table_Data[[#This Row],[Salary (Min)]:[Salary (Max)]])</f>
        <v>68000</v>
      </c>
      <c r="E885" t="s">
        <v>6214</v>
      </c>
      <c r="F885" t="s">
        <v>395</v>
      </c>
      <c r="G885" t="s">
        <v>7680</v>
      </c>
      <c r="H885" t="s">
        <v>28</v>
      </c>
      <c r="I885" t="s">
        <v>58</v>
      </c>
      <c r="J885" t="s">
        <v>132</v>
      </c>
      <c r="K885" t="b">
        <v>0</v>
      </c>
      <c r="L885">
        <v>1</v>
      </c>
      <c r="M885">
        <v>0</v>
      </c>
      <c r="N885">
        <v>0</v>
      </c>
      <c r="O885">
        <v>0</v>
      </c>
      <c r="P885">
        <v>0</v>
      </c>
      <c r="Q885">
        <v>1</v>
      </c>
    </row>
    <row r="886" spans="1:17" x14ac:dyDescent="0.3">
      <c r="A886" t="s">
        <v>41</v>
      </c>
      <c r="B886">
        <v>48000</v>
      </c>
      <c r="C886">
        <v>88000</v>
      </c>
      <c r="D886">
        <f>AVERAGE(Table_Data[[#This Row],[Salary (Min)]:[Salary (Max)]])</f>
        <v>68000</v>
      </c>
      <c r="E886" t="s">
        <v>7171</v>
      </c>
      <c r="F886" t="s">
        <v>1362</v>
      </c>
      <c r="G886" t="s">
        <v>7681</v>
      </c>
      <c r="H886" t="s">
        <v>35</v>
      </c>
      <c r="I886" t="s">
        <v>29</v>
      </c>
      <c r="J886" t="s">
        <v>39</v>
      </c>
      <c r="K886" t="b">
        <v>0</v>
      </c>
      <c r="L886">
        <v>1</v>
      </c>
      <c r="M886">
        <v>1</v>
      </c>
      <c r="N886">
        <v>0</v>
      </c>
      <c r="O886">
        <v>0</v>
      </c>
      <c r="P886">
        <v>1</v>
      </c>
      <c r="Q886">
        <v>0</v>
      </c>
    </row>
    <row r="887" spans="1:17" x14ac:dyDescent="0.3">
      <c r="A887" t="s">
        <v>41</v>
      </c>
      <c r="B887">
        <v>48000</v>
      </c>
      <c r="C887">
        <v>88000</v>
      </c>
      <c r="D887">
        <f>AVERAGE(Table_Data[[#This Row],[Salary (Min)]:[Salary (Max)]])</f>
        <v>68000</v>
      </c>
      <c r="E887" t="s">
        <v>6205</v>
      </c>
      <c r="F887" t="s">
        <v>1362</v>
      </c>
      <c r="G887" t="s">
        <v>7681</v>
      </c>
      <c r="H887" t="s">
        <v>28</v>
      </c>
      <c r="I887" t="s">
        <v>222</v>
      </c>
      <c r="J887" t="s">
        <v>75</v>
      </c>
      <c r="K887" t="b">
        <v>0</v>
      </c>
      <c r="L887">
        <v>1</v>
      </c>
      <c r="M887">
        <v>0</v>
      </c>
      <c r="N887">
        <v>0</v>
      </c>
      <c r="O887">
        <v>1</v>
      </c>
      <c r="P887">
        <v>2</v>
      </c>
      <c r="Q887">
        <v>0</v>
      </c>
    </row>
    <row r="888" spans="1:17" x14ac:dyDescent="0.3">
      <c r="A888" t="s">
        <v>6172</v>
      </c>
      <c r="B888">
        <v>48000</v>
      </c>
      <c r="C888">
        <v>88000</v>
      </c>
      <c r="D888">
        <f>AVERAGE(Table_Data[[#This Row],[Salary (Min)]:[Salary (Max)]])</f>
        <v>68000</v>
      </c>
      <c r="E888" t="s">
        <v>7154</v>
      </c>
      <c r="F888" t="s">
        <v>3859</v>
      </c>
      <c r="G888" t="s">
        <v>7679</v>
      </c>
      <c r="H888" t="s">
        <v>35</v>
      </c>
      <c r="I888" t="s">
        <v>563</v>
      </c>
      <c r="J888" t="s">
        <v>24</v>
      </c>
      <c r="K888" t="b">
        <v>0</v>
      </c>
      <c r="L888">
        <v>1</v>
      </c>
      <c r="M888">
        <v>0</v>
      </c>
      <c r="N888">
        <v>0</v>
      </c>
      <c r="O888">
        <v>0</v>
      </c>
      <c r="P888">
        <v>0</v>
      </c>
      <c r="Q888">
        <v>1</v>
      </c>
    </row>
    <row r="889" spans="1:17" x14ac:dyDescent="0.3">
      <c r="A889" t="s">
        <v>41</v>
      </c>
      <c r="B889">
        <v>48000</v>
      </c>
      <c r="C889">
        <v>88000</v>
      </c>
      <c r="D889">
        <f>AVERAGE(Table_Data[[#This Row],[Salary (Min)]:[Salary (Max)]])</f>
        <v>68000</v>
      </c>
      <c r="E889" t="s">
        <v>6189</v>
      </c>
      <c r="F889" t="s">
        <v>395</v>
      </c>
      <c r="G889" t="s">
        <v>7680</v>
      </c>
      <c r="H889" t="s">
        <v>91</v>
      </c>
      <c r="I889" t="s">
        <v>222</v>
      </c>
      <c r="J889" t="s">
        <v>106</v>
      </c>
      <c r="K889" t="b">
        <v>0</v>
      </c>
      <c r="L889">
        <v>1</v>
      </c>
      <c r="M889">
        <v>1</v>
      </c>
      <c r="N889">
        <v>0</v>
      </c>
      <c r="O889">
        <v>1</v>
      </c>
      <c r="P889">
        <v>1</v>
      </c>
      <c r="Q889">
        <v>0</v>
      </c>
    </row>
    <row r="890" spans="1:17" x14ac:dyDescent="0.3">
      <c r="A890" t="s">
        <v>41</v>
      </c>
      <c r="B890">
        <v>48000</v>
      </c>
      <c r="C890">
        <v>88000</v>
      </c>
      <c r="D890">
        <f>AVERAGE(Table_Data[[#This Row],[Salary (Min)]:[Salary (Max)]])</f>
        <v>68000</v>
      </c>
      <c r="E890" t="s">
        <v>6445</v>
      </c>
      <c r="F890" t="s">
        <v>3874</v>
      </c>
      <c r="G890" t="s">
        <v>7678</v>
      </c>
      <c r="H890" t="s">
        <v>91</v>
      </c>
      <c r="I890" t="s">
        <v>99</v>
      </c>
      <c r="J890" t="s">
        <v>106</v>
      </c>
      <c r="K890" t="b">
        <v>0</v>
      </c>
      <c r="L890">
        <v>1</v>
      </c>
      <c r="M890">
        <v>0</v>
      </c>
      <c r="N890">
        <v>0</v>
      </c>
      <c r="O890">
        <v>0</v>
      </c>
      <c r="P890">
        <v>1</v>
      </c>
      <c r="Q890">
        <v>1</v>
      </c>
    </row>
    <row r="891" spans="1:17" x14ac:dyDescent="0.3">
      <c r="A891" t="s">
        <v>41</v>
      </c>
      <c r="B891">
        <v>48000</v>
      </c>
      <c r="C891">
        <v>88000</v>
      </c>
      <c r="D891">
        <f>AVERAGE(Table_Data[[#This Row],[Salary (Min)]:[Salary (Max)]])</f>
        <v>68000</v>
      </c>
      <c r="E891" t="s">
        <v>7177</v>
      </c>
      <c r="F891" t="s">
        <v>1362</v>
      </c>
      <c r="G891" t="s">
        <v>7681</v>
      </c>
      <c r="H891" t="s">
        <v>20</v>
      </c>
      <c r="I891" t="s">
        <v>29</v>
      </c>
      <c r="J891" t="s">
        <v>120</v>
      </c>
      <c r="K891" t="b">
        <v>0</v>
      </c>
      <c r="L891">
        <v>1</v>
      </c>
      <c r="M891">
        <v>0</v>
      </c>
      <c r="N891">
        <v>0</v>
      </c>
      <c r="O891">
        <v>0</v>
      </c>
      <c r="P891">
        <v>0</v>
      </c>
      <c r="Q891">
        <v>0</v>
      </c>
    </row>
    <row r="892" spans="1:17" x14ac:dyDescent="0.3">
      <c r="A892" t="s">
        <v>41</v>
      </c>
      <c r="B892">
        <v>48000</v>
      </c>
      <c r="C892">
        <v>88000</v>
      </c>
      <c r="D892">
        <f>AVERAGE(Table_Data[[#This Row],[Salary (Min)]:[Salary (Max)]])</f>
        <v>68000</v>
      </c>
      <c r="E892" t="s">
        <v>6762</v>
      </c>
      <c r="F892" t="s">
        <v>3874</v>
      </c>
      <c r="G892" t="s">
        <v>7678</v>
      </c>
      <c r="H892" t="s">
        <v>35</v>
      </c>
      <c r="I892" t="s">
        <v>222</v>
      </c>
      <c r="J892" t="s">
        <v>24</v>
      </c>
      <c r="K892" t="b">
        <v>0</v>
      </c>
      <c r="L892">
        <v>0</v>
      </c>
      <c r="M892">
        <v>0</v>
      </c>
      <c r="N892">
        <v>0</v>
      </c>
      <c r="O892">
        <v>0</v>
      </c>
      <c r="P892">
        <v>0</v>
      </c>
      <c r="Q892">
        <v>1</v>
      </c>
    </row>
    <row r="893" spans="1:17" x14ac:dyDescent="0.3">
      <c r="A893" t="s">
        <v>41</v>
      </c>
      <c r="B893">
        <v>48000</v>
      </c>
      <c r="C893">
        <v>88000</v>
      </c>
      <c r="D893">
        <f>AVERAGE(Table_Data[[#This Row],[Salary (Min)]:[Salary (Max)]])</f>
        <v>68000</v>
      </c>
      <c r="E893" t="s">
        <v>7179</v>
      </c>
      <c r="F893" t="s">
        <v>395</v>
      </c>
      <c r="G893" t="s">
        <v>7680</v>
      </c>
      <c r="H893" t="s">
        <v>35</v>
      </c>
      <c r="I893" t="s">
        <v>222</v>
      </c>
      <c r="J893" t="s">
        <v>31</v>
      </c>
      <c r="K893" t="b">
        <v>0</v>
      </c>
      <c r="L893">
        <v>0</v>
      </c>
      <c r="M893">
        <v>0</v>
      </c>
      <c r="N893">
        <v>0</v>
      </c>
      <c r="O893">
        <v>0</v>
      </c>
      <c r="P893">
        <v>0</v>
      </c>
      <c r="Q893">
        <v>0</v>
      </c>
    </row>
    <row r="894" spans="1:17" x14ac:dyDescent="0.3">
      <c r="A894" t="s">
        <v>41</v>
      </c>
      <c r="B894">
        <v>48000</v>
      </c>
      <c r="C894">
        <v>88000</v>
      </c>
      <c r="D894">
        <f>AVERAGE(Table_Data[[#This Row],[Salary (Min)]:[Salary (Max)]])</f>
        <v>68000</v>
      </c>
      <c r="E894" t="s">
        <v>7178</v>
      </c>
      <c r="F894" t="s">
        <v>1379</v>
      </c>
      <c r="G894" t="s">
        <v>7677</v>
      </c>
      <c r="H894" t="s">
        <v>51</v>
      </c>
      <c r="I894" t="s">
        <v>282</v>
      </c>
      <c r="J894" t="s">
        <v>39</v>
      </c>
      <c r="K894" t="b">
        <v>0</v>
      </c>
      <c r="L894">
        <v>1</v>
      </c>
      <c r="M894">
        <v>0</v>
      </c>
      <c r="N894">
        <v>0</v>
      </c>
      <c r="O894">
        <v>1</v>
      </c>
      <c r="P894">
        <v>0</v>
      </c>
      <c r="Q894">
        <v>1</v>
      </c>
    </row>
    <row r="895" spans="1:17" x14ac:dyDescent="0.3">
      <c r="A895" t="s">
        <v>41</v>
      </c>
      <c r="B895">
        <v>48000</v>
      </c>
      <c r="C895">
        <v>88000</v>
      </c>
      <c r="D895">
        <f>AVERAGE(Table_Data[[#This Row],[Salary (Min)]:[Salary (Max)]])</f>
        <v>68000</v>
      </c>
      <c r="E895" t="s">
        <v>6224</v>
      </c>
      <c r="F895" t="s">
        <v>3874</v>
      </c>
      <c r="G895" t="s">
        <v>7678</v>
      </c>
      <c r="H895" t="s">
        <v>91</v>
      </c>
      <c r="I895" t="s">
        <v>366</v>
      </c>
      <c r="J895" t="s">
        <v>155</v>
      </c>
      <c r="K895" t="b">
        <v>0</v>
      </c>
      <c r="L895">
        <v>0</v>
      </c>
      <c r="M895">
        <v>1</v>
      </c>
      <c r="N895">
        <v>0</v>
      </c>
      <c r="O895">
        <v>0</v>
      </c>
      <c r="P895">
        <v>0</v>
      </c>
      <c r="Q895">
        <v>1</v>
      </c>
    </row>
    <row r="896" spans="1:17" x14ac:dyDescent="0.3">
      <c r="A896" t="s">
        <v>41</v>
      </c>
      <c r="B896">
        <v>48000</v>
      </c>
      <c r="C896">
        <v>88000</v>
      </c>
      <c r="D896">
        <f>AVERAGE(Table_Data[[#This Row],[Salary (Min)]:[Salary (Max)]])</f>
        <v>68000</v>
      </c>
      <c r="E896" t="s">
        <v>7134</v>
      </c>
      <c r="F896" t="s">
        <v>3859</v>
      </c>
      <c r="G896" t="s">
        <v>7679</v>
      </c>
      <c r="H896" t="s">
        <v>20</v>
      </c>
      <c r="I896" t="s">
        <v>4023</v>
      </c>
      <c r="J896" t="s">
        <v>24</v>
      </c>
      <c r="K896" t="b">
        <v>0</v>
      </c>
      <c r="L896">
        <v>1</v>
      </c>
      <c r="M896">
        <v>0</v>
      </c>
      <c r="N896">
        <v>0</v>
      </c>
      <c r="O896">
        <v>0</v>
      </c>
      <c r="P896">
        <v>1</v>
      </c>
      <c r="Q896">
        <v>1</v>
      </c>
    </row>
    <row r="897" spans="1:17" x14ac:dyDescent="0.3">
      <c r="A897" t="s">
        <v>41</v>
      </c>
      <c r="B897">
        <v>48000</v>
      </c>
      <c r="C897">
        <v>88000</v>
      </c>
      <c r="D897">
        <f>AVERAGE(Table_Data[[#This Row],[Salary (Min)]:[Salary (Max)]])</f>
        <v>68000</v>
      </c>
      <c r="E897" t="s">
        <v>6482</v>
      </c>
      <c r="F897" t="s">
        <v>3854</v>
      </c>
      <c r="G897" t="s">
        <v>7682</v>
      </c>
      <c r="H897" t="s">
        <v>118</v>
      </c>
      <c r="I897" t="s">
        <v>46</v>
      </c>
      <c r="J897" t="s">
        <v>160</v>
      </c>
      <c r="K897" t="b">
        <v>0</v>
      </c>
      <c r="L897">
        <v>1</v>
      </c>
      <c r="M897">
        <v>1</v>
      </c>
      <c r="N897">
        <v>1</v>
      </c>
      <c r="O897">
        <v>1</v>
      </c>
      <c r="P897">
        <v>1</v>
      </c>
      <c r="Q897">
        <v>1</v>
      </c>
    </row>
    <row r="898" spans="1:17" x14ac:dyDescent="0.3">
      <c r="A898" t="s">
        <v>41</v>
      </c>
      <c r="B898">
        <v>48000</v>
      </c>
      <c r="C898">
        <v>88000</v>
      </c>
      <c r="D898">
        <f>AVERAGE(Table_Data[[#This Row],[Salary (Min)]:[Salary (Max)]])</f>
        <v>68000</v>
      </c>
      <c r="E898" t="s">
        <v>6762</v>
      </c>
      <c r="F898" t="s">
        <v>3874</v>
      </c>
      <c r="G898" t="s">
        <v>7678</v>
      </c>
      <c r="H898" t="s">
        <v>35</v>
      </c>
      <c r="I898" t="s">
        <v>222</v>
      </c>
      <c r="J898" t="s">
        <v>24</v>
      </c>
      <c r="K898" t="b">
        <v>0</v>
      </c>
      <c r="L898">
        <v>1</v>
      </c>
      <c r="M898">
        <v>0</v>
      </c>
      <c r="N898">
        <v>0</v>
      </c>
      <c r="O898">
        <v>0</v>
      </c>
      <c r="P898">
        <v>1</v>
      </c>
      <c r="Q898">
        <v>0</v>
      </c>
    </row>
    <row r="899" spans="1:17" x14ac:dyDescent="0.3">
      <c r="A899" t="s">
        <v>41</v>
      </c>
      <c r="B899">
        <v>48000</v>
      </c>
      <c r="C899">
        <v>88000</v>
      </c>
      <c r="D899">
        <f>AVERAGE(Table_Data[[#This Row],[Salary (Min)]:[Salary (Max)]])</f>
        <v>68000</v>
      </c>
      <c r="E899" t="s">
        <v>6210</v>
      </c>
      <c r="F899" t="s">
        <v>1362</v>
      </c>
      <c r="G899" t="s">
        <v>7681</v>
      </c>
      <c r="H899" t="s">
        <v>51</v>
      </c>
      <c r="I899" t="s">
        <v>46</v>
      </c>
      <c r="J899" t="s">
        <v>24</v>
      </c>
      <c r="K899" t="b">
        <v>0</v>
      </c>
      <c r="L899">
        <v>0</v>
      </c>
      <c r="M899">
        <v>0</v>
      </c>
      <c r="N899">
        <v>0</v>
      </c>
      <c r="O899">
        <v>0</v>
      </c>
      <c r="P899">
        <v>0</v>
      </c>
      <c r="Q899">
        <v>0</v>
      </c>
    </row>
    <row r="900" spans="1:17" x14ac:dyDescent="0.3">
      <c r="A900" t="s">
        <v>41</v>
      </c>
      <c r="B900">
        <v>48000</v>
      </c>
      <c r="C900">
        <v>88000</v>
      </c>
      <c r="D900">
        <f>AVERAGE(Table_Data[[#This Row],[Salary (Min)]:[Salary (Max)]])</f>
        <v>68000</v>
      </c>
      <c r="E900" t="s">
        <v>7136</v>
      </c>
      <c r="F900" t="s">
        <v>395</v>
      </c>
      <c r="G900" t="s">
        <v>7680</v>
      </c>
      <c r="H900" t="s">
        <v>72</v>
      </c>
      <c r="I900" t="s">
        <v>99</v>
      </c>
      <c r="J900" t="s">
        <v>229</v>
      </c>
      <c r="K900" t="b">
        <v>0</v>
      </c>
      <c r="L900">
        <v>1</v>
      </c>
      <c r="M900">
        <v>1</v>
      </c>
      <c r="N900">
        <v>0</v>
      </c>
      <c r="O900">
        <v>1</v>
      </c>
      <c r="P900">
        <v>1</v>
      </c>
      <c r="Q900">
        <v>0</v>
      </c>
    </row>
    <row r="901" spans="1:17" x14ac:dyDescent="0.3">
      <c r="A901" t="s">
        <v>41</v>
      </c>
      <c r="B901">
        <v>48000</v>
      </c>
      <c r="C901">
        <v>88000</v>
      </c>
      <c r="D901">
        <f>AVERAGE(Table_Data[[#This Row],[Salary (Min)]:[Salary (Max)]])</f>
        <v>68000</v>
      </c>
      <c r="E901" t="s">
        <v>6224</v>
      </c>
      <c r="F901" t="s">
        <v>3874</v>
      </c>
      <c r="G901" t="s">
        <v>7678</v>
      </c>
      <c r="H901" t="s">
        <v>91</v>
      </c>
      <c r="I901" t="s">
        <v>366</v>
      </c>
      <c r="J901" t="s">
        <v>155</v>
      </c>
      <c r="K901" t="b">
        <v>0</v>
      </c>
      <c r="L901">
        <v>1</v>
      </c>
      <c r="M901">
        <v>1</v>
      </c>
      <c r="N901">
        <v>1</v>
      </c>
      <c r="O901">
        <v>1</v>
      </c>
      <c r="P901">
        <v>0</v>
      </c>
      <c r="Q901">
        <v>1</v>
      </c>
    </row>
    <row r="902" spans="1:17" x14ac:dyDescent="0.3">
      <c r="A902" t="s">
        <v>41</v>
      </c>
      <c r="B902">
        <v>48000</v>
      </c>
      <c r="C902">
        <v>88000</v>
      </c>
      <c r="D902">
        <f>AVERAGE(Table_Data[[#This Row],[Salary (Min)]:[Salary (Max)]])</f>
        <v>68000</v>
      </c>
      <c r="E902" t="s">
        <v>7170</v>
      </c>
      <c r="F902" t="s">
        <v>395</v>
      </c>
      <c r="G902" t="s">
        <v>7680</v>
      </c>
      <c r="H902" t="s">
        <v>91</v>
      </c>
      <c r="I902" t="s">
        <v>46</v>
      </c>
      <c r="J902" t="s">
        <v>39</v>
      </c>
      <c r="K902" t="b">
        <v>0</v>
      </c>
      <c r="L902">
        <v>0</v>
      </c>
      <c r="M902">
        <v>0</v>
      </c>
      <c r="N902">
        <v>0</v>
      </c>
      <c r="O902">
        <v>0</v>
      </c>
      <c r="P902">
        <v>0</v>
      </c>
      <c r="Q902">
        <v>0</v>
      </c>
    </row>
    <row r="903" spans="1:17" x14ac:dyDescent="0.3">
      <c r="A903" t="s">
        <v>41</v>
      </c>
      <c r="B903">
        <v>48000</v>
      </c>
      <c r="C903">
        <v>96000</v>
      </c>
      <c r="D903">
        <f>AVERAGE(Table_Data[[#This Row],[Salary (Min)]:[Salary (Max)]])</f>
        <v>72000</v>
      </c>
      <c r="E903" t="s">
        <v>6453</v>
      </c>
      <c r="F903" t="s">
        <v>103</v>
      </c>
      <c r="G903" t="s">
        <v>7690</v>
      </c>
      <c r="H903" t="s">
        <v>118</v>
      </c>
      <c r="I903" t="s">
        <v>222</v>
      </c>
      <c r="J903" t="s">
        <v>160</v>
      </c>
      <c r="K903" t="b">
        <v>0</v>
      </c>
      <c r="L903">
        <v>0</v>
      </c>
      <c r="M903">
        <v>0</v>
      </c>
      <c r="N903">
        <v>0</v>
      </c>
      <c r="O903">
        <v>0</v>
      </c>
      <c r="P903">
        <v>0</v>
      </c>
      <c r="Q903">
        <v>1</v>
      </c>
    </row>
    <row r="904" spans="1:17" x14ac:dyDescent="0.3">
      <c r="A904" t="s">
        <v>41</v>
      </c>
      <c r="B904">
        <v>48000</v>
      </c>
      <c r="C904">
        <v>96000</v>
      </c>
      <c r="D904">
        <f>AVERAGE(Table_Data[[#This Row],[Salary (Min)]:[Salary (Max)]])</f>
        <v>72000</v>
      </c>
      <c r="E904" t="s">
        <v>6452</v>
      </c>
      <c r="F904" t="s">
        <v>474</v>
      </c>
      <c r="G904" t="s">
        <v>7816</v>
      </c>
      <c r="H904" t="s">
        <v>28</v>
      </c>
      <c r="I904" t="s">
        <v>58</v>
      </c>
      <c r="J904" t="s">
        <v>132</v>
      </c>
      <c r="K904" t="b">
        <v>0</v>
      </c>
      <c r="L904">
        <v>0</v>
      </c>
      <c r="M904">
        <v>0</v>
      </c>
      <c r="N904">
        <v>0</v>
      </c>
      <c r="O904">
        <v>0</v>
      </c>
      <c r="P904">
        <v>0</v>
      </c>
      <c r="Q904">
        <v>1</v>
      </c>
    </row>
    <row r="905" spans="1:17" x14ac:dyDescent="0.3">
      <c r="A905" t="s">
        <v>6172</v>
      </c>
      <c r="B905">
        <v>48000</v>
      </c>
      <c r="C905">
        <v>96000</v>
      </c>
      <c r="D905">
        <f>AVERAGE(Table_Data[[#This Row],[Salary (Min)]:[Salary (Max)]])</f>
        <v>72000</v>
      </c>
      <c r="E905" t="s">
        <v>6224</v>
      </c>
      <c r="F905" t="s">
        <v>1323</v>
      </c>
      <c r="G905" t="s">
        <v>7817</v>
      </c>
      <c r="H905" t="s">
        <v>91</v>
      </c>
      <c r="I905" t="s">
        <v>366</v>
      </c>
      <c r="J905" t="s">
        <v>155</v>
      </c>
      <c r="K905" t="b">
        <v>0</v>
      </c>
      <c r="L905">
        <v>0</v>
      </c>
      <c r="M905">
        <v>0</v>
      </c>
      <c r="N905">
        <v>0</v>
      </c>
      <c r="O905">
        <v>0</v>
      </c>
      <c r="P905">
        <v>0</v>
      </c>
      <c r="Q905">
        <v>1</v>
      </c>
    </row>
    <row r="906" spans="1:17" x14ac:dyDescent="0.3">
      <c r="A906" t="s">
        <v>41</v>
      </c>
      <c r="B906">
        <v>48000</v>
      </c>
      <c r="C906">
        <v>96000</v>
      </c>
      <c r="D906">
        <f>AVERAGE(Table_Data[[#This Row],[Salary (Min)]:[Salary (Max)]])</f>
        <v>72000</v>
      </c>
      <c r="E906" t="s">
        <v>6358</v>
      </c>
      <c r="F906" t="s">
        <v>19</v>
      </c>
      <c r="G906" t="s">
        <v>7692</v>
      </c>
      <c r="H906" t="s">
        <v>28</v>
      </c>
      <c r="I906" t="s">
        <v>58</v>
      </c>
      <c r="J906" t="s">
        <v>132</v>
      </c>
      <c r="K906" t="b">
        <v>0</v>
      </c>
      <c r="L906">
        <v>0</v>
      </c>
      <c r="M906">
        <v>0</v>
      </c>
      <c r="N906">
        <v>0</v>
      </c>
      <c r="O906">
        <v>0</v>
      </c>
      <c r="P906">
        <v>0</v>
      </c>
      <c r="Q906">
        <v>0</v>
      </c>
    </row>
    <row r="907" spans="1:17" x14ac:dyDescent="0.3">
      <c r="A907" t="s">
        <v>41</v>
      </c>
      <c r="B907">
        <v>48000</v>
      </c>
      <c r="C907">
        <v>96000</v>
      </c>
      <c r="D907">
        <f>AVERAGE(Table_Data[[#This Row],[Salary (Min)]:[Salary (Max)]])</f>
        <v>72000</v>
      </c>
      <c r="E907" t="s">
        <v>6264</v>
      </c>
      <c r="F907" t="s">
        <v>19</v>
      </c>
      <c r="G907" t="s">
        <v>7692</v>
      </c>
      <c r="H907" t="s">
        <v>118</v>
      </c>
      <c r="I907" t="s">
        <v>46</v>
      </c>
      <c r="J907" t="s">
        <v>47</v>
      </c>
      <c r="K907" t="b">
        <v>0</v>
      </c>
      <c r="L907">
        <v>0</v>
      </c>
      <c r="M907">
        <v>0</v>
      </c>
      <c r="N907">
        <v>0</v>
      </c>
      <c r="O907">
        <v>1</v>
      </c>
      <c r="P907">
        <v>0</v>
      </c>
      <c r="Q907">
        <v>1</v>
      </c>
    </row>
    <row r="908" spans="1:17" x14ac:dyDescent="0.3">
      <c r="A908" t="s">
        <v>41</v>
      </c>
      <c r="B908">
        <v>48000</v>
      </c>
      <c r="C908">
        <v>96000</v>
      </c>
      <c r="D908">
        <f>AVERAGE(Table_Data[[#This Row],[Salary (Min)]:[Salary (Max)]])</f>
        <v>72000</v>
      </c>
      <c r="E908" t="s">
        <v>6449</v>
      </c>
      <c r="F908" t="s">
        <v>1313</v>
      </c>
      <c r="G908" t="s">
        <v>7818</v>
      </c>
      <c r="H908" t="s">
        <v>51</v>
      </c>
      <c r="I908" t="s">
        <v>29</v>
      </c>
      <c r="J908" t="s">
        <v>39</v>
      </c>
      <c r="K908" t="b">
        <v>0</v>
      </c>
      <c r="L908">
        <v>0</v>
      </c>
      <c r="M908">
        <v>0</v>
      </c>
      <c r="N908">
        <v>0</v>
      </c>
      <c r="O908">
        <v>0</v>
      </c>
      <c r="P908">
        <v>0</v>
      </c>
      <c r="Q908">
        <v>1</v>
      </c>
    </row>
    <row r="909" spans="1:17" x14ac:dyDescent="0.3">
      <c r="A909" t="s">
        <v>41</v>
      </c>
      <c r="B909">
        <v>48000</v>
      </c>
      <c r="C909">
        <v>96000</v>
      </c>
      <c r="D909">
        <f>AVERAGE(Table_Data[[#This Row],[Salary (Min)]:[Salary (Max)]])</f>
        <v>72000</v>
      </c>
      <c r="E909" t="s">
        <v>6255</v>
      </c>
      <c r="F909" t="s">
        <v>103</v>
      </c>
      <c r="G909" t="s">
        <v>7690</v>
      </c>
      <c r="H909" t="s">
        <v>28</v>
      </c>
      <c r="I909" t="s">
        <v>178</v>
      </c>
      <c r="J909" t="s">
        <v>132</v>
      </c>
      <c r="K909" t="b">
        <v>0</v>
      </c>
      <c r="L909">
        <v>1</v>
      </c>
      <c r="M909">
        <v>1</v>
      </c>
      <c r="N909">
        <v>0</v>
      </c>
      <c r="O909">
        <v>1</v>
      </c>
      <c r="P909">
        <v>0</v>
      </c>
      <c r="Q909">
        <v>1</v>
      </c>
    </row>
    <row r="910" spans="1:17" x14ac:dyDescent="0.3">
      <c r="A910" t="s">
        <v>6172</v>
      </c>
      <c r="B910">
        <v>48000</v>
      </c>
      <c r="C910">
        <v>96000</v>
      </c>
      <c r="D910">
        <f>AVERAGE(Table_Data[[#This Row],[Salary (Min)]:[Salary (Max)]])</f>
        <v>72000</v>
      </c>
      <c r="E910" t="s">
        <v>6448</v>
      </c>
      <c r="F910" t="s">
        <v>19</v>
      </c>
      <c r="G910" t="s">
        <v>7692</v>
      </c>
      <c r="H910" t="s">
        <v>20</v>
      </c>
      <c r="I910" t="s">
        <v>1306</v>
      </c>
      <c r="J910" t="s">
        <v>441</v>
      </c>
      <c r="K910" t="b">
        <v>0</v>
      </c>
      <c r="L910">
        <v>0</v>
      </c>
      <c r="M910">
        <v>0</v>
      </c>
      <c r="N910">
        <v>0</v>
      </c>
      <c r="O910">
        <v>0</v>
      </c>
      <c r="P910">
        <v>0</v>
      </c>
      <c r="Q910">
        <v>0</v>
      </c>
    </row>
    <row r="911" spans="1:17" x14ac:dyDescent="0.3">
      <c r="A911" t="s">
        <v>41</v>
      </c>
      <c r="B911">
        <v>48000</v>
      </c>
      <c r="C911">
        <v>96000</v>
      </c>
      <c r="D911">
        <f>AVERAGE(Table_Data[[#This Row],[Salary (Min)]:[Salary (Max)]])</f>
        <v>72000</v>
      </c>
      <c r="E911" t="s">
        <v>6442</v>
      </c>
      <c r="F911" t="s">
        <v>19</v>
      </c>
      <c r="G911" t="s">
        <v>7692</v>
      </c>
      <c r="H911" t="s">
        <v>137</v>
      </c>
      <c r="I911" t="s">
        <v>222</v>
      </c>
      <c r="J911" t="s">
        <v>39</v>
      </c>
      <c r="K911" t="b">
        <v>0</v>
      </c>
      <c r="L911">
        <v>1</v>
      </c>
      <c r="M911">
        <v>0</v>
      </c>
      <c r="N911">
        <v>0</v>
      </c>
      <c r="O911">
        <v>0</v>
      </c>
      <c r="P911">
        <v>0</v>
      </c>
      <c r="Q911">
        <v>1</v>
      </c>
    </row>
    <row r="912" spans="1:17" x14ac:dyDescent="0.3">
      <c r="A912" t="s">
        <v>41</v>
      </c>
      <c r="B912">
        <v>48000</v>
      </c>
      <c r="C912">
        <v>96000</v>
      </c>
      <c r="D912">
        <f>AVERAGE(Table_Data[[#This Row],[Salary (Min)]:[Salary (Max)]])</f>
        <v>72000</v>
      </c>
      <c r="E912" t="s">
        <v>6414</v>
      </c>
      <c r="F912" t="s">
        <v>1240</v>
      </c>
      <c r="G912" t="s">
        <v>7819</v>
      </c>
      <c r="H912" t="s">
        <v>91</v>
      </c>
      <c r="I912" t="s">
        <v>119</v>
      </c>
      <c r="J912" t="s">
        <v>39</v>
      </c>
      <c r="K912" t="b">
        <v>0</v>
      </c>
      <c r="L912">
        <v>1</v>
      </c>
      <c r="M912">
        <v>0</v>
      </c>
      <c r="N912">
        <v>0</v>
      </c>
      <c r="O912">
        <v>0</v>
      </c>
      <c r="P912">
        <v>0</v>
      </c>
      <c r="Q912">
        <v>1</v>
      </c>
    </row>
    <row r="913" spans="1:17" x14ac:dyDescent="0.3">
      <c r="A913" t="s">
        <v>41</v>
      </c>
      <c r="B913">
        <v>48000</v>
      </c>
      <c r="C913">
        <v>96000</v>
      </c>
      <c r="D913">
        <f>AVERAGE(Table_Data[[#This Row],[Salary (Min)]:[Salary (Max)]])</f>
        <v>72000</v>
      </c>
      <c r="E913" t="s">
        <v>6459</v>
      </c>
      <c r="F913" t="s">
        <v>95</v>
      </c>
      <c r="G913" t="s">
        <v>7764</v>
      </c>
      <c r="H913" t="s">
        <v>35</v>
      </c>
      <c r="I913" t="s">
        <v>29</v>
      </c>
      <c r="J913" t="s">
        <v>39</v>
      </c>
      <c r="K913" t="b">
        <v>0</v>
      </c>
      <c r="L913">
        <v>1</v>
      </c>
      <c r="M913">
        <v>0</v>
      </c>
      <c r="N913">
        <v>1</v>
      </c>
      <c r="O913">
        <v>1</v>
      </c>
      <c r="P913">
        <v>0</v>
      </c>
      <c r="Q913">
        <v>1</v>
      </c>
    </row>
    <row r="914" spans="1:17" x14ac:dyDescent="0.3">
      <c r="A914" t="s">
        <v>6172</v>
      </c>
      <c r="B914">
        <v>48000</v>
      </c>
      <c r="C914">
        <v>88000</v>
      </c>
      <c r="D914">
        <f>AVERAGE(Table_Data[[#This Row],[Salary (Min)]:[Salary (Max)]])</f>
        <v>68000</v>
      </c>
      <c r="E914" t="s">
        <v>6205</v>
      </c>
      <c r="F914" t="s">
        <v>1362</v>
      </c>
      <c r="G914" t="s">
        <v>7681</v>
      </c>
      <c r="H914" t="s">
        <v>28</v>
      </c>
      <c r="I914" t="s">
        <v>222</v>
      </c>
      <c r="J914" t="s">
        <v>75</v>
      </c>
      <c r="K914" t="b">
        <v>0</v>
      </c>
      <c r="L914">
        <v>1</v>
      </c>
      <c r="M914">
        <v>0</v>
      </c>
      <c r="N914">
        <v>0</v>
      </c>
      <c r="O914">
        <v>1</v>
      </c>
      <c r="P914">
        <v>0</v>
      </c>
      <c r="Q914">
        <v>1</v>
      </c>
    </row>
    <row r="915" spans="1:17" x14ac:dyDescent="0.3">
      <c r="A915" t="s">
        <v>41</v>
      </c>
      <c r="B915">
        <v>48000</v>
      </c>
      <c r="C915">
        <v>88000</v>
      </c>
      <c r="D915">
        <f>AVERAGE(Table_Data[[#This Row],[Salary (Min)]:[Salary (Max)]])</f>
        <v>68000</v>
      </c>
      <c r="E915" t="s">
        <v>7169</v>
      </c>
      <c r="F915" t="s">
        <v>1379</v>
      </c>
      <c r="G915" t="s">
        <v>7677</v>
      </c>
      <c r="H915" t="s">
        <v>72</v>
      </c>
      <c r="I915" t="s">
        <v>2590</v>
      </c>
      <c r="J915" t="s">
        <v>75</v>
      </c>
      <c r="K915" t="b">
        <v>0</v>
      </c>
      <c r="L915">
        <v>1</v>
      </c>
      <c r="M915">
        <v>0</v>
      </c>
      <c r="N915">
        <v>0</v>
      </c>
      <c r="O915">
        <v>0</v>
      </c>
      <c r="P915">
        <v>0</v>
      </c>
      <c r="Q915">
        <v>1</v>
      </c>
    </row>
    <row r="916" spans="1:17" x14ac:dyDescent="0.3">
      <c r="A916" t="s">
        <v>41</v>
      </c>
      <c r="B916">
        <v>48000</v>
      </c>
      <c r="C916">
        <v>96000</v>
      </c>
      <c r="D916">
        <f>AVERAGE(Table_Data[[#This Row],[Salary (Min)]:[Salary (Max)]])</f>
        <v>72000</v>
      </c>
      <c r="E916" t="s">
        <v>6425</v>
      </c>
      <c r="F916" t="s">
        <v>19</v>
      </c>
      <c r="G916" t="s">
        <v>7692</v>
      </c>
      <c r="H916" t="s">
        <v>35</v>
      </c>
      <c r="I916" t="s">
        <v>475</v>
      </c>
      <c r="J916" t="s">
        <v>39</v>
      </c>
      <c r="K916" t="b">
        <v>0</v>
      </c>
      <c r="L916">
        <v>0</v>
      </c>
      <c r="M916">
        <v>0</v>
      </c>
      <c r="N916">
        <v>0</v>
      </c>
      <c r="O916">
        <v>0</v>
      </c>
      <c r="P916">
        <v>0</v>
      </c>
      <c r="Q916">
        <v>0</v>
      </c>
    </row>
    <row r="917" spans="1:17" x14ac:dyDescent="0.3">
      <c r="A917" t="s">
        <v>41</v>
      </c>
      <c r="B917">
        <v>48000</v>
      </c>
      <c r="C917">
        <v>96000</v>
      </c>
      <c r="D917">
        <f>AVERAGE(Table_Data[[#This Row],[Salary (Min)]:[Salary (Max)]])</f>
        <v>72000</v>
      </c>
      <c r="E917" t="s">
        <v>6456</v>
      </c>
      <c r="F917" t="s">
        <v>1343</v>
      </c>
      <c r="G917" t="s">
        <v>7820</v>
      </c>
      <c r="H917" t="s">
        <v>35</v>
      </c>
      <c r="I917" t="s">
        <v>46</v>
      </c>
      <c r="J917" t="s">
        <v>75</v>
      </c>
      <c r="K917" t="b">
        <v>0</v>
      </c>
      <c r="L917">
        <v>1</v>
      </c>
      <c r="M917">
        <v>1</v>
      </c>
      <c r="N917">
        <v>0</v>
      </c>
      <c r="O917">
        <v>1</v>
      </c>
      <c r="P917">
        <v>0</v>
      </c>
      <c r="Q917">
        <v>1</v>
      </c>
    </row>
    <row r="918" spans="1:17" x14ac:dyDescent="0.3">
      <c r="A918" t="s">
        <v>41</v>
      </c>
      <c r="B918">
        <v>48000</v>
      </c>
      <c r="C918">
        <v>96000</v>
      </c>
      <c r="D918">
        <f>AVERAGE(Table_Data[[#This Row],[Salary (Min)]:[Salary (Max)]])</f>
        <v>72000</v>
      </c>
      <c r="E918" t="s">
        <v>6455</v>
      </c>
      <c r="F918" t="s">
        <v>1042</v>
      </c>
      <c r="G918" t="s">
        <v>7821</v>
      </c>
      <c r="H918" t="s">
        <v>35</v>
      </c>
      <c r="I918" t="s">
        <v>186</v>
      </c>
      <c r="J918" t="s">
        <v>132</v>
      </c>
      <c r="K918" t="b">
        <v>0</v>
      </c>
      <c r="L918">
        <v>1</v>
      </c>
      <c r="M918">
        <v>0</v>
      </c>
      <c r="N918">
        <v>0</v>
      </c>
      <c r="O918">
        <v>1</v>
      </c>
      <c r="P918">
        <v>0</v>
      </c>
      <c r="Q918">
        <v>1</v>
      </c>
    </row>
    <row r="919" spans="1:17" x14ac:dyDescent="0.3">
      <c r="A919" t="s">
        <v>41</v>
      </c>
      <c r="B919">
        <v>48000</v>
      </c>
      <c r="C919">
        <v>96000</v>
      </c>
      <c r="D919">
        <f>AVERAGE(Table_Data[[#This Row],[Salary (Min)]:[Salary (Max)]])</f>
        <v>72000</v>
      </c>
      <c r="E919" t="s">
        <v>6365</v>
      </c>
      <c r="F919" t="s">
        <v>173</v>
      </c>
      <c r="G919" t="s">
        <v>7689</v>
      </c>
      <c r="H919" t="s">
        <v>51</v>
      </c>
      <c r="I919" t="s">
        <v>46</v>
      </c>
      <c r="J919" t="s">
        <v>47</v>
      </c>
      <c r="K919" t="b">
        <v>0</v>
      </c>
      <c r="L919">
        <v>1</v>
      </c>
      <c r="M919">
        <v>0</v>
      </c>
      <c r="N919">
        <v>0</v>
      </c>
      <c r="O919">
        <v>0</v>
      </c>
      <c r="P919">
        <v>0</v>
      </c>
      <c r="Q919">
        <v>0</v>
      </c>
    </row>
    <row r="920" spans="1:17" x14ac:dyDescent="0.3">
      <c r="A920" t="s">
        <v>41</v>
      </c>
      <c r="B920">
        <v>48000</v>
      </c>
      <c r="C920">
        <v>96000</v>
      </c>
      <c r="D920">
        <f>AVERAGE(Table_Data[[#This Row],[Salary (Min)]:[Salary (Max)]])</f>
        <v>72000</v>
      </c>
      <c r="E920" t="s">
        <v>6227</v>
      </c>
      <c r="F920" t="s">
        <v>19</v>
      </c>
      <c r="G920" t="s">
        <v>7692</v>
      </c>
      <c r="H920" t="s">
        <v>118</v>
      </c>
      <c r="I920" t="s">
        <v>119</v>
      </c>
      <c r="J920" t="s">
        <v>160</v>
      </c>
      <c r="K920" t="b">
        <v>0</v>
      </c>
      <c r="L920">
        <v>1</v>
      </c>
      <c r="M920">
        <v>0</v>
      </c>
      <c r="N920">
        <v>0</v>
      </c>
      <c r="O920">
        <v>0</v>
      </c>
      <c r="P920">
        <v>1</v>
      </c>
      <c r="Q920">
        <v>1</v>
      </c>
    </row>
    <row r="921" spans="1:17" x14ac:dyDescent="0.3">
      <c r="A921" t="s">
        <v>41</v>
      </c>
      <c r="B921">
        <v>48000</v>
      </c>
      <c r="C921">
        <v>96000</v>
      </c>
      <c r="D921">
        <f>AVERAGE(Table_Data[[#This Row],[Salary (Min)]:[Salary (Max)]])</f>
        <v>72000</v>
      </c>
      <c r="E921" t="s">
        <v>6458</v>
      </c>
      <c r="F921" t="s">
        <v>1350</v>
      </c>
      <c r="G921" t="s">
        <v>7822</v>
      </c>
      <c r="H921" t="s">
        <v>118</v>
      </c>
      <c r="I921" t="s">
        <v>222</v>
      </c>
      <c r="J921" t="s">
        <v>39</v>
      </c>
      <c r="K921" t="b">
        <v>0</v>
      </c>
      <c r="L921">
        <v>1</v>
      </c>
      <c r="M921">
        <v>0</v>
      </c>
      <c r="N921">
        <v>0</v>
      </c>
      <c r="O921">
        <v>0</v>
      </c>
      <c r="P921">
        <v>0</v>
      </c>
      <c r="Q921">
        <v>1</v>
      </c>
    </row>
    <row r="922" spans="1:17" x14ac:dyDescent="0.3">
      <c r="A922" t="s">
        <v>41</v>
      </c>
      <c r="B922">
        <v>49000</v>
      </c>
      <c r="C922">
        <v>91000</v>
      </c>
      <c r="D922">
        <f>AVERAGE(Table_Data[[#This Row],[Salary (Min)]:[Salary (Max)]])</f>
        <v>70000</v>
      </c>
      <c r="E922" t="s">
        <v>7623</v>
      </c>
      <c r="F922" t="s">
        <v>5938</v>
      </c>
      <c r="G922" t="s">
        <v>7823</v>
      </c>
      <c r="H922" t="s">
        <v>51</v>
      </c>
      <c r="I922" t="s">
        <v>1737</v>
      </c>
      <c r="J922" t="s">
        <v>229</v>
      </c>
      <c r="K922" t="b">
        <v>0</v>
      </c>
      <c r="L922">
        <v>0</v>
      </c>
      <c r="M922">
        <v>0</v>
      </c>
      <c r="N922">
        <v>0</v>
      </c>
      <c r="O922">
        <v>0</v>
      </c>
      <c r="P922">
        <v>0</v>
      </c>
      <c r="Q922">
        <v>1</v>
      </c>
    </row>
    <row r="923" spans="1:17" x14ac:dyDescent="0.3">
      <c r="A923" t="s">
        <v>41</v>
      </c>
      <c r="B923">
        <v>49000</v>
      </c>
      <c r="C923">
        <v>91000</v>
      </c>
      <c r="D923">
        <f>AVERAGE(Table_Data[[#This Row],[Salary (Min)]:[Salary (Max)]])</f>
        <v>70000</v>
      </c>
      <c r="E923" t="s">
        <v>7622</v>
      </c>
      <c r="F923" t="s">
        <v>4660</v>
      </c>
      <c r="G923" t="s">
        <v>7824</v>
      </c>
      <c r="H923" t="s">
        <v>35</v>
      </c>
      <c r="I923" t="s">
        <v>336</v>
      </c>
      <c r="J923" t="s">
        <v>39</v>
      </c>
      <c r="K923" t="b">
        <v>0</v>
      </c>
      <c r="L923">
        <v>1</v>
      </c>
      <c r="M923">
        <v>0</v>
      </c>
      <c r="N923">
        <v>0</v>
      </c>
      <c r="O923">
        <v>1</v>
      </c>
      <c r="P923">
        <v>0</v>
      </c>
      <c r="Q923">
        <v>1</v>
      </c>
    </row>
    <row r="924" spans="1:17" x14ac:dyDescent="0.3">
      <c r="A924" t="s">
        <v>41</v>
      </c>
      <c r="B924">
        <v>49000</v>
      </c>
      <c r="C924">
        <v>91000</v>
      </c>
      <c r="D924">
        <f>AVERAGE(Table_Data[[#This Row],[Salary (Min)]:[Salary (Max)]])</f>
        <v>70000</v>
      </c>
      <c r="E924" t="s">
        <v>7624</v>
      </c>
      <c r="F924" t="s">
        <v>5967</v>
      </c>
      <c r="G924" t="s">
        <v>7825</v>
      </c>
      <c r="H924" t="s">
        <v>35</v>
      </c>
      <c r="I924" t="s">
        <v>2747</v>
      </c>
      <c r="J924" t="s">
        <v>229</v>
      </c>
      <c r="K924" t="b">
        <v>0</v>
      </c>
      <c r="L924">
        <v>1</v>
      </c>
      <c r="M924">
        <v>0</v>
      </c>
      <c r="N924">
        <v>0</v>
      </c>
      <c r="O924">
        <v>0</v>
      </c>
      <c r="P924">
        <v>0</v>
      </c>
      <c r="Q924">
        <v>1</v>
      </c>
    </row>
    <row r="925" spans="1:17" x14ac:dyDescent="0.3">
      <c r="A925" t="s">
        <v>41</v>
      </c>
      <c r="B925">
        <v>49000</v>
      </c>
      <c r="C925">
        <v>91000</v>
      </c>
      <c r="D925">
        <f>AVERAGE(Table_Data[[#This Row],[Salary (Min)]:[Salary (Max)]])</f>
        <v>70000</v>
      </c>
      <c r="E925" t="s">
        <v>7626</v>
      </c>
      <c r="F925" t="s">
        <v>4660</v>
      </c>
      <c r="G925" t="s">
        <v>7824</v>
      </c>
      <c r="H925" t="s">
        <v>91</v>
      </c>
      <c r="I925" t="s">
        <v>29</v>
      </c>
      <c r="J925" t="s">
        <v>39</v>
      </c>
      <c r="K925" t="b">
        <v>0</v>
      </c>
      <c r="L925">
        <v>1</v>
      </c>
      <c r="M925">
        <v>0</v>
      </c>
      <c r="N925">
        <v>1</v>
      </c>
      <c r="O925">
        <v>0</v>
      </c>
      <c r="P925">
        <v>0</v>
      </c>
      <c r="Q925">
        <v>1</v>
      </c>
    </row>
    <row r="926" spans="1:17" x14ac:dyDescent="0.3">
      <c r="A926" t="s">
        <v>41</v>
      </c>
      <c r="B926">
        <v>49000</v>
      </c>
      <c r="C926">
        <v>91000</v>
      </c>
      <c r="D926">
        <f>AVERAGE(Table_Data[[#This Row],[Salary (Min)]:[Salary (Max)]])</f>
        <v>70000</v>
      </c>
      <c r="E926" t="s">
        <v>7625</v>
      </c>
      <c r="F926" t="s">
        <v>1708</v>
      </c>
      <c r="G926" t="s">
        <v>7826</v>
      </c>
      <c r="H926" t="s">
        <v>20</v>
      </c>
      <c r="I926" t="s">
        <v>222</v>
      </c>
      <c r="J926" t="s">
        <v>39</v>
      </c>
      <c r="K926" t="b">
        <v>0</v>
      </c>
      <c r="L926">
        <v>1</v>
      </c>
      <c r="M926">
        <v>0</v>
      </c>
      <c r="N926">
        <v>0</v>
      </c>
      <c r="O926">
        <v>0</v>
      </c>
      <c r="P926">
        <v>0</v>
      </c>
      <c r="Q926">
        <v>0</v>
      </c>
    </row>
    <row r="927" spans="1:17" x14ac:dyDescent="0.3">
      <c r="A927" t="s">
        <v>41</v>
      </c>
      <c r="B927">
        <v>49000</v>
      </c>
      <c r="C927">
        <v>91000</v>
      </c>
      <c r="D927">
        <f>AVERAGE(Table_Data[[#This Row],[Salary (Min)]:[Salary (Max)]])</f>
        <v>70000</v>
      </c>
      <c r="E927" t="s">
        <v>6205</v>
      </c>
      <c r="F927" t="s">
        <v>4660</v>
      </c>
      <c r="G927" t="s">
        <v>7824</v>
      </c>
      <c r="H927" t="s">
        <v>28</v>
      </c>
      <c r="I927" t="s">
        <v>222</v>
      </c>
      <c r="J927" t="s">
        <v>75</v>
      </c>
      <c r="K927" t="b">
        <v>0</v>
      </c>
      <c r="L927">
        <v>1</v>
      </c>
      <c r="M927">
        <v>0</v>
      </c>
      <c r="N927">
        <v>0</v>
      </c>
      <c r="O927">
        <v>0</v>
      </c>
      <c r="P927">
        <v>0</v>
      </c>
      <c r="Q927">
        <v>0</v>
      </c>
    </row>
    <row r="928" spans="1:17" x14ac:dyDescent="0.3">
      <c r="A928" t="s">
        <v>41</v>
      </c>
      <c r="B928">
        <v>49000</v>
      </c>
      <c r="C928">
        <v>91000</v>
      </c>
      <c r="D928">
        <f>AVERAGE(Table_Data[[#This Row],[Salary (Min)]:[Salary (Max)]])</f>
        <v>70000</v>
      </c>
      <c r="E928" t="s">
        <v>7356</v>
      </c>
      <c r="F928" t="s">
        <v>5956</v>
      </c>
      <c r="G928" t="s">
        <v>7827</v>
      </c>
      <c r="H928" t="s">
        <v>28</v>
      </c>
      <c r="I928" t="s">
        <v>1489</v>
      </c>
      <c r="J928" t="s">
        <v>132</v>
      </c>
      <c r="K928" t="b">
        <v>0</v>
      </c>
      <c r="L928">
        <v>0</v>
      </c>
      <c r="M928">
        <v>1</v>
      </c>
      <c r="N928">
        <v>0</v>
      </c>
      <c r="O928">
        <v>0</v>
      </c>
      <c r="P928">
        <v>0</v>
      </c>
      <c r="Q928">
        <v>1</v>
      </c>
    </row>
    <row r="929" spans="1:17" x14ac:dyDescent="0.3">
      <c r="A929" t="s">
        <v>41</v>
      </c>
      <c r="B929">
        <v>49000</v>
      </c>
      <c r="C929">
        <v>91000</v>
      </c>
      <c r="D929">
        <f>AVERAGE(Table_Data[[#This Row],[Salary (Min)]:[Salary (Max)]])</f>
        <v>70000</v>
      </c>
      <c r="E929" t="s">
        <v>7618</v>
      </c>
      <c r="F929" t="s">
        <v>5991</v>
      </c>
      <c r="G929" t="s">
        <v>7828</v>
      </c>
      <c r="H929" t="s">
        <v>118</v>
      </c>
      <c r="I929" t="s">
        <v>2590</v>
      </c>
      <c r="J929" t="s">
        <v>120</v>
      </c>
      <c r="K929" t="b">
        <v>0</v>
      </c>
      <c r="L929">
        <v>1</v>
      </c>
      <c r="M929">
        <v>0</v>
      </c>
      <c r="N929">
        <v>0</v>
      </c>
      <c r="O929">
        <v>0</v>
      </c>
      <c r="P929">
        <v>0</v>
      </c>
      <c r="Q929">
        <v>1</v>
      </c>
    </row>
    <row r="930" spans="1:17" x14ac:dyDescent="0.3">
      <c r="A930" t="s">
        <v>41</v>
      </c>
      <c r="B930">
        <v>49000</v>
      </c>
      <c r="C930">
        <v>91000</v>
      </c>
      <c r="D930">
        <f>AVERAGE(Table_Data[[#This Row],[Salary (Min)]:[Salary (Max)]])</f>
        <v>70000</v>
      </c>
      <c r="E930" t="s">
        <v>7619</v>
      </c>
      <c r="F930" t="s">
        <v>4660</v>
      </c>
      <c r="G930" t="s">
        <v>7824</v>
      </c>
      <c r="H930" t="s">
        <v>28</v>
      </c>
      <c r="I930" t="s">
        <v>1815</v>
      </c>
      <c r="J930" t="s">
        <v>86</v>
      </c>
      <c r="K930" t="b">
        <v>0</v>
      </c>
      <c r="L930">
        <v>0</v>
      </c>
      <c r="M930">
        <v>0</v>
      </c>
      <c r="N930">
        <v>0</v>
      </c>
      <c r="O930">
        <v>0</v>
      </c>
      <c r="P930">
        <v>0</v>
      </c>
      <c r="Q930">
        <v>1</v>
      </c>
    </row>
    <row r="931" spans="1:17" x14ac:dyDescent="0.3">
      <c r="A931" t="s">
        <v>41</v>
      </c>
      <c r="B931">
        <v>49000</v>
      </c>
      <c r="C931">
        <v>91000</v>
      </c>
      <c r="D931">
        <f>AVERAGE(Table_Data[[#This Row],[Salary (Min)]:[Salary (Max)]])</f>
        <v>70000</v>
      </c>
      <c r="E931" t="s">
        <v>7620</v>
      </c>
      <c r="F931" t="s">
        <v>4660</v>
      </c>
      <c r="G931" t="s">
        <v>7824</v>
      </c>
      <c r="H931" t="s">
        <v>118</v>
      </c>
      <c r="I931" t="s">
        <v>46</v>
      </c>
      <c r="J931" t="s">
        <v>441</v>
      </c>
      <c r="K931" t="b">
        <v>0</v>
      </c>
      <c r="L931">
        <v>1</v>
      </c>
      <c r="M931">
        <v>1</v>
      </c>
      <c r="N931">
        <v>0</v>
      </c>
      <c r="O931">
        <v>1</v>
      </c>
      <c r="P931">
        <v>0</v>
      </c>
      <c r="Q931">
        <v>1</v>
      </c>
    </row>
    <row r="932" spans="1:17" x14ac:dyDescent="0.3">
      <c r="A932" t="s">
        <v>6172</v>
      </c>
      <c r="B932">
        <v>49000</v>
      </c>
      <c r="C932">
        <v>91000</v>
      </c>
      <c r="D932">
        <f>AVERAGE(Table_Data[[#This Row],[Salary (Min)]:[Salary (Max)]])</f>
        <v>70000</v>
      </c>
      <c r="E932" t="s">
        <v>7627</v>
      </c>
      <c r="F932" t="s">
        <v>4660</v>
      </c>
      <c r="G932" t="s">
        <v>7824</v>
      </c>
      <c r="H932" t="s">
        <v>118</v>
      </c>
      <c r="I932" t="s">
        <v>178</v>
      </c>
      <c r="J932" t="s">
        <v>120</v>
      </c>
      <c r="K932" t="b">
        <v>0</v>
      </c>
      <c r="L932">
        <v>1</v>
      </c>
      <c r="M932">
        <v>0</v>
      </c>
      <c r="N932">
        <v>0</v>
      </c>
      <c r="O932">
        <v>0</v>
      </c>
      <c r="P932">
        <v>0</v>
      </c>
      <c r="Q932">
        <v>1</v>
      </c>
    </row>
    <row r="933" spans="1:17" x14ac:dyDescent="0.3">
      <c r="A933" t="s">
        <v>41</v>
      </c>
      <c r="B933">
        <v>49000</v>
      </c>
      <c r="C933">
        <v>91000</v>
      </c>
      <c r="D933">
        <f>AVERAGE(Table_Data[[#This Row],[Salary (Min)]:[Salary (Max)]])</f>
        <v>70000</v>
      </c>
      <c r="E933" t="s">
        <v>7620</v>
      </c>
      <c r="F933" t="s">
        <v>4660</v>
      </c>
      <c r="G933" t="s">
        <v>7824</v>
      </c>
      <c r="H933" t="s">
        <v>118</v>
      </c>
      <c r="I933" t="s">
        <v>46</v>
      </c>
      <c r="J933" t="s">
        <v>441</v>
      </c>
      <c r="K933" t="b">
        <v>0</v>
      </c>
      <c r="L933">
        <v>1</v>
      </c>
      <c r="M933">
        <v>0</v>
      </c>
      <c r="N933">
        <v>0</v>
      </c>
      <c r="O933">
        <v>0</v>
      </c>
      <c r="P933">
        <v>0</v>
      </c>
      <c r="Q933">
        <v>0</v>
      </c>
    </row>
    <row r="934" spans="1:17" x14ac:dyDescent="0.3">
      <c r="A934" t="s">
        <v>41</v>
      </c>
      <c r="B934">
        <v>49000</v>
      </c>
      <c r="C934">
        <v>91000</v>
      </c>
      <c r="D934">
        <f>AVERAGE(Table_Data[[#This Row],[Salary (Min)]:[Salary (Max)]])</f>
        <v>70000</v>
      </c>
      <c r="E934" t="s">
        <v>7631</v>
      </c>
      <c r="F934" t="s">
        <v>3788</v>
      </c>
      <c r="G934" t="s">
        <v>7829</v>
      </c>
      <c r="H934" t="s">
        <v>91</v>
      </c>
      <c r="I934" t="s">
        <v>222</v>
      </c>
      <c r="J934" t="s">
        <v>155</v>
      </c>
      <c r="K934" t="b">
        <v>0</v>
      </c>
      <c r="L934">
        <v>1</v>
      </c>
      <c r="M934">
        <v>0</v>
      </c>
      <c r="N934">
        <v>0</v>
      </c>
      <c r="O934">
        <v>0</v>
      </c>
      <c r="P934">
        <v>1</v>
      </c>
      <c r="Q934">
        <v>1</v>
      </c>
    </row>
    <row r="935" spans="1:17" x14ac:dyDescent="0.3">
      <c r="A935" t="s">
        <v>41</v>
      </c>
      <c r="B935">
        <v>49000</v>
      </c>
      <c r="C935">
        <v>91000</v>
      </c>
      <c r="D935">
        <f>AVERAGE(Table_Data[[#This Row],[Salary (Min)]:[Salary (Max)]])</f>
        <v>70000</v>
      </c>
      <c r="E935" t="s">
        <v>6889</v>
      </c>
      <c r="F935" t="s">
        <v>5956</v>
      </c>
      <c r="G935" t="s">
        <v>7827</v>
      </c>
      <c r="H935" t="s">
        <v>118</v>
      </c>
      <c r="I935" t="s">
        <v>99</v>
      </c>
      <c r="J935" t="s">
        <v>106</v>
      </c>
      <c r="K935" t="b">
        <v>0</v>
      </c>
      <c r="L935">
        <v>0</v>
      </c>
      <c r="M935">
        <v>0</v>
      </c>
      <c r="N935">
        <v>0</v>
      </c>
      <c r="O935">
        <v>0</v>
      </c>
      <c r="P935">
        <v>0</v>
      </c>
      <c r="Q935">
        <v>0</v>
      </c>
    </row>
    <row r="936" spans="1:17" x14ac:dyDescent="0.3">
      <c r="A936" t="s">
        <v>41</v>
      </c>
      <c r="B936">
        <v>49000</v>
      </c>
      <c r="C936">
        <v>91000</v>
      </c>
      <c r="D936">
        <f>AVERAGE(Table_Data[[#This Row],[Salary (Min)]:[Salary (Max)]])</f>
        <v>70000</v>
      </c>
      <c r="E936" t="s">
        <v>7633</v>
      </c>
      <c r="F936" t="s">
        <v>4660</v>
      </c>
      <c r="G936" t="s">
        <v>7824</v>
      </c>
      <c r="H936" t="s">
        <v>51</v>
      </c>
      <c r="I936" t="s">
        <v>4675</v>
      </c>
      <c r="J936" t="s">
        <v>39</v>
      </c>
      <c r="K936" t="b">
        <v>0</v>
      </c>
      <c r="L936">
        <v>0</v>
      </c>
      <c r="M936">
        <v>0</v>
      </c>
      <c r="N936">
        <v>0</v>
      </c>
      <c r="O936">
        <v>0</v>
      </c>
      <c r="P936">
        <v>0</v>
      </c>
      <c r="Q936">
        <v>0</v>
      </c>
    </row>
    <row r="937" spans="1:17" x14ac:dyDescent="0.3">
      <c r="A937" t="s">
        <v>41</v>
      </c>
      <c r="B937">
        <v>49000</v>
      </c>
      <c r="C937">
        <v>91000</v>
      </c>
      <c r="D937">
        <f>AVERAGE(Table_Data[[#This Row],[Salary (Min)]:[Salary (Max)]])</f>
        <v>70000</v>
      </c>
      <c r="E937" t="s">
        <v>6458</v>
      </c>
      <c r="F937" t="s">
        <v>4660</v>
      </c>
      <c r="G937" t="s">
        <v>7824</v>
      </c>
      <c r="H937" t="s">
        <v>118</v>
      </c>
      <c r="I937" t="s">
        <v>222</v>
      </c>
      <c r="J937" t="s">
        <v>39</v>
      </c>
      <c r="K937" t="b">
        <v>0</v>
      </c>
      <c r="L937">
        <v>1</v>
      </c>
      <c r="M937">
        <v>0</v>
      </c>
      <c r="N937">
        <v>0</v>
      </c>
      <c r="O937">
        <v>0</v>
      </c>
      <c r="P937">
        <v>0</v>
      </c>
      <c r="Q937">
        <v>1</v>
      </c>
    </row>
    <row r="938" spans="1:17" x14ac:dyDescent="0.3">
      <c r="A938" t="s">
        <v>41</v>
      </c>
      <c r="B938">
        <v>49000</v>
      </c>
      <c r="C938">
        <v>91000</v>
      </c>
      <c r="D938">
        <f>AVERAGE(Table_Data[[#This Row],[Salary (Min)]:[Salary (Max)]])</f>
        <v>70000</v>
      </c>
      <c r="E938" t="s">
        <v>7629</v>
      </c>
      <c r="F938" t="s">
        <v>4660</v>
      </c>
      <c r="G938" t="s">
        <v>7824</v>
      </c>
      <c r="H938" t="s">
        <v>91</v>
      </c>
      <c r="I938" t="s">
        <v>119</v>
      </c>
      <c r="J938" t="s">
        <v>155</v>
      </c>
      <c r="K938" t="b">
        <v>0</v>
      </c>
      <c r="L938">
        <v>1</v>
      </c>
      <c r="M938">
        <v>0</v>
      </c>
      <c r="N938">
        <v>0</v>
      </c>
      <c r="O938">
        <v>0</v>
      </c>
      <c r="P938">
        <v>1</v>
      </c>
      <c r="Q938">
        <v>1</v>
      </c>
    </row>
    <row r="939" spans="1:17" x14ac:dyDescent="0.3">
      <c r="A939" t="s">
        <v>41</v>
      </c>
      <c r="B939">
        <v>49000</v>
      </c>
      <c r="C939">
        <v>91000</v>
      </c>
      <c r="D939">
        <f>AVERAGE(Table_Data[[#This Row],[Salary (Min)]:[Salary (Max)]])</f>
        <v>70000</v>
      </c>
      <c r="E939" t="s">
        <v>7616</v>
      </c>
      <c r="F939" t="s">
        <v>5967</v>
      </c>
      <c r="G939" t="s">
        <v>7825</v>
      </c>
      <c r="H939" t="s">
        <v>28</v>
      </c>
      <c r="I939" t="s">
        <v>4675</v>
      </c>
      <c r="J939" t="s">
        <v>39</v>
      </c>
      <c r="K939" t="b">
        <v>0</v>
      </c>
      <c r="L939">
        <v>1</v>
      </c>
      <c r="M939">
        <v>1</v>
      </c>
      <c r="N939">
        <v>0</v>
      </c>
      <c r="O939">
        <v>0</v>
      </c>
      <c r="P939">
        <v>0</v>
      </c>
      <c r="Q939">
        <v>0</v>
      </c>
    </row>
    <row r="940" spans="1:17" x14ac:dyDescent="0.3">
      <c r="A940" t="s">
        <v>41</v>
      </c>
      <c r="B940">
        <v>49000</v>
      </c>
      <c r="C940">
        <v>91000</v>
      </c>
      <c r="D940">
        <f>AVERAGE(Table_Data[[#This Row],[Salary (Min)]:[Salary (Max)]])</f>
        <v>70000</v>
      </c>
      <c r="E940" t="s">
        <v>6482</v>
      </c>
      <c r="F940" t="s">
        <v>6029</v>
      </c>
      <c r="G940" t="s">
        <v>7830</v>
      </c>
      <c r="H940" t="s">
        <v>118</v>
      </c>
      <c r="I940" t="s">
        <v>46</v>
      </c>
      <c r="J940" t="s">
        <v>160</v>
      </c>
      <c r="K940" t="b">
        <v>0</v>
      </c>
      <c r="L940">
        <v>0</v>
      </c>
      <c r="M940">
        <v>0</v>
      </c>
      <c r="N940">
        <v>0</v>
      </c>
      <c r="O940">
        <v>0</v>
      </c>
      <c r="P940">
        <v>0</v>
      </c>
      <c r="Q940">
        <v>1</v>
      </c>
    </row>
    <row r="941" spans="1:17" x14ac:dyDescent="0.3">
      <c r="A941" t="s">
        <v>41</v>
      </c>
      <c r="B941">
        <v>49000</v>
      </c>
      <c r="C941">
        <v>112000</v>
      </c>
      <c r="D941">
        <f>AVERAGE(Table_Data[[#This Row],[Salary (Min)]:[Salary (Max)]])</f>
        <v>80500</v>
      </c>
      <c r="E941" t="s">
        <v>6517</v>
      </c>
      <c r="F941" t="s">
        <v>1600</v>
      </c>
      <c r="G941" t="s">
        <v>7831</v>
      </c>
      <c r="H941" t="s">
        <v>118</v>
      </c>
      <c r="I941" t="s">
        <v>119</v>
      </c>
      <c r="J941" t="s">
        <v>160</v>
      </c>
      <c r="K941" t="b">
        <v>0</v>
      </c>
      <c r="L941">
        <v>0</v>
      </c>
      <c r="M941">
        <v>0</v>
      </c>
      <c r="N941">
        <v>0</v>
      </c>
      <c r="O941">
        <v>0</v>
      </c>
      <c r="P941">
        <v>0</v>
      </c>
      <c r="Q941">
        <v>1</v>
      </c>
    </row>
    <row r="942" spans="1:17" x14ac:dyDescent="0.3">
      <c r="A942" t="s">
        <v>41</v>
      </c>
      <c r="B942">
        <v>49000</v>
      </c>
      <c r="C942">
        <v>112000</v>
      </c>
      <c r="D942">
        <f>AVERAGE(Table_Data[[#This Row],[Salary (Min)]:[Salary (Max)]])</f>
        <v>80500</v>
      </c>
      <c r="E942" t="s">
        <v>6516</v>
      </c>
      <c r="F942" t="s">
        <v>1495</v>
      </c>
      <c r="G942" t="s">
        <v>7789</v>
      </c>
      <c r="H942" t="s">
        <v>72</v>
      </c>
      <c r="I942" t="s">
        <v>119</v>
      </c>
      <c r="J942" t="s">
        <v>39</v>
      </c>
      <c r="K942" t="b">
        <v>0</v>
      </c>
      <c r="L942">
        <v>0</v>
      </c>
      <c r="M942">
        <v>0</v>
      </c>
      <c r="N942">
        <v>0</v>
      </c>
      <c r="O942">
        <v>0</v>
      </c>
      <c r="P942">
        <v>0</v>
      </c>
      <c r="Q942">
        <v>1</v>
      </c>
    </row>
    <row r="943" spans="1:17" x14ac:dyDescent="0.3">
      <c r="A943" t="s">
        <v>41</v>
      </c>
      <c r="B943">
        <v>49000</v>
      </c>
      <c r="C943">
        <v>112000</v>
      </c>
      <c r="D943">
        <f>AVERAGE(Table_Data[[#This Row],[Salary (Min)]:[Salary (Max)]])</f>
        <v>80500</v>
      </c>
      <c r="E943" t="s">
        <v>6504</v>
      </c>
      <c r="F943" t="s">
        <v>1495</v>
      </c>
      <c r="G943" t="s">
        <v>7789</v>
      </c>
      <c r="H943" t="s">
        <v>51</v>
      </c>
      <c r="I943" t="s">
        <v>972</v>
      </c>
      <c r="J943" t="s">
        <v>24</v>
      </c>
      <c r="K943" t="b">
        <v>0</v>
      </c>
      <c r="L943">
        <v>1</v>
      </c>
      <c r="M943">
        <v>0</v>
      </c>
      <c r="N943">
        <v>0</v>
      </c>
      <c r="O943">
        <v>0</v>
      </c>
      <c r="P943">
        <v>1</v>
      </c>
      <c r="Q943">
        <v>1</v>
      </c>
    </row>
    <row r="944" spans="1:17" x14ac:dyDescent="0.3">
      <c r="A944" t="s">
        <v>41</v>
      </c>
      <c r="B944">
        <v>49000</v>
      </c>
      <c r="C944">
        <v>112000</v>
      </c>
      <c r="D944">
        <f>AVERAGE(Table_Data[[#This Row],[Salary (Min)]:[Salary (Max)]])</f>
        <v>80500</v>
      </c>
      <c r="E944" t="s">
        <v>6516</v>
      </c>
      <c r="F944" t="s">
        <v>1495</v>
      </c>
      <c r="G944" t="s">
        <v>7789</v>
      </c>
      <c r="H944" t="s">
        <v>72</v>
      </c>
      <c r="I944" t="s">
        <v>119</v>
      </c>
      <c r="J944" t="s">
        <v>39</v>
      </c>
      <c r="K944" t="b">
        <v>0</v>
      </c>
      <c r="L944">
        <v>1</v>
      </c>
      <c r="M944">
        <v>0</v>
      </c>
      <c r="N944">
        <v>0</v>
      </c>
      <c r="O944">
        <v>0</v>
      </c>
      <c r="P944">
        <v>0</v>
      </c>
      <c r="Q944">
        <v>1</v>
      </c>
    </row>
    <row r="945" spans="1:17" x14ac:dyDescent="0.3">
      <c r="A945" t="s">
        <v>41</v>
      </c>
      <c r="B945">
        <v>49000</v>
      </c>
      <c r="C945">
        <v>112000</v>
      </c>
      <c r="D945">
        <f>AVERAGE(Table_Data[[#This Row],[Salary (Min)]:[Salary (Max)]])</f>
        <v>80500</v>
      </c>
      <c r="E945" t="s">
        <v>6511</v>
      </c>
      <c r="F945" t="s">
        <v>1495</v>
      </c>
      <c r="G945" t="s">
        <v>7789</v>
      </c>
      <c r="H945" t="s">
        <v>118</v>
      </c>
      <c r="I945" t="s">
        <v>1569</v>
      </c>
      <c r="J945" t="s">
        <v>160</v>
      </c>
      <c r="K945" t="b">
        <v>0</v>
      </c>
      <c r="L945">
        <v>1</v>
      </c>
      <c r="M945">
        <v>0</v>
      </c>
      <c r="N945">
        <v>0</v>
      </c>
      <c r="O945">
        <v>1</v>
      </c>
      <c r="P945">
        <v>0</v>
      </c>
      <c r="Q945">
        <v>1</v>
      </c>
    </row>
    <row r="946" spans="1:17" x14ac:dyDescent="0.3">
      <c r="A946" t="s">
        <v>6172</v>
      </c>
      <c r="B946">
        <v>49000</v>
      </c>
      <c r="C946">
        <v>112000</v>
      </c>
      <c r="D946">
        <f>AVERAGE(Table_Data[[#This Row],[Salary (Min)]:[Salary (Max)]])</f>
        <v>80500</v>
      </c>
      <c r="E946" t="s">
        <v>6515</v>
      </c>
      <c r="F946" t="s">
        <v>1517</v>
      </c>
      <c r="G946" t="s">
        <v>7795</v>
      </c>
      <c r="H946" t="s">
        <v>28</v>
      </c>
      <c r="I946" t="s">
        <v>282</v>
      </c>
      <c r="J946" t="s">
        <v>39</v>
      </c>
      <c r="K946" t="b">
        <v>0</v>
      </c>
      <c r="L946">
        <v>1</v>
      </c>
      <c r="M946">
        <v>0</v>
      </c>
      <c r="N946">
        <v>0</v>
      </c>
      <c r="O946">
        <v>0</v>
      </c>
      <c r="P946">
        <v>0</v>
      </c>
      <c r="Q946">
        <v>1</v>
      </c>
    </row>
    <row r="947" spans="1:17" x14ac:dyDescent="0.3">
      <c r="A947" t="s">
        <v>41</v>
      </c>
      <c r="B947">
        <v>49000</v>
      </c>
      <c r="C947">
        <v>112000</v>
      </c>
      <c r="D947">
        <f>AVERAGE(Table_Data[[#This Row],[Salary (Min)]:[Salary (Max)]])</f>
        <v>80500</v>
      </c>
      <c r="E947" t="s">
        <v>6505</v>
      </c>
      <c r="F947" t="s">
        <v>1487</v>
      </c>
      <c r="G947" t="s">
        <v>7787</v>
      </c>
      <c r="H947" t="s">
        <v>35</v>
      </c>
      <c r="I947" t="s">
        <v>46</v>
      </c>
      <c r="J947" t="s">
        <v>24</v>
      </c>
      <c r="K947" t="b">
        <v>0</v>
      </c>
      <c r="L947">
        <v>0</v>
      </c>
      <c r="M947">
        <v>0</v>
      </c>
      <c r="N947">
        <v>0</v>
      </c>
      <c r="O947">
        <v>0</v>
      </c>
      <c r="P947">
        <v>0</v>
      </c>
      <c r="Q947">
        <v>1</v>
      </c>
    </row>
    <row r="948" spans="1:17" x14ac:dyDescent="0.3">
      <c r="A948" t="s">
        <v>41</v>
      </c>
      <c r="B948">
        <v>49000</v>
      </c>
      <c r="C948">
        <v>112000</v>
      </c>
      <c r="D948">
        <f>AVERAGE(Table_Data[[#This Row],[Salary (Min)]:[Salary (Max)]])</f>
        <v>80500</v>
      </c>
      <c r="E948" t="s">
        <v>6513</v>
      </c>
      <c r="F948" t="s">
        <v>1487</v>
      </c>
      <c r="G948" t="s">
        <v>7787</v>
      </c>
      <c r="H948" t="s">
        <v>20</v>
      </c>
      <c r="I948" t="s">
        <v>119</v>
      </c>
      <c r="J948" t="s">
        <v>160</v>
      </c>
      <c r="K948" t="b">
        <v>0</v>
      </c>
      <c r="L948">
        <v>1</v>
      </c>
      <c r="M948">
        <v>0</v>
      </c>
      <c r="N948">
        <v>0</v>
      </c>
      <c r="O948">
        <v>0</v>
      </c>
      <c r="P948">
        <v>0</v>
      </c>
      <c r="Q948">
        <v>1</v>
      </c>
    </row>
    <row r="949" spans="1:17" x14ac:dyDescent="0.3">
      <c r="A949" t="s">
        <v>41</v>
      </c>
      <c r="B949">
        <v>49000</v>
      </c>
      <c r="C949">
        <v>112000</v>
      </c>
      <c r="D949">
        <f>AVERAGE(Table_Data[[#This Row],[Salary (Min)]:[Salary (Max)]])</f>
        <v>80500</v>
      </c>
      <c r="E949" t="s">
        <v>6506</v>
      </c>
      <c r="F949" t="s">
        <v>1495</v>
      </c>
      <c r="G949" t="s">
        <v>7789</v>
      </c>
      <c r="H949" t="s">
        <v>118</v>
      </c>
      <c r="I949" t="s">
        <v>119</v>
      </c>
      <c r="J949" t="s">
        <v>39</v>
      </c>
      <c r="K949" t="b">
        <v>0</v>
      </c>
      <c r="L949">
        <v>1</v>
      </c>
      <c r="M949">
        <v>0</v>
      </c>
      <c r="N949">
        <v>0</v>
      </c>
      <c r="O949">
        <v>1</v>
      </c>
      <c r="P949">
        <v>0</v>
      </c>
      <c r="Q949">
        <v>1</v>
      </c>
    </row>
    <row r="950" spans="1:17" x14ac:dyDescent="0.3">
      <c r="A950" t="s">
        <v>41</v>
      </c>
      <c r="B950">
        <v>49000</v>
      </c>
      <c r="C950">
        <v>112000</v>
      </c>
      <c r="D950">
        <f>AVERAGE(Table_Data[[#This Row],[Salary (Min)]:[Salary (Max)]])</f>
        <v>80500</v>
      </c>
      <c r="E950" t="s">
        <v>6519</v>
      </c>
      <c r="F950" t="s">
        <v>1495</v>
      </c>
      <c r="G950" t="s">
        <v>7789</v>
      </c>
      <c r="H950" t="s">
        <v>28</v>
      </c>
      <c r="I950" t="s">
        <v>1489</v>
      </c>
      <c r="J950" t="s">
        <v>31</v>
      </c>
      <c r="K950" t="b">
        <v>0</v>
      </c>
      <c r="L950">
        <v>1</v>
      </c>
      <c r="M950">
        <v>1</v>
      </c>
      <c r="N950">
        <v>1</v>
      </c>
      <c r="O950">
        <v>1</v>
      </c>
      <c r="P950">
        <v>0</v>
      </c>
      <c r="Q950">
        <v>0</v>
      </c>
    </row>
    <row r="951" spans="1:17" x14ac:dyDescent="0.3">
      <c r="A951" t="s">
        <v>41</v>
      </c>
      <c r="B951">
        <v>49000</v>
      </c>
      <c r="C951">
        <v>91000</v>
      </c>
      <c r="D951">
        <f>AVERAGE(Table_Data[[#This Row],[Salary (Min)]:[Salary (Max)]])</f>
        <v>70000</v>
      </c>
      <c r="E951" t="s">
        <v>7615</v>
      </c>
      <c r="F951" t="s">
        <v>1708</v>
      </c>
      <c r="G951" t="s">
        <v>7826</v>
      </c>
      <c r="H951" t="s">
        <v>51</v>
      </c>
      <c r="I951" t="s">
        <v>202</v>
      </c>
      <c r="J951" t="s">
        <v>120</v>
      </c>
      <c r="K951" t="b">
        <v>0</v>
      </c>
      <c r="L951">
        <v>1</v>
      </c>
      <c r="M951">
        <v>0</v>
      </c>
      <c r="N951">
        <v>0</v>
      </c>
      <c r="O951">
        <v>1</v>
      </c>
      <c r="P951">
        <v>1</v>
      </c>
      <c r="Q951">
        <v>1</v>
      </c>
    </row>
    <row r="952" spans="1:17" x14ac:dyDescent="0.3">
      <c r="A952" t="s">
        <v>41</v>
      </c>
      <c r="B952">
        <v>49000</v>
      </c>
      <c r="C952">
        <v>91000</v>
      </c>
      <c r="D952">
        <f>AVERAGE(Table_Data[[#This Row],[Salary (Min)]:[Salary (Max)]])</f>
        <v>70000</v>
      </c>
      <c r="E952" t="s">
        <v>7614</v>
      </c>
      <c r="F952" t="s">
        <v>4660</v>
      </c>
      <c r="G952" t="s">
        <v>7824</v>
      </c>
      <c r="H952" t="s">
        <v>51</v>
      </c>
      <c r="I952" t="s">
        <v>37</v>
      </c>
      <c r="J952" t="s">
        <v>39</v>
      </c>
      <c r="K952" t="b">
        <v>1</v>
      </c>
      <c r="L952">
        <v>1</v>
      </c>
      <c r="M952">
        <v>0</v>
      </c>
      <c r="N952">
        <v>0</v>
      </c>
      <c r="O952">
        <v>0</v>
      </c>
      <c r="P952">
        <v>0</v>
      </c>
      <c r="Q952">
        <v>0</v>
      </c>
    </row>
    <row r="953" spans="1:17" x14ac:dyDescent="0.3">
      <c r="A953" t="s">
        <v>41</v>
      </c>
      <c r="B953">
        <v>49000</v>
      </c>
      <c r="C953">
        <v>91000</v>
      </c>
      <c r="D953">
        <f>AVERAGE(Table_Data[[#This Row],[Salary (Min)]:[Salary (Max)]])</f>
        <v>70000</v>
      </c>
      <c r="E953" t="s">
        <v>7616</v>
      </c>
      <c r="F953" t="s">
        <v>4660</v>
      </c>
      <c r="G953" t="s">
        <v>7824</v>
      </c>
      <c r="H953" t="s">
        <v>28</v>
      </c>
      <c r="I953" t="s">
        <v>4675</v>
      </c>
      <c r="J953" t="s">
        <v>39</v>
      </c>
      <c r="K953" t="b">
        <v>0</v>
      </c>
      <c r="L953">
        <v>1</v>
      </c>
      <c r="M953">
        <v>0</v>
      </c>
      <c r="N953">
        <v>0</v>
      </c>
      <c r="O953">
        <v>0</v>
      </c>
      <c r="P953">
        <v>0</v>
      </c>
      <c r="Q953">
        <v>0</v>
      </c>
    </row>
    <row r="954" spans="1:17" x14ac:dyDescent="0.3">
      <c r="A954" t="s">
        <v>41</v>
      </c>
      <c r="B954">
        <v>49000</v>
      </c>
      <c r="C954">
        <v>91000</v>
      </c>
      <c r="D954">
        <f>AVERAGE(Table_Data[[#This Row],[Salary (Min)]:[Salary (Max)]])</f>
        <v>70000</v>
      </c>
      <c r="E954" t="s">
        <v>7617</v>
      </c>
      <c r="F954" t="s">
        <v>5988</v>
      </c>
      <c r="G954" t="s">
        <v>7832</v>
      </c>
      <c r="H954" t="s">
        <v>28</v>
      </c>
      <c r="I954" t="s">
        <v>58</v>
      </c>
      <c r="J954" t="s">
        <v>86</v>
      </c>
      <c r="K954" t="b">
        <v>0</v>
      </c>
      <c r="L954">
        <v>0</v>
      </c>
      <c r="M954">
        <v>0</v>
      </c>
      <c r="N954">
        <v>0</v>
      </c>
      <c r="O954">
        <v>0</v>
      </c>
      <c r="P954">
        <v>0</v>
      </c>
      <c r="Q954">
        <v>1</v>
      </c>
    </row>
    <row r="955" spans="1:17" x14ac:dyDescent="0.3">
      <c r="A955" t="s">
        <v>41</v>
      </c>
      <c r="B955">
        <v>49000</v>
      </c>
      <c r="C955">
        <v>91000</v>
      </c>
      <c r="D955">
        <f>AVERAGE(Table_Data[[#This Row],[Salary (Min)]:[Salary (Max)]])</f>
        <v>70000</v>
      </c>
      <c r="E955" t="s">
        <v>6945</v>
      </c>
      <c r="F955" t="s">
        <v>5938</v>
      </c>
      <c r="G955" t="s">
        <v>7823</v>
      </c>
      <c r="H955" t="s">
        <v>28</v>
      </c>
      <c r="I955" t="s">
        <v>46</v>
      </c>
      <c r="J955" t="s">
        <v>229</v>
      </c>
      <c r="K955" t="b">
        <v>0</v>
      </c>
      <c r="L955">
        <v>0</v>
      </c>
      <c r="M955">
        <v>0</v>
      </c>
      <c r="N955">
        <v>0</v>
      </c>
      <c r="O955">
        <v>0</v>
      </c>
      <c r="P955">
        <v>0</v>
      </c>
      <c r="Q955">
        <v>0</v>
      </c>
    </row>
    <row r="956" spans="1:17" x14ac:dyDescent="0.3">
      <c r="A956" t="s">
        <v>41</v>
      </c>
      <c r="B956">
        <v>49000</v>
      </c>
      <c r="C956">
        <v>112000</v>
      </c>
      <c r="D956">
        <f>AVERAGE(Table_Data[[#This Row],[Salary (Min)]:[Salary (Max)]])</f>
        <v>80500</v>
      </c>
      <c r="E956" t="s">
        <v>6523</v>
      </c>
      <c r="F956" t="s">
        <v>1495</v>
      </c>
      <c r="G956" t="s">
        <v>7789</v>
      </c>
      <c r="H956" t="s">
        <v>20</v>
      </c>
      <c r="I956" t="s">
        <v>46</v>
      </c>
      <c r="J956" t="s">
        <v>120</v>
      </c>
      <c r="K956" t="b">
        <v>0</v>
      </c>
      <c r="L956">
        <v>1</v>
      </c>
      <c r="M956">
        <v>0</v>
      </c>
      <c r="N956">
        <v>0</v>
      </c>
      <c r="O956">
        <v>0</v>
      </c>
      <c r="P956">
        <v>0</v>
      </c>
      <c r="Q956">
        <v>1</v>
      </c>
    </row>
    <row r="957" spans="1:17" x14ac:dyDescent="0.3">
      <c r="A957" t="s">
        <v>6172</v>
      </c>
      <c r="B957">
        <v>49000</v>
      </c>
      <c r="C957">
        <v>112000</v>
      </c>
      <c r="D957">
        <f>AVERAGE(Table_Data[[#This Row],[Salary (Min)]:[Salary (Max)]])</f>
        <v>80500</v>
      </c>
      <c r="E957" t="s">
        <v>6520</v>
      </c>
      <c r="F957" t="s">
        <v>1495</v>
      </c>
      <c r="G957" t="s">
        <v>7789</v>
      </c>
      <c r="H957" t="s">
        <v>20</v>
      </c>
      <c r="I957" t="s">
        <v>46</v>
      </c>
      <c r="J957" t="s">
        <v>39</v>
      </c>
      <c r="K957" t="b">
        <v>0</v>
      </c>
      <c r="L957">
        <v>1</v>
      </c>
      <c r="M957">
        <v>1</v>
      </c>
      <c r="N957">
        <v>0</v>
      </c>
      <c r="O957">
        <v>0</v>
      </c>
      <c r="P957">
        <v>0</v>
      </c>
      <c r="Q957">
        <v>0</v>
      </c>
    </row>
    <row r="958" spans="1:17" x14ac:dyDescent="0.3">
      <c r="A958" t="s">
        <v>6172</v>
      </c>
      <c r="B958">
        <v>49000</v>
      </c>
      <c r="C958">
        <v>112000</v>
      </c>
      <c r="D958">
        <f>AVERAGE(Table_Data[[#This Row],[Salary (Min)]:[Salary (Max)]])</f>
        <v>80500</v>
      </c>
      <c r="E958" t="s">
        <v>6521</v>
      </c>
      <c r="F958" t="s">
        <v>1517</v>
      </c>
      <c r="G958" t="s">
        <v>7795</v>
      </c>
      <c r="H958" t="s">
        <v>35</v>
      </c>
      <c r="I958" t="s">
        <v>110</v>
      </c>
      <c r="J958" t="s">
        <v>24</v>
      </c>
      <c r="K958" t="b">
        <v>0</v>
      </c>
      <c r="L958">
        <v>0</v>
      </c>
      <c r="M958">
        <v>0</v>
      </c>
      <c r="N958">
        <v>0</v>
      </c>
      <c r="O958">
        <v>0</v>
      </c>
      <c r="P958">
        <v>0</v>
      </c>
      <c r="Q958">
        <v>0</v>
      </c>
    </row>
    <row r="959" spans="1:17" x14ac:dyDescent="0.3">
      <c r="A959" t="s">
        <v>41</v>
      </c>
      <c r="B959">
        <v>49000</v>
      </c>
      <c r="C959">
        <v>112000</v>
      </c>
      <c r="D959">
        <f>AVERAGE(Table_Data[[#This Row],[Salary (Min)]:[Salary (Max)]])</f>
        <v>80500</v>
      </c>
      <c r="E959" t="s">
        <v>6522</v>
      </c>
      <c r="F959" t="s">
        <v>1495</v>
      </c>
      <c r="G959" t="s">
        <v>7789</v>
      </c>
      <c r="H959" t="s">
        <v>20</v>
      </c>
      <c r="I959" t="s">
        <v>46</v>
      </c>
      <c r="J959" t="s">
        <v>120</v>
      </c>
      <c r="K959" t="b">
        <v>0</v>
      </c>
      <c r="L959">
        <v>1</v>
      </c>
      <c r="M959">
        <v>1</v>
      </c>
      <c r="N959">
        <v>0</v>
      </c>
      <c r="O959">
        <v>1</v>
      </c>
      <c r="P959">
        <v>1</v>
      </c>
      <c r="Q959">
        <v>0</v>
      </c>
    </row>
    <row r="960" spans="1:17" x14ac:dyDescent="0.3">
      <c r="A960" t="s">
        <v>41</v>
      </c>
      <c r="B960">
        <v>50000</v>
      </c>
      <c r="C960">
        <v>86000</v>
      </c>
      <c r="D960">
        <f>AVERAGE(Table_Data[[#This Row],[Salary (Min)]:[Salary (Max)]])</f>
        <v>68000</v>
      </c>
      <c r="E960" t="s">
        <v>7215</v>
      </c>
      <c r="F960" t="s">
        <v>193</v>
      </c>
      <c r="G960" t="s">
        <v>7756</v>
      </c>
      <c r="H960" t="s">
        <v>72</v>
      </c>
      <c r="I960" t="s">
        <v>222</v>
      </c>
      <c r="J960" t="s">
        <v>229</v>
      </c>
      <c r="K960" t="b">
        <v>0</v>
      </c>
      <c r="L960">
        <v>0</v>
      </c>
      <c r="M960">
        <v>0</v>
      </c>
      <c r="N960">
        <v>0</v>
      </c>
      <c r="O960">
        <v>0</v>
      </c>
      <c r="P960">
        <v>0</v>
      </c>
      <c r="Q960">
        <v>1</v>
      </c>
    </row>
    <row r="961" spans="1:17" x14ac:dyDescent="0.3">
      <c r="A961" t="s">
        <v>41</v>
      </c>
      <c r="B961">
        <v>50000</v>
      </c>
      <c r="C961">
        <v>86000</v>
      </c>
      <c r="D961">
        <f>AVERAGE(Table_Data[[#This Row],[Salary (Min)]:[Salary (Max)]])</f>
        <v>68000</v>
      </c>
      <c r="E961" t="s">
        <v>7392</v>
      </c>
      <c r="F961" t="s">
        <v>193</v>
      </c>
      <c r="G961" t="s">
        <v>7756</v>
      </c>
      <c r="H961" t="s">
        <v>35</v>
      </c>
      <c r="I961" t="s">
        <v>222</v>
      </c>
      <c r="J961" t="s">
        <v>31</v>
      </c>
      <c r="K961" t="b">
        <v>0</v>
      </c>
      <c r="L961">
        <v>0</v>
      </c>
      <c r="M961">
        <v>0</v>
      </c>
      <c r="N961">
        <v>0</v>
      </c>
      <c r="O961">
        <v>0</v>
      </c>
      <c r="P961">
        <v>0</v>
      </c>
      <c r="Q961">
        <v>0</v>
      </c>
    </row>
    <row r="962" spans="1:17" x14ac:dyDescent="0.3">
      <c r="A962" t="s">
        <v>41</v>
      </c>
      <c r="B962">
        <v>50000</v>
      </c>
      <c r="C962">
        <v>86000</v>
      </c>
      <c r="D962">
        <f>AVERAGE(Table_Data[[#This Row],[Salary (Min)]:[Salary (Max)]])</f>
        <v>68000</v>
      </c>
      <c r="E962" t="s">
        <v>6945</v>
      </c>
      <c r="F962" t="s">
        <v>193</v>
      </c>
      <c r="G962" t="s">
        <v>7756</v>
      </c>
      <c r="H962" t="s">
        <v>28</v>
      </c>
      <c r="I962" t="s">
        <v>46</v>
      </c>
      <c r="J962" t="s">
        <v>229</v>
      </c>
      <c r="K962" t="b">
        <v>0</v>
      </c>
      <c r="L962">
        <v>1</v>
      </c>
      <c r="M962">
        <v>0</v>
      </c>
      <c r="N962">
        <v>0</v>
      </c>
      <c r="O962">
        <v>0</v>
      </c>
      <c r="P962">
        <v>0</v>
      </c>
      <c r="Q962">
        <v>0</v>
      </c>
    </row>
    <row r="963" spans="1:17" x14ac:dyDescent="0.3">
      <c r="A963" t="s">
        <v>41</v>
      </c>
      <c r="B963">
        <v>50000</v>
      </c>
      <c r="C963">
        <v>86000</v>
      </c>
      <c r="D963">
        <f>AVERAGE(Table_Data[[#This Row],[Salary (Min)]:[Salary (Max)]])</f>
        <v>68000</v>
      </c>
      <c r="E963" t="s">
        <v>6218</v>
      </c>
      <c r="F963" t="s">
        <v>193</v>
      </c>
      <c r="G963" t="s">
        <v>7756</v>
      </c>
      <c r="H963" t="s">
        <v>35</v>
      </c>
      <c r="I963" t="s">
        <v>222</v>
      </c>
      <c r="J963" t="s">
        <v>39</v>
      </c>
      <c r="K963" t="b">
        <v>0</v>
      </c>
      <c r="L963">
        <v>0</v>
      </c>
      <c r="M963">
        <v>0</v>
      </c>
      <c r="N963">
        <v>0</v>
      </c>
      <c r="O963">
        <v>0</v>
      </c>
      <c r="P963">
        <v>0</v>
      </c>
      <c r="Q963">
        <v>1</v>
      </c>
    </row>
    <row r="964" spans="1:17" x14ac:dyDescent="0.3">
      <c r="A964" t="s">
        <v>41</v>
      </c>
      <c r="B964">
        <v>50000</v>
      </c>
      <c r="C964">
        <v>86000</v>
      </c>
      <c r="D964">
        <f>AVERAGE(Table_Data[[#This Row],[Salary (Min)]:[Salary (Max)]])</f>
        <v>68000</v>
      </c>
      <c r="E964" t="s">
        <v>7108</v>
      </c>
      <c r="F964" t="s">
        <v>193</v>
      </c>
      <c r="G964" t="s">
        <v>7756</v>
      </c>
      <c r="H964" t="s">
        <v>35</v>
      </c>
      <c r="I964" t="s">
        <v>222</v>
      </c>
      <c r="J964" t="s">
        <v>24</v>
      </c>
      <c r="K964" t="b">
        <v>0</v>
      </c>
      <c r="L964">
        <v>1</v>
      </c>
      <c r="M964">
        <v>0</v>
      </c>
      <c r="N964">
        <v>0</v>
      </c>
      <c r="O964">
        <v>0</v>
      </c>
      <c r="P964">
        <v>0</v>
      </c>
      <c r="Q964">
        <v>1</v>
      </c>
    </row>
    <row r="965" spans="1:17" x14ac:dyDescent="0.3">
      <c r="A965" t="s">
        <v>41</v>
      </c>
      <c r="B965">
        <v>50000</v>
      </c>
      <c r="C965">
        <v>86000</v>
      </c>
      <c r="D965">
        <f>AVERAGE(Table_Data[[#This Row],[Salary (Min)]:[Salary (Max)]])</f>
        <v>68000</v>
      </c>
      <c r="E965" t="s">
        <v>6218</v>
      </c>
      <c r="F965" t="s">
        <v>193</v>
      </c>
      <c r="G965" t="s">
        <v>7756</v>
      </c>
      <c r="H965" t="s">
        <v>35</v>
      </c>
      <c r="I965" t="s">
        <v>222</v>
      </c>
      <c r="J965" t="s">
        <v>39</v>
      </c>
      <c r="K965" t="b">
        <v>0</v>
      </c>
      <c r="L965">
        <v>0</v>
      </c>
      <c r="M965">
        <v>0</v>
      </c>
      <c r="N965">
        <v>0</v>
      </c>
      <c r="O965">
        <v>0</v>
      </c>
      <c r="P965">
        <v>0</v>
      </c>
      <c r="Q965">
        <v>1</v>
      </c>
    </row>
    <row r="966" spans="1:17" x14ac:dyDescent="0.3">
      <c r="A966" t="s">
        <v>41</v>
      </c>
      <c r="B966">
        <v>50000</v>
      </c>
      <c r="C966">
        <v>86000</v>
      </c>
      <c r="D966">
        <f>AVERAGE(Table_Data[[#This Row],[Salary (Min)]:[Salary (Max)]])</f>
        <v>68000</v>
      </c>
      <c r="E966" t="s">
        <v>7393</v>
      </c>
      <c r="F966" t="s">
        <v>193</v>
      </c>
      <c r="G966" t="s">
        <v>7756</v>
      </c>
      <c r="H966" t="s">
        <v>20</v>
      </c>
      <c r="I966" t="s">
        <v>46</v>
      </c>
      <c r="J966" t="s">
        <v>47</v>
      </c>
      <c r="K966" t="b">
        <v>0</v>
      </c>
      <c r="L966">
        <v>0</v>
      </c>
      <c r="M966">
        <v>0</v>
      </c>
      <c r="N966">
        <v>0</v>
      </c>
      <c r="O966">
        <v>0</v>
      </c>
      <c r="P966">
        <v>0</v>
      </c>
      <c r="Q966">
        <v>0</v>
      </c>
    </row>
    <row r="967" spans="1:17" x14ac:dyDescent="0.3">
      <c r="A967" t="s">
        <v>41</v>
      </c>
      <c r="B967">
        <v>50000</v>
      </c>
      <c r="C967">
        <v>86000</v>
      </c>
      <c r="D967">
        <f>AVERAGE(Table_Data[[#This Row],[Salary (Min)]:[Salary (Max)]])</f>
        <v>68000</v>
      </c>
      <c r="E967" t="s">
        <v>6205</v>
      </c>
      <c r="F967" t="s">
        <v>193</v>
      </c>
      <c r="G967" t="s">
        <v>7756</v>
      </c>
      <c r="H967" t="s">
        <v>28</v>
      </c>
      <c r="I967" t="s">
        <v>222</v>
      </c>
      <c r="J967" t="s">
        <v>75</v>
      </c>
      <c r="K967" t="b">
        <v>0</v>
      </c>
      <c r="L967">
        <v>0</v>
      </c>
      <c r="M967">
        <v>1</v>
      </c>
      <c r="N967">
        <v>1</v>
      </c>
      <c r="O967">
        <v>0</v>
      </c>
      <c r="P967">
        <v>0</v>
      </c>
      <c r="Q967">
        <v>1</v>
      </c>
    </row>
    <row r="968" spans="1:17" x14ac:dyDescent="0.3">
      <c r="A968" t="s">
        <v>41</v>
      </c>
      <c r="B968">
        <v>50000</v>
      </c>
      <c r="C968">
        <v>86000</v>
      </c>
      <c r="D968">
        <f>AVERAGE(Table_Data[[#This Row],[Salary (Min)]:[Salary (Max)]])</f>
        <v>68000</v>
      </c>
      <c r="E968" t="s">
        <v>7386</v>
      </c>
      <c r="F968" t="s">
        <v>193</v>
      </c>
      <c r="G968" t="s">
        <v>7756</v>
      </c>
      <c r="H968" t="s">
        <v>35</v>
      </c>
      <c r="I968" t="s">
        <v>66</v>
      </c>
      <c r="J968" t="s">
        <v>39</v>
      </c>
      <c r="K968" t="b">
        <v>0</v>
      </c>
      <c r="L968">
        <v>0</v>
      </c>
      <c r="M968">
        <v>1</v>
      </c>
      <c r="N968">
        <v>0</v>
      </c>
      <c r="O968">
        <v>0</v>
      </c>
      <c r="P968">
        <v>0</v>
      </c>
      <c r="Q968">
        <v>0</v>
      </c>
    </row>
    <row r="969" spans="1:17" x14ac:dyDescent="0.3">
      <c r="A969" t="s">
        <v>41</v>
      </c>
      <c r="B969">
        <v>50000</v>
      </c>
      <c r="C969">
        <v>86000</v>
      </c>
      <c r="D969">
        <f>AVERAGE(Table_Data[[#This Row],[Salary (Min)]:[Salary (Max)]])</f>
        <v>68000</v>
      </c>
      <c r="E969" t="s">
        <v>7385</v>
      </c>
      <c r="F969" t="s">
        <v>193</v>
      </c>
      <c r="G969" t="s">
        <v>7756</v>
      </c>
      <c r="H969" t="s">
        <v>28</v>
      </c>
      <c r="I969" t="s">
        <v>194</v>
      </c>
      <c r="J969" t="s">
        <v>132</v>
      </c>
      <c r="K969" t="b">
        <v>0</v>
      </c>
      <c r="L969">
        <v>0</v>
      </c>
      <c r="M969">
        <v>0</v>
      </c>
      <c r="N969">
        <v>0</v>
      </c>
      <c r="O969">
        <v>0</v>
      </c>
      <c r="P969">
        <v>0</v>
      </c>
      <c r="Q969">
        <v>1</v>
      </c>
    </row>
    <row r="970" spans="1:17" x14ac:dyDescent="0.3">
      <c r="A970" t="s">
        <v>41</v>
      </c>
      <c r="B970">
        <v>50000</v>
      </c>
      <c r="C970">
        <v>86000</v>
      </c>
      <c r="D970">
        <f>AVERAGE(Table_Data[[#This Row],[Salary (Min)]:[Salary (Max)]])</f>
        <v>68000</v>
      </c>
      <c r="E970" t="s">
        <v>7388</v>
      </c>
      <c r="F970" t="s">
        <v>193</v>
      </c>
      <c r="G970" t="s">
        <v>7756</v>
      </c>
      <c r="H970" t="s">
        <v>28</v>
      </c>
      <c r="I970" t="s">
        <v>119</v>
      </c>
      <c r="J970" t="s">
        <v>132</v>
      </c>
      <c r="K970" t="b">
        <v>0</v>
      </c>
      <c r="L970">
        <v>1</v>
      </c>
      <c r="M970">
        <v>1</v>
      </c>
      <c r="N970">
        <v>0</v>
      </c>
      <c r="O970">
        <v>0</v>
      </c>
      <c r="P970">
        <v>0</v>
      </c>
      <c r="Q970">
        <v>1</v>
      </c>
    </row>
    <row r="971" spans="1:17" x14ac:dyDescent="0.3">
      <c r="A971" t="s">
        <v>41</v>
      </c>
      <c r="B971">
        <v>50000</v>
      </c>
      <c r="C971">
        <v>86000</v>
      </c>
      <c r="D971">
        <f>AVERAGE(Table_Data[[#This Row],[Salary (Min)]:[Salary (Max)]])</f>
        <v>68000</v>
      </c>
      <c r="E971" t="s">
        <v>7391</v>
      </c>
      <c r="F971" t="s">
        <v>193</v>
      </c>
      <c r="G971" t="s">
        <v>7756</v>
      </c>
      <c r="H971" t="s">
        <v>118</v>
      </c>
      <c r="I971" t="s">
        <v>178</v>
      </c>
      <c r="J971" t="s">
        <v>160</v>
      </c>
      <c r="K971" t="b">
        <v>0</v>
      </c>
      <c r="L971">
        <v>1</v>
      </c>
      <c r="M971">
        <v>0</v>
      </c>
      <c r="N971">
        <v>0</v>
      </c>
      <c r="O971">
        <v>1</v>
      </c>
      <c r="P971">
        <v>0</v>
      </c>
      <c r="Q971">
        <v>1</v>
      </c>
    </row>
    <row r="972" spans="1:17" x14ac:dyDescent="0.3">
      <c r="A972" t="s">
        <v>41</v>
      </c>
      <c r="B972">
        <v>50000</v>
      </c>
      <c r="C972">
        <v>86000</v>
      </c>
      <c r="D972">
        <f>AVERAGE(Table_Data[[#This Row],[Salary (Min)]:[Salary (Max)]])</f>
        <v>68000</v>
      </c>
      <c r="E972" t="s">
        <v>7390</v>
      </c>
      <c r="F972" t="s">
        <v>5063</v>
      </c>
      <c r="G972" t="s">
        <v>7757</v>
      </c>
      <c r="H972" t="s">
        <v>91</v>
      </c>
      <c r="I972" t="s">
        <v>74</v>
      </c>
      <c r="J972" t="s">
        <v>39</v>
      </c>
      <c r="K972" t="b">
        <v>0</v>
      </c>
      <c r="L972">
        <v>1</v>
      </c>
      <c r="M972">
        <v>1</v>
      </c>
      <c r="N972">
        <v>0</v>
      </c>
      <c r="O972">
        <v>1</v>
      </c>
      <c r="P972">
        <v>0</v>
      </c>
      <c r="Q972">
        <v>0</v>
      </c>
    </row>
    <row r="973" spans="1:17" x14ac:dyDescent="0.3">
      <c r="A973" t="s">
        <v>41</v>
      </c>
      <c r="B973">
        <v>50000</v>
      </c>
      <c r="C973">
        <v>86000</v>
      </c>
      <c r="D973">
        <f>AVERAGE(Table_Data[[#This Row],[Salary (Min)]:[Salary (Max)]])</f>
        <v>68000</v>
      </c>
      <c r="E973" t="s">
        <v>7389</v>
      </c>
      <c r="F973" t="s">
        <v>193</v>
      </c>
      <c r="G973" t="s">
        <v>7756</v>
      </c>
      <c r="H973" t="s">
        <v>28</v>
      </c>
      <c r="I973" t="s">
        <v>202</v>
      </c>
      <c r="J973" t="s">
        <v>132</v>
      </c>
      <c r="K973" t="b">
        <v>0</v>
      </c>
      <c r="L973">
        <v>0</v>
      </c>
      <c r="M973">
        <v>0</v>
      </c>
      <c r="N973">
        <v>0</v>
      </c>
      <c r="O973">
        <v>0</v>
      </c>
      <c r="P973">
        <v>0</v>
      </c>
      <c r="Q973">
        <v>1</v>
      </c>
    </row>
    <row r="974" spans="1:17" x14ac:dyDescent="0.3">
      <c r="A974" t="s">
        <v>41</v>
      </c>
      <c r="B974">
        <v>50000</v>
      </c>
      <c r="C974">
        <v>86000</v>
      </c>
      <c r="D974">
        <f>AVERAGE(Table_Data[[#This Row],[Salary (Min)]:[Salary (Max)]])</f>
        <v>68000</v>
      </c>
      <c r="E974" t="s">
        <v>6713</v>
      </c>
      <c r="F974" t="s">
        <v>193</v>
      </c>
      <c r="G974" t="s">
        <v>7756</v>
      </c>
      <c r="H974" t="s">
        <v>35</v>
      </c>
      <c r="I974" t="s">
        <v>222</v>
      </c>
      <c r="J974" t="s">
        <v>31</v>
      </c>
      <c r="K974" t="b">
        <v>0</v>
      </c>
      <c r="L974">
        <v>0</v>
      </c>
      <c r="M974">
        <v>0</v>
      </c>
      <c r="N974">
        <v>0</v>
      </c>
      <c r="O974">
        <v>0</v>
      </c>
      <c r="P974">
        <v>0</v>
      </c>
      <c r="Q974">
        <v>0</v>
      </c>
    </row>
    <row r="975" spans="1:17" x14ac:dyDescent="0.3">
      <c r="A975" t="s">
        <v>41</v>
      </c>
      <c r="B975">
        <v>50000</v>
      </c>
      <c r="C975">
        <v>86000</v>
      </c>
      <c r="D975">
        <f>AVERAGE(Table_Data[[#This Row],[Salary (Min)]:[Salary (Max)]])</f>
        <v>68000</v>
      </c>
      <c r="E975" t="s">
        <v>7396</v>
      </c>
      <c r="F975" t="s">
        <v>193</v>
      </c>
      <c r="G975" t="s">
        <v>7756</v>
      </c>
      <c r="H975" t="s">
        <v>118</v>
      </c>
      <c r="I975" t="s">
        <v>366</v>
      </c>
      <c r="J975" t="s">
        <v>106</v>
      </c>
      <c r="K975" t="b">
        <v>0</v>
      </c>
      <c r="L975">
        <v>0</v>
      </c>
      <c r="M975">
        <v>0</v>
      </c>
      <c r="N975">
        <v>0</v>
      </c>
      <c r="O975">
        <v>0</v>
      </c>
      <c r="P975">
        <v>0</v>
      </c>
      <c r="Q975">
        <v>0</v>
      </c>
    </row>
    <row r="976" spans="1:17" x14ac:dyDescent="0.3">
      <c r="A976" t="s">
        <v>41</v>
      </c>
      <c r="B976">
        <v>50000</v>
      </c>
      <c r="C976">
        <v>86000</v>
      </c>
      <c r="D976">
        <f>AVERAGE(Table_Data[[#This Row],[Salary (Min)]:[Salary (Max)]])</f>
        <v>68000</v>
      </c>
      <c r="E976" t="s">
        <v>7398</v>
      </c>
      <c r="F976" t="s">
        <v>193</v>
      </c>
      <c r="G976" t="s">
        <v>7756</v>
      </c>
      <c r="H976" t="s">
        <v>118</v>
      </c>
      <c r="I976" t="s">
        <v>2364</v>
      </c>
      <c r="J976" t="s">
        <v>160</v>
      </c>
      <c r="K976" t="b">
        <v>0</v>
      </c>
      <c r="L976">
        <v>0</v>
      </c>
      <c r="M976">
        <v>0</v>
      </c>
      <c r="N976">
        <v>0</v>
      </c>
      <c r="O976">
        <v>1</v>
      </c>
      <c r="P976">
        <v>0</v>
      </c>
      <c r="Q976">
        <v>0</v>
      </c>
    </row>
    <row r="977" spans="1:17" x14ac:dyDescent="0.3">
      <c r="A977" t="s">
        <v>41</v>
      </c>
      <c r="B977">
        <v>50000</v>
      </c>
      <c r="C977">
        <v>86000</v>
      </c>
      <c r="D977">
        <f>AVERAGE(Table_Data[[#This Row],[Salary (Min)]:[Salary (Max)]])</f>
        <v>68000</v>
      </c>
      <c r="E977" t="s">
        <v>7399</v>
      </c>
      <c r="F977" t="s">
        <v>193</v>
      </c>
      <c r="G977" t="s">
        <v>7756</v>
      </c>
      <c r="H977" t="s">
        <v>51</v>
      </c>
      <c r="I977" t="s">
        <v>119</v>
      </c>
      <c r="J977" t="s">
        <v>229</v>
      </c>
      <c r="K977" t="b">
        <v>0</v>
      </c>
      <c r="L977">
        <v>0</v>
      </c>
      <c r="M977">
        <v>0</v>
      </c>
      <c r="N977">
        <v>0</v>
      </c>
      <c r="O977">
        <v>0</v>
      </c>
      <c r="P977">
        <v>0</v>
      </c>
      <c r="Q977">
        <v>1</v>
      </c>
    </row>
    <row r="978" spans="1:17" x14ac:dyDescent="0.3">
      <c r="A978" t="s">
        <v>41</v>
      </c>
      <c r="B978">
        <v>50000</v>
      </c>
      <c r="C978">
        <v>86000</v>
      </c>
      <c r="D978">
        <f>AVERAGE(Table_Data[[#This Row],[Salary (Min)]:[Salary (Max)]])</f>
        <v>68000</v>
      </c>
      <c r="E978" t="s">
        <v>6899</v>
      </c>
      <c r="F978" t="s">
        <v>193</v>
      </c>
      <c r="G978" t="s">
        <v>7756</v>
      </c>
      <c r="H978" t="s">
        <v>28</v>
      </c>
      <c r="I978" t="s">
        <v>58</v>
      </c>
      <c r="J978" t="s">
        <v>39</v>
      </c>
      <c r="K978" t="b">
        <v>0</v>
      </c>
      <c r="L978">
        <v>0</v>
      </c>
      <c r="M978">
        <v>0</v>
      </c>
      <c r="N978">
        <v>0</v>
      </c>
      <c r="O978">
        <v>0</v>
      </c>
      <c r="P978">
        <v>0</v>
      </c>
      <c r="Q978">
        <v>0</v>
      </c>
    </row>
    <row r="979" spans="1:17" x14ac:dyDescent="0.3">
      <c r="A979" t="s">
        <v>41</v>
      </c>
      <c r="B979">
        <v>50000</v>
      </c>
      <c r="C979">
        <v>86000</v>
      </c>
      <c r="D979">
        <f>AVERAGE(Table_Data[[#This Row],[Salary (Min)]:[Salary (Max)]])</f>
        <v>68000</v>
      </c>
      <c r="E979" t="s">
        <v>6210</v>
      </c>
      <c r="F979" t="s">
        <v>193</v>
      </c>
      <c r="G979" t="s">
        <v>7756</v>
      </c>
      <c r="H979" t="s">
        <v>51</v>
      </c>
      <c r="I979" t="s">
        <v>46</v>
      </c>
      <c r="J979" t="s">
        <v>24</v>
      </c>
      <c r="K979" t="b">
        <v>0</v>
      </c>
      <c r="L979">
        <v>1</v>
      </c>
      <c r="M979">
        <v>0</v>
      </c>
      <c r="N979">
        <v>0</v>
      </c>
      <c r="O979">
        <v>0</v>
      </c>
      <c r="P979">
        <v>0</v>
      </c>
      <c r="Q979">
        <v>0</v>
      </c>
    </row>
    <row r="980" spans="1:17" x14ac:dyDescent="0.3">
      <c r="A980" t="s">
        <v>41</v>
      </c>
      <c r="B980">
        <v>50000</v>
      </c>
      <c r="C980">
        <v>86000</v>
      </c>
      <c r="D980">
        <f>AVERAGE(Table_Data[[#This Row],[Salary (Min)]:[Salary (Max)]])</f>
        <v>68000</v>
      </c>
      <c r="E980" t="s">
        <v>7126</v>
      </c>
      <c r="F980" t="s">
        <v>193</v>
      </c>
      <c r="G980" t="s">
        <v>7756</v>
      </c>
      <c r="H980" t="s">
        <v>118</v>
      </c>
      <c r="I980" t="s">
        <v>119</v>
      </c>
      <c r="J980" t="s">
        <v>441</v>
      </c>
      <c r="K980" t="b">
        <v>0</v>
      </c>
      <c r="L980">
        <v>1</v>
      </c>
      <c r="M980">
        <v>0</v>
      </c>
      <c r="N980">
        <v>0</v>
      </c>
      <c r="O980">
        <v>0</v>
      </c>
      <c r="P980">
        <v>1</v>
      </c>
      <c r="Q980">
        <v>0</v>
      </c>
    </row>
    <row r="981" spans="1:17" x14ac:dyDescent="0.3">
      <c r="A981" t="s">
        <v>41</v>
      </c>
      <c r="B981">
        <v>50000</v>
      </c>
      <c r="C981">
        <v>86000</v>
      </c>
      <c r="D981">
        <f>AVERAGE(Table_Data[[#This Row],[Salary (Min)]:[Salary (Max)]])</f>
        <v>68000</v>
      </c>
      <c r="E981" t="s">
        <v>7395</v>
      </c>
      <c r="F981" t="s">
        <v>193</v>
      </c>
      <c r="G981" t="s">
        <v>7756</v>
      </c>
      <c r="H981" t="s">
        <v>28</v>
      </c>
      <c r="I981" t="s">
        <v>46</v>
      </c>
      <c r="J981" t="s">
        <v>132</v>
      </c>
      <c r="K981" t="b">
        <v>0</v>
      </c>
      <c r="L981">
        <v>0</v>
      </c>
      <c r="M981">
        <v>0</v>
      </c>
      <c r="N981">
        <v>0</v>
      </c>
      <c r="O981">
        <v>1</v>
      </c>
      <c r="P981">
        <v>0</v>
      </c>
      <c r="Q981">
        <v>1</v>
      </c>
    </row>
    <row r="982" spans="1:17" x14ac:dyDescent="0.3">
      <c r="A982" t="s">
        <v>41</v>
      </c>
      <c r="B982">
        <v>50000</v>
      </c>
      <c r="C982">
        <v>86000</v>
      </c>
      <c r="D982">
        <f>AVERAGE(Table_Data[[#This Row],[Salary (Min)]:[Salary (Max)]])</f>
        <v>68000</v>
      </c>
      <c r="E982" t="s">
        <v>7394</v>
      </c>
      <c r="F982" t="s">
        <v>193</v>
      </c>
      <c r="G982" t="s">
        <v>7756</v>
      </c>
      <c r="H982" t="s">
        <v>118</v>
      </c>
      <c r="I982" t="s">
        <v>178</v>
      </c>
      <c r="J982" t="s">
        <v>120</v>
      </c>
      <c r="K982" t="b">
        <v>0</v>
      </c>
      <c r="L982">
        <v>1</v>
      </c>
      <c r="M982">
        <v>1</v>
      </c>
      <c r="N982">
        <v>0</v>
      </c>
      <c r="O982">
        <v>1</v>
      </c>
      <c r="P982">
        <v>1</v>
      </c>
      <c r="Q982">
        <v>1</v>
      </c>
    </row>
    <row r="983" spans="1:17" x14ac:dyDescent="0.3">
      <c r="A983" t="s">
        <v>41</v>
      </c>
      <c r="B983">
        <v>50000</v>
      </c>
      <c r="C983">
        <v>86000</v>
      </c>
      <c r="D983">
        <f>AVERAGE(Table_Data[[#This Row],[Salary (Min)]:[Salary (Max)]])</f>
        <v>68000</v>
      </c>
      <c r="E983" t="s">
        <v>6913</v>
      </c>
      <c r="F983" t="s">
        <v>193</v>
      </c>
      <c r="G983" t="s">
        <v>7756</v>
      </c>
      <c r="H983" t="s">
        <v>35</v>
      </c>
      <c r="I983" t="s">
        <v>222</v>
      </c>
      <c r="J983" t="s">
        <v>24</v>
      </c>
      <c r="K983" t="b">
        <v>0</v>
      </c>
      <c r="L983">
        <v>0</v>
      </c>
      <c r="M983">
        <v>0</v>
      </c>
      <c r="N983">
        <v>0</v>
      </c>
      <c r="O983">
        <v>0</v>
      </c>
      <c r="P983">
        <v>0</v>
      </c>
      <c r="Q983">
        <v>0</v>
      </c>
    </row>
    <row r="984" spans="1:17" x14ac:dyDescent="0.3">
      <c r="A984" t="s">
        <v>6172</v>
      </c>
      <c r="B984">
        <v>50000</v>
      </c>
      <c r="C984">
        <v>86000</v>
      </c>
      <c r="D984">
        <f>AVERAGE(Table_Data[[#This Row],[Salary (Min)]:[Salary (Max)]])</f>
        <v>68000</v>
      </c>
      <c r="E984" t="s">
        <v>6252</v>
      </c>
      <c r="F984" t="s">
        <v>193</v>
      </c>
      <c r="G984" t="s">
        <v>7756</v>
      </c>
      <c r="H984" t="s">
        <v>28</v>
      </c>
      <c r="I984" t="s">
        <v>222</v>
      </c>
      <c r="J984" t="s">
        <v>31</v>
      </c>
      <c r="K984" t="b">
        <v>0</v>
      </c>
      <c r="L984">
        <v>1</v>
      </c>
      <c r="M984">
        <v>1</v>
      </c>
      <c r="N984">
        <v>0</v>
      </c>
      <c r="O984">
        <v>1</v>
      </c>
      <c r="P984">
        <v>0</v>
      </c>
      <c r="Q984">
        <v>0</v>
      </c>
    </row>
    <row r="985" spans="1:17" x14ac:dyDescent="0.3">
      <c r="A985" t="s">
        <v>41</v>
      </c>
      <c r="B985">
        <v>50000</v>
      </c>
      <c r="C985">
        <v>86000</v>
      </c>
      <c r="D985">
        <f>AVERAGE(Table_Data[[#This Row],[Salary (Min)]:[Salary (Max)]])</f>
        <v>68000</v>
      </c>
      <c r="E985" t="s">
        <v>6264</v>
      </c>
      <c r="F985" t="s">
        <v>193</v>
      </c>
      <c r="G985" t="s">
        <v>7756</v>
      </c>
      <c r="H985" t="s">
        <v>118</v>
      </c>
      <c r="I985" t="s">
        <v>46</v>
      </c>
      <c r="J985" t="s">
        <v>47</v>
      </c>
      <c r="K985" t="b">
        <v>0</v>
      </c>
      <c r="L985">
        <v>0</v>
      </c>
      <c r="M985">
        <v>1</v>
      </c>
      <c r="N985">
        <v>0</v>
      </c>
      <c r="O985">
        <v>0</v>
      </c>
      <c r="P985">
        <v>0</v>
      </c>
      <c r="Q985">
        <v>0</v>
      </c>
    </row>
    <row r="986" spans="1:17" x14ac:dyDescent="0.3">
      <c r="A986" t="s">
        <v>6172</v>
      </c>
      <c r="B986">
        <v>50000</v>
      </c>
      <c r="C986">
        <v>86000</v>
      </c>
      <c r="D986">
        <f>AVERAGE(Table_Data[[#This Row],[Salary (Min)]:[Salary (Max)]])</f>
        <v>68000</v>
      </c>
      <c r="E986" t="s">
        <v>7392</v>
      </c>
      <c r="F986" t="s">
        <v>193</v>
      </c>
      <c r="G986" t="s">
        <v>7756</v>
      </c>
      <c r="H986" t="s">
        <v>35</v>
      </c>
      <c r="I986" t="s">
        <v>222</v>
      </c>
      <c r="J986" t="s">
        <v>31</v>
      </c>
      <c r="K986" t="b">
        <v>0</v>
      </c>
      <c r="L986">
        <v>0</v>
      </c>
      <c r="M986">
        <v>0</v>
      </c>
      <c r="N986">
        <v>0</v>
      </c>
      <c r="O986">
        <v>0</v>
      </c>
      <c r="P986">
        <v>0</v>
      </c>
      <c r="Q986">
        <v>1</v>
      </c>
    </row>
    <row r="987" spans="1:17" x14ac:dyDescent="0.3">
      <c r="A987" t="s">
        <v>41</v>
      </c>
      <c r="B987">
        <v>50000</v>
      </c>
      <c r="C987">
        <v>86000</v>
      </c>
      <c r="D987">
        <f>AVERAGE(Table_Data[[#This Row],[Salary (Min)]:[Salary (Max)]])</f>
        <v>68000</v>
      </c>
      <c r="E987" t="s">
        <v>6205</v>
      </c>
      <c r="F987" t="s">
        <v>193</v>
      </c>
      <c r="G987" t="s">
        <v>7756</v>
      </c>
      <c r="H987" t="s">
        <v>28</v>
      </c>
      <c r="I987" t="s">
        <v>222</v>
      </c>
      <c r="J987" t="s">
        <v>75</v>
      </c>
      <c r="K987" t="b">
        <v>0</v>
      </c>
      <c r="L987">
        <v>1</v>
      </c>
      <c r="M987">
        <v>0</v>
      </c>
      <c r="N987">
        <v>0</v>
      </c>
      <c r="O987">
        <v>0</v>
      </c>
      <c r="P987">
        <v>1</v>
      </c>
      <c r="Q987">
        <v>0</v>
      </c>
    </row>
    <row r="988" spans="1:17" x14ac:dyDescent="0.3">
      <c r="A988" t="s">
        <v>41</v>
      </c>
      <c r="B988">
        <v>50000</v>
      </c>
      <c r="C988">
        <v>93000</v>
      </c>
      <c r="D988">
        <f>AVERAGE(Table_Data[[#This Row],[Salary (Min)]:[Salary (Max)]])</f>
        <v>71500</v>
      </c>
      <c r="E988" t="s">
        <v>6952</v>
      </c>
      <c r="F988" t="s">
        <v>2452</v>
      </c>
      <c r="G988" t="s">
        <v>7732</v>
      </c>
      <c r="H988" t="s">
        <v>72</v>
      </c>
      <c r="I988" t="s">
        <v>66</v>
      </c>
      <c r="J988" t="s">
        <v>86</v>
      </c>
      <c r="K988" t="b">
        <v>0</v>
      </c>
      <c r="L988">
        <v>1</v>
      </c>
      <c r="M988">
        <v>0</v>
      </c>
      <c r="N988">
        <v>0</v>
      </c>
      <c r="O988">
        <v>1</v>
      </c>
      <c r="P988">
        <v>0</v>
      </c>
      <c r="Q988">
        <v>0</v>
      </c>
    </row>
    <row r="989" spans="1:17" x14ac:dyDescent="0.3">
      <c r="A989" t="s">
        <v>6172</v>
      </c>
      <c r="B989">
        <v>50000</v>
      </c>
      <c r="C989">
        <v>93000</v>
      </c>
      <c r="D989">
        <f>AVERAGE(Table_Data[[#This Row],[Salary (Min)]:[Salary (Max)]])</f>
        <v>71500</v>
      </c>
      <c r="E989" t="s">
        <v>6984</v>
      </c>
      <c r="F989" t="s">
        <v>3482</v>
      </c>
      <c r="G989" t="s">
        <v>7833</v>
      </c>
      <c r="H989" t="s">
        <v>35</v>
      </c>
      <c r="I989" t="s">
        <v>58</v>
      </c>
      <c r="J989" t="s">
        <v>75</v>
      </c>
      <c r="K989" t="b">
        <v>0</v>
      </c>
      <c r="L989">
        <v>1</v>
      </c>
      <c r="M989">
        <v>0</v>
      </c>
      <c r="N989">
        <v>0</v>
      </c>
      <c r="O989">
        <v>0</v>
      </c>
      <c r="P989">
        <v>0</v>
      </c>
      <c r="Q989">
        <v>1</v>
      </c>
    </row>
    <row r="990" spans="1:17" x14ac:dyDescent="0.3">
      <c r="A990" t="s">
        <v>6172</v>
      </c>
      <c r="B990">
        <v>50000</v>
      </c>
      <c r="C990">
        <v>93000</v>
      </c>
      <c r="D990">
        <f>AVERAGE(Table_Data[[#This Row],[Salary (Min)]:[Salary (Max)]])</f>
        <v>71500</v>
      </c>
      <c r="E990" t="s">
        <v>7012</v>
      </c>
      <c r="F990" t="s">
        <v>1741</v>
      </c>
      <c r="G990" t="s">
        <v>7731</v>
      </c>
      <c r="H990" t="s">
        <v>28</v>
      </c>
      <c r="I990" t="s">
        <v>1374</v>
      </c>
      <c r="J990" t="s">
        <v>132</v>
      </c>
      <c r="K990" t="b">
        <v>0</v>
      </c>
      <c r="L990">
        <v>1</v>
      </c>
      <c r="M990">
        <v>0</v>
      </c>
      <c r="N990">
        <v>0</v>
      </c>
      <c r="O990">
        <v>0</v>
      </c>
      <c r="P990">
        <v>0</v>
      </c>
      <c r="Q990">
        <v>1</v>
      </c>
    </row>
    <row r="991" spans="1:17" x14ac:dyDescent="0.3">
      <c r="A991" t="s">
        <v>41</v>
      </c>
      <c r="B991">
        <v>50000</v>
      </c>
      <c r="C991">
        <v>93000</v>
      </c>
      <c r="D991">
        <f>AVERAGE(Table_Data[[#This Row],[Salary (Min)]:[Salary (Max)]])</f>
        <v>71500</v>
      </c>
      <c r="E991" t="s">
        <v>7006</v>
      </c>
      <c r="F991" t="s">
        <v>2452</v>
      </c>
      <c r="G991" t="s">
        <v>7732</v>
      </c>
      <c r="H991" t="s">
        <v>91</v>
      </c>
      <c r="I991" t="s">
        <v>99</v>
      </c>
      <c r="J991" t="s">
        <v>106</v>
      </c>
      <c r="K991" t="b">
        <v>0</v>
      </c>
      <c r="L991">
        <v>0</v>
      </c>
      <c r="M991">
        <v>0</v>
      </c>
      <c r="N991">
        <v>0</v>
      </c>
      <c r="O991">
        <v>0</v>
      </c>
      <c r="P991">
        <v>1</v>
      </c>
      <c r="Q991">
        <v>1</v>
      </c>
    </row>
    <row r="992" spans="1:17" x14ac:dyDescent="0.3">
      <c r="A992" t="s">
        <v>41</v>
      </c>
      <c r="B992">
        <v>50000</v>
      </c>
      <c r="C992">
        <v>93000</v>
      </c>
      <c r="D992">
        <f>AVERAGE(Table_Data[[#This Row],[Salary (Min)]:[Salary (Max)]])</f>
        <v>71500</v>
      </c>
      <c r="E992" t="s">
        <v>6452</v>
      </c>
      <c r="F992" t="s">
        <v>3216</v>
      </c>
      <c r="G992" t="s">
        <v>7737</v>
      </c>
      <c r="H992" t="s">
        <v>28</v>
      </c>
      <c r="I992" t="s">
        <v>58</v>
      </c>
      <c r="J992" t="s">
        <v>132</v>
      </c>
      <c r="K992" t="b">
        <v>0</v>
      </c>
      <c r="L992">
        <v>0</v>
      </c>
      <c r="M992">
        <v>0</v>
      </c>
      <c r="N992">
        <v>0</v>
      </c>
      <c r="O992">
        <v>0</v>
      </c>
      <c r="P992">
        <v>0</v>
      </c>
      <c r="Q992">
        <v>1</v>
      </c>
    </row>
    <row r="993" spans="1:17" x14ac:dyDescent="0.3">
      <c r="A993" t="s">
        <v>41</v>
      </c>
      <c r="B993">
        <v>50000</v>
      </c>
      <c r="C993">
        <v>93000</v>
      </c>
      <c r="D993">
        <f>AVERAGE(Table_Data[[#This Row],[Salary (Min)]:[Salary (Max)]])</f>
        <v>71500</v>
      </c>
      <c r="E993" t="s">
        <v>7013</v>
      </c>
      <c r="F993" t="s">
        <v>3542</v>
      </c>
      <c r="G993" t="s">
        <v>7834</v>
      </c>
      <c r="H993" t="s">
        <v>35</v>
      </c>
      <c r="I993" t="s">
        <v>366</v>
      </c>
      <c r="J993" t="s">
        <v>441</v>
      </c>
      <c r="K993" t="b">
        <v>0</v>
      </c>
      <c r="L993">
        <v>1</v>
      </c>
      <c r="M993">
        <v>1</v>
      </c>
      <c r="N993">
        <v>0</v>
      </c>
      <c r="O993">
        <v>0</v>
      </c>
      <c r="P993">
        <v>0</v>
      </c>
      <c r="Q993">
        <v>1</v>
      </c>
    </row>
    <row r="994" spans="1:17" x14ac:dyDescent="0.3">
      <c r="A994" t="s">
        <v>6172</v>
      </c>
      <c r="B994">
        <v>50000</v>
      </c>
      <c r="C994">
        <v>93000</v>
      </c>
      <c r="D994">
        <f>AVERAGE(Table_Data[[#This Row],[Salary (Min)]:[Salary (Max)]])</f>
        <v>71500</v>
      </c>
      <c r="E994" t="s">
        <v>6965</v>
      </c>
      <c r="F994" t="s">
        <v>3231</v>
      </c>
      <c r="G994" t="s">
        <v>7736</v>
      </c>
      <c r="H994" t="s">
        <v>20</v>
      </c>
      <c r="I994" t="s">
        <v>222</v>
      </c>
      <c r="J994" t="s">
        <v>39</v>
      </c>
      <c r="K994" t="b">
        <v>0</v>
      </c>
      <c r="L994">
        <v>1</v>
      </c>
      <c r="M994">
        <v>1</v>
      </c>
      <c r="N994">
        <v>0</v>
      </c>
      <c r="O994">
        <v>0</v>
      </c>
      <c r="P994">
        <v>2</v>
      </c>
      <c r="Q994">
        <v>0</v>
      </c>
    </row>
    <row r="995" spans="1:17" x14ac:dyDescent="0.3">
      <c r="A995" t="s">
        <v>41</v>
      </c>
      <c r="B995">
        <v>50000</v>
      </c>
      <c r="C995">
        <v>93000</v>
      </c>
      <c r="D995">
        <f>AVERAGE(Table_Data[[#This Row],[Salary (Min)]:[Salary (Max)]])</f>
        <v>71500</v>
      </c>
      <c r="E995" t="s">
        <v>6264</v>
      </c>
      <c r="F995" t="s">
        <v>3216</v>
      </c>
      <c r="G995" t="s">
        <v>7737</v>
      </c>
      <c r="H995" t="s">
        <v>118</v>
      </c>
      <c r="I995" t="s">
        <v>46</v>
      </c>
      <c r="J995" t="s">
        <v>47</v>
      </c>
      <c r="K995" t="b">
        <v>0</v>
      </c>
      <c r="L995">
        <v>1</v>
      </c>
      <c r="M995">
        <v>0</v>
      </c>
      <c r="N995">
        <v>0</v>
      </c>
      <c r="O995">
        <v>0</v>
      </c>
      <c r="P995">
        <v>0</v>
      </c>
      <c r="Q995">
        <v>1</v>
      </c>
    </row>
    <row r="996" spans="1:17" x14ac:dyDescent="0.3">
      <c r="A996" t="s">
        <v>41</v>
      </c>
      <c r="B996">
        <v>50000</v>
      </c>
      <c r="C996">
        <v>93000</v>
      </c>
      <c r="D996">
        <f>AVERAGE(Table_Data[[#This Row],[Salary (Min)]:[Salary (Max)]])</f>
        <v>71500</v>
      </c>
      <c r="E996" t="s">
        <v>7008</v>
      </c>
      <c r="F996" t="s">
        <v>2452</v>
      </c>
      <c r="G996" t="s">
        <v>7732</v>
      </c>
      <c r="H996" t="s">
        <v>20</v>
      </c>
      <c r="I996" t="s">
        <v>475</v>
      </c>
      <c r="J996" t="s">
        <v>39</v>
      </c>
      <c r="K996" t="b">
        <v>0</v>
      </c>
      <c r="L996">
        <v>1</v>
      </c>
      <c r="M996">
        <v>0</v>
      </c>
      <c r="N996">
        <v>0</v>
      </c>
      <c r="O996">
        <v>0</v>
      </c>
      <c r="P996">
        <v>0</v>
      </c>
      <c r="Q996">
        <v>1</v>
      </c>
    </row>
    <row r="997" spans="1:17" x14ac:dyDescent="0.3">
      <c r="A997" t="s">
        <v>41</v>
      </c>
      <c r="B997">
        <v>50000</v>
      </c>
      <c r="C997">
        <v>93000</v>
      </c>
      <c r="D997">
        <f>AVERAGE(Table_Data[[#This Row],[Salary (Min)]:[Salary (Max)]])</f>
        <v>71500</v>
      </c>
      <c r="E997" t="s">
        <v>6972</v>
      </c>
      <c r="F997" t="s">
        <v>3354</v>
      </c>
      <c r="G997" t="s">
        <v>7738</v>
      </c>
      <c r="H997" t="s">
        <v>118</v>
      </c>
      <c r="I997" t="s">
        <v>119</v>
      </c>
      <c r="J997" t="s">
        <v>441</v>
      </c>
      <c r="K997" t="b">
        <v>0</v>
      </c>
      <c r="L997">
        <v>1</v>
      </c>
      <c r="M997">
        <v>0</v>
      </c>
      <c r="N997">
        <v>0</v>
      </c>
      <c r="O997">
        <v>1</v>
      </c>
      <c r="P997">
        <v>0</v>
      </c>
      <c r="Q997">
        <v>1</v>
      </c>
    </row>
    <row r="998" spans="1:17" x14ac:dyDescent="0.3">
      <c r="A998" t="s">
        <v>41</v>
      </c>
      <c r="B998">
        <v>50000</v>
      </c>
      <c r="C998">
        <v>93000</v>
      </c>
      <c r="D998">
        <f>AVERAGE(Table_Data[[#This Row],[Salary (Min)]:[Salary (Max)]])</f>
        <v>71500</v>
      </c>
      <c r="E998" t="s">
        <v>7007</v>
      </c>
      <c r="F998" t="s">
        <v>1001</v>
      </c>
      <c r="G998" t="s">
        <v>7751</v>
      </c>
      <c r="H998" t="s">
        <v>91</v>
      </c>
      <c r="I998" t="s">
        <v>222</v>
      </c>
      <c r="J998" t="s">
        <v>160</v>
      </c>
      <c r="K998" t="b">
        <v>0</v>
      </c>
      <c r="L998">
        <v>1</v>
      </c>
      <c r="M998">
        <v>1</v>
      </c>
      <c r="N998">
        <v>0</v>
      </c>
      <c r="O998">
        <v>0</v>
      </c>
      <c r="P998">
        <v>0</v>
      </c>
      <c r="Q998">
        <v>0</v>
      </c>
    </row>
    <row r="999" spans="1:17" x14ac:dyDescent="0.3">
      <c r="A999" t="s">
        <v>6172</v>
      </c>
      <c r="B999">
        <v>50000</v>
      </c>
      <c r="C999">
        <v>93000</v>
      </c>
      <c r="D999">
        <f>AVERAGE(Table_Data[[#This Row],[Salary (Min)]:[Salary (Max)]])</f>
        <v>71500</v>
      </c>
      <c r="E999" t="s">
        <v>7009</v>
      </c>
      <c r="F999" t="s">
        <v>3231</v>
      </c>
      <c r="G999" t="s">
        <v>7736</v>
      </c>
      <c r="H999" t="s">
        <v>91</v>
      </c>
      <c r="I999" t="s">
        <v>46</v>
      </c>
      <c r="J999" t="s">
        <v>106</v>
      </c>
      <c r="K999" t="b">
        <v>0</v>
      </c>
      <c r="L999">
        <v>0</v>
      </c>
      <c r="M999">
        <v>0</v>
      </c>
      <c r="N999">
        <v>0</v>
      </c>
      <c r="O999">
        <v>0</v>
      </c>
      <c r="P999">
        <v>0</v>
      </c>
      <c r="Q999">
        <v>0</v>
      </c>
    </row>
    <row r="1000" spans="1:17" x14ac:dyDescent="0.3">
      <c r="A1000" t="s">
        <v>6172</v>
      </c>
      <c r="B1000">
        <v>50000</v>
      </c>
      <c r="C1000">
        <v>93000</v>
      </c>
      <c r="D1000">
        <f>AVERAGE(Table_Data[[#This Row],[Salary (Min)]:[Salary (Max)]])</f>
        <v>71500</v>
      </c>
      <c r="E1000" t="s">
        <v>6991</v>
      </c>
      <c r="F1000" t="s">
        <v>3216</v>
      </c>
      <c r="G1000" t="s">
        <v>7737</v>
      </c>
      <c r="H1000" t="s">
        <v>35</v>
      </c>
      <c r="I1000" t="s">
        <v>222</v>
      </c>
      <c r="J1000" t="s">
        <v>24</v>
      </c>
      <c r="K1000" t="b">
        <v>0</v>
      </c>
      <c r="L1000">
        <v>1</v>
      </c>
      <c r="M1000">
        <v>0</v>
      </c>
      <c r="N1000">
        <v>0</v>
      </c>
      <c r="O1000">
        <v>0</v>
      </c>
      <c r="P1000">
        <v>0</v>
      </c>
      <c r="Q1000">
        <v>1</v>
      </c>
    </row>
    <row r="1001" spans="1:17" x14ac:dyDescent="0.3">
      <c r="A1001" t="s">
        <v>41</v>
      </c>
      <c r="B1001">
        <v>50000</v>
      </c>
      <c r="C1001">
        <v>86000</v>
      </c>
      <c r="D1001">
        <f>AVERAGE(Table_Data[[#This Row],[Salary (Min)]:[Salary (Max)]])</f>
        <v>68000</v>
      </c>
      <c r="E1001" t="s">
        <v>7097</v>
      </c>
      <c r="F1001" t="s">
        <v>395</v>
      </c>
      <c r="G1001" t="s">
        <v>7680</v>
      </c>
      <c r="H1001" t="s">
        <v>35</v>
      </c>
      <c r="I1001" t="s">
        <v>46</v>
      </c>
      <c r="J1001" t="s">
        <v>24</v>
      </c>
      <c r="K1001" t="b">
        <v>0</v>
      </c>
      <c r="L1001">
        <v>0</v>
      </c>
      <c r="M1001">
        <v>0</v>
      </c>
      <c r="N1001">
        <v>0</v>
      </c>
      <c r="O1001">
        <v>0</v>
      </c>
      <c r="P1001">
        <v>0</v>
      </c>
      <c r="Q1001">
        <v>1</v>
      </c>
    </row>
    <row r="1002" spans="1:17" x14ac:dyDescent="0.3">
      <c r="A1002" t="s">
        <v>41</v>
      </c>
      <c r="B1002">
        <v>50000</v>
      </c>
      <c r="C1002">
        <v>86000</v>
      </c>
      <c r="D1002">
        <f>AVERAGE(Table_Data[[#This Row],[Salary (Min)]:[Salary (Max)]])</f>
        <v>68000</v>
      </c>
      <c r="E1002" t="s">
        <v>7354</v>
      </c>
      <c r="F1002" t="s">
        <v>4082</v>
      </c>
      <c r="G1002" t="s">
        <v>7716</v>
      </c>
      <c r="H1002" t="s">
        <v>118</v>
      </c>
      <c r="I1002" t="s">
        <v>46</v>
      </c>
      <c r="J1002" t="s">
        <v>106</v>
      </c>
      <c r="K1002" t="b">
        <v>0</v>
      </c>
      <c r="L1002">
        <v>0</v>
      </c>
      <c r="M1002">
        <v>0</v>
      </c>
      <c r="N1002">
        <v>0</v>
      </c>
      <c r="O1002">
        <v>0</v>
      </c>
      <c r="P1002">
        <v>0</v>
      </c>
      <c r="Q1002">
        <v>0</v>
      </c>
    </row>
    <row r="1003" spans="1:17" x14ac:dyDescent="0.3">
      <c r="A1003" t="s">
        <v>41</v>
      </c>
      <c r="B1003">
        <v>50000</v>
      </c>
      <c r="C1003">
        <v>86000</v>
      </c>
      <c r="D1003">
        <f>AVERAGE(Table_Data[[#This Row],[Salary (Min)]:[Salary (Max)]])</f>
        <v>68000</v>
      </c>
      <c r="E1003" t="s">
        <v>7353</v>
      </c>
      <c r="F1003" t="s">
        <v>4082</v>
      </c>
      <c r="G1003" t="s">
        <v>7716</v>
      </c>
      <c r="H1003" t="s">
        <v>72</v>
      </c>
      <c r="I1003" t="s">
        <v>1489</v>
      </c>
      <c r="J1003" t="s">
        <v>31</v>
      </c>
      <c r="K1003" t="b">
        <v>0</v>
      </c>
      <c r="L1003">
        <v>1</v>
      </c>
      <c r="M1003">
        <v>0</v>
      </c>
      <c r="N1003">
        <v>0</v>
      </c>
      <c r="O1003">
        <v>1</v>
      </c>
      <c r="P1003">
        <v>1</v>
      </c>
      <c r="Q1003">
        <v>1</v>
      </c>
    </row>
    <row r="1004" spans="1:17" x14ac:dyDescent="0.3">
      <c r="A1004" t="s">
        <v>41</v>
      </c>
      <c r="B1004">
        <v>50000</v>
      </c>
      <c r="C1004">
        <v>86000</v>
      </c>
      <c r="D1004">
        <f>AVERAGE(Table_Data[[#This Row],[Salary (Min)]:[Salary (Max)]])</f>
        <v>68000</v>
      </c>
      <c r="E1004" t="s">
        <v>7355</v>
      </c>
      <c r="F1004" t="s">
        <v>4082</v>
      </c>
      <c r="G1004" t="s">
        <v>7716</v>
      </c>
      <c r="H1004" t="s">
        <v>118</v>
      </c>
      <c r="I1004" t="s">
        <v>222</v>
      </c>
      <c r="J1004" t="s">
        <v>39</v>
      </c>
      <c r="K1004" t="b">
        <v>0</v>
      </c>
      <c r="L1004">
        <v>0</v>
      </c>
      <c r="M1004">
        <v>0</v>
      </c>
      <c r="N1004">
        <v>0</v>
      </c>
      <c r="O1004">
        <v>0</v>
      </c>
      <c r="P1004">
        <v>0</v>
      </c>
      <c r="Q1004">
        <v>1</v>
      </c>
    </row>
    <row r="1005" spans="1:17" x14ac:dyDescent="0.3">
      <c r="A1005" t="s">
        <v>41</v>
      </c>
      <c r="B1005">
        <v>50000</v>
      </c>
      <c r="C1005">
        <v>86000</v>
      </c>
      <c r="D1005">
        <f>AVERAGE(Table_Data[[#This Row],[Salary (Min)]:[Salary (Max)]])</f>
        <v>68000</v>
      </c>
      <c r="E1005" t="s">
        <v>7358</v>
      </c>
      <c r="F1005" t="s">
        <v>4938</v>
      </c>
      <c r="G1005" t="s">
        <v>7835</v>
      </c>
      <c r="H1005" t="s">
        <v>118</v>
      </c>
      <c r="I1005" t="s">
        <v>972</v>
      </c>
      <c r="J1005" t="s">
        <v>39</v>
      </c>
      <c r="K1005" t="b">
        <v>0</v>
      </c>
      <c r="L1005">
        <v>0</v>
      </c>
      <c r="M1005">
        <v>0</v>
      </c>
      <c r="N1005">
        <v>0</v>
      </c>
      <c r="O1005">
        <v>1</v>
      </c>
      <c r="P1005">
        <v>0</v>
      </c>
      <c r="Q1005">
        <v>1</v>
      </c>
    </row>
    <row r="1006" spans="1:17" x14ac:dyDescent="0.3">
      <c r="A1006" t="s">
        <v>41</v>
      </c>
      <c r="B1006">
        <v>50000</v>
      </c>
      <c r="C1006">
        <v>86000</v>
      </c>
      <c r="D1006">
        <f>AVERAGE(Table_Data[[#This Row],[Salary (Min)]:[Salary (Max)]])</f>
        <v>68000</v>
      </c>
      <c r="E1006" t="s">
        <v>7357</v>
      </c>
      <c r="F1006" t="s">
        <v>4082</v>
      </c>
      <c r="G1006" t="s">
        <v>7716</v>
      </c>
      <c r="H1006" t="s">
        <v>72</v>
      </c>
      <c r="I1006" t="s">
        <v>186</v>
      </c>
      <c r="J1006" t="s">
        <v>86</v>
      </c>
      <c r="K1006" t="b">
        <v>0</v>
      </c>
      <c r="L1006">
        <v>1</v>
      </c>
      <c r="M1006">
        <v>0</v>
      </c>
      <c r="N1006">
        <v>0</v>
      </c>
      <c r="O1006">
        <v>1</v>
      </c>
      <c r="P1006">
        <v>1</v>
      </c>
      <c r="Q1006">
        <v>1</v>
      </c>
    </row>
    <row r="1007" spans="1:17" x14ac:dyDescent="0.3">
      <c r="A1007" t="s">
        <v>41</v>
      </c>
      <c r="B1007">
        <v>50000</v>
      </c>
      <c r="C1007">
        <v>86000</v>
      </c>
      <c r="D1007">
        <f>AVERAGE(Table_Data[[#This Row],[Salary (Min)]:[Salary (Max)]])</f>
        <v>68000</v>
      </c>
      <c r="E1007" t="s">
        <v>7356</v>
      </c>
      <c r="F1007" t="s">
        <v>4082</v>
      </c>
      <c r="G1007" t="s">
        <v>7716</v>
      </c>
      <c r="H1007" t="s">
        <v>28</v>
      </c>
      <c r="I1007" t="s">
        <v>1489</v>
      </c>
      <c r="J1007" t="s">
        <v>132</v>
      </c>
      <c r="K1007" t="b">
        <v>0</v>
      </c>
      <c r="L1007">
        <v>1</v>
      </c>
      <c r="M1007">
        <v>0</v>
      </c>
      <c r="N1007">
        <v>0</v>
      </c>
      <c r="O1007">
        <v>1</v>
      </c>
      <c r="P1007">
        <v>1</v>
      </c>
      <c r="Q1007">
        <v>1</v>
      </c>
    </row>
    <row r="1008" spans="1:17" x14ac:dyDescent="0.3">
      <c r="A1008" t="s">
        <v>41</v>
      </c>
      <c r="B1008">
        <v>50000</v>
      </c>
      <c r="C1008">
        <v>86000</v>
      </c>
      <c r="D1008">
        <f>AVERAGE(Table_Data[[#This Row],[Salary (Min)]:[Salary (Max)]])</f>
        <v>68000</v>
      </c>
      <c r="E1008" t="s">
        <v>7352</v>
      </c>
      <c r="F1008" t="s">
        <v>4082</v>
      </c>
      <c r="G1008" t="s">
        <v>7716</v>
      </c>
      <c r="H1008" t="s">
        <v>91</v>
      </c>
      <c r="I1008" t="s">
        <v>46</v>
      </c>
      <c r="J1008" t="s">
        <v>39</v>
      </c>
      <c r="K1008" t="b">
        <v>0</v>
      </c>
      <c r="L1008">
        <v>1</v>
      </c>
      <c r="M1008">
        <v>1</v>
      </c>
      <c r="N1008">
        <v>0</v>
      </c>
      <c r="O1008">
        <v>1</v>
      </c>
      <c r="P1008">
        <v>0</v>
      </c>
      <c r="Q1008">
        <v>1</v>
      </c>
    </row>
    <row r="1009" spans="1:17" x14ac:dyDescent="0.3">
      <c r="A1009" t="s">
        <v>41</v>
      </c>
      <c r="B1009">
        <v>50000</v>
      </c>
      <c r="C1009">
        <v>93000</v>
      </c>
      <c r="D1009">
        <f>AVERAGE(Table_Data[[#This Row],[Salary (Min)]:[Salary (Max)]])</f>
        <v>71500</v>
      </c>
      <c r="E1009" t="s">
        <v>6205</v>
      </c>
      <c r="F1009" t="s">
        <v>3216</v>
      </c>
      <c r="G1009" t="s">
        <v>7737</v>
      </c>
      <c r="H1009" t="s">
        <v>28</v>
      </c>
      <c r="I1009" t="s">
        <v>222</v>
      </c>
      <c r="J1009" t="s">
        <v>75</v>
      </c>
      <c r="K1009" t="b">
        <v>0</v>
      </c>
      <c r="L1009">
        <v>1</v>
      </c>
      <c r="M1009">
        <v>1</v>
      </c>
      <c r="N1009">
        <v>0</v>
      </c>
      <c r="O1009">
        <v>1</v>
      </c>
      <c r="P1009">
        <v>0</v>
      </c>
      <c r="Q1009">
        <v>1</v>
      </c>
    </row>
    <row r="1010" spans="1:17" x14ac:dyDescent="0.3">
      <c r="A1010" t="s">
        <v>41</v>
      </c>
      <c r="B1010">
        <v>50000</v>
      </c>
      <c r="C1010">
        <v>93000</v>
      </c>
      <c r="D1010">
        <f>AVERAGE(Table_Data[[#This Row],[Salary (Min)]:[Salary (Max)]])</f>
        <v>71500</v>
      </c>
      <c r="E1010" t="s">
        <v>7014</v>
      </c>
      <c r="F1010" t="s">
        <v>2452</v>
      </c>
      <c r="G1010" t="s">
        <v>7732</v>
      </c>
      <c r="H1010" t="s">
        <v>35</v>
      </c>
      <c r="I1010" t="s">
        <v>29</v>
      </c>
      <c r="J1010" t="s">
        <v>24</v>
      </c>
      <c r="K1010" t="b">
        <v>0</v>
      </c>
      <c r="L1010">
        <v>1</v>
      </c>
      <c r="M1010">
        <v>0</v>
      </c>
      <c r="N1010">
        <v>0</v>
      </c>
      <c r="O1010">
        <v>1</v>
      </c>
      <c r="P1010">
        <v>1</v>
      </c>
      <c r="Q1010">
        <v>1</v>
      </c>
    </row>
    <row r="1011" spans="1:17" x14ac:dyDescent="0.3">
      <c r="A1011" t="s">
        <v>6172</v>
      </c>
      <c r="B1011">
        <v>50000</v>
      </c>
      <c r="C1011">
        <v>93000</v>
      </c>
      <c r="D1011">
        <f>AVERAGE(Table_Data[[#This Row],[Salary (Min)]:[Salary (Max)]])</f>
        <v>71500</v>
      </c>
      <c r="E1011" t="s">
        <v>6975</v>
      </c>
      <c r="F1011" t="s">
        <v>3231</v>
      </c>
      <c r="G1011" t="s">
        <v>7736</v>
      </c>
      <c r="H1011" t="s">
        <v>118</v>
      </c>
      <c r="I1011" t="s">
        <v>178</v>
      </c>
      <c r="J1011" t="s">
        <v>160</v>
      </c>
      <c r="K1011" t="b">
        <v>0</v>
      </c>
      <c r="L1011">
        <v>1</v>
      </c>
      <c r="M1011">
        <v>0</v>
      </c>
      <c r="N1011">
        <v>0</v>
      </c>
      <c r="O1011">
        <v>0</v>
      </c>
      <c r="P1011">
        <v>1</v>
      </c>
      <c r="Q1011">
        <v>1</v>
      </c>
    </row>
    <row r="1012" spans="1:17" x14ac:dyDescent="0.3">
      <c r="A1012" t="s">
        <v>41</v>
      </c>
      <c r="B1012">
        <v>50000</v>
      </c>
      <c r="C1012">
        <v>86000</v>
      </c>
      <c r="D1012">
        <f>AVERAGE(Table_Data[[#This Row],[Salary (Min)]:[Salary (Max)]])</f>
        <v>68000</v>
      </c>
      <c r="E1012" t="s">
        <v>7351</v>
      </c>
      <c r="F1012" t="s">
        <v>4082</v>
      </c>
      <c r="G1012" t="s">
        <v>7716</v>
      </c>
      <c r="H1012" t="s">
        <v>118</v>
      </c>
      <c r="I1012" t="s">
        <v>222</v>
      </c>
      <c r="J1012" t="s">
        <v>47</v>
      </c>
      <c r="K1012" t="b">
        <v>0</v>
      </c>
      <c r="L1012">
        <v>0</v>
      </c>
      <c r="M1012">
        <v>1</v>
      </c>
      <c r="N1012">
        <v>0</v>
      </c>
      <c r="O1012">
        <v>0</v>
      </c>
      <c r="P1012">
        <v>1</v>
      </c>
      <c r="Q1012">
        <v>0</v>
      </c>
    </row>
    <row r="1013" spans="1:17" x14ac:dyDescent="0.3">
      <c r="A1013" t="s">
        <v>41</v>
      </c>
      <c r="B1013">
        <v>50000</v>
      </c>
      <c r="C1013">
        <v>86000</v>
      </c>
      <c r="D1013">
        <f>AVERAGE(Table_Data[[#This Row],[Salary (Min)]:[Salary (Max)]])</f>
        <v>68000</v>
      </c>
      <c r="E1013" t="s">
        <v>7349</v>
      </c>
      <c r="F1013" t="s">
        <v>4082</v>
      </c>
      <c r="G1013" t="s">
        <v>7716</v>
      </c>
      <c r="H1013" t="s">
        <v>28</v>
      </c>
      <c r="I1013" t="s">
        <v>1489</v>
      </c>
      <c r="J1013" t="s">
        <v>132</v>
      </c>
      <c r="K1013" t="b">
        <v>0</v>
      </c>
      <c r="L1013">
        <v>1</v>
      </c>
      <c r="M1013">
        <v>0</v>
      </c>
      <c r="N1013">
        <v>0</v>
      </c>
      <c r="O1013">
        <v>0</v>
      </c>
      <c r="P1013">
        <v>0</v>
      </c>
      <c r="Q1013">
        <v>0</v>
      </c>
    </row>
    <row r="1014" spans="1:17" x14ac:dyDescent="0.3">
      <c r="A1014" t="s">
        <v>41</v>
      </c>
      <c r="B1014">
        <v>51000</v>
      </c>
      <c r="C1014">
        <v>87000</v>
      </c>
      <c r="D1014">
        <f>AVERAGE(Table_Data[[#This Row],[Salary (Min)]:[Salary (Max)]])</f>
        <v>69000</v>
      </c>
      <c r="E1014" t="s">
        <v>6259</v>
      </c>
      <c r="F1014" t="s">
        <v>19</v>
      </c>
      <c r="G1014" t="s">
        <v>7692</v>
      </c>
      <c r="H1014" t="s">
        <v>35</v>
      </c>
      <c r="I1014" t="s">
        <v>66</v>
      </c>
      <c r="J1014" t="s">
        <v>24</v>
      </c>
      <c r="K1014" t="b">
        <v>0</v>
      </c>
      <c r="L1014">
        <v>1</v>
      </c>
      <c r="M1014">
        <v>1</v>
      </c>
      <c r="N1014">
        <v>0</v>
      </c>
      <c r="O1014">
        <v>1</v>
      </c>
      <c r="P1014">
        <v>0</v>
      </c>
      <c r="Q1014">
        <v>1</v>
      </c>
    </row>
    <row r="1015" spans="1:17" x14ac:dyDescent="0.3">
      <c r="A1015" t="s">
        <v>41</v>
      </c>
      <c r="B1015">
        <v>51000</v>
      </c>
      <c r="C1015">
        <v>93000</v>
      </c>
      <c r="D1015">
        <f>AVERAGE(Table_Data[[#This Row],[Salary (Min)]:[Salary (Max)]])</f>
        <v>72000</v>
      </c>
      <c r="E1015" t="s">
        <v>7243</v>
      </c>
      <c r="F1015" t="s">
        <v>241</v>
      </c>
      <c r="G1015" t="s">
        <v>7655</v>
      </c>
      <c r="H1015" t="s">
        <v>35</v>
      </c>
      <c r="I1015" t="s">
        <v>46</v>
      </c>
      <c r="J1015" t="s">
        <v>39</v>
      </c>
      <c r="K1015" t="b">
        <v>0</v>
      </c>
      <c r="L1015">
        <v>1</v>
      </c>
      <c r="M1015">
        <v>0</v>
      </c>
      <c r="N1015">
        <v>0</v>
      </c>
      <c r="O1015">
        <v>1</v>
      </c>
      <c r="P1015">
        <v>0</v>
      </c>
      <c r="Q1015">
        <v>1</v>
      </c>
    </row>
    <row r="1016" spans="1:17" x14ac:dyDescent="0.3">
      <c r="A1016" t="s">
        <v>41</v>
      </c>
      <c r="B1016">
        <v>51000</v>
      </c>
      <c r="C1016">
        <v>87000</v>
      </c>
      <c r="D1016">
        <f>AVERAGE(Table_Data[[#This Row],[Salary (Min)]:[Salary (Max)]])</f>
        <v>69000</v>
      </c>
      <c r="E1016" t="s">
        <v>6258</v>
      </c>
      <c r="F1016" t="s">
        <v>19</v>
      </c>
      <c r="G1016" t="s">
        <v>7692</v>
      </c>
      <c r="H1016" t="s">
        <v>91</v>
      </c>
      <c r="I1016" t="s">
        <v>29</v>
      </c>
      <c r="J1016" t="s">
        <v>39</v>
      </c>
      <c r="K1016" t="b">
        <v>0</v>
      </c>
      <c r="L1016">
        <v>0</v>
      </c>
      <c r="M1016">
        <v>0</v>
      </c>
      <c r="N1016">
        <v>0</v>
      </c>
      <c r="O1016">
        <v>0</v>
      </c>
      <c r="P1016">
        <v>0</v>
      </c>
      <c r="Q1016">
        <v>1</v>
      </c>
    </row>
    <row r="1017" spans="1:17" x14ac:dyDescent="0.3">
      <c r="A1017" t="s">
        <v>41</v>
      </c>
      <c r="B1017">
        <v>51000</v>
      </c>
      <c r="C1017">
        <v>87000</v>
      </c>
      <c r="D1017">
        <f>AVERAGE(Table_Data[[#This Row],[Salary (Min)]:[Salary (Max)]])</f>
        <v>69000</v>
      </c>
      <c r="E1017" t="s">
        <v>6256</v>
      </c>
      <c r="F1017" t="s">
        <v>19</v>
      </c>
      <c r="G1017" t="s">
        <v>7692</v>
      </c>
      <c r="H1017" t="s">
        <v>35</v>
      </c>
      <c r="I1017" t="s">
        <v>22</v>
      </c>
      <c r="J1017" t="s">
        <v>24</v>
      </c>
      <c r="K1017" t="b">
        <v>0</v>
      </c>
      <c r="L1017">
        <v>1</v>
      </c>
      <c r="M1017">
        <v>1</v>
      </c>
      <c r="N1017">
        <v>0</v>
      </c>
      <c r="O1017">
        <v>0</v>
      </c>
      <c r="P1017">
        <v>0</v>
      </c>
      <c r="Q1017">
        <v>1</v>
      </c>
    </row>
    <row r="1018" spans="1:17" x14ac:dyDescent="0.3">
      <c r="A1018" t="s">
        <v>41</v>
      </c>
      <c r="B1018">
        <v>51000</v>
      </c>
      <c r="C1018">
        <v>87000</v>
      </c>
      <c r="D1018">
        <f>AVERAGE(Table_Data[[#This Row],[Salary (Min)]:[Salary (Max)]])</f>
        <v>69000</v>
      </c>
      <c r="E1018" t="s">
        <v>6257</v>
      </c>
      <c r="F1018" t="s">
        <v>474</v>
      </c>
      <c r="G1018" t="s">
        <v>7816</v>
      </c>
      <c r="H1018" t="s">
        <v>51</v>
      </c>
      <c r="I1018" t="s">
        <v>475</v>
      </c>
      <c r="J1018" t="s">
        <v>441</v>
      </c>
      <c r="K1018" t="b">
        <v>0</v>
      </c>
      <c r="L1018">
        <v>1</v>
      </c>
      <c r="M1018">
        <v>0</v>
      </c>
      <c r="N1018">
        <v>0</v>
      </c>
      <c r="O1018">
        <v>0</v>
      </c>
      <c r="P1018">
        <v>0</v>
      </c>
      <c r="Q1018">
        <v>1</v>
      </c>
    </row>
    <row r="1019" spans="1:17" x14ac:dyDescent="0.3">
      <c r="A1019" t="s">
        <v>41</v>
      </c>
      <c r="B1019">
        <v>51000</v>
      </c>
      <c r="C1019">
        <v>93000</v>
      </c>
      <c r="D1019">
        <f>AVERAGE(Table_Data[[#This Row],[Salary (Min)]:[Salary (Max)]])</f>
        <v>72000</v>
      </c>
      <c r="E1019" t="s">
        <v>7244</v>
      </c>
      <c r="F1019" t="s">
        <v>4270</v>
      </c>
      <c r="G1019" t="s">
        <v>7658</v>
      </c>
      <c r="H1019" t="s">
        <v>35</v>
      </c>
      <c r="I1019" t="s">
        <v>4456</v>
      </c>
      <c r="J1019" t="s">
        <v>39</v>
      </c>
      <c r="K1019" t="b">
        <v>1</v>
      </c>
      <c r="L1019">
        <v>0</v>
      </c>
      <c r="M1019">
        <v>0</v>
      </c>
      <c r="N1019">
        <v>0</v>
      </c>
      <c r="O1019">
        <v>0</v>
      </c>
      <c r="P1019">
        <v>0</v>
      </c>
      <c r="Q1019">
        <v>0</v>
      </c>
    </row>
    <row r="1020" spans="1:17" x14ac:dyDescent="0.3">
      <c r="A1020" t="s">
        <v>41</v>
      </c>
      <c r="B1020">
        <v>51000</v>
      </c>
      <c r="C1020">
        <v>93000</v>
      </c>
      <c r="D1020">
        <f>AVERAGE(Table_Data[[#This Row],[Salary (Min)]:[Salary (Max)]])</f>
        <v>72000</v>
      </c>
      <c r="E1020" t="s">
        <v>7245</v>
      </c>
      <c r="F1020" t="s">
        <v>131</v>
      </c>
      <c r="G1020" t="s">
        <v>7664</v>
      </c>
      <c r="H1020" t="s">
        <v>20</v>
      </c>
      <c r="I1020" t="s">
        <v>29</v>
      </c>
      <c r="J1020" t="s">
        <v>39</v>
      </c>
      <c r="K1020" t="b">
        <v>0</v>
      </c>
      <c r="L1020">
        <v>0</v>
      </c>
      <c r="M1020">
        <v>0</v>
      </c>
      <c r="N1020">
        <v>0</v>
      </c>
      <c r="O1020">
        <v>0</v>
      </c>
      <c r="P1020">
        <v>0</v>
      </c>
      <c r="Q1020">
        <v>1</v>
      </c>
    </row>
    <row r="1021" spans="1:17" x14ac:dyDescent="0.3">
      <c r="A1021" t="s">
        <v>41</v>
      </c>
      <c r="B1021">
        <v>51000</v>
      </c>
      <c r="C1021">
        <v>93000</v>
      </c>
      <c r="D1021">
        <f>AVERAGE(Table_Data[[#This Row],[Salary (Min)]:[Salary (Max)]])</f>
        <v>72000</v>
      </c>
      <c r="E1021" t="s">
        <v>7226</v>
      </c>
      <c r="F1021" t="s">
        <v>241</v>
      </c>
      <c r="G1021" t="s">
        <v>7655</v>
      </c>
      <c r="H1021" t="s">
        <v>72</v>
      </c>
      <c r="I1021" t="s">
        <v>202</v>
      </c>
      <c r="J1021" t="s">
        <v>75</v>
      </c>
      <c r="K1021" t="b">
        <v>0</v>
      </c>
      <c r="L1021">
        <v>0</v>
      </c>
      <c r="M1021">
        <v>0</v>
      </c>
      <c r="N1021">
        <v>0</v>
      </c>
      <c r="O1021">
        <v>0</v>
      </c>
      <c r="P1021">
        <v>0</v>
      </c>
      <c r="Q1021">
        <v>1</v>
      </c>
    </row>
    <row r="1022" spans="1:17" x14ac:dyDescent="0.3">
      <c r="A1022" t="s">
        <v>6172</v>
      </c>
      <c r="B1022">
        <v>51000</v>
      </c>
      <c r="C1022">
        <v>93000</v>
      </c>
      <c r="D1022">
        <f>AVERAGE(Table_Data[[#This Row],[Salary (Min)]:[Salary (Max)]])</f>
        <v>72000</v>
      </c>
      <c r="E1022" t="s">
        <v>6635</v>
      </c>
      <c r="F1022" t="s">
        <v>976</v>
      </c>
      <c r="G1022" t="s">
        <v>7657</v>
      </c>
      <c r="H1022" t="s">
        <v>28</v>
      </c>
      <c r="I1022" t="s">
        <v>202</v>
      </c>
      <c r="J1022" t="s">
        <v>132</v>
      </c>
      <c r="K1022" t="b">
        <v>0</v>
      </c>
      <c r="L1022">
        <v>1</v>
      </c>
      <c r="M1022">
        <v>1</v>
      </c>
      <c r="N1022">
        <v>0</v>
      </c>
      <c r="O1022">
        <v>1</v>
      </c>
      <c r="P1022">
        <v>0</v>
      </c>
      <c r="Q1022">
        <v>1</v>
      </c>
    </row>
    <row r="1023" spans="1:17" x14ac:dyDescent="0.3">
      <c r="A1023" t="s">
        <v>41</v>
      </c>
      <c r="B1023">
        <v>51000</v>
      </c>
      <c r="C1023">
        <v>93000</v>
      </c>
      <c r="D1023">
        <f>AVERAGE(Table_Data[[#This Row],[Salary (Min)]:[Salary (Max)]])</f>
        <v>72000</v>
      </c>
      <c r="E1023" t="s">
        <v>6234</v>
      </c>
      <c r="F1023" t="s">
        <v>459</v>
      </c>
      <c r="G1023" t="s">
        <v>7654</v>
      </c>
      <c r="H1023" t="s">
        <v>35</v>
      </c>
      <c r="I1023" t="s">
        <v>222</v>
      </c>
      <c r="J1023" t="s">
        <v>31</v>
      </c>
      <c r="K1023" t="b">
        <v>1</v>
      </c>
      <c r="L1023">
        <v>1</v>
      </c>
      <c r="M1023">
        <v>1</v>
      </c>
      <c r="N1023">
        <v>0</v>
      </c>
      <c r="O1023">
        <v>0</v>
      </c>
      <c r="P1023">
        <v>1</v>
      </c>
      <c r="Q1023">
        <v>0</v>
      </c>
    </row>
    <row r="1024" spans="1:17" x14ac:dyDescent="0.3">
      <c r="A1024" t="s">
        <v>41</v>
      </c>
      <c r="B1024">
        <v>51000</v>
      </c>
      <c r="C1024">
        <v>87000</v>
      </c>
      <c r="D1024">
        <f>AVERAGE(Table_Data[[#This Row],[Salary (Min)]:[Salary (Max)]])</f>
        <v>69000</v>
      </c>
      <c r="E1024" t="s">
        <v>6247</v>
      </c>
      <c r="F1024" t="s">
        <v>19</v>
      </c>
      <c r="G1024" t="s">
        <v>7692</v>
      </c>
      <c r="H1024" t="s">
        <v>51</v>
      </c>
      <c r="I1024" t="s">
        <v>46</v>
      </c>
      <c r="J1024" t="s">
        <v>47</v>
      </c>
      <c r="K1024" t="b">
        <v>0</v>
      </c>
      <c r="L1024">
        <v>0</v>
      </c>
      <c r="M1024">
        <v>0</v>
      </c>
      <c r="N1024">
        <v>0</v>
      </c>
      <c r="O1024">
        <v>0</v>
      </c>
      <c r="P1024">
        <v>0</v>
      </c>
      <c r="Q1024">
        <v>0</v>
      </c>
    </row>
    <row r="1025" spans="1:17" x14ac:dyDescent="0.3">
      <c r="A1025" t="s">
        <v>41</v>
      </c>
      <c r="B1025">
        <v>51000</v>
      </c>
      <c r="C1025">
        <v>87000</v>
      </c>
      <c r="D1025">
        <f>AVERAGE(Table_Data[[#This Row],[Salary (Min)]:[Salary (Max)]])</f>
        <v>69000</v>
      </c>
      <c r="E1025" t="s">
        <v>6246</v>
      </c>
      <c r="F1025" t="s">
        <v>19</v>
      </c>
      <c r="G1025" t="s">
        <v>7692</v>
      </c>
      <c r="H1025" t="s">
        <v>118</v>
      </c>
      <c r="I1025" t="s">
        <v>119</v>
      </c>
      <c r="J1025" t="s">
        <v>441</v>
      </c>
      <c r="K1025" t="b">
        <v>0</v>
      </c>
      <c r="L1025">
        <v>0</v>
      </c>
      <c r="M1025">
        <v>0</v>
      </c>
      <c r="N1025">
        <v>1</v>
      </c>
      <c r="O1025">
        <v>0</v>
      </c>
      <c r="P1025">
        <v>0</v>
      </c>
      <c r="Q1025">
        <v>1</v>
      </c>
    </row>
    <row r="1026" spans="1:17" x14ac:dyDescent="0.3">
      <c r="A1026" t="s">
        <v>41</v>
      </c>
      <c r="B1026">
        <v>51000</v>
      </c>
      <c r="C1026">
        <v>87000</v>
      </c>
      <c r="D1026">
        <f>AVERAGE(Table_Data[[#This Row],[Salary (Min)]:[Salary (Max)]])</f>
        <v>69000</v>
      </c>
      <c r="E1026" t="s">
        <v>6250</v>
      </c>
      <c r="F1026" t="s">
        <v>103</v>
      </c>
      <c r="G1026" t="s">
        <v>7690</v>
      </c>
      <c r="H1026" t="s">
        <v>118</v>
      </c>
      <c r="I1026" t="s">
        <v>46</v>
      </c>
      <c r="J1026" t="s">
        <v>39</v>
      </c>
      <c r="K1026" t="b">
        <v>1</v>
      </c>
      <c r="L1026">
        <v>1</v>
      </c>
      <c r="M1026">
        <v>0</v>
      </c>
      <c r="N1026">
        <v>0</v>
      </c>
      <c r="O1026">
        <v>0</v>
      </c>
      <c r="P1026">
        <v>0</v>
      </c>
      <c r="Q1026">
        <v>1</v>
      </c>
    </row>
    <row r="1027" spans="1:17" x14ac:dyDescent="0.3">
      <c r="A1027" t="s">
        <v>41</v>
      </c>
      <c r="B1027">
        <v>51000</v>
      </c>
      <c r="C1027">
        <v>87000</v>
      </c>
      <c r="D1027">
        <f>AVERAGE(Table_Data[[#This Row],[Salary (Min)]:[Salary (Max)]])</f>
        <v>69000</v>
      </c>
      <c r="E1027" t="s">
        <v>6254</v>
      </c>
      <c r="F1027" t="s">
        <v>19</v>
      </c>
      <c r="G1027" t="s">
        <v>7692</v>
      </c>
      <c r="H1027" t="s">
        <v>91</v>
      </c>
      <c r="I1027" t="s">
        <v>222</v>
      </c>
      <c r="J1027" t="s">
        <v>39</v>
      </c>
      <c r="K1027" t="b">
        <v>0</v>
      </c>
      <c r="L1027">
        <v>0</v>
      </c>
      <c r="M1027">
        <v>0</v>
      </c>
      <c r="N1027">
        <v>0</v>
      </c>
      <c r="O1027">
        <v>0</v>
      </c>
      <c r="P1027">
        <v>0</v>
      </c>
      <c r="Q1027">
        <v>1</v>
      </c>
    </row>
    <row r="1028" spans="1:17" x14ac:dyDescent="0.3">
      <c r="A1028" t="s">
        <v>41</v>
      </c>
      <c r="B1028">
        <v>51000</v>
      </c>
      <c r="C1028">
        <v>87000</v>
      </c>
      <c r="D1028">
        <f>AVERAGE(Table_Data[[#This Row],[Salary (Min)]:[Salary (Max)]])</f>
        <v>69000</v>
      </c>
      <c r="E1028" t="s">
        <v>6255</v>
      </c>
      <c r="F1028" t="s">
        <v>103</v>
      </c>
      <c r="G1028" t="s">
        <v>7690</v>
      </c>
      <c r="H1028" t="s">
        <v>28</v>
      </c>
      <c r="I1028" t="s">
        <v>178</v>
      </c>
      <c r="J1028" t="s">
        <v>132</v>
      </c>
      <c r="K1028" t="b">
        <v>0</v>
      </c>
      <c r="L1028">
        <v>1</v>
      </c>
      <c r="M1028">
        <v>0</v>
      </c>
      <c r="N1028">
        <v>0</v>
      </c>
      <c r="O1028">
        <v>0</v>
      </c>
      <c r="P1028">
        <v>0</v>
      </c>
      <c r="Q1028">
        <v>1</v>
      </c>
    </row>
    <row r="1029" spans="1:17" x14ac:dyDescent="0.3">
      <c r="A1029" t="s">
        <v>41</v>
      </c>
      <c r="B1029">
        <v>51000</v>
      </c>
      <c r="C1029">
        <v>87000</v>
      </c>
      <c r="D1029">
        <f>AVERAGE(Table_Data[[#This Row],[Salary (Min)]:[Salary (Max)]])</f>
        <v>69000</v>
      </c>
      <c r="E1029" t="s">
        <v>6253</v>
      </c>
      <c r="F1029" t="s">
        <v>19</v>
      </c>
      <c r="G1029" t="s">
        <v>7692</v>
      </c>
      <c r="H1029" t="s">
        <v>118</v>
      </c>
      <c r="I1029" t="s">
        <v>202</v>
      </c>
      <c r="J1029" t="s">
        <v>120</v>
      </c>
      <c r="K1029" t="b">
        <v>0</v>
      </c>
      <c r="L1029">
        <v>0</v>
      </c>
      <c r="M1029">
        <v>0</v>
      </c>
      <c r="N1029">
        <v>0</v>
      </c>
      <c r="O1029">
        <v>0</v>
      </c>
      <c r="P1029">
        <v>0</v>
      </c>
      <c r="Q1029">
        <v>0</v>
      </c>
    </row>
    <row r="1030" spans="1:17" x14ac:dyDescent="0.3">
      <c r="A1030" t="s">
        <v>41</v>
      </c>
      <c r="B1030">
        <v>51000</v>
      </c>
      <c r="C1030">
        <v>87000</v>
      </c>
      <c r="D1030">
        <f>AVERAGE(Table_Data[[#This Row],[Salary (Min)]:[Salary (Max)]])</f>
        <v>69000</v>
      </c>
      <c r="E1030" t="s">
        <v>6251</v>
      </c>
      <c r="F1030" t="s">
        <v>19</v>
      </c>
      <c r="G1030" t="s">
        <v>7692</v>
      </c>
      <c r="H1030" t="s">
        <v>51</v>
      </c>
      <c r="I1030" t="s">
        <v>58</v>
      </c>
      <c r="J1030" t="s">
        <v>24</v>
      </c>
      <c r="K1030" t="b">
        <v>0</v>
      </c>
      <c r="L1030">
        <v>0</v>
      </c>
      <c r="M1030">
        <v>0</v>
      </c>
      <c r="N1030">
        <v>1</v>
      </c>
      <c r="O1030">
        <v>0</v>
      </c>
      <c r="P1030">
        <v>0</v>
      </c>
      <c r="Q1030">
        <v>1</v>
      </c>
    </row>
    <row r="1031" spans="1:17" x14ac:dyDescent="0.3">
      <c r="A1031" t="s">
        <v>41</v>
      </c>
      <c r="B1031">
        <v>51000</v>
      </c>
      <c r="C1031">
        <v>87000</v>
      </c>
      <c r="D1031">
        <f>AVERAGE(Table_Data[[#This Row],[Salary (Min)]:[Salary (Max)]])</f>
        <v>69000</v>
      </c>
      <c r="E1031" t="s">
        <v>6252</v>
      </c>
      <c r="F1031" t="s">
        <v>19</v>
      </c>
      <c r="G1031" t="s">
        <v>7692</v>
      </c>
      <c r="H1031" t="s">
        <v>28</v>
      </c>
      <c r="I1031" t="s">
        <v>222</v>
      </c>
      <c r="J1031" t="s">
        <v>31</v>
      </c>
      <c r="K1031" t="b">
        <v>0</v>
      </c>
      <c r="L1031">
        <v>1</v>
      </c>
      <c r="M1031">
        <v>1</v>
      </c>
      <c r="N1031">
        <v>0</v>
      </c>
      <c r="O1031">
        <v>0</v>
      </c>
      <c r="P1031">
        <v>0</v>
      </c>
      <c r="Q1031">
        <v>1</v>
      </c>
    </row>
    <row r="1032" spans="1:17" x14ac:dyDescent="0.3">
      <c r="A1032" t="s">
        <v>41</v>
      </c>
      <c r="B1032">
        <v>51000</v>
      </c>
      <c r="C1032">
        <v>93000</v>
      </c>
      <c r="D1032">
        <f>AVERAGE(Table_Data[[#This Row],[Salary (Min)]:[Salary (Max)]])</f>
        <v>72000</v>
      </c>
      <c r="E1032" t="s">
        <v>7242</v>
      </c>
      <c r="F1032" t="s">
        <v>241</v>
      </c>
      <c r="G1032" t="s">
        <v>7655</v>
      </c>
      <c r="H1032" t="s">
        <v>118</v>
      </c>
      <c r="I1032" t="s">
        <v>46</v>
      </c>
      <c r="J1032" t="s">
        <v>39</v>
      </c>
      <c r="K1032" t="b">
        <v>0</v>
      </c>
      <c r="L1032">
        <v>1</v>
      </c>
      <c r="M1032">
        <v>0</v>
      </c>
      <c r="N1032">
        <v>0</v>
      </c>
      <c r="O1032">
        <v>0</v>
      </c>
      <c r="P1032">
        <v>0</v>
      </c>
      <c r="Q1032">
        <v>1</v>
      </c>
    </row>
    <row r="1033" spans="1:17" x14ac:dyDescent="0.3">
      <c r="A1033" t="s">
        <v>41</v>
      </c>
      <c r="B1033">
        <v>51000</v>
      </c>
      <c r="C1033">
        <v>93000</v>
      </c>
      <c r="D1033">
        <f>AVERAGE(Table_Data[[#This Row],[Salary (Min)]:[Salary (Max)]])</f>
        <v>72000</v>
      </c>
      <c r="E1033" t="s">
        <v>7257</v>
      </c>
      <c r="F1033" t="s">
        <v>4270</v>
      </c>
      <c r="G1033" t="s">
        <v>7658</v>
      </c>
      <c r="H1033" t="s">
        <v>51</v>
      </c>
      <c r="I1033" t="s">
        <v>119</v>
      </c>
      <c r="J1033" t="s">
        <v>229</v>
      </c>
      <c r="K1033" t="b">
        <v>0</v>
      </c>
      <c r="L1033">
        <v>1</v>
      </c>
      <c r="M1033">
        <v>1</v>
      </c>
      <c r="N1033">
        <v>0</v>
      </c>
      <c r="O1033">
        <v>1</v>
      </c>
      <c r="P1033">
        <v>0</v>
      </c>
      <c r="Q1033">
        <v>1</v>
      </c>
    </row>
    <row r="1034" spans="1:17" x14ac:dyDescent="0.3">
      <c r="A1034" t="s">
        <v>41</v>
      </c>
      <c r="B1034">
        <v>51000</v>
      </c>
      <c r="C1034">
        <v>93000</v>
      </c>
      <c r="D1034">
        <f>AVERAGE(Table_Data[[#This Row],[Salary (Min)]:[Salary (Max)]])</f>
        <v>72000</v>
      </c>
      <c r="E1034" t="s">
        <v>7256</v>
      </c>
      <c r="F1034" t="s">
        <v>992</v>
      </c>
      <c r="G1034" t="s">
        <v>7661</v>
      </c>
      <c r="H1034" t="s">
        <v>20</v>
      </c>
      <c r="I1034" t="s">
        <v>563</v>
      </c>
      <c r="J1034" t="s">
        <v>39</v>
      </c>
      <c r="K1034" t="b">
        <v>1</v>
      </c>
      <c r="L1034">
        <v>1</v>
      </c>
      <c r="M1034">
        <v>0</v>
      </c>
      <c r="N1034">
        <v>0</v>
      </c>
      <c r="O1034">
        <v>0</v>
      </c>
      <c r="P1034">
        <v>1</v>
      </c>
      <c r="Q1034">
        <v>1</v>
      </c>
    </row>
    <row r="1035" spans="1:17" x14ac:dyDescent="0.3">
      <c r="A1035" t="s">
        <v>41</v>
      </c>
      <c r="B1035">
        <v>51000</v>
      </c>
      <c r="C1035">
        <v>93000</v>
      </c>
      <c r="D1035">
        <f>AVERAGE(Table_Data[[#This Row],[Salary (Min)]:[Salary (Max)]])</f>
        <v>72000</v>
      </c>
      <c r="E1035" t="s">
        <v>7255</v>
      </c>
      <c r="F1035" t="s">
        <v>241</v>
      </c>
      <c r="G1035" t="s">
        <v>7655</v>
      </c>
      <c r="H1035" t="s">
        <v>35</v>
      </c>
      <c r="I1035" t="s">
        <v>178</v>
      </c>
      <c r="J1035" t="s">
        <v>75</v>
      </c>
      <c r="K1035" t="b">
        <v>0</v>
      </c>
      <c r="L1035">
        <v>1</v>
      </c>
      <c r="M1035">
        <v>1</v>
      </c>
      <c r="N1035">
        <v>0</v>
      </c>
      <c r="O1035">
        <v>1</v>
      </c>
      <c r="P1035">
        <v>0</v>
      </c>
      <c r="Q1035">
        <v>0</v>
      </c>
    </row>
    <row r="1036" spans="1:17" x14ac:dyDescent="0.3">
      <c r="A1036" t="s">
        <v>6172</v>
      </c>
      <c r="B1036">
        <v>51000</v>
      </c>
      <c r="C1036">
        <v>93000</v>
      </c>
      <c r="D1036">
        <f>AVERAGE(Table_Data[[#This Row],[Salary (Min)]:[Salary (Max)]])</f>
        <v>72000</v>
      </c>
      <c r="E1036" t="s">
        <v>7072</v>
      </c>
      <c r="F1036" t="s">
        <v>131</v>
      </c>
      <c r="G1036" t="s">
        <v>7664</v>
      </c>
      <c r="H1036" t="s">
        <v>72</v>
      </c>
      <c r="I1036" t="s">
        <v>202</v>
      </c>
      <c r="J1036" t="s">
        <v>31</v>
      </c>
      <c r="K1036" t="b">
        <v>0</v>
      </c>
      <c r="L1036">
        <v>0</v>
      </c>
      <c r="M1036">
        <v>0</v>
      </c>
      <c r="N1036">
        <v>0</v>
      </c>
      <c r="O1036">
        <v>0</v>
      </c>
      <c r="P1036">
        <v>0</v>
      </c>
      <c r="Q1036">
        <v>0</v>
      </c>
    </row>
    <row r="1037" spans="1:17" x14ac:dyDescent="0.3">
      <c r="A1037" t="s">
        <v>41</v>
      </c>
      <c r="B1037">
        <v>51000</v>
      </c>
      <c r="C1037">
        <v>93000</v>
      </c>
      <c r="D1037">
        <f>AVERAGE(Table_Data[[#This Row],[Salary (Min)]:[Salary (Max)]])</f>
        <v>72000</v>
      </c>
      <c r="E1037" t="s">
        <v>7257</v>
      </c>
      <c r="F1037" t="s">
        <v>4270</v>
      </c>
      <c r="G1037" t="s">
        <v>7658</v>
      </c>
      <c r="H1037" t="s">
        <v>51</v>
      </c>
      <c r="I1037" t="s">
        <v>119</v>
      </c>
      <c r="J1037" t="s">
        <v>229</v>
      </c>
      <c r="K1037" t="b">
        <v>0</v>
      </c>
      <c r="L1037">
        <v>0</v>
      </c>
      <c r="M1037">
        <v>0</v>
      </c>
      <c r="N1037">
        <v>0</v>
      </c>
      <c r="O1037">
        <v>0</v>
      </c>
      <c r="P1037">
        <v>0</v>
      </c>
      <c r="Q1037">
        <v>0</v>
      </c>
    </row>
    <row r="1038" spans="1:17" x14ac:dyDescent="0.3">
      <c r="A1038" t="s">
        <v>41</v>
      </c>
      <c r="B1038">
        <v>51000</v>
      </c>
      <c r="C1038">
        <v>93000</v>
      </c>
      <c r="D1038">
        <f>AVERAGE(Table_Data[[#This Row],[Salary (Min)]:[Salary (Max)]])</f>
        <v>72000</v>
      </c>
      <c r="E1038" t="s">
        <v>7086</v>
      </c>
      <c r="F1038" t="s">
        <v>2038</v>
      </c>
      <c r="G1038" t="s">
        <v>7660</v>
      </c>
      <c r="H1038" t="s">
        <v>51</v>
      </c>
      <c r="I1038" t="s">
        <v>222</v>
      </c>
      <c r="J1038" t="s">
        <v>39</v>
      </c>
      <c r="K1038" t="b">
        <v>0</v>
      </c>
      <c r="L1038">
        <v>1</v>
      </c>
      <c r="M1038">
        <v>0</v>
      </c>
      <c r="N1038">
        <v>0</v>
      </c>
      <c r="O1038">
        <v>0</v>
      </c>
      <c r="P1038">
        <v>0</v>
      </c>
      <c r="Q1038">
        <v>1</v>
      </c>
    </row>
    <row r="1039" spans="1:17" x14ac:dyDescent="0.3">
      <c r="A1039" t="s">
        <v>41</v>
      </c>
      <c r="B1039">
        <v>51000</v>
      </c>
      <c r="C1039">
        <v>93000</v>
      </c>
      <c r="D1039">
        <f>AVERAGE(Table_Data[[#This Row],[Salary (Min)]:[Salary (Max)]])</f>
        <v>72000</v>
      </c>
      <c r="E1039" t="s">
        <v>6894</v>
      </c>
      <c r="F1039" t="s">
        <v>4521</v>
      </c>
      <c r="G1039" t="s">
        <v>7836</v>
      </c>
      <c r="H1039" t="s">
        <v>91</v>
      </c>
      <c r="I1039" t="s">
        <v>119</v>
      </c>
      <c r="J1039" t="s">
        <v>106</v>
      </c>
      <c r="K1039" t="b">
        <v>0</v>
      </c>
      <c r="L1039">
        <v>0</v>
      </c>
      <c r="M1039">
        <v>0</v>
      </c>
      <c r="N1039">
        <v>0</v>
      </c>
      <c r="O1039">
        <v>0</v>
      </c>
      <c r="P1039">
        <v>0</v>
      </c>
      <c r="Q1039">
        <v>1</v>
      </c>
    </row>
    <row r="1040" spans="1:17" x14ac:dyDescent="0.3">
      <c r="A1040" t="s">
        <v>41</v>
      </c>
      <c r="B1040">
        <v>51000</v>
      </c>
      <c r="C1040">
        <v>93000</v>
      </c>
      <c r="D1040">
        <f>AVERAGE(Table_Data[[#This Row],[Salary (Min)]:[Salary (Max)]])</f>
        <v>72000</v>
      </c>
      <c r="E1040" t="s">
        <v>7258</v>
      </c>
      <c r="F1040" t="s">
        <v>4270</v>
      </c>
      <c r="G1040" t="s">
        <v>7658</v>
      </c>
      <c r="H1040" t="s">
        <v>28</v>
      </c>
      <c r="I1040" t="s">
        <v>29</v>
      </c>
      <c r="J1040" t="s">
        <v>31</v>
      </c>
      <c r="K1040" t="b">
        <v>0</v>
      </c>
      <c r="L1040">
        <v>1</v>
      </c>
      <c r="M1040">
        <v>1</v>
      </c>
      <c r="N1040">
        <v>0</v>
      </c>
      <c r="O1040">
        <v>1</v>
      </c>
      <c r="P1040">
        <v>0</v>
      </c>
      <c r="Q1040">
        <v>1</v>
      </c>
    </row>
    <row r="1041" spans="1:17" x14ac:dyDescent="0.3">
      <c r="A1041" t="s">
        <v>41</v>
      </c>
      <c r="B1041">
        <v>51000</v>
      </c>
      <c r="C1041">
        <v>93000</v>
      </c>
      <c r="D1041">
        <f>AVERAGE(Table_Data[[#This Row],[Salary (Min)]:[Salary (Max)]])</f>
        <v>72000</v>
      </c>
      <c r="E1041" t="s">
        <v>7259</v>
      </c>
      <c r="F1041" t="s">
        <v>257</v>
      </c>
      <c r="G1041" t="s">
        <v>7663</v>
      </c>
      <c r="H1041" t="s">
        <v>35</v>
      </c>
      <c r="I1041" t="s">
        <v>475</v>
      </c>
      <c r="J1041" t="s">
        <v>229</v>
      </c>
      <c r="K1041" t="b">
        <v>0</v>
      </c>
      <c r="L1041">
        <v>1</v>
      </c>
      <c r="M1041">
        <v>0</v>
      </c>
      <c r="N1041">
        <v>0</v>
      </c>
      <c r="O1041">
        <v>0</v>
      </c>
      <c r="P1041">
        <v>0</v>
      </c>
      <c r="Q1041">
        <v>1</v>
      </c>
    </row>
    <row r="1042" spans="1:17" x14ac:dyDescent="0.3">
      <c r="A1042" t="s">
        <v>41</v>
      </c>
      <c r="B1042">
        <v>51000</v>
      </c>
      <c r="C1042">
        <v>93000</v>
      </c>
      <c r="D1042">
        <f>AVERAGE(Table_Data[[#This Row],[Salary (Min)]:[Salary (Max)]])</f>
        <v>72000</v>
      </c>
      <c r="E1042" t="s">
        <v>6285</v>
      </c>
      <c r="F1042" t="s">
        <v>4475</v>
      </c>
      <c r="G1042" t="s">
        <v>7837</v>
      </c>
      <c r="H1042" t="s">
        <v>28</v>
      </c>
      <c r="I1042" t="s">
        <v>37</v>
      </c>
      <c r="J1042" t="s">
        <v>132</v>
      </c>
      <c r="K1042" t="b">
        <v>0</v>
      </c>
      <c r="L1042">
        <v>1</v>
      </c>
      <c r="M1042">
        <v>0</v>
      </c>
      <c r="N1042">
        <v>0</v>
      </c>
      <c r="O1042">
        <v>0</v>
      </c>
      <c r="P1042">
        <v>0</v>
      </c>
      <c r="Q1042">
        <v>1</v>
      </c>
    </row>
    <row r="1043" spans="1:17" x14ac:dyDescent="0.3">
      <c r="A1043" t="s">
        <v>41</v>
      </c>
      <c r="B1043">
        <v>51000</v>
      </c>
      <c r="C1043">
        <v>93000</v>
      </c>
      <c r="D1043">
        <f>AVERAGE(Table_Data[[#This Row],[Salary (Min)]:[Salary (Max)]])</f>
        <v>72000</v>
      </c>
      <c r="E1043" t="s">
        <v>7239</v>
      </c>
      <c r="F1043" t="s">
        <v>257</v>
      </c>
      <c r="G1043" t="s">
        <v>7663</v>
      </c>
      <c r="H1043" t="s">
        <v>28</v>
      </c>
      <c r="I1043" t="s">
        <v>475</v>
      </c>
      <c r="J1043" t="s">
        <v>132</v>
      </c>
      <c r="K1043" t="b">
        <v>0</v>
      </c>
      <c r="L1043">
        <v>1</v>
      </c>
      <c r="M1043">
        <v>0</v>
      </c>
      <c r="N1043">
        <v>0</v>
      </c>
      <c r="O1043">
        <v>0</v>
      </c>
      <c r="P1043">
        <v>0</v>
      </c>
      <c r="Q1043">
        <v>1</v>
      </c>
    </row>
    <row r="1044" spans="1:17" x14ac:dyDescent="0.3">
      <c r="A1044" t="s">
        <v>41</v>
      </c>
      <c r="B1044">
        <v>51000</v>
      </c>
      <c r="C1044">
        <v>93000</v>
      </c>
      <c r="D1044">
        <f>AVERAGE(Table_Data[[#This Row],[Salary (Min)]:[Salary (Max)]])</f>
        <v>72000</v>
      </c>
      <c r="E1044" t="s">
        <v>7247</v>
      </c>
      <c r="F1044" t="s">
        <v>2038</v>
      </c>
      <c r="G1044" t="s">
        <v>7660</v>
      </c>
      <c r="H1044" t="s">
        <v>91</v>
      </c>
      <c r="I1044" t="s">
        <v>99</v>
      </c>
      <c r="J1044" t="s">
        <v>106</v>
      </c>
      <c r="K1044" t="b">
        <v>0</v>
      </c>
      <c r="L1044">
        <v>0</v>
      </c>
      <c r="M1044">
        <v>0</v>
      </c>
      <c r="N1044">
        <v>0</v>
      </c>
      <c r="O1044">
        <v>0</v>
      </c>
      <c r="P1044">
        <v>0</v>
      </c>
      <c r="Q1044">
        <v>0</v>
      </c>
    </row>
    <row r="1045" spans="1:17" x14ac:dyDescent="0.3">
      <c r="A1045" t="s">
        <v>41</v>
      </c>
      <c r="B1045">
        <v>51000</v>
      </c>
      <c r="C1045">
        <v>93000</v>
      </c>
      <c r="D1045">
        <f>AVERAGE(Table_Data[[#This Row],[Salary (Min)]:[Salary (Max)]])</f>
        <v>72000</v>
      </c>
      <c r="E1045" t="s">
        <v>7250</v>
      </c>
      <c r="F1045" t="s">
        <v>4303</v>
      </c>
      <c r="G1045" t="s">
        <v>7838</v>
      </c>
      <c r="H1045" t="s">
        <v>91</v>
      </c>
      <c r="I1045" t="s">
        <v>366</v>
      </c>
      <c r="J1045" t="s">
        <v>160</v>
      </c>
      <c r="K1045" t="b">
        <v>0</v>
      </c>
      <c r="L1045">
        <v>0</v>
      </c>
      <c r="M1045">
        <v>0</v>
      </c>
      <c r="N1045">
        <v>0</v>
      </c>
      <c r="O1045">
        <v>0</v>
      </c>
      <c r="P1045">
        <v>0</v>
      </c>
      <c r="Q1045">
        <v>1</v>
      </c>
    </row>
    <row r="1046" spans="1:17" x14ac:dyDescent="0.3">
      <c r="A1046" t="s">
        <v>41</v>
      </c>
      <c r="B1046">
        <v>51000</v>
      </c>
      <c r="C1046">
        <v>93000</v>
      </c>
      <c r="D1046">
        <f>AVERAGE(Table_Data[[#This Row],[Salary (Min)]:[Salary (Max)]])</f>
        <v>72000</v>
      </c>
      <c r="E1046" t="s">
        <v>7253</v>
      </c>
      <c r="F1046" t="s">
        <v>131</v>
      </c>
      <c r="G1046" t="s">
        <v>7664</v>
      </c>
      <c r="H1046" t="s">
        <v>118</v>
      </c>
      <c r="I1046" t="s">
        <v>29</v>
      </c>
      <c r="J1046" t="s">
        <v>120</v>
      </c>
      <c r="K1046" t="b">
        <v>0</v>
      </c>
      <c r="L1046">
        <v>0</v>
      </c>
      <c r="M1046">
        <v>0</v>
      </c>
      <c r="N1046">
        <v>1</v>
      </c>
      <c r="O1046">
        <v>0</v>
      </c>
      <c r="P1046">
        <v>0</v>
      </c>
      <c r="Q1046">
        <v>1</v>
      </c>
    </row>
    <row r="1047" spans="1:17" x14ac:dyDescent="0.3">
      <c r="A1047" t="s">
        <v>41</v>
      </c>
      <c r="B1047">
        <v>51000</v>
      </c>
      <c r="C1047">
        <v>93000</v>
      </c>
      <c r="D1047">
        <f>AVERAGE(Table_Data[[#This Row],[Salary (Min)]:[Salary (Max)]])</f>
        <v>72000</v>
      </c>
      <c r="E1047" t="s">
        <v>7254</v>
      </c>
      <c r="F1047" t="s">
        <v>4497</v>
      </c>
      <c r="G1047" t="s">
        <v>7839</v>
      </c>
      <c r="H1047" t="s">
        <v>20</v>
      </c>
      <c r="I1047" t="s">
        <v>1437</v>
      </c>
      <c r="J1047" t="s">
        <v>39</v>
      </c>
      <c r="K1047" t="b">
        <v>0</v>
      </c>
      <c r="L1047">
        <v>0</v>
      </c>
      <c r="M1047">
        <v>0</v>
      </c>
      <c r="N1047">
        <v>0</v>
      </c>
      <c r="O1047">
        <v>0</v>
      </c>
      <c r="P1047">
        <v>0</v>
      </c>
      <c r="Q1047">
        <v>1</v>
      </c>
    </row>
    <row r="1048" spans="1:17" x14ac:dyDescent="0.3">
      <c r="A1048" t="s">
        <v>6172</v>
      </c>
      <c r="B1048">
        <v>51000</v>
      </c>
      <c r="C1048">
        <v>93000</v>
      </c>
      <c r="D1048">
        <f>AVERAGE(Table_Data[[#This Row],[Salary (Min)]:[Salary (Max)]])</f>
        <v>72000</v>
      </c>
      <c r="E1048" t="s">
        <v>7252</v>
      </c>
      <c r="F1048" t="s">
        <v>257</v>
      </c>
      <c r="G1048" t="s">
        <v>7663</v>
      </c>
      <c r="H1048" t="s">
        <v>118</v>
      </c>
      <c r="I1048" t="s">
        <v>580</v>
      </c>
      <c r="J1048" t="s">
        <v>160</v>
      </c>
      <c r="K1048" t="b">
        <v>0</v>
      </c>
      <c r="L1048">
        <v>1</v>
      </c>
      <c r="M1048">
        <v>0</v>
      </c>
      <c r="N1048">
        <v>0</v>
      </c>
      <c r="O1048">
        <v>1</v>
      </c>
      <c r="P1048">
        <v>1</v>
      </c>
      <c r="Q1048">
        <v>0</v>
      </c>
    </row>
    <row r="1049" spans="1:17" x14ac:dyDescent="0.3">
      <c r="A1049" t="s">
        <v>41</v>
      </c>
      <c r="B1049">
        <v>51000</v>
      </c>
      <c r="C1049">
        <v>93000</v>
      </c>
      <c r="D1049">
        <f>AVERAGE(Table_Data[[#This Row],[Salary (Min)]:[Salary (Max)]])</f>
        <v>72000</v>
      </c>
      <c r="E1049" t="s">
        <v>6224</v>
      </c>
      <c r="F1049" t="s">
        <v>4303</v>
      </c>
      <c r="G1049" t="s">
        <v>7838</v>
      </c>
      <c r="H1049" t="s">
        <v>91</v>
      </c>
      <c r="I1049" t="s">
        <v>366</v>
      </c>
      <c r="J1049" t="s">
        <v>155</v>
      </c>
      <c r="K1049" t="b">
        <v>0</v>
      </c>
      <c r="L1049">
        <v>1</v>
      </c>
      <c r="M1049">
        <v>1</v>
      </c>
      <c r="N1049">
        <v>0</v>
      </c>
      <c r="O1049">
        <v>0</v>
      </c>
      <c r="P1049">
        <v>0</v>
      </c>
      <c r="Q1049">
        <v>1</v>
      </c>
    </row>
    <row r="1050" spans="1:17" x14ac:dyDescent="0.3">
      <c r="A1050" t="s">
        <v>41</v>
      </c>
      <c r="B1050">
        <v>51000</v>
      </c>
      <c r="C1050">
        <v>93000</v>
      </c>
      <c r="D1050">
        <f>AVERAGE(Table_Data[[#This Row],[Salary (Min)]:[Salary (Max)]])</f>
        <v>72000</v>
      </c>
      <c r="E1050" t="s">
        <v>7251</v>
      </c>
      <c r="F1050" t="s">
        <v>241</v>
      </c>
      <c r="G1050" t="s">
        <v>7655</v>
      </c>
      <c r="H1050" t="s">
        <v>20</v>
      </c>
      <c r="I1050" t="s">
        <v>46</v>
      </c>
      <c r="J1050" t="s">
        <v>160</v>
      </c>
      <c r="K1050" t="b">
        <v>0</v>
      </c>
      <c r="L1050">
        <v>1</v>
      </c>
      <c r="M1050">
        <v>0</v>
      </c>
      <c r="N1050">
        <v>0</v>
      </c>
      <c r="O1050">
        <v>0</v>
      </c>
      <c r="P1050">
        <v>0</v>
      </c>
      <c r="Q1050">
        <v>0</v>
      </c>
    </row>
    <row r="1051" spans="1:17" x14ac:dyDescent="0.3">
      <c r="A1051" t="s">
        <v>41</v>
      </c>
      <c r="B1051">
        <v>51000</v>
      </c>
      <c r="C1051">
        <v>87000</v>
      </c>
      <c r="D1051">
        <f>AVERAGE(Table_Data[[#This Row],[Salary (Min)]:[Salary (Max)]])</f>
        <v>69000</v>
      </c>
      <c r="E1051" t="s">
        <v>6244</v>
      </c>
      <c r="F1051" t="s">
        <v>433</v>
      </c>
      <c r="G1051" t="s">
        <v>7840</v>
      </c>
      <c r="H1051" t="s">
        <v>20</v>
      </c>
      <c r="I1051" t="s">
        <v>22</v>
      </c>
      <c r="J1051" t="s">
        <v>120</v>
      </c>
      <c r="K1051" t="b">
        <v>0</v>
      </c>
      <c r="L1051">
        <v>0</v>
      </c>
      <c r="M1051">
        <v>0</v>
      </c>
      <c r="N1051">
        <v>0</v>
      </c>
      <c r="O1051">
        <v>0</v>
      </c>
      <c r="P1051">
        <v>0</v>
      </c>
      <c r="Q1051">
        <v>1</v>
      </c>
    </row>
    <row r="1052" spans="1:17" x14ac:dyDescent="0.3">
      <c r="A1052" t="s">
        <v>6172</v>
      </c>
      <c r="B1052">
        <v>51000</v>
      </c>
      <c r="C1052">
        <v>88000</v>
      </c>
      <c r="D1052">
        <f>AVERAGE(Table_Data[[#This Row],[Salary (Min)]:[Salary (Max)]])</f>
        <v>69500</v>
      </c>
      <c r="E1052" t="s">
        <v>6215</v>
      </c>
      <c r="F1052" t="s">
        <v>19</v>
      </c>
      <c r="G1052" t="s">
        <v>7692</v>
      </c>
      <c r="H1052" t="s">
        <v>51</v>
      </c>
      <c r="I1052" t="s">
        <v>222</v>
      </c>
      <c r="J1052" t="s">
        <v>24</v>
      </c>
      <c r="K1052" t="b">
        <v>0</v>
      </c>
      <c r="L1052">
        <v>1</v>
      </c>
      <c r="M1052">
        <v>0</v>
      </c>
      <c r="N1052">
        <v>0</v>
      </c>
      <c r="O1052">
        <v>0</v>
      </c>
      <c r="P1052">
        <v>0</v>
      </c>
      <c r="Q1052">
        <v>1</v>
      </c>
    </row>
    <row r="1053" spans="1:17" x14ac:dyDescent="0.3">
      <c r="A1053" t="s">
        <v>41</v>
      </c>
      <c r="B1053">
        <v>51000</v>
      </c>
      <c r="C1053">
        <v>88000</v>
      </c>
      <c r="D1053">
        <f>AVERAGE(Table_Data[[#This Row],[Salary (Min)]:[Salary (Max)]])</f>
        <v>69500</v>
      </c>
      <c r="E1053" t="s">
        <v>6216</v>
      </c>
      <c r="F1053" t="s">
        <v>19</v>
      </c>
      <c r="G1053" t="s">
        <v>7692</v>
      </c>
      <c r="H1053" t="s">
        <v>28</v>
      </c>
      <c r="I1053" t="s">
        <v>336</v>
      </c>
      <c r="J1053" t="s">
        <v>39</v>
      </c>
      <c r="K1053" t="b">
        <v>0</v>
      </c>
      <c r="L1053">
        <v>0</v>
      </c>
      <c r="M1053">
        <v>0</v>
      </c>
      <c r="N1053">
        <v>0</v>
      </c>
      <c r="O1053">
        <v>0</v>
      </c>
      <c r="P1053">
        <v>0</v>
      </c>
      <c r="Q1053">
        <v>1</v>
      </c>
    </row>
    <row r="1054" spans="1:17" x14ac:dyDescent="0.3">
      <c r="A1054" t="s">
        <v>41</v>
      </c>
      <c r="B1054">
        <v>51000</v>
      </c>
      <c r="C1054">
        <v>88000</v>
      </c>
      <c r="D1054">
        <f>AVERAGE(Table_Data[[#This Row],[Salary (Min)]:[Salary (Max)]])</f>
        <v>69500</v>
      </c>
      <c r="E1054" t="s">
        <v>6214</v>
      </c>
      <c r="F1054" t="s">
        <v>19</v>
      </c>
      <c r="G1054" t="s">
        <v>7692</v>
      </c>
      <c r="H1054" t="s">
        <v>28</v>
      </c>
      <c r="I1054" t="s">
        <v>58</v>
      </c>
      <c r="J1054" t="s">
        <v>132</v>
      </c>
      <c r="K1054" t="b">
        <v>0</v>
      </c>
      <c r="L1054">
        <v>1</v>
      </c>
      <c r="M1054">
        <v>0</v>
      </c>
      <c r="N1054">
        <v>0</v>
      </c>
      <c r="O1054">
        <v>0</v>
      </c>
      <c r="P1054">
        <v>0</v>
      </c>
      <c r="Q1054">
        <v>1</v>
      </c>
    </row>
    <row r="1055" spans="1:17" x14ac:dyDescent="0.3">
      <c r="A1055" t="s">
        <v>41</v>
      </c>
      <c r="B1055">
        <v>51000</v>
      </c>
      <c r="C1055">
        <v>88000</v>
      </c>
      <c r="D1055">
        <f>AVERAGE(Table_Data[[#This Row],[Salary (Min)]:[Salary (Max)]])</f>
        <v>69500</v>
      </c>
      <c r="E1055" t="s">
        <v>6212</v>
      </c>
      <c r="F1055" t="s">
        <v>19</v>
      </c>
      <c r="G1055" t="s">
        <v>7692</v>
      </c>
      <c r="H1055" t="s">
        <v>91</v>
      </c>
      <c r="I1055" t="s">
        <v>119</v>
      </c>
      <c r="J1055" t="s">
        <v>39</v>
      </c>
      <c r="K1055" t="b">
        <v>0</v>
      </c>
      <c r="L1055">
        <v>0</v>
      </c>
      <c r="M1055">
        <v>0</v>
      </c>
      <c r="N1055">
        <v>1</v>
      </c>
      <c r="O1055">
        <v>0</v>
      </c>
      <c r="P1055">
        <v>0</v>
      </c>
      <c r="Q1055">
        <v>1</v>
      </c>
    </row>
    <row r="1056" spans="1:17" x14ac:dyDescent="0.3">
      <c r="A1056" t="s">
        <v>41</v>
      </c>
      <c r="B1056">
        <v>51000</v>
      </c>
      <c r="C1056">
        <v>88000</v>
      </c>
      <c r="D1056">
        <f>AVERAGE(Table_Data[[#This Row],[Salary (Min)]:[Salary (Max)]])</f>
        <v>69500</v>
      </c>
      <c r="E1056" t="s">
        <v>6217</v>
      </c>
      <c r="F1056" t="s">
        <v>19</v>
      </c>
      <c r="G1056" t="s">
        <v>7692</v>
      </c>
      <c r="H1056" t="s">
        <v>28</v>
      </c>
      <c r="I1056" t="s">
        <v>340</v>
      </c>
      <c r="J1056" t="s">
        <v>86</v>
      </c>
      <c r="K1056" t="b">
        <v>0</v>
      </c>
      <c r="L1056">
        <v>1</v>
      </c>
      <c r="M1056">
        <v>1</v>
      </c>
      <c r="N1056">
        <v>0</v>
      </c>
      <c r="O1056">
        <v>1</v>
      </c>
      <c r="P1056">
        <v>1</v>
      </c>
      <c r="Q1056">
        <v>1</v>
      </c>
    </row>
    <row r="1057" spans="1:17" x14ac:dyDescent="0.3">
      <c r="A1057" t="s">
        <v>41</v>
      </c>
      <c r="B1057">
        <v>51000</v>
      </c>
      <c r="C1057">
        <v>88000</v>
      </c>
      <c r="D1057">
        <f>AVERAGE(Table_Data[[#This Row],[Salary (Min)]:[Salary (Max)]])</f>
        <v>69500</v>
      </c>
      <c r="E1057" t="s">
        <v>6221</v>
      </c>
      <c r="F1057" t="s">
        <v>19</v>
      </c>
      <c r="G1057" t="s">
        <v>7692</v>
      </c>
      <c r="H1057" t="s">
        <v>91</v>
      </c>
      <c r="I1057" t="s">
        <v>37</v>
      </c>
      <c r="J1057" t="s">
        <v>39</v>
      </c>
      <c r="K1057" t="b">
        <v>0</v>
      </c>
      <c r="L1057">
        <v>1</v>
      </c>
      <c r="M1057">
        <v>1</v>
      </c>
      <c r="N1057">
        <v>0</v>
      </c>
      <c r="O1057">
        <v>0</v>
      </c>
      <c r="P1057">
        <v>0</v>
      </c>
      <c r="Q1057">
        <v>0</v>
      </c>
    </row>
    <row r="1058" spans="1:17" x14ac:dyDescent="0.3">
      <c r="A1058" t="s">
        <v>41</v>
      </c>
      <c r="B1058">
        <v>51000</v>
      </c>
      <c r="C1058">
        <v>88000</v>
      </c>
      <c r="D1058">
        <f>AVERAGE(Table_Data[[#This Row],[Salary (Min)]:[Salary (Max)]])</f>
        <v>69500</v>
      </c>
      <c r="E1058" t="s">
        <v>6189</v>
      </c>
      <c r="F1058" t="s">
        <v>19</v>
      </c>
      <c r="G1058" t="s">
        <v>7692</v>
      </c>
      <c r="H1058" t="s">
        <v>91</v>
      </c>
      <c r="I1058" t="s">
        <v>222</v>
      </c>
      <c r="J1058" t="s">
        <v>106</v>
      </c>
      <c r="K1058" t="b">
        <v>0</v>
      </c>
      <c r="L1058">
        <v>0</v>
      </c>
      <c r="M1058">
        <v>0</v>
      </c>
      <c r="N1058">
        <v>0</v>
      </c>
      <c r="O1058">
        <v>0</v>
      </c>
      <c r="P1058">
        <v>0</v>
      </c>
      <c r="Q1058">
        <v>1</v>
      </c>
    </row>
    <row r="1059" spans="1:17" x14ac:dyDescent="0.3">
      <c r="A1059" t="s">
        <v>41</v>
      </c>
      <c r="B1059">
        <v>51000</v>
      </c>
      <c r="C1059">
        <v>88000</v>
      </c>
      <c r="D1059">
        <f>AVERAGE(Table_Data[[#This Row],[Salary (Min)]:[Salary (Max)]])</f>
        <v>69500</v>
      </c>
      <c r="E1059" t="s">
        <v>6218</v>
      </c>
      <c r="F1059" t="s">
        <v>103</v>
      </c>
      <c r="G1059" t="s">
        <v>7690</v>
      </c>
      <c r="H1059" t="s">
        <v>35</v>
      </c>
      <c r="I1059" t="s">
        <v>222</v>
      </c>
      <c r="J1059" t="s">
        <v>39</v>
      </c>
      <c r="K1059" t="b">
        <v>0</v>
      </c>
      <c r="L1059">
        <v>0</v>
      </c>
      <c r="M1059">
        <v>0</v>
      </c>
      <c r="N1059">
        <v>0</v>
      </c>
      <c r="O1059">
        <v>0</v>
      </c>
      <c r="P1059">
        <v>0</v>
      </c>
      <c r="Q1059">
        <v>0</v>
      </c>
    </row>
    <row r="1060" spans="1:17" x14ac:dyDescent="0.3">
      <c r="A1060" t="s">
        <v>41</v>
      </c>
      <c r="B1060">
        <v>51000</v>
      </c>
      <c r="C1060">
        <v>88000</v>
      </c>
      <c r="D1060">
        <f>AVERAGE(Table_Data[[#This Row],[Salary (Min)]:[Salary (Max)]])</f>
        <v>69500</v>
      </c>
      <c r="E1060" t="s">
        <v>6204</v>
      </c>
      <c r="F1060" t="s">
        <v>19</v>
      </c>
      <c r="G1060" t="s">
        <v>7692</v>
      </c>
      <c r="H1060" t="s">
        <v>35</v>
      </c>
      <c r="I1060" t="s">
        <v>46</v>
      </c>
      <c r="J1060" t="s">
        <v>229</v>
      </c>
      <c r="K1060" t="b">
        <v>0</v>
      </c>
      <c r="L1060">
        <v>1</v>
      </c>
      <c r="M1060">
        <v>0</v>
      </c>
      <c r="N1060">
        <v>0</v>
      </c>
      <c r="O1060">
        <v>1</v>
      </c>
      <c r="P1060">
        <v>0</v>
      </c>
      <c r="Q1060">
        <v>0</v>
      </c>
    </row>
    <row r="1061" spans="1:17" x14ac:dyDescent="0.3">
      <c r="A1061" t="s">
        <v>41</v>
      </c>
      <c r="B1061">
        <v>51000</v>
      </c>
      <c r="C1061">
        <v>88000</v>
      </c>
      <c r="D1061">
        <f>AVERAGE(Table_Data[[#This Row],[Salary (Min)]:[Salary (Max)]])</f>
        <v>69500</v>
      </c>
      <c r="E1061" t="s">
        <v>6205</v>
      </c>
      <c r="F1061" t="s">
        <v>19</v>
      </c>
      <c r="G1061" t="s">
        <v>7692</v>
      </c>
      <c r="H1061" t="s">
        <v>28</v>
      </c>
      <c r="I1061" t="s">
        <v>222</v>
      </c>
      <c r="J1061" t="s">
        <v>75</v>
      </c>
      <c r="K1061" t="b">
        <v>0</v>
      </c>
      <c r="L1061">
        <v>0</v>
      </c>
      <c r="M1061">
        <v>0</v>
      </c>
      <c r="N1061">
        <v>0</v>
      </c>
      <c r="O1061">
        <v>0</v>
      </c>
      <c r="P1061">
        <v>0</v>
      </c>
      <c r="Q1061">
        <v>1</v>
      </c>
    </row>
    <row r="1062" spans="1:17" x14ac:dyDescent="0.3">
      <c r="A1062" t="s">
        <v>41</v>
      </c>
      <c r="B1062">
        <v>51000</v>
      </c>
      <c r="C1062">
        <v>88000</v>
      </c>
      <c r="D1062">
        <f>AVERAGE(Table_Data[[#This Row],[Salary (Min)]:[Salary (Max)]])</f>
        <v>69500</v>
      </c>
      <c r="E1062" t="s">
        <v>6204</v>
      </c>
      <c r="F1062" t="s">
        <v>19</v>
      </c>
      <c r="G1062" t="s">
        <v>7692</v>
      </c>
      <c r="H1062" t="s">
        <v>35</v>
      </c>
      <c r="I1062" t="s">
        <v>46</v>
      </c>
      <c r="J1062" t="s">
        <v>229</v>
      </c>
      <c r="K1062" t="b">
        <v>0</v>
      </c>
      <c r="L1062">
        <v>0</v>
      </c>
      <c r="M1062">
        <v>0</v>
      </c>
      <c r="N1062">
        <v>0</v>
      </c>
      <c r="O1062">
        <v>1</v>
      </c>
      <c r="P1062">
        <v>0</v>
      </c>
      <c r="Q1062">
        <v>0</v>
      </c>
    </row>
    <row r="1063" spans="1:17" x14ac:dyDescent="0.3">
      <c r="A1063" t="s">
        <v>41</v>
      </c>
      <c r="B1063">
        <v>51000</v>
      </c>
      <c r="C1063">
        <v>88000</v>
      </c>
      <c r="D1063">
        <f>AVERAGE(Table_Data[[#This Row],[Salary (Min)]:[Salary (Max)]])</f>
        <v>69500</v>
      </c>
      <c r="E1063" t="s">
        <v>6174</v>
      </c>
      <c r="F1063" t="s">
        <v>19</v>
      </c>
      <c r="G1063" t="s">
        <v>7692</v>
      </c>
      <c r="H1063" t="s">
        <v>118</v>
      </c>
      <c r="I1063" t="s">
        <v>29</v>
      </c>
      <c r="J1063" t="s">
        <v>39</v>
      </c>
      <c r="K1063" t="b">
        <v>0</v>
      </c>
      <c r="L1063">
        <v>1</v>
      </c>
      <c r="M1063">
        <v>0</v>
      </c>
      <c r="N1063">
        <v>0</v>
      </c>
      <c r="O1063">
        <v>0</v>
      </c>
      <c r="P1063">
        <v>0</v>
      </c>
      <c r="Q1063">
        <v>0</v>
      </c>
    </row>
    <row r="1064" spans="1:17" x14ac:dyDescent="0.3">
      <c r="A1064" t="s">
        <v>41</v>
      </c>
      <c r="B1064">
        <v>51000</v>
      </c>
      <c r="C1064">
        <v>88000</v>
      </c>
      <c r="D1064">
        <f>AVERAGE(Table_Data[[#This Row],[Salary (Min)]:[Salary (Max)]])</f>
        <v>69500</v>
      </c>
      <c r="E1064" t="s">
        <v>6204</v>
      </c>
      <c r="F1064" t="s">
        <v>19</v>
      </c>
      <c r="G1064" t="s">
        <v>7692</v>
      </c>
      <c r="H1064" t="s">
        <v>35</v>
      </c>
      <c r="I1064" t="s">
        <v>46</v>
      </c>
      <c r="J1064" t="s">
        <v>229</v>
      </c>
      <c r="K1064" t="b">
        <v>0</v>
      </c>
      <c r="L1064">
        <v>0</v>
      </c>
      <c r="M1064">
        <v>0</v>
      </c>
      <c r="N1064">
        <v>0</v>
      </c>
      <c r="O1064">
        <v>0</v>
      </c>
      <c r="P1064">
        <v>0</v>
      </c>
      <c r="Q1064">
        <v>1</v>
      </c>
    </row>
    <row r="1065" spans="1:17" x14ac:dyDescent="0.3">
      <c r="A1065" t="s">
        <v>41</v>
      </c>
      <c r="B1065">
        <v>51000</v>
      </c>
      <c r="C1065">
        <v>88000</v>
      </c>
      <c r="D1065">
        <f>AVERAGE(Table_Data[[#This Row],[Salary (Min)]:[Salary (Max)]])</f>
        <v>69500</v>
      </c>
      <c r="E1065" t="s">
        <v>6206</v>
      </c>
      <c r="F1065" t="s">
        <v>19</v>
      </c>
      <c r="G1065" t="s">
        <v>7692</v>
      </c>
      <c r="H1065" t="s">
        <v>35</v>
      </c>
      <c r="I1065" t="s">
        <v>37</v>
      </c>
      <c r="J1065" t="s">
        <v>31</v>
      </c>
      <c r="K1065" t="b">
        <v>0</v>
      </c>
      <c r="L1065">
        <v>1</v>
      </c>
      <c r="M1065">
        <v>0</v>
      </c>
      <c r="N1065">
        <v>0</v>
      </c>
      <c r="O1065">
        <v>0</v>
      </c>
      <c r="P1065">
        <v>0</v>
      </c>
      <c r="Q1065">
        <v>1</v>
      </c>
    </row>
    <row r="1066" spans="1:17" x14ac:dyDescent="0.3">
      <c r="A1066" t="s">
        <v>41</v>
      </c>
      <c r="B1066">
        <v>51000</v>
      </c>
      <c r="C1066">
        <v>88000</v>
      </c>
      <c r="D1066">
        <f>AVERAGE(Table_Data[[#This Row],[Salary (Min)]:[Salary (Max)]])</f>
        <v>69500</v>
      </c>
      <c r="E1066" t="s">
        <v>6210</v>
      </c>
      <c r="F1066" t="s">
        <v>19</v>
      </c>
      <c r="G1066" t="s">
        <v>7692</v>
      </c>
      <c r="H1066" t="s">
        <v>51</v>
      </c>
      <c r="I1066" t="s">
        <v>46</v>
      </c>
      <c r="J1066" t="s">
        <v>24</v>
      </c>
      <c r="K1066" t="b">
        <v>0</v>
      </c>
      <c r="L1066">
        <v>0</v>
      </c>
      <c r="M1066">
        <v>0</v>
      </c>
      <c r="N1066">
        <v>0</v>
      </c>
      <c r="O1066">
        <v>0</v>
      </c>
      <c r="P1066">
        <v>0</v>
      </c>
      <c r="Q1066">
        <v>0</v>
      </c>
    </row>
    <row r="1067" spans="1:17" x14ac:dyDescent="0.3">
      <c r="A1067" t="s">
        <v>41</v>
      </c>
      <c r="B1067">
        <v>51000</v>
      </c>
      <c r="C1067">
        <v>88000</v>
      </c>
      <c r="D1067">
        <f>AVERAGE(Table_Data[[#This Row],[Salary (Min)]:[Salary (Max)]])</f>
        <v>69500</v>
      </c>
      <c r="E1067" t="s">
        <v>6211</v>
      </c>
      <c r="F1067" t="s">
        <v>19</v>
      </c>
      <c r="G1067" t="s">
        <v>7692</v>
      </c>
      <c r="H1067" t="s">
        <v>118</v>
      </c>
      <c r="I1067" t="s">
        <v>222</v>
      </c>
      <c r="J1067" t="s">
        <v>47</v>
      </c>
      <c r="K1067" t="b">
        <v>0</v>
      </c>
      <c r="L1067">
        <v>0</v>
      </c>
      <c r="M1067">
        <v>0</v>
      </c>
      <c r="N1067">
        <v>0</v>
      </c>
      <c r="O1067">
        <v>0</v>
      </c>
      <c r="P1067">
        <v>0</v>
      </c>
      <c r="Q1067">
        <v>1</v>
      </c>
    </row>
    <row r="1068" spans="1:17" x14ac:dyDescent="0.3">
      <c r="A1068" t="s">
        <v>41</v>
      </c>
      <c r="B1068">
        <v>51000</v>
      </c>
      <c r="C1068">
        <v>88000</v>
      </c>
      <c r="D1068">
        <f>AVERAGE(Table_Data[[#This Row],[Salary (Min)]:[Salary (Max)]])</f>
        <v>69500</v>
      </c>
      <c r="E1068" t="s">
        <v>6207</v>
      </c>
      <c r="F1068" t="s">
        <v>19</v>
      </c>
      <c r="G1068" t="s">
        <v>7692</v>
      </c>
      <c r="H1068" t="s">
        <v>91</v>
      </c>
      <c r="I1068" t="s">
        <v>46</v>
      </c>
      <c r="J1068" t="s">
        <v>106</v>
      </c>
      <c r="K1068" t="b">
        <v>0</v>
      </c>
      <c r="L1068">
        <v>1</v>
      </c>
      <c r="M1068">
        <v>1</v>
      </c>
      <c r="N1068">
        <v>0</v>
      </c>
      <c r="O1068">
        <v>1</v>
      </c>
      <c r="P1068">
        <v>1</v>
      </c>
      <c r="Q1068">
        <v>1</v>
      </c>
    </row>
    <row r="1069" spans="1:17" x14ac:dyDescent="0.3">
      <c r="A1069" t="s">
        <v>41</v>
      </c>
      <c r="B1069">
        <v>51000</v>
      </c>
      <c r="C1069">
        <v>88000</v>
      </c>
      <c r="D1069">
        <f>AVERAGE(Table_Data[[#This Row],[Salary (Min)]:[Salary (Max)]])</f>
        <v>69500</v>
      </c>
      <c r="E1069" t="s">
        <v>6208</v>
      </c>
      <c r="F1069" t="s">
        <v>19</v>
      </c>
      <c r="G1069" t="s">
        <v>7692</v>
      </c>
      <c r="H1069" t="s">
        <v>35</v>
      </c>
      <c r="I1069" t="s">
        <v>58</v>
      </c>
      <c r="J1069" t="s">
        <v>229</v>
      </c>
      <c r="K1069" t="b">
        <v>0</v>
      </c>
      <c r="L1069">
        <v>1</v>
      </c>
      <c r="M1069">
        <v>1</v>
      </c>
      <c r="N1069">
        <v>0</v>
      </c>
      <c r="O1069">
        <v>0</v>
      </c>
      <c r="P1069">
        <v>0</v>
      </c>
      <c r="Q1069">
        <v>0</v>
      </c>
    </row>
    <row r="1070" spans="1:17" x14ac:dyDescent="0.3">
      <c r="A1070" t="s">
        <v>41</v>
      </c>
      <c r="B1070">
        <v>51000</v>
      </c>
      <c r="C1070">
        <v>87000</v>
      </c>
      <c r="D1070">
        <f>AVERAGE(Table_Data[[#This Row],[Salary (Min)]:[Salary (Max)]])</f>
        <v>69000</v>
      </c>
      <c r="E1070" t="s">
        <v>6236</v>
      </c>
      <c r="F1070" t="s">
        <v>19</v>
      </c>
      <c r="G1070" t="s">
        <v>7692</v>
      </c>
      <c r="H1070" t="s">
        <v>91</v>
      </c>
      <c r="I1070" t="s">
        <v>406</v>
      </c>
      <c r="J1070" t="s">
        <v>39</v>
      </c>
      <c r="K1070" t="b">
        <v>0</v>
      </c>
      <c r="L1070">
        <v>0</v>
      </c>
      <c r="M1070">
        <v>0</v>
      </c>
      <c r="N1070">
        <v>0</v>
      </c>
      <c r="O1070">
        <v>0</v>
      </c>
      <c r="P1070">
        <v>0</v>
      </c>
      <c r="Q1070">
        <v>1</v>
      </c>
    </row>
    <row r="1071" spans="1:17" x14ac:dyDescent="0.3">
      <c r="A1071" t="s">
        <v>6172</v>
      </c>
      <c r="B1071">
        <v>51000</v>
      </c>
      <c r="C1071">
        <v>87000</v>
      </c>
      <c r="D1071">
        <f>AVERAGE(Table_Data[[#This Row],[Salary (Min)]:[Salary (Max)]])</f>
        <v>69000</v>
      </c>
      <c r="E1071" t="s">
        <v>6237</v>
      </c>
      <c r="F1071" t="s">
        <v>19</v>
      </c>
      <c r="G1071" t="s">
        <v>7692</v>
      </c>
      <c r="H1071" t="s">
        <v>51</v>
      </c>
      <c r="I1071" t="s">
        <v>119</v>
      </c>
      <c r="J1071" t="s">
        <v>39</v>
      </c>
      <c r="K1071" t="b">
        <v>0</v>
      </c>
      <c r="L1071">
        <v>0</v>
      </c>
      <c r="M1071">
        <v>0</v>
      </c>
      <c r="N1071">
        <v>0</v>
      </c>
      <c r="O1071">
        <v>0</v>
      </c>
      <c r="P1071">
        <v>0</v>
      </c>
      <c r="Q1071">
        <v>0</v>
      </c>
    </row>
    <row r="1072" spans="1:17" x14ac:dyDescent="0.3">
      <c r="A1072" t="s">
        <v>41</v>
      </c>
      <c r="B1072">
        <v>51000</v>
      </c>
      <c r="C1072">
        <v>87000</v>
      </c>
      <c r="D1072">
        <f>AVERAGE(Table_Data[[#This Row],[Salary (Min)]:[Salary (Max)]])</f>
        <v>69000</v>
      </c>
      <c r="E1072" t="s">
        <v>6235</v>
      </c>
      <c r="F1072" t="s">
        <v>19</v>
      </c>
      <c r="G1072" t="s">
        <v>7692</v>
      </c>
      <c r="H1072" t="s">
        <v>91</v>
      </c>
      <c r="I1072" t="s">
        <v>119</v>
      </c>
      <c r="J1072" t="s">
        <v>106</v>
      </c>
      <c r="K1072" t="b">
        <v>0</v>
      </c>
      <c r="L1072">
        <v>0</v>
      </c>
      <c r="M1072">
        <v>0</v>
      </c>
      <c r="N1072">
        <v>0</v>
      </c>
      <c r="O1072">
        <v>0</v>
      </c>
      <c r="P1072">
        <v>0</v>
      </c>
      <c r="Q1072">
        <v>0</v>
      </c>
    </row>
    <row r="1073" spans="1:17" x14ac:dyDescent="0.3">
      <c r="A1073" t="s">
        <v>41</v>
      </c>
      <c r="B1073">
        <v>51000</v>
      </c>
      <c r="C1073">
        <v>87000</v>
      </c>
      <c r="D1073">
        <f>AVERAGE(Table_Data[[#This Row],[Salary (Min)]:[Salary (Max)]])</f>
        <v>69000</v>
      </c>
      <c r="E1073" t="s">
        <v>6233</v>
      </c>
      <c r="F1073" t="s">
        <v>19</v>
      </c>
      <c r="G1073" t="s">
        <v>7692</v>
      </c>
      <c r="H1073" t="s">
        <v>20</v>
      </c>
      <c r="I1073" t="s">
        <v>46</v>
      </c>
      <c r="J1073" t="s">
        <v>160</v>
      </c>
      <c r="K1073" t="b">
        <v>0</v>
      </c>
      <c r="L1073">
        <v>1</v>
      </c>
      <c r="M1073">
        <v>0</v>
      </c>
      <c r="N1073">
        <v>0</v>
      </c>
      <c r="O1073">
        <v>1</v>
      </c>
      <c r="P1073">
        <v>0</v>
      </c>
      <c r="Q1073">
        <v>1</v>
      </c>
    </row>
    <row r="1074" spans="1:17" x14ac:dyDescent="0.3">
      <c r="A1074" t="s">
        <v>41</v>
      </c>
      <c r="B1074">
        <v>51000</v>
      </c>
      <c r="C1074">
        <v>87000</v>
      </c>
      <c r="D1074">
        <f>AVERAGE(Table_Data[[#This Row],[Salary (Min)]:[Salary (Max)]])</f>
        <v>69000</v>
      </c>
      <c r="E1074" t="s">
        <v>6234</v>
      </c>
      <c r="F1074" t="s">
        <v>103</v>
      </c>
      <c r="G1074" t="s">
        <v>7690</v>
      </c>
      <c r="H1074" t="s">
        <v>35</v>
      </c>
      <c r="I1074" t="s">
        <v>222</v>
      </c>
      <c r="J1074" t="s">
        <v>31</v>
      </c>
      <c r="K1074" t="b">
        <v>1</v>
      </c>
      <c r="L1074">
        <v>0</v>
      </c>
      <c r="M1074">
        <v>0</v>
      </c>
      <c r="N1074">
        <v>0</v>
      </c>
      <c r="O1074">
        <v>0</v>
      </c>
      <c r="P1074">
        <v>0</v>
      </c>
      <c r="Q1074">
        <v>0</v>
      </c>
    </row>
    <row r="1075" spans="1:17" x14ac:dyDescent="0.3">
      <c r="A1075" t="s">
        <v>41</v>
      </c>
      <c r="B1075">
        <v>51000</v>
      </c>
      <c r="C1075">
        <v>87000</v>
      </c>
      <c r="D1075">
        <f>AVERAGE(Table_Data[[#This Row],[Salary (Min)]:[Salary (Max)]])</f>
        <v>69000</v>
      </c>
      <c r="E1075" t="s">
        <v>6238</v>
      </c>
      <c r="F1075" t="s">
        <v>173</v>
      </c>
      <c r="G1075" t="s">
        <v>7689</v>
      </c>
      <c r="H1075" t="s">
        <v>20</v>
      </c>
      <c r="I1075" t="s">
        <v>29</v>
      </c>
      <c r="J1075" t="s">
        <v>39</v>
      </c>
      <c r="K1075" t="b">
        <v>0</v>
      </c>
      <c r="L1075">
        <v>1</v>
      </c>
      <c r="M1075">
        <v>0</v>
      </c>
      <c r="N1075">
        <v>0</v>
      </c>
      <c r="O1075">
        <v>1</v>
      </c>
      <c r="P1075">
        <v>0</v>
      </c>
      <c r="Q1075">
        <v>0</v>
      </c>
    </row>
    <row r="1076" spans="1:17" x14ac:dyDescent="0.3">
      <c r="A1076" t="s">
        <v>41</v>
      </c>
      <c r="B1076">
        <v>51000</v>
      </c>
      <c r="C1076">
        <v>87000</v>
      </c>
      <c r="D1076">
        <f>AVERAGE(Table_Data[[#This Row],[Salary (Min)]:[Salary (Max)]])</f>
        <v>69000</v>
      </c>
      <c r="E1076" t="s">
        <v>6242</v>
      </c>
      <c r="F1076" t="s">
        <v>19</v>
      </c>
      <c r="G1076" t="s">
        <v>7692</v>
      </c>
      <c r="H1076" t="s">
        <v>35</v>
      </c>
      <c r="I1076" t="s">
        <v>29</v>
      </c>
      <c r="J1076" t="s">
        <v>75</v>
      </c>
      <c r="K1076" t="b">
        <v>0</v>
      </c>
      <c r="L1076">
        <v>0</v>
      </c>
      <c r="M1076">
        <v>0</v>
      </c>
      <c r="N1076">
        <v>0</v>
      </c>
      <c r="O1076">
        <v>0</v>
      </c>
      <c r="P1076">
        <v>0</v>
      </c>
      <c r="Q1076">
        <v>0</v>
      </c>
    </row>
    <row r="1077" spans="1:17" x14ac:dyDescent="0.3">
      <c r="A1077" t="s">
        <v>41</v>
      </c>
      <c r="B1077">
        <v>51000</v>
      </c>
      <c r="C1077">
        <v>87000</v>
      </c>
      <c r="D1077">
        <f>AVERAGE(Table_Data[[#This Row],[Salary (Min)]:[Salary (Max)]])</f>
        <v>69000</v>
      </c>
      <c r="E1077" t="s">
        <v>6243</v>
      </c>
      <c r="F1077" t="s">
        <v>19</v>
      </c>
      <c r="G1077" t="s">
        <v>7692</v>
      </c>
      <c r="H1077" t="s">
        <v>28</v>
      </c>
      <c r="I1077" t="s">
        <v>58</v>
      </c>
      <c r="J1077" t="s">
        <v>132</v>
      </c>
      <c r="K1077" t="b">
        <v>0</v>
      </c>
      <c r="L1077">
        <v>0</v>
      </c>
      <c r="M1077">
        <v>0</v>
      </c>
      <c r="N1077">
        <v>0</v>
      </c>
      <c r="O1077">
        <v>0</v>
      </c>
      <c r="P1077">
        <v>0</v>
      </c>
      <c r="Q1077">
        <v>0</v>
      </c>
    </row>
    <row r="1078" spans="1:17" x14ac:dyDescent="0.3">
      <c r="A1078" t="s">
        <v>41</v>
      </c>
      <c r="B1078">
        <v>51000</v>
      </c>
      <c r="C1078">
        <v>87000</v>
      </c>
      <c r="D1078">
        <f>AVERAGE(Table_Data[[#This Row],[Salary (Min)]:[Salary (Max)]])</f>
        <v>69000</v>
      </c>
      <c r="E1078" t="s">
        <v>6241</v>
      </c>
      <c r="F1078" t="s">
        <v>19</v>
      </c>
      <c r="G1078" t="s">
        <v>7692</v>
      </c>
      <c r="H1078" t="s">
        <v>20</v>
      </c>
      <c r="I1078" t="s">
        <v>222</v>
      </c>
      <c r="J1078" t="s">
        <v>160</v>
      </c>
      <c r="K1078" t="b">
        <v>0</v>
      </c>
      <c r="L1078">
        <v>0</v>
      </c>
      <c r="M1078">
        <v>0</v>
      </c>
      <c r="N1078">
        <v>0</v>
      </c>
      <c r="O1078">
        <v>0</v>
      </c>
      <c r="P1078">
        <v>0</v>
      </c>
      <c r="Q1078">
        <v>0</v>
      </c>
    </row>
    <row r="1079" spans="1:17" x14ac:dyDescent="0.3">
      <c r="A1079" t="s">
        <v>41</v>
      </c>
      <c r="B1079">
        <v>51000</v>
      </c>
      <c r="C1079">
        <v>87000</v>
      </c>
      <c r="D1079">
        <f>AVERAGE(Table_Data[[#This Row],[Salary (Min)]:[Salary (Max)]])</f>
        <v>69000</v>
      </c>
      <c r="E1079" t="s">
        <v>6240</v>
      </c>
      <c r="F1079" t="s">
        <v>19</v>
      </c>
      <c r="G1079" t="s">
        <v>7692</v>
      </c>
      <c r="H1079" t="s">
        <v>35</v>
      </c>
      <c r="I1079" t="s">
        <v>419</v>
      </c>
      <c r="J1079" t="s">
        <v>39</v>
      </c>
      <c r="K1079" t="b">
        <v>1</v>
      </c>
      <c r="L1079">
        <v>1</v>
      </c>
      <c r="M1079">
        <v>1</v>
      </c>
      <c r="N1079">
        <v>0</v>
      </c>
      <c r="O1079">
        <v>0</v>
      </c>
      <c r="P1079">
        <v>0</v>
      </c>
      <c r="Q1079">
        <v>1</v>
      </c>
    </row>
    <row r="1080" spans="1:17" x14ac:dyDescent="0.3">
      <c r="A1080" t="s">
        <v>41</v>
      </c>
      <c r="B1080">
        <v>51000</v>
      </c>
      <c r="C1080">
        <v>88000</v>
      </c>
      <c r="D1080">
        <f>AVERAGE(Table_Data[[#This Row],[Salary (Min)]:[Salary (Max)]])</f>
        <v>69500</v>
      </c>
      <c r="E1080" t="s">
        <v>6226</v>
      </c>
      <c r="F1080" t="s">
        <v>19</v>
      </c>
      <c r="G1080" t="s">
        <v>7692</v>
      </c>
      <c r="H1080" t="s">
        <v>91</v>
      </c>
      <c r="I1080" t="s">
        <v>46</v>
      </c>
      <c r="J1080" t="s">
        <v>155</v>
      </c>
      <c r="K1080" t="b">
        <v>0</v>
      </c>
      <c r="L1080">
        <v>1</v>
      </c>
      <c r="M1080">
        <v>1</v>
      </c>
      <c r="N1080">
        <v>0</v>
      </c>
      <c r="O1080">
        <v>0</v>
      </c>
      <c r="P1080">
        <v>0</v>
      </c>
      <c r="Q1080">
        <v>1</v>
      </c>
    </row>
    <row r="1081" spans="1:17" x14ac:dyDescent="0.3">
      <c r="A1081" t="s">
        <v>41</v>
      </c>
      <c r="B1081">
        <v>51000</v>
      </c>
      <c r="C1081">
        <v>88000</v>
      </c>
      <c r="D1081">
        <f>AVERAGE(Table_Data[[#This Row],[Salary (Min)]:[Salary (Max)]])</f>
        <v>69500</v>
      </c>
      <c r="E1081" t="s">
        <v>6224</v>
      </c>
      <c r="F1081" t="s">
        <v>19</v>
      </c>
      <c r="G1081" t="s">
        <v>7692</v>
      </c>
      <c r="H1081" t="s">
        <v>91</v>
      </c>
      <c r="I1081" t="s">
        <v>366</v>
      </c>
      <c r="J1081" t="s">
        <v>155</v>
      </c>
      <c r="K1081" t="b">
        <v>0</v>
      </c>
      <c r="L1081">
        <v>0</v>
      </c>
      <c r="M1081">
        <v>0</v>
      </c>
      <c r="N1081">
        <v>0</v>
      </c>
      <c r="O1081">
        <v>0</v>
      </c>
      <c r="P1081">
        <v>0</v>
      </c>
      <c r="Q1081">
        <v>0</v>
      </c>
    </row>
    <row r="1082" spans="1:17" x14ac:dyDescent="0.3">
      <c r="A1082" t="s">
        <v>41</v>
      </c>
      <c r="B1082">
        <v>51000</v>
      </c>
      <c r="C1082">
        <v>88000</v>
      </c>
      <c r="D1082">
        <f>AVERAGE(Table_Data[[#This Row],[Salary (Min)]:[Salary (Max)]])</f>
        <v>69500</v>
      </c>
      <c r="E1082" t="s">
        <v>6222</v>
      </c>
      <c r="F1082" t="s">
        <v>19</v>
      </c>
      <c r="G1082" t="s">
        <v>7692</v>
      </c>
      <c r="H1082" t="s">
        <v>51</v>
      </c>
      <c r="I1082" t="s">
        <v>80</v>
      </c>
      <c r="J1082" t="s">
        <v>39</v>
      </c>
      <c r="K1082" t="b">
        <v>1</v>
      </c>
      <c r="L1082">
        <v>1</v>
      </c>
      <c r="M1082">
        <v>1</v>
      </c>
      <c r="N1082">
        <v>0</v>
      </c>
      <c r="O1082">
        <v>1</v>
      </c>
      <c r="P1082">
        <v>0</v>
      </c>
      <c r="Q1082">
        <v>1</v>
      </c>
    </row>
    <row r="1083" spans="1:17" x14ac:dyDescent="0.3">
      <c r="A1083" t="s">
        <v>41</v>
      </c>
      <c r="B1083">
        <v>51000</v>
      </c>
      <c r="C1083">
        <v>88000</v>
      </c>
      <c r="D1083">
        <f>AVERAGE(Table_Data[[#This Row],[Salary (Min)]:[Salary (Max)]])</f>
        <v>69500</v>
      </c>
      <c r="E1083" t="s">
        <v>6223</v>
      </c>
      <c r="F1083" t="s">
        <v>19</v>
      </c>
      <c r="G1083" t="s">
        <v>7692</v>
      </c>
      <c r="H1083" t="s">
        <v>51</v>
      </c>
      <c r="I1083" t="s">
        <v>222</v>
      </c>
      <c r="J1083" t="s">
        <v>24</v>
      </c>
      <c r="K1083" t="b">
        <v>0</v>
      </c>
      <c r="L1083">
        <v>1</v>
      </c>
      <c r="M1083">
        <v>1</v>
      </c>
      <c r="N1083">
        <v>1</v>
      </c>
      <c r="O1083">
        <v>0</v>
      </c>
      <c r="P1083">
        <v>0</v>
      </c>
      <c r="Q1083">
        <v>1</v>
      </c>
    </row>
    <row r="1084" spans="1:17" x14ac:dyDescent="0.3">
      <c r="A1084" t="s">
        <v>41</v>
      </c>
      <c r="B1084">
        <v>51000</v>
      </c>
      <c r="C1084">
        <v>88000</v>
      </c>
      <c r="D1084">
        <f>AVERAGE(Table_Data[[#This Row],[Salary (Min)]:[Salary (Max)]])</f>
        <v>69500</v>
      </c>
      <c r="E1084" t="s">
        <v>6227</v>
      </c>
      <c r="F1084" t="s">
        <v>19</v>
      </c>
      <c r="G1084" t="s">
        <v>7692</v>
      </c>
      <c r="H1084" t="s">
        <v>118</v>
      </c>
      <c r="I1084" t="s">
        <v>119</v>
      </c>
      <c r="J1084" t="s">
        <v>160</v>
      </c>
      <c r="K1084" t="b">
        <v>0</v>
      </c>
      <c r="L1084">
        <v>1</v>
      </c>
      <c r="M1084">
        <v>0</v>
      </c>
      <c r="N1084">
        <v>0</v>
      </c>
      <c r="O1084">
        <v>0</v>
      </c>
      <c r="P1084">
        <v>0</v>
      </c>
      <c r="Q1084">
        <v>1</v>
      </c>
    </row>
    <row r="1085" spans="1:17" x14ac:dyDescent="0.3">
      <c r="A1085" t="s">
        <v>41</v>
      </c>
      <c r="B1085">
        <v>51000</v>
      </c>
      <c r="C1085">
        <v>87000</v>
      </c>
      <c r="D1085">
        <f>AVERAGE(Table_Data[[#This Row],[Salary (Min)]:[Salary (Max)]])</f>
        <v>69000</v>
      </c>
      <c r="E1085" t="s">
        <v>6231</v>
      </c>
      <c r="F1085" t="s">
        <v>19</v>
      </c>
      <c r="G1085" t="s">
        <v>7692</v>
      </c>
      <c r="H1085" t="s">
        <v>35</v>
      </c>
      <c r="I1085" t="s">
        <v>58</v>
      </c>
      <c r="J1085" t="s">
        <v>31</v>
      </c>
      <c r="K1085" t="b">
        <v>0</v>
      </c>
      <c r="L1085">
        <v>0</v>
      </c>
      <c r="M1085">
        <v>0</v>
      </c>
      <c r="N1085">
        <v>0</v>
      </c>
      <c r="O1085">
        <v>0</v>
      </c>
      <c r="P1085">
        <v>0</v>
      </c>
      <c r="Q1085">
        <v>1</v>
      </c>
    </row>
    <row r="1086" spans="1:17" x14ac:dyDescent="0.3">
      <c r="A1086" t="s">
        <v>41</v>
      </c>
      <c r="B1086">
        <v>51000</v>
      </c>
      <c r="C1086">
        <v>87000</v>
      </c>
      <c r="D1086">
        <f>AVERAGE(Table_Data[[#This Row],[Salary (Min)]:[Salary (Max)]])</f>
        <v>69000</v>
      </c>
      <c r="E1086" t="s">
        <v>6232</v>
      </c>
      <c r="F1086" t="s">
        <v>19</v>
      </c>
      <c r="G1086" t="s">
        <v>7692</v>
      </c>
      <c r="H1086" t="s">
        <v>35</v>
      </c>
      <c r="I1086" t="s">
        <v>119</v>
      </c>
      <c r="J1086" t="s">
        <v>229</v>
      </c>
      <c r="K1086" t="b">
        <v>0</v>
      </c>
      <c r="L1086">
        <v>0</v>
      </c>
      <c r="M1086">
        <v>0</v>
      </c>
      <c r="N1086">
        <v>1</v>
      </c>
      <c r="O1086">
        <v>0</v>
      </c>
      <c r="P1086">
        <v>0</v>
      </c>
      <c r="Q1086">
        <v>1</v>
      </c>
    </row>
    <row r="1087" spans="1:17" x14ac:dyDescent="0.3">
      <c r="A1087" t="s">
        <v>41</v>
      </c>
      <c r="B1087">
        <v>51000</v>
      </c>
      <c r="C1087">
        <v>88000</v>
      </c>
      <c r="D1087">
        <f>AVERAGE(Table_Data[[#This Row],[Salary (Min)]:[Salary (Max)]])</f>
        <v>69500</v>
      </c>
      <c r="E1087" t="s">
        <v>6228</v>
      </c>
      <c r="F1087" t="s">
        <v>19</v>
      </c>
      <c r="G1087" t="s">
        <v>7692</v>
      </c>
      <c r="H1087" t="s">
        <v>35</v>
      </c>
      <c r="I1087" t="s">
        <v>66</v>
      </c>
      <c r="J1087" t="s">
        <v>39</v>
      </c>
      <c r="K1087" t="b">
        <v>1</v>
      </c>
      <c r="L1087">
        <v>0</v>
      </c>
      <c r="M1087">
        <v>0</v>
      </c>
      <c r="N1087">
        <v>0</v>
      </c>
      <c r="O1087">
        <v>0</v>
      </c>
      <c r="P1087">
        <v>0</v>
      </c>
      <c r="Q1087">
        <v>1</v>
      </c>
    </row>
    <row r="1088" spans="1:17" x14ac:dyDescent="0.3">
      <c r="A1088" t="s">
        <v>41</v>
      </c>
      <c r="B1088">
        <v>51000</v>
      </c>
      <c r="C1088">
        <v>88000</v>
      </c>
      <c r="D1088">
        <f>AVERAGE(Table_Data[[#This Row],[Salary (Min)]:[Salary (Max)]])</f>
        <v>69500</v>
      </c>
      <c r="E1088" t="s">
        <v>6229</v>
      </c>
      <c r="F1088" t="s">
        <v>19</v>
      </c>
      <c r="G1088" t="s">
        <v>7692</v>
      </c>
      <c r="H1088" t="s">
        <v>35</v>
      </c>
      <c r="I1088" t="s">
        <v>105</v>
      </c>
      <c r="J1088" t="s">
        <v>229</v>
      </c>
      <c r="K1088" t="b">
        <v>0</v>
      </c>
      <c r="L1088">
        <v>0</v>
      </c>
      <c r="M1088">
        <v>0</v>
      </c>
      <c r="N1088">
        <v>0</v>
      </c>
      <c r="O1088">
        <v>0</v>
      </c>
      <c r="P1088">
        <v>0</v>
      </c>
      <c r="Q1088">
        <v>1</v>
      </c>
    </row>
    <row r="1089" spans="1:17" x14ac:dyDescent="0.3">
      <c r="A1089" t="s">
        <v>41</v>
      </c>
      <c r="B1089">
        <v>53000</v>
      </c>
      <c r="C1089">
        <v>104000</v>
      </c>
      <c r="D1089">
        <f>AVERAGE(Table_Data[[#This Row],[Salary (Min)]:[Salary (Max)]])</f>
        <v>78500</v>
      </c>
      <c r="E1089" t="s">
        <v>7320</v>
      </c>
      <c r="F1089" t="s">
        <v>1905</v>
      </c>
      <c r="G1089" t="s">
        <v>7718</v>
      </c>
      <c r="H1089" t="s">
        <v>35</v>
      </c>
      <c r="I1089" t="s">
        <v>37</v>
      </c>
      <c r="J1089" t="s">
        <v>39</v>
      </c>
      <c r="K1089" t="b">
        <v>0</v>
      </c>
      <c r="L1089">
        <v>0</v>
      </c>
      <c r="M1089">
        <v>0</v>
      </c>
      <c r="N1089">
        <v>0</v>
      </c>
      <c r="O1089">
        <v>0</v>
      </c>
      <c r="P1089">
        <v>0</v>
      </c>
      <c r="Q1089">
        <v>1</v>
      </c>
    </row>
    <row r="1090" spans="1:17" x14ac:dyDescent="0.3">
      <c r="A1090" t="s">
        <v>41</v>
      </c>
      <c r="B1090">
        <v>53000</v>
      </c>
      <c r="C1090">
        <v>99000</v>
      </c>
      <c r="D1090">
        <f>AVERAGE(Table_Data[[#This Row],[Salary (Min)]:[Salary (Max)]])</f>
        <v>76000</v>
      </c>
      <c r="E1090" t="s">
        <v>6945</v>
      </c>
      <c r="F1090" t="s">
        <v>5121</v>
      </c>
      <c r="G1090" t="s">
        <v>7841</v>
      </c>
      <c r="H1090" t="s">
        <v>28</v>
      </c>
      <c r="I1090" t="s">
        <v>46</v>
      </c>
      <c r="J1090" t="s">
        <v>229</v>
      </c>
      <c r="K1090" t="b">
        <v>0</v>
      </c>
      <c r="L1090">
        <v>1</v>
      </c>
      <c r="M1090">
        <v>0</v>
      </c>
      <c r="N1090">
        <v>0</v>
      </c>
      <c r="O1090">
        <v>0</v>
      </c>
      <c r="P1090">
        <v>1</v>
      </c>
      <c r="Q1090">
        <v>1</v>
      </c>
    </row>
    <row r="1091" spans="1:17" x14ac:dyDescent="0.3">
      <c r="A1091" t="s">
        <v>41</v>
      </c>
      <c r="B1091">
        <v>53000</v>
      </c>
      <c r="C1091">
        <v>104000</v>
      </c>
      <c r="D1091">
        <f>AVERAGE(Table_Data[[#This Row],[Salary (Min)]:[Salary (Max)]])</f>
        <v>78500</v>
      </c>
      <c r="E1091" t="s">
        <v>7317</v>
      </c>
      <c r="F1091" t="s">
        <v>1905</v>
      </c>
      <c r="G1091" t="s">
        <v>7718</v>
      </c>
      <c r="H1091" t="s">
        <v>28</v>
      </c>
      <c r="I1091" t="s">
        <v>202</v>
      </c>
      <c r="J1091" t="s">
        <v>31</v>
      </c>
      <c r="K1091" t="b">
        <v>0</v>
      </c>
      <c r="L1091">
        <v>1</v>
      </c>
      <c r="M1091">
        <v>0</v>
      </c>
      <c r="N1091">
        <v>0</v>
      </c>
      <c r="O1091">
        <v>0</v>
      </c>
      <c r="P1091">
        <v>0</v>
      </c>
      <c r="Q1091">
        <v>1</v>
      </c>
    </row>
    <row r="1092" spans="1:17" x14ac:dyDescent="0.3">
      <c r="A1092" t="s">
        <v>41</v>
      </c>
      <c r="B1092">
        <v>53000</v>
      </c>
      <c r="C1092">
        <v>104000</v>
      </c>
      <c r="D1092">
        <f>AVERAGE(Table_Data[[#This Row],[Salary (Min)]:[Salary (Max)]])</f>
        <v>78500</v>
      </c>
      <c r="E1092" t="s">
        <v>7318</v>
      </c>
      <c r="F1092" t="s">
        <v>1905</v>
      </c>
      <c r="G1092" t="s">
        <v>7718</v>
      </c>
      <c r="H1092" t="s">
        <v>91</v>
      </c>
      <c r="I1092" t="s">
        <v>37</v>
      </c>
      <c r="J1092" t="s">
        <v>155</v>
      </c>
      <c r="K1092" t="b">
        <v>0</v>
      </c>
      <c r="L1092">
        <v>1</v>
      </c>
      <c r="M1092">
        <v>0</v>
      </c>
      <c r="N1092">
        <v>0</v>
      </c>
      <c r="O1092">
        <v>0</v>
      </c>
      <c r="P1092">
        <v>0</v>
      </c>
      <c r="Q1092">
        <v>1</v>
      </c>
    </row>
    <row r="1093" spans="1:17" x14ac:dyDescent="0.3">
      <c r="A1093" t="s">
        <v>41</v>
      </c>
      <c r="B1093">
        <v>53000</v>
      </c>
      <c r="C1093">
        <v>99000</v>
      </c>
      <c r="D1093">
        <f>AVERAGE(Table_Data[[#This Row],[Salary (Min)]:[Salary (Max)]])</f>
        <v>76000</v>
      </c>
      <c r="E1093" t="s">
        <v>7399</v>
      </c>
      <c r="F1093" t="s">
        <v>193</v>
      </c>
      <c r="G1093" t="s">
        <v>7756</v>
      </c>
      <c r="H1093" t="s">
        <v>51</v>
      </c>
      <c r="I1093" t="s">
        <v>119</v>
      </c>
      <c r="J1093" t="s">
        <v>229</v>
      </c>
      <c r="K1093" t="b">
        <v>0</v>
      </c>
      <c r="L1093">
        <v>1</v>
      </c>
      <c r="M1093">
        <v>0</v>
      </c>
      <c r="N1093">
        <v>0</v>
      </c>
      <c r="O1093">
        <v>0</v>
      </c>
      <c r="P1093">
        <v>0</v>
      </c>
      <c r="Q1093">
        <v>1</v>
      </c>
    </row>
    <row r="1094" spans="1:17" x14ac:dyDescent="0.3">
      <c r="A1094" t="s">
        <v>41</v>
      </c>
      <c r="B1094">
        <v>53000</v>
      </c>
      <c r="C1094">
        <v>99000</v>
      </c>
      <c r="D1094">
        <f>AVERAGE(Table_Data[[#This Row],[Salary (Min)]:[Salary (Max)]])</f>
        <v>76000</v>
      </c>
      <c r="E1094" t="s">
        <v>7410</v>
      </c>
      <c r="F1094" t="s">
        <v>193</v>
      </c>
      <c r="G1094" t="s">
        <v>7756</v>
      </c>
      <c r="H1094" t="s">
        <v>51</v>
      </c>
      <c r="I1094" t="s">
        <v>46</v>
      </c>
      <c r="J1094" t="s">
        <v>47</v>
      </c>
      <c r="K1094" t="b">
        <v>0</v>
      </c>
      <c r="L1094">
        <v>0</v>
      </c>
      <c r="M1094">
        <v>0</v>
      </c>
      <c r="N1094">
        <v>0</v>
      </c>
      <c r="O1094">
        <v>0</v>
      </c>
      <c r="P1094">
        <v>0</v>
      </c>
      <c r="Q1094">
        <v>1</v>
      </c>
    </row>
    <row r="1095" spans="1:17" x14ac:dyDescent="0.3">
      <c r="A1095" t="s">
        <v>6172</v>
      </c>
      <c r="B1095">
        <v>53000</v>
      </c>
      <c r="C1095">
        <v>99000</v>
      </c>
      <c r="D1095">
        <f>AVERAGE(Table_Data[[#This Row],[Salary (Min)]:[Salary (Max)]])</f>
        <v>76000</v>
      </c>
      <c r="E1095" t="s">
        <v>6205</v>
      </c>
      <c r="F1095" t="s">
        <v>193</v>
      </c>
      <c r="G1095" t="s">
        <v>7756</v>
      </c>
      <c r="H1095" t="s">
        <v>28</v>
      </c>
      <c r="I1095" t="s">
        <v>222</v>
      </c>
      <c r="J1095" t="s">
        <v>75</v>
      </c>
      <c r="K1095" t="b">
        <v>0</v>
      </c>
      <c r="L1095">
        <v>1</v>
      </c>
      <c r="M1095">
        <v>0</v>
      </c>
      <c r="N1095">
        <v>0</v>
      </c>
      <c r="O1095">
        <v>0</v>
      </c>
      <c r="P1095">
        <v>0</v>
      </c>
      <c r="Q1095">
        <v>0</v>
      </c>
    </row>
    <row r="1096" spans="1:17" x14ac:dyDescent="0.3">
      <c r="A1096" t="s">
        <v>6172</v>
      </c>
      <c r="B1096">
        <v>53000</v>
      </c>
      <c r="C1096">
        <v>99000</v>
      </c>
      <c r="D1096">
        <f>AVERAGE(Table_Data[[#This Row],[Salary (Min)]:[Salary (Max)]])</f>
        <v>76000</v>
      </c>
      <c r="E1096" t="s">
        <v>7408</v>
      </c>
      <c r="F1096" t="s">
        <v>5111</v>
      </c>
      <c r="G1096" t="s">
        <v>7842</v>
      </c>
      <c r="H1096" t="s">
        <v>91</v>
      </c>
      <c r="I1096" t="s">
        <v>202</v>
      </c>
      <c r="J1096" t="s">
        <v>441</v>
      </c>
      <c r="K1096" t="b">
        <v>0</v>
      </c>
      <c r="L1096">
        <v>1</v>
      </c>
      <c r="M1096">
        <v>0</v>
      </c>
      <c r="N1096">
        <v>0</v>
      </c>
      <c r="O1096">
        <v>1</v>
      </c>
      <c r="P1096">
        <v>0</v>
      </c>
      <c r="Q1096">
        <v>0</v>
      </c>
    </row>
    <row r="1097" spans="1:17" x14ac:dyDescent="0.3">
      <c r="A1097" t="s">
        <v>41</v>
      </c>
      <c r="B1097">
        <v>53000</v>
      </c>
      <c r="C1097">
        <v>99000</v>
      </c>
      <c r="D1097">
        <f>AVERAGE(Table_Data[[#This Row],[Salary (Min)]:[Salary (Max)]])</f>
        <v>76000</v>
      </c>
      <c r="E1097" t="s">
        <v>6218</v>
      </c>
      <c r="F1097" t="s">
        <v>193</v>
      </c>
      <c r="G1097" t="s">
        <v>7756</v>
      </c>
      <c r="H1097" t="s">
        <v>35</v>
      </c>
      <c r="I1097" t="s">
        <v>222</v>
      </c>
      <c r="J1097" t="s">
        <v>39</v>
      </c>
      <c r="K1097" t="b">
        <v>0</v>
      </c>
      <c r="L1097">
        <v>0</v>
      </c>
      <c r="M1097">
        <v>0</v>
      </c>
      <c r="N1097">
        <v>1</v>
      </c>
      <c r="O1097">
        <v>1</v>
      </c>
      <c r="P1097">
        <v>0</v>
      </c>
      <c r="Q1097">
        <v>1</v>
      </c>
    </row>
    <row r="1098" spans="1:17" x14ac:dyDescent="0.3">
      <c r="A1098" t="s">
        <v>41</v>
      </c>
      <c r="B1098">
        <v>53000</v>
      </c>
      <c r="C1098">
        <v>104000</v>
      </c>
      <c r="D1098">
        <f>AVERAGE(Table_Data[[#This Row],[Salary (Min)]:[Salary (Max)]])</f>
        <v>78500</v>
      </c>
      <c r="E1098" t="s">
        <v>7291</v>
      </c>
      <c r="F1098" t="s">
        <v>1905</v>
      </c>
      <c r="G1098" t="s">
        <v>7718</v>
      </c>
      <c r="H1098" t="s">
        <v>28</v>
      </c>
      <c r="I1098" t="s">
        <v>4675</v>
      </c>
      <c r="J1098" t="s">
        <v>39</v>
      </c>
      <c r="K1098" t="b">
        <v>0</v>
      </c>
      <c r="L1098">
        <v>0</v>
      </c>
      <c r="M1098">
        <v>0</v>
      </c>
      <c r="N1098">
        <v>0</v>
      </c>
      <c r="O1098">
        <v>0</v>
      </c>
      <c r="P1098">
        <v>0</v>
      </c>
      <c r="Q1098">
        <v>0</v>
      </c>
    </row>
    <row r="1099" spans="1:17" x14ac:dyDescent="0.3">
      <c r="A1099" t="s">
        <v>41</v>
      </c>
      <c r="B1099">
        <v>53000</v>
      </c>
      <c r="C1099">
        <v>104000</v>
      </c>
      <c r="D1099">
        <f>AVERAGE(Table_Data[[#This Row],[Salary (Min)]:[Salary (Max)]])</f>
        <v>78500</v>
      </c>
      <c r="E1099" t="s">
        <v>6798</v>
      </c>
      <c r="F1099" t="s">
        <v>1905</v>
      </c>
      <c r="G1099" t="s">
        <v>7718</v>
      </c>
      <c r="H1099" t="s">
        <v>28</v>
      </c>
      <c r="I1099" t="s">
        <v>66</v>
      </c>
      <c r="J1099" t="s">
        <v>132</v>
      </c>
      <c r="K1099" t="b">
        <v>0</v>
      </c>
      <c r="L1099">
        <v>1</v>
      </c>
      <c r="M1099">
        <v>0</v>
      </c>
      <c r="N1099">
        <v>0</v>
      </c>
      <c r="O1099">
        <v>0</v>
      </c>
      <c r="P1099">
        <v>0</v>
      </c>
      <c r="Q1099">
        <v>1</v>
      </c>
    </row>
    <row r="1100" spans="1:17" x14ac:dyDescent="0.3">
      <c r="A1100" t="s">
        <v>41</v>
      </c>
      <c r="B1100">
        <v>53000</v>
      </c>
      <c r="C1100">
        <v>104000</v>
      </c>
      <c r="D1100">
        <f>AVERAGE(Table_Data[[#This Row],[Salary (Min)]:[Salary (Max)]])</f>
        <v>78500</v>
      </c>
      <c r="E1100" t="s">
        <v>7314</v>
      </c>
      <c r="F1100" t="s">
        <v>1905</v>
      </c>
      <c r="G1100" t="s">
        <v>7718</v>
      </c>
      <c r="H1100" t="s">
        <v>91</v>
      </c>
      <c r="I1100" t="s">
        <v>119</v>
      </c>
      <c r="J1100" t="s">
        <v>39</v>
      </c>
      <c r="K1100" t="b">
        <v>0</v>
      </c>
      <c r="L1100">
        <v>0</v>
      </c>
      <c r="M1100">
        <v>0</v>
      </c>
      <c r="N1100">
        <v>0</v>
      </c>
      <c r="O1100">
        <v>0</v>
      </c>
      <c r="P1100">
        <v>1</v>
      </c>
      <c r="Q1100">
        <v>0</v>
      </c>
    </row>
    <row r="1101" spans="1:17" x14ac:dyDescent="0.3">
      <c r="A1101" t="s">
        <v>41</v>
      </c>
      <c r="B1101">
        <v>53000</v>
      </c>
      <c r="C1101">
        <v>104000</v>
      </c>
      <c r="D1101">
        <f>AVERAGE(Table_Data[[#This Row],[Salary (Min)]:[Salary (Max)]])</f>
        <v>78500</v>
      </c>
      <c r="E1101" t="s">
        <v>7313</v>
      </c>
      <c r="F1101" t="s">
        <v>1905</v>
      </c>
      <c r="G1101" t="s">
        <v>7718</v>
      </c>
      <c r="H1101" t="s">
        <v>118</v>
      </c>
      <c r="I1101" t="s">
        <v>46</v>
      </c>
      <c r="J1101" t="s">
        <v>39</v>
      </c>
      <c r="K1101" t="b">
        <v>0</v>
      </c>
      <c r="L1101">
        <v>1</v>
      </c>
      <c r="M1101">
        <v>1</v>
      </c>
      <c r="N1101">
        <v>0</v>
      </c>
      <c r="O1101">
        <v>1</v>
      </c>
      <c r="P1101">
        <v>0</v>
      </c>
      <c r="Q1101">
        <v>1</v>
      </c>
    </row>
    <row r="1102" spans="1:17" x14ac:dyDescent="0.3">
      <c r="A1102" t="s">
        <v>41</v>
      </c>
      <c r="B1102">
        <v>53000</v>
      </c>
      <c r="C1102">
        <v>104000</v>
      </c>
      <c r="D1102">
        <f>AVERAGE(Table_Data[[#This Row],[Salary (Min)]:[Salary (Max)]])</f>
        <v>78500</v>
      </c>
      <c r="E1102" t="s">
        <v>7188</v>
      </c>
      <c r="F1102" t="s">
        <v>1905</v>
      </c>
      <c r="G1102" t="s">
        <v>7718</v>
      </c>
      <c r="H1102" t="s">
        <v>28</v>
      </c>
      <c r="I1102" t="s">
        <v>202</v>
      </c>
      <c r="J1102" t="s">
        <v>86</v>
      </c>
      <c r="K1102" t="b">
        <v>0</v>
      </c>
      <c r="L1102">
        <v>1</v>
      </c>
      <c r="M1102">
        <v>1</v>
      </c>
      <c r="N1102">
        <v>0</v>
      </c>
      <c r="O1102">
        <v>0</v>
      </c>
      <c r="P1102">
        <v>0</v>
      </c>
      <c r="Q1102">
        <v>1</v>
      </c>
    </row>
    <row r="1103" spans="1:17" x14ac:dyDescent="0.3">
      <c r="A1103" t="s">
        <v>41</v>
      </c>
      <c r="B1103">
        <v>53000</v>
      </c>
      <c r="C1103">
        <v>104000</v>
      </c>
      <c r="D1103">
        <f>AVERAGE(Table_Data[[#This Row],[Salary (Min)]:[Salary (Max)]])</f>
        <v>78500</v>
      </c>
      <c r="E1103" t="s">
        <v>7316</v>
      </c>
      <c r="F1103" t="s">
        <v>1905</v>
      </c>
      <c r="G1103" t="s">
        <v>7718</v>
      </c>
      <c r="H1103" t="s">
        <v>51</v>
      </c>
      <c r="I1103" t="s">
        <v>178</v>
      </c>
      <c r="J1103" t="s">
        <v>24</v>
      </c>
      <c r="K1103" t="b">
        <v>0</v>
      </c>
      <c r="L1103">
        <v>0</v>
      </c>
      <c r="M1103">
        <v>0</v>
      </c>
      <c r="N1103">
        <v>0</v>
      </c>
      <c r="O1103">
        <v>0</v>
      </c>
      <c r="P1103">
        <v>0</v>
      </c>
      <c r="Q1103">
        <v>1</v>
      </c>
    </row>
    <row r="1104" spans="1:17" x14ac:dyDescent="0.3">
      <c r="A1104" t="s">
        <v>41</v>
      </c>
      <c r="B1104">
        <v>53000</v>
      </c>
      <c r="C1104">
        <v>104000</v>
      </c>
      <c r="D1104">
        <f>AVERAGE(Table_Data[[#This Row],[Salary (Min)]:[Salary (Max)]])</f>
        <v>78500</v>
      </c>
      <c r="E1104" t="s">
        <v>7289</v>
      </c>
      <c r="F1104" t="s">
        <v>1905</v>
      </c>
      <c r="G1104" t="s">
        <v>7718</v>
      </c>
      <c r="H1104" t="s">
        <v>118</v>
      </c>
      <c r="I1104" t="s">
        <v>202</v>
      </c>
      <c r="J1104" t="s">
        <v>120</v>
      </c>
      <c r="K1104" t="b">
        <v>0</v>
      </c>
      <c r="L1104">
        <v>1</v>
      </c>
      <c r="M1104">
        <v>0</v>
      </c>
      <c r="N1104">
        <v>0</v>
      </c>
      <c r="O1104">
        <v>0</v>
      </c>
      <c r="P1104">
        <v>0</v>
      </c>
      <c r="Q1104">
        <v>1</v>
      </c>
    </row>
    <row r="1105" spans="1:17" x14ac:dyDescent="0.3">
      <c r="A1105" t="s">
        <v>41</v>
      </c>
      <c r="B1105">
        <v>53000</v>
      </c>
      <c r="C1105">
        <v>104000</v>
      </c>
      <c r="D1105">
        <f>AVERAGE(Table_Data[[#This Row],[Salary (Min)]:[Salary (Max)]])</f>
        <v>78500</v>
      </c>
      <c r="E1105" t="s">
        <v>6458</v>
      </c>
      <c r="F1105" t="s">
        <v>1905</v>
      </c>
      <c r="G1105" t="s">
        <v>7718</v>
      </c>
      <c r="H1105" t="s">
        <v>118</v>
      </c>
      <c r="I1105" t="s">
        <v>222</v>
      </c>
      <c r="J1105" t="s">
        <v>39</v>
      </c>
      <c r="K1105" t="b">
        <v>0</v>
      </c>
      <c r="L1105">
        <v>1</v>
      </c>
      <c r="M1105">
        <v>0</v>
      </c>
      <c r="N1105">
        <v>0</v>
      </c>
      <c r="O1105">
        <v>0</v>
      </c>
      <c r="P1105">
        <v>0</v>
      </c>
      <c r="Q1105">
        <v>0</v>
      </c>
    </row>
    <row r="1106" spans="1:17" x14ac:dyDescent="0.3">
      <c r="A1106" t="s">
        <v>41</v>
      </c>
      <c r="B1106">
        <v>53000</v>
      </c>
      <c r="C1106">
        <v>104000</v>
      </c>
      <c r="D1106">
        <f>AVERAGE(Table_Data[[#This Row],[Salary (Min)]:[Salary (Max)]])</f>
        <v>78500</v>
      </c>
      <c r="E1106" t="s">
        <v>6458</v>
      </c>
      <c r="F1106" t="s">
        <v>1905</v>
      </c>
      <c r="G1106" t="s">
        <v>7718</v>
      </c>
      <c r="H1106" t="s">
        <v>118</v>
      </c>
      <c r="I1106" t="s">
        <v>222</v>
      </c>
      <c r="J1106" t="s">
        <v>39</v>
      </c>
      <c r="K1106" t="b">
        <v>0</v>
      </c>
      <c r="L1106">
        <v>1</v>
      </c>
      <c r="M1106">
        <v>0</v>
      </c>
      <c r="N1106">
        <v>0</v>
      </c>
      <c r="O1106">
        <v>0</v>
      </c>
      <c r="P1106">
        <v>0</v>
      </c>
      <c r="Q1106">
        <v>1</v>
      </c>
    </row>
    <row r="1107" spans="1:17" x14ac:dyDescent="0.3">
      <c r="A1107" t="s">
        <v>41</v>
      </c>
      <c r="B1107">
        <v>53000</v>
      </c>
      <c r="C1107">
        <v>99000</v>
      </c>
      <c r="D1107">
        <f>AVERAGE(Table_Data[[#This Row],[Salary (Min)]:[Salary (Max)]])</f>
        <v>76000</v>
      </c>
      <c r="E1107" t="s">
        <v>7422</v>
      </c>
      <c r="F1107" t="s">
        <v>193</v>
      </c>
      <c r="G1107" t="s">
        <v>7756</v>
      </c>
      <c r="H1107" t="s">
        <v>91</v>
      </c>
      <c r="I1107" t="s">
        <v>222</v>
      </c>
      <c r="J1107" t="s">
        <v>106</v>
      </c>
      <c r="K1107" t="b">
        <v>0</v>
      </c>
      <c r="L1107">
        <v>1</v>
      </c>
      <c r="M1107">
        <v>0</v>
      </c>
      <c r="N1107">
        <v>0</v>
      </c>
      <c r="O1107">
        <v>1</v>
      </c>
      <c r="P1107">
        <v>2</v>
      </c>
      <c r="Q1107">
        <v>1</v>
      </c>
    </row>
    <row r="1108" spans="1:17" x14ac:dyDescent="0.3">
      <c r="A1108" t="s">
        <v>41</v>
      </c>
      <c r="B1108">
        <v>53000</v>
      </c>
      <c r="C1108">
        <v>99000</v>
      </c>
      <c r="D1108">
        <f>AVERAGE(Table_Data[[#This Row],[Salary (Min)]:[Salary (Max)]])</f>
        <v>76000</v>
      </c>
      <c r="E1108" t="s">
        <v>7418</v>
      </c>
      <c r="F1108" t="s">
        <v>5063</v>
      </c>
      <c r="G1108" t="s">
        <v>7757</v>
      </c>
      <c r="H1108" t="s">
        <v>28</v>
      </c>
      <c r="I1108" t="s">
        <v>5191</v>
      </c>
      <c r="J1108" t="s">
        <v>132</v>
      </c>
      <c r="K1108" t="b">
        <v>0</v>
      </c>
      <c r="L1108">
        <v>0</v>
      </c>
      <c r="M1108">
        <v>1</v>
      </c>
      <c r="N1108">
        <v>0</v>
      </c>
      <c r="O1108">
        <v>1</v>
      </c>
      <c r="P1108">
        <v>0</v>
      </c>
      <c r="Q1108">
        <v>1</v>
      </c>
    </row>
    <row r="1109" spans="1:17" x14ac:dyDescent="0.3">
      <c r="A1109" t="s">
        <v>41</v>
      </c>
      <c r="B1109">
        <v>53000</v>
      </c>
      <c r="C1109">
        <v>99000</v>
      </c>
      <c r="D1109">
        <f>AVERAGE(Table_Data[[#This Row],[Salary (Min)]:[Salary (Max)]])</f>
        <v>76000</v>
      </c>
      <c r="E1109" t="s">
        <v>6182</v>
      </c>
      <c r="F1109" t="s">
        <v>193</v>
      </c>
      <c r="G1109" t="s">
        <v>7756</v>
      </c>
      <c r="H1109" t="s">
        <v>28</v>
      </c>
      <c r="I1109" t="s">
        <v>194</v>
      </c>
      <c r="J1109" t="s">
        <v>132</v>
      </c>
      <c r="K1109" t="b">
        <v>0</v>
      </c>
      <c r="L1109">
        <v>1</v>
      </c>
      <c r="M1109">
        <v>0</v>
      </c>
      <c r="N1109">
        <v>0</v>
      </c>
      <c r="O1109">
        <v>0</v>
      </c>
      <c r="P1109">
        <v>0</v>
      </c>
      <c r="Q1109">
        <v>0</v>
      </c>
    </row>
    <row r="1110" spans="1:17" x14ac:dyDescent="0.3">
      <c r="A1110" t="s">
        <v>41</v>
      </c>
      <c r="B1110">
        <v>53000</v>
      </c>
      <c r="C1110">
        <v>99000</v>
      </c>
      <c r="D1110">
        <f>AVERAGE(Table_Data[[#This Row],[Salary (Min)]:[Salary (Max)]])</f>
        <v>76000</v>
      </c>
      <c r="E1110" t="s">
        <v>7424</v>
      </c>
      <c r="F1110" t="s">
        <v>193</v>
      </c>
      <c r="G1110" t="s">
        <v>7756</v>
      </c>
      <c r="H1110" t="s">
        <v>118</v>
      </c>
      <c r="I1110" t="s">
        <v>2364</v>
      </c>
      <c r="J1110" t="s">
        <v>229</v>
      </c>
      <c r="K1110" t="b">
        <v>0</v>
      </c>
      <c r="L1110">
        <v>0</v>
      </c>
      <c r="M1110">
        <v>0</v>
      </c>
      <c r="N1110">
        <v>0</v>
      </c>
      <c r="O1110">
        <v>0</v>
      </c>
      <c r="P1110">
        <v>1</v>
      </c>
      <c r="Q1110">
        <v>1</v>
      </c>
    </row>
    <row r="1111" spans="1:17" x14ac:dyDescent="0.3">
      <c r="A1111" t="s">
        <v>41</v>
      </c>
      <c r="B1111">
        <v>53000</v>
      </c>
      <c r="C1111">
        <v>99000</v>
      </c>
      <c r="D1111">
        <f>AVERAGE(Table_Data[[#This Row],[Salary (Min)]:[Salary (Max)]])</f>
        <v>76000</v>
      </c>
      <c r="E1111" t="s">
        <v>7410</v>
      </c>
      <c r="F1111" t="s">
        <v>193</v>
      </c>
      <c r="G1111" t="s">
        <v>7756</v>
      </c>
      <c r="H1111" t="s">
        <v>51</v>
      </c>
      <c r="I1111" t="s">
        <v>46</v>
      </c>
      <c r="J1111" t="s">
        <v>47</v>
      </c>
      <c r="K1111" t="b">
        <v>0</v>
      </c>
      <c r="L1111">
        <v>0</v>
      </c>
      <c r="M1111">
        <v>0</v>
      </c>
      <c r="N1111">
        <v>0</v>
      </c>
      <c r="O1111">
        <v>0</v>
      </c>
      <c r="P1111">
        <v>0</v>
      </c>
      <c r="Q1111">
        <v>1</v>
      </c>
    </row>
    <row r="1112" spans="1:17" x14ac:dyDescent="0.3">
      <c r="A1112" t="s">
        <v>41</v>
      </c>
      <c r="B1112">
        <v>53000</v>
      </c>
      <c r="C1112">
        <v>99000</v>
      </c>
      <c r="D1112">
        <f>AVERAGE(Table_Data[[#This Row],[Salary (Min)]:[Salary (Max)]])</f>
        <v>76000</v>
      </c>
      <c r="E1112" t="s">
        <v>7423</v>
      </c>
      <c r="F1112" t="s">
        <v>193</v>
      </c>
      <c r="G1112" t="s">
        <v>7756</v>
      </c>
      <c r="H1112" t="s">
        <v>20</v>
      </c>
      <c r="I1112" t="s">
        <v>46</v>
      </c>
      <c r="J1112" t="s">
        <v>120</v>
      </c>
      <c r="K1112" t="b">
        <v>0</v>
      </c>
      <c r="L1112">
        <v>0</v>
      </c>
      <c r="M1112">
        <v>0</v>
      </c>
      <c r="N1112">
        <v>0</v>
      </c>
      <c r="O1112">
        <v>0</v>
      </c>
      <c r="P1112">
        <v>0</v>
      </c>
      <c r="Q1112">
        <v>1</v>
      </c>
    </row>
    <row r="1113" spans="1:17" x14ac:dyDescent="0.3">
      <c r="A1113" t="s">
        <v>41</v>
      </c>
      <c r="B1113">
        <v>53000</v>
      </c>
      <c r="C1113">
        <v>99000</v>
      </c>
      <c r="D1113">
        <f>AVERAGE(Table_Data[[#This Row],[Salary (Min)]:[Salary (Max)]])</f>
        <v>76000</v>
      </c>
      <c r="E1113" t="s">
        <v>7418</v>
      </c>
      <c r="F1113" t="s">
        <v>5063</v>
      </c>
      <c r="G1113" t="s">
        <v>7757</v>
      </c>
      <c r="H1113" t="s">
        <v>28</v>
      </c>
      <c r="I1113" t="s">
        <v>5191</v>
      </c>
      <c r="J1113" t="s">
        <v>132</v>
      </c>
      <c r="K1113" t="b">
        <v>0</v>
      </c>
      <c r="L1113">
        <v>1</v>
      </c>
      <c r="M1113">
        <v>0</v>
      </c>
      <c r="N1113">
        <v>0</v>
      </c>
      <c r="O1113">
        <v>0</v>
      </c>
      <c r="P1113">
        <v>0</v>
      </c>
      <c r="Q1113">
        <v>1</v>
      </c>
    </row>
    <row r="1114" spans="1:17" x14ac:dyDescent="0.3">
      <c r="A1114" t="s">
        <v>41</v>
      </c>
      <c r="B1114">
        <v>53000</v>
      </c>
      <c r="C1114">
        <v>99000</v>
      </c>
      <c r="D1114">
        <f>AVERAGE(Table_Data[[#This Row],[Salary (Min)]:[Salary (Max)]])</f>
        <v>76000</v>
      </c>
      <c r="E1114" t="s">
        <v>6284</v>
      </c>
      <c r="F1114" t="s">
        <v>193</v>
      </c>
      <c r="G1114" t="s">
        <v>7756</v>
      </c>
      <c r="H1114" t="s">
        <v>91</v>
      </c>
      <c r="I1114" t="s">
        <v>580</v>
      </c>
      <c r="J1114" t="s">
        <v>106</v>
      </c>
      <c r="K1114" t="b">
        <v>0</v>
      </c>
      <c r="L1114">
        <v>0</v>
      </c>
      <c r="M1114">
        <v>0</v>
      </c>
      <c r="N1114">
        <v>1</v>
      </c>
      <c r="O1114">
        <v>1</v>
      </c>
      <c r="P1114">
        <v>0</v>
      </c>
      <c r="Q1114">
        <v>1</v>
      </c>
    </row>
    <row r="1115" spans="1:17" x14ac:dyDescent="0.3">
      <c r="A1115" t="s">
        <v>41</v>
      </c>
      <c r="B1115">
        <v>53000</v>
      </c>
      <c r="C1115">
        <v>99000</v>
      </c>
      <c r="D1115">
        <f>AVERAGE(Table_Data[[#This Row],[Salary (Min)]:[Salary (Max)]])</f>
        <v>76000</v>
      </c>
      <c r="E1115" t="s">
        <v>7417</v>
      </c>
      <c r="F1115" t="s">
        <v>193</v>
      </c>
      <c r="G1115" t="s">
        <v>7756</v>
      </c>
      <c r="H1115" t="s">
        <v>118</v>
      </c>
      <c r="I1115" t="s">
        <v>222</v>
      </c>
      <c r="J1115" t="s">
        <v>39</v>
      </c>
      <c r="K1115" t="b">
        <v>1</v>
      </c>
      <c r="L1115">
        <v>0</v>
      </c>
      <c r="M1115">
        <v>0</v>
      </c>
      <c r="N1115">
        <v>0</v>
      </c>
      <c r="O1115">
        <v>0</v>
      </c>
      <c r="P1115">
        <v>0</v>
      </c>
      <c r="Q1115">
        <v>0</v>
      </c>
    </row>
    <row r="1116" spans="1:17" x14ac:dyDescent="0.3">
      <c r="A1116" t="s">
        <v>41</v>
      </c>
      <c r="B1116">
        <v>53000</v>
      </c>
      <c r="C1116">
        <v>99000</v>
      </c>
      <c r="D1116">
        <f>AVERAGE(Table_Data[[#This Row],[Salary (Min)]:[Salary (Max)]])</f>
        <v>76000</v>
      </c>
      <c r="E1116" t="s">
        <v>7416</v>
      </c>
      <c r="F1116" t="s">
        <v>193</v>
      </c>
      <c r="G1116" t="s">
        <v>7756</v>
      </c>
      <c r="H1116" t="s">
        <v>91</v>
      </c>
      <c r="I1116" t="s">
        <v>202</v>
      </c>
      <c r="J1116" t="s">
        <v>441</v>
      </c>
      <c r="K1116" t="b">
        <v>0</v>
      </c>
      <c r="L1116">
        <v>1</v>
      </c>
      <c r="M1116">
        <v>0</v>
      </c>
      <c r="N1116">
        <v>0</v>
      </c>
      <c r="O1116">
        <v>1</v>
      </c>
      <c r="P1116">
        <v>1</v>
      </c>
      <c r="Q1116">
        <v>1</v>
      </c>
    </row>
    <row r="1117" spans="1:17" x14ac:dyDescent="0.3">
      <c r="A1117" t="s">
        <v>41</v>
      </c>
      <c r="B1117">
        <v>53000</v>
      </c>
      <c r="C1117">
        <v>99000</v>
      </c>
      <c r="D1117">
        <f>AVERAGE(Table_Data[[#This Row],[Salary (Min)]:[Salary (Max)]])</f>
        <v>76000</v>
      </c>
      <c r="E1117" t="s">
        <v>7420</v>
      </c>
      <c r="F1117" t="s">
        <v>193</v>
      </c>
      <c r="G1117" t="s">
        <v>7756</v>
      </c>
      <c r="H1117" t="s">
        <v>35</v>
      </c>
      <c r="I1117" t="s">
        <v>2066</v>
      </c>
      <c r="J1117" t="s">
        <v>31</v>
      </c>
      <c r="K1117" t="b">
        <v>0</v>
      </c>
      <c r="L1117">
        <v>1</v>
      </c>
      <c r="M1117">
        <v>0</v>
      </c>
      <c r="N1117">
        <v>0</v>
      </c>
      <c r="O1117">
        <v>0</v>
      </c>
      <c r="P1117">
        <v>0</v>
      </c>
      <c r="Q1117">
        <v>1</v>
      </c>
    </row>
    <row r="1118" spans="1:17" x14ac:dyDescent="0.3">
      <c r="A1118" t="s">
        <v>6172</v>
      </c>
      <c r="B1118">
        <v>53000</v>
      </c>
      <c r="C1118">
        <v>99000</v>
      </c>
      <c r="D1118">
        <f>AVERAGE(Table_Data[[#This Row],[Salary (Min)]:[Salary (Max)]])</f>
        <v>76000</v>
      </c>
      <c r="E1118" t="s">
        <v>7251</v>
      </c>
      <c r="F1118" t="s">
        <v>193</v>
      </c>
      <c r="G1118" t="s">
        <v>7756</v>
      </c>
      <c r="H1118" t="s">
        <v>20</v>
      </c>
      <c r="I1118" t="s">
        <v>46</v>
      </c>
      <c r="J1118" t="s">
        <v>160</v>
      </c>
      <c r="K1118" t="b">
        <v>0</v>
      </c>
      <c r="L1118">
        <v>1</v>
      </c>
      <c r="M1118">
        <v>0</v>
      </c>
      <c r="N1118">
        <v>0</v>
      </c>
      <c r="O1118">
        <v>0</v>
      </c>
      <c r="P1118">
        <v>0</v>
      </c>
      <c r="Q1118">
        <v>1</v>
      </c>
    </row>
    <row r="1119" spans="1:17" x14ac:dyDescent="0.3">
      <c r="A1119" t="s">
        <v>41</v>
      </c>
      <c r="B1119">
        <v>53000</v>
      </c>
      <c r="C1119">
        <v>99000</v>
      </c>
      <c r="D1119">
        <f>AVERAGE(Table_Data[[#This Row],[Salary (Min)]:[Salary (Max)]])</f>
        <v>76000</v>
      </c>
      <c r="E1119" t="s">
        <v>6264</v>
      </c>
      <c r="F1119" t="s">
        <v>193</v>
      </c>
      <c r="G1119" t="s">
        <v>7756</v>
      </c>
      <c r="H1119" t="s">
        <v>118</v>
      </c>
      <c r="I1119" t="s">
        <v>46</v>
      </c>
      <c r="J1119" t="s">
        <v>47</v>
      </c>
      <c r="K1119" t="b">
        <v>0</v>
      </c>
      <c r="L1119">
        <v>0</v>
      </c>
      <c r="M1119">
        <v>0</v>
      </c>
      <c r="N1119">
        <v>0</v>
      </c>
      <c r="O1119">
        <v>0</v>
      </c>
      <c r="P1119">
        <v>0</v>
      </c>
      <c r="Q1119">
        <v>1</v>
      </c>
    </row>
    <row r="1120" spans="1:17" x14ac:dyDescent="0.3">
      <c r="A1120" t="s">
        <v>41</v>
      </c>
      <c r="B1120">
        <v>53000</v>
      </c>
      <c r="C1120">
        <v>99000</v>
      </c>
      <c r="D1120">
        <f>AVERAGE(Table_Data[[#This Row],[Salary (Min)]:[Salary (Max)]])</f>
        <v>76000</v>
      </c>
      <c r="E1120" t="s">
        <v>7402</v>
      </c>
      <c r="F1120" t="s">
        <v>5111</v>
      </c>
      <c r="G1120" t="s">
        <v>7842</v>
      </c>
      <c r="H1120" t="s">
        <v>35</v>
      </c>
      <c r="I1120" t="s">
        <v>2364</v>
      </c>
      <c r="J1120" t="s">
        <v>86</v>
      </c>
      <c r="K1120" t="b">
        <v>0</v>
      </c>
      <c r="L1120">
        <v>1</v>
      </c>
      <c r="M1120">
        <v>1</v>
      </c>
      <c r="N1120">
        <v>0</v>
      </c>
      <c r="O1120">
        <v>1</v>
      </c>
      <c r="P1120">
        <v>0</v>
      </c>
      <c r="Q1120">
        <v>0</v>
      </c>
    </row>
    <row r="1121" spans="1:17" x14ac:dyDescent="0.3">
      <c r="A1121" t="s">
        <v>41</v>
      </c>
      <c r="B1121">
        <v>53000</v>
      </c>
      <c r="C1121">
        <v>94000</v>
      </c>
      <c r="D1121">
        <f>AVERAGE(Table_Data[[#This Row],[Salary (Min)]:[Salary (Max)]])</f>
        <v>73500</v>
      </c>
      <c r="E1121" t="s">
        <v>6871</v>
      </c>
      <c r="F1121" t="s">
        <v>104</v>
      </c>
      <c r="G1121" t="s">
        <v>7781</v>
      </c>
      <c r="H1121" t="s">
        <v>72</v>
      </c>
      <c r="I1121" t="s">
        <v>222</v>
      </c>
      <c r="J1121" t="s">
        <v>229</v>
      </c>
      <c r="K1121" t="b">
        <v>0</v>
      </c>
      <c r="L1121">
        <v>0</v>
      </c>
      <c r="M1121">
        <v>1</v>
      </c>
      <c r="N1121">
        <v>0</v>
      </c>
      <c r="O1121">
        <v>0</v>
      </c>
      <c r="P1121">
        <v>0</v>
      </c>
      <c r="Q1121">
        <v>0</v>
      </c>
    </row>
    <row r="1122" spans="1:17" x14ac:dyDescent="0.3">
      <c r="A1122" t="s">
        <v>41</v>
      </c>
      <c r="B1122">
        <v>53000</v>
      </c>
      <c r="C1122">
        <v>94000</v>
      </c>
      <c r="D1122">
        <f>AVERAGE(Table_Data[[#This Row],[Salary (Min)]:[Salary (Max)]])</f>
        <v>73500</v>
      </c>
      <c r="E1122" t="s">
        <v>6872</v>
      </c>
      <c r="F1122" t="s">
        <v>104</v>
      </c>
      <c r="G1122" t="s">
        <v>7781</v>
      </c>
      <c r="H1122" t="s">
        <v>35</v>
      </c>
      <c r="I1122" t="s">
        <v>222</v>
      </c>
      <c r="J1122" t="s">
        <v>39</v>
      </c>
      <c r="K1122" t="b">
        <v>0</v>
      </c>
      <c r="L1122">
        <v>1</v>
      </c>
      <c r="M1122">
        <v>0</v>
      </c>
      <c r="N1122">
        <v>0</v>
      </c>
      <c r="O1122">
        <v>0</v>
      </c>
      <c r="P1122">
        <v>0</v>
      </c>
      <c r="Q1122">
        <v>1</v>
      </c>
    </row>
    <row r="1123" spans="1:17" x14ac:dyDescent="0.3">
      <c r="A1123" t="s">
        <v>41</v>
      </c>
      <c r="B1123">
        <v>53000</v>
      </c>
      <c r="C1123">
        <v>94000</v>
      </c>
      <c r="D1123">
        <f>AVERAGE(Table_Data[[#This Row],[Salary (Min)]:[Salary (Max)]])</f>
        <v>73500</v>
      </c>
      <c r="E1123" t="s">
        <v>6741</v>
      </c>
      <c r="F1123" t="s">
        <v>2919</v>
      </c>
      <c r="G1123" t="s">
        <v>7782</v>
      </c>
      <c r="H1123" t="s">
        <v>20</v>
      </c>
      <c r="I1123" t="s">
        <v>222</v>
      </c>
      <c r="J1123" t="s">
        <v>39</v>
      </c>
      <c r="K1123" t="b">
        <v>0</v>
      </c>
      <c r="L1123">
        <v>0</v>
      </c>
      <c r="M1123">
        <v>0</v>
      </c>
      <c r="N1123">
        <v>0</v>
      </c>
      <c r="O1123">
        <v>1</v>
      </c>
      <c r="P1123">
        <v>0</v>
      </c>
      <c r="Q1123">
        <v>1</v>
      </c>
    </row>
    <row r="1124" spans="1:17" x14ac:dyDescent="0.3">
      <c r="A1124" t="s">
        <v>6172</v>
      </c>
      <c r="B1124">
        <v>53000</v>
      </c>
      <c r="C1124">
        <v>94000</v>
      </c>
      <c r="D1124">
        <f>AVERAGE(Table_Data[[#This Row],[Salary (Min)]:[Salary (Max)]])</f>
        <v>73500</v>
      </c>
      <c r="E1124" t="s">
        <v>6869</v>
      </c>
      <c r="F1124" t="s">
        <v>2936</v>
      </c>
      <c r="G1124" t="s">
        <v>7791</v>
      </c>
      <c r="H1124" t="s">
        <v>20</v>
      </c>
      <c r="I1124" t="s">
        <v>563</v>
      </c>
      <c r="J1124" t="s">
        <v>24</v>
      </c>
      <c r="K1124" t="b">
        <v>0</v>
      </c>
      <c r="L1124">
        <v>0</v>
      </c>
      <c r="M1124">
        <v>1</v>
      </c>
      <c r="N1124">
        <v>0</v>
      </c>
      <c r="O1124">
        <v>0</v>
      </c>
      <c r="P1124">
        <v>0</v>
      </c>
      <c r="Q1124">
        <v>0</v>
      </c>
    </row>
    <row r="1125" spans="1:17" x14ac:dyDescent="0.3">
      <c r="A1125" t="s">
        <v>41</v>
      </c>
      <c r="B1125">
        <v>53000</v>
      </c>
      <c r="C1125">
        <v>94000</v>
      </c>
      <c r="D1125">
        <f>AVERAGE(Table_Data[[#This Row],[Salary (Min)]:[Salary (Max)]])</f>
        <v>73500</v>
      </c>
      <c r="E1125" t="s">
        <v>6870</v>
      </c>
      <c r="F1125" t="s">
        <v>104</v>
      </c>
      <c r="G1125" t="s">
        <v>7781</v>
      </c>
      <c r="H1125" t="s">
        <v>51</v>
      </c>
      <c r="I1125" t="s">
        <v>222</v>
      </c>
      <c r="J1125" t="s">
        <v>39</v>
      </c>
      <c r="K1125" t="b">
        <v>0</v>
      </c>
      <c r="L1125">
        <v>1</v>
      </c>
      <c r="M1125">
        <v>1</v>
      </c>
      <c r="N1125">
        <v>0</v>
      </c>
      <c r="O1125">
        <v>0</v>
      </c>
      <c r="P1125">
        <v>0</v>
      </c>
      <c r="Q1125">
        <v>0</v>
      </c>
    </row>
    <row r="1126" spans="1:17" x14ac:dyDescent="0.3">
      <c r="A1126" t="s">
        <v>41</v>
      </c>
      <c r="B1126">
        <v>53000</v>
      </c>
      <c r="C1126">
        <v>94000</v>
      </c>
      <c r="D1126">
        <f>AVERAGE(Table_Data[[#This Row],[Salary (Min)]:[Salary (Max)]])</f>
        <v>73500</v>
      </c>
      <c r="E1126" t="s">
        <v>6875</v>
      </c>
      <c r="F1126" t="s">
        <v>104</v>
      </c>
      <c r="G1126" t="s">
        <v>7781</v>
      </c>
      <c r="H1126" t="s">
        <v>28</v>
      </c>
      <c r="I1126" t="s">
        <v>1374</v>
      </c>
      <c r="J1126" t="s">
        <v>86</v>
      </c>
      <c r="K1126" t="b">
        <v>0</v>
      </c>
      <c r="L1126">
        <v>0</v>
      </c>
      <c r="M1126">
        <v>0</v>
      </c>
      <c r="N1126">
        <v>0</v>
      </c>
      <c r="O1126">
        <v>0</v>
      </c>
      <c r="P1126">
        <v>0</v>
      </c>
      <c r="Q1126">
        <v>1</v>
      </c>
    </row>
    <row r="1127" spans="1:17" x14ac:dyDescent="0.3">
      <c r="A1127" t="s">
        <v>41</v>
      </c>
      <c r="B1127">
        <v>53000</v>
      </c>
      <c r="C1127">
        <v>94000</v>
      </c>
      <c r="D1127">
        <f>AVERAGE(Table_Data[[#This Row],[Salary (Min)]:[Salary (Max)]])</f>
        <v>73500</v>
      </c>
      <c r="E1127" t="s">
        <v>6876</v>
      </c>
      <c r="F1127" t="s">
        <v>104</v>
      </c>
      <c r="G1127" t="s">
        <v>7781</v>
      </c>
      <c r="H1127" t="s">
        <v>28</v>
      </c>
      <c r="I1127" t="s">
        <v>58</v>
      </c>
      <c r="J1127" t="s">
        <v>86</v>
      </c>
      <c r="K1127" t="b">
        <v>0</v>
      </c>
      <c r="L1127">
        <v>0</v>
      </c>
      <c r="M1127">
        <v>0</v>
      </c>
      <c r="N1127">
        <v>0</v>
      </c>
      <c r="O1127">
        <v>0</v>
      </c>
      <c r="P1127">
        <v>0</v>
      </c>
      <c r="Q1127">
        <v>1</v>
      </c>
    </row>
    <row r="1128" spans="1:17" x14ac:dyDescent="0.3">
      <c r="A1128" t="s">
        <v>41</v>
      </c>
      <c r="B1128">
        <v>53000</v>
      </c>
      <c r="C1128">
        <v>94000</v>
      </c>
      <c r="D1128">
        <f>AVERAGE(Table_Data[[#This Row],[Salary (Min)]:[Salary (Max)]])</f>
        <v>73500</v>
      </c>
      <c r="E1128" t="s">
        <v>6210</v>
      </c>
      <c r="F1128" t="s">
        <v>2919</v>
      </c>
      <c r="G1128" t="s">
        <v>7782</v>
      </c>
      <c r="H1128" t="s">
        <v>51</v>
      </c>
      <c r="I1128" t="s">
        <v>46</v>
      </c>
      <c r="J1128" t="s">
        <v>24</v>
      </c>
      <c r="K1128" t="b">
        <v>0</v>
      </c>
      <c r="L1128">
        <v>1</v>
      </c>
      <c r="M1128">
        <v>1</v>
      </c>
      <c r="N1128">
        <v>0</v>
      </c>
      <c r="O1128">
        <v>0</v>
      </c>
      <c r="P1128">
        <v>0</v>
      </c>
      <c r="Q1128">
        <v>1</v>
      </c>
    </row>
    <row r="1129" spans="1:17" x14ac:dyDescent="0.3">
      <c r="A1129" t="s">
        <v>41</v>
      </c>
      <c r="B1129">
        <v>53000</v>
      </c>
      <c r="C1129">
        <v>94000</v>
      </c>
      <c r="D1129">
        <f>AVERAGE(Table_Data[[#This Row],[Salary (Min)]:[Salary (Max)]])</f>
        <v>73500</v>
      </c>
      <c r="E1129" t="s">
        <v>6873</v>
      </c>
      <c r="F1129" t="s">
        <v>104</v>
      </c>
      <c r="G1129" t="s">
        <v>7781</v>
      </c>
      <c r="H1129" t="s">
        <v>91</v>
      </c>
      <c r="I1129" t="s">
        <v>22</v>
      </c>
      <c r="J1129" t="s">
        <v>106</v>
      </c>
      <c r="K1129" t="b">
        <v>0</v>
      </c>
      <c r="L1129">
        <v>1</v>
      </c>
      <c r="M1129">
        <v>1</v>
      </c>
      <c r="N1129">
        <v>0</v>
      </c>
      <c r="O1129">
        <v>0</v>
      </c>
      <c r="P1129">
        <v>1</v>
      </c>
      <c r="Q1129">
        <v>1</v>
      </c>
    </row>
    <row r="1130" spans="1:17" x14ac:dyDescent="0.3">
      <c r="A1130" t="s">
        <v>41</v>
      </c>
      <c r="B1130">
        <v>53000</v>
      </c>
      <c r="C1130">
        <v>94000</v>
      </c>
      <c r="D1130">
        <f>AVERAGE(Table_Data[[#This Row],[Salary (Min)]:[Salary (Max)]])</f>
        <v>73500</v>
      </c>
      <c r="E1130" t="s">
        <v>6864</v>
      </c>
      <c r="F1130" t="s">
        <v>104</v>
      </c>
      <c r="G1130" t="s">
        <v>7781</v>
      </c>
      <c r="H1130" t="s">
        <v>51</v>
      </c>
      <c r="I1130" t="s">
        <v>1737</v>
      </c>
      <c r="J1130" t="s">
        <v>24</v>
      </c>
      <c r="K1130" t="b">
        <v>0</v>
      </c>
      <c r="L1130">
        <v>0</v>
      </c>
      <c r="M1130">
        <v>0</v>
      </c>
      <c r="N1130">
        <v>0</v>
      </c>
      <c r="O1130">
        <v>0</v>
      </c>
      <c r="P1130">
        <v>0</v>
      </c>
      <c r="Q1130">
        <v>0</v>
      </c>
    </row>
    <row r="1131" spans="1:17" x14ac:dyDescent="0.3">
      <c r="A1131" t="s">
        <v>41</v>
      </c>
      <c r="B1131">
        <v>53000</v>
      </c>
      <c r="C1131">
        <v>94000</v>
      </c>
      <c r="D1131">
        <f>AVERAGE(Table_Data[[#This Row],[Salary (Min)]:[Salary (Max)]])</f>
        <v>73500</v>
      </c>
      <c r="E1131" t="s">
        <v>6865</v>
      </c>
      <c r="F1131" t="s">
        <v>104</v>
      </c>
      <c r="G1131" t="s">
        <v>7781</v>
      </c>
      <c r="H1131" t="s">
        <v>35</v>
      </c>
      <c r="I1131" t="s">
        <v>222</v>
      </c>
      <c r="J1131" t="s">
        <v>24</v>
      </c>
      <c r="K1131" t="b">
        <v>0</v>
      </c>
      <c r="L1131">
        <v>0</v>
      </c>
      <c r="M1131">
        <v>1</v>
      </c>
      <c r="N1131">
        <v>0</v>
      </c>
      <c r="O1131">
        <v>0</v>
      </c>
      <c r="P1131">
        <v>0</v>
      </c>
      <c r="Q1131">
        <v>0</v>
      </c>
    </row>
    <row r="1132" spans="1:17" x14ac:dyDescent="0.3">
      <c r="A1132" t="s">
        <v>41</v>
      </c>
      <c r="B1132">
        <v>53000</v>
      </c>
      <c r="C1132">
        <v>94000</v>
      </c>
      <c r="D1132">
        <f>AVERAGE(Table_Data[[#This Row],[Salary (Min)]:[Salary (Max)]])</f>
        <v>73500</v>
      </c>
      <c r="E1132" t="s">
        <v>6863</v>
      </c>
      <c r="F1132" t="s">
        <v>104</v>
      </c>
      <c r="G1132" t="s">
        <v>7781</v>
      </c>
      <c r="H1132" t="s">
        <v>35</v>
      </c>
      <c r="I1132" t="s">
        <v>194</v>
      </c>
      <c r="J1132" t="s">
        <v>47</v>
      </c>
      <c r="K1132" t="b">
        <v>0</v>
      </c>
      <c r="L1132">
        <v>1</v>
      </c>
      <c r="M1132">
        <v>1</v>
      </c>
      <c r="N1132">
        <v>1</v>
      </c>
      <c r="O1132">
        <v>1</v>
      </c>
      <c r="P1132">
        <v>0</v>
      </c>
      <c r="Q1132">
        <v>0</v>
      </c>
    </row>
    <row r="1133" spans="1:17" x14ac:dyDescent="0.3">
      <c r="A1133" t="s">
        <v>41</v>
      </c>
      <c r="B1133">
        <v>53000</v>
      </c>
      <c r="C1133">
        <v>94000</v>
      </c>
      <c r="D1133">
        <f>AVERAGE(Table_Data[[#This Row],[Salary (Min)]:[Salary (Max)]])</f>
        <v>73500</v>
      </c>
      <c r="E1133" t="s">
        <v>6861</v>
      </c>
      <c r="F1133" t="s">
        <v>2919</v>
      </c>
      <c r="G1133" t="s">
        <v>7782</v>
      </c>
      <c r="H1133" t="s">
        <v>28</v>
      </c>
      <c r="I1133" t="s">
        <v>194</v>
      </c>
      <c r="J1133" t="s">
        <v>132</v>
      </c>
      <c r="K1133" t="b">
        <v>0</v>
      </c>
      <c r="L1133">
        <v>1</v>
      </c>
      <c r="M1133">
        <v>0</v>
      </c>
      <c r="N1133">
        <v>0</v>
      </c>
      <c r="O1133">
        <v>0</v>
      </c>
      <c r="P1133">
        <v>0</v>
      </c>
      <c r="Q1133">
        <v>1</v>
      </c>
    </row>
    <row r="1134" spans="1:17" x14ac:dyDescent="0.3">
      <c r="A1134" t="s">
        <v>41</v>
      </c>
      <c r="B1134">
        <v>53000</v>
      </c>
      <c r="C1134">
        <v>94000</v>
      </c>
      <c r="D1134">
        <f>AVERAGE(Table_Data[[#This Row],[Salary (Min)]:[Salary (Max)]])</f>
        <v>73500</v>
      </c>
      <c r="E1134" t="s">
        <v>6862</v>
      </c>
      <c r="F1134" t="s">
        <v>104</v>
      </c>
      <c r="G1134" t="s">
        <v>7781</v>
      </c>
      <c r="H1134" t="s">
        <v>20</v>
      </c>
      <c r="I1134" t="s">
        <v>178</v>
      </c>
      <c r="J1134" t="s">
        <v>120</v>
      </c>
      <c r="K1134" t="b">
        <v>0</v>
      </c>
      <c r="L1134">
        <v>0</v>
      </c>
      <c r="M1134">
        <v>0</v>
      </c>
      <c r="N1134">
        <v>0</v>
      </c>
      <c r="O1134">
        <v>0</v>
      </c>
      <c r="P1134">
        <v>0</v>
      </c>
      <c r="Q1134">
        <v>0</v>
      </c>
    </row>
    <row r="1135" spans="1:17" x14ac:dyDescent="0.3">
      <c r="A1135" t="s">
        <v>41</v>
      </c>
      <c r="B1135">
        <v>53000</v>
      </c>
      <c r="C1135">
        <v>94000</v>
      </c>
      <c r="D1135">
        <f>AVERAGE(Table_Data[[#This Row],[Salary (Min)]:[Salary (Max)]])</f>
        <v>73500</v>
      </c>
      <c r="E1135" t="s">
        <v>6867</v>
      </c>
      <c r="F1135" t="s">
        <v>104</v>
      </c>
      <c r="G1135" t="s">
        <v>7781</v>
      </c>
      <c r="H1135" t="s">
        <v>118</v>
      </c>
      <c r="I1135" t="s">
        <v>222</v>
      </c>
      <c r="J1135" t="s">
        <v>160</v>
      </c>
      <c r="K1135" t="b">
        <v>0</v>
      </c>
      <c r="L1135">
        <v>1</v>
      </c>
      <c r="M1135">
        <v>1</v>
      </c>
      <c r="N1135">
        <v>0</v>
      </c>
      <c r="O1135">
        <v>1</v>
      </c>
      <c r="P1135">
        <v>1</v>
      </c>
      <c r="Q1135">
        <v>0</v>
      </c>
    </row>
    <row r="1136" spans="1:17" x14ac:dyDescent="0.3">
      <c r="A1136" t="s">
        <v>41</v>
      </c>
      <c r="B1136">
        <v>53000</v>
      </c>
      <c r="C1136">
        <v>94000</v>
      </c>
      <c r="D1136">
        <f>AVERAGE(Table_Data[[#This Row],[Salary (Min)]:[Salary (Max)]])</f>
        <v>73500</v>
      </c>
      <c r="E1136" t="s">
        <v>6868</v>
      </c>
      <c r="F1136" t="s">
        <v>104</v>
      </c>
      <c r="G1136" t="s">
        <v>7781</v>
      </c>
      <c r="H1136" t="s">
        <v>72</v>
      </c>
      <c r="I1136" t="s">
        <v>1569</v>
      </c>
      <c r="J1136" t="s">
        <v>75</v>
      </c>
      <c r="K1136" t="b">
        <v>0</v>
      </c>
      <c r="L1136">
        <v>1</v>
      </c>
      <c r="M1136">
        <v>1</v>
      </c>
      <c r="N1136">
        <v>0</v>
      </c>
      <c r="O1136">
        <v>0</v>
      </c>
      <c r="P1136">
        <v>0</v>
      </c>
      <c r="Q1136">
        <v>1</v>
      </c>
    </row>
    <row r="1137" spans="1:17" x14ac:dyDescent="0.3">
      <c r="A1137" t="s">
        <v>41</v>
      </c>
      <c r="B1137">
        <v>53000</v>
      </c>
      <c r="C1137">
        <v>94000</v>
      </c>
      <c r="D1137">
        <f>AVERAGE(Table_Data[[#This Row],[Salary (Min)]:[Salary (Max)]])</f>
        <v>73500</v>
      </c>
      <c r="E1137" t="s">
        <v>6252</v>
      </c>
      <c r="F1137" t="s">
        <v>104</v>
      </c>
      <c r="G1137" t="s">
        <v>7781</v>
      </c>
      <c r="H1137" t="s">
        <v>28</v>
      </c>
      <c r="I1137" t="s">
        <v>222</v>
      </c>
      <c r="J1137" t="s">
        <v>31</v>
      </c>
      <c r="K1137" t="b">
        <v>0</v>
      </c>
      <c r="L1137">
        <v>0</v>
      </c>
      <c r="M1137">
        <v>0</v>
      </c>
      <c r="N1137">
        <v>0</v>
      </c>
      <c r="O1137">
        <v>1</v>
      </c>
      <c r="P1137">
        <v>0</v>
      </c>
      <c r="Q1137">
        <v>0</v>
      </c>
    </row>
    <row r="1138" spans="1:17" x14ac:dyDescent="0.3">
      <c r="A1138" t="s">
        <v>41</v>
      </c>
      <c r="B1138">
        <v>53000</v>
      </c>
      <c r="C1138">
        <v>94000</v>
      </c>
      <c r="D1138">
        <f>AVERAGE(Table_Data[[#This Row],[Salary (Min)]:[Salary (Max)]])</f>
        <v>73500</v>
      </c>
      <c r="E1138" t="s">
        <v>6866</v>
      </c>
      <c r="F1138" t="s">
        <v>2936</v>
      </c>
      <c r="G1138" t="s">
        <v>7791</v>
      </c>
      <c r="H1138" t="s">
        <v>28</v>
      </c>
      <c r="I1138" t="s">
        <v>2066</v>
      </c>
      <c r="J1138" t="s">
        <v>31</v>
      </c>
      <c r="K1138" t="b">
        <v>0</v>
      </c>
      <c r="L1138">
        <v>1</v>
      </c>
      <c r="M1138">
        <v>0</v>
      </c>
      <c r="N1138">
        <v>0</v>
      </c>
      <c r="O1138">
        <v>0</v>
      </c>
      <c r="P1138">
        <v>0</v>
      </c>
      <c r="Q1138">
        <v>1</v>
      </c>
    </row>
    <row r="1139" spans="1:17" x14ac:dyDescent="0.3">
      <c r="A1139" t="s">
        <v>41</v>
      </c>
      <c r="B1139">
        <v>53000</v>
      </c>
      <c r="C1139">
        <v>94000</v>
      </c>
      <c r="D1139">
        <f>AVERAGE(Table_Data[[#This Row],[Salary (Min)]:[Salary (Max)]])</f>
        <v>73500</v>
      </c>
      <c r="E1139" t="s">
        <v>6863</v>
      </c>
      <c r="F1139" t="s">
        <v>104</v>
      </c>
      <c r="G1139" t="s">
        <v>7781</v>
      </c>
      <c r="H1139" t="s">
        <v>35</v>
      </c>
      <c r="I1139" t="s">
        <v>194</v>
      </c>
      <c r="J1139" t="s">
        <v>47</v>
      </c>
      <c r="K1139" t="b">
        <v>0</v>
      </c>
      <c r="L1139">
        <v>0</v>
      </c>
      <c r="M1139">
        <v>0</v>
      </c>
      <c r="N1139">
        <v>0</v>
      </c>
      <c r="O1139">
        <v>0</v>
      </c>
      <c r="P1139">
        <v>0</v>
      </c>
      <c r="Q1139">
        <v>0</v>
      </c>
    </row>
    <row r="1140" spans="1:17" x14ac:dyDescent="0.3">
      <c r="A1140" t="s">
        <v>41</v>
      </c>
      <c r="B1140">
        <v>53000</v>
      </c>
      <c r="C1140">
        <v>104000</v>
      </c>
      <c r="D1140">
        <f>AVERAGE(Table_Data[[#This Row],[Salary (Min)]:[Salary (Max)]])</f>
        <v>78500</v>
      </c>
      <c r="E1140" t="s">
        <v>7291</v>
      </c>
      <c r="F1140" t="s">
        <v>1905</v>
      </c>
      <c r="G1140" t="s">
        <v>7718</v>
      </c>
      <c r="H1140" t="s">
        <v>28</v>
      </c>
      <c r="I1140" t="s">
        <v>4675</v>
      </c>
      <c r="J1140" t="s">
        <v>39</v>
      </c>
      <c r="K1140" t="b">
        <v>0</v>
      </c>
      <c r="L1140">
        <v>0</v>
      </c>
      <c r="M1140">
        <v>0</v>
      </c>
      <c r="N1140">
        <v>0</v>
      </c>
      <c r="O1140">
        <v>0</v>
      </c>
      <c r="P1140">
        <v>0</v>
      </c>
      <c r="Q1140">
        <v>0</v>
      </c>
    </row>
    <row r="1141" spans="1:17" x14ac:dyDescent="0.3">
      <c r="A1141" t="s">
        <v>41</v>
      </c>
      <c r="B1141">
        <v>53000</v>
      </c>
      <c r="C1141">
        <v>104000</v>
      </c>
      <c r="D1141">
        <f>AVERAGE(Table_Data[[#This Row],[Salary (Min)]:[Salary (Max)]])</f>
        <v>78500</v>
      </c>
      <c r="E1141" t="s">
        <v>7307</v>
      </c>
      <c r="F1141" t="s">
        <v>1905</v>
      </c>
      <c r="G1141" t="s">
        <v>7718</v>
      </c>
      <c r="H1141" t="s">
        <v>91</v>
      </c>
      <c r="I1141" t="s">
        <v>202</v>
      </c>
      <c r="J1141" t="s">
        <v>106</v>
      </c>
      <c r="K1141" t="b">
        <v>0</v>
      </c>
      <c r="L1141">
        <v>1</v>
      </c>
      <c r="M1141">
        <v>1</v>
      </c>
      <c r="N1141">
        <v>1</v>
      </c>
      <c r="O1141">
        <v>0</v>
      </c>
      <c r="P1141">
        <v>0</v>
      </c>
      <c r="Q1141">
        <v>1</v>
      </c>
    </row>
    <row r="1142" spans="1:17" x14ac:dyDescent="0.3">
      <c r="A1142" t="s">
        <v>41</v>
      </c>
      <c r="B1142">
        <v>53000</v>
      </c>
      <c r="C1142">
        <v>104000</v>
      </c>
      <c r="D1142">
        <f>AVERAGE(Table_Data[[#This Row],[Salary (Min)]:[Salary (Max)]])</f>
        <v>78500</v>
      </c>
      <c r="E1142" t="s">
        <v>7306</v>
      </c>
      <c r="F1142" t="s">
        <v>1905</v>
      </c>
      <c r="G1142" t="s">
        <v>7718</v>
      </c>
      <c r="H1142" t="s">
        <v>51</v>
      </c>
      <c r="I1142" t="s">
        <v>4675</v>
      </c>
      <c r="J1142" t="s">
        <v>39</v>
      </c>
      <c r="K1142" t="b">
        <v>0</v>
      </c>
      <c r="L1142">
        <v>1</v>
      </c>
      <c r="M1142">
        <v>0</v>
      </c>
      <c r="N1142">
        <v>0</v>
      </c>
      <c r="O1142">
        <v>0</v>
      </c>
      <c r="P1142">
        <v>0</v>
      </c>
      <c r="Q1142">
        <v>0</v>
      </c>
    </row>
    <row r="1143" spans="1:17" x14ac:dyDescent="0.3">
      <c r="A1143" t="s">
        <v>41</v>
      </c>
      <c r="B1143">
        <v>53000</v>
      </c>
      <c r="C1143">
        <v>104000</v>
      </c>
      <c r="D1143">
        <f>AVERAGE(Table_Data[[#This Row],[Salary (Min)]:[Salary (Max)]])</f>
        <v>78500</v>
      </c>
      <c r="E1143" t="s">
        <v>7227</v>
      </c>
      <c r="F1143" t="s">
        <v>1905</v>
      </c>
      <c r="G1143" t="s">
        <v>7718</v>
      </c>
      <c r="H1143" t="s">
        <v>118</v>
      </c>
      <c r="I1143" t="s">
        <v>46</v>
      </c>
      <c r="J1143" t="s">
        <v>39</v>
      </c>
      <c r="K1143" t="b">
        <v>0</v>
      </c>
      <c r="L1143">
        <v>0</v>
      </c>
      <c r="M1143">
        <v>0</v>
      </c>
      <c r="N1143">
        <v>1</v>
      </c>
      <c r="O1143">
        <v>1</v>
      </c>
      <c r="P1143">
        <v>0</v>
      </c>
      <c r="Q1143">
        <v>1</v>
      </c>
    </row>
    <row r="1144" spans="1:17" x14ac:dyDescent="0.3">
      <c r="A1144" t="s">
        <v>41</v>
      </c>
      <c r="B1144">
        <v>53000</v>
      </c>
      <c r="C1144">
        <v>104000</v>
      </c>
      <c r="D1144">
        <f>AVERAGE(Table_Data[[#This Row],[Salary (Min)]:[Salary (Max)]])</f>
        <v>78500</v>
      </c>
      <c r="E1144" t="s">
        <v>7305</v>
      </c>
      <c r="F1144" t="s">
        <v>1905</v>
      </c>
      <c r="G1144" t="s">
        <v>7718</v>
      </c>
      <c r="H1144" t="s">
        <v>35</v>
      </c>
      <c r="I1144" t="s">
        <v>29</v>
      </c>
      <c r="J1144" t="s">
        <v>39</v>
      </c>
      <c r="K1144" t="b">
        <v>0</v>
      </c>
      <c r="L1144">
        <v>1</v>
      </c>
      <c r="M1144">
        <v>0</v>
      </c>
      <c r="N1144">
        <v>0</v>
      </c>
      <c r="O1144">
        <v>0</v>
      </c>
      <c r="P1144">
        <v>0</v>
      </c>
      <c r="Q1144">
        <v>0</v>
      </c>
    </row>
    <row r="1145" spans="1:17" x14ac:dyDescent="0.3">
      <c r="A1145" t="s">
        <v>41</v>
      </c>
      <c r="B1145">
        <v>53000</v>
      </c>
      <c r="C1145">
        <v>104000</v>
      </c>
      <c r="D1145">
        <f>AVERAGE(Table_Data[[#This Row],[Salary (Min)]:[Salary (Max)]])</f>
        <v>78500</v>
      </c>
      <c r="E1145" t="s">
        <v>7287</v>
      </c>
      <c r="F1145" t="s">
        <v>1905</v>
      </c>
      <c r="G1145" t="s">
        <v>7718</v>
      </c>
      <c r="H1145" t="s">
        <v>51</v>
      </c>
      <c r="I1145" t="s">
        <v>37</v>
      </c>
      <c r="J1145" t="s">
        <v>39</v>
      </c>
      <c r="K1145" t="b">
        <v>0</v>
      </c>
      <c r="L1145">
        <v>0</v>
      </c>
      <c r="M1145">
        <v>1</v>
      </c>
      <c r="N1145">
        <v>0</v>
      </c>
      <c r="O1145">
        <v>0</v>
      </c>
      <c r="P1145">
        <v>1</v>
      </c>
      <c r="Q1145">
        <v>0</v>
      </c>
    </row>
    <row r="1146" spans="1:17" x14ac:dyDescent="0.3">
      <c r="A1146" t="s">
        <v>41</v>
      </c>
      <c r="B1146">
        <v>53000</v>
      </c>
      <c r="C1146">
        <v>104000</v>
      </c>
      <c r="D1146">
        <f>AVERAGE(Table_Data[[#This Row],[Salary (Min)]:[Salary (Max)]])</f>
        <v>78500</v>
      </c>
      <c r="E1146" t="s">
        <v>7311</v>
      </c>
      <c r="F1146" t="s">
        <v>1905</v>
      </c>
      <c r="G1146" t="s">
        <v>7718</v>
      </c>
      <c r="H1146" t="s">
        <v>51</v>
      </c>
      <c r="I1146" t="s">
        <v>4675</v>
      </c>
      <c r="J1146" t="s">
        <v>24</v>
      </c>
      <c r="K1146" t="b">
        <v>0</v>
      </c>
      <c r="L1146">
        <v>1</v>
      </c>
      <c r="M1146">
        <v>0</v>
      </c>
      <c r="N1146">
        <v>0</v>
      </c>
      <c r="O1146">
        <v>1</v>
      </c>
      <c r="P1146">
        <v>0</v>
      </c>
      <c r="Q1146">
        <v>0</v>
      </c>
    </row>
    <row r="1147" spans="1:17" x14ac:dyDescent="0.3">
      <c r="A1147" t="s">
        <v>41</v>
      </c>
      <c r="B1147">
        <v>53000</v>
      </c>
      <c r="C1147">
        <v>104000</v>
      </c>
      <c r="D1147">
        <f>AVERAGE(Table_Data[[#This Row],[Salary (Min)]:[Salary (Max)]])</f>
        <v>78500</v>
      </c>
      <c r="E1147" t="s">
        <v>7310</v>
      </c>
      <c r="F1147" t="s">
        <v>1905</v>
      </c>
      <c r="G1147" t="s">
        <v>7718</v>
      </c>
      <c r="H1147" t="s">
        <v>91</v>
      </c>
      <c r="I1147" t="s">
        <v>1053</v>
      </c>
      <c r="J1147" t="s">
        <v>39</v>
      </c>
      <c r="K1147" t="b">
        <v>0</v>
      </c>
      <c r="L1147">
        <v>1</v>
      </c>
      <c r="M1147">
        <v>0</v>
      </c>
      <c r="N1147">
        <v>0</v>
      </c>
      <c r="O1147">
        <v>0</v>
      </c>
      <c r="P1147">
        <v>1</v>
      </c>
      <c r="Q1147">
        <v>1</v>
      </c>
    </row>
    <row r="1148" spans="1:17" x14ac:dyDescent="0.3">
      <c r="A1148" t="s">
        <v>41</v>
      </c>
      <c r="B1148">
        <v>53000</v>
      </c>
      <c r="C1148">
        <v>104000</v>
      </c>
      <c r="D1148">
        <f>AVERAGE(Table_Data[[#This Row],[Salary (Min)]:[Salary (Max)]])</f>
        <v>78500</v>
      </c>
      <c r="E1148" t="s">
        <v>7308</v>
      </c>
      <c r="F1148" t="s">
        <v>1905</v>
      </c>
      <c r="G1148" t="s">
        <v>7718</v>
      </c>
      <c r="H1148" t="s">
        <v>35</v>
      </c>
      <c r="I1148" t="s">
        <v>58</v>
      </c>
      <c r="J1148" t="s">
        <v>24</v>
      </c>
      <c r="K1148" t="b">
        <v>0</v>
      </c>
      <c r="L1148">
        <v>0</v>
      </c>
      <c r="M1148">
        <v>0</v>
      </c>
      <c r="N1148">
        <v>0</v>
      </c>
      <c r="O1148">
        <v>0</v>
      </c>
      <c r="P1148">
        <v>0</v>
      </c>
      <c r="Q1148">
        <v>1</v>
      </c>
    </row>
    <row r="1149" spans="1:17" x14ac:dyDescent="0.3">
      <c r="A1149" t="s">
        <v>6172</v>
      </c>
      <c r="B1149">
        <v>53000</v>
      </c>
      <c r="C1149">
        <v>94000</v>
      </c>
      <c r="D1149">
        <f>AVERAGE(Table_Data[[#This Row],[Salary (Min)]:[Salary (Max)]])</f>
        <v>73500</v>
      </c>
      <c r="E1149" t="s">
        <v>6861</v>
      </c>
      <c r="F1149" t="s">
        <v>2919</v>
      </c>
      <c r="G1149" t="s">
        <v>7782</v>
      </c>
      <c r="H1149" t="s">
        <v>28</v>
      </c>
      <c r="I1149" t="s">
        <v>194</v>
      </c>
      <c r="J1149" t="s">
        <v>132</v>
      </c>
      <c r="K1149" t="b">
        <v>0</v>
      </c>
      <c r="L1149">
        <v>1</v>
      </c>
      <c r="M1149">
        <v>0</v>
      </c>
      <c r="N1149">
        <v>0</v>
      </c>
      <c r="O1149">
        <v>0</v>
      </c>
      <c r="P1149">
        <v>0</v>
      </c>
      <c r="Q1149">
        <v>0</v>
      </c>
    </row>
    <row r="1150" spans="1:17" x14ac:dyDescent="0.3">
      <c r="A1150" t="s">
        <v>41</v>
      </c>
      <c r="B1150">
        <v>53000</v>
      </c>
      <c r="C1150">
        <v>94000</v>
      </c>
      <c r="D1150">
        <f>AVERAGE(Table_Data[[#This Row],[Salary (Min)]:[Salary (Max)]])</f>
        <v>73500</v>
      </c>
      <c r="E1150" t="s">
        <v>6861</v>
      </c>
      <c r="F1150" t="s">
        <v>2919</v>
      </c>
      <c r="G1150" t="s">
        <v>7782</v>
      </c>
      <c r="H1150" t="s">
        <v>28</v>
      </c>
      <c r="I1150" t="s">
        <v>194</v>
      </c>
      <c r="J1150" t="s">
        <v>132</v>
      </c>
      <c r="K1150" t="b">
        <v>0</v>
      </c>
      <c r="L1150">
        <v>1</v>
      </c>
      <c r="M1150">
        <v>1</v>
      </c>
      <c r="N1150">
        <v>0</v>
      </c>
      <c r="O1150">
        <v>0</v>
      </c>
      <c r="P1150">
        <v>0</v>
      </c>
      <c r="Q1150">
        <v>0</v>
      </c>
    </row>
    <row r="1151" spans="1:17" x14ac:dyDescent="0.3">
      <c r="A1151" t="s">
        <v>41</v>
      </c>
      <c r="B1151">
        <v>53000</v>
      </c>
      <c r="C1151">
        <v>94000</v>
      </c>
      <c r="D1151">
        <f>AVERAGE(Table_Data[[#This Row],[Salary (Min)]:[Salary (Max)]])</f>
        <v>73500</v>
      </c>
      <c r="E1151" t="s">
        <v>6869</v>
      </c>
      <c r="F1151" t="s">
        <v>2936</v>
      </c>
      <c r="G1151" t="s">
        <v>7791</v>
      </c>
      <c r="H1151" t="s">
        <v>20</v>
      </c>
      <c r="I1151" t="s">
        <v>563</v>
      </c>
      <c r="J1151" t="s">
        <v>24</v>
      </c>
      <c r="K1151" t="b">
        <v>0</v>
      </c>
      <c r="L1151">
        <v>0</v>
      </c>
      <c r="M1151">
        <v>0</v>
      </c>
      <c r="N1151">
        <v>0</v>
      </c>
      <c r="O1151">
        <v>0</v>
      </c>
      <c r="P1151">
        <v>1</v>
      </c>
      <c r="Q1151">
        <v>1</v>
      </c>
    </row>
    <row r="1152" spans="1:17" x14ac:dyDescent="0.3">
      <c r="A1152" t="s">
        <v>41</v>
      </c>
      <c r="B1152">
        <v>53000</v>
      </c>
      <c r="C1152">
        <v>94000</v>
      </c>
      <c r="D1152">
        <f>AVERAGE(Table_Data[[#This Row],[Salary (Min)]:[Salary (Max)]])</f>
        <v>73500</v>
      </c>
      <c r="E1152" t="s">
        <v>6301</v>
      </c>
      <c r="F1152" t="s">
        <v>2919</v>
      </c>
      <c r="G1152" t="s">
        <v>7782</v>
      </c>
      <c r="H1152" t="s">
        <v>91</v>
      </c>
      <c r="I1152" t="s">
        <v>46</v>
      </c>
      <c r="J1152" t="s">
        <v>106</v>
      </c>
      <c r="K1152" t="b">
        <v>0</v>
      </c>
      <c r="L1152">
        <v>0</v>
      </c>
      <c r="M1152">
        <v>0</v>
      </c>
      <c r="N1152">
        <v>0</v>
      </c>
      <c r="O1152">
        <v>0</v>
      </c>
      <c r="P1152">
        <v>0</v>
      </c>
      <c r="Q1152">
        <v>1</v>
      </c>
    </row>
    <row r="1153" spans="1:17" x14ac:dyDescent="0.3">
      <c r="A1153" t="s">
        <v>41</v>
      </c>
      <c r="B1153">
        <v>53000</v>
      </c>
      <c r="C1153">
        <v>104000</v>
      </c>
      <c r="D1153">
        <f>AVERAGE(Table_Data[[#This Row],[Salary (Min)]:[Salary (Max)]])</f>
        <v>78500</v>
      </c>
      <c r="E1153" t="s">
        <v>7304</v>
      </c>
      <c r="F1153" t="s">
        <v>1905</v>
      </c>
      <c r="G1153" t="s">
        <v>7718</v>
      </c>
      <c r="H1153" t="s">
        <v>28</v>
      </c>
      <c r="I1153" t="s">
        <v>37</v>
      </c>
      <c r="J1153" t="s">
        <v>86</v>
      </c>
      <c r="K1153" t="b">
        <v>0</v>
      </c>
      <c r="L1153">
        <v>1</v>
      </c>
      <c r="M1153">
        <v>1</v>
      </c>
      <c r="N1153">
        <v>0</v>
      </c>
      <c r="O1153">
        <v>1</v>
      </c>
      <c r="P1153">
        <v>1</v>
      </c>
      <c r="Q1153">
        <v>0</v>
      </c>
    </row>
    <row r="1154" spans="1:17" x14ac:dyDescent="0.3">
      <c r="A1154" t="s">
        <v>41</v>
      </c>
      <c r="B1154">
        <v>53000</v>
      </c>
      <c r="C1154">
        <v>94000</v>
      </c>
      <c r="D1154">
        <f>AVERAGE(Table_Data[[#This Row],[Salary (Min)]:[Salary (Max)]])</f>
        <v>73500</v>
      </c>
      <c r="E1154" t="s">
        <v>6285</v>
      </c>
      <c r="F1154" t="s">
        <v>2919</v>
      </c>
      <c r="G1154" t="s">
        <v>7782</v>
      </c>
      <c r="H1154" t="s">
        <v>28</v>
      </c>
      <c r="I1154" t="s">
        <v>37</v>
      </c>
      <c r="J1154" t="s">
        <v>132</v>
      </c>
      <c r="K1154" t="b">
        <v>0</v>
      </c>
      <c r="L1154">
        <v>1</v>
      </c>
      <c r="M1154">
        <v>1</v>
      </c>
      <c r="N1154">
        <v>1</v>
      </c>
      <c r="O1154">
        <v>0</v>
      </c>
      <c r="P1154">
        <v>0</v>
      </c>
      <c r="Q1154">
        <v>1</v>
      </c>
    </row>
    <row r="1155" spans="1:17" x14ac:dyDescent="0.3">
      <c r="A1155" t="s">
        <v>41</v>
      </c>
      <c r="B1155">
        <v>53000</v>
      </c>
      <c r="C1155">
        <v>94000</v>
      </c>
      <c r="D1155">
        <f>AVERAGE(Table_Data[[#This Row],[Salary (Min)]:[Salary (Max)]])</f>
        <v>73500</v>
      </c>
      <c r="E1155" t="s">
        <v>6878</v>
      </c>
      <c r="F1155" t="s">
        <v>2980</v>
      </c>
      <c r="G1155" t="s">
        <v>7748</v>
      </c>
      <c r="H1155" t="s">
        <v>35</v>
      </c>
      <c r="I1155" t="s">
        <v>194</v>
      </c>
      <c r="J1155" t="s">
        <v>24</v>
      </c>
      <c r="K1155" t="b">
        <v>0</v>
      </c>
      <c r="L1155">
        <v>1</v>
      </c>
      <c r="M1155">
        <v>0</v>
      </c>
      <c r="N1155">
        <v>0</v>
      </c>
      <c r="O1155">
        <v>0</v>
      </c>
      <c r="P1155">
        <v>1</v>
      </c>
      <c r="Q1155">
        <v>1</v>
      </c>
    </row>
    <row r="1156" spans="1:17" x14ac:dyDescent="0.3">
      <c r="A1156" t="s">
        <v>41</v>
      </c>
      <c r="B1156">
        <v>53000</v>
      </c>
      <c r="C1156">
        <v>94000</v>
      </c>
      <c r="D1156">
        <f>AVERAGE(Table_Data[[#This Row],[Salary (Min)]:[Salary (Max)]])</f>
        <v>73500</v>
      </c>
      <c r="E1156" t="s">
        <v>6879</v>
      </c>
      <c r="F1156" t="s">
        <v>2936</v>
      </c>
      <c r="G1156" t="s">
        <v>7791</v>
      </c>
      <c r="H1156" t="s">
        <v>35</v>
      </c>
      <c r="I1156" t="s">
        <v>194</v>
      </c>
      <c r="J1156" t="s">
        <v>229</v>
      </c>
      <c r="K1156" t="b">
        <v>0</v>
      </c>
      <c r="L1156">
        <v>1</v>
      </c>
      <c r="M1156">
        <v>0</v>
      </c>
      <c r="N1156">
        <v>0</v>
      </c>
      <c r="O1156">
        <v>1</v>
      </c>
      <c r="P1156">
        <v>1</v>
      </c>
      <c r="Q1156">
        <v>0</v>
      </c>
    </row>
    <row r="1157" spans="1:17" x14ac:dyDescent="0.3">
      <c r="A1157" t="s">
        <v>41</v>
      </c>
      <c r="B1157">
        <v>54000</v>
      </c>
      <c r="C1157">
        <v>75000</v>
      </c>
      <c r="D1157">
        <f>AVERAGE(Table_Data[[#This Row],[Salary (Min)]:[Salary (Max)]])</f>
        <v>64500</v>
      </c>
      <c r="E1157" t="s">
        <v>6264</v>
      </c>
      <c r="F1157" t="s">
        <v>193</v>
      </c>
      <c r="G1157" t="s">
        <v>7756</v>
      </c>
      <c r="H1157" t="s">
        <v>118</v>
      </c>
      <c r="I1157" t="s">
        <v>46</v>
      </c>
      <c r="J1157" t="s">
        <v>47</v>
      </c>
      <c r="K1157" t="b">
        <v>0</v>
      </c>
      <c r="L1157">
        <v>0</v>
      </c>
      <c r="M1157">
        <v>0</v>
      </c>
      <c r="N1157">
        <v>0</v>
      </c>
      <c r="O1157">
        <v>1</v>
      </c>
      <c r="P1157">
        <v>1</v>
      </c>
      <c r="Q1157">
        <v>0</v>
      </c>
    </row>
    <row r="1158" spans="1:17" x14ac:dyDescent="0.3">
      <c r="A1158" t="s">
        <v>41</v>
      </c>
      <c r="B1158">
        <v>54000</v>
      </c>
      <c r="C1158">
        <v>75000</v>
      </c>
      <c r="D1158">
        <f>AVERAGE(Table_Data[[#This Row],[Salary (Min)]:[Salary (Max)]])</f>
        <v>64500</v>
      </c>
      <c r="E1158" t="s">
        <v>7411</v>
      </c>
      <c r="F1158" t="s">
        <v>193</v>
      </c>
      <c r="G1158" t="s">
        <v>7756</v>
      </c>
      <c r="H1158" t="s">
        <v>35</v>
      </c>
      <c r="I1158" t="s">
        <v>5152</v>
      </c>
      <c r="J1158" t="s">
        <v>47</v>
      </c>
      <c r="K1158" t="b">
        <v>0</v>
      </c>
      <c r="L1158">
        <v>1</v>
      </c>
      <c r="M1158">
        <v>1</v>
      </c>
      <c r="N1158">
        <v>1</v>
      </c>
      <c r="O1158">
        <v>0</v>
      </c>
      <c r="P1158">
        <v>0</v>
      </c>
      <c r="Q1158">
        <v>1</v>
      </c>
    </row>
    <row r="1159" spans="1:17" x14ac:dyDescent="0.3">
      <c r="A1159" t="s">
        <v>41</v>
      </c>
      <c r="B1159">
        <v>54000</v>
      </c>
      <c r="C1159">
        <v>75000</v>
      </c>
      <c r="D1159">
        <f>AVERAGE(Table_Data[[#This Row],[Salary (Min)]:[Salary (Max)]])</f>
        <v>64500</v>
      </c>
      <c r="E1159" t="s">
        <v>7410</v>
      </c>
      <c r="F1159" t="s">
        <v>193</v>
      </c>
      <c r="G1159" t="s">
        <v>7756</v>
      </c>
      <c r="H1159" t="s">
        <v>51</v>
      </c>
      <c r="I1159" t="s">
        <v>46</v>
      </c>
      <c r="J1159" t="s">
        <v>47</v>
      </c>
      <c r="K1159" t="b">
        <v>0</v>
      </c>
      <c r="L1159">
        <v>1</v>
      </c>
      <c r="M1159">
        <v>0</v>
      </c>
      <c r="N1159">
        <v>0</v>
      </c>
      <c r="O1159">
        <v>1</v>
      </c>
      <c r="P1159">
        <v>1</v>
      </c>
      <c r="Q1159">
        <v>1</v>
      </c>
    </row>
    <row r="1160" spans="1:17" x14ac:dyDescent="0.3">
      <c r="A1160" t="s">
        <v>41</v>
      </c>
      <c r="B1160">
        <v>54000</v>
      </c>
      <c r="C1160">
        <v>75000</v>
      </c>
      <c r="D1160">
        <f>AVERAGE(Table_Data[[#This Row],[Salary (Min)]:[Salary (Max)]])</f>
        <v>64500</v>
      </c>
      <c r="E1160" t="s">
        <v>7126</v>
      </c>
      <c r="F1160" t="s">
        <v>193</v>
      </c>
      <c r="G1160" t="s">
        <v>7756</v>
      </c>
      <c r="H1160" t="s">
        <v>118</v>
      </c>
      <c r="I1160" t="s">
        <v>119</v>
      </c>
      <c r="J1160" t="s">
        <v>441</v>
      </c>
      <c r="K1160" t="b">
        <v>0</v>
      </c>
      <c r="L1160">
        <v>1</v>
      </c>
      <c r="M1160">
        <v>0</v>
      </c>
      <c r="N1160">
        <v>0</v>
      </c>
      <c r="O1160">
        <v>1</v>
      </c>
      <c r="P1160">
        <v>1</v>
      </c>
      <c r="Q1160">
        <v>0</v>
      </c>
    </row>
    <row r="1161" spans="1:17" x14ac:dyDescent="0.3">
      <c r="A1161" t="s">
        <v>41</v>
      </c>
      <c r="B1161">
        <v>54000</v>
      </c>
      <c r="C1161">
        <v>75000</v>
      </c>
      <c r="D1161">
        <f>AVERAGE(Table_Data[[#This Row],[Salary (Min)]:[Salary (Max)]])</f>
        <v>64500</v>
      </c>
      <c r="E1161" t="s">
        <v>7408</v>
      </c>
      <c r="F1161" t="s">
        <v>5111</v>
      </c>
      <c r="G1161" t="s">
        <v>7842</v>
      </c>
      <c r="H1161" t="s">
        <v>91</v>
      </c>
      <c r="I1161" t="s">
        <v>202</v>
      </c>
      <c r="J1161" t="s">
        <v>441</v>
      </c>
      <c r="K1161" t="b">
        <v>0</v>
      </c>
      <c r="L1161">
        <v>1</v>
      </c>
      <c r="M1161">
        <v>0</v>
      </c>
      <c r="N1161">
        <v>0</v>
      </c>
      <c r="O1161">
        <v>1</v>
      </c>
      <c r="P1161">
        <v>0</v>
      </c>
      <c r="Q1161">
        <v>0</v>
      </c>
    </row>
    <row r="1162" spans="1:17" x14ac:dyDescent="0.3">
      <c r="A1162" t="s">
        <v>41</v>
      </c>
      <c r="B1162">
        <v>54000</v>
      </c>
      <c r="C1162">
        <v>75000</v>
      </c>
      <c r="D1162">
        <f>AVERAGE(Table_Data[[#This Row],[Salary (Min)]:[Salary (Max)]])</f>
        <v>64500</v>
      </c>
      <c r="E1162" t="s">
        <v>7409</v>
      </c>
      <c r="F1162" t="s">
        <v>193</v>
      </c>
      <c r="G1162" t="s">
        <v>7756</v>
      </c>
      <c r="H1162" t="s">
        <v>51</v>
      </c>
      <c r="I1162" t="s">
        <v>46</v>
      </c>
      <c r="J1162" t="s">
        <v>47</v>
      </c>
      <c r="K1162" t="b">
        <v>0</v>
      </c>
      <c r="L1162">
        <v>1</v>
      </c>
      <c r="M1162">
        <v>0</v>
      </c>
      <c r="N1162">
        <v>0</v>
      </c>
      <c r="O1162">
        <v>1</v>
      </c>
      <c r="P1162">
        <v>0</v>
      </c>
      <c r="Q1162">
        <v>1</v>
      </c>
    </row>
    <row r="1163" spans="1:17" x14ac:dyDescent="0.3">
      <c r="A1163" t="s">
        <v>41</v>
      </c>
      <c r="B1163">
        <v>54000</v>
      </c>
      <c r="C1163">
        <v>75000</v>
      </c>
      <c r="D1163">
        <f>AVERAGE(Table_Data[[#This Row],[Salary (Min)]:[Salary (Max)]])</f>
        <v>64500</v>
      </c>
      <c r="E1163" t="s">
        <v>7414</v>
      </c>
      <c r="F1163" t="s">
        <v>193</v>
      </c>
      <c r="G1163" t="s">
        <v>7756</v>
      </c>
      <c r="H1163" t="s">
        <v>51</v>
      </c>
      <c r="I1163" t="s">
        <v>29</v>
      </c>
      <c r="J1163" t="s">
        <v>47</v>
      </c>
      <c r="K1163" t="b">
        <v>0</v>
      </c>
      <c r="L1163">
        <v>0</v>
      </c>
      <c r="M1163">
        <v>0</v>
      </c>
      <c r="N1163">
        <v>0</v>
      </c>
      <c r="O1163">
        <v>0</v>
      </c>
      <c r="P1163">
        <v>0</v>
      </c>
      <c r="Q1163">
        <v>1</v>
      </c>
    </row>
    <row r="1164" spans="1:17" x14ac:dyDescent="0.3">
      <c r="A1164" t="s">
        <v>41</v>
      </c>
      <c r="B1164">
        <v>54000</v>
      </c>
      <c r="C1164">
        <v>75000</v>
      </c>
      <c r="D1164">
        <f>AVERAGE(Table_Data[[#This Row],[Salary (Min)]:[Salary (Max)]])</f>
        <v>64500</v>
      </c>
      <c r="E1164" t="s">
        <v>7017</v>
      </c>
      <c r="F1164" t="s">
        <v>193</v>
      </c>
      <c r="G1164" t="s">
        <v>7756</v>
      </c>
      <c r="H1164" t="s">
        <v>51</v>
      </c>
      <c r="I1164" t="s">
        <v>46</v>
      </c>
      <c r="J1164" t="s">
        <v>47</v>
      </c>
      <c r="K1164" t="b">
        <v>0</v>
      </c>
      <c r="L1164">
        <v>1</v>
      </c>
      <c r="M1164">
        <v>0</v>
      </c>
      <c r="N1164">
        <v>0</v>
      </c>
      <c r="O1164">
        <v>0</v>
      </c>
      <c r="P1164">
        <v>0</v>
      </c>
      <c r="Q1164">
        <v>0</v>
      </c>
    </row>
    <row r="1165" spans="1:17" x14ac:dyDescent="0.3">
      <c r="A1165" t="s">
        <v>41</v>
      </c>
      <c r="B1165">
        <v>54000</v>
      </c>
      <c r="C1165">
        <v>75000</v>
      </c>
      <c r="D1165">
        <f>AVERAGE(Table_Data[[#This Row],[Salary (Min)]:[Salary (Max)]])</f>
        <v>64500</v>
      </c>
      <c r="E1165" t="s">
        <v>6713</v>
      </c>
      <c r="F1165" t="s">
        <v>193</v>
      </c>
      <c r="G1165" t="s">
        <v>7756</v>
      </c>
      <c r="H1165" t="s">
        <v>35</v>
      </c>
      <c r="I1165" t="s">
        <v>222</v>
      </c>
      <c r="J1165" t="s">
        <v>31</v>
      </c>
      <c r="K1165" t="b">
        <v>0</v>
      </c>
      <c r="L1165">
        <v>1</v>
      </c>
      <c r="M1165">
        <v>0</v>
      </c>
      <c r="N1165">
        <v>0</v>
      </c>
      <c r="O1165">
        <v>0</v>
      </c>
      <c r="P1165">
        <v>0</v>
      </c>
      <c r="Q1165">
        <v>0</v>
      </c>
    </row>
    <row r="1166" spans="1:17" x14ac:dyDescent="0.3">
      <c r="A1166" t="s">
        <v>41</v>
      </c>
      <c r="B1166">
        <v>54000</v>
      </c>
      <c r="C1166">
        <v>75000</v>
      </c>
      <c r="D1166">
        <f>AVERAGE(Table_Data[[#This Row],[Salary (Min)]:[Salary (Max)]])</f>
        <v>64500</v>
      </c>
      <c r="E1166" t="s">
        <v>6205</v>
      </c>
      <c r="F1166" t="s">
        <v>193</v>
      </c>
      <c r="G1166" t="s">
        <v>7756</v>
      </c>
      <c r="H1166" t="s">
        <v>28</v>
      </c>
      <c r="I1166" t="s">
        <v>222</v>
      </c>
      <c r="J1166" t="s">
        <v>75</v>
      </c>
      <c r="K1166" t="b">
        <v>0</v>
      </c>
      <c r="L1166">
        <v>1</v>
      </c>
      <c r="M1166">
        <v>0</v>
      </c>
      <c r="N1166">
        <v>0</v>
      </c>
      <c r="O1166">
        <v>1</v>
      </c>
      <c r="P1166">
        <v>1</v>
      </c>
      <c r="Q1166">
        <v>1</v>
      </c>
    </row>
    <row r="1167" spans="1:17" x14ac:dyDescent="0.3">
      <c r="A1167" t="s">
        <v>41</v>
      </c>
      <c r="B1167">
        <v>54000</v>
      </c>
      <c r="C1167">
        <v>75000</v>
      </c>
      <c r="D1167">
        <f>AVERAGE(Table_Data[[#This Row],[Salary (Min)]:[Salary (Max)]])</f>
        <v>64500</v>
      </c>
      <c r="E1167" t="s">
        <v>7412</v>
      </c>
      <c r="F1167" t="s">
        <v>193</v>
      </c>
      <c r="G1167" t="s">
        <v>7756</v>
      </c>
      <c r="H1167" t="s">
        <v>28</v>
      </c>
      <c r="I1167" t="s">
        <v>46</v>
      </c>
      <c r="J1167" t="s">
        <v>132</v>
      </c>
      <c r="K1167" t="b">
        <v>0</v>
      </c>
      <c r="L1167">
        <v>0</v>
      </c>
      <c r="M1167">
        <v>0</v>
      </c>
      <c r="N1167">
        <v>0</v>
      </c>
      <c r="O1167">
        <v>0</v>
      </c>
      <c r="P1167">
        <v>0</v>
      </c>
      <c r="Q1167">
        <v>1</v>
      </c>
    </row>
    <row r="1168" spans="1:17" x14ac:dyDescent="0.3">
      <c r="A1168" t="s">
        <v>41</v>
      </c>
      <c r="B1168">
        <v>54000</v>
      </c>
      <c r="C1168">
        <v>75000</v>
      </c>
      <c r="D1168">
        <f>AVERAGE(Table_Data[[#This Row],[Salary (Min)]:[Salary (Max)]])</f>
        <v>64500</v>
      </c>
      <c r="E1168" t="s">
        <v>6234</v>
      </c>
      <c r="F1168" t="s">
        <v>193</v>
      </c>
      <c r="G1168" t="s">
        <v>7756</v>
      </c>
      <c r="H1168" t="s">
        <v>35</v>
      </c>
      <c r="I1168" t="s">
        <v>222</v>
      </c>
      <c r="J1168" t="s">
        <v>31</v>
      </c>
      <c r="K1168" t="b">
        <v>1</v>
      </c>
      <c r="L1168">
        <v>0</v>
      </c>
      <c r="M1168">
        <v>0</v>
      </c>
      <c r="N1168">
        <v>0</v>
      </c>
      <c r="O1168">
        <v>1</v>
      </c>
      <c r="P1168">
        <v>0</v>
      </c>
      <c r="Q1168">
        <v>1</v>
      </c>
    </row>
    <row r="1169" spans="1:17" x14ac:dyDescent="0.3">
      <c r="A1169" t="s">
        <v>6172</v>
      </c>
      <c r="B1169">
        <v>54000</v>
      </c>
      <c r="C1169">
        <v>75000</v>
      </c>
      <c r="D1169">
        <f>AVERAGE(Table_Data[[#This Row],[Salary (Min)]:[Salary (Max)]])</f>
        <v>64500</v>
      </c>
      <c r="E1169" t="s">
        <v>6913</v>
      </c>
      <c r="F1169" t="s">
        <v>193</v>
      </c>
      <c r="G1169" t="s">
        <v>7756</v>
      </c>
      <c r="H1169" t="s">
        <v>35</v>
      </c>
      <c r="I1169" t="s">
        <v>222</v>
      </c>
      <c r="J1169" t="s">
        <v>24</v>
      </c>
      <c r="K1169" t="b">
        <v>0</v>
      </c>
      <c r="L1169">
        <v>1</v>
      </c>
      <c r="M1169">
        <v>0</v>
      </c>
      <c r="N1169">
        <v>0</v>
      </c>
      <c r="O1169">
        <v>0</v>
      </c>
      <c r="P1169">
        <v>0</v>
      </c>
      <c r="Q1169">
        <v>1</v>
      </c>
    </row>
    <row r="1170" spans="1:17" x14ac:dyDescent="0.3">
      <c r="A1170" t="s">
        <v>41</v>
      </c>
      <c r="B1170">
        <v>54000</v>
      </c>
      <c r="C1170">
        <v>75000</v>
      </c>
      <c r="D1170">
        <f>AVERAGE(Table_Data[[#This Row],[Salary (Min)]:[Salary (Max)]])</f>
        <v>64500</v>
      </c>
      <c r="E1170" t="s">
        <v>6211</v>
      </c>
      <c r="F1170" t="s">
        <v>193</v>
      </c>
      <c r="G1170" t="s">
        <v>7756</v>
      </c>
      <c r="H1170" t="s">
        <v>118</v>
      </c>
      <c r="I1170" t="s">
        <v>222</v>
      </c>
      <c r="J1170" t="s">
        <v>47</v>
      </c>
      <c r="K1170" t="b">
        <v>0</v>
      </c>
      <c r="L1170">
        <v>0</v>
      </c>
      <c r="M1170">
        <v>0</v>
      </c>
      <c r="N1170">
        <v>0</v>
      </c>
      <c r="O1170">
        <v>0</v>
      </c>
      <c r="P1170">
        <v>0</v>
      </c>
      <c r="Q1170">
        <v>0</v>
      </c>
    </row>
    <row r="1171" spans="1:17" x14ac:dyDescent="0.3">
      <c r="A1171" t="s">
        <v>41</v>
      </c>
      <c r="B1171">
        <v>54000</v>
      </c>
      <c r="C1171">
        <v>75000</v>
      </c>
      <c r="D1171">
        <f>AVERAGE(Table_Data[[#This Row],[Salary (Min)]:[Salary (Max)]])</f>
        <v>64500</v>
      </c>
      <c r="E1171" t="s">
        <v>7403</v>
      </c>
      <c r="F1171" t="s">
        <v>193</v>
      </c>
      <c r="G1171" t="s">
        <v>7756</v>
      </c>
      <c r="H1171" t="s">
        <v>28</v>
      </c>
      <c r="I1171" t="s">
        <v>46</v>
      </c>
      <c r="J1171" t="s">
        <v>132</v>
      </c>
      <c r="K1171" t="b">
        <v>0</v>
      </c>
      <c r="L1171">
        <v>1</v>
      </c>
      <c r="M1171">
        <v>0</v>
      </c>
      <c r="N1171">
        <v>0</v>
      </c>
      <c r="O1171">
        <v>0</v>
      </c>
      <c r="P1171">
        <v>0</v>
      </c>
      <c r="Q1171">
        <v>1</v>
      </c>
    </row>
    <row r="1172" spans="1:17" x14ac:dyDescent="0.3">
      <c r="A1172" t="s">
        <v>41</v>
      </c>
      <c r="B1172">
        <v>54000</v>
      </c>
      <c r="C1172">
        <v>75000</v>
      </c>
      <c r="D1172">
        <f>AVERAGE(Table_Data[[#This Row],[Salary (Min)]:[Salary (Max)]])</f>
        <v>64500</v>
      </c>
      <c r="E1172" t="s">
        <v>7401</v>
      </c>
      <c r="F1172" t="s">
        <v>193</v>
      </c>
      <c r="G1172" t="s">
        <v>7756</v>
      </c>
      <c r="H1172" t="s">
        <v>51</v>
      </c>
      <c r="I1172" t="s">
        <v>29</v>
      </c>
      <c r="J1172" t="s">
        <v>24</v>
      </c>
      <c r="K1172" t="b">
        <v>0</v>
      </c>
      <c r="L1172">
        <v>1</v>
      </c>
      <c r="M1172">
        <v>1</v>
      </c>
      <c r="N1172">
        <v>0</v>
      </c>
      <c r="O1172">
        <v>1</v>
      </c>
      <c r="P1172">
        <v>0</v>
      </c>
      <c r="Q1172">
        <v>1</v>
      </c>
    </row>
    <row r="1173" spans="1:17" x14ac:dyDescent="0.3">
      <c r="A1173" t="s">
        <v>41</v>
      </c>
      <c r="B1173">
        <v>54000</v>
      </c>
      <c r="C1173">
        <v>75000</v>
      </c>
      <c r="D1173">
        <f>AVERAGE(Table_Data[[#This Row],[Salary (Min)]:[Salary (Max)]])</f>
        <v>64500</v>
      </c>
      <c r="E1173" t="s">
        <v>7402</v>
      </c>
      <c r="F1173" t="s">
        <v>5111</v>
      </c>
      <c r="G1173" t="s">
        <v>7842</v>
      </c>
      <c r="H1173" t="s">
        <v>35</v>
      </c>
      <c r="I1173" t="s">
        <v>2364</v>
      </c>
      <c r="J1173" t="s">
        <v>86</v>
      </c>
      <c r="K1173" t="b">
        <v>0</v>
      </c>
      <c r="L1173">
        <v>1</v>
      </c>
      <c r="M1173">
        <v>0</v>
      </c>
      <c r="N1173">
        <v>0</v>
      </c>
      <c r="O1173">
        <v>0</v>
      </c>
      <c r="P1173">
        <v>0</v>
      </c>
      <c r="Q1173">
        <v>1</v>
      </c>
    </row>
    <row r="1174" spans="1:17" x14ac:dyDescent="0.3">
      <c r="A1174" t="s">
        <v>41</v>
      </c>
      <c r="B1174">
        <v>54000</v>
      </c>
      <c r="C1174">
        <v>75000</v>
      </c>
      <c r="D1174">
        <f>AVERAGE(Table_Data[[#This Row],[Salary (Min)]:[Salary (Max)]])</f>
        <v>64500</v>
      </c>
      <c r="E1174" t="s">
        <v>7407</v>
      </c>
      <c r="F1174" t="s">
        <v>5133</v>
      </c>
      <c r="G1174" t="s">
        <v>7843</v>
      </c>
      <c r="H1174" t="s">
        <v>118</v>
      </c>
      <c r="I1174" t="s">
        <v>734</v>
      </c>
      <c r="J1174" t="s">
        <v>160</v>
      </c>
      <c r="K1174" t="b">
        <v>0</v>
      </c>
      <c r="L1174">
        <v>0</v>
      </c>
      <c r="M1174">
        <v>0</v>
      </c>
      <c r="N1174">
        <v>0</v>
      </c>
      <c r="O1174">
        <v>0</v>
      </c>
      <c r="P1174">
        <v>0</v>
      </c>
      <c r="Q1174">
        <v>0</v>
      </c>
    </row>
    <row r="1175" spans="1:17" x14ac:dyDescent="0.3">
      <c r="A1175" t="s">
        <v>41</v>
      </c>
      <c r="B1175">
        <v>54000</v>
      </c>
      <c r="C1175">
        <v>75000</v>
      </c>
      <c r="D1175">
        <f>AVERAGE(Table_Data[[#This Row],[Salary (Min)]:[Salary (Max)]])</f>
        <v>64500</v>
      </c>
      <c r="E1175" t="s">
        <v>6218</v>
      </c>
      <c r="F1175" t="s">
        <v>193</v>
      </c>
      <c r="G1175" t="s">
        <v>7756</v>
      </c>
      <c r="H1175" t="s">
        <v>35</v>
      </c>
      <c r="I1175" t="s">
        <v>222</v>
      </c>
      <c r="J1175" t="s">
        <v>39</v>
      </c>
      <c r="K1175" t="b">
        <v>0</v>
      </c>
      <c r="L1175">
        <v>0</v>
      </c>
      <c r="M1175">
        <v>0</v>
      </c>
      <c r="N1175">
        <v>0</v>
      </c>
      <c r="O1175">
        <v>0</v>
      </c>
      <c r="P1175">
        <v>0</v>
      </c>
      <c r="Q1175">
        <v>0</v>
      </c>
    </row>
    <row r="1176" spans="1:17" x14ac:dyDescent="0.3">
      <c r="A1176" t="s">
        <v>41</v>
      </c>
      <c r="B1176">
        <v>54000</v>
      </c>
      <c r="C1176">
        <v>75000</v>
      </c>
      <c r="D1176">
        <f>AVERAGE(Table_Data[[#This Row],[Salary (Min)]:[Salary (Max)]])</f>
        <v>64500</v>
      </c>
      <c r="E1176" t="s">
        <v>7405</v>
      </c>
      <c r="F1176" t="s">
        <v>193</v>
      </c>
      <c r="G1176" t="s">
        <v>7756</v>
      </c>
      <c r="H1176" t="s">
        <v>28</v>
      </c>
      <c r="I1176" t="s">
        <v>58</v>
      </c>
      <c r="J1176" t="s">
        <v>39</v>
      </c>
      <c r="K1176" t="b">
        <v>0</v>
      </c>
      <c r="L1176">
        <v>1</v>
      </c>
      <c r="M1176">
        <v>1</v>
      </c>
      <c r="N1176">
        <v>0</v>
      </c>
      <c r="O1176">
        <v>0</v>
      </c>
      <c r="P1176">
        <v>0</v>
      </c>
      <c r="Q1176">
        <v>1</v>
      </c>
    </row>
    <row r="1177" spans="1:17" x14ac:dyDescent="0.3">
      <c r="A1177" t="s">
        <v>41</v>
      </c>
      <c r="B1177">
        <v>54000</v>
      </c>
      <c r="C1177">
        <v>75000</v>
      </c>
      <c r="D1177">
        <f>AVERAGE(Table_Data[[#This Row],[Salary (Min)]:[Salary (Max)]])</f>
        <v>64500</v>
      </c>
      <c r="E1177" t="s">
        <v>6191</v>
      </c>
      <c r="F1177" t="s">
        <v>5121</v>
      </c>
      <c r="G1177" t="s">
        <v>7841</v>
      </c>
      <c r="H1177" t="s">
        <v>35</v>
      </c>
      <c r="I1177" t="s">
        <v>222</v>
      </c>
      <c r="J1177" t="s">
        <v>229</v>
      </c>
      <c r="K1177" t="b">
        <v>0</v>
      </c>
      <c r="L1177">
        <v>0</v>
      </c>
      <c r="M1177">
        <v>1</v>
      </c>
      <c r="N1177">
        <v>0</v>
      </c>
      <c r="O1177">
        <v>0</v>
      </c>
      <c r="P1177">
        <v>0</v>
      </c>
      <c r="Q1177">
        <v>1</v>
      </c>
    </row>
    <row r="1178" spans="1:17" x14ac:dyDescent="0.3">
      <c r="A1178" t="s">
        <v>41</v>
      </c>
      <c r="B1178">
        <v>54000</v>
      </c>
      <c r="C1178">
        <v>75000</v>
      </c>
      <c r="D1178">
        <f>AVERAGE(Table_Data[[#This Row],[Salary (Min)]:[Salary (Max)]])</f>
        <v>64500</v>
      </c>
      <c r="E1178" t="s">
        <v>6232</v>
      </c>
      <c r="F1178" t="s">
        <v>193</v>
      </c>
      <c r="G1178" t="s">
        <v>7756</v>
      </c>
      <c r="H1178" t="s">
        <v>35</v>
      </c>
      <c r="I1178" t="s">
        <v>119</v>
      </c>
      <c r="J1178" t="s">
        <v>229</v>
      </c>
      <c r="K1178" t="b">
        <v>0</v>
      </c>
      <c r="L1178">
        <v>0</v>
      </c>
      <c r="M1178">
        <v>0</v>
      </c>
      <c r="N1178">
        <v>0</v>
      </c>
      <c r="O1178">
        <v>0</v>
      </c>
      <c r="P1178">
        <v>0</v>
      </c>
      <c r="Q1178">
        <v>1</v>
      </c>
    </row>
    <row r="1179" spans="1:17" x14ac:dyDescent="0.3">
      <c r="A1179" t="s">
        <v>41</v>
      </c>
      <c r="B1179">
        <v>55000</v>
      </c>
      <c r="C1179">
        <v>101000</v>
      </c>
      <c r="D1179">
        <f>AVERAGE(Table_Data[[#This Row],[Salary (Min)]:[Salary (Max)]])</f>
        <v>78000</v>
      </c>
      <c r="E1179" t="s">
        <v>7587</v>
      </c>
      <c r="F1179" t="s">
        <v>5764</v>
      </c>
      <c r="G1179" t="s">
        <v>7720</v>
      </c>
      <c r="H1179" t="s">
        <v>35</v>
      </c>
      <c r="I1179" t="s">
        <v>202</v>
      </c>
      <c r="J1179" t="s">
        <v>24</v>
      </c>
      <c r="K1179" t="b">
        <v>0</v>
      </c>
      <c r="L1179">
        <v>1</v>
      </c>
      <c r="M1179">
        <v>1</v>
      </c>
      <c r="N1179">
        <v>0</v>
      </c>
      <c r="O1179">
        <v>1</v>
      </c>
      <c r="P1179">
        <v>1</v>
      </c>
      <c r="Q1179">
        <v>0</v>
      </c>
    </row>
    <row r="1180" spans="1:17" x14ac:dyDescent="0.3">
      <c r="A1180" t="s">
        <v>41</v>
      </c>
      <c r="B1180">
        <v>55000</v>
      </c>
      <c r="C1180">
        <v>101000</v>
      </c>
      <c r="D1180">
        <f>AVERAGE(Table_Data[[#This Row],[Salary (Min)]:[Salary (Max)]])</f>
        <v>78000</v>
      </c>
      <c r="E1180" t="s">
        <v>7573</v>
      </c>
      <c r="F1180" t="s">
        <v>5782</v>
      </c>
      <c r="G1180" t="s">
        <v>7725</v>
      </c>
      <c r="H1180" t="s">
        <v>28</v>
      </c>
      <c r="I1180" t="s">
        <v>5783</v>
      </c>
      <c r="J1180" t="s">
        <v>132</v>
      </c>
      <c r="K1180" t="b">
        <v>0</v>
      </c>
      <c r="L1180">
        <v>1</v>
      </c>
      <c r="M1180">
        <v>0</v>
      </c>
      <c r="N1180">
        <v>0</v>
      </c>
      <c r="O1180">
        <v>1</v>
      </c>
      <c r="P1180">
        <v>0</v>
      </c>
      <c r="Q1180">
        <v>1</v>
      </c>
    </row>
    <row r="1181" spans="1:17" x14ac:dyDescent="0.3">
      <c r="A1181" t="s">
        <v>41</v>
      </c>
      <c r="B1181">
        <v>55000</v>
      </c>
      <c r="C1181">
        <v>101000</v>
      </c>
      <c r="D1181">
        <f>AVERAGE(Table_Data[[#This Row],[Salary (Min)]:[Salary (Max)]])</f>
        <v>78000</v>
      </c>
      <c r="E1181" t="s">
        <v>6211</v>
      </c>
      <c r="F1181" t="s">
        <v>5764</v>
      </c>
      <c r="G1181" t="s">
        <v>7720</v>
      </c>
      <c r="H1181" t="s">
        <v>118</v>
      </c>
      <c r="I1181" t="s">
        <v>222</v>
      </c>
      <c r="J1181" t="s">
        <v>47</v>
      </c>
      <c r="K1181" t="b">
        <v>0</v>
      </c>
      <c r="L1181">
        <v>0</v>
      </c>
      <c r="M1181">
        <v>1</v>
      </c>
      <c r="N1181">
        <v>1</v>
      </c>
      <c r="O1181">
        <v>0</v>
      </c>
      <c r="P1181">
        <v>0</v>
      </c>
      <c r="Q1181">
        <v>0</v>
      </c>
    </row>
    <row r="1182" spans="1:17" x14ac:dyDescent="0.3">
      <c r="A1182" t="s">
        <v>41</v>
      </c>
      <c r="B1182">
        <v>55000</v>
      </c>
      <c r="C1182">
        <v>101000</v>
      </c>
      <c r="D1182">
        <f>AVERAGE(Table_Data[[#This Row],[Salary (Min)]:[Salary (Max)]])</f>
        <v>78000</v>
      </c>
      <c r="E1182" t="s">
        <v>7570</v>
      </c>
      <c r="F1182" t="s">
        <v>5764</v>
      </c>
      <c r="G1182" t="s">
        <v>7720</v>
      </c>
      <c r="H1182" t="s">
        <v>28</v>
      </c>
      <c r="I1182" t="s">
        <v>202</v>
      </c>
      <c r="J1182" t="s">
        <v>132</v>
      </c>
      <c r="K1182" t="b">
        <v>0</v>
      </c>
      <c r="L1182">
        <v>0</v>
      </c>
      <c r="M1182">
        <v>0</v>
      </c>
      <c r="N1182">
        <v>0</v>
      </c>
      <c r="O1182">
        <v>0</v>
      </c>
      <c r="P1182">
        <v>0</v>
      </c>
      <c r="Q1182">
        <v>1</v>
      </c>
    </row>
    <row r="1183" spans="1:17" x14ac:dyDescent="0.3">
      <c r="A1183" t="s">
        <v>41</v>
      </c>
      <c r="B1183">
        <v>55000</v>
      </c>
      <c r="C1183">
        <v>101000</v>
      </c>
      <c r="D1183">
        <f>AVERAGE(Table_Data[[#This Row],[Salary (Min)]:[Salary (Max)]])</f>
        <v>78000</v>
      </c>
      <c r="E1183" t="s">
        <v>6470</v>
      </c>
      <c r="F1183" t="s">
        <v>174</v>
      </c>
      <c r="G1183" t="s">
        <v>7719</v>
      </c>
      <c r="H1183" t="s">
        <v>118</v>
      </c>
      <c r="I1183" t="s">
        <v>222</v>
      </c>
      <c r="J1183" t="s">
        <v>120</v>
      </c>
      <c r="K1183" t="b">
        <v>0</v>
      </c>
      <c r="L1183">
        <v>1</v>
      </c>
      <c r="M1183">
        <v>0</v>
      </c>
      <c r="N1183">
        <v>0</v>
      </c>
      <c r="O1183">
        <v>0</v>
      </c>
      <c r="P1183">
        <v>0</v>
      </c>
      <c r="Q1183">
        <v>0</v>
      </c>
    </row>
    <row r="1184" spans="1:17" x14ac:dyDescent="0.3">
      <c r="A1184" t="s">
        <v>41</v>
      </c>
      <c r="B1184">
        <v>55000</v>
      </c>
      <c r="C1184">
        <v>101000</v>
      </c>
      <c r="D1184">
        <f>AVERAGE(Table_Data[[#This Row],[Salary (Min)]:[Salary (Max)]])</f>
        <v>78000</v>
      </c>
      <c r="E1184" t="s">
        <v>7570</v>
      </c>
      <c r="F1184" t="s">
        <v>5764</v>
      </c>
      <c r="G1184" t="s">
        <v>7720</v>
      </c>
      <c r="H1184" t="s">
        <v>28</v>
      </c>
      <c r="I1184" t="s">
        <v>202</v>
      </c>
      <c r="J1184" t="s">
        <v>132</v>
      </c>
      <c r="K1184" t="b">
        <v>0</v>
      </c>
      <c r="L1184">
        <v>1</v>
      </c>
      <c r="M1184">
        <v>0</v>
      </c>
      <c r="N1184">
        <v>0</v>
      </c>
      <c r="O1184">
        <v>0</v>
      </c>
      <c r="P1184">
        <v>0</v>
      </c>
      <c r="Q1184">
        <v>0</v>
      </c>
    </row>
    <row r="1185" spans="1:17" x14ac:dyDescent="0.3">
      <c r="A1185" t="s">
        <v>41</v>
      </c>
      <c r="B1185">
        <v>55000</v>
      </c>
      <c r="C1185">
        <v>101000</v>
      </c>
      <c r="D1185">
        <f>AVERAGE(Table_Data[[#This Row],[Salary (Min)]:[Salary (Max)]])</f>
        <v>78000</v>
      </c>
      <c r="E1185" t="s">
        <v>7584</v>
      </c>
      <c r="F1185" t="s">
        <v>5799</v>
      </c>
      <c r="G1185" t="s">
        <v>7726</v>
      </c>
      <c r="H1185" t="s">
        <v>118</v>
      </c>
      <c r="I1185" t="s">
        <v>222</v>
      </c>
      <c r="J1185" t="s">
        <v>120</v>
      </c>
      <c r="K1185" t="b">
        <v>0</v>
      </c>
      <c r="L1185">
        <v>1</v>
      </c>
      <c r="M1185">
        <v>0</v>
      </c>
      <c r="N1185">
        <v>0</v>
      </c>
      <c r="O1185">
        <v>0</v>
      </c>
      <c r="P1185">
        <v>0</v>
      </c>
      <c r="Q1185">
        <v>1</v>
      </c>
    </row>
    <row r="1186" spans="1:17" x14ac:dyDescent="0.3">
      <c r="A1186" t="s">
        <v>41</v>
      </c>
      <c r="B1186">
        <v>55000</v>
      </c>
      <c r="C1186">
        <v>101000</v>
      </c>
      <c r="D1186">
        <f>AVERAGE(Table_Data[[#This Row],[Salary (Min)]:[Salary (Max)]])</f>
        <v>78000</v>
      </c>
      <c r="E1186" t="s">
        <v>7570</v>
      </c>
      <c r="F1186" t="s">
        <v>5764</v>
      </c>
      <c r="G1186" t="s">
        <v>7720</v>
      </c>
      <c r="H1186" t="s">
        <v>28</v>
      </c>
      <c r="I1186" t="s">
        <v>202</v>
      </c>
      <c r="J1186" t="s">
        <v>132</v>
      </c>
      <c r="K1186" t="b">
        <v>0</v>
      </c>
      <c r="L1186">
        <v>0</v>
      </c>
      <c r="M1186">
        <v>0</v>
      </c>
      <c r="N1186">
        <v>0</v>
      </c>
      <c r="O1186">
        <v>0</v>
      </c>
      <c r="P1186">
        <v>0</v>
      </c>
      <c r="Q1186">
        <v>1</v>
      </c>
    </row>
    <row r="1187" spans="1:17" x14ac:dyDescent="0.3">
      <c r="A1187" t="s">
        <v>41</v>
      </c>
      <c r="B1187">
        <v>55000</v>
      </c>
      <c r="C1187">
        <v>103000</v>
      </c>
      <c r="D1187">
        <f>AVERAGE(Table_Data[[#This Row],[Salary (Min)]:[Salary (Max)]])</f>
        <v>79000</v>
      </c>
      <c r="E1187" t="s">
        <v>6551</v>
      </c>
      <c r="F1187" t="s">
        <v>1727</v>
      </c>
      <c r="G1187" t="s">
        <v>7844</v>
      </c>
      <c r="H1187" t="s">
        <v>20</v>
      </c>
      <c r="I1187" t="s">
        <v>29</v>
      </c>
      <c r="J1187" t="s">
        <v>39</v>
      </c>
      <c r="K1187" t="b">
        <v>0</v>
      </c>
      <c r="L1187">
        <v>0</v>
      </c>
      <c r="M1187">
        <v>0</v>
      </c>
      <c r="N1187">
        <v>0</v>
      </c>
      <c r="O1187">
        <v>0</v>
      </c>
      <c r="P1187">
        <v>0</v>
      </c>
      <c r="Q1187">
        <v>0</v>
      </c>
    </row>
    <row r="1188" spans="1:17" x14ac:dyDescent="0.3">
      <c r="A1188" t="s">
        <v>41</v>
      </c>
      <c r="B1188">
        <v>55000</v>
      </c>
      <c r="C1188">
        <v>101000</v>
      </c>
      <c r="D1188">
        <f>AVERAGE(Table_Data[[#This Row],[Salary (Min)]:[Salary (Max)]])</f>
        <v>78000</v>
      </c>
      <c r="E1188" t="s">
        <v>7580</v>
      </c>
      <c r="F1188" t="s">
        <v>174</v>
      </c>
      <c r="G1188" t="s">
        <v>7719</v>
      </c>
      <c r="H1188" t="s">
        <v>35</v>
      </c>
      <c r="I1188" t="s">
        <v>22</v>
      </c>
      <c r="J1188" t="s">
        <v>24</v>
      </c>
      <c r="K1188" t="b">
        <v>0</v>
      </c>
      <c r="L1188">
        <v>1</v>
      </c>
      <c r="M1188">
        <v>0</v>
      </c>
      <c r="N1188">
        <v>0</v>
      </c>
      <c r="O1188">
        <v>1</v>
      </c>
      <c r="P1188">
        <v>0</v>
      </c>
      <c r="Q1188">
        <v>1</v>
      </c>
    </row>
    <row r="1189" spans="1:17" x14ac:dyDescent="0.3">
      <c r="A1189" t="s">
        <v>41</v>
      </c>
      <c r="B1189">
        <v>55000</v>
      </c>
      <c r="C1189">
        <v>101000</v>
      </c>
      <c r="D1189">
        <f>AVERAGE(Table_Data[[#This Row],[Salary (Min)]:[Salary (Max)]])</f>
        <v>78000</v>
      </c>
      <c r="E1189" t="s">
        <v>7585</v>
      </c>
      <c r="F1189" t="s">
        <v>5764</v>
      </c>
      <c r="G1189" t="s">
        <v>7720</v>
      </c>
      <c r="H1189" t="s">
        <v>72</v>
      </c>
      <c r="I1189" t="s">
        <v>543</v>
      </c>
      <c r="J1189" t="s">
        <v>132</v>
      </c>
      <c r="K1189" t="b">
        <v>0</v>
      </c>
      <c r="L1189">
        <v>0</v>
      </c>
      <c r="M1189">
        <v>0</v>
      </c>
      <c r="N1189">
        <v>0</v>
      </c>
      <c r="O1189">
        <v>0</v>
      </c>
      <c r="P1189">
        <v>0</v>
      </c>
      <c r="Q1189">
        <v>0</v>
      </c>
    </row>
    <row r="1190" spans="1:17" x14ac:dyDescent="0.3">
      <c r="A1190" t="s">
        <v>41</v>
      </c>
      <c r="B1190">
        <v>55000</v>
      </c>
      <c r="C1190">
        <v>101000</v>
      </c>
      <c r="D1190">
        <f>AVERAGE(Table_Data[[#This Row],[Salary (Min)]:[Salary (Max)]])</f>
        <v>78000</v>
      </c>
      <c r="E1190" t="s">
        <v>6211</v>
      </c>
      <c r="F1190" t="s">
        <v>5833</v>
      </c>
      <c r="G1190" t="s">
        <v>7845</v>
      </c>
      <c r="H1190" t="s">
        <v>118</v>
      </c>
      <c r="I1190" t="s">
        <v>222</v>
      </c>
      <c r="J1190" t="s">
        <v>47</v>
      </c>
      <c r="K1190" t="b">
        <v>0</v>
      </c>
      <c r="L1190">
        <v>0</v>
      </c>
      <c r="M1190">
        <v>0</v>
      </c>
      <c r="N1190">
        <v>0</v>
      </c>
      <c r="O1190">
        <v>0</v>
      </c>
      <c r="P1190">
        <v>0</v>
      </c>
      <c r="Q1190">
        <v>0</v>
      </c>
    </row>
    <row r="1191" spans="1:17" x14ac:dyDescent="0.3">
      <c r="A1191" t="s">
        <v>41</v>
      </c>
      <c r="B1191">
        <v>55000</v>
      </c>
      <c r="C1191">
        <v>101000</v>
      </c>
      <c r="D1191">
        <f>AVERAGE(Table_Data[[#This Row],[Salary (Min)]:[Salary (Max)]])</f>
        <v>78000</v>
      </c>
      <c r="E1191" t="s">
        <v>7086</v>
      </c>
      <c r="F1191" t="s">
        <v>174</v>
      </c>
      <c r="G1191" t="s">
        <v>7719</v>
      </c>
      <c r="H1191" t="s">
        <v>51</v>
      </c>
      <c r="I1191" t="s">
        <v>222</v>
      </c>
      <c r="J1191" t="s">
        <v>39</v>
      </c>
      <c r="K1191" t="b">
        <v>0</v>
      </c>
      <c r="L1191">
        <v>0</v>
      </c>
      <c r="M1191">
        <v>0</v>
      </c>
      <c r="N1191">
        <v>0</v>
      </c>
      <c r="O1191">
        <v>0</v>
      </c>
      <c r="P1191">
        <v>0</v>
      </c>
      <c r="Q1191">
        <v>1</v>
      </c>
    </row>
    <row r="1192" spans="1:17" x14ac:dyDescent="0.3">
      <c r="A1192" t="s">
        <v>41</v>
      </c>
      <c r="B1192">
        <v>55000</v>
      </c>
      <c r="C1192">
        <v>101000</v>
      </c>
      <c r="D1192">
        <f>AVERAGE(Table_Data[[#This Row],[Salary (Min)]:[Salary (Max)]])</f>
        <v>78000</v>
      </c>
      <c r="E1192" t="s">
        <v>6197</v>
      </c>
      <c r="F1192" t="s">
        <v>5833</v>
      </c>
      <c r="G1192" t="s">
        <v>7845</v>
      </c>
      <c r="H1192" t="s">
        <v>35</v>
      </c>
      <c r="I1192" t="s">
        <v>46</v>
      </c>
      <c r="J1192" t="s">
        <v>24</v>
      </c>
      <c r="K1192" t="b">
        <v>0</v>
      </c>
      <c r="L1192">
        <v>0</v>
      </c>
      <c r="M1192">
        <v>0</v>
      </c>
      <c r="N1192">
        <v>0</v>
      </c>
      <c r="O1192">
        <v>0</v>
      </c>
      <c r="P1192">
        <v>0</v>
      </c>
      <c r="Q1192">
        <v>1</v>
      </c>
    </row>
    <row r="1193" spans="1:17" x14ac:dyDescent="0.3">
      <c r="A1193" t="s">
        <v>41</v>
      </c>
      <c r="B1193">
        <v>55000</v>
      </c>
      <c r="C1193">
        <v>101000</v>
      </c>
      <c r="D1193">
        <f>AVERAGE(Table_Data[[#This Row],[Salary (Min)]:[Salary (Max)]])</f>
        <v>78000</v>
      </c>
      <c r="E1193" t="s">
        <v>7594</v>
      </c>
      <c r="F1193" t="s">
        <v>174</v>
      </c>
      <c r="G1193" t="s">
        <v>7719</v>
      </c>
      <c r="H1193" t="s">
        <v>28</v>
      </c>
      <c r="I1193" t="s">
        <v>563</v>
      </c>
      <c r="J1193" t="s">
        <v>31</v>
      </c>
      <c r="K1193" t="b">
        <v>0</v>
      </c>
      <c r="L1193">
        <v>1</v>
      </c>
      <c r="M1193">
        <v>1</v>
      </c>
      <c r="N1193">
        <v>1</v>
      </c>
      <c r="O1193">
        <v>1</v>
      </c>
      <c r="P1193">
        <v>1</v>
      </c>
      <c r="Q1193">
        <v>0</v>
      </c>
    </row>
    <row r="1194" spans="1:17" x14ac:dyDescent="0.3">
      <c r="A1194" t="s">
        <v>41</v>
      </c>
      <c r="B1194">
        <v>55000</v>
      </c>
      <c r="C1194">
        <v>101000</v>
      </c>
      <c r="D1194">
        <f>AVERAGE(Table_Data[[#This Row],[Salary (Min)]:[Salary (Max)]])</f>
        <v>78000</v>
      </c>
      <c r="E1194" t="s">
        <v>7595</v>
      </c>
      <c r="F1194" t="s">
        <v>2199</v>
      </c>
      <c r="G1194" t="s">
        <v>7724</v>
      </c>
      <c r="H1194" t="s">
        <v>118</v>
      </c>
      <c r="I1194" t="s">
        <v>222</v>
      </c>
      <c r="J1194" t="s">
        <v>120</v>
      </c>
      <c r="K1194" t="b">
        <v>0</v>
      </c>
      <c r="L1194">
        <v>1</v>
      </c>
      <c r="M1194">
        <v>1</v>
      </c>
      <c r="N1194">
        <v>1</v>
      </c>
      <c r="O1194">
        <v>1</v>
      </c>
      <c r="P1194">
        <v>1</v>
      </c>
      <c r="Q1194">
        <v>1</v>
      </c>
    </row>
    <row r="1195" spans="1:17" x14ac:dyDescent="0.3">
      <c r="A1195" t="s">
        <v>41</v>
      </c>
      <c r="B1195">
        <v>55000</v>
      </c>
      <c r="C1195">
        <v>101000</v>
      </c>
      <c r="D1195">
        <f>AVERAGE(Table_Data[[#This Row],[Salary (Min)]:[Salary (Max)]])</f>
        <v>78000</v>
      </c>
      <c r="E1195" t="s">
        <v>7589</v>
      </c>
      <c r="F1195" t="s">
        <v>5799</v>
      </c>
      <c r="G1195" t="s">
        <v>7726</v>
      </c>
      <c r="H1195" t="s">
        <v>118</v>
      </c>
      <c r="I1195" t="s">
        <v>222</v>
      </c>
      <c r="J1195" t="s">
        <v>120</v>
      </c>
      <c r="K1195" t="b">
        <v>0</v>
      </c>
      <c r="L1195">
        <v>0</v>
      </c>
      <c r="M1195">
        <v>0</v>
      </c>
      <c r="N1195">
        <v>0</v>
      </c>
      <c r="O1195">
        <v>0</v>
      </c>
      <c r="P1195">
        <v>0</v>
      </c>
      <c r="Q1195">
        <v>1</v>
      </c>
    </row>
    <row r="1196" spans="1:17" x14ac:dyDescent="0.3">
      <c r="A1196" t="s">
        <v>41</v>
      </c>
      <c r="B1196">
        <v>55000</v>
      </c>
      <c r="C1196">
        <v>101000</v>
      </c>
      <c r="D1196">
        <f>AVERAGE(Table_Data[[#This Row],[Salary (Min)]:[Salary (Max)]])</f>
        <v>78000</v>
      </c>
      <c r="E1196" t="s">
        <v>7588</v>
      </c>
      <c r="F1196" t="s">
        <v>174</v>
      </c>
      <c r="G1196" t="s">
        <v>7719</v>
      </c>
      <c r="H1196" t="s">
        <v>91</v>
      </c>
      <c r="I1196" t="s">
        <v>46</v>
      </c>
      <c r="J1196" t="s">
        <v>160</v>
      </c>
      <c r="K1196" t="b">
        <v>0</v>
      </c>
      <c r="L1196">
        <v>0</v>
      </c>
      <c r="M1196">
        <v>0</v>
      </c>
      <c r="N1196">
        <v>0</v>
      </c>
      <c r="O1196">
        <v>0</v>
      </c>
      <c r="P1196">
        <v>1</v>
      </c>
      <c r="Q1196">
        <v>1</v>
      </c>
    </row>
    <row r="1197" spans="1:17" x14ac:dyDescent="0.3">
      <c r="A1197" t="s">
        <v>41</v>
      </c>
      <c r="B1197">
        <v>55000</v>
      </c>
      <c r="C1197">
        <v>101000</v>
      </c>
      <c r="D1197">
        <f>AVERAGE(Table_Data[[#This Row],[Salary (Min)]:[Salary (Max)]])</f>
        <v>78000</v>
      </c>
      <c r="E1197" t="s">
        <v>6264</v>
      </c>
      <c r="F1197" t="s">
        <v>174</v>
      </c>
      <c r="G1197" t="s">
        <v>7719</v>
      </c>
      <c r="H1197" t="s">
        <v>118</v>
      </c>
      <c r="I1197" t="s">
        <v>46</v>
      </c>
      <c r="J1197" t="s">
        <v>47</v>
      </c>
      <c r="K1197" t="b">
        <v>0</v>
      </c>
      <c r="L1197">
        <v>1</v>
      </c>
      <c r="M1197">
        <v>0</v>
      </c>
      <c r="N1197">
        <v>0</v>
      </c>
      <c r="O1197">
        <v>0</v>
      </c>
      <c r="P1197">
        <v>0</v>
      </c>
      <c r="Q1197">
        <v>0</v>
      </c>
    </row>
    <row r="1198" spans="1:17" x14ac:dyDescent="0.3">
      <c r="A1198" t="s">
        <v>41</v>
      </c>
      <c r="B1198">
        <v>55000</v>
      </c>
      <c r="C1198">
        <v>101000</v>
      </c>
      <c r="D1198">
        <f>AVERAGE(Table_Data[[#This Row],[Salary (Min)]:[Salary (Max)]])</f>
        <v>78000</v>
      </c>
      <c r="E1198" t="s">
        <v>7593</v>
      </c>
      <c r="F1198" t="s">
        <v>174</v>
      </c>
      <c r="G1198" t="s">
        <v>7719</v>
      </c>
      <c r="H1198" t="s">
        <v>20</v>
      </c>
      <c r="I1198" t="s">
        <v>222</v>
      </c>
      <c r="J1198" t="s">
        <v>160</v>
      </c>
      <c r="K1198" t="b">
        <v>0</v>
      </c>
      <c r="L1198">
        <v>1</v>
      </c>
      <c r="M1198">
        <v>0</v>
      </c>
      <c r="N1198">
        <v>0</v>
      </c>
      <c r="O1198">
        <v>0</v>
      </c>
      <c r="P1198">
        <v>0</v>
      </c>
      <c r="Q1198">
        <v>1</v>
      </c>
    </row>
    <row r="1199" spans="1:17" x14ac:dyDescent="0.3">
      <c r="A1199" t="s">
        <v>41</v>
      </c>
      <c r="B1199">
        <v>55000</v>
      </c>
      <c r="C1199">
        <v>101000</v>
      </c>
      <c r="D1199">
        <f>AVERAGE(Table_Data[[#This Row],[Salary (Min)]:[Salary (Max)]])</f>
        <v>78000</v>
      </c>
      <c r="E1199" t="s">
        <v>7591</v>
      </c>
      <c r="F1199" t="s">
        <v>174</v>
      </c>
      <c r="G1199" t="s">
        <v>7719</v>
      </c>
      <c r="H1199" t="s">
        <v>91</v>
      </c>
      <c r="I1199" t="s">
        <v>46</v>
      </c>
      <c r="J1199" t="s">
        <v>441</v>
      </c>
      <c r="K1199" t="b">
        <v>0</v>
      </c>
      <c r="L1199">
        <v>0</v>
      </c>
      <c r="M1199">
        <v>0</v>
      </c>
      <c r="N1199">
        <v>0</v>
      </c>
      <c r="O1199">
        <v>0</v>
      </c>
      <c r="P1199">
        <v>0</v>
      </c>
      <c r="Q1199">
        <v>0</v>
      </c>
    </row>
    <row r="1200" spans="1:17" x14ac:dyDescent="0.3">
      <c r="A1200" t="s">
        <v>41</v>
      </c>
      <c r="B1200">
        <v>55000</v>
      </c>
      <c r="C1200">
        <v>103000</v>
      </c>
      <c r="D1200">
        <f>AVERAGE(Table_Data[[#This Row],[Salary (Min)]:[Salary (Max)]])</f>
        <v>79000</v>
      </c>
      <c r="E1200" t="s">
        <v>6535</v>
      </c>
      <c r="F1200" t="s">
        <v>245</v>
      </c>
      <c r="G1200" t="s">
        <v>7669</v>
      </c>
      <c r="H1200" t="s">
        <v>20</v>
      </c>
      <c r="I1200" t="s">
        <v>222</v>
      </c>
      <c r="J1200" t="s">
        <v>47</v>
      </c>
      <c r="K1200" t="b">
        <v>0</v>
      </c>
      <c r="L1200">
        <v>1</v>
      </c>
      <c r="M1200">
        <v>0</v>
      </c>
      <c r="N1200">
        <v>0</v>
      </c>
      <c r="O1200">
        <v>1</v>
      </c>
      <c r="P1200">
        <v>1</v>
      </c>
      <c r="Q1200">
        <v>1</v>
      </c>
    </row>
    <row r="1201" spans="1:17" x14ac:dyDescent="0.3">
      <c r="A1201" t="s">
        <v>41</v>
      </c>
      <c r="B1201">
        <v>55000</v>
      </c>
      <c r="C1201">
        <v>103000</v>
      </c>
      <c r="D1201">
        <f>AVERAGE(Table_Data[[#This Row],[Salary (Min)]:[Salary (Max)]])</f>
        <v>79000</v>
      </c>
      <c r="E1201" t="s">
        <v>6534</v>
      </c>
      <c r="F1201" t="s">
        <v>354</v>
      </c>
      <c r="G1201" t="s">
        <v>7675</v>
      </c>
      <c r="H1201" t="s">
        <v>91</v>
      </c>
      <c r="I1201" t="s">
        <v>37</v>
      </c>
      <c r="J1201" t="s">
        <v>39</v>
      </c>
      <c r="K1201" t="b">
        <v>1</v>
      </c>
      <c r="L1201">
        <v>1</v>
      </c>
      <c r="M1201">
        <v>0</v>
      </c>
      <c r="N1201">
        <v>0</v>
      </c>
      <c r="O1201">
        <v>0</v>
      </c>
      <c r="P1201">
        <v>0</v>
      </c>
      <c r="Q1201">
        <v>1</v>
      </c>
    </row>
    <row r="1202" spans="1:17" x14ac:dyDescent="0.3">
      <c r="A1202" t="s">
        <v>41</v>
      </c>
      <c r="B1202">
        <v>55000</v>
      </c>
      <c r="C1202">
        <v>103000</v>
      </c>
      <c r="D1202">
        <f>AVERAGE(Table_Data[[#This Row],[Salary (Min)]:[Salary (Max)]])</f>
        <v>79000</v>
      </c>
      <c r="E1202" t="s">
        <v>6533</v>
      </c>
      <c r="F1202" t="s">
        <v>354</v>
      </c>
      <c r="G1202" t="s">
        <v>7675</v>
      </c>
      <c r="H1202" t="s">
        <v>118</v>
      </c>
      <c r="I1202" t="s">
        <v>37</v>
      </c>
      <c r="J1202" t="s">
        <v>106</v>
      </c>
      <c r="K1202" t="b">
        <v>0</v>
      </c>
      <c r="L1202">
        <v>1</v>
      </c>
      <c r="M1202">
        <v>1</v>
      </c>
      <c r="N1202">
        <v>1</v>
      </c>
      <c r="O1202">
        <v>1</v>
      </c>
      <c r="P1202">
        <v>0</v>
      </c>
      <c r="Q1202">
        <v>1</v>
      </c>
    </row>
    <row r="1203" spans="1:17" x14ac:dyDescent="0.3">
      <c r="A1203" t="s">
        <v>41</v>
      </c>
      <c r="B1203">
        <v>55000</v>
      </c>
      <c r="C1203">
        <v>103000</v>
      </c>
      <c r="D1203">
        <f>AVERAGE(Table_Data[[#This Row],[Salary (Min)]:[Salary (Max)]])</f>
        <v>79000</v>
      </c>
      <c r="E1203" t="s">
        <v>6536</v>
      </c>
      <c r="F1203" t="s">
        <v>354</v>
      </c>
      <c r="G1203" t="s">
        <v>7675</v>
      </c>
      <c r="H1203" t="s">
        <v>118</v>
      </c>
      <c r="I1203" t="s">
        <v>178</v>
      </c>
      <c r="J1203" t="s">
        <v>39</v>
      </c>
      <c r="K1203" t="b">
        <v>0</v>
      </c>
      <c r="L1203">
        <v>0</v>
      </c>
      <c r="M1203">
        <v>1</v>
      </c>
      <c r="N1203">
        <v>0</v>
      </c>
      <c r="O1203">
        <v>1</v>
      </c>
      <c r="P1203">
        <v>0</v>
      </c>
      <c r="Q1203">
        <v>1</v>
      </c>
    </row>
    <row r="1204" spans="1:17" x14ac:dyDescent="0.3">
      <c r="A1204" t="s">
        <v>41</v>
      </c>
      <c r="B1204">
        <v>55000</v>
      </c>
      <c r="C1204">
        <v>103000</v>
      </c>
      <c r="D1204">
        <f>AVERAGE(Table_Data[[#This Row],[Salary (Min)]:[Salary (Max)]])</f>
        <v>79000</v>
      </c>
      <c r="E1204" t="s">
        <v>6539</v>
      </c>
      <c r="F1204" t="s">
        <v>354</v>
      </c>
      <c r="G1204" t="s">
        <v>7675</v>
      </c>
      <c r="H1204" t="s">
        <v>91</v>
      </c>
      <c r="I1204" t="s">
        <v>194</v>
      </c>
      <c r="J1204" t="s">
        <v>39</v>
      </c>
      <c r="K1204" t="b">
        <v>0</v>
      </c>
      <c r="L1204">
        <v>0</v>
      </c>
      <c r="M1204">
        <v>0</v>
      </c>
      <c r="N1204">
        <v>0</v>
      </c>
      <c r="O1204">
        <v>0</v>
      </c>
      <c r="P1204">
        <v>0</v>
      </c>
      <c r="Q1204">
        <v>1</v>
      </c>
    </row>
    <row r="1205" spans="1:17" x14ac:dyDescent="0.3">
      <c r="A1205" t="s">
        <v>41</v>
      </c>
      <c r="B1205">
        <v>55000</v>
      </c>
      <c r="C1205">
        <v>103000</v>
      </c>
      <c r="D1205">
        <f>AVERAGE(Table_Data[[#This Row],[Salary (Min)]:[Salary (Max)]])</f>
        <v>79000</v>
      </c>
      <c r="E1205" t="s">
        <v>6538</v>
      </c>
      <c r="F1205" t="s">
        <v>354</v>
      </c>
      <c r="G1205" t="s">
        <v>7675</v>
      </c>
      <c r="H1205" t="s">
        <v>20</v>
      </c>
      <c r="I1205" t="s">
        <v>222</v>
      </c>
      <c r="J1205" t="s">
        <v>120</v>
      </c>
      <c r="K1205" t="b">
        <v>0</v>
      </c>
      <c r="L1205">
        <v>1</v>
      </c>
      <c r="M1205">
        <v>1</v>
      </c>
      <c r="N1205">
        <v>0</v>
      </c>
      <c r="O1205">
        <v>1</v>
      </c>
      <c r="P1205">
        <v>0</v>
      </c>
      <c r="Q1205">
        <v>1</v>
      </c>
    </row>
    <row r="1206" spans="1:17" x14ac:dyDescent="0.3">
      <c r="A1206" t="s">
        <v>41</v>
      </c>
      <c r="B1206">
        <v>55000</v>
      </c>
      <c r="C1206">
        <v>103000</v>
      </c>
      <c r="D1206">
        <f>AVERAGE(Table_Data[[#This Row],[Salary (Min)]:[Salary (Max)]])</f>
        <v>79000</v>
      </c>
      <c r="E1206" t="s">
        <v>6537</v>
      </c>
      <c r="F1206" t="s">
        <v>354</v>
      </c>
      <c r="G1206" t="s">
        <v>7675</v>
      </c>
      <c r="H1206" t="s">
        <v>20</v>
      </c>
      <c r="I1206" t="s">
        <v>336</v>
      </c>
      <c r="J1206" t="s">
        <v>160</v>
      </c>
      <c r="K1206" t="b">
        <v>0</v>
      </c>
      <c r="L1206">
        <v>1</v>
      </c>
      <c r="M1206">
        <v>0</v>
      </c>
      <c r="N1206">
        <v>0</v>
      </c>
      <c r="O1206">
        <v>1</v>
      </c>
      <c r="P1206">
        <v>0</v>
      </c>
      <c r="Q1206">
        <v>0</v>
      </c>
    </row>
    <row r="1207" spans="1:17" x14ac:dyDescent="0.3">
      <c r="A1207" t="s">
        <v>41</v>
      </c>
      <c r="B1207">
        <v>55000</v>
      </c>
      <c r="C1207">
        <v>103000</v>
      </c>
      <c r="D1207">
        <f>AVERAGE(Table_Data[[#This Row],[Salary (Min)]:[Salary (Max)]])</f>
        <v>79000</v>
      </c>
      <c r="E1207" t="s">
        <v>6529</v>
      </c>
      <c r="F1207" t="s">
        <v>354</v>
      </c>
      <c r="G1207" t="s">
        <v>7675</v>
      </c>
      <c r="H1207" t="s">
        <v>35</v>
      </c>
      <c r="I1207" t="s">
        <v>37</v>
      </c>
      <c r="J1207" t="s">
        <v>229</v>
      </c>
      <c r="K1207" t="b">
        <v>0</v>
      </c>
      <c r="L1207">
        <v>1</v>
      </c>
      <c r="M1207">
        <v>0</v>
      </c>
      <c r="N1207">
        <v>0</v>
      </c>
      <c r="O1207">
        <v>1</v>
      </c>
      <c r="P1207">
        <v>0</v>
      </c>
      <c r="Q1207">
        <v>1</v>
      </c>
    </row>
    <row r="1208" spans="1:17" x14ac:dyDescent="0.3">
      <c r="A1208" t="s">
        <v>41</v>
      </c>
      <c r="B1208">
        <v>55000</v>
      </c>
      <c r="C1208">
        <v>103000</v>
      </c>
      <c r="D1208">
        <f>AVERAGE(Table_Data[[#This Row],[Salary (Min)]:[Salary (Max)]])</f>
        <v>79000</v>
      </c>
      <c r="E1208" t="s">
        <v>6528</v>
      </c>
      <c r="F1208" t="s">
        <v>217</v>
      </c>
      <c r="G1208" t="s">
        <v>7671</v>
      </c>
      <c r="H1208" t="s">
        <v>20</v>
      </c>
      <c r="I1208" t="s">
        <v>37</v>
      </c>
      <c r="J1208" t="s">
        <v>39</v>
      </c>
      <c r="K1208" t="b">
        <v>0</v>
      </c>
      <c r="L1208">
        <v>1</v>
      </c>
      <c r="M1208">
        <v>0</v>
      </c>
      <c r="N1208">
        <v>0</v>
      </c>
      <c r="O1208">
        <v>0</v>
      </c>
      <c r="P1208">
        <v>1</v>
      </c>
      <c r="Q1208">
        <v>1</v>
      </c>
    </row>
    <row r="1209" spans="1:17" x14ac:dyDescent="0.3">
      <c r="A1209" t="s">
        <v>41</v>
      </c>
      <c r="B1209">
        <v>55000</v>
      </c>
      <c r="C1209">
        <v>103000</v>
      </c>
      <c r="D1209">
        <f>AVERAGE(Table_Data[[#This Row],[Salary (Min)]:[Salary (Max)]])</f>
        <v>79000</v>
      </c>
      <c r="E1209" t="s">
        <v>6527</v>
      </c>
      <c r="F1209" t="s">
        <v>1651</v>
      </c>
      <c r="G1209" t="s">
        <v>7667</v>
      </c>
      <c r="H1209" t="s">
        <v>35</v>
      </c>
      <c r="I1209" t="s">
        <v>202</v>
      </c>
      <c r="J1209" t="s">
        <v>24</v>
      </c>
      <c r="K1209" t="b">
        <v>0</v>
      </c>
      <c r="L1209">
        <v>1</v>
      </c>
      <c r="M1209">
        <v>0</v>
      </c>
      <c r="N1209">
        <v>0</v>
      </c>
      <c r="O1209">
        <v>1</v>
      </c>
      <c r="P1209">
        <v>0</v>
      </c>
      <c r="Q1209">
        <v>1</v>
      </c>
    </row>
    <row r="1210" spans="1:17" x14ac:dyDescent="0.3">
      <c r="A1210" t="s">
        <v>41</v>
      </c>
      <c r="B1210">
        <v>55000</v>
      </c>
      <c r="C1210">
        <v>103000</v>
      </c>
      <c r="D1210">
        <f>AVERAGE(Table_Data[[#This Row],[Salary (Min)]:[Salary (Max)]])</f>
        <v>79000</v>
      </c>
      <c r="E1210" t="s">
        <v>6530</v>
      </c>
      <c r="F1210" t="s">
        <v>354</v>
      </c>
      <c r="G1210" t="s">
        <v>7675</v>
      </c>
      <c r="H1210" t="s">
        <v>91</v>
      </c>
      <c r="I1210" t="s">
        <v>178</v>
      </c>
      <c r="J1210" t="s">
        <v>106</v>
      </c>
      <c r="K1210" t="b">
        <v>0</v>
      </c>
      <c r="L1210">
        <v>1</v>
      </c>
      <c r="M1210">
        <v>1</v>
      </c>
      <c r="N1210">
        <v>0</v>
      </c>
      <c r="O1210">
        <v>1</v>
      </c>
      <c r="P1210">
        <v>1</v>
      </c>
      <c r="Q1210">
        <v>1</v>
      </c>
    </row>
    <row r="1211" spans="1:17" x14ac:dyDescent="0.3">
      <c r="A1211" t="s">
        <v>41</v>
      </c>
      <c r="B1211">
        <v>55000</v>
      </c>
      <c r="C1211">
        <v>103000</v>
      </c>
      <c r="D1211">
        <f>AVERAGE(Table_Data[[#This Row],[Salary (Min)]:[Salary (Max)]])</f>
        <v>79000</v>
      </c>
      <c r="E1211" t="s">
        <v>6264</v>
      </c>
      <c r="F1211" t="s">
        <v>354</v>
      </c>
      <c r="G1211" t="s">
        <v>7675</v>
      </c>
      <c r="H1211" t="s">
        <v>118</v>
      </c>
      <c r="I1211" t="s">
        <v>46</v>
      </c>
      <c r="J1211" t="s">
        <v>47</v>
      </c>
      <c r="K1211" t="b">
        <v>0</v>
      </c>
      <c r="L1211">
        <v>0</v>
      </c>
      <c r="M1211">
        <v>0</v>
      </c>
      <c r="N1211">
        <v>0</v>
      </c>
      <c r="O1211">
        <v>0</v>
      </c>
      <c r="P1211">
        <v>0</v>
      </c>
      <c r="Q1211">
        <v>0</v>
      </c>
    </row>
    <row r="1212" spans="1:17" x14ac:dyDescent="0.3">
      <c r="A1212" t="s">
        <v>41</v>
      </c>
      <c r="B1212">
        <v>55000</v>
      </c>
      <c r="C1212">
        <v>103000</v>
      </c>
      <c r="D1212">
        <f>AVERAGE(Table_Data[[#This Row],[Salary (Min)]:[Salary (Max)]])</f>
        <v>79000</v>
      </c>
      <c r="E1212" t="s">
        <v>6531</v>
      </c>
      <c r="F1212" t="s">
        <v>1664</v>
      </c>
      <c r="G1212" t="s">
        <v>7846</v>
      </c>
      <c r="H1212" t="s">
        <v>91</v>
      </c>
      <c r="I1212" t="s">
        <v>222</v>
      </c>
      <c r="J1212" t="s">
        <v>39</v>
      </c>
      <c r="K1212" t="b">
        <v>0</v>
      </c>
      <c r="L1212">
        <v>1</v>
      </c>
      <c r="M1212">
        <v>0</v>
      </c>
      <c r="N1212">
        <v>0</v>
      </c>
      <c r="O1212">
        <v>1</v>
      </c>
      <c r="P1212">
        <v>1</v>
      </c>
      <c r="Q1212">
        <v>1</v>
      </c>
    </row>
    <row r="1213" spans="1:17" x14ac:dyDescent="0.3">
      <c r="A1213" t="s">
        <v>41</v>
      </c>
      <c r="B1213">
        <v>55000</v>
      </c>
      <c r="C1213">
        <v>103000</v>
      </c>
      <c r="D1213">
        <f>AVERAGE(Table_Data[[#This Row],[Salary (Min)]:[Salary (Max)]])</f>
        <v>79000</v>
      </c>
      <c r="E1213" t="s">
        <v>6252</v>
      </c>
      <c r="F1213" t="s">
        <v>1651</v>
      </c>
      <c r="G1213" t="s">
        <v>7667</v>
      </c>
      <c r="H1213" t="s">
        <v>28</v>
      </c>
      <c r="I1213" t="s">
        <v>222</v>
      </c>
      <c r="J1213" t="s">
        <v>31</v>
      </c>
      <c r="K1213" t="b">
        <v>0</v>
      </c>
      <c r="L1213">
        <v>0</v>
      </c>
      <c r="M1213">
        <v>0</v>
      </c>
      <c r="N1213">
        <v>0</v>
      </c>
      <c r="O1213">
        <v>0</v>
      </c>
      <c r="P1213">
        <v>0</v>
      </c>
      <c r="Q1213">
        <v>1</v>
      </c>
    </row>
    <row r="1214" spans="1:17" x14ac:dyDescent="0.3">
      <c r="A1214" t="s">
        <v>41</v>
      </c>
      <c r="B1214">
        <v>55000</v>
      </c>
      <c r="C1214">
        <v>103000</v>
      </c>
      <c r="D1214">
        <f>AVERAGE(Table_Data[[#This Row],[Salary (Min)]:[Salary (Max)]])</f>
        <v>79000</v>
      </c>
      <c r="E1214" t="s">
        <v>6546</v>
      </c>
      <c r="F1214" t="s">
        <v>354</v>
      </c>
      <c r="G1214" t="s">
        <v>7675</v>
      </c>
      <c r="H1214" t="s">
        <v>28</v>
      </c>
      <c r="I1214" t="s">
        <v>29</v>
      </c>
      <c r="J1214" t="s">
        <v>31</v>
      </c>
      <c r="K1214" t="b">
        <v>0</v>
      </c>
      <c r="L1214">
        <v>1</v>
      </c>
      <c r="M1214">
        <v>0</v>
      </c>
      <c r="N1214">
        <v>0</v>
      </c>
      <c r="O1214">
        <v>0</v>
      </c>
      <c r="P1214">
        <v>0</v>
      </c>
      <c r="Q1214">
        <v>1</v>
      </c>
    </row>
    <row r="1215" spans="1:17" x14ac:dyDescent="0.3">
      <c r="A1215" t="s">
        <v>41</v>
      </c>
      <c r="B1215">
        <v>55000</v>
      </c>
      <c r="C1215">
        <v>103000</v>
      </c>
      <c r="D1215">
        <f>AVERAGE(Table_Data[[#This Row],[Salary (Min)]:[Salary (Max)]])</f>
        <v>79000</v>
      </c>
      <c r="E1215" t="s">
        <v>6547</v>
      </c>
      <c r="F1215" t="s">
        <v>1651</v>
      </c>
      <c r="G1215" t="s">
        <v>7667</v>
      </c>
      <c r="H1215" t="s">
        <v>35</v>
      </c>
      <c r="I1215" t="s">
        <v>29</v>
      </c>
      <c r="J1215" t="s">
        <v>39</v>
      </c>
      <c r="K1215" t="b">
        <v>0</v>
      </c>
      <c r="L1215">
        <v>1</v>
      </c>
      <c r="M1215">
        <v>1</v>
      </c>
      <c r="N1215">
        <v>0</v>
      </c>
      <c r="O1215">
        <v>1</v>
      </c>
      <c r="P1215">
        <v>1</v>
      </c>
      <c r="Q1215">
        <v>1</v>
      </c>
    </row>
    <row r="1216" spans="1:17" x14ac:dyDescent="0.3">
      <c r="A1216" t="s">
        <v>41</v>
      </c>
      <c r="B1216">
        <v>55000</v>
      </c>
      <c r="C1216">
        <v>103000</v>
      </c>
      <c r="D1216">
        <f>AVERAGE(Table_Data[[#This Row],[Salary (Min)]:[Salary (Max)]])</f>
        <v>79000</v>
      </c>
      <c r="E1216" t="s">
        <v>6550</v>
      </c>
      <c r="F1216" t="s">
        <v>354</v>
      </c>
      <c r="G1216" t="s">
        <v>7675</v>
      </c>
      <c r="H1216" t="s">
        <v>91</v>
      </c>
      <c r="I1216" t="s">
        <v>37</v>
      </c>
      <c r="J1216" t="s">
        <v>39</v>
      </c>
      <c r="K1216" t="b">
        <v>0</v>
      </c>
      <c r="L1216">
        <v>1</v>
      </c>
      <c r="M1216">
        <v>0</v>
      </c>
      <c r="N1216">
        <v>0</v>
      </c>
      <c r="O1216">
        <v>0</v>
      </c>
      <c r="P1216">
        <v>0</v>
      </c>
      <c r="Q1216">
        <v>0</v>
      </c>
    </row>
    <row r="1217" spans="1:17" x14ac:dyDescent="0.3">
      <c r="A1217" t="s">
        <v>41</v>
      </c>
      <c r="B1217">
        <v>55000</v>
      </c>
      <c r="C1217">
        <v>103000</v>
      </c>
      <c r="D1217">
        <f>AVERAGE(Table_Data[[#This Row],[Salary (Min)]:[Salary (Max)]])</f>
        <v>79000</v>
      </c>
      <c r="E1217" t="s">
        <v>6549</v>
      </c>
      <c r="F1217" t="s">
        <v>217</v>
      </c>
      <c r="G1217" t="s">
        <v>7671</v>
      </c>
      <c r="H1217" t="s">
        <v>118</v>
      </c>
      <c r="I1217" t="s">
        <v>543</v>
      </c>
      <c r="J1217" t="s">
        <v>39</v>
      </c>
      <c r="K1217" t="b">
        <v>0</v>
      </c>
      <c r="L1217">
        <v>1</v>
      </c>
      <c r="M1217">
        <v>1</v>
      </c>
      <c r="N1217">
        <v>1</v>
      </c>
      <c r="O1217">
        <v>1</v>
      </c>
      <c r="P1217">
        <v>0</v>
      </c>
      <c r="Q1217">
        <v>1</v>
      </c>
    </row>
    <row r="1218" spans="1:17" x14ac:dyDescent="0.3">
      <c r="A1218" t="s">
        <v>41</v>
      </c>
      <c r="B1218">
        <v>55000</v>
      </c>
      <c r="C1218">
        <v>103000</v>
      </c>
      <c r="D1218">
        <f>AVERAGE(Table_Data[[#This Row],[Salary (Min)]:[Salary (Max)]])</f>
        <v>79000</v>
      </c>
      <c r="E1218" t="s">
        <v>6548</v>
      </c>
      <c r="F1218" t="s">
        <v>1651</v>
      </c>
      <c r="G1218" t="s">
        <v>7667</v>
      </c>
      <c r="H1218" t="s">
        <v>118</v>
      </c>
      <c r="I1218" t="s">
        <v>282</v>
      </c>
      <c r="J1218" t="s">
        <v>39</v>
      </c>
      <c r="K1218" t="b">
        <v>0</v>
      </c>
      <c r="L1218">
        <v>1</v>
      </c>
      <c r="M1218">
        <v>1</v>
      </c>
      <c r="N1218">
        <v>0</v>
      </c>
      <c r="O1218">
        <v>1</v>
      </c>
      <c r="P1218">
        <v>0</v>
      </c>
      <c r="Q1218">
        <v>0</v>
      </c>
    </row>
    <row r="1219" spans="1:17" x14ac:dyDescent="0.3">
      <c r="A1219" t="s">
        <v>41</v>
      </c>
      <c r="B1219">
        <v>55000</v>
      </c>
      <c r="C1219">
        <v>103000</v>
      </c>
      <c r="D1219">
        <f>AVERAGE(Table_Data[[#This Row],[Salary (Min)]:[Salary (Max)]])</f>
        <v>79000</v>
      </c>
      <c r="E1219" t="s">
        <v>6541</v>
      </c>
      <c r="F1219" t="s">
        <v>354</v>
      </c>
      <c r="G1219" t="s">
        <v>7675</v>
      </c>
      <c r="H1219" t="s">
        <v>91</v>
      </c>
      <c r="I1219" t="s">
        <v>46</v>
      </c>
      <c r="J1219" t="s">
        <v>39</v>
      </c>
      <c r="K1219" t="b">
        <v>0</v>
      </c>
      <c r="L1219">
        <v>1</v>
      </c>
      <c r="M1219">
        <v>0</v>
      </c>
      <c r="N1219">
        <v>0</v>
      </c>
      <c r="O1219">
        <v>0</v>
      </c>
      <c r="P1219">
        <v>0</v>
      </c>
      <c r="Q1219">
        <v>0</v>
      </c>
    </row>
    <row r="1220" spans="1:17" x14ac:dyDescent="0.3">
      <c r="A1220" t="s">
        <v>41</v>
      </c>
      <c r="B1220">
        <v>55000</v>
      </c>
      <c r="C1220">
        <v>103000</v>
      </c>
      <c r="D1220">
        <f>AVERAGE(Table_Data[[#This Row],[Salary (Min)]:[Salary (Max)]])</f>
        <v>79000</v>
      </c>
      <c r="E1220" t="s">
        <v>6224</v>
      </c>
      <c r="F1220" t="s">
        <v>354</v>
      </c>
      <c r="G1220" t="s">
        <v>7675</v>
      </c>
      <c r="H1220" t="s">
        <v>91</v>
      </c>
      <c r="I1220" t="s">
        <v>366</v>
      </c>
      <c r="J1220" t="s">
        <v>155</v>
      </c>
      <c r="K1220" t="b">
        <v>0</v>
      </c>
      <c r="L1220">
        <v>1</v>
      </c>
      <c r="M1220">
        <v>0</v>
      </c>
      <c r="N1220">
        <v>0</v>
      </c>
      <c r="O1220">
        <v>0</v>
      </c>
      <c r="P1220">
        <v>0</v>
      </c>
      <c r="Q1220">
        <v>1</v>
      </c>
    </row>
    <row r="1221" spans="1:17" x14ac:dyDescent="0.3">
      <c r="A1221" t="s">
        <v>41</v>
      </c>
      <c r="B1221">
        <v>55000</v>
      </c>
      <c r="C1221">
        <v>103000</v>
      </c>
      <c r="D1221">
        <f>AVERAGE(Table_Data[[#This Row],[Salary (Min)]:[Salary (Max)]])</f>
        <v>79000</v>
      </c>
      <c r="E1221" t="s">
        <v>6542</v>
      </c>
      <c r="F1221" t="s">
        <v>1681</v>
      </c>
      <c r="G1221" t="s">
        <v>7777</v>
      </c>
      <c r="H1221" t="s">
        <v>35</v>
      </c>
      <c r="I1221" t="s">
        <v>222</v>
      </c>
      <c r="J1221" t="s">
        <v>24</v>
      </c>
      <c r="K1221" t="b">
        <v>0</v>
      </c>
      <c r="L1221">
        <v>1</v>
      </c>
      <c r="M1221">
        <v>0</v>
      </c>
      <c r="N1221">
        <v>0</v>
      </c>
      <c r="O1221">
        <v>0</v>
      </c>
      <c r="P1221">
        <v>0</v>
      </c>
      <c r="Q1221">
        <v>0</v>
      </c>
    </row>
    <row r="1222" spans="1:17" x14ac:dyDescent="0.3">
      <c r="A1222" t="s">
        <v>41</v>
      </c>
      <c r="B1222">
        <v>55000</v>
      </c>
      <c r="C1222">
        <v>103000</v>
      </c>
      <c r="D1222">
        <f>AVERAGE(Table_Data[[#This Row],[Salary (Min)]:[Salary (Max)]])</f>
        <v>79000</v>
      </c>
      <c r="E1222" t="s">
        <v>6545</v>
      </c>
      <c r="F1222" t="s">
        <v>354</v>
      </c>
      <c r="G1222" t="s">
        <v>7675</v>
      </c>
      <c r="H1222" t="s">
        <v>118</v>
      </c>
      <c r="I1222" t="s">
        <v>46</v>
      </c>
      <c r="J1222" t="s">
        <v>441</v>
      </c>
      <c r="K1222" t="b">
        <v>0</v>
      </c>
      <c r="L1222">
        <v>0</v>
      </c>
      <c r="M1222">
        <v>0</v>
      </c>
      <c r="N1222">
        <v>0</v>
      </c>
      <c r="O1222">
        <v>0</v>
      </c>
      <c r="P1222">
        <v>0</v>
      </c>
      <c r="Q1222">
        <v>1</v>
      </c>
    </row>
    <row r="1223" spans="1:17" x14ac:dyDescent="0.3">
      <c r="A1223" t="s">
        <v>41</v>
      </c>
      <c r="B1223">
        <v>55000</v>
      </c>
      <c r="C1223">
        <v>103000</v>
      </c>
      <c r="D1223">
        <f>AVERAGE(Table_Data[[#This Row],[Salary (Min)]:[Salary (Max)]])</f>
        <v>79000</v>
      </c>
      <c r="E1223" t="s">
        <v>6544</v>
      </c>
      <c r="F1223" t="s">
        <v>1705</v>
      </c>
      <c r="G1223" t="s">
        <v>7748</v>
      </c>
      <c r="H1223" t="s">
        <v>91</v>
      </c>
      <c r="I1223" t="s">
        <v>99</v>
      </c>
      <c r="J1223" t="s">
        <v>39</v>
      </c>
      <c r="K1223" t="b">
        <v>0</v>
      </c>
      <c r="L1223">
        <v>1</v>
      </c>
      <c r="M1223">
        <v>1</v>
      </c>
      <c r="N1223">
        <v>0</v>
      </c>
      <c r="O1223">
        <v>1</v>
      </c>
      <c r="P1223">
        <v>0</v>
      </c>
      <c r="Q1223">
        <v>0</v>
      </c>
    </row>
    <row r="1224" spans="1:17" x14ac:dyDescent="0.3">
      <c r="A1224" t="s">
        <v>41</v>
      </c>
      <c r="B1224">
        <v>57000</v>
      </c>
      <c r="C1224">
        <v>67000</v>
      </c>
      <c r="D1224">
        <f>AVERAGE(Table_Data[[#This Row],[Salary (Min)]:[Salary (Max)]])</f>
        <v>62000</v>
      </c>
      <c r="E1224" t="s">
        <v>7142</v>
      </c>
      <c r="F1224" t="s">
        <v>4660</v>
      </c>
      <c r="G1224" t="s">
        <v>7824</v>
      </c>
      <c r="H1224" t="s">
        <v>20</v>
      </c>
      <c r="I1224" t="s">
        <v>178</v>
      </c>
      <c r="J1224" t="s">
        <v>120</v>
      </c>
      <c r="K1224" t="b">
        <v>0</v>
      </c>
      <c r="L1224">
        <v>1</v>
      </c>
      <c r="M1224">
        <v>0</v>
      </c>
      <c r="N1224">
        <v>0</v>
      </c>
      <c r="O1224">
        <v>0</v>
      </c>
      <c r="P1224">
        <v>0</v>
      </c>
      <c r="Q1224">
        <v>0</v>
      </c>
    </row>
    <row r="1225" spans="1:17" x14ac:dyDescent="0.3">
      <c r="A1225" t="s">
        <v>41</v>
      </c>
      <c r="B1225">
        <v>57000</v>
      </c>
      <c r="C1225">
        <v>67000</v>
      </c>
      <c r="D1225">
        <f>AVERAGE(Table_Data[[#This Row],[Salary (Min)]:[Salary (Max)]])</f>
        <v>62000</v>
      </c>
      <c r="E1225" t="s">
        <v>6264</v>
      </c>
      <c r="F1225" t="s">
        <v>4660</v>
      </c>
      <c r="G1225" t="s">
        <v>7824</v>
      </c>
      <c r="H1225" t="s">
        <v>118</v>
      </c>
      <c r="I1225" t="s">
        <v>46</v>
      </c>
      <c r="J1225" t="s">
        <v>47</v>
      </c>
      <c r="K1225" t="b">
        <v>0</v>
      </c>
      <c r="L1225">
        <v>0</v>
      </c>
      <c r="M1225">
        <v>1</v>
      </c>
      <c r="N1225">
        <v>0</v>
      </c>
      <c r="O1225">
        <v>0</v>
      </c>
      <c r="P1225">
        <v>0</v>
      </c>
      <c r="Q1225">
        <v>0</v>
      </c>
    </row>
    <row r="1226" spans="1:17" x14ac:dyDescent="0.3">
      <c r="A1226" t="s">
        <v>41</v>
      </c>
      <c r="B1226">
        <v>57000</v>
      </c>
      <c r="C1226">
        <v>67000</v>
      </c>
      <c r="D1226">
        <f>AVERAGE(Table_Data[[#This Row],[Salary (Min)]:[Salary (Max)]])</f>
        <v>62000</v>
      </c>
      <c r="E1226" t="s">
        <v>7609</v>
      </c>
      <c r="F1226" t="s">
        <v>5953</v>
      </c>
      <c r="G1226" t="s">
        <v>7847</v>
      </c>
      <c r="H1226" t="s">
        <v>28</v>
      </c>
      <c r="I1226" t="s">
        <v>1188</v>
      </c>
      <c r="J1226" t="s">
        <v>132</v>
      </c>
      <c r="K1226" t="b">
        <v>0</v>
      </c>
      <c r="L1226">
        <v>0</v>
      </c>
      <c r="M1226">
        <v>0</v>
      </c>
      <c r="N1226">
        <v>0</v>
      </c>
      <c r="O1226">
        <v>0</v>
      </c>
      <c r="P1226">
        <v>0</v>
      </c>
      <c r="Q1226">
        <v>1</v>
      </c>
    </row>
    <row r="1227" spans="1:17" x14ac:dyDescent="0.3">
      <c r="A1227" t="s">
        <v>41</v>
      </c>
      <c r="B1227">
        <v>57000</v>
      </c>
      <c r="C1227">
        <v>67000</v>
      </c>
      <c r="D1227">
        <f>AVERAGE(Table_Data[[#This Row],[Salary (Min)]:[Salary (Max)]])</f>
        <v>62000</v>
      </c>
      <c r="E1227" t="s">
        <v>7606</v>
      </c>
      <c r="F1227" t="s">
        <v>3788</v>
      </c>
      <c r="G1227" t="s">
        <v>7829</v>
      </c>
      <c r="H1227" t="s">
        <v>118</v>
      </c>
      <c r="I1227" t="s">
        <v>178</v>
      </c>
      <c r="J1227" t="s">
        <v>106</v>
      </c>
      <c r="K1227" t="b">
        <v>0</v>
      </c>
      <c r="L1227">
        <v>0</v>
      </c>
      <c r="M1227">
        <v>0</v>
      </c>
      <c r="N1227">
        <v>0</v>
      </c>
      <c r="O1227">
        <v>0</v>
      </c>
      <c r="P1227">
        <v>0</v>
      </c>
      <c r="Q1227">
        <v>1</v>
      </c>
    </row>
    <row r="1228" spans="1:17" x14ac:dyDescent="0.3">
      <c r="A1228" t="s">
        <v>41</v>
      </c>
      <c r="B1228">
        <v>57000</v>
      </c>
      <c r="C1228">
        <v>67000</v>
      </c>
      <c r="D1228">
        <f>AVERAGE(Table_Data[[#This Row],[Salary (Min)]:[Salary (Max)]])</f>
        <v>62000</v>
      </c>
      <c r="E1228" t="s">
        <v>7607</v>
      </c>
      <c r="F1228" t="s">
        <v>4660</v>
      </c>
      <c r="G1228" t="s">
        <v>7824</v>
      </c>
      <c r="H1228" t="s">
        <v>51</v>
      </c>
      <c r="I1228" t="s">
        <v>46</v>
      </c>
      <c r="J1228" t="s">
        <v>24</v>
      </c>
      <c r="K1228" t="b">
        <v>0</v>
      </c>
      <c r="L1228">
        <v>0</v>
      </c>
      <c r="M1228">
        <v>1</v>
      </c>
      <c r="N1228">
        <v>0</v>
      </c>
      <c r="O1228">
        <v>0</v>
      </c>
      <c r="P1228">
        <v>0</v>
      </c>
      <c r="Q1228">
        <v>0</v>
      </c>
    </row>
    <row r="1229" spans="1:17" x14ac:dyDescent="0.3">
      <c r="A1229" t="s">
        <v>41</v>
      </c>
      <c r="B1229">
        <v>57000</v>
      </c>
      <c r="C1229">
        <v>67000</v>
      </c>
      <c r="D1229">
        <f>AVERAGE(Table_Data[[#This Row],[Salary (Min)]:[Salary (Max)]])</f>
        <v>62000</v>
      </c>
      <c r="E1229" t="s">
        <v>7608</v>
      </c>
      <c r="F1229" t="s">
        <v>4660</v>
      </c>
      <c r="G1229" t="s">
        <v>7824</v>
      </c>
      <c r="H1229" t="s">
        <v>118</v>
      </c>
      <c r="I1229" t="s">
        <v>5945</v>
      </c>
      <c r="J1229" t="s">
        <v>39</v>
      </c>
      <c r="K1229" t="b">
        <v>0</v>
      </c>
      <c r="L1229">
        <v>1</v>
      </c>
      <c r="M1229">
        <v>1</v>
      </c>
      <c r="N1229">
        <v>0</v>
      </c>
      <c r="O1229">
        <v>1</v>
      </c>
      <c r="P1229">
        <v>0</v>
      </c>
      <c r="Q1229">
        <v>0</v>
      </c>
    </row>
    <row r="1230" spans="1:17" x14ac:dyDescent="0.3">
      <c r="A1230" t="s">
        <v>41</v>
      </c>
      <c r="B1230">
        <v>57000</v>
      </c>
      <c r="C1230">
        <v>67000</v>
      </c>
      <c r="D1230">
        <f>AVERAGE(Table_Data[[#This Row],[Salary (Min)]:[Salary (Max)]])</f>
        <v>62000</v>
      </c>
      <c r="E1230" t="s">
        <v>6982</v>
      </c>
      <c r="F1230" t="s">
        <v>5956</v>
      </c>
      <c r="G1230" t="s">
        <v>7827</v>
      </c>
      <c r="H1230" t="s">
        <v>28</v>
      </c>
      <c r="I1230" t="s">
        <v>1489</v>
      </c>
      <c r="J1230" t="s">
        <v>132</v>
      </c>
      <c r="K1230" t="b">
        <v>0</v>
      </c>
      <c r="L1230">
        <v>1</v>
      </c>
      <c r="M1230">
        <v>0</v>
      </c>
      <c r="N1230">
        <v>0</v>
      </c>
      <c r="O1230">
        <v>1</v>
      </c>
      <c r="P1230">
        <v>1</v>
      </c>
      <c r="Q1230">
        <v>1</v>
      </c>
    </row>
    <row r="1231" spans="1:17" x14ac:dyDescent="0.3">
      <c r="A1231" t="s">
        <v>41</v>
      </c>
      <c r="B1231">
        <v>57000</v>
      </c>
      <c r="C1231">
        <v>67000</v>
      </c>
      <c r="D1231">
        <f>AVERAGE(Table_Data[[#This Row],[Salary (Min)]:[Salary (Max)]])</f>
        <v>62000</v>
      </c>
      <c r="E1231" t="s">
        <v>6264</v>
      </c>
      <c r="F1231" t="s">
        <v>4660</v>
      </c>
      <c r="G1231" t="s">
        <v>7824</v>
      </c>
      <c r="H1231" t="s">
        <v>118</v>
      </c>
      <c r="I1231" t="s">
        <v>46</v>
      </c>
      <c r="J1231" t="s">
        <v>47</v>
      </c>
      <c r="K1231" t="b">
        <v>0</v>
      </c>
      <c r="L1231">
        <v>0</v>
      </c>
      <c r="M1231">
        <v>0</v>
      </c>
      <c r="N1231">
        <v>0</v>
      </c>
      <c r="O1231">
        <v>0</v>
      </c>
      <c r="P1231">
        <v>0</v>
      </c>
      <c r="Q1231">
        <v>0</v>
      </c>
    </row>
    <row r="1232" spans="1:17" x14ac:dyDescent="0.3">
      <c r="A1232" t="s">
        <v>6172</v>
      </c>
      <c r="B1232">
        <v>57000</v>
      </c>
      <c r="C1232">
        <v>67000</v>
      </c>
      <c r="D1232">
        <f>AVERAGE(Table_Data[[#This Row],[Salary (Min)]:[Salary (Max)]])</f>
        <v>62000</v>
      </c>
      <c r="E1232" t="s">
        <v>7611</v>
      </c>
      <c r="F1232" t="s">
        <v>5967</v>
      </c>
      <c r="G1232" t="s">
        <v>7825</v>
      </c>
      <c r="H1232" t="s">
        <v>118</v>
      </c>
      <c r="I1232" t="s">
        <v>119</v>
      </c>
      <c r="J1232" t="s">
        <v>441</v>
      </c>
      <c r="K1232" t="b">
        <v>0</v>
      </c>
      <c r="L1232">
        <v>0</v>
      </c>
      <c r="M1232">
        <v>0</v>
      </c>
      <c r="N1232">
        <v>0</v>
      </c>
      <c r="O1232">
        <v>1</v>
      </c>
      <c r="P1232">
        <v>0</v>
      </c>
      <c r="Q1232">
        <v>0</v>
      </c>
    </row>
    <row r="1233" spans="1:17" x14ac:dyDescent="0.3">
      <c r="A1233" t="s">
        <v>41</v>
      </c>
      <c r="B1233">
        <v>57000</v>
      </c>
      <c r="C1233">
        <v>67000</v>
      </c>
      <c r="D1233">
        <f>AVERAGE(Table_Data[[#This Row],[Salary (Min)]:[Salary (Max)]])</f>
        <v>62000</v>
      </c>
      <c r="E1233" t="s">
        <v>7612</v>
      </c>
      <c r="F1233" t="s">
        <v>4660</v>
      </c>
      <c r="G1233" t="s">
        <v>7824</v>
      </c>
      <c r="H1233" t="s">
        <v>118</v>
      </c>
      <c r="I1233" t="s">
        <v>202</v>
      </c>
      <c r="J1233" t="s">
        <v>106</v>
      </c>
      <c r="K1233" t="b">
        <v>0</v>
      </c>
      <c r="L1233">
        <v>0</v>
      </c>
      <c r="M1233">
        <v>0</v>
      </c>
      <c r="N1233">
        <v>0</v>
      </c>
      <c r="O1233">
        <v>0</v>
      </c>
      <c r="P1233">
        <v>0</v>
      </c>
      <c r="Q1233">
        <v>0</v>
      </c>
    </row>
    <row r="1234" spans="1:17" x14ac:dyDescent="0.3">
      <c r="A1234" t="s">
        <v>41</v>
      </c>
      <c r="B1234">
        <v>57000</v>
      </c>
      <c r="C1234">
        <v>67000</v>
      </c>
      <c r="D1234">
        <f>AVERAGE(Table_Data[[#This Row],[Salary (Min)]:[Salary (Max)]])</f>
        <v>62000</v>
      </c>
      <c r="E1234" t="s">
        <v>6889</v>
      </c>
      <c r="F1234" t="s">
        <v>4660</v>
      </c>
      <c r="G1234" t="s">
        <v>7824</v>
      </c>
      <c r="H1234" t="s">
        <v>118</v>
      </c>
      <c r="I1234" t="s">
        <v>99</v>
      </c>
      <c r="J1234" t="s">
        <v>106</v>
      </c>
      <c r="K1234" t="b">
        <v>0</v>
      </c>
      <c r="L1234">
        <v>1</v>
      </c>
      <c r="M1234">
        <v>1</v>
      </c>
      <c r="N1234">
        <v>0</v>
      </c>
      <c r="O1234">
        <v>0</v>
      </c>
      <c r="P1234">
        <v>0</v>
      </c>
      <c r="Q1234">
        <v>1</v>
      </c>
    </row>
    <row r="1235" spans="1:17" x14ac:dyDescent="0.3">
      <c r="A1235" t="s">
        <v>41</v>
      </c>
      <c r="B1235">
        <v>57000</v>
      </c>
      <c r="C1235">
        <v>67000</v>
      </c>
      <c r="D1235">
        <f>AVERAGE(Table_Data[[#This Row],[Salary (Min)]:[Salary (Max)]])</f>
        <v>62000</v>
      </c>
      <c r="E1235" t="s">
        <v>7610</v>
      </c>
      <c r="F1235" t="s">
        <v>4660</v>
      </c>
      <c r="G1235" t="s">
        <v>7824</v>
      </c>
      <c r="H1235" t="s">
        <v>35</v>
      </c>
      <c r="I1235" t="s">
        <v>46</v>
      </c>
      <c r="J1235" t="s">
        <v>24</v>
      </c>
      <c r="K1235" t="b">
        <v>0</v>
      </c>
      <c r="L1235">
        <v>1</v>
      </c>
      <c r="M1235">
        <v>1</v>
      </c>
      <c r="N1235">
        <v>1</v>
      </c>
      <c r="O1235">
        <v>1</v>
      </c>
      <c r="P1235">
        <v>0</v>
      </c>
      <c r="Q1235">
        <v>1</v>
      </c>
    </row>
    <row r="1236" spans="1:17" x14ac:dyDescent="0.3">
      <c r="A1236" t="s">
        <v>41</v>
      </c>
      <c r="B1236">
        <v>57000</v>
      </c>
      <c r="C1236">
        <v>67000</v>
      </c>
      <c r="D1236">
        <f>AVERAGE(Table_Data[[#This Row],[Salary (Min)]:[Salary (Max)]])</f>
        <v>62000</v>
      </c>
      <c r="E1236" t="s">
        <v>6234</v>
      </c>
      <c r="F1236" t="s">
        <v>5938</v>
      </c>
      <c r="G1236" t="s">
        <v>7823</v>
      </c>
      <c r="H1236" t="s">
        <v>35</v>
      </c>
      <c r="I1236" t="s">
        <v>222</v>
      </c>
      <c r="J1236" t="s">
        <v>31</v>
      </c>
      <c r="K1236" t="b">
        <v>1</v>
      </c>
      <c r="L1236">
        <v>1</v>
      </c>
      <c r="M1236">
        <v>1</v>
      </c>
      <c r="N1236">
        <v>0</v>
      </c>
      <c r="O1236">
        <v>1</v>
      </c>
      <c r="P1236">
        <v>0</v>
      </c>
      <c r="Q1236">
        <v>1</v>
      </c>
    </row>
    <row r="1237" spans="1:17" x14ac:dyDescent="0.3">
      <c r="A1237" t="s">
        <v>41</v>
      </c>
      <c r="B1237">
        <v>57000</v>
      </c>
      <c r="C1237">
        <v>67000</v>
      </c>
      <c r="D1237">
        <f>AVERAGE(Table_Data[[#This Row],[Salary (Min)]:[Salary (Max)]])</f>
        <v>62000</v>
      </c>
      <c r="E1237" t="s">
        <v>6945</v>
      </c>
      <c r="F1237" t="s">
        <v>5938</v>
      </c>
      <c r="G1237" t="s">
        <v>7823</v>
      </c>
      <c r="H1237" t="s">
        <v>28</v>
      </c>
      <c r="I1237" t="s">
        <v>46</v>
      </c>
      <c r="J1237" t="s">
        <v>229</v>
      </c>
      <c r="K1237" t="b">
        <v>0</v>
      </c>
      <c r="L1237">
        <v>0</v>
      </c>
      <c r="M1237">
        <v>0</v>
      </c>
      <c r="N1237">
        <v>0</v>
      </c>
      <c r="O1237">
        <v>0</v>
      </c>
      <c r="P1237">
        <v>0</v>
      </c>
      <c r="Q1237">
        <v>0</v>
      </c>
    </row>
    <row r="1238" spans="1:17" x14ac:dyDescent="0.3">
      <c r="A1238" t="s">
        <v>41</v>
      </c>
      <c r="B1238">
        <v>57000</v>
      </c>
      <c r="C1238">
        <v>67000</v>
      </c>
      <c r="D1238">
        <f>AVERAGE(Table_Data[[#This Row],[Salary (Min)]:[Salary (Max)]])</f>
        <v>62000</v>
      </c>
      <c r="E1238" t="s">
        <v>7427</v>
      </c>
      <c r="F1238" t="s">
        <v>4660</v>
      </c>
      <c r="G1238" t="s">
        <v>7824</v>
      </c>
      <c r="H1238" t="s">
        <v>72</v>
      </c>
      <c r="I1238" t="s">
        <v>202</v>
      </c>
      <c r="J1238" t="s">
        <v>31</v>
      </c>
      <c r="K1238" t="b">
        <v>0</v>
      </c>
      <c r="L1238">
        <v>1</v>
      </c>
      <c r="M1238">
        <v>1</v>
      </c>
      <c r="N1238">
        <v>0</v>
      </c>
      <c r="O1238">
        <v>1</v>
      </c>
      <c r="P1238">
        <v>0</v>
      </c>
      <c r="Q1238">
        <v>1</v>
      </c>
    </row>
    <row r="1239" spans="1:17" x14ac:dyDescent="0.3">
      <c r="A1239" t="s">
        <v>41</v>
      </c>
      <c r="B1239">
        <v>57000</v>
      </c>
      <c r="C1239">
        <v>67000</v>
      </c>
      <c r="D1239">
        <f>AVERAGE(Table_Data[[#This Row],[Salary (Min)]:[Salary (Max)]])</f>
        <v>62000</v>
      </c>
      <c r="E1239" t="s">
        <v>7600</v>
      </c>
      <c r="F1239" t="s">
        <v>4660</v>
      </c>
      <c r="G1239" t="s">
        <v>7824</v>
      </c>
      <c r="H1239" t="s">
        <v>118</v>
      </c>
      <c r="I1239" t="s">
        <v>202</v>
      </c>
      <c r="J1239" t="s">
        <v>39</v>
      </c>
      <c r="K1239" t="b">
        <v>0</v>
      </c>
      <c r="L1239">
        <v>0</v>
      </c>
      <c r="M1239">
        <v>0</v>
      </c>
      <c r="N1239">
        <v>0</v>
      </c>
      <c r="O1239">
        <v>0</v>
      </c>
      <c r="P1239">
        <v>0</v>
      </c>
      <c r="Q1239">
        <v>1</v>
      </c>
    </row>
    <row r="1240" spans="1:17" x14ac:dyDescent="0.3">
      <c r="A1240" t="s">
        <v>41</v>
      </c>
      <c r="B1240">
        <v>57000</v>
      </c>
      <c r="C1240">
        <v>67000</v>
      </c>
      <c r="D1240">
        <f>AVERAGE(Table_Data[[#This Row],[Salary (Min)]:[Salary (Max)]])</f>
        <v>62000</v>
      </c>
      <c r="E1240" t="s">
        <v>7601</v>
      </c>
      <c r="F1240" t="s">
        <v>4660</v>
      </c>
      <c r="G1240" t="s">
        <v>7824</v>
      </c>
      <c r="H1240" t="s">
        <v>35</v>
      </c>
      <c r="I1240" t="s">
        <v>37</v>
      </c>
      <c r="J1240" t="s">
        <v>75</v>
      </c>
      <c r="K1240" t="b">
        <v>1</v>
      </c>
      <c r="L1240">
        <v>0</v>
      </c>
      <c r="M1240">
        <v>0</v>
      </c>
      <c r="N1240">
        <v>0</v>
      </c>
      <c r="O1240">
        <v>0</v>
      </c>
      <c r="P1240">
        <v>0</v>
      </c>
      <c r="Q1240">
        <v>0</v>
      </c>
    </row>
    <row r="1241" spans="1:17" x14ac:dyDescent="0.3">
      <c r="A1241" t="s">
        <v>41</v>
      </c>
      <c r="B1241">
        <v>57000</v>
      </c>
      <c r="C1241">
        <v>104000</v>
      </c>
      <c r="D1241">
        <f>AVERAGE(Table_Data[[#This Row],[Salary (Min)]:[Salary (Max)]])</f>
        <v>80500</v>
      </c>
      <c r="E1241" t="s">
        <v>7446</v>
      </c>
      <c r="F1241" t="s">
        <v>154</v>
      </c>
      <c r="G1241" t="s">
        <v>7804</v>
      </c>
      <c r="H1241" t="s">
        <v>118</v>
      </c>
      <c r="I1241" t="s">
        <v>178</v>
      </c>
      <c r="J1241" t="s">
        <v>120</v>
      </c>
      <c r="K1241" t="b">
        <v>1</v>
      </c>
      <c r="L1241">
        <v>0</v>
      </c>
      <c r="M1241">
        <v>0</v>
      </c>
      <c r="N1241">
        <v>0</v>
      </c>
      <c r="O1241">
        <v>0</v>
      </c>
      <c r="P1241">
        <v>0</v>
      </c>
      <c r="Q1241">
        <v>0</v>
      </c>
    </row>
    <row r="1242" spans="1:17" x14ac:dyDescent="0.3">
      <c r="A1242" t="s">
        <v>41</v>
      </c>
      <c r="B1242">
        <v>57000</v>
      </c>
      <c r="C1242">
        <v>104000</v>
      </c>
      <c r="D1242">
        <f>AVERAGE(Table_Data[[#This Row],[Salary (Min)]:[Salary (Max)]])</f>
        <v>80500</v>
      </c>
      <c r="E1242" t="s">
        <v>7447</v>
      </c>
      <c r="F1242" t="s">
        <v>154</v>
      </c>
      <c r="G1242" t="s">
        <v>7804</v>
      </c>
      <c r="H1242" t="s">
        <v>51</v>
      </c>
      <c r="I1242" t="s">
        <v>2047</v>
      </c>
      <c r="J1242" t="s">
        <v>39</v>
      </c>
      <c r="K1242" t="b">
        <v>0</v>
      </c>
      <c r="L1242">
        <v>1</v>
      </c>
      <c r="M1242">
        <v>1</v>
      </c>
      <c r="N1242">
        <v>0</v>
      </c>
      <c r="O1242">
        <v>1</v>
      </c>
      <c r="P1242">
        <v>0</v>
      </c>
      <c r="Q1242">
        <v>0</v>
      </c>
    </row>
    <row r="1243" spans="1:17" x14ac:dyDescent="0.3">
      <c r="A1243" t="s">
        <v>41</v>
      </c>
      <c r="B1243">
        <v>57000</v>
      </c>
      <c r="C1243">
        <v>67000</v>
      </c>
      <c r="D1243">
        <f>AVERAGE(Table_Data[[#This Row],[Salary (Min)]:[Salary (Max)]])</f>
        <v>62000</v>
      </c>
      <c r="E1243" t="s">
        <v>7599</v>
      </c>
      <c r="F1243" t="s">
        <v>4660</v>
      </c>
      <c r="G1243" t="s">
        <v>7824</v>
      </c>
      <c r="H1243" t="s">
        <v>20</v>
      </c>
      <c r="I1243" t="s">
        <v>46</v>
      </c>
      <c r="J1243" t="s">
        <v>24</v>
      </c>
      <c r="K1243" t="b">
        <v>0</v>
      </c>
      <c r="L1243">
        <v>1</v>
      </c>
      <c r="M1243">
        <v>1</v>
      </c>
      <c r="N1243">
        <v>1</v>
      </c>
      <c r="O1243">
        <v>1</v>
      </c>
      <c r="P1243">
        <v>0</v>
      </c>
      <c r="Q1243">
        <v>1</v>
      </c>
    </row>
    <row r="1244" spans="1:17" x14ac:dyDescent="0.3">
      <c r="A1244" t="s">
        <v>41</v>
      </c>
      <c r="B1244">
        <v>57000</v>
      </c>
      <c r="C1244">
        <v>67000</v>
      </c>
      <c r="D1244">
        <f>AVERAGE(Table_Data[[#This Row],[Salary (Min)]:[Salary (Max)]])</f>
        <v>62000</v>
      </c>
      <c r="E1244" t="s">
        <v>7602</v>
      </c>
      <c r="F1244" t="s">
        <v>4660</v>
      </c>
      <c r="G1244" t="s">
        <v>7824</v>
      </c>
      <c r="H1244" t="s">
        <v>91</v>
      </c>
      <c r="I1244" t="s">
        <v>46</v>
      </c>
      <c r="J1244" t="s">
        <v>160</v>
      </c>
      <c r="K1244" t="b">
        <v>0</v>
      </c>
      <c r="L1244">
        <v>0</v>
      </c>
      <c r="M1244">
        <v>0</v>
      </c>
      <c r="N1244">
        <v>0</v>
      </c>
      <c r="O1244">
        <v>0</v>
      </c>
      <c r="P1244">
        <v>0</v>
      </c>
      <c r="Q1244">
        <v>1</v>
      </c>
    </row>
    <row r="1245" spans="1:17" x14ac:dyDescent="0.3">
      <c r="A1245" t="s">
        <v>41</v>
      </c>
      <c r="B1245">
        <v>57000</v>
      </c>
      <c r="C1245">
        <v>67000</v>
      </c>
      <c r="D1245">
        <f>AVERAGE(Table_Data[[#This Row],[Salary (Min)]:[Salary (Max)]])</f>
        <v>62000</v>
      </c>
      <c r="E1245" t="s">
        <v>7604</v>
      </c>
      <c r="F1245" t="s">
        <v>1708</v>
      </c>
      <c r="G1245" t="s">
        <v>7826</v>
      </c>
      <c r="H1245" t="s">
        <v>20</v>
      </c>
      <c r="I1245" t="s">
        <v>222</v>
      </c>
      <c r="J1245" t="s">
        <v>441</v>
      </c>
      <c r="K1245" t="b">
        <v>0</v>
      </c>
      <c r="L1245">
        <v>0</v>
      </c>
      <c r="M1245">
        <v>0</v>
      </c>
      <c r="N1245">
        <v>0</v>
      </c>
      <c r="O1245">
        <v>0</v>
      </c>
      <c r="P1245">
        <v>0</v>
      </c>
      <c r="Q1245">
        <v>1</v>
      </c>
    </row>
    <row r="1246" spans="1:17" x14ac:dyDescent="0.3">
      <c r="A1246" t="s">
        <v>41</v>
      </c>
      <c r="B1246">
        <v>57000</v>
      </c>
      <c r="C1246">
        <v>67000</v>
      </c>
      <c r="D1246">
        <f>AVERAGE(Table_Data[[#This Row],[Salary (Min)]:[Salary (Max)]])</f>
        <v>62000</v>
      </c>
      <c r="E1246" t="s">
        <v>6693</v>
      </c>
      <c r="F1246" t="s">
        <v>3788</v>
      </c>
      <c r="G1246" t="s">
        <v>7829</v>
      </c>
      <c r="H1246" t="s">
        <v>118</v>
      </c>
      <c r="I1246" t="s">
        <v>222</v>
      </c>
      <c r="J1246" t="s">
        <v>24</v>
      </c>
      <c r="K1246" t="b">
        <v>0</v>
      </c>
      <c r="L1246">
        <v>0</v>
      </c>
      <c r="M1246">
        <v>0</v>
      </c>
      <c r="N1246">
        <v>0</v>
      </c>
      <c r="O1246">
        <v>1</v>
      </c>
      <c r="P1246">
        <v>0</v>
      </c>
      <c r="Q1246">
        <v>0</v>
      </c>
    </row>
    <row r="1247" spans="1:17" x14ac:dyDescent="0.3">
      <c r="A1247" t="s">
        <v>41</v>
      </c>
      <c r="B1247">
        <v>57000</v>
      </c>
      <c r="C1247">
        <v>67000</v>
      </c>
      <c r="D1247">
        <f>AVERAGE(Table_Data[[#This Row],[Salary (Min)]:[Salary (Max)]])</f>
        <v>62000</v>
      </c>
      <c r="E1247" t="s">
        <v>7605</v>
      </c>
      <c r="F1247" t="s">
        <v>4660</v>
      </c>
      <c r="G1247" t="s">
        <v>7824</v>
      </c>
      <c r="H1247" t="s">
        <v>91</v>
      </c>
      <c r="I1247" t="s">
        <v>29</v>
      </c>
      <c r="J1247" t="s">
        <v>39</v>
      </c>
      <c r="K1247" t="b">
        <v>0</v>
      </c>
      <c r="L1247">
        <v>0</v>
      </c>
      <c r="M1247">
        <v>0</v>
      </c>
      <c r="N1247">
        <v>0</v>
      </c>
      <c r="O1247">
        <v>0</v>
      </c>
      <c r="P1247">
        <v>0</v>
      </c>
      <c r="Q1247">
        <v>1</v>
      </c>
    </row>
    <row r="1248" spans="1:17" x14ac:dyDescent="0.3">
      <c r="A1248" t="s">
        <v>41</v>
      </c>
      <c r="B1248">
        <v>57000</v>
      </c>
      <c r="C1248">
        <v>67000</v>
      </c>
      <c r="D1248">
        <f>AVERAGE(Table_Data[[#This Row],[Salary (Min)]:[Salary (Max)]])</f>
        <v>62000</v>
      </c>
      <c r="E1248" t="s">
        <v>6363</v>
      </c>
      <c r="F1248" t="s">
        <v>4660</v>
      </c>
      <c r="G1248" t="s">
        <v>7824</v>
      </c>
      <c r="H1248" t="s">
        <v>20</v>
      </c>
      <c r="I1248" t="s">
        <v>222</v>
      </c>
      <c r="J1248" t="s">
        <v>120</v>
      </c>
      <c r="K1248" t="b">
        <v>0</v>
      </c>
      <c r="L1248">
        <v>1</v>
      </c>
      <c r="M1248">
        <v>0</v>
      </c>
      <c r="N1248">
        <v>0</v>
      </c>
      <c r="O1248">
        <v>0</v>
      </c>
      <c r="P1248">
        <v>0</v>
      </c>
      <c r="Q1248">
        <v>1</v>
      </c>
    </row>
    <row r="1249" spans="1:17" x14ac:dyDescent="0.3">
      <c r="A1249" t="s">
        <v>41</v>
      </c>
      <c r="B1249">
        <v>57000</v>
      </c>
      <c r="C1249">
        <v>67000</v>
      </c>
      <c r="D1249">
        <f>AVERAGE(Table_Data[[#This Row],[Salary (Min)]:[Salary (Max)]])</f>
        <v>62000</v>
      </c>
      <c r="E1249" t="s">
        <v>7603</v>
      </c>
      <c r="F1249" t="s">
        <v>4660</v>
      </c>
      <c r="G1249" t="s">
        <v>7824</v>
      </c>
      <c r="H1249" t="s">
        <v>118</v>
      </c>
      <c r="I1249" t="s">
        <v>46</v>
      </c>
      <c r="J1249" t="s">
        <v>160</v>
      </c>
      <c r="K1249" t="b">
        <v>0</v>
      </c>
      <c r="L1249">
        <v>1</v>
      </c>
      <c r="M1249">
        <v>1</v>
      </c>
      <c r="N1249">
        <v>0</v>
      </c>
      <c r="O1249">
        <v>1</v>
      </c>
      <c r="P1249">
        <v>1</v>
      </c>
      <c r="Q1249">
        <v>1</v>
      </c>
    </row>
    <row r="1250" spans="1:17" x14ac:dyDescent="0.3">
      <c r="A1250" t="s">
        <v>41</v>
      </c>
      <c r="B1250">
        <v>57000</v>
      </c>
      <c r="C1250">
        <v>67000</v>
      </c>
      <c r="D1250">
        <f>AVERAGE(Table_Data[[#This Row],[Salary (Min)]:[Salary (Max)]])</f>
        <v>62000</v>
      </c>
      <c r="E1250" t="s">
        <v>7582</v>
      </c>
      <c r="F1250" t="s">
        <v>4660</v>
      </c>
      <c r="G1250" t="s">
        <v>7824</v>
      </c>
      <c r="H1250" t="s">
        <v>28</v>
      </c>
      <c r="I1250" t="s">
        <v>46</v>
      </c>
      <c r="J1250" t="s">
        <v>86</v>
      </c>
      <c r="K1250" t="b">
        <v>0</v>
      </c>
      <c r="L1250">
        <v>1</v>
      </c>
      <c r="M1250">
        <v>1</v>
      </c>
      <c r="N1250">
        <v>0</v>
      </c>
      <c r="O1250">
        <v>0</v>
      </c>
      <c r="P1250">
        <v>0</v>
      </c>
      <c r="Q1250">
        <v>1</v>
      </c>
    </row>
    <row r="1251" spans="1:17" x14ac:dyDescent="0.3">
      <c r="A1251" t="s">
        <v>41</v>
      </c>
      <c r="B1251">
        <v>57000</v>
      </c>
      <c r="C1251">
        <v>67000</v>
      </c>
      <c r="D1251">
        <f>AVERAGE(Table_Data[[#This Row],[Salary (Min)]:[Salary (Max)]])</f>
        <v>62000</v>
      </c>
      <c r="E1251" t="s">
        <v>7613</v>
      </c>
      <c r="F1251" t="s">
        <v>5967</v>
      </c>
      <c r="G1251" t="s">
        <v>7825</v>
      </c>
      <c r="H1251" t="s">
        <v>20</v>
      </c>
      <c r="I1251" t="s">
        <v>37</v>
      </c>
      <c r="J1251" t="s">
        <v>39</v>
      </c>
      <c r="K1251" t="b">
        <v>0</v>
      </c>
      <c r="L1251">
        <v>1</v>
      </c>
      <c r="M1251">
        <v>1</v>
      </c>
      <c r="N1251">
        <v>0</v>
      </c>
      <c r="O1251">
        <v>1</v>
      </c>
      <c r="P1251">
        <v>0</v>
      </c>
      <c r="Q1251">
        <v>0</v>
      </c>
    </row>
    <row r="1252" spans="1:17" x14ac:dyDescent="0.3">
      <c r="A1252" t="s">
        <v>6172</v>
      </c>
      <c r="B1252">
        <v>57000</v>
      </c>
      <c r="C1252">
        <v>100000</v>
      </c>
      <c r="D1252">
        <f>AVERAGE(Table_Data[[#This Row],[Salary (Min)]:[Salary (Max)]])</f>
        <v>78500</v>
      </c>
      <c r="E1252" t="s">
        <v>6731</v>
      </c>
      <c r="F1252" t="s">
        <v>5956</v>
      </c>
      <c r="G1252" t="s">
        <v>7827</v>
      </c>
      <c r="H1252" t="s">
        <v>35</v>
      </c>
      <c r="I1252" t="s">
        <v>222</v>
      </c>
      <c r="J1252" t="s">
        <v>24</v>
      </c>
      <c r="K1252" t="b">
        <v>0</v>
      </c>
      <c r="L1252">
        <v>0</v>
      </c>
      <c r="M1252">
        <v>1</v>
      </c>
      <c r="N1252">
        <v>0</v>
      </c>
      <c r="O1252">
        <v>0</v>
      </c>
      <c r="P1252">
        <v>0</v>
      </c>
      <c r="Q1252">
        <v>1</v>
      </c>
    </row>
    <row r="1253" spans="1:17" x14ac:dyDescent="0.3">
      <c r="A1253" t="s">
        <v>41</v>
      </c>
      <c r="B1253">
        <v>57000</v>
      </c>
      <c r="C1253">
        <v>100000</v>
      </c>
      <c r="D1253">
        <f>AVERAGE(Table_Data[[#This Row],[Salary (Min)]:[Salary (Max)]])</f>
        <v>78500</v>
      </c>
      <c r="E1253" t="s">
        <v>6234</v>
      </c>
      <c r="F1253" t="s">
        <v>5938</v>
      </c>
      <c r="G1253" t="s">
        <v>7823</v>
      </c>
      <c r="H1253" t="s">
        <v>35</v>
      </c>
      <c r="I1253" t="s">
        <v>222</v>
      </c>
      <c r="J1253" t="s">
        <v>31</v>
      </c>
      <c r="K1253" t="b">
        <v>1</v>
      </c>
      <c r="L1253">
        <v>0</v>
      </c>
      <c r="M1253">
        <v>0</v>
      </c>
      <c r="N1253">
        <v>0</v>
      </c>
      <c r="O1253">
        <v>0</v>
      </c>
      <c r="P1253">
        <v>0</v>
      </c>
      <c r="Q1253">
        <v>1</v>
      </c>
    </row>
    <row r="1254" spans="1:17" x14ac:dyDescent="0.3">
      <c r="A1254" t="s">
        <v>41</v>
      </c>
      <c r="B1254">
        <v>57000</v>
      </c>
      <c r="C1254">
        <v>100000</v>
      </c>
      <c r="D1254">
        <f>AVERAGE(Table_Data[[#This Row],[Salary (Min)]:[Salary (Max)]])</f>
        <v>78500</v>
      </c>
      <c r="E1254" t="s">
        <v>7634</v>
      </c>
      <c r="F1254" t="s">
        <v>6029</v>
      </c>
      <c r="G1254" t="s">
        <v>7830</v>
      </c>
      <c r="H1254" t="s">
        <v>28</v>
      </c>
      <c r="I1254" t="s">
        <v>3255</v>
      </c>
      <c r="J1254" t="s">
        <v>132</v>
      </c>
      <c r="K1254" t="b">
        <v>0</v>
      </c>
      <c r="L1254">
        <v>0</v>
      </c>
      <c r="M1254">
        <v>0</v>
      </c>
      <c r="N1254">
        <v>0</v>
      </c>
      <c r="O1254">
        <v>0</v>
      </c>
      <c r="P1254">
        <v>0</v>
      </c>
      <c r="Q1254">
        <v>0</v>
      </c>
    </row>
    <row r="1255" spans="1:17" x14ac:dyDescent="0.3">
      <c r="A1255" t="s">
        <v>41</v>
      </c>
      <c r="B1255">
        <v>57000</v>
      </c>
      <c r="C1255">
        <v>100000</v>
      </c>
      <c r="D1255">
        <f>AVERAGE(Table_Data[[#This Row],[Salary (Min)]:[Salary (Max)]])</f>
        <v>78500</v>
      </c>
      <c r="E1255" t="s">
        <v>7642</v>
      </c>
      <c r="F1255" t="s">
        <v>5991</v>
      </c>
      <c r="G1255" t="s">
        <v>7828</v>
      </c>
      <c r="H1255" t="s">
        <v>51</v>
      </c>
      <c r="I1255" t="s">
        <v>178</v>
      </c>
      <c r="J1255" t="s">
        <v>160</v>
      </c>
      <c r="K1255" t="b">
        <v>0</v>
      </c>
      <c r="L1255">
        <v>0</v>
      </c>
      <c r="M1255">
        <v>0</v>
      </c>
      <c r="N1255">
        <v>0</v>
      </c>
      <c r="O1255">
        <v>0</v>
      </c>
      <c r="P1255">
        <v>0</v>
      </c>
      <c r="Q1255">
        <v>1</v>
      </c>
    </row>
    <row r="1256" spans="1:17" x14ac:dyDescent="0.3">
      <c r="A1256" t="s">
        <v>41</v>
      </c>
      <c r="B1256">
        <v>57000</v>
      </c>
      <c r="C1256">
        <v>100000</v>
      </c>
      <c r="D1256">
        <f>AVERAGE(Table_Data[[#This Row],[Salary (Min)]:[Salary (Max)]])</f>
        <v>78500</v>
      </c>
      <c r="E1256" t="s">
        <v>6264</v>
      </c>
      <c r="F1256" t="s">
        <v>4660</v>
      </c>
      <c r="G1256" t="s">
        <v>7824</v>
      </c>
      <c r="H1256" t="s">
        <v>118</v>
      </c>
      <c r="I1256" t="s">
        <v>46</v>
      </c>
      <c r="J1256" t="s">
        <v>47</v>
      </c>
      <c r="K1256" t="b">
        <v>0</v>
      </c>
      <c r="L1256">
        <v>1</v>
      </c>
      <c r="M1256">
        <v>1</v>
      </c>
      <c r="N1256">
        <v>0</v>
      </c>
      <c r="O1256">
        <v>1</v>
      </c>
      <c r="P1256">
        <v>0</v>
      </c>
      <c r="Q1256">
        <v>0</v>
      </c>
    </row>
    <row r="1257" spans="1:17" x14ac:dyDescent="0.3">
      <c r="A1257" t="s">
        <v>41</v>
      </c>
      <c r="B1257">
        <v>57000</v>
      </c>
      <c r="C1257">
        <v>100000</v>
      </c>
      <c r="D1257">
        <f>AVERAGE(Table_Data[[#This Row],[Salary (Min)]:[Salary (Max)]])</f>
        <v>78500</v>
      </c>
      <c r="E1257" t="s">
        <v>7643</v>
      </c>
      <c r="F1257" t="s">
        <v>4660</v>
      </c>
      <c r="G1257" t="s">
        <v>7824</v>
      </c>
      <c r="H1257" t="s">
        <v>20</v>
      </c>
      <c r="I1257" t="s">
        <v>119</v>
      </c>
      <c r="J1257" t="s">
        <v>120</v>
      </c>
      <c r="K1257" t="b">
        <v>0</v>
      </c>
      <c r="L1257">
        <v>0</v>
      </c>
      <c r="M1257">
        <v>0</v>
      </c>
      <c r="N1257">
        <v>0</v>
      </c>
      <c r="O1257">
        <v>0</v>
      </c>
      <c r="P1257">
        <v>0</v>
      </c>
      <c r="Q1257">
        <v>0</v>
      </c>
    </row>
    <row r="1258" spans="1:17" x14ac:dyDescent="0.3">
      <c r="A1258" t="s">
        <v>41</v>
      </c>
      <c r="B1258">
        <v>57000</v>
      </c>
      <c r="C1258">
        <v>100000</v>
      </c>
      <c r="D1258">
        <f>AVERAGE(Table_Data[[#This Row],[Salary (Min)]:[Salary (Max)]])</f>
        <v>78500</v>
      </c>
      <c r="E1258" t="s">
        <v>7644</v>
      </c>
      <c r="F1258" t="s">
        <v>5991</v>
      </c>
      <c r="G1258" t="s">
        <v>7828</v>
      </c>
      <c r="H1258" t="s">
        <v>51</v>
      </c>
      <c r="I1258" t="s">
        <v>2629</v>
      </c>
      <c r="J1258" t="s">
        <v>24</v>
      </c>
      <c r="K1258" t="b">
        <v>0</v>
      </c>
      <c r="L1258">
        <v>0</v>
      </c>
      <c r="M1258">
        <v>1</v>
      </c>
      <c r="N1258">
        <v>0</v>
      </c>
      <c r="O1258">
        <v>1</v>
      </c>
      <c r="P1258">
        <v>0</v>
      </c>
      <c r="Q1258">
        <v>1</v>
      </c>
    </row>
    <row r="1259" spans="1:17" x14ac:dyDescent="0.3">
      <c r="A1259" t="s">
        <v>41</v>
      </c>
      <c r="B1259">
        <v>57000</v>
      </c>
      <c r="C1259">
        <v>100000</v>
      </c>
      <c r="D1259">
        <f>AVERAGE(Table_Data[[#This Row],[Salary (Min)]:[Salary (Max)]])</f>
        <v>78500</v>
      </c>
      <c r="E1259" t="s">
        <v>7639</v>
      </c>
      <c r="F1259" t="s">
        <v>4660</v>
      </c>
      <c r="G1259" t="s">
        <v>7824</v>
      </c>
      <c r="H1259" t="s">
        <v>118</v>
      </c>
      <c r="I1259" t="s">
        <v>222</v>
      </c>
      <c r="J1259" t="s">
        <v>441</v>
      </c>
      <c r="K1259" t="b">
        <v>1</v>
      </c>
      <c r="L1259">
        <v>0</v>
      </c>
      <c r="M1259">
        <v>0</v>
      </c>
      <c r="N1259">
        <v>0</v>
      </c>
      <c r="O1259">
        <v>0</v>
      </c>
      <c r="P1259">
        <v>0</v>
      </c>
      <c r="Q1259">
        <v>1</v>
      </c>
    </row>
    <row r="1260" spans="1:17" x14ac:dyDescent="0.3">
      <c r="A1260" t="s">
        <v>41</v>
      </c>
      <c r="B1260">
        <v>57000</v>
      </c>
      <c r="C1260">
        <v>100000</v>
      </c>
      <c r="D1260">
        <f>AVERAGE(Table_Data[[#This Row],[Salary (Min)]:[Salary (Max)]])</f>
        <v>78500</v>
      </c>
      <c r="E1260" t="s">
        <v>7645</v>
      </c>
      <c r="F1260" t="s">
        <v>5938</v>
      </c>
      <c r="G1260" t="s">
        <v>7823</v>
      </c>
      <c r="H1260" t="s">
        <v>51</v>
      </c>
      <c r="I1260" t="s">
        <v>29</v>
      </c>
      <c r="J1260" t="s">
        <v>47</v>
      </c>
      <c r="K1260" t="b">
        <v>0</v>
      </c>
      <c r="L1260">
        <v>1</v>
      </c>
      <c r="M1260">
        <v>0</v>
      </c>
      <c r="N1260">
        <v>0</v>
      </c>
      <c r="O1260">
        <v>0</v>
      </c>
      <c r="P1260">
        <v>0</v>
      </c>
      <c r="Q1260">
        <v>0</v>
      </c>
    </row>
    <row r="1261" spans="1:17" x14ac:dyDescent="0.3">
      <c r="A1261" t="s">
        <v>41</v>
      </c>
      <c r="B1261">
        <v>57000</v>
      </c>
      <c r="C1261">
        <v>100000</v>
      </c>
      <c r="D1261">
        <f>AVERAGE(Table_Data[[#This Row],[Salary (Min)]:[Salary (Max)]])</f>
        <v>78500</v>
      </c>
      <c r="E1261" t="s">
        <v>6482</v>
      </c>
      <c r="F1261" t="s">
        <v>5938</v>
      </c>
      <c r="G1261" t="s">
        <v>7823</v>
      </c>
      <c r="H1261" t="s">
        <v>118</v>
      </c>
      <c r="I1261" t="s">
        <v>46</v>
      </c>
      <c r="J1261" t="s">
        <v>160</v>
      </c>
      <c r="K1261" t="b">
        <v>0</v>
      </c>
      <c r="L1261">
        <v>0</v>
      </c>
      <c r="M1261">
        <v>0</v>
      </c>
      <c r="N1261">
        <v>0</v>
      </c>
      <c r="O1261">
        <v>1</v>
      </c>
      <c r="P1261">
        <v>1</v>
      </c>
      <c r="Q1261">
        <v>0</v>
      </c>
    </row>
    <row r="1262" spans="1:17" x14ac:dyDescent="0.3">
      <c r="A1262" t="s">
        <v>6172</v>
      </c>
      <c r="B1262">
        <v>57000</v>
      </c>
      <c r="C1262">
        <v>100000</v>
      </c>
      <c r="D1262">
        <f>AVERAGE(Table_Data[[#This Row],[Salary (Min)]:[Salary (Max)]])</f>
        <v>78500</v>
      </c>
      <c r="E1262" t="s">
        <v>6458</v>
      </c>
      <c r="F1262" t="s">
        <v>4660</v>
      </c>
      <c r="G1262" t="s">
        <v>7824</v>
      </c>
      <c r="H1262" t="s">
        <v>118</v>
      </c>
      <c r="I1262" t="s">
        <v>222</v>
      </c>
      <c r="J1262" t="s">
        <v>39</v>
      </c>
      <c r="K1262" t="b">
        <v>0</v>
      </c>
      <c r="L1262">
        <v>1</v>
      </c>
      <c r="M1262">
        <v>1</v>
      </c>
      <c r="N1262">
        <v>0</v>
      </c>
      <c r="O1262">
        <v>1</v>
      </c>
      <c r="P1262">
        <v>0</v>
      </c>
      <c r="Q1262">
        <v>1</v>
      </c>
    </row>
    <row r="1263" spans="1:17" x14ac:dyDescent="0.3">
      <c r="A1263" t="s">
        <v>41</v>
      </c>
      <c r="B1263">
        <v>57000</v>
      </c>
      <c r="C1263">
        <v>100000</v>
      </c>
      <c r="D1263">
        <f>AVERAGE(Table_Data[[#This Row],[Salary (Min)]:[Salary (Max)]])</f>
        <v>78500</v>
      </c>
      <c r="E1263" t="s">
        <v>7356</v>
      </c>
      <c r="F1263" t="s">
        <v>6100</v>
      </c>
      <c r="G1263" t="s">
        <v>7848</v>
      </c>
      <c r="H1263" t="s">
        <v>28</v>
      </c>
      <c r="I1263" t="s">
        <v>1489</v>
      </c>
      <c r="J1263" t="s">
        <v>132</v>
      </c>
      <c r="K1263" t="b">
        <v>0</v>
      </c>
      <c r="L1263">
        <v>1</v>
      </c>
      <c r="M1263">
        <v>1</v>
      </c>
      <c r="N1263">
        <v>0</v>
      </c>
      <c r="O1263">
        <v>0</v>
      </c>
      <c r="P1263">
        <v>0</v>
      </c>
      <c r="Q1263">
        <v>1</v>
      </c>
    </row>
    <row r="1264" spans="1:17" x14ac:dyDescent="0.3">
      <c r="A1264" t="s">
        <v>41</v>
      </c>
      <c r="B1264">
        <v>57000</v>
      </c>
      <c r="C1264">
        <v>100000</v>
      </c>
      <c r="D1264">
        <f>AVERAGE(Table_Data[[#This Row],[Salary (Min)]:[Salary (Max)]])</f>
        <v>78500</v>
      </c>
      <c r="E1264" t="s">
        <v>7641</v>
      </c>
      <c r="F1264" t="s">
        <v>4660</v>
      </c>
      <c r="G1264" t="s">
        <v>7824</v>
      </c>
      <c r="H1264" t="s">
        <v>91</v>
      </c>
      <c r="I1264" t="s">
        <v>46</v>
      </c>
      <c r="J1264" t="s">
        <v>155</v>
      </c>
      <c r="K1264" t="b">
        <v>0</v>
      </c>
      <c r="L1264">
        <v>1</v>
      </c>
      <c r="M1264">
        <v>1</v>
      </c>
      <c r="N1264">
        <v>0</v>
      </c>
      <c r="O1264">
        <v>0</v>
      </c>
      <c r="P1264">
        <v>0</v>
      </c>
      <c r="Q1264">
        <v>1</v>
      </c>
    </row>
    <row r="1265" spans="1:17" x14ac:dyDescent="0.3">
      <c r="A1265" t="s">
        <v>41</v>
      </c>
      <c r="B1265">
        <v>57000</v>
      </c>
      <c r="C1265">
        <v>100000</v>
      </c>
      <c r="D1265">
        <f>AVERAGE(Table_Data[[#This Row],[Salary (Min)]:[Salary (Max)]])</f>
        <v>78500</v>
      </c>
      <c r="E1265" t="s">
        <v>6458</v>
      </c>
      <c r="F1265" t="s">
        <v>4660</v>
      </c>
      <c r="G1265" t="s">
        <v>7824</v>
      </c>
      <c r="H1265" t="s">
        <v>118</v>
      </c>
      <c r="I1265" t="s">
        <v>222</v>
      </c>
      <c r="J1265" t="s">
        <v>39</v>
      </c>
      <c r="K1265" t="b">
        <v>0</v>
      </c>
      <c r="L1265">
        <v>0</v>
      </c>
      <c r="M1265">
        <v>1</v>
      </c>
      <c r="N1265">
        <v>0</v>
      </c>
      <c r="O1265">
        <v>0</v>
      </c>
      <c r="P1265">
        <v>0</v>
      </c>
      <c r="Q1265">
        <v>0</v>
      </c>
    </row>
    <row r="1266" spans="1:17" x14ac:dyDescent="0.3">
      <c r="A1266" t="s">
        <v>41</v>
      </c>
      <c r="B1266">
        <v>57000</v>
      </c>
      <c r="C1266">
        <v>100000</v>
      </c>
      <c r="D1266">
        <f>AVERAGE(Table_Data[[#This Row],[Salary (Min)]:[Salary (Max)]])</f>
        <v>78500</v>
      </c>
      <c r="E1266" t="s">
        <v>7636</v>
      </c>
      <c r="F1266" t="s">
        <v>5956</v>
      </c>
      <c r="G1266" t="s">
        <v>7827</v>
      </c>
      <c r="H1266" t="s">
        <v>51</v>
      </c>
      <c r="I1266" t="s">
        <v>29</v>
      </c>
      <c r="J1266" t="s">
        <v>39</v>
      </c>
      <c r="K1266" t="b">
        <v>0</v>
      </c>
      <c r="L1266">
        <v>1</v>
      </c>
      <c r="M1266">
        <v>1</v>
      </c>
      <c r="N1266">
        <v>1</v>
      </c>
      <c r="O1266">
        <v>0</v>
      </c>
      <c r="P1266">
        <v>0</v>
      </c>
      <c r="Q1266">
        <v>0</v>
      </c>
    </row>
    <row r="1267" spans="1:17" x14ac:dyDescent="0.3">
      <c r="A1267" t="s">
        <v>41</v>
      </c>
      <c r="B1267">
        <v>57000</v>
      </c>
      <c r="C1267">
        <v>100000</v>
      </c>
      <c r="D1267">
        <f>AVERAGE(Table_Data[[#This Row],[Salary (Min)]:[Salary (Max)]])</f>
        <v>78500</v>
      </c>
      <c r="E1267" t="s">
        <v>7637</v>
      </c>
      <c r="F1267" t="s">
        <v>4660</v>
      </c>
      <c r="G1267" t="s">
        <v>7824</v>
      </c>
      <c r="H1267" t="s">
        <v>118</v>
      </c>
      <c r="I1267" t="s">
        <v>222</v>
      </c>
      <c r="J1267" t="s">
        <v>160</v>
      </c>
      <c r="K1267" t="b">
        <v>0</v>
      </c>
      <c r="L1267">
        <v>0</v>
      </c>
      <c r="M1267">
        <v>0</v>
      </c>
      <c r="N1267">
        <v>0</v>
      </c>
      <c r="O1267">
        <v>0</v>
      </c>
      <c r="P1267">
        <v>0</v>
      </c>
      <c r="Q1267">
        <v>1</v>
      </c>
    </row>
    <row r="1268" spans="1:17" x14ac:dyDescent="0.3">
      <c r="A1268" t="s">
        <v>41</v>
      </c>
      <c r="B1268">
        <v>57000</v>
      </c>
      <c r="C1268">
        <v>100000</v>
      </c>
      <c r="D1268">
        <f>AVERAGE(Table_Data[[#This Row],[Salary (Min)]:[Salary (Max)]])</f>
        <v>78500</v>
      </c>
      <c r="E1268" t="s">
        <v>7634</v>
      </c>
      <c r="F1268" t="s">
        <v>6029</v>
      </c>
      <c r="G1268" t="s">
        <v>7830</v>
      </c>
      <c r="H1268" t="s">
        <v>28</v>
      </c>
      <c r="I1268" t="s">
        <v>3255</v>
      </c>
      <c r="J1268" t="s">
        <v>132</v>
      </c>
      <c r="K1268" t="b">
        <v>0</v>
      </c>
      <c r="L1268">
        <v>0</v>
      </c>
      <c r="M1268">
        <v>0</v>
      </c>
      <c r="N1268">
        <v>0</v>
      </c>
      <c r="O1268">
        <v>0</v>
      </c>
      <c r="P1268">
        <v>0</v>
      </c>
      <c r="Q1268">
        <v>1</v>
      </c>
    </row>
    <row r="1269" spans="1:17" x14ac:dyDescent="0.3">
      <c r="A1269" t="s">
        <v>41</v>
      </c>
      <c r="B1269">
        <v>57000</v>
      </c>
      <c r="C1269">
        <v>100000</v>
      </c>
      <c r="D1269">
        <f>AVERAGE(Table_Data[[#This Row],[Salary (Min)]:[Salary (Max)]])</f>
        <v>78500</v>
      </c>
      <c r="E1269" t="s">
        <v>6311</v>
      </c>
      <c r="F1269" t="s">
        <v>4660</v>
      </c>
      <c r="G1269" t="s">
        <v>7824</v>
      </c>
      <c r="H1269" t="s">
        <v>35</v>
      </c>
      <c r="I1269" t="s">
        <v>46</v>
      </c>
      <c r="J1269" t="s">
        <v>120</v>
      </c>
      <c r="K1269" t="b">
        <v>1</v>
      </c>
      <c r="L1269">
        <v>0</v>
      </c>
      <c r="M1269">
        <v>0</v>
      </c>
      <c r="N1269">
        <v>0</v>
      </c>
      <c r="O1269">
        <v>0</v>
      </c>
      <c r="P1269">
        <v>0</v>
      </c>
      <c r="Q1269">
        <v>1</v>
      </c>
    </row>
    <row r="1270" spans="1:17" x14ac:dyDescent="0.3">
      <c r="A1270" t="s">
        <v>41</v>
      </c>
      <c r="B1270">
        <v>57000</v>
      </c>
      <c r="C1270">
        <v>100000</v>
      </c>
      <c r="D1270">
        <f>AVERAGE(Table_Data[[#This Row],[Salary (Min)]:[Salary (Max)]])</f>
        <v>78500</v>
      </c>
      <c r="E1270" t="s">
        <v>6338</v>
      </c>
      <c r="F1270" t="s">
        <v>4660</v>
      </c>
      <c r="G1270" t="s">
        <v>7824</v>
      </c>
      <c r="H1270" t="s">
        <v>91</v>
      </c>
      <c r="I1270" t="s">
        <v>202</v>
      </c>
      <c r="J1270" t="s">
        <v>441</v>
      </c>
      <c r="K1270" t="b">
        <v>0</v>
      </c>
      <c r="L1270">
        <v>0</v>
      </c>
      <c r="M1270">
        <v>0</v>
      </c>
      <c r="N1270">
        <v>0</v>
      </c>
      <c r="O1270">
        <v>0</v>
      </c>
      <c r="P1270">
        <v>0</v>
      </c>
      <c r="Q1270">
        <v>1</v>
      </c>
    </row>
    <row r="1271" spans="1:17" x14ac:dyDescent="0.3">
      <c r="A1271" t="s">
        <v>41</v>
      </c>
      <c r="B1271">
        <v>57000</v>
      </c>
      <c r="C1271">
        <v>100000</v>
      </c>
      <c r="D1271">
        <f>AVERAGE(Table_Data[[#This Row],[Salary (Min)]:[Salary (Max)]])</f>
        <v>78500</v>
      </c>
      <c r="E1271" t="s">
        <v>6264</v>
      </c>
      <c r="F1271" t="s">
        <v>4660</v>
      </c>
      <c r="G1271" t="s">
        <v>7824</v>
      </c>
      <c r="H1271" t="s">
        <v>118</v>
      </c>
      <c r="I1271" t="s">
        <v>46</v>
      </c>
      <c r="J1271" t="s">
        <v>47</v>
      </c>
      <c r="K1271" t="b">
        <v>0</v>
      </c>
      <c r="L1271">
        <v>1</v>
      </c>
      <c r="M1271">
        <v>0</v>
      </c>
      <c r="N1271">
        <v>0</v>
      </c>
      <c r="O1271">
        <v>1</v>
      </c>
      <c r="P1271">
        <v>0</v>
      </c>
      <c r="Q1271">
        <v>1</v>
      </c>
    </row>
    <row r="1272" spans="1:17" x14ac:dyDescent="0.3">
      <c r="A1272" t="s">
        <v>41</v>
      </c>
      <c r="B1272">
        <v>57000</v>
      </c>
      <c r="C1272">
        <v>100000</v>
      </c>
      <c r="D1272">
        <f>AVERAGE(Table_Data[[#This Row],[Salary (Min)]:[Salary (Max)]])</f>
        <v>78500</v>
      </c>
      <c r="E1272" t="s">
        <v>7639</v>
      </c>
      <c r="F1272" t="s">
        <v>4660</v>
      </c>
      <c r="G1272" t="s">
        <v>7824</v>
      </c>
      <c r="H1272" t="s">
        <v>118</v>
      </c>
      <c r="I1272" t="s">
        <v>222</v>
      </c>
      <c r="J1272" t="s">
        <v>441</v>
      </c>
      <c r="K1272" t="b">
        <v>1</v>
      </c>
      <c r="L1272">
        <v>1</v>
      </c>
      <c r="M1272">
        <v>1</v>
      </c>
      <c r="N1272">
        <v>0</v>
      </c>
      <c r="O1272">
        <v>0</v>
      </c>
      <c r="P1272">
        <v>0</v>
      </c>
      <c r="Q1272">
        <v>0</v>
      </c>
    </row>
    <row r="1273" spans="1:17" x14ac:dyDescent="0.3">
      <c r="A1273" t="s">
        <v>41</v>
      </c>
      <c r="B1273">
        <v>57000</v>
      </c>
      <c r="C1273">
        <v>100000</v>
      </c>
      <c r="D1273">
        <f>AVERAGE(Table_Data[[#This Row],[Salary (Min)]:[Salary (Max)]])</f>
        <v>78500</v>
      </c>
      <c r="E1273" t="s">
        <v>7640</v>
      </c>
      <c r="F1273" t="s">
        <v>6001</v>
      </c>
      <c r="G1273" t="s">
        <v>7849</v>
      </c>
      <c r="H1273" t="s">
        <v>51</v>
      </c>
      <c r="I1273" t="s">
        <v>5191</v>
      </c>
      <c r="J1273" t="s">
        <v>39</v>
      </c>
      <c r="K1273" t="b">
        <v>0</v>
      </c>
      <c r="L1273">
        <v>1</v>
      </c>
      <c r="M1273">
        <v>0</v>
      </c>
      <c r="N1273">
        <v>0</v>
      </c>
      <c r="O1273">
        <v>0</v>
      </c>
      <c r="P1273">
        <v>0</v>
      </c>
      <c r="Q1273">
        <v>1</v>
      </c>
    </row>
    <row r="1274" spans="1:17" x14ac:dyDescent="0.3">
      <c r="A1274" t="s">
        <v>41</v>
      </c>
      <c r="B1274">
        <v>57000</v>
      </c>
      <c r="C1274">
        <v>100000</v>
      </c>
      <c r="D1274">
        <f>AVERAGE(Table_Data[[#This Row],[Salary (Min)]:[Salary (Max)]])</f>
        <v>78500</v>
      </c>
      <c r="E1274" t="s">
        <v>6601</v>
      </c>
      <c r="F1274" t="s">
        <v>6001</v>
      </c>
      <c r="G1274" t="s">
        <v>7849</v>
      </c>
      <c r="H1274" t="s">
        <v>28</v>
      </c>
      <c r="I1274" t="s">
        <v>29</v>
      </c>
      <c r="J1274" t="s">
        <v>132</v>
      </c>
      <c r="K1274" t="b">
        <v>0</v>
      </c>
      <c r="L1274">
        <v>0</v>
      </c>
      <c r="M1274">
        <v>0</v>
      </c>
      <c r="N1274">
        <v>0</v>
      </c>
      <c r="O1274">
        <v>0</v>
      </c>
      <c r="P1274">
        <v>0</v>
      </c>
      <c r="Q1274">
        <v>0</v>
      </c>
    </row>
    <row r="1275" spans="1:17" x14ac:dyDescent="0.3">
      <c r="A1275" t="s">
        <v>41</v>
      </c>
      <c r="B1275">
        <v>57000</v>
      </c>
      <c r="C1275">
        <v>100000</v>
      </c>
      <c r="D1275">
        <f>AVERAGE(Table_Data[[#This Row],[Salary (Min)]:[Salary (Max)]])</f>
        <v>78500</v>
      </c>
      <c r="E1275" t="s">
        <v>7638</v>
      </c>
      <c r="F1275" t="s">
        <v>5967</v>
      </c>
      <c r="G1275" t="s">
        <v>7825</v>
      </c>
      <c r="H1275" t="s">
        <v>72</v>
      </c>
      <c r="I1275" t="s">
        <v>46</v>
      </c>
      <c r="J1275" t="s">
        <v>155</v>
      </c>
      <c r="K1275" t="b">
        <v>0</v>
      </c>
      <c r="L1275">
        <v>0</v>
      </c>
      <c r="M1275">
        <v>0</v>
      </c>
      <c r="N1275">
        <v>0</v>
      </c>
      <c r="O1275">
        <v>0</v>
      </c>
      <c r="P1275">
        <v>0</v>
      </c>
      <c r="Q1275">
        <v>0</v>
      </c>
    </row>
    <row r="1276" spans="1:17" x14ac:dyDescent="0.3">
      <c r="A1276" t="s">
        <v>41</v>
      </c>
      <c r="B1276">
        <v>57000</v>
      </c>
      <c r="C1276">
        <v>104000</v>
      </c>
      <c r="D1276">
        <f>AVERAGE(Table_Data[[#This Row],[Salary (Min)]:[Salary (Max)]])</f>
        <v>80500</v>
      </c>
      <c r="E1276" t="s">
        <v>6515</v>
      </c>
      <c r="F1276" t="s">
        <v>154</v>
      </c>
      <c r="G1276" t="s">
        <v>7804</v>
      </c>
      <c r="H1276" t="s">
        <v>28</v>
      </c>
      <c r="I1276" t="s">
        <v>282</v>
      </c>
      <c r="J1276" t="s">
        <v>39</v>
      </c>
      <c r="K1276" t="b">
        <v>0</v>
      </c>
      <c r="L1276">
        <v>1</v>
      </c>
      <c r="M1276">
        <v>0</v>
      </c>
      <c r="N1276">
        <v>0</v>
      </c>
      <c r="O1276">
        <v>0</v>
      </c>
      <c r="P1276">
        <v>0</v>
      </c>
      <c r="Q1276">
        <v>1</v>
      </c>
    </row>
    <row r="1277" spans="1:17" x14ac:dyDescent="0.3">
      <c r="A1277" t="s">
        <v>41</v>
      </c>
      <c r="B1277">
        <v>57000</v>
      </c>
      <c r="C1277">
        <v>103000</v>
      </c>
      <c r="D1277">
        <f>AVERAGE(Table_Data[[#This Row],[Salary (Min)]:[Salary (Max)]])</f>
        <v>80000</v>
      </c>
      <c r="E1277" t="s">
        <v>6591</v>
      </c>
      <c r="F1277" t="s">
        <v>1869</v>
      </c>
      <c r="G1277" t="s">
        <v>7850</v>
      </c>
      <c r="H1277" t="s">
        <v>51</v>
      </c>
      <c r="I1277" t="s">
        <v>475</v>
      </c>
      <c r="J1277" t="s">
        <v>120</v>
      </c>
      <c r="K1277" t="b">
        <v>0</v>
      </c>
      <c r="L1277">
        <v>1</v>
      </c>
      <c r="M1277">
        <v>0</v>
      </c>
      <c r="N1277">
        <v>0</v>
      </c>
      <c r="O1277">
        <v>0</v>
      </c>
      <c r="P1277">
        <v>0</v>
      </c>
      <c r="Q1277">
        <v>0</v>
      </c>
    </row>
    <row r="1278" spans="1:17" x14ac:dyDescent="0.3">
      <c r="A1278" t="s">
        <v>41</v>
      </c>
      <c r="B1278">
        <v>57000</v>
      </c>
      <c r="C1278">
        <v>103000</v>
      </c>
      <c r="D1278">
        <f>AVERAGE(Table_Data[[#This Row],[Salary (Min)]:[Salary (Max)]])</f>
        <v>80000</v>
      </c>
      <c r="E1278" t="s">
        <v>6592</v>
      </c>
      <c r="F1278" t="s">
        <v>354</v>
      </c>
      <c r="G1278" t="s">
        <v>7675</v>
      </c>
      <c r="H1278" t="s">
        <v>118</v>
      </c>
      <c r="I1278" t="s">
        <v>119</v>
      </c>
      <c r="J1278" t="s">
        <v>160</v>
      </c>
      <c r="K1278" t="b">
        <v>0</v>
      </c>
      <c r="L1278">
        <v>1</v>
      </c>
      <c r="M1278">
        <v>1</v>
      </c>
      <c r="N1278">
        <v>0</v>
      </c>
      <c r="O1278">
        <v>0</v>
      </c>
      <c r="P1278">
        <v>0</v>
      </c>
      <c r="Q1278">
        <v>0</v>
      </c>
    </row>
    <row r="1279" spans="1:17" x14ac:dyDescent="0.3">
      <c r="A1279" t="s">
        <v>41</v>
      </c>
      <c r="B1279">
        <v>57000</v>
      </c>
      <c r="C1279">
        <v>103000</v>
      </c>
      <c r="D1279">
        <f>AVERAGE(Table_Data[[#This Row],[Salary (Min)]:[Salary (Max)]])</f>
        <v>80000</v>
      </c>
      <c r="E1279" t="s">
        <v>6593</v>
      </c>
      <c r="F1279" t="s">
        <v>354</v>
      </c>
      <c r="G1279" t="s">
        <v>7675</v>
      </c>
      <c r="H1279" t="s">
        <v>35</v>
      </c>
      <c r="I1279" t="s">
        <v>37</v>
      </c>
      <c r="J1279" t="s">
        <v>75</v>
      </c>
      <c r="K1279" t="b">
        <v>0</v>
      </c>
      <c r="L1279">
        <v>0</v>
      </c>
      <c r="M1279">
        <v>0</v>
      </c>
      <c r="N1279">
        <v>0</v>
      </c>
      <c r="O1279">
        <v>0</v>
      </c>
      <c r="P1279">
        <v>0</v>
      </c>
      <c r="Q1279">
        <v>0</v>
      </c>
    </row>
    <row r="1280" spans="1:17" x14ac:dyDescent="0.3">
      <c r="A1280" t="s">
        <v>41</v>
      </c>
      <c r="B1280">
        <v>57000</v>
      </c>
      <c r="C1280">
        <v>103000</v>
      </c>
      <c r="D1280">
        <f>AVERAGE(Table_Data[[#This Row],[Salary (Min)]:[Salary (Max)]])</f>
        <v>80000</v>
      </c>
      <c r="E1280" t="s">
        <v>6588</v>
      </c>
      <c r="F1280" t="s">
        <v>1651</v>
      </c>
      <c r="G1280" t="s">
        <v>7667</v>
      </c>
      <c r="H1280" t="s">
        <v>118</v>
      </c>
      <c r="I1280" t="s">
        <v>222</v>
      </c>
      <c r="J1280" t="s">
        <v>39</v>
      </c>
      <c r="K1280" t="b">
        <v>0</v>
      </c>
      <c r="L1280">
        <v>1</v>
      </c>
      <c r="M1280">
        <v>1</v>
      </c>
      <c r="N1280">
        <v>0</v>
      </c>
      <c r="O1280">
        <v>1</v>
      </c>
      <c r="P1280">
        <v>0</v>
      </c>
      <c r="Q1280">
        <v>0</v>
      </c>
    </row>
    <row r="1281" spans="1:17" x14ac:dyDescent="0.3">
      <c r="A1281" t="s">
        <v>41</v>
      </c>
      <c r="B1281">
        <v>57000</v>
      </c>
      <c r="C1281">
        <v>103000</v>
      </c>
      <c r="D1281">
        <f>AVERAGE(Table_Data[[#This Row],[Salary (Min)]:[Salary (Max)]])</f>
        <v>80000</v>
      </c>
      <c r="E1281" t="s">
        <v>6589</v>
      </c>
      <c r="F1281" t="s">
        <v>354</v>
      </c>
      <c r="G1281" t="s">
        <v>7675</v>
      </c>
      <c r="H1281" t="s">
        <v>35</v>
      </c>
      <c r="I1281" t="s">
        <v>37</v>
      </c>
      <c r="J1281" t="s">
        <v>86</v>
      </c>
      <c r="K1281" t="b">
        <v>0</v>
      </c>
      <c r="L1281">
        <v>0</v>
      </c>
      <c r="M1281">
        <v>1</v>
      </c>
      <c r="N1281">
        <v>0</v>
      </c>
      <c r="O1281">
        <v>1</v>
      </c>
      <c r="P1281">
        <v>0</v>
      </c>
      <c r="Q1281">
        <v>1</v>
      </c>
    </row>
    <row r="1282" spans="1:17" x14ac:dyDescent="0.3">
      <c r="A1282" t="s">
        <v>41</v>
      </c>
      <c r="B1282">
        <v>57000</v>
      </c>
      <c r="C1282">
        <v>103000</v>
      </c>
      <c r="D1282">
        <f>AVERAGE(Table_Data[[#This Row],[Salary (Min)]:[Salary (Max)]])</f>
        <v>80000</v>
      </c>
      <c r="E1282" t="s">
        <v>6590</v>
      </c>
      <c r="F1282" t="s">
        <v>354</v>
      </c>
      <c r="G1282" t="s">
        <v>7675</v>
      </c>
      <c r="H1282" t="s">
        <v>28</v>
      </c>
      <c r="I1282" t="s">
        <v>29</v>
      </c>
      <c r="J1282" t="s">
        <v>31</v>
      </c>
      <c r="K1282" t="b">
        <v>0</v>
      </c>
      <c r="L1282">
        <v>1</v>
      </c>
      <c r="M1282">
        <v>1</v>
      </c>
      <c r="N1282">
        <v>0</v>
      </c>
      <c r="O1282">
        <v>1</v>
      </c>
      <c r="P1282">
        <v>0</v>
      </c>
      <c r="Q1282">
        <v>1</v>
      </c>
    </row>
    <row r="1283" spans="1:17" x14ac:dyDescent="0.3">
      <c r="A1283" t="s">
        <v>41</v>
      </c>
      <c r="B1283">
        <v>57000</v>
      </c>
      <c r="C1283">
        <v>103000</v>
      </c>
      <c r="D1283">
        <f>AVERAGE(Table_Data[[#This Row],[Salary (Min)]:[Salary (Max)]])</f>
        <v>80000</v>
      </c>
      <c r="E1283" t="s">
        <v>6252</v>
      </c>
      <c r="F1283" t="s">
        <v>354</v>
      </c>
      <c r="G1283" t="s">
        <v>7675</v>
      </c>
      <c r="H1283" t="s">
        <v>28</v>
      </c>
      <c r="I1283" t="s">
        <v>222</v>
      </c>
      <c r="J1283" t="s">
        <v>31</v>
      </c>
      <c r="K1283" t="b">
        <v>0</v>
      </c>
      <c r="L1283">
        <v>1</v>
      </c>
      <c r="M1283">
        <v>0</v>
      </c>
      <c r="N1283">
        <v>0</v>
      </c>
      <c r="O1283">
        <v>0</v>
      </c>
      <c r="P1283">
        <v>0</v>
      </c>
      <c r="Q1283">
        <v>1</v>
      </c>
    </row>
    <row r="1284" spans="1:17" x14ac:dyDescent="0.3">
      <c r="A1284" t="s">
        <v>41</v>
      </c>
      <c r="B1284">
        <v>57000</v>
      </c>
      <c r="C1284">
        <v>103000</v>
      </c>
      <c r="D1284">
        <f>AVERAGE(Table_Data[[#This Row],[Salary (Min)]:[Salary (Max)]])</f>
        <v>80000</v>
      </c>
      <c r="E1284" t="s">
        <v>6597</v>
      </c>
      <c r="F1284" t="s">
        <v>354</v>
      </c>
      <c r="G1284" t="s">
        <v>7675</v>
      </c>
      <c r="H1284" t="s">
        <v>72</v>
      </c>
      <c r="I1284" t="s">
        <v>29</v>
      </c>
      <c r="J1284" t="s">
        <v>39</v>
      </c>
      <c r="K1284" t="b">
        <v>0</v>
      </c>
      <c r="L1284">
        <v>1</v>
      </c>
      <c r="M1284">
        <v>1</v>
      </c>
      <c r="N1284">
        <v>0</v>
      </c>
      <c r="O1284">
        <v>0</v>
      </c>
      <c r="P1284">
        <v>0</v>
      </c>
      <c r="Q1284">
        <v>1</v>
      </c>
    </row>
    <row r="1285" spans="1:17" x14ac:dyDescent="0.3">
      <c r="A1285" t="s">
        <v>41</v>
      </c>
      <c r="B1285">
        <v>57000</v>
      </c>
      <c r="C1285">
        <v>103000</v>
      </c>
      <c r="D1285">
        <f>AVERAGE(Table_Data[[#This Row],[Salary (Min)]:[Salary (Max)]])</f>
        <v>80000</v>
      </c>
      <c r="E1285" t="s">
        <v>6252</v>
      </c>
      <c r="F1285" t="s">
        <v>354</v>
      </c>
      <c r="G1285" t="s">
        <v>7675</v>
      </c>
      <c r="H1285" t="s">
        <v>28</v>
      </c>
      <c r="I1285" t="s">
        <v>222</v>
      </c>
      <c r="J1285" t="s">
        <v>31</v>
      </c>
      <c r="K1285" t="b">
        <v>0</v>
      </c>
      <c r="L1285">
        <v>1</v>
      </c>
      <c r="M1285">
        <v>1</v>
      </c>
      <c r="N1285">
        <v>0</v>
      </c>
      <c r="O1285">
        <v>1</v>
      </c>
      <c r="P1285">
        <v>0</v>
      </c>
      <c r="Q1285">
        <v>0</v>
      </c>
    </row>
    <row r="1286" spans="1:17" x14ac:dyDescent="0.3">
      <c r="A1286" t="s">
        <v>41</v>
      </c>
      <c r="B1286">
        <v>57000</v>
      </c>
      <c r="C1286">
        <v>103000</v>
      </c>
      <c r="D1286">
        <f>AVERAGE(Table_Data[[#This Row],[Salary (Min)]:[Salary (Max)]])</f>
        <v>80000</v>
      </c>
      <c r="E1286" t="s">
        <v>6598</v>
      </c>
      <c r="F1286" t="s">
        <v>1651</v>
      </c>
      <c r="G1286" t="s">
        <v>7667</v>
      </c>
      <c r="H1286" t="s">
        <v>28</v>
      </c>
      <c r="I1286" t="s">
        <v>543</v>
      </c>
      <c r="J1286" t="s">
        <v>86</v>
      </c>
      <c r="K1286" t="b">
        <v>0</v>
      </c>
      <c r="L1286">
        <v>1</v>
      </c>
      <c r="M1286">
        <v>1</v>
      </c>
      <c r="N1286">
        <v>0</v>
      </c>
      <c r="O1286">
        <v>1</v>
      </c>
      <c r="P1286">
        <v>0</v>
      </c>
      <c r="Q1286">
        <v>0</v>
      </c>
    </row>
    <row r="1287" spans="1:17" x14ac:dyDescent="0.3">
      <c r="A1287" t="s">
        <v>41</v>
      </c>
      <c r="B1287">
        <v>57000</v>
      </c>
      <c r="C1287">
        <v>103000</v>
      </c>
      <c r="D1287">
        <f>AVERAGE(Table_Data[[#This Row],[Salary (Min)]:[Salary (Max)]])</f>
        <v>80000</v>
      </c>
      <c r="E1287" t="s">
        <v>6594</v>
      </c>
      <c r="F1287" t="s">
        <v>354</v>
      </c>
      <c r="G1287" t="s">
        <v>7675</v>
      </c>
      <c r="H1287" t="s">
        <v>72</v>
      </c>
      <c r="I1287" t="s">
        <v>340</v>
      </c>
      <c r="J1287" t="s">
        <v>39</v>
      </c>
      <c r="K1287" t="b">
        <v>0</v>
      </c>
      <c r="L1287">
        <v>1</v>
      </c>
      <c r="M1287">
        <v>0</v>
      </c>
      <c r="N1287">
        <v>0</v>
      </c>
      <c r="O1287">
        <v>0</v>
      </c>
      <c r="P1287">
        <v>0</v>
      </c>
      <c r="Q1287">
        <v>1</v>
      </c>
    </row>
    <row r="1288" spans="1:17" x14ac:dyDescent="0.3">
      <c r="A1288" t="s">
        <v>6172</v>
      </c>
      <c r="B1288">
        <v>57000</v>
      </c>
      <c r="C1288">
        <v>103000</v>
      </c>
      <c r="D1288">
        <f>AVERAGE(Table_Data[[#This Row],[Salary (Min)]:[Salary (Max)]])</f>
        <v>80000</v>
      </c>
      <c r="E1288" t="s">
        <v>6596</v>
      </c>
      <c r="F1288" t="s">
        <v>354</v>
      </c>
      <c r="G1288" t="s">
        <v>7675</v>
      </c>
      <c r="H1288" t="s">
        <v>51</v>
      </c>
      <c r="I1288" t="s">
        <v>543</v>
      </c>
      <c r="J1288" t="s">
        <v>39</v>
      </c>
      <c r="K1288" t="b">
        <v>0</v>
      </c>
      <c r="L1288">
        <v>0</v>
      </c>
      <c r="M1288">
        <v>0</v>
      </c>
      <c r="N1288">
        <v>0</v>
      </c>
      <c r="O1288">
        <v>0</v>
      </c>
      <c r="P1288">
        <v>0</v>
      </c>
      <c r="Q1288">
        <v>1</v>
      </c>
    </row>
    <row r="1289" spans="1:17" x14ac:dyDescent="0.3">
      <c r="A1289" t="s">
        <v>41</v>
      </c>
      <c r="B1289">
        <v>57000</v>
      </c>
      <c r="C1289">
        <v>103000</v>
      </c>
      <c r="D1289">
        <f>AVERAGE(Table_Data[[#This Row],[Salary (Min)]:[Salary (Max)]])</f>
        <v>80000</v>
      </c>
      <c r="E1289" t="s">
        <v>6587</v>
      </c>
      <c r="F1289" t="s">
        <v>354</v>
      </c>
      <c r="G1289" t="s">
        <v>7675</v>
      </c>
      <c r="H1289" t="s">
        <v>118</v>
      </c>
      <c r="I1289" t="s">
        <v>563</v>
      </c>
      <c r="J1289" t="s">
        <v>39</v>
      </c>
      <c r="K1289" t="b">
        <v>0</v>
      </c>
      <c r="L1289">
        <v>1</v>
      </c>
      <c r="M1289">
        <v>0</v>
      </c>
      <c r="N1289">
        <v>0</v>
      </c>
      <c r="O1289">
        <v>1</v>
      </c>
      <c r="P1289">
        <v>0</v>
      </c>
      <c r="Q1289">
        <v>1</v>
      </c>
    </row>
    <row r="1290" spans="1:17" x14ac:dyDescent="0.3">
      <c r="A1290" t="s">
        <v>41</v>
      </c>
      <c r="B1290">
        <v>57000</v>
      </c>
      <c r="C1290">
        <v>103000</v>
      </c>
      <c r="D1290">
        <f>AVERAGE(Table_Data[[#This Row],[Salary (Min)]:[Salary (Max)]])</f>
        <v>80000</v>
      </c>
      <c r="E1290" t="s">
        <v>6546</v>
      </c>
      <c r="F1290" t="s">
        <v>1828</v>
      </c>
      <c r="G1290" t="s">
        <v>7779</v>
      </c>
      <c r="H1290" t="s">
        <v>28</v>
      </c>
      <c r="I1290" t="s">
        <v>29</v>
      </c>
      <c r="J1290" t="s">
        <v>31</v>
      </c>
      <c r="K1290" t="b">
        <v>0</v>
      </c>
      <c r="L1290">
        <v>1</v>
      </c>
      <c r="M1290">
        <v>1</v>
      </c>
      <c r="N1290">
        <v>1</v>
      </c>
      <c r="O1290">
        <v>1</v>
      </c>
      <c r="P1290">
        <v>0</v>
      </c>
      <c r="Q1290">
        <v>0</v>
      </c>
    </row>
    <row r="1291" spans="1:17" x14ac:dyDescent="0.3">
      <c r="A1291" t="s">
        <v>41</v>
      </c>
      <c r="B1291">
        <v>57000</v>
      </c>
      <c r="C1291">
        <v>103000</v>
      </c>
      <c r="D1291">
        <f>AVERAGE(Table_Data[[#This Row],[Salary (Min)]:[Salary (Max)]])</f>
        <v>80000</v>
      </c>
      <c r="E1291" t="s">
        <v>6342</v>
      </c>
      <c r="F1291" t="s">
        <v>354</v>
      </c>
      <c r="G1291" t="s">
        <v>7675</v>
      </c>
      <c r="H1291" t="s">
        <v>118</v>
      </c>
      <c r="I1291" t="s">
        <v>543</v>
      </c>
      <c r="J1291" t="s">
        <v>39</v>
      </c>
      <c r="K1291" t="b">
        <v>0</v>
      </c>
      <c r="L1291">
        <v>0</v>
      </c>
      <c r="M1291">
        <v>1</v>
      </c>
      <c r="N1291">
        <v>0</v>
      </c>
      <c r="O1291">
        <v>0</v>
      </c>
      <c r="P1291">
        <v>0</v>
      </c>
      <c r="Q1291">
        <v>1</v>
      </c>
    </row>
    <row r="1292" spans="1:17" x14ac:dyDescent="0.3">
      <c r="A1292" t="s">
        <v>41</v>
      </c>
      <c r="B1292">
        <v>57000</v>
      </c>
      <c r="C1292">
        <v>103000</v>
      </c>
      <c r="D1292">
        <f>AVERAGE(Table_Data[[#This Row],[Salary (Min)]:[Salary (Max)]])</f>
        <v>80000</v>
      </c>
      <c r="E1292" t="s">
        <v>6577</v>
      </c>
      <c r="F1292" t="s">
        <v>1785</v>
      </c>
      <c r="G1292" t="s">
        <v>7746</v>
      </c>
      <c r="H1292" t="s">
        <v>118</v>
      </c>
      <c r="I1292" t="s">
        <v>119</v>
      </c>
      <c r="J1292" t="s">
        <v>160</v>
      </c>
      <c r="K1292" t="b">
        <v>0</v>
      </c>
      <c r="L1292">
        <v>1</v>
      </c>
      <c r="M1292">
        <v>0</v>
      </c>
      <c r="N1292">
        <v>0</v>
      </c>
      <c r="O1292">
        <v>1</v>
      </c>
      <c r="P1292">
        <v>0</v>
      </c>
      <c r="Q1292">
        <v>0</v>
      </c>
    </row>
    <row r="1293" spans="1:17" x14ac:dyDescent="0.3">
      <c r="A1293" t="s">
        <v>41</v>
      </c>
      <c r="B1293">
        <v>57000</v>
      </c>
      <c r="C1293">
        <v>103000</v>
      </c>
      <c r="D1293">
        <f>AVERAGE(Table_Data[[#This Row],[Salary (Min)]:[Salary (Max)]])</f>
        <v>80000</v>
      </c>
      <c r="E1293" t="s">
        <v>6578</v>
      </c>
      <c r="F1293" t="s">
        <v>354</v>
      </c>
      <c r="G1293" t="s">
        <v>7675</v>
      </c>
      <c r="H1293" t="s">
        <v>91</v>
      </c>
      <c r="I1293" t="s">
        <v>99</v>
      </c>
      <c r="J1293" t="s">
        <v>39</v>
      </c>
      <c r="K1293" t="b">
        <v>0</v>
      </c>
      <c r="L1293">
        <v>1</v>
      </c>
      <c r="M1293">
        <v>0</v>
      </c>
      <c r="N1293">
        <v>0</v>
      </c>
      <c r="O1293">
        <v>1</v>
      </c>
      <c r="P1293">
        <v>0</v>
      </c>
      <c r="Q1293">
        <v>0</v>
      </c>
    </row>
    <row r="1294" spans="1:17" x14ac:dyDescent="0.3">
      <c r="A1294" t="s">
        <v>41</v>
      </c>
      <c r="B1294">
        <v>57000</v>
      </c>
      <c r="C1294">
        <v>103000</v>
      </c>
      <c r="D1294">
        <f>AVERAGE(Table_Data[[#This Row],[Salary (Min)]:[Salary (Max)]])</f>
        <v>80000</v>
      </c>
      <c r="E1294" t="s">
        <v>6537</v>
      </c>
      <c r="F1294" t="s">
        <v>354</v>
      </c>
      <c r="G1294" t="s">
        <v>7675</v>
      </c>
      <c r="H1294" t="s">
        <v>20</v>
      </c>
      <c r="I1294" t="s">
        <v>336</v>
      </c>
      <c r="J1294" t="s">
        <v>160</v>
      </c>
      <c r="K1294" t="b">
        <v>0</v>
      </c>
      <c r="L1294">
        <v>0</v>
      </c>
      <c r="M1294">
        <v>0</v>
      </c>
      <c r="N1294">
        <v>0</v>
      </c>
      <c r="O1294">
        <v>0</v>
      </c>
      <c r="P1294">
        <v>0</v>
      </c>
      <c r="Q1294">
        <v>1</v>
      </c>
    </row>
    <row r="1295" spans="1:17" x14ac:dyDescent="0.3">
      <c r="A1295" t="s">
        <v>41</v>
      </c>
      <c r="B1295">
        <v>57000</v>
      </c>
      <c r="C1295">
        <v>103000</v>
      </c>
      <c r="D1295">
        <f>AVERAGE(Table_Data[[#This Row],[Salary (Min)]:[Salary (Max)]])</f>
        <v>80000</v>
      </c>
      <c r="E1295" t="s">
        <v>6580</v>
      </c>
      <c r="F1295" t="s">
        <v>1809</v>
      </c>
      <c r="G1295" t="s">
        <v>7747</v>
      </c>
      <c r="H1295" t="s">
        <v>20</v>
      </c>
      <c r="I1295" t="s">
        <v>105</v>
      </c>
      <c r="J1295" t="s">
        <v>39</v>
      </c>
      <c r="K1295" t="b">
        <v>0</v>
      </c>
      <c r="L1295">
        <v>0</v>
      </c>
      <c r="M1295">
        <v>0</v>
      </c>
      <c r="N1295">
        <v>0</v>
      </c>
      <c r="O1295">
        <v>0</v>
      </c>
      <c r="P1295">
        <v>0</v>
      </c>
      <c r="Q1295">
        <v>0</v>
      </c>
    </row>
    <row r="1296" spans="1:17" x14ac:dyDescent="0.3">
      <c r="A1296" t="s">
        <v>41</v>
      </c>
      <c r="B1296">
        <v>57000</v>
      </c>
      <c r="C1296">
        <v>103000</v>
      </c>
      <c r="D1296">
        <f>AVERAGE(Table_Data[[#This Row],[Salary (Min)]:[Salary (Max)]])</f>
        <v>80000</v>
      </c>
      <c r="E1296" t="s">
        <v>6584</v>
      </c>
      <c r="F1296" t="s">
        <v>354</v>
      </c>
      <c r="G1296" t="s">
        <v>7675</v>
      </c>
      <c r="H1296" t="s">
        <v>35</v>
      </c>
      <c r="I1296" t="s">
        <v>1370</v>
      </c>
      <c r="J1296" t="s">
        <v>39</v>
      </c>
      <c r="K1296" t="b">
        <v>0</v>
      </c>
      <c r="L1296">
        <v>0</v>
      </c>
      <c r="M1296">
        <v>1</v>
      </c>
      <c r="N1296">
        <v>1</v>
      </c>
      <c r="O1296">
        <v>1</v>
      </c>
      <c r="P1296">
        <v>0</v>
      </c>
      <c r="Q1296">
        <v>1</v>
      </c>
    </row>
    <row r="1297" spans="1:17" x14ac:dyDescent="0.3">
      <c r="A1297" t="s">
        <v>41</v>
      </c>
      <c r="B1297">
        <v>57000</v>
      </c>
      <c r="C1297">
        <v>103000</v>
      </c>
      <c r="D1297">
        <f>AVERAGE(Table_Data[[#This Row],[Salary (Min)]:[Salary (Max)]])</f>
        <v>80000</v>
      </c>
      <c r="E1297" t="s">
        <v>6585</v>
      </c>
      <c r="F1297" t="s">
        <v>354</v>
      </c>
      <c r="G1297" t="s">
        <v>7675</v>
      </c>
      <c r="H1297" t="s">
        <v>118</v>
      </c>
      <c r="I1297" t="s">
        <v>178</v>
      </c>
      <c r="J1297" t="s">
        <v>120</v>
      </c>
      <c r="K1297" t="b">
        <v>0</v>
      </c>
      <c r="L1297">
        <v>1</v>
      </c>
      <c r="M1297">
        <v>1</v>
      </c>
      <c r="N1297">
        <v>0</v>
      </c>
      <c r="O1297">
        <v>1</v>
      </c>
      <c r="P1297">
        <v>1</v>
      </c>
      <c r="Q1297">
        <v>1</v>
      </c>
    </row>
    <row r="1298" spans="1:17" x14ac:dyDescent="0.3">
      <c r="A1298" t="s">
        <v>41</v>
      </c>
      <c r="B1298">
        <v>57000</v>
      </c>
      <c r="C1298">
        <v>103000</v>
      </c>
      <c r="D1298">
        <f>AVERAGE(Table_Data[[#This Row],[Salary (Min)]:[Salary (Max)]])</f>
        <v>80000</v>
      </c>
      <c r="E1298" t="s">
        <v>6586</v>
      </c>
      <c r="F1298" t="s">
        <v>354</v>
      </c>
      <c r="G1298" t="s">
        <v>7675</v>
      </c>
      <c r="H1298" t="s">
        <v>91</v>
      </c>
      <c r="I1298" t="s">
        <v>282</v>
      </c>
      <c r="J1298" t="s">
        <v>39</v>
      </c>
      <c r="K1298" t="b">
        <v>0</v>
      </c>
      <c r="L1298">
        <v>0</v>
      </c>
      <c r="M1298">
        <v>0</v>
      </c>
      <c r="N1298">
        <v>0</v>
      </c>
      <c r="O1298">
        <v>0</v>
      </c>
      <c r="P1298">
        <v>0</v>
      </c>
      <c r="Q1298">
        <v>1</v>
      </c>
    </row>
    <row r="1299" spans="1:17" x14ac:dyDescent="0.3">
      <c r="A1299" t="s">
        <v>41</v>
      </c>
      <c r="B1299">
        <v>57000</v>
      </c>
      <c r="C1299">
        <v>103000</v>
      </c>
      <c r="D1299">
        <f>AVERAGE(Table_Data[[#This Row],[Salary (Min)]:[Salary (Max)]])</f>
        <v>80000</v>
      </c>
      <c r="E1299" t="s">
        <v>6583</v>
      </c>
      <c r="F1299" t="s">
        <v>354</v>
      </c>
      <c r="G1299" t="s">
        <v>7675</v>
      </c>
      <c r="H1299" t="s">
        <v>35</v>
      </c>
      <c r="I1299" t="s">
        <v>29</v>
      </c>
      <c r="J1299" t="s">
        <v>39</v>
      </c>
      <c r="K1299" t="b">
        <v>0</v>
      </c>
      <c r="L1299">
        <v>0</v>
      </c>
      <c r="M1299">
        <v>1</v>
      </c>
      <c r="N1299">
        <v>0</v>
      </c>
      <c r="O1299">
        <v>0</v>
      </c>
      <c r="P1299">
        <v>0</v>
      </c>
      <c r="Q1299">
        <v>1</v>
      </c>
    </row>
    <row r="1300" spans="1:17" x14ac:dyDescent="0.3">
      <c r="A1300" t="s">
        <v>41</v>
      </c>
      <c r="B1300">
        <v>57000</v>
      </c>
      <c r="C1300">
        <v>103000</v>
      </c>
      <c r="D1300">
        <f>AVERAGE(Table_Data[[#This Row],[Salary (Min)]:[Salary (Max)]])</f>
        <v>80000</v>
      </c>
      <c r="E1300" t="s">
        <v>6599</v>
      </c>
      <c r="F1300" t="s">
        <v>354</v>
      </c>
      <c r="G1300" t="s">
        <v>7675</v>
      </c>
      <c r="H1300" t="s">
        <v>20</v>
      </c>
      <c r="I1300" t="s">
        <v>1120</v>
      </c>
      <c r="J1300" t="s">
        <v>39</v>
      </c>
      <c r="K1300" t="b">
        <v>0</v>
      </c>
      <c r="L1300">
        <v>1</v>
      </c>
      <c r="M1300">
        <v>1</v>
      </c>
      <c r="N1300">
        <v>0</v>
      </c>
      <c r="O1300">
        <v>1</v>
      </c>
      <c r="P1300">
        <v>0</v>
      </c>
      <c r="Q1300">
        <v>1</v>
      </c>
    </row>
    <row r="1301" spans="1:17" x14ac:dyDescent="0.3">
      <c r="A1301" t="s">
        <v>41</v>
      </c>
      <c r="B1301">
        <v>57000</v>
      </c>
      <c r="C1301">
        <v>104000</v>
      </c>
      <c r="D1301">
        <f>AVERAGE(Table_Data[[#This Row],[Salary (Min)]:[Salary (Max)]])</f>
        <v>80500</v>
      </c>
      <c r="E1301" t="s">
        <v>6204</v>
      </c>
      <c r="F1301" t="s">
        <v>154</v>
      </c>
      <c r="G1301" t="s">
        <v>7804</v>
      </c>
      <c r="H1301" t="s">
        <v>35</v>
      </c>
      <c r="I1301" t="s">
        <v>46</v>
      </c>
      <c r="J1301" t="s">
        <v>229</v>
      </c>
      <c r="K1301" t="b">
        <v>0</v>
      </c>
      <c r="L1301">
        <v>0</v>
      </c>
      <c r="M1301">
        <v>0</v>
      </c>
      <c r="N1301">
        <v>0</v>
      </c>
      <c r="O1301">
        <v>0</v>
      </c>
      <c r="P1301">
        <v>0</v>
      </c>
      <c r="Q1301">
        <v>1</v>
      </c>
    </row>
    <row r="1302" spans="1:17" x14ac:dyDescent="0.3">
      <c r="A1302" t="s">
        <v>41</v>
      </c>
      <c r="B1302">
        <v>57000</v>
      </c>
      <c r="C1302">
        <v>104000</v>
      </c>
      <c r="D1302">
        <f>AVERAGE(Table_Data[[#This Row],[Salary (Min)]:[Salary (Max)]])</f>
        <v>80500</v>
      </c>
      <c r="E1302" t="s">
        <v>7439</v>
      </c>
      <c r="F1302" t="s">
        <v>154</v>
      </c>
      <c r="G1302" t="s">
        <v>7804</v>
      </c>
      <c r="H1302" t="s">
        <v>118</v>
      </c>
      <c r="I1302" t="s">
        <v>46</v>
      </c>
      <c r="J1302" t="s">
        <v>39</v>
      </c>
      <c r="K1302" t="b">
        <v>0</v>
      </c>
      <c r="L1302">
        <v>1</v>
      </c>
      <c r="M1302">
        <v>0</v>
      </c>
      <c r="N1302">
        <v>0</v>
      </c>
      <c r="O1302">
        <v>0</v>
      </c>
      <c r="P1302">
        <v>0</v>
      </c>
      <c r="Q1302">
        <v>0</v>
      </c>
    </row>
    <row r="1303" spans="1:17" x14ac:dyDescent="0.3">
      <c r="A1303" t="s">
        <v>41</v>
      </c>
      <c r="B1303">
        <v>57000</v>
      </c>
      <c r="C1303">
        <v>104000</v>
      </c>
      <c r="D1303">
        <f>AVERAGE(Table_Data[[#This Row],[Salary (Min)]:[Salary (Max)]])</f>
        <v>80500</v>
      </c>
      <c r="E1303" t="s">
        <v>7440</v>
      </c>
      <c r="F1303" t="s">
        <v>154</v>
      </c>
      <c r="G1303" t="s">
        <v>7804</v>
      </c>
      <c r="H1303" t="s">
        <v>51</v>
      </c>
      <c r="I1303" t="s">
        <v>37</v>
      </c>
      <c r="J1303" t="s">
        <v>39</v>
      </c>
      <c r="K1303" t="b">
        <v>0</v>
      </c>
      <c r="L1303">
        <v>0</v>
      </c>
      <c r="M1303">
        <v>0</v>
      </c>
      <c r="N1303">
        <v>0</v>
      </c>
      <c r="O1303">
        <v>1</v>
      </c>
      <c r="P1303">
        <v>0</v>
      </c>
      <c r="Q1303">
        <v>0</v>
      </c>
    </row>
    <row r="1304" spans="1:17" x14ac:dyDescent="0.3">
      <c r="A1304" t="s">
        <v>41</v>
      </c>
      <c r="B1304">
        <v>57000</v>
      </c>
      <c r="C1304">
        <v>104000</v>
      </c>
      <c r="D1304">
        <f>AVERAGE(Table_Data[[#This Row],[Salary (Min)]:[Salary (Max)]])</f>
        <v>80500</v>
      </c>
      <c r="E1304" t="s">
        <v>7437</v>
      </c>
      <c r="F1304" t="s">
        <v>154</v>
      </c>
      <c r="G1304" t="s">
        <v>7804</v>
      </c>
      <c r="H1304" t="s">
        <v>91</v>
      </c>
      <c r="I1304" t="s">
        <v>99</v>
      </c>
      <c r="J1304" t="s">
        <v>160</v>
      </c>
      <c r="K1304" t="b">
        <v>0</v>
      </c>
      <c r="L1304">
        <v>0</v>
      </c>
      <c r="M1304">
        <v>1</v>
      </c>
      <c r="N1304">
        <v>0</v>
      </c>
      <c r="O1304">
        <v>0</v>
      </c>
      <c r="P1304">
        <v>0</v>
      </c>
      <c r="Q1304">
        <v>0</v>
      </c>
    </row>
    <row r="1305" spans="1:17" x14ac:dyDescent="0.3">
      <c r="A1305" t="s">
        <v>41</v>
      </c>
      <c r="B1305">
        <v>57000</v>
      </c>
      <c r="C1305">
        <v>104000</v>
      </c>
      <c r="D1305">
        <f>AVERAGE(Table_Data[[#This Row],[Salary (Min)]:[Salary (Max)]])</f>
        <v>80500</v>
      </c>
      <c r="E1305" t="s">
        <v>7438</v>
      </c>
      <c r="F1305" t="s">
        <v>154</v>
      </c>
      <c r="G1305" t="s">
        <v>7804</v>
      </c>
      <c r="H1305" t="s">
        <v>91</v>
      </c>
      <c r="I1305" t="s">
        <v>202</v>
      </c>
      <c r="J1305" t="s">
        <v>39</v>
      </c>
      <c r="K1305" t="b">
        <v>0</v>
      </c>
      <c r="L1305">
        <v>1</v>
      </c>
      <c r="M1305">
        <v>1</v>
      </c>
      <c r="N1305">
        <v>0</v>
      </c>
      <c r="O1305">
        <v>0</v>
      </c>
      <c r="P1305">
        <v>0</v>
      </c>
      <c r="Q1305">
        <v>1</v>
      </c>
    </row>
    <row r="1306" spans="1:17" x14ac:dyDescent="0.3">
      <c r="A1306" t="s">
        <v>41</v>
      </c>
      <c r="B1306">
        <v>57000</v>
      </c>
      <c r="C1306">
        <v>104000</v>
      </c>
      <c r="D1306">
        <f>AVERAGE(Table_Data[[#This Row],[Salary (Min)]:[Salary (Max)]])</f>
        <v>80500</v>
      </c>
      <c r="E1306" t="s">
        <v>6693</v>
      </c>
      <c r="F1306" t="s">
        <v>154</v>
      </c>
      <c r="G1306" t="s">
        <v>7804</v>
      </c>
      <c r="H1306" t="s">
        <v>118</v>
      </c>
      <c r="I1306" t="s">
        <v>222</v>
      </c>
      <c r="J1306" t="s">
        <v>24</v>
      </c>
      <c r="K1306" t="b">
        <v>0</v>
      </c>
      <c r="L1306">
        <v>1</v>
      </c>
      <c r="M1306">
        <v>1</v>
      </c>
      <c r="N1306">
        <v>0</v>
      </c>
      <c r="O1306">
        <v>1</v>
      </c>
      <c r="P1306">
        <v>0</v>
      </c>
      <c r="Q1306">
        <v>0</v>
      </c>
    </row>
    <row r="1307" spans="1:17" x14ac:dyDescent="0.3">
      <c r="A1307" t="s">
        <v>41</v>
      </c>
      <c r="B1307">
        <v>57000</v>
      </c>
      <c r="C1307">
        <v>104000</v>
      </c>
      <c r="D1307">
        <f>AVERAGE(Table_Data[[#This Row],[Salary (Min)]:[Salary (Max)]])</f>
        <v>80500</v>
      </c>
      <c r="E1307" t="s">
        <v>7444</v>
      </c>
      <c r="F1307" t="s">
        <v>154</v>
      </c>
      <c r="G1307" t="s">
        <v>7804</v>
      </c>
      <c r="H1307" t="s">
        <v>118</v>
      </c>
      <c r="I1307" t="s">
        <v>178</v>
      </c>
      <c r="J1307" t="s">
        <v>39</v>
      </c>
      <c r="K1307" t="b">
        <v>0</v>
      </c>
      <c r="L1307">
        <v>1</v>
      </c>
      <c r="M1307">
        <v>0</v>
      </c>
      <c r="N1307">
        <v>0</v>
      </c>
      <c r="O1307">
        <v>0</v>
      </c>
      <c r="P1307">
        <v>0</v>
      </c>
      <c r="Q1307">
        <v>0</v>
      </c>
    </row>
    <row r="1308" spans="1:17" x14ac:dyDescent="0.3">
      <c r="A1308" t="s">
        <v>41</v>
      </c>
      <c r="B1308">
        <v>57000</v>
      </c>
      <c r="C1308">
        <v>104000</v>
      </c>
      <c r="D1308">
        <f>AVERAGE(Table_Data[[#This Row],[Salary (Min)]:[Salary (Max)]])</f>
        <v>80500</v>
      </c>
      <c r="E1308" t="s">
        <v>6693</v>
      </c>
      <c r="F1308" t="s">
        <v>154</v>
      </c>
      <c r="G1308" t="s">
        <v>7804</v>
      </c>
      <c r="H1308" t="s">
        <v>118</v>
      </c>
      <c r="I1308" t="s">
        <v>222</v>
      </c>
      <c r="J1308" t="s">
        <v>24</v>
      </c>
      <c r="K1308" t="b">
        <v>0</v>
      </c>
      <c r="L1308">
        <v>1</v>
      </c>
      <c r="M1308">
        <v>1</v>
      </c>
      <c r="N1308">
        <v>0</v>
      </c>
      <c r="O1308">
        <v>1</v>
      </c>
      <c r="P1308">
        <v>0</v>
      </c>
      <c r="Q1308">
        <v>0</v>
      </c>
    </row>
    <row r="1309" spans="1:17" x14ac:dyDescent="0.3">
      <c r="A1309" t="s">
        <v>41</v>
      </c>
      <c r="B1309">
        <v>57000</v>
      </c>
      <c r="C1309">
        <v>104000</v>
      </c>
      <c r="D1309">
        <f>AVERAGE(Table_Data[[#This Row],[Salary (Min)]:[Salary (Max)]])</f>
        <v>80500</v>
      </c>
      <c r="E1309" t="s">
        <v>7445</v>
      </c>
      <c r="F1309" t="s">
        <v>405</v>
      </c>
      <c r="G1309" t="s">
        <v>7806</v>
      </c>
      <c r="H1309" t="s">
        <v>35</v>
      </c>
      <c r="I1309" t="s">
        <v>178</v>
      </c>
      <c r="J1309" t="s">
        <v>39</v>
      </c>
      <c r="K1309" t="b">
        <v>0</v>
      </c>
      <c r="L1309">
        <v>0</v>
      </c>
      <c r="M1309">
        <v>0</v>
      </c>
      <c r="N1309">
        <v>0</v>
      </c>
      <c r="O1309">
        <v>0</v>
      </c>
      <c r="P1309">
        <v>0</v>
      </c>
      <c r="Q1309">
        <v>1</v>
      </c>
    </row>
    <row r="1310" spans="1:17" x14ac:dyDescent="0.3">
      <c r="A1310" t="s">
        <v>41</v>
      </c>
      <c r="B1310">
        <v>57000</v>
      </c>
      <c r="C1310">
        <v>104000</v>
      </c>
      <c r="D1310">
        <f>AVERAGE(Table_Data[[#This Row],[Salary (Min)]:[Salary (Max)]])</f>
        <v>80500</v>
      </c>
      <c r="E1310" t="s">
        <v>7441</v>
      </c>
      <c r="F1310" t="s">
        <v>154</v>
      </c>
      <c r="G1310" t="s">
        <v>7804</v>
      </c>
      <c r="H1310" t="s">
        <v>51</v>
      </c>
      <c r="I1310" t="s">
        <v>202</v>
      </c>
      <c r="J1310" t="s">
        <v>39</v>
      </c>
      <c r="K1310" t="b">
        <v>0</v>
      </c>
      <c r="L1310">
        <v>0</v>
      </c>
      <c r="M1310">
        <v>1</v>
      </c>
      <c r="N1310">
        <v>0</v>
      </c>
      <c r="O1310">
        <v>0</v>
      </c>
      <c r="P1310">
        <v>0</v>
      </c>
      <c r="Q1310">
        <v>1</v>
      </c>
    </row>
    <row r="1311" spans="1:17" x14ac:dyDescent="0.3">
      <c r="A1311" t="s">
        <v>41</v>
      </c>
      <c r="B1311">
        <v>57000</v>
      </c>
      <c r="C1311">
        <v>104000</v>
      </c>
      <c r="D1311">
        <f>AVERAGE(Table_Data[[#This Row],[Salary (Min)]:[Salary (Max)]])</f>
        <v>80500</v>
      </c>
      <c r="E1311" t="s">
        <v>7442</v>
      </c>
      <c r="F1311" t="s">
        <v>154</v>
      </c>
      <c r="G1311" t="s">
        <v>7804</v>
      </c>
      <c r="H1311" t="s">
        <v>91</v>
      </c>
      <c r="I1311" t="s">
        <v>202</v>
      </c>
      <c r="J1311" t="s">
        <v>39</v>
      </c>
      <c r="K1311" t="b">
        <v>0</v>
      </c>
      <c r="L1311">
        <v>1</v>
      </c>
      <c r="M1311">
        <v>1</v>
      </c>
      <c r="N1311">
        <v>0</v>
      </c>
      <c r="O1311">
        <v>1</v>
      </c>
      <c r="P1311">
        <v>0</v>
      </c>
      <c r="Q1311">
        <v>1</v>
      </c>
    </row>
    <row r="1312" spans="1:17" x14ac:dyDescent="0.3">
      <c r="A1312" t="s">
        <v>41</v>
      </c>
      <c r="B1312">
        <v>57000</v>
      </c>
      <c r="C1312">
        <v>104000</v>
      </c>
      <c r="D1312">
        <f>AVERAGE(Table_Data[[#This Row],[Salary (Min)]:[Salary (Max)]])</f>
        <v>80500</v>
      </c>
      <c r="E1312" t="s">
        <v>7443</v>
      </c>
      <c r="F1312" t="s">
        <v>154</v>
      </c>
      <c r="G1312" t="s">
        <v>7804</v>
      </c>
      <c r="H1312" t="s">
        <v>118</v>
      </c>
      <c r="I1312" t="s">
        <v>2364</v>
      </c>
      <c r="J1312" t="s">
        <v>39</v>
      </c>
      <c r="K1312" t="b">
        <v>0</v>
      </c>
      <c r="L1312">
        <v>1</v>
      </c>
      <c r="M1312">
        <v>0</v>
      </c>
      <c r="N1312">
        <v>0</v>
      </c>
      <c r="O1312">
        <v>0</v>
      </c>
      <c r="P1312">
        <v>0</v>
      </c>
      <c r="Q1312">
        <v>1</v>
      </c>
    </row>
    <row r="1313" spans="1:17" x14ac:dyDescent="0.3">
      <c r="A1313" t="s">
        <v>41</v>
      </c>
      <c r="B1313">
        <v>57000</v>
      </c>
      <c r="C1313">
        <v>104000</v>
      </c>
      <c r="D1313">
        <f>AVERAGE(Table_Data[[#This Row],[Salary (Min)]:[Salary (Max)]])</f>
        <v>80500</v>
      </c>
      <c r="E1313" t="s">
        <v>7435</v>
      </c>
      <c r="F1313" t="s">
        <v>154</v>
      </c>
      <c r="G1313" t="s">
        <v>7804</v>
      </c>
      <c r="H1313" t="s">
        <v>118</v>
      </c>
      <c r="I1313" t="s">
        <v>37</v>
      </c>
      <c r="J1313" t="s">
        <v>160</v>
      </c>
      <c r="K1313" t="b">
        <v>1</v>
      </c>
      <c r="L1313">
        <v>1</v>
      </c>
      <c r="M1313">
        <v>1</v>
      </c>
      <c r="N1313">
        <v>0</v>
      </c>
      <c r="O1313">
        <v>1</v>
      </c>
      <c r="P1313">
        <v>0</v>
      </c>
      <c r="Q1313">
        <v>1</v>
      </c>
    </row>
    <row r="1314" spans="1:17" x14ac:dyDescent="0.3">
      <c r="A1314" t="s">
        <v>41</v>
      </c>
      <c r="B1314">
        <v>57000</v>
      </c>
      <c r="C1314">
        <v>104000</v>
      </c>
      <c r="D1314">
        <f>AVERAGE(Table_Data[[#This Row],[Salary (Min)]:[Salary (Max)]])</f>
        <v>80500</v>
      </c>
      <c r="E1314" t="s">
        <v>7427</v>
      </c>
      <c r="F1314" t="s">
        <v>154</v>
      </c>
      <c r="G1314" t="s">
        <v>7804</v>
      </c>
      <c r="H1314" t="s">
        <v>72</v>
      </c>
      <c r="I1314" t="s">
        <v>202</v>
      </c>
      <c r="J1314" t="s">
        <v>31</v>
      </c>
      <c r="K1314" t="b">
        <v>0</v>
      </c>
      <c r="L1314">
        <v>0</v>
      </c>
      <c r="M1314">
        <v>0</v>
      </c>
      <c r="N1314">
        <v>0</v>
      </c>
      <c r="O1314">
        <v>0</v>
      </c>
      <c r="P1314">
        <v>0</v>
      </c>
      <c r="Q1314">
        <v>0</v>
      </c>
    </row>
    <row r="1315" spans="1:17" x14ac:dyDescent="0.3">
      <c r="A1315" t="s">
        <v>41</v>
      </c>
      <c r="B1315">
        <v>57000</v>
      </c>
      <c r="C1315">
        <v>104000</v>
      </c>
      <c r="D1315">
        <f>AVERAGE(Table_Data[[#This Row],[Salary (Min)]:[Salary (Max)]])</f>
        <v>80500</v>
      </c>
      <c r="E1315" t="s">
        <v>7428</v>
      </c>
      <c r="F1315" t="s">
        <v>5251</v>
      </c>
      <c r="G1315" t="s">
        <v>7812</v>
      </c>
      <c r="H1315" t="s">
        <v>118</v>
      </c>
      <c r="I1315" t="s">
        <v>2120</v>
      </c>
      <c r="J1315" t="s">
        <v>24</v>
      </c>
      <c r="K1315" t="b">
        <v>0</v>
      </c>
      <c r="L1315">
        <v>1</v>
      </c>
      <c r="M1315">
        <v>0</v>
      </c>
      <c r="N1315">
        <v>0</v>
      </c>
      <c r="O1315">
        <v>1</v>
      </c>
      <c r="P1315">
        <v>1</v>
      </c>
      <c r="Q1315">
        <v>0</v>
      </c>
    </row>
    <row r="1316" spans="1:17" x14ac:dyDescent="0.3">
      <c r="A1316" t="s">
        <v>41</v>
      </c>
      <c r="B1316">
        <v>57000</v>
      </c>
      <c r="C1316">
        <v>104000</v>
      </c>
      <c r="D1316">
        <f>AVERAGE(Table_Data[[#This Row],[Salary (Min)]:[Salary (Max)]])</f>
        <v>80500</v>
      </c>
      <c r="E1316" t="s">
        <v>7429</v>
      </c>
      <c r="F1316" t="s">
        <v>154</v>
      </c>
      <c r="G1316" t="s">
        <v>7804</v>
      </c>
      <c r="H1316" t="s">
        <v>118</v>
      </c>
      <c r="I1316" t="s">
        <v>37</v>
      </c>
      <c r="J1316" t="s">
        <v>39</v>
      </c>
      <c r="K1316" t="b">
        <v>1</v>
      </c>
      <c r="L1316">
        <v>1</v>
      </c>
      <c r="M1316">
        <v>1</v>
      </c>
      <c r="N1316">
        <v>0</v>
      </c>
      <c r="O1316">
        <v>1</v>
      </c>
      <c r="P1316">
        <v>0</v>
      </c>
      <c r="Q1316">
        <v>1</v>
      </c>
    </row>
    <row r="1317" spans="1:17" x14ac:dyDescent="0.3">
      <c r="A1317" t="s">
        <v>41</v>
      </c>
      <c r="B1317">
        <v>57000</v>
      </c>
      <c r="C1317">
        <v>103000</v>
      </c>
      <c r="D1317">
        <f>AVERAGE(Table_Data[[#This Row],[Salary (Min)]:[Salary (Max)]])</f>
        <v>80000</v>
      </c>
      <c r="E1317" t="s">
        <v>6558</v>
      </c>
      <c r="F1317" t="s">
        <v>1752</v>
      </c>
      <c r="G1317" t="s">
        <v>7750</v>
      </c>
      <c r="H1317" t="s">
        <v>20</v>
      </c>
      <c r="I1317" t="s">
        <v>37</v>
      </c>
      <c r="J1317" t="s">
        <v>39</v>
      </c>
      <c r="K1317" t="b">
        <v>0</v>
      </c>
      <c r="L1317">
        <v>0</v>
      </c>
      <c r="M1317">
        <v>0</v>
      </c>
      <c r="N1317">
        <v>0</v>
      </c>
      <c r="O1317">
        <v>0</v>
      </c>
      <c r="P1317">
        <v>0</v>
      </c>
      <c r="Q1317">
        <v>1</v>
      </c>
    </row>
    <row r="1318" spans="1:17" x14ac:dyDescent="0.3">
      <c r="A1318" t="s">
        <v>41</v>
      </c>
      <c r="B1318">
        <v>57000</v>
      </c>
      <c r="C1318">
        <v>70000</v>
      </c>
      <c r="D1318">
        <f>AVERAGE(Table_Data[[#This Row],[Salary (Min)]:[Salary (Max)]])</f>
        <v>63500</v>
      </c>
      <c r="E1318" t="s">
        <v>7363</v>
      </c>
      <c r="F1318" t="s">
        <v>4082</v>
      </c>
      <c r="G1318" t="s">
        <v>7716</v>
      </c>
      <c r="H1318" t="s">
        <v>91</v>
      </c>
      <c r="I1318" t="s">
        <v>202</v>
      </c>
      <c r="J1318" t="s">
        <v>155</v>
      </c>
      <c r="K1318" t="b">
        <v>0</v>
      </c>
      <c r="L1318">
        <v>0</v>
      </c>
      <c r="M1318">
        <v>0</v>
      </c>
      <c r="N1318">
        <v>0</v>
      </c>
      <c r="O1318">
        <v>0</v>
      </c>
      <c r="P1318">
        <v>0</v>
      </c>
      <c r="Q1318">
        <v>0</v>
      </c>
    </row>
    <row r="1319" spans="1:17" x14ac:dyDescent="0.3">
      <c r="A1319" t="s">
        <v>41</v>
      </c>
      <c r="B1319">
        <v>57000</v>
      </c>
      <c r="C1319">
        <v>70000</v>
      </c>
      <c r="D1319">
        <f>AVERAGE(Table_Data[[#This Row],[Salary (Min)]:[Salary (Max)]])</f>
        <v>63500</v>
      </c>
      <c r="E1319" t="s">
        <v>7364</v>
      </c>
      <c r="F1319" t="s">
        <v>4951</v>
      </c>
      <c r="G1319" t="s">
        <v>7717</v>
      </c>
      <c r="H1319" t="s">
        <v>51</v>
      </c>
      <c r="I1319" t="s">
        <v>46</v>
      </c>
      <c r="J1319" t="s">
        <v>120</v>
      </c>
      <c r="K1319" t="b">
        <v>0</v>
      </c>
      <c r="L1319">
        <v>0</v>
      </c>
      <c r="M1319">
        <v>0</v>
      </c>
      <c r="N1319">
        <v>0</v>
      </c>
      <c r="O1319">
        <v>0</v>
      </c>
      <c r="P1319">
        <v>0</v>
      </c>
      <c r="Q1319">
        <v>0</v>
      </c>
    </row>
    <row r="1320" spans="1:17" x14ac:dyDescent="0.3">
      <c r="A1320" t="s">
        <v>41</v>
      </c>
      <c r="B1320">
        <v>57000</v>
      </c>
      <c r="C1320">
        <v>104000</v>
      </c>
      <c r="D1320">
        <f>AVERAGE(Table_Data[[#This Row],[Salary (Min)]:[Salary (Max)]])</f>
        <v>80500</v>
      </c>
      <c r="E1320" t="s">
        <v>7430</v>
      </c>
      <c r="F1320" t="s">
        <v>405</v>
      </c>
      <c r="G1320" t="s">
        <v>7806</v>
      </c>
      <c r="H1320" t="s">
        <v>35</v>
      </c>
      <c r="I1320" t="s">
        <v>543</v>
      </c>
      <c r="J1320" t="s">
        <v>132</v>
      </c>
      <c r="K1320" t="b">
        <v>1</v>
      </c>
      <c r="L1320">
        <v>1</v>
      </c>
      <c r="M1320">
        <v>0</v>
      </c>
      <c r="N1320">
        <v>0</v>
      </c>
      <c r="O1320">
        <v>0</v>
      </c>
      <c r="P1320">
        <v>0</v>
      </c>
      <c r="Q1320">
        <v>0</v>
      </c>
    </row>
    <row r="1321" spans="1:17" x14ac:dyDescent="0.3">
      <c r="A1321" t="s">
        <v>41</v>
      </c>
      <c r="B1321">
        <v>57000</v>
      </c>
      <c r="C1321">
        <v>104000</v>
      </c>
      <c r="D1321">
        <f>AVERAGE(Table_Data[[#This Row],[Salary (Min)]:[Salary (Max)]])</f>
        <v>80500</v>
      </c>
      <c r="E1321" t="s">
        <v>7433</v>
      </c>
      <c r="F1321" t="s">
        <v>154</v>
      </c>
      <c r="G1321" t="s">
        <v>7804</v>
      </c>
      <c r="H1321" t="s">
        <v>20</v>
      </c>
      <c r="I1321" t="s">
        <v>178</v>
      </c>
      <c r="J1321" t="s">
        <v>39</v>
      </c>
      <c r="K1321" t="b">
        <v>0</v>
      </c>
      <c r="L1321">
        <v>1</v>
      </c>
      <c r="M1321">
        <v>0</v>
      </c>
      <c r="N1321">
        <v>0</v>
      </c>
      <c r="O1321">
        <v>0</v>
      </c>
      <c r="P1321">
        <v>0</v>
      </c>
      <c r="Q1321">
        <v>0</v>
      </c>
    </row>
    <row r="1322" spans="1:17" x14ac:dyDescent="0.3">
      <c r="A1322" t="s">
        <v>41</v>
      </c>
      <c r="B1322">
        <v>57000</v>
      </c>
      <c r="C1322">
        <v>104000</v>
      </c>
      <c r="D1322">
        <f>AVERAGE(Table_Data[[#This Row],[Salary (Min)]:[Salary (Max)]])</f>
        <v>80500</v>
      </c>
      <c r="E1322" t="s">
        <v>7434</v>
      </c>
      <c r="F1322" t="s">
        <v>405</v>
      </c>
      <c r="G1322" t="s">
        <v>7806</v>
      </c>
      <c r="H1322" t="s">
        <v>35</v>
      </c>
      <c r="I1322" t="s">
        <v>58</v>
      </c>
      <c r="J1322" t="s">
        <v>229</v>
      </c>
      <c r="K1322" t="b">
        <v>0</v>
      </c>
      <c r="L1322">
        <v>0</v>
      </c>
      <c r="M1322">
        <v>0</v>
      </c>
      <c r="N1322">
        <v>0</v>
      </c>
      <c r="O1322">
        <v>0</v>
      </c>
      <c r="P1322">
        <v>0</v>
      </c>
      <c r="Q1322">
        <v>0</v>
      </c>
    </row>
    <row r="1323" spans="1:17" x14ac:dyDescent="0.3">
      <c r="A1323" t="s">
        <v>41</v>
      </c>
      <c r="B1323">
        <v>57000</v>
      </c>
      <c r="C1323">
        <v>104000</v>
      </c>
      <c r="D1323">
        <f>AVERAGE(Table_Data[[#This Row],[Salary (Min)]:[Salary (Max)]])</f>
        <v>80500</v>
      </c>
      <c r="E1323" t="s">
        <v>6670</v>
      </c>
      <c r="F1323" t="s">
        <v>154</v>
      </c>
      <c r="G1323" t="s">
        <v>7804</v>
      </c>
      <c r="H1323" t="s">
        <v>35</v>
      </c>
      <c r="I1323" t="s">
        <v>222</v>
      </c>
      <c r="J1323" t="s">
        <v>75</v>
      </c>
      <c r="K1323" t="b">
        <v>0</v>
      </c>
      <c r="L1323">
        <v>1</v>
      </c>
      <c r="M1323">
        <v>1</v>
      </c>
      <c r="N1323">
        <v>0</v>
      </c>
      <c r="O1323">
        <v>0</v>
      </c>
      <c r="P1323">
        <v>0</v>
      </c>
      <c r="Q1323">
        <v>0</v>
      </c>
    </row>
    <row r="1324" spans="1:17" x14ac:dyDescent="0.3">
      <c r="A1324" t="s">
        <v>41</v>
      </c>
      <c r="B1324">
        <v>57000</v>
      </c>
      <c r="C1324">
        <v>104000</v>
      </c>
      <c r="D1324">
        <f>AVERAGE(Table_Data[[#This Row],[Salary (Min)]:[Salary (Max)]])</f>
        <v>80500</v>
      </c>
      <c r="E1324" t="s">
        <v>7427</v>
      </c>
      <c r="F1324" t="s">
        <v>154</v>
      </c>
      <c r="G1324" t="s">
        <v>7804</v>
      </c>
      <c r="H1324" t="s">
        <v>72</v>
      </c>
      <c r="I1324" t="s">
        <v>202</v>
      </c>
      <c r="J1324" t="s">
        <v>31</v>
      </c>
      <c r="K1324" t="b">
        <v>0</v>
      </c>
      <c r="L1324">
        <v>1</v>
      </c>
      <c r="M1324">
        <v>0</v>
      </c>
      <c r="N1324">
        <v>0</v>
      </c>
      <c r="O1324">
        <v>1</v>
      </c>
      <c r="P1324">
        <v>1</v>
      </c>
      <c r="Q1324">
        <v>0</v>
      </c>
    </row>
    <row r="1325" spans="1:17" x14ac:dyDescent="0.3">
      <c r="A1325" t="s">
        <v>41</v>
      </c>
      <c r="B1325">
        <v>57000</v>
      </c>
      <c r="C1325">
        <v>104000</v>
      </c>
      <c r="D1325">
        <f>AVERAGE(Table_Data[[#This Row],[Salary (Min)]:[Salary (Max)]])</f>
        <v>80500</v>
      </c>
      <c r="E1325" t="s">
        <v>7431</v>
      </c>
      <c r="F1325" t="s">
        <v>1909</v>
      </c>
      <c r="G1325" t="s">
        <v>7807</v>
      </c>
      <c r="H1325" t="s">
        <v>118</v>
      </c>
      <c r="I1325" t="s">
        <v>178</v>
      </c>
      <c r="J1325" t="s">
        <v>39</v>
      </c>
      <c r="K1325" t="b">
        <v>0</v>
      </c>
      <c r="L1325">
        <v>1</v>
      </c>
      <c r="M1325">
        <v>0</v>
      </c>
      <c r="N1325">
        <v>0</v>
      </c>
      <c r="O1325">
        <v>0</v>
      </c>
      <c r="P1325">
        <v>0</v>
      </c>
      <c r="Q1325">
        <v>0</v>
      </c>
    </row>
    <row r="1326" spans="1:17" x14ac:dyDescent="0.3">
      <c r="A1326" t="s">
        <v>41</v>
      </c>
      <c r="B1326">
        <v>57000</v>
      </c>
      <c r="C1326">
        <v>104000</v>
      </c>
      <c r="D1326">
        <f>AVERAGE(Table_Data[[#This Row],[Salary (Min)]:[Salary (Max)]])</f>
        <v>80500</v>
      </c>
      <c r="E1326" t="s">
        <v>7432</v>
      </c>
      <c r="F1326" t="s">
        <v>405</v>
      </c>
      <c r="G1326" t="s">
        <v>7806</v>
      </c>
      <c r="H1326" t="s">
        <v>118</v>
      </c>
      <c r="I1326" t="s">
        <v>3689</v>
      </c>
      <c r="J1326" t="s">
        <v>441</v>
      </c>
      <c r="K1326" t="b">
        <v>0</v>
      </c>
      <c r="L1326">
        <v>1</v>
      </c>
      <c r="M1326">
        <v>0</v>
      </c>
      <c r="N1326">
        <v>0</v>
      </c>
      <c r="O1326">
        <v>1</v>
      </c>
      <c r="P1326">
        <v>1</v>
      </c>
      <c r="Q1326">
        <v>0</v>
      </c>
    </row>
    <row r="1327" spans="1:17" x14ac:dyDescent="0.3">
      <c r="A1327" t="s">
        <v>41</v>
      </c>
      <c r="B1327">
        <v>58000</v>
      </c>
      <c r="C1327">
        <v>93000</v>
      </c>
      <c r="D1327">
        <f>AVERAGE(Table_Data[[#This Row],[Salary (Min)]:[Salary (Max)]])</f>
        <v>75500</v>
      </c>
      <c r="E1327" t="s">
        <v>6635</v>
      </c>
      <c r="F1327" t="s">
        <v>976</v>
      </c>
      <c r="G1327" t="s">
        <v>7657</v>
      </c>
      <c r="H1327" t="s">
        <v>28</v>
      </c>
      <c r="I1327" t="s">
        <v>202</v>
      </c>
      <c r="J1327" t="s">
        <v>132</v>
      </c>
      <c r="K1327" t="b">
        <v>0</v>
      </c>
      <c r="L1327">
        <v>1</v>
      </c>
      <c r="M1327">
        <v>0</v>
      </c>
      <c r="N1327">
        <v>0</v>
      </c>
      <c r="O1327">
        <v>1</v>
      </c>
      <c r="P1327">
        <v>1</v>
      </c>
      <c r="Q1327">
        <v>0</v>
      </c>
    </row>
    <row r="1328" spans="1:17" x14ac:dyDescent="0.3">
      <c r="A1328" t="s">
        <v>41</v>
      </c>
      <c r="B1328">
        <v>58000</v>
      </c>
      <c r="C1328">
        <v>93000</v>
      </c>
      <c r="D1328">
        <f>AVERAGE(Table_Data[[#This Row],[Salary (Min)]:[Salary (Max)]])</f>
        <v>75500</v>
      </c>
      <c r="E1328" t="s">
        <v>7257</v>
      </c>
      <c r="F1328" t="s">
        <v>4270</v>
      </c>
      <c r="G1328" t="s">
        <v>7658</v>
      </c>
      <c r="H1328" t="s">
        <v>51</v>
      </c>
      <c r="I1328" t="s">
        <v>119</v>
      </c>
      <c r="J1328" t="s">
        <v>229</v>
      </c>
      <c r="K1328" t="b">
        <v>0</v>
      </c>
      <c r="L1328">
        <v>1</v>
      </c>
      <c r="M1328">
        <v>1</v>
      </c>
      <c r="N1328">
        <v>0</v>
      </c>
      <c r="O1328">
        <v>1</v>
      </c>
      <c r="P1328">
        <v>0</v>
      </c>
      <c r="Q1328">
        <v>1</v>
      </c>
    </row>
    <row r="1329" spans="1:17" x14ac:dyDescent="0.3">
      <c r="A1329" t="s">
        <v>41</v>
      </c>
      <c r="B1329">
        <v>58000</v>
      </c>
      <c r="C1329">
        <v>93000</v>
      </c>
      <c r="D1329">
        <f>AVERAGE(Table_Data[[#This Row],[Salary (Min)]:[Salary (Max)]])</f>
        <v>75500</v>
      </c>
      <c r="E1329" t="s">
        <v>7271</v>
      </c>
      <c r="F1329" t="s">
        <v>4521</v>
      </c>
      <c r="G1329" t="s">
        <v>7836</v>
      </c>
      <c r="H1329" t="s">
        <v>91</v>
      </c>
      <c r="I1329" t="s">
        <v>46</v>
      </c>
      <c r="J1329" t="s">
        <v>160</v>
      </c>
      <c r="K1329" t="b">
        <v>0</v>
      </c>
      <c r="L1329">
        <v>1</v>
      </c>
      <c r="M1329">
        <v>1</v>
      </c>
      <c r="N1329">
        <v>0</v>
      </c>
      <c r="O1329">
        <v>0</v>
      </c>
      <c r="P1329">
        <v>0</v>
      </c>
      <c r="Q1329">
        <v>0</v>
      </c>
    </row>
    <row r="1330" spans="1:17" x14ac:dyDescent="0.3">
      <c r="A1330" t="s">
        <v>41</v>
      </c>
      <c r="B1330">
        <v>58000</v>
      </c>
      <c r="C1330">
        <v>93000</v>
      </c>
      <c r="D1330">
        <f>AVERAGE(Table_Data[[#This Row],[Salary (Min)]:[Salary (Max)]])</f>
        <v>75500</v>
      </c>
      <c r="E1330" t="s">
        <v>7212</v>
      </c>
      <c r="F1330" t="s">
        <v>459</v>
      </c>
      <c r="G1330" t="s">
        <v>7654</v>
      </c>
      <c r="H1330" t="s">
        <v>118</v>
      </c>
      <c r="I1330" t="s">
        <v>46</v>
      </c>
      <c r="J1330" t="s">
        <v>120</v>
      </c>
      <c r="K1330" t="b">
        <v>0</v>
      </c>
      <c r="L1330">
        <v>1</v>
      </c>
      <c r="M1330">
        <v>0</v>
      </c>
      <c r="N1330">
        <v>0</v>
      </c>
      <c r="O1330">
        <v>1</v>
      </c>
      <c r="P1330">
        <v>0</v>
      </c>
      <c r="Q1330">
        <v>0</v>
      </c>
    </row>
    <row r="1331" spans="1:17" x14ac:dyDescent="0.3">
      <c r="A1331" t="s">
        <v>41</v>
      </c>
      <c r="B1331">
        <v>58000</v>
      </c>
      <c r="C1331">
        <v>93000</v>
      </c>
      <c r="D1331">
        <f>AVERAGE(Table_Data[[#This Row],[Salary (Min)]:[Salary (Max)]])</f>
        <v>75500</v>
      </c>
      <c r="E1331" t="s">
        <v>7267</v>
      </c>
      <c r="F1331" t="s">
        <v>257</v>
      </c>
      <c r="G1331" t="s">
        <v>7663</v>
      </c>
      <c r="H1331" t="s">
        <v>20</v>
      </c>
      <c r="I1331" t="s">
        <v>222</v>
      </c>
      <c r="J1331" t="s">
        <v>39</v>
      </c>
      <c r="K1331" t="b">
        <v>0</v>
      </c>
      <c r="L1331">
        <v>0</v>
      </c>
      <c r="M1331">
        <v>0</v>
      </c>
      <c r="N1331">
        <v>0</v>
      </c>
      <c r="O1331">
        <v>0</v>
      </c>
      <c r="P1331">
        <v>0</v>
      </c>
      <c r="Q1331">
        <v>0</v>
      </c>
    </row>
    <row r="1332" spans="1:17" x14ac:dyDescent="0.3">
      <c r="A1332" t="s">
        <v>41</v>
      </c>
      <c r="B1332">
        <v>58000</v>
      </c>
      <c r="C1332">
        <v>93000</v>
      </c>
      <c r="D1332">
        <f>AVERAGE(Table_Data[[#This Row],[Salary (Min)]:[Salary (Max)]])</f>
        <v>75500</v>
      </c>
      <c r="E1332" t="s">
        <v>6264</v>
      </c>
      <c r="F1332" t="s">
        <v>241</v>
      </c>
      <c r="G1332" t="s">
        <v>7655</v>
      </c>
      <c r="H1332" t="s">
        <v>118</v>
      </c>
      <c r="I1332" t="s">
        <v>46</v>
      </c>
      <c r="J1332" t="s">
        <v>47</v>
      </c>
      <c r="K1332" t="b">
        <v>0</v>
      </c>
      <c r="L1332">
        <v>1</v>
      </c>
      <c r="M1332">
        <v>0</v>
      </c>
      <c r="N1332">
        <v>0</v>
      </c>
      <c r="O1332">
        <v>0</v>
      </c>
      <c r="P1332">
        <v>0</v>
      </c>
      <c r="Q1332">
        <v>1</v>
      </c>
    </row>
    <row r="1333" spans="1:17" x14ac:dyDescent="0.3">
      <c r="A1333" t="s">
        <v>41</v>
      </c>
      <c r="B1333">
        <v>58000</v>
      </c>
      <c r="C1333">
        <v>93000</v>
      </c>
      <c r="D1333">
        <f>AVERAGE(Table_Data[[#This Row],[Salary (Min)]:[Salary (Max)]])</f>
        <v>75500</v>
      </c>
      <c r="E1333" t="s">
        <v>7270</v>
      </c>
      <c r="F1333" t="s">
        <v>257</v>
      </c>
      <c r="G1333" t="s">
        <v>7663</v>
      </c>
      <c r="H1333" t="s">
        <v>28</v>
      </c>
      <c r="I1333" t="s">
        <v>202</v>
      </c>
      <c r="J1333" t="s">
        <v>31</v>
      </c>
      <c r="K1333" t="b">
        <v>0</v>
      </c>
      <c r="L1333">
        <v>0</v>
      </c>
      <c r="M1333">
        <v>0</v>
      </c>
      <c r="N1333">
        <v>0</v>
      </c>
      <c r="O1333">
        <v>1</v>
      </c>
      <c r="P1333">
        <v>0</v>
      </c>
      <c r="Q1333">
        <v>1</v>
      </c>
    </row>
    <row r="1334" spans="1:17" x14ac:dyDescent="0.3">
      <c r="A1334" t="s">
        <v>41</v>
      </c>
      <c r="B1334">
        <v>58000</v>
      </c>
      <c r="C1334">
        <v>93000</v>
      </c>
      <c r="D1334">
        <f>AVERAGE(Table_Data[[#This Row],[Salary (Min)]:[Salary (Max)]])</f>
        <v>75500</v>
      </c>
      <c r="E1334" t="s">
        <v>7272</v>
      </c>
      <c r="F1334" t="s">
        <v>131</v>
      </c>
      <c r="G1334" t="s">
        <v>7664</v>
      </c>
      <c r="H1334" t="s">
        <v>20</v>
      </c>
      <c r="I1334" t="s">
        <v>119</v>
      </c>
      <c r="J1334" t="s">
        <v>120</v>
      </c>
      <c r="K1334" t="b">
        <v>0</v>
      </c>
      <c r="L1334">
        <v>1</v>
      </c>
      <c r="M1334">
        <v>0</v>
      </c>
      <c r="N1334">
        <v>0</v>
      </c>
      <c r="O1334">
        <v>1</v>
      </c>
      <c r="P1334">
        <v>1</v>
      </c>
      <c r="Q1334">
        <v>1</v>
      </c>
    </row>
    <row r="1335" spans="1:17" x14ac:dyDescent="0.3">
      <c r="A1335" t="s">
        <v>41</v>
      </c>
      <c r="B1335">
        <v>58000</v>
      </c>
      <c r="C1335">
        <v>93000</v>
      </c>
      <c r="D1335">
        <f>AVERAGE(Table_Data[[#This Row],[Salary (Min)]:[Salary (Max)]])</f>
        <v>75500</v>
      </c>
      <c r="E1335" t="s">
        <v>7276</v>
      </c>
      <c r="F1335" t="s">
        <v>976</v>
      </c>
      <c r="G1335" t="s">
        <v>7657</v>
      </c>
      <c r="H1335" t="s">
        <v>91</v>
      </c>
      <c r="I1335" t="s">
        <v>46</v>
      </c>
      <c r="J1335" t="s">
        <v>39</v>
      </c>
      <c r="K1335" t="b">
        <v>0</v>
      </c>
      <c r="L1335">
        <v>0</v>
      </c>
      <c r="M1335">
        <v>1</v>
      </c>
      <c r="N1335">
        <v>0</v>
      </c>
      <c r="O1335">
        <v>0</v>
      </c>
      <c r="P1335">
        <v>0</v>
      </c>
      <c r="Q1335">
        <v>0</v>
      </c>
    </row>
    <row r="1336" spans="1:17" x14ac:dyDescent="0.3">
      <c r="A1336" t="s">
        <v>41</v>
      </c>
      <c r="B1336">
        <v>58000</v>
      </c>
      <c r="C1336">
        <v>93000</v>
      </c>
      <c r="D1336">
        <f>AVERAGE(Table_Data[[#This Row],[Salary (Min)]:[Salary (Max)]])</f>
        <v>75500</v>
      </c>
      <c r="E1336" t="s">
        <v>7277</v>
      </c>
      <c r="F1336" t="s">
        <v>241</v>
      </c>
      <c r="G1336" t="s">
        <v>7655</v>
      </c>
      <c r="H1336" t="s">
        <v>72</v>
      </c>
      <c r="I1336" t="s">
        <v>202</v>
      </c>
      <c r="J1336" t="s">
        <v>75</v>
      </c>
      <c r="K1336" t="b">
        <v>0</v>
      </c>
      <c r="L1336">
        <v>0</v>
      </c>
      <c r="M1336">
        <v>0</v>
      </c>
      <c r="N1336">
        <v>0</v>
      </c>
      <c r="O1336">
        <v>1</v>
      </c>
      <c r="P1336">
        <v>0</v>
      </c>
      <c r="Q1336">
        <v>0</v>
      </c>
    </row>
    <row r="1337" spans="1:17" x14ac:dyDescent="0.3">
      <c r="A1337" t="s">
        <v>41</v>
      </c>
      <c r="B1337">
        <v>58000</v>
      </c>
      <c r="C1337">
        <v>93000</v>
      </c>
      <c r="D1337">
        <f>AVERAGE(Table_Data[[#This Row],[Salary (Min)]:[Salary (Max)]])</f>
        <v>75500</v>
      </c>
      <c r="E1337" t="s">
        <v>6224</v>
      </c>
      <c r="F1337" t="s">
        <v>4303</v>
      </c>
      <c r="G1337" t="s">
        <v>7838</v>
      </c>
      <c r="H1337" t="s">
        <v>91</v>
      </c>
      <c r="I1337" t="s">
        <v>366</v>
      </c>
      <c r="J1337" t="s">
        <v>155</v>
      </c>
      <c r="K1337" t="b">
        <v>0</v>
      </c>
      <c r="L1337">
        <v>0</v>
      </c>
      <c r="M1337">
        <v>0</v>
      </c>
      <c r="N1337">
        <v>0</v>
      </c>
      <c r="O1337">
        <v>0</v>
      </c>
      <c r="P1337">
        <v>0</v>
      </c>
      <c r="Q1337">
        <v>1</v>
      </c>
    </row>
    <row r="1338" spans="1:17" x14ac:dyDescent="0.3">
      <c r="A1338" t="s">
        <v>41</v>
      </c>
      <c r="B1338">
        <v>58000</v>
      </c>
      <c r="C1338">
        <v>93000</v>
      </c>
      <c r="D1338">
        <f>AVERAGE(Table_Data[[#This Row],[Salary (Min)]:[Salary (Max)]])</f>
        <v>75500</v>
      </c>
      <c r="E1338" t="s">
        <v>7275</v>
      </c>
      <c r="F1338" t="s">
        <v>2038</v>
      </c>
      <c r="G1338" t="s">
        <v>7660</v>
      </c>
      <c r="H1338" t="s">
        <v>91</v>
      </c>
      <c r="I1338" t="s">
        <v>119</v>
      </c>
      <c r="J1338" t="s">
        <v>155</v>
      </c>
      <c r="K1338" t="b">
        <v>0</v>
      </c>
      <c r="L1338">
        <v>0</v>
      </c>
      <c r="M1338">
        <v>0</v>
      </c>
      <c r="N1338">
        <v>0</v>
      </c>
      <c r="O1338">
        <v>0</v>
      </c>
      <c r="P1338">
        <v>0</v>
      </c>
      <c r="Q1338">
        <v>1</v>
      </c>
    </row>
    <row r="1339" spans="1:17" x14ac:dyDescent="0.3">
      <c r="A1339" t="s">
        <v>41</v>
      </c>
      <c r="B1339">
        <v>58000</v>
      </c>
      <c r="C1339">
        <v>93000</v>
      </c>
      <c r="D1339">
        <f>AVERAGE(Table_Data[[#This Row],[Salary (Min)]:[Salary (Max)]])</f>
        <v>75500</v>
      </c>
      <c r="E1339" t="s">
        <v>6166</v>
      </c>
      <c r="F1339" t="s">
        <v>131</v>
      </c>
      <c r="G1339" t="s">
        <v>7664</v>
      </c>
      <c r="H1339" t="s">
        <v>28</v>
      </c>
      <c r="I1339" t="s">
        <v>37</v>
      </c>
      <c r="J1339" t="s">
        <v>132</v>
      </c>
      <c r="K1339" t="b">
        <v>0</v>
      </c>
      <c r="L1339">
        <v>1</v>
      </c>
      <c r="M1339">
        <v>0</v>
      </c>
      <c r="N1339">
        <v>0</v>
      </c>
      <c r="O1339">
        <v>0</v>
      </c>
      <c r="P1339">
        <v>0</v>
      </c>
      <c r="Q1339">
        <v>0</v>
      </c>
    </row>
    <row r="1340" spans="1:17" x14ac:dyDescent="0.3">
      <c r="A1340" t="s">
        <v>41</v>
      </c>
      <c r="B1340">
        <v>58000</v>
      </c>
      <c r="C1340">
        <v>93000</v>
      </c>
      <c r="D1340">
        <f>AVERAGE(Table_Data[[#This Row],[Salary (Min)]:[Salary (Max)]])</f>
        <v>75500</v>
      </c>
      <c r="E1340" t="s">
        <v>7274</v>
      </c>
      <c r="F1340" t="s">
        <v>992</v>
      </c>
      <c r="G1340" t="s">
        <v>7661</v>
      </c>
      <c r="H1340" t="s">
        <v>35</v>
      </c>
      <c r="I1340" t="s">
        <v>222</v>
      </c>
      <c r="J1340" t="s">
        <v>24</v>
      </c>
      <c r="K1340" t="b">
        <v>0</v>
      </c>
      <c r="L1340">
        <v>0</v>
      </c>
      <c r="M1340">
        <v>0</v>
      </c>
      <c r="N1340">
        <v>0</v>
      </c>
      <c r="O1340">
        <v>0</v>
      </c>
      <c r="P1340">
        <v>0</v>
      </c>
      <c r="Q1340">
        <v>1</v>
      </c>
    </row>
    <row r="1341" spans="1:17" x14ac:dyDescent="0.3">
      <c r="A1341" t="s">
        <v>41</v>
      </c>
      <c r="B1341">
        <v>58000</v>
      </c>
      <c r="C1341">
        <v>93000</v>
      </c>
      <c r="D1341">
        <f>AVERAGE(Table_Data[[#This Row],[Salary (Min)]:[Salary (Max)]])</f>
        <v>75500</v>
      </c>
      <c r="E1341" t="s">
        <v>7261</v>
      </c>
      <c r="F1341" t="s">
        <v>2038</v>
      </c>
      <c r="G1341" t="s">
        <v>7660</v>
      </c>
      <c r="H1341" t="s">
        <v>91</v>
      </c>
      <c r="I1341" t="s">
        <v>99</v>
      </c>
      <c r="J1341" t="s">
        <v>39</v>
      </c>
      <c r="K1341" t="b">
        <v>0</v>
      </c>
      <c r="L1341">
        <v>0</v>
      </c>
      <c r="M1341">
        <v>0</v>
      </c>
      <c r="N1341">
        <v>0</v>
      </c>
      <c r="O1341">
        <v>0</v>
      </c>
      <c r="P1341">
        <v>0</v>
      </c>
      <c r="Q1341">
        <v>1</v>
      </c>
    </row>
    <row r="1342" spans="1:17" x14ac:dyDescent="0.3">
      <c r="A1342" t="s">
        <v>6172</v>
      </c>
      <c r="B1342">
        <v>58000</v>
      </c>
      <c r="C1342">
        <v>93000</v>
      </c>
      <c r="D1342">
        <f>AVERAGE(Table_Data[[#This Row],[Salary (Min)]:[Salary (Max)]])</f>
        <v>75500</v>
      </c>
      <c r="E1342" t="s">
        <v>7262</v>
      </c>
      <c r="F1342" t="s">
        <v>241</v>
      </c>
      <c r="G1342" t="s">
        <v>7655</v>
      </c>
      <c r="H1342" t="s">
        <v>118</v>
      </c>
      <c r="I1342" t="s">
        <v>46</v>
      </c>
      <c r="J1342" t="s">
        <v>160</v>
      </c>
      <c r="K1342" t="b">
        <v>0</v>
      </c>
      <c r="L1342">
        <v>1</v>
      </c>
      <c r="M1342">
        <v>1</v>
      </c>
      <c r="N1342">
        <v>0</v>
      </c>
      <c r="O1342">
        <v>1</v>
      </c>
      <c r="P1342">
        <v>0</v>
      </c>
      <c r="Q1342">
        <v>1</v>
      </c>
    </row>
    <row r="1343" spans="1:17" x14ac:dyDescent="0.3">
      <c r="A1343" t="s">
        <v>41</v>
      </c>
      <c r="B1343">
        <v>58000</v>
      </c>
      <c r="C1343">
        <v>93000</v>
      </c>
      <c r="D1343">
        <f>AVERAGE(Table_Data[[#This Row],[Salary (Min)]:[Salary (Max)]])</f>
        <v>75500</v>
      </c>
      <c r="E1343" t="s">
        <v>7260</v>
      </c>
      <c r="F1343" t="s">
        <v>4521</v>
      </c>
      <c r="G1343" t="s">
        <v>7836</v>
      </c>
      <c r="H1343" t="s">
        <v>51</v>
      </c>
      <c r="I1343" t="s">
        <v>178</v>
      </c>
      <c r="J1343" t="s">
        <v>47</v>
      </c>
      <c r="K1343" t="b">
        <v>0</v>
      </c>
      <c r="L1343">
        <v>1</v>
      </c>
      <c r="M1343">
        <v>0</v>
      </c>
      <c r="N1343">
        <v>0</v>
      </c>
      <c r="O1343">
        <v>1</v>
      </c>
      <c r="P1343">
        <v>0</v>
      </c>
      <c r="Q1343">
        <v>0</v>
      </c>
    </row>
    <row r="1344" spans="1:17" x14ac:dyDescent="0.3">
      <c r="A1344" t="s">
        <v>41</v>
      </c>
      <c r="B1344">
        <v>58000</v>
      </c>
      <c r="C1344">
        <v>93000</v>
      </c>
      <c r="D1344">
        <f>AVERAGE(Table_Data[[#This Row],[Salary (Min)]:[Salary (Max)]])</f>
        <v>75500</v>
      </c>
      <c r="E1344" t="s">
        <v>6688</v>
      </c>
      <c r="F1344" t="s">
        <v>2038</v>
      </c>
      <c r="G1344" t="s">
        <v>7660</v>
      </c>
      <c r="H1344" t="s">
        <v>72</v>
      </c>
      <c r="I1344" t="s">
        <v>222</v>
      </c>
      <c r="J1344" t="s">
        <v>86</v>
      </c>
      <c r="K1344" t="b">
        <v>0</v>
      </c>
      <c r="L1344">
        <v>0</v>
      </c>
      <c r="M1344">
        <v>0</v>
      </c>
      <c r="N1344">
        <v>0</v>
      </c>
      <c r="O1344">
        <v>0</v>
      </c>
      <c r="P1344">
        <v>0</v>
      </c>
      <c r="Q1344">
        <v>1</v>
      </c>
    </row>
    <row r="1345" spans="1:17" x14ac:dyDescent="0.3">
      <c r="A1345" t="s">
        <v>41</v>
      </c>
      <c r="B1345">
        <v>58000</v>
      </c>
      <c r="C1345">
        <v>93000</v>
      </c>
      <c r="D1345">
        <f>AVERAGE(Table_Data[[#This Row],[Salary (Min)]:[Salary (Max)]])</f>
        <v>75500</v>
      </c>
      <c r="E1345" t="s">
        <v>6601</v>
      </c>
      <c r="F1345" t="s">
        <v>4497</v>
      </c>
      <c r="G1345" t="s">
        <v>7839</v>
      </c>
      <c r="H1345" t="s">
        <v>28</v>
      </c>
      <c r="I1345" t="s">
        <v>29</v>
      </c>
      <c r="J1345" t="s">
        <v>132</v>
      </c>
      <c r="K1345" t="b">
        <v>0</v>
      </c>
      <c r="L1345">
        <v>1</v>
      </c>
      <c r="M1345">
        <v>1</v>
      </c>
      <c r="N1345">
        <v>0</v>
      </c>
      <c r="O1345">
        <v>0</v>
      </c>
      <c r="P1345">
        <v>0</v>
      </c>
      <c r="Q1345">
        <v>0</v>
      </c>
    </row>
    <row r="1346" spans="1:17" x14ac:dyDescent="0.3">
      <c r="A1346" t="s">
        <v>41</v>
      </c>
      <c r="B1346">
        <v>58000</v>
      </c>
      <c r="C1346">
        <v>93000</v>
      </c>
      <c r="D1346">
        <f>AVERAGE(Table_Data[[#This Row],[Salary (Min)]:[Salary (Max)]])</f>
        <v>75500</v>
      </c>
      <c r="E1346" t="s">
        <v>7219</v>
      </c>
      <c r="F1346" t="s">
        <v>459</v>
      </c>
      <c r="G1346" t="s">
        <v>7654</v>
      </c>
      <c r="H1346" t="s">
        <v>20</v>
      </c>
      <c r="I1346" t="s">
        <v>37</v>
      </c>
      <c r="J1346" t="s">
        <v>39</v>
      </c>
      <c r="K1346" t="b">
        <v>0</v>
      </c>
      <c r="L1346">
        <v>0</v>
      </c>
      <c r="M1346">
        <v>0</v>
      </c>
      <c r="N1346">
        <v>0</v>
      </c>
      <c r="O1346">
        <v>0</v>
      </c>
      <c r="P1346">
        <v>0</v>
      </c>
      <c r="Q1346">
        <v>1</v>
      </c>
    </row>
    <row r="1347" spans="1:17" x14ac:dyDescent="0.3">
      <c r="A1347" t="s">
        <v>41</v>
      </c>
      <c r="B1347">
        <v>58000</v>
      </c>
      <c r="C1347">
        <v>93000</v>
      </c>
      <c r="D1347">
        <f>AVERAGE(Table_Data[[#This Row],[Salary (Min)]:[Salary (Max)]])</f>
        <v>75500</v>
      </c>
      <c r="E1347" t="s">
        <v>7264</v>
      </c>
      <c r="F1347" t="s">
        <v>976</v>
      </c>
      <c r="G1347" t="s">
        <v>7657</v>
      </c>
      <c r="H1347" t="s">
        <v>35</v>
      </c>
      <c r="I1347" t="s">
        <v>489</v>
      </c>
      <c r="J1347" t="s">
        <v>24</v>
      </c>
      <c r="K1347" t="b">
        <v>0</v>
      </c>
      <c r="L1347">
        <v>0</v>
      </c>
      <c r="M1347">
        <v>0</v>
      </c>
      <c r="N1347">
        <v>0</v>
      </c>
      <c r="O1347">
        <v>0</v>
      </c>
      <c r="P1347">
        <v>0</v>
      </c>
      <c r="Q1347">
        <v>1</v>
      </c>
    </row>
    <row r="1348" spans="1:17" x14ac:dyDescent="0.3">
      <c r="A1348" t="s">
        <v>41</v>
      </c>
      <c r="B1348">
        <v>58000</v>
      </c>
      <c r="C1348">
        <v>93000</v>
      </c>
      <c r="D1348">
        <f>AVERAGE(Table_Data[[#This Row],[Salary (Min)]:[Salary (Max)]])</f>
        <v>75500</v>
      </c>
      <c r="E1348" t="s">
        <v>7254</v>
      </c>
      <c r="F1348" t="s">
        <v>4497</v>
      </c>
      <c r="G1348" t="s">
        <v>7839</v>
      </c>
      <c r="H1348" t="s">
        <v>20</v>
      </c>
      <c r="I1348" t="s">
        <v>1437</v>
      </c>
      <c r="J1348" t="s">
        <v>39</v>
      </c>
      <c r="K1348" t="b">
        <v>0</v>
      </c>
      <c r="L1348">
        <v>0</v>
      </c>
      <c r="M1348">
        <v>0</v>
      </c>
      <c r="N1348">
        <v>0</v>
      </c>
      <c r="O1348">
        <v>0</v>
      </c>
      <c r="P1348">
        <v>0</v>
      </c>
      <c r="Q1348">
        <v>1</v>
      </c>
    </row>
    <row r="1349" spans="1:17" x14ac:dyDescent="0.3">
      <c r="A1349" t="s">
        <v>41</v>
      </c>
      <c r="B1349">
        <v>58000</v>
      </c>
      <c r="C1349">
        <v>93000</v>
      </c>
      <c r="D1349">
        <f>AVERAGE(Table_Data[[#This Row],[Salary (Min)]:[Salary (Max)]])</f>
        <v>75500</v>
      </c>
      <c r="E1349" t="s">
        <v>6211</v>
      </c>
      <c r="F1349" t="s">
        <v>131</v>
      </c>
      <c r="G1349" t="s">
        <v>7664</v>
      </c>
      <c r="H1349" t="s">
        <v>118</v>
      </c>
      <c r="I1349" t="s">
        <v>222</v>
      </c>
      <c r="J1349" t="s">
        <v>47</v>
      </c>
      <c r="K1349" t="b">
        <v>0</v>
      </c>
      <c r="L1349">
        <v>0</v>
      </c>
      <c r="M1349">
        <v>1</v>
      </c>
      <c r="N1349">
        <v>0</v>
      </c>
      <c r="O1349">
        <v>1</v>
      </c>
      <c r="P1349">
        <v>0</v>
      </c>
      <c r="Q1349">
        <v>1</v>
      </c>
    </row>
    <row r="1350" spans="1:17" x14ac:dyDescent="0.3">
      <c r="A1350" t="s">
        <v>41</v>
      </c>
      <c r="B1350">
        <v>58000</v>
      </c>
      <c r="C1350">
        <v>93000</v>
      </c>
      <c r="D1350">
        <f>AVERAGE(Table_Data[[#This Row],[Salary (Min)]:[Salary (Max)]])</f>
        <v>75500</v>
      </c>
      <c r="E1350" t="s">
        <v>7268</v>
      </c>
      <c r="F1350" t="s">
        <v>257</v>
      </c>
      <c r="G1350" t="s">
        <v>7663</v>
      </c>
      <c r="H1350" t="s">
        <v>118</v>
      </c>
      <c r="I1350" t="s">
        <v>202</v>
      </c>
      <c r="J1350" t="s">
        <v>441</v>
      </c>
      <c r="K1350" t="b">
        <v>0</v>
      </c>
      <c r="L1350">
        <v>0</v>
      </c>
      <c r="M1350">
        <v>1</v>
      </c>
      <c r="N1350">
        <v>0</v>
      </c>
      <c r="O1350">
        <v>1</v>
      </c>
      <c r="P1350">
        <v>0</v>
      </c>
      <c r="Q1350">
        <v>1</v>
      </c>
    </row>
    <row r="1351" spans="1:17" x14ac:dyDescent="0.3">
      <c r="A1351" t="s">
        <v>41</v>
      </c>
      <c r="B1351">
        <v>58000</v>
      </c>
      <c r="C1351">
        <v>93000</v>
      </c>
      <c r="D1351">
        <f>AVERAGE(Table_Data[[#This Row],[Salary (Min)]:[Salary (Max)]])</f>
        <v>75500</v>
      </c>
      <c r="E1351" t="s">
        <v>7267</v>
      </c>
      <c r="F1351" t="s">
        <v>131</v>
      </c>
      <c r="G1351" t="s">
        <v>7664</v>
      </c>
      <c r="H1351" t="s">
        <v>20</v>
      </c>
      <c r="I1351" t="s">
        <v>222</v>
      </c>
      <c r="J1351" t="s">
        <v>39</v>
      </c>
      <c r="K1351" t="b">
        <v>0</v>
      </c>
      <c r="L1351">
        <v>1</v>
      </c>
      <c r="M1351">
        <v>0</v>
      </c>
      <c r="N1351">
        <v>0</v>
      </c>
      <c r="O1351">
        <v>1</v>
      </c>
      <c r="P1351">
        <v>1</v>
      </c>
      <c r="Q1351">
        <v>1</v>
      </c>
    </row>
    <row r="1352" spans="1:17" x14ac:dyDescent="0.3">
      <c r="A1352" t="s">
        <v>41</v>
      </c>
      <c r="B1352">
        <v>58000</v>
      </c>
      <c r="C1352">
        <v>93000</v>
      </c>
      <c r="D1352">
        <f>AVERAGE(Table_Data[[#This Row],[Salary (Min)]:[Salary (Max)]])</f>
        <v>75500</v>
      </c>
      <c r="E1352" t="s">
        <v>7265</v>
      </c>
      <c r="F1352" t="s">
        <v>4270</v>
      </c>
      <c r="G1352" t="s">
        <v>7658</v>
      </c>
      <c r="H1352" t="s">
        <v>91</v>
      </c>
      <c r="I1352" t="s">
        <v>475</v>
      </c>
      <c r="J1352" t="s">
        <v>106</v>
      </c>
      <c r="K1352" t="b">
        <v>0</v>
      </c>
      <c r="L1352">
        <v>0</v>
      </c>
      <c r="M1352">
        <v>0</v>
      </c>
      <c r="N1352">
        <v>0</v>
      </c>
      <c r="O1352">
        <v>0</v>
      </c>
      <c r="P1352">
        <v>0</v>
      </c>
      <c r="Q1352">
        <v>0</v>
      </c>
    </row>
    <row r="1353" spans="1:17" x14ac:dyDescent="0.3">
      <c r="A1353" t="s">
        <v>41</v>
      </c>
      <c r="B1353">
        <v>58000</v>
      </c>
      <c r="C1353">
        <v>93000</v>
      </c>
      <c r="D1353">
        <f>AVERAGE(Table_Data[[#This Row],[Salary (Min)]:[Salary (Max)]])</f>
        <v>75500</v>
      </c>
      <c r="E1353" t="s">
        <v>7260</v>
      </c>
      <c r="F1353" t="s">
        <v>4521</v>
      </c>
      <c r="G1353" t="s">
        <v>7836</v>
      </c>
      <c r="H1353" t="s">
        <v>51</v>
      </c>
      <c r="I1353" t="s">
        <v>178</v>
      </c>
      <c r="J1353" t="s">
        <v>47</v>
      </c>
      <c r="K1353" t="b">
        <v>0</v>
      </c>
      <c r="L1353">
        <v>0</v>
      </c>
      <c r="M1353">
        <v>0</v>
      </c>
      <c r="N1353">
        <v>0</v>
      </c>
      <c r="O1353">
        <v>0</v>
      </c>
      <c r="P1353">
        <v>0</v>
      </c>
      <c r="Q1353">
        <v>0</v>
      </c>
    </row>
    <row r="1354" spans="1:17" x14ac:dyDescent="0.3">
      <c r="A1354" t="s">
        <v>41</v>
      </c>
      <c r="B1354">
        <v>59000</v>
      </c>
      <c r="C1354">
        <v>85000</v>
      </c>
      <c r="D1354">
        <f>AVERAGE(Table_Data[[#This Row],[Salary (Min)]:[Salary (Max)]])</f>
        <v>72000</v>
      </c>
      <c r="E1354" t="s">
        <v>6279</v>
      </c>
      <c r="F1354" t="s">
        <v>19</v>
      </c>
      <c r="G1354" t="s">
        <v>7692</v>
      </c>
      <c r="H1354" t="s">
        <v>20</v>
      </c>
      <c r="I1354" t="s">
        <v>366</v>
      </c>
      <c r="J1354" t="s">
        <v>39</v>
      </c>
      <c r="K1354" t="b">
        <v>0</v>
      </c>
      <c r="L1354">
        <v>1</v>
      </c>
      <c r="M1354">
        <v>0</v>
      </c>
      <c r="N1354">
        <v>0</v>
      </c>
      <c r="O1354">
        <v>1</v>
      </c>
      <c r="P1354">
        <v>1</v>
      </c>
      <c r="Q1354">
        <v>1</v>
      </c>
    </row>
    <row r="1355" spans="1:17" x14ac:dyDescent="0.3">
      <c r="A1355" t="s">
        <v>41</v>
      </c>
      <c r="B1355">
        <v>59000</v>
      </c>
      <c r="C1355">
        <v>85000</v>
      </c>
      <c r="D1355">
        <f>AVERAGE(Table_Data[[#This Row],[Salary (Min)]:[Salary (Max)]])</f>
        <v>72000</v>
      </c>
      <c r="E1355" t="s">
        <v>6280</v>
      </c>
      <c r="F1355" t="s">
        <v>19</v>
      </c>
      <c r="G1355" t="s">
        <v>7692</v>
      </c>
      <c r="H1355" t="s">
        <v>28</v>
      </c>
      <c r="I1355" t="s">
        <v>563</v>
      </c>
      <c r="J1355" t="s">
        <v>31</v>
      </c>
      <c r="K1355" t="b">
        <v>0</v>
      </c>
      <c r="L1355">
        <v>0</v>
      </c>
      <c r="M1355">
        <v>0</v>
      </c>
      <c r="N1355">
        <v>0</v>
      </c>
      <c r="O1355">
        <v>0</v>
      </c>
      <c r="P1355">
        <v>0</v>
      </c>
      <c r="Q1355">
        <v>0</v>
      </c>
    </row>
    <row r="1356" spans="1:17" x14ac:dyDescent="0.3">
      <c r="A1356" t="s">
        <v>41</v>
      </c>
      <c r="B1356">
        <v>59000</v>
      </c>
      <c r="C1356">
        <v>85000</v>
      </c>
      <c r="D1356">
        <f>AVERAGE(Table_Data[[#This Row],[Salary (Min)]:[Salary (Max)]])</f>
        <v>72000</v>
      </c>
      <c r="E1356" t="s">
        <v>6277</v>
      </c>
      <c r="F1356" t="s">
        <v>19</v>
      </c>
      <c r="G1356" t="s">
        <v>7692</v>
      </c>
      <c r="H1356" t="s">
        <v>35</v>
      </c>
      <c r="I1356" t="s">
        <v>46</v>
      </c>
      <c r="J1356" t="s">
        <v>24</v>
      </c>
      <c r="K1356" t="b">
        <v>0</v>
      </c>
      <c r="L1356">
        <v>0</v>
      </c>
      <c r="M1356">
        <v>0</v>
      </c>
      <c r="N1356">
        <v>0</v>
      </c>
      <c r="O1356">
        <v>0</v>
      </c>
      <c r="P1356">
        <v>0</v>
      </c>
      <c r="Q1356">
        <v>0</v>
      </c>
    </row>
    <row r="1357" spans="1:17" x14ac:dyDescent="0.3">
      <c r="A1357" t="s">
        <v>41</v>
      </c>
      <c r="B1357">
        <v>59000</v>
      </c>
      <c r="C1357">
        <v>85000</v>
      </c>
      <c r="D1357">
        <f>AVERAGE(Table_Data[[#This Row],[Salary (Min)]:[Salary (Max)]])</f>
        <v>72000</v>
      </c>
      <c r="E1357" t="s">
        <v>6274</v>
      </c>
      <c r="F1357" t="s">
        <v>103</v>
      </c>
      <c r="G1357" t="s">
        <v>7690</v>
      </c>
      <c r="H1357" t="s">
        <v>28</v>
      </c>
      <c r="I1357" t="s">
        <v>539</v>
      </c>
      <c r="J1357" t="s">
        <v>31</v>
      </c>
      <c r="K1357" t="b">
        <v>1</v>
      </c>
      <c r="L1357">
        <v>0</v>
      </c>
      <c r="M1357">
        <v>0</v>
      </c>
      <c r="N1357">
        <v>0</v>
      </c>
      <c r="O1357">
        <v>0</v>
      </c>
      <c r="P1357">
        <v>0</v>
      </c>
      <c r="Q1357">
        <v>1</v>
      </c>
    </row>
    <row r="1358" spans="1:17" x14ac:dyDescent="0.3">
      <c r="A1358" t="s">
        <v>41</v>
      </c>
      <c r="B1358">
        <v>59000</v>
      </c>
      <c r="C1358">
        <v>85000</v>
      </c>
      <c r="D1358">
        <f>AVERAGE(Table_Data[[#This Row],[Salary (Min)]:[Salary (Max)]])</f>
        <v>72000</v>
      </c>
      <c r="E1358" t="s">
        <v>6275</v>
      </c>
      <c r="F1358" t="s">
        <v>19</v>
      </c>
      <c r="G1358" t="s">
        <v>7692</v>
      </c>
      <c r="H1358" t="s">
        <v>35</v>
      </c>
      <c r="I1358" t="s">
        <v>543</v>
      </c>
      <c r="J1358" t="s">
        <v>160</v>
      </c>
      <c r="K1358" t="b">
        <v>0</v>
      </c>
      <c r="L1358">
        <v>0</v>
      </c>
      <c r="M1358">
        <v>0</v>
      </c>
      <c r="N1358">
        <v>0</v>
      </c>
      <c r="O1358">
        <v>0</v>
      </c>
      <c r="P1358">
        <v>0</v>
      </c>
      <c r="Q1358">
        <v>0</v>
      </c>
    </row>
    <row r="1359" spans="1:17" x14ac:dyDescent="0.3">
      <c r="A1359" t="s">
        <v>41</v>
      </c>
      <c r="B1359">
        <v>59000</v>
      </c>
      <c r="C1359">
        <v>85000</v>
      </c>
      <c r="D1359">
        <f>AVERAGE(Table_Data[[#This Row],[Salary (Min)]:[Salary (Max)]])</f>
        <v>72000</v>
      </c>
      <c r="E1359" t="s">
        <v>6281</v>
      </c>
      <c r="F1359" t="s">
        <v>19</v>
      </c>
      <c r="G1359" t="s">
        <v>7692</v>
      </c>
      <c r="H1359" t="s">
        <v>20</v>
      </c>
      <c r="I1359" t="s">
        <v>46</v>
      </c>
      <c r="J1359" t="s">
        <v>160</v>
      </c>
      <c r="K1359" t="b">
        <v>0</v>
      </c>
      <c r="L1359">
        <v>0</v>
      </c>
      <c r="M1359">
        <v>0</v>
      </c>
      <c r="N1359">
        <v>0</v>
      </c>
      <c r="O1359">
        <v>0</v>
      </c>
      <c r="P1359">
        <v>0</v>
      </c>
      <c r="Q1359">
        <v>1</v>
      </c>
    </row>
    <row r="1360" spans="1:17" x14ac:dyDescent="0.3">
      <c r="A1360" t="s">
        <v>6172</v>
      </c>
      <c r="B1360">
        <v>59000</v>
      </c>
      <c r="C1360">
        <v>85000</v>
      </c>
      <c r="D1360">
        <f>AVERAGE(Table_Data[[#This Row],[Salary (Min)]:[Salary (Max)]])</f>
        <v>72000</v>
      </c>
      <c r="E1360" t="s">
        <v>6285</v>
      </c>
      <c r="F1360" t="s">
        <v>19</v>
      </c>
      <c r="G1360" t="s">
        <v>7692</v>
      </c>
      <c r="H1360" t="s">
        <v>28</v>
      </c>
      <c r="I1360" t="s">
        <v>37</v>
      </c>
      <c r="J1360" t="s">
        <v>132</v>
      </c>
      <c r="K1360" t="b">
        <v>0</v>
      </c>
      <c r="L1360">
        <v>1</v>
      </c>
      <c r="M1360">
        <v>0</v>
      </c>
      <c r="N1360">
        <v>0</v>
      </c>
      <c r="O1360">
        <v>0</v>
      </c>
      <c r="P1360">
        <v>0</v>
      </c>
      <c r="Q1360">
        <v>1</v>
      </c>
    </row>
    <row r="1361" spans="1:17" x14ac:dyDescent="0.3">
      <c r="A1361" t="s">
        <v>41</v>
      </c>
      <c r="B1361">
        <v>59000</v>
      </c>
      <c r="C1361">
        <v>85000</v>
      </c>
      <c r="D1361">
        <f>AVERAGE(Table_Data[[#This Row],[Salary (Min)]:[Salary (Max)]])</f>
        <v>72000</v>
      </c>
      <c r="E1361" t="s">
        <v>6279</v>
      </c>
      <c r="F1361" t="s">
        <v>19</v>
      </c>
      <c r="G1361" t="s">
        <v>7692</v>
      </c>
      <c r="H1361" t="s">
        <v>20</v>
      </c>
      <c r="I1361" t="s">
        <v>366</v>
      </c>
      <c r="J1361" t="s">
        <v>39</v>
      </c>
      <c r="K1361" t="b">
        <v>0</v>
      </c>
      <c r="L1361">
        <v>0</v>
      </c>
      <c r="M1361">
        <v>0</v>
      </c>
      <c r="N1361">
        <v>0</v>
      </c>
      <c r="O1361">
        <v>0</v>
      </c>
      <c r="P1361">
        <v>0</v>
      </c>
      <c r="Q1361">
        <v>0</v>
      </c>
    </row>
    <row r="1362" spans="1:17" x14ac:dyDescent="0.3">
      <c r="A1362" t="s">
        <v>41</v>
      </c>
      <c r="B1362">
        <v>59000</v>
      </c>
      <c r="C1362">
        <v>85000</v>
      </c>
      <c r="D1362">
        <f>AVERAGE(Table_Data[[#This Row],[Salary (Min)]:[Salary (Max)]])</f>
        <v>72000</v>
      </c>
      <c r="E1362" t="s">
        <v>6246</v>
      </c>
      <c r="F1362" t="s">
        <v>19</v>
      </c>
      <c r="G1362" t="s">
        <v>7692</v>
      </c>
      <c r="H1362" t="s">
        <v>118</v>
      </c>
      <c r="I1362" t="s">
        <v>119</v>
      </c>
      <c r="J1362" t="s">
        <v>441</v>
      </c>
      <c r="K1362" t="b">
        <v>0</v>
      </c>
      <c r="L1362">
        <v>1</v>
      </c>
      <c r="M1362">
        <v>0</v>
      </c>
      <c r="N1362">
        <v>0</v>
      </c>
      <c r="O1362">
        <v>0</v>
      </c>
      <c r="P1362">
        <v>0</v>
      </c>
      <c r="Q1362">
        <v>0</v>
      </c>
    </row>
    <row r="1363" spans="1:17" x14ac:dyDescent="0.3">
      <c r="A1363" t="s">
        <v>41</v>
      </c>
      <c r="B1363">
        <v>59000</v>
      </c>
      <c r="C1363">
        <v>85000</v>
      </c>
      <c r="D1363">
        <f>AVERAGE(Table_Data[[#This Row],[Salary (Min)]:[Salary (Max)]])</f>
        <v>72000</v>
      </c>
      <c r="E1363" t="s">
        <v>6282</v>
      </c>
      <c r="F1363" t="s">
        <v>571</v>
      </c>
      <c r="G1363" t="s">
        <v>7851</v>
      </c>
      <c r="H1363" t="s">
        <v>35</v>
      </c>
      <c r="I1363" t="s">
        <v>80</v>
      </c>
      <c r="J1363" t="s">
        <v>39</v>
      </c>
      <c r="K1363" t="b">
        <v>0</v>
      </c>
      <c r="L1363">
        <v>1</v>
      </c>
      <c r="M1363">
        <v>0</v>
      </c>
      <c r="N1363">
        <v>0</v>
      </c>
      <c r="O1363">
        <v>1</v>
      </c>
      <c r="P1363">
        <v>1</v>
      </c>
      <c r="Q1363">
        <v>1</v>
      </c>
    </row>
    <row r="1364" spans="1:17" x14ac:dyDescent="0.3">
      <c r="A1364" t="s">
        <v>41</v>
      </c>
      <c r="B1364">
        <v>59000</v>
      </c>
      <c r="C1364">
        <v>85000</v>
      </c>
      <c r="D1364">
        <f>AVERAGE(Table_Data[[#This Row],[Salary (Min)]:[Salary (Max)]])</f>
        <v>72000</v>
      </c>
      <c r="E1364" t="s">
        <v>6283</v>
      </c>
      <c r="F1364" t="s">
        <v>19</v>
      </c>
      <c r="G1364" t="s">
        <v>7692</v>
      </c>
      <c r="H1364" t="s">
        <v>28</v>
      </c>
      <c r="I1364" t="s">
        <v>563</v>
      </c>
      <c r="J1364" t="s">
        <v>24</v>
      </c>
      <c r="K1364" t="b">
        <v>0</v>
      </c>
      <c r="L1364">
        <v>1</v>
      </c>
      <c r="M1364">
        <v>1</v>
      </c>
      <c r="N1364">
        <v>0</v>
      </c>
      <c r="O1364">
        <v>0</v>
      </c>
      <c r="P1364">
        <v>0</v>
      </c>
      <c r="Q1364">
        <v>1</v>
      </c>
    </row>
    <row r="1365" spans="1:17" x14ac:dyDescent="0.3">
      <c r="A1365" t="s">
        <v>41</v>
      </c>
      <c r="B1365">
        <v>59000</v>
      </c>
      <c r="C1365">
        <v>85000</v>
      </c>
      <c r="D1365">
        <f>AVERAGE(Table_Data[[#This Row],[Salary (Min)]:[Salary (Max)]])</f>
        <v>72000</v>
      </c>
      <c r="E1365" t="s">
        <v>6284</v>
      </c>
      <c r="F1365" t="s">
        <v>19</v>
      </c>
      <c r="G1365" t="s">
        <v>7692</v>
      </c>
      <c r="H1365" t="s">
        <v>91</v>
      </c>
      <c r="I1365" t="s">
        <v>580</v>
      </c>
      <c r="J1365" t="s">
        <v>106</v>
      </c>
      <c r="K1365" t="b">
        <v>0</v>
      </c>
      <c r="L1365">
        <v>1</v>
      </c>
      <c r="M1365">
        <v>1</v>
      </c>
      <c r="N1365">
        <v>0</v>
      </c>
      <c r="O1365">
        <v>1</v>
      </c>
      <c r="P1365">
        <v>1</v>
      </c>
      <c r="Q1365">
        <v>0</v>
      </c>
    </row>
    <row r="1366" spans="1:17" x14ac:dyDescent="0.3">
      <c r="A1366" t="s">
        <v>41</v>
      </c>
      <c r="B1366">
        <v>59000</v>
      </c>
      <c r="C1366">
        <v>85000</v>
      </c>
      <c r="D1366">
        <f>AVERAGE(Table_Data[[#This Row],[Salary (Min)]:[Salary (Max)]])</f>
        <v>72000</v>
      </c>
      <c r="E1366" t="s">
        <v>6264</v>
      </c>
      <c r="F1366" t="s">
        <v>19</v>
      </c>
      <c r="G1366" t="s">
        <v>7692</v>
      </c>
      <c r="H1366" t="s">
        <v>118</v>
      </c>
      <c r="I1366" t="s">
        <v>46</v>
      </c>
      <c r="J1366" t="s">
        <v>47</v>
      </c>
      <c r="K1366" t="b">
        <v>0</v>
      </c>
      <c r="L1366">
        <v>0</v>
      </c>
      <c r="M1366">
        <v>0</v>
      </c>
      <c r="N1366">
        <v>0</v>
      </c>
      <c r="O1366">
        <v>0</v>
      </c>
      <c r="P1366">
        <v>0</v>
      </c>
      <c r="Q1366">
        <v>1</v>
      </c>
    </row>
    <row r="1367" spans="1:17" x14ac:dyDescent="0.3">
      <c r="A1367" t="s">
        <v>41</v>
      </c>
      <c r="B1367">
        <v>59000</v>
      </c>
      <c r="C1367">
        <v>85000</v>
      </c>
      <c r="D1367">
        <f>AVERAGE(Table_Data[[#This Row],[Salary (Min)]:[Salary (Max)]])</f>
        <v>72000</v>
      </c>
      <c r="E1367" t="s">
        <v>6265</v>
      </c>
      <c r="F1367" t="s">
        <v>19</v>
      </c>
      <c r="G1367" t="s">
        <v>7692</v>
      </c>
      <c r="H1367" t="s">
        <v>28</v>
      </c>
      <c r="I1367" t="s">
        <v>46</v>
      </c>
      <c r="J1367" t="s">
        <v>132</v>
      </c>
      <c r="K1367" t="b">
        <v>0</v>
      </c>
      <c r="L1367">
        <v>1</v>
      </c>
      <c r="M1367">
        <v>0</v>
      </c>
      <c r="N1367">
        <v>0</v>
      </c>
      <c r="O1367">
        <v>1</v>
      </c>
      <c r="P1367">
        <v>1</v>
      </c>
      <c r="Q1367">
        <v>0</v>
      </c>
    </row>
    <row r="1368" spans="1:17" x14ac:dyDescent="0.3">
      <c r="A1368" t="s">
        <v>41</v>
      </c>
      <c r="B1368">
        <v>59000</v>
      </c>
      <c r="C1368">
        <v>85000</v>
      </c>
      <c r="D1368">
        <f>AVERAGE(Table_Data[[#This Row],[Salary (Min)]:[Salary (Max)]])</f>
        <v>72000</v>
      </c>
      <c r="E1368" t="s">
        <v>6266</v>
      </c>
      <c r="F1368" t="s">
        <v>506</v>
      </c>
      <c r="G1368" t="s">
        <v>7852</v>
      </c>
      <c r="H1368" t="s">
        <v>28</v>
      </c>
      <c r="I1368" t="s">
        <v>29</v>
      </c>
      <c r="J1368" t="s">
        <v>132</v>
      </c>
      <c r="K1368" t="b">
        <v>0</v>
      </c>
      <c r="L1368">
        <v>0</v>
      </c>
      <c r="M1368">
        <v>0</v>
      </c>
      <c r="N1368">
        <v>0</v>
      </c>
      <c r="O1368">
        <v>0</v>
      </c>
      <c r="P1368">
        <v>0</v>
      </c>
      <c r="Q1368">
        <v>0</v>
      </c>
    </row>
    <row r="1369" spans="1:17" x14ac:dyDescent="0.3">
      <c r="A1369" t="s">
        <v>41</v>
      </c>
      <c r="B1369">
        <v>59000</v>
      </c>
      <c r="C1369">
        <v>85000</v>
      </c>
      <c r="D1369">
        <f>AVERAGE(Table_Data[[#This Row],[Salary (Min)]:[Salary (Max)]])</f>
        <v>72000</v>
      </c>
      <c r="E1369" t="s">
        <v>6260</v>
      </c>
      <c r="F1369" t="s">
        <v>19</v>
      </c>
      <c r="G1369" t="s">
        <v>7692</v>
      </c>
      <c r="H1369" t="s">
        <v>118</v>
      </c>
      <c r="I1369" t="s">
        <v>419</v>
      </c>
      <c r="J1369" t="s">
        <v>39</v>
      </c>
      <c r="K1369" t="b">
        <v>0</v>
      </c>
      <c r="L1369">
        <v>1</v>
      </c>
      <c r="M1369">
        <v>0</v>
      </c>
      <c r="N1369">
        <v>0</v>
      </c>
      <c r="O1369">
        <v>0</v>
      </c>
      <c r="P1369">
        <v>0</v>
      </c>
      <c r="Q1369">
        <v>1</v>
      </c>
    </row>
    <row r="1370" spans="1:17" x14ac:dyDescent="0.3">
      <c r="A1370" t="s">
        <v>41</v>
      </c>
      <c r="B1370">
        <v>59000</v>
      </c>
      <c r="C1370">
        <v>85000</v>
      </c>
      <c r="D1370">
        <f>AVERAGE(Table_Data[[#This Row],[Salary (Min)]:[Salary (Max)]])</f>
        <v>72000</v>
      </c>
      <c r="E1370" t="s">
        <v>6261</v>
      </c>
      <c r="F1370" t="s">
        <v>19</v>
      </c>
      <c r="G1370" t="s">
        <v>7692</v>
      </c>
      <c r="H1370" t="s">
        <v>28</v>
      </c>
      <c r="I1370" t="s">
        <v>489</v>
      </c>
      <c r="J1370" t="s">
        <v>132</v>
      </c>
      <c r="K1370" t="b">
        <v>0</v>
      </c>
      <c r="L1370">
        <v>1</v>
      </c>
      <c r="M1370">
        <v>0</v>
      </c>
      <c r="N1370">
        <v>0</v>
      </c>
      <c r="O1370">
        <v>0</v>
      </c>
      <c r="P1370">
        <v>0</v>
      </c>
      <c r="Q1370">
        <v>1</v>
      </c>
    </row>
    <row r="1371" spans="1:17" x14ac:dyDescent="0.3">
      <c r="A1371" t="s">
        <v>41</v>
      </c>
      <c r="B1371">
        <v>59000</v>
      </c>
      <c r="C1371">
        <v>85000</v>
      </c>
      <c r="D1371">
        <f>AVERAGE(Table_Data[[#This Row],[Salary (Min)]:[Salary (Max)]])</f>
        <v>72000</v>
      </c>
      <c r="E1371" t="s">
        <v>6262</v>
      </c>
      <c r="F1371" t="s">
        <v>19</v>
      </c>
      <c r="G1371" t="s">
        <v>7692</v>
      </c>
      <c r="H1371" t="s">
        <v>91</v>
      </c>
      <c r="I1371" t="s">
        <v>222</v>
      </c>
      <c r="J1371" t="s">
        <v>106</v>
      </c>
      <c r="K1371" t="b">
        <v>0</v>
      </c>
      <c r="L1371">
        <v>1</v>
      </c>
      <c r="M1371">
        <v>0</v>
      </c>
      <c r="N1371">
        <v>0</v>
      </c>
      <c r="O1371">
        <v>1</v>
      </c>
      <c r="P1371">
        <v>0</v>
      </c>
      <c r="Q1371">
        <v>1</v>
      </c>
    </row>
    <row r="1372" spans="1:17" x14ac:dyDescent="0.3">
      <c r="A1372" t="s">
        <v>6172</v>
      </c>
      <c r="B1372">
        <v>59000</v>
      </c>
      <c r="C1372">
        <v>85000</v>
      </c>
      <c r="D1372">
        <f>AVERAGE(Table_Data[[#This Row],[Salary (Min)]:[Salary (Max)]])</f>
        <v>72000</v>
      </c>
      <c r="E1372" t="s">
        <v>6267</v>
      </c>
      <c r="F1372" t="s">
        <v>19</v>
      </c>
      <c r="G1372" t="s">
        <v>7692</v>
      </c>
      <c r="H1372" t="s">
        <v>20</v>
      </c>
      <c r="I1372" t="s">
        <v>222</v>
      </c>
      <c r="J1372" t="s">
        <v>120</v>
      </c>
      <c r="K1372" t="b">
        <v>0</v>
      </c>
      <c r="L1372">
        <v>1</v>
      </c>
      <c r="M1372">
        <v>1</v>
      </c>
      <c r="N1372">
        <v>0</v>
      </c>
      <c r="O1372">
        <v>0</v>
      </c>
      <c r="P1372">
        <v>0</v>
      </c>
      <c r="Q1372">
        <v>0</v>
      </c>
    </row>
    <row r="1373" spans="1:17" x14ac:dyDescent="0.3">
      <c r="A1373" t="s">
        <v>6172</v>
      </c>
      <c r="B1373">
        <v>59000</v>
      </c>
      <c r="C1373">
        <v>85000</v>
      </c>
      <c r="D1373">
        <f>AVERAGE(Table_Data[[#This Row],[Salary (Min)]:[Salary (Max)]])</f>
        <v>72000</v>
      </c>
      <c r="E1373" t="s">
        <v>6272</v>
      </c>
      <c r="F1373" t="s">
        <v>530</v>
      </c>
      <c r="G1373" t="s">
        <v>7659</v>
      </c>
      <c r="H1373" t="s">
        <v>20</v>
      </c>
      <c r="I1373" t="s">
        <v>222</v>
      </c>
      <c r="J1373" t="s">
        <v>39</v>
      </c>
      <c r="K1373" t="b">
        <v>0</v>
      </c>
      <c r="L1373">
        <v>0</v>
      </c>
      <c r="M1373">
        <v>0</v>
      </c>
      <c r="N1373">
        <v>0</v>
      </c>
      <c r="O1373">
        <v>0</v>
      </c>
      <c r="P1373">
        <v>0</v>
      </c>
      <c r="Q1373">
        <v>0</v>
      </c>
    </row>
    <row r="1374" spans="1:17" x14ac:dyDescent="0.3">
      <c r="A1374" t="s">
        <v>41</v>
      </c>
      <c r="B1374">
        <v>59000</v>
      </c>
      <c r="C1374">
        <v>85000</v>
      </c>
      <c r="D1374">
        <f>AVERAGE(Table_Data[[#This Row],[Salary (Min)]:[Salary (Max)]])</f>
        <v>72000</v>
      </c>
      <c r="E1374" t="s">
        <v>6247</v>
      </c>
      <c r="F1374" t="s">
        <v>19</v>
      </c>
      <c r="G1374" t="s">
        <v>7692</v>
      </c>
      <c r="H1374" t="s">
        <v>51</v>
      </c>
      <c r="I1374" t="s">
        <v>46</v>
      </c>
      <c r="J1374" t="s">
        <v>47</v>
      </c>
      <c r="K1374" t="b">
        <v>0</v>
      </c>
      <c r="L1374">
        <v>1</v>
      </c>
      <c r="M1374">
        <v>0</v>
      </c>
      <c r="N1374">
        <v>0</v>
      </c>
      <c r="O1374">
        <v>0</v>
      </c>
      <c r="P1374">
        <v>0</v>
      </c>
      <c r="Q1374">
        <v>0</v>
      </c>
    </row>
    <row r="1375" spans="1:17" x14ac:dyDescent="0.3">
      <c r="A1375" t="s">
        <v>41</v>
      </c>
      <c r="B1375">
        <v>59000</v>
      </c>
      <c r="C1375">
        <v>85000</v>
      </c>
      <c r="D1375">
        <f>AVERAGE(Table_Data[[#This Row],[Salary (Min)]:[Salary (Max)]])</f>
        <v>72000</v>
      </c>
      <c r="E1375" t="s">
        <v>6273</v>
      </c>
      <c r="F1375" t="s">
        <v>19</v>
      </c>
      <c r="G1375" t="s">
        <v>7692</v>
      </c>
      <c r="H1375" t="s">
        <v>118</v>
      </c>
      <c r="I1375" t="s">
        <v>340</v>
      </c>
      <c r="J1375" t="s">
        <v>441</v>
      </c>
      <c r="K1375" t="b">
        <v>0</v>
      </c>
      <c r="L1375">
        <v>1</v>
      </c>
      <c r="M1375">
        <v>1</v>
      </c>
      <c r="N1375">
        <v>0</v>
      </c>
      <c r="O1375">
        <v>0</v>
      </c>
      <c r="P1375">
        <v>0</v>
      </c>
      <c r="Q1375">
        <v>0</v>
      </c>
    </row>
    <row r="1376" spans="1:17" x14ac:dyDescent="0.3">
      <c r="A1376" t="s">
        <v>41</v>
      </c>
      <c r="B1376">
        <v>59000</v>
      </c>
      <c r="C1376">
        <v>85000</v>
      </c>
      <c r="D1376">
        <f>AVERAGE(Table_Data[[#This Row],[Salary (Min)]:[Salary (Max)]])</f>
        <v>72000</v>
      </c>
      <c r="E1376" t="s">
        <v>6271</v>
      </c>
      <c r="F1376" t="s">
        <v>19</v>
      </c>
      <c r="G1376" t="s">
        <v>7692</v>
      </c>
      <c r="H1376" t="s">
        <v>118</v>
      </c>
      <c r="I1376" t="s">
        <v>202</v>
      </c>
      <c r="J1376" t="s">
        <v>106</v>
      </c>
      <c r="K1376" t="b">
        <v>0</v>
      </c>
      <c r="L1376">
        <v>0</v>
      </c>
      <c r="M1376">
        <v>0</v>
      </c>
      <c r="N1376">
        <v>0</v>
      </c>
      <c r="O1376">
        <v>0</v>
      </c>
      <c r="P1376">
        <v>0</v>
      </c>
      <c r="Q1376">
        <v>0</v>
      </c>
    </row>
    <row r="1377" spans="1:17" x14ac:dyDescent="0.3">
      <c r="A1377" t="s">
        <v>41</v>
      </c>
      <c r="B1377">
        <v>59000</v>
      </c>
      <c r="C1377">
        <v>85000</v>
      </c>
      <c r="D1377">
        <f>AVERAGE(Table_Data[[#This Row],[Salary (Min)]:[Salary (Max)]])</f>
        <v>72000</v>
      </c>
      <c r="E1377" t="s">
        <v>6268</v>
      </c>
      <c r="F1377" t="s">
        <v>19</v>
      </c>
      <c r="G1377" t="s">
        <v>7692</v>
      </c>
      <c r="H1377" t="s">
        <v>91</v>
      </c>
      <c r="I1377" t="s">
        <v>37</v>
      </c>
      <c r="J1377" t="s">
        <v>39</v>
      </c>
      <c r="K1377" t="b">
        <v>0</v>
      </c>
      <c r="L1377">
        <v>1</v>
      </c>
      <c r="M1377">
        <v>0</v>
      </c>
      <c r="N1377">
        <v>0</v>
      </c>
      <c r="O1377">
        <v>1</v>
      </c>
      <c r="P1377">
        <v>1</v>
      </c>
      <c r="Q1377">
        <v>1</v>
      </c>
    </row>
    <row r="1378" spans="1:17" x14ac:dyDescent="0.3">
      <c r="A1378" t="s">
        <v>41</v>
      </c>
      <c r="B1378">
        <v>59000</v>
      </c>
      <c r="C1378">
        <v>85000</v>
      </c>
      <c r="D1378">
        <f>AVERAGE(Table_Data[[#This Row],[Salary (Min)]:[Salary (Max)]])</f>
        <v>72000</v>
      </c>
      <c r="E1378" t="s">
        <v>6269</v>
      </c>
      <c r="F1378" t="s">
        <v>19</v>
      </c>
      <c r="G1378" t="s">
        <v>7692</v>
      </c>
      <c r="H1378" t="s">
        <v>28</v>
      </c>
      <c r="I1378" t="s">
        <v>58</v>
      </c>
      <c r="J1378" t="s">
        <v>132</v>
      </c>
      <c r="K1378" t="b">
        <v>0</v>
      </c>
      <c r="L1378">
        <v>1</v>
      </c>
      <c r="M1378">
        <v>1</v>
      </c>
      <c r="N1378">
        <v>0</v>
      </c>
      <c r="O1378">
        <v>0</v>
      </c>
      <c r="P1378">
        <v>0</v>
      </c>
      <c r="Q1378">
        <v>0</v>
      </c>
    </row>
    <row r="1379" spans="1:17" x14ac:dyDescent="0.3">
      <c r="A1379" t="s">
        <v>41</v>
      </c>
      <c r="B1379">
        <v>59000</v>
      </c>
      <c r="C1379">
        <v>85000</v>
      </c>
      <c r="D1379">
        <f>AVERAGE(Table_Data[[#This Row],[Salary (Min)]:[Salary (Max)]])</f>
        <v>72000</v>
      </c>
      <c r="E1379" t="s">
        <v>6270</v>
      </c>
      <c r="F1379" t="s">
        <v>19</v>
      </c>
      <c r="G1379" t="s">
        <v>7692</v>
      </c>
      <c r="H1379" t="s">
        <v>20</v>
      </c>
      <c r="I1379" t="s">
        <v>29</v>
      </c>
      <c r="J1379" t="s">
        <v>120</v>
      </c>
      <c r="K1379" t="b">
        <v>0</v>
      </c>
      <c r="L1379">
        <v>0</v>
      </c>
      <c r="M1379">
        <v>0</v>
      </c>
      <c r="N1379">
        <v>0</v>
      </c>
      <c r="O1379">
        <v>0</v>
      </c>
      <c r="P1379">
        <v>0</v>
      </c>
      <c r="Q1379">
        <v>1</v>
      </c>
    </row>
    <row r="1380" spans="1:17" x14ac:dyDescent="0.3">
      <c r="A1380" t="s">
        <v>41</v>
      </c>
      <c r="B1380">
        <v>60000</v>
      </c>
      <c r="C1380">
        <v>124000</v>
      </c>
      <c r="D1380">
        <f>AVERAGE(Table_Data[[#This Row],[Salary (Min)]:[Salary (Max)]])</f>
        <v>92000</v>
      </c>
      <c r="E1380" t="s">
        <v>7069</v>
      </c>
      <c r="F1380" t="s">
        <v>1538</v>
      </c>
      <c r="G1380" t="s">
        <v>7715</v>
      </c>
      <c r="H1380" t="s">
        <v>35</v>
      </c>
      <c r="I1380" t="s">
        <v>475</v>
      </c>
      <c r="J1380" t="s">
        <v>31</v>
      </c>
      <c r="K1380" t="b">
        <v>0</v>
      </c>
      <c r="L1380">
        <v>0</v>
      </c>
      <c r="M1380">
        <v>0</v>
      </c>
      <c r="N1380">
        <v>0</v>
      </c>
      <c r="O1380">
        <v>0</v>
      </c>
      <c r="P1380">
        <v>0</v>
      </c>
      <c r="Q1380">
        <v>0</v>
      </c>
    </row>
    <row r="1381" spans="1:17" x14ac:dyDescent="0.3">
      <c r="A1381" t="s">
        <v>41</v>
      </c>
      <c r="B1381">
        <v>60000</v>
      </c>
      <c r="C1381">
        <v>124000</v>
      </c>
      <c r="D1381">
        <f>AVERAGE(Table_Data[[#This Row],[Salary (Min)]:[Salary (Max)]])</f>
        <v>92000</v>
      </c>
      <c r="E1381" t="s">
        <v>6688</v>
      </c>
      <c r="F1381" t="s">
        <v>1538</v>
      </c>
      <c r="G1381" t="s">
        <v>7715</v>
      </c>
      <c r="H1381" t="s">
        <v>72</v>
      </c>
      <c r="I1381" t="s">
        <v>222</v>
      </c>
      <c r="J1381" t="s">
        <v>86</v>
      </c>
      <c r="K1381" t="b">
        <v>0</v>
      </c>
      <c r="L1381">
        <v>1</v>
      </c>
      <c r="M1381">
        <v>1</v>
      </c>
      <c r="N1381">
        <v>0</v>
      </c>
      <c r="O1381">
        <v>1</v>
      </c>
      <c r="P1381">
        <v>1</v>
      </c>
      <c r="Q1381">
        <v>1</v>
      </c>
    </row>
    <row r="1382" spans="1:17" x14ac:dyDescent="0.3">
      <c r="A1382" t="s">
        <v>41</v>
      </c>
      <c r="B1382">
        <v>60000</v>
      </c>
      <c r="C1382">
        <v>66000</v>
      </c>
      <c r="D1382">
        <f>AVERAGE(Table_Data[[#This Row],[Salary (Min)]:[Salary (Max)]])</f>
        <v>63000</v>
      </c>
      <c r="E1382" t="s">
        <v>6701</v>
      </c>
      <c r="F1382" t="s">
        <v>252</v>
      </c>
      <c r="G1382" t="s">
        <v>7769</v>
      </c>
      <c r="H1382" t="s">
        <v>28</v>
      </c>
      <c r="I1382" t="s">
        <v>194</v>
      </c>
      <c r="J1382" t="s">
        <v>31</v>
      </c>
      <c r="K1382" t="b">
        <v>0</v>
      </c>
      <c r="L1382">
        <v>0</v>
      </c>
      <c r="M1382">
        <v>0</v>
      </c>
      <c r="N1382">
        <v>0</v>
      </c>
      <c r="O1382">
        <v>1</v>
      </c>
      <c r="P1382">
        <v>0</v>
      </c>
      <c r="Q1382">
        <v>1</v>
      </c>
    </row>
    <row r="1383" spans="1:17" x14ac:dyDescent="0.3">
      <c r="A1383" t="s">
        <v>41</v>
      </c>
      <c r="B1383">
        <v>60000</v>
      </c>
      <c r="C1383">
        <v>66000</v>
      </c>
      <c r="D1383">
        <f>AVERAGE(Table_Data[[#This Row],[Salary (Min)]:[Salary (Max)]])</f>
        <v>63000</v>
      </c>
      <c r="E1383" t="s">
        <v>6706</v>
      </c>
      <c r="F1383" t="s">
        <v>252</v>
      </c>
      <c r="G1383" t="s">
        <v>7769</v>
      </c>
      <c r="H1383" t="s">
        <v>35</v>
      </c>
      <c r="I1383" t="s">
        <v>119</v>
      </c>
      <c r="J1383" t="s">
        <v>75</v>
      </c>
      <c r="K1383" t="b">
        <v>0</v>
      </c>
      <c r="L1383">
        <v>1</v>
      </c>
      <c r="M1383">
        <v>0</v>
      </c>
      <c r="N1383">
        <v>0</v>
      </c>
      <c r="O1383">
        <v>1</v>
      </c>
      <c r="P1383">
        <v>0</v>
      </c>
      <c r="Q1383">
        <v>1</v>
      </c>
    </row>
    <row r="1384" spans="1:17" x14ac:dyDescent="0.3">
      <c r="A1384" t="s">
        <v>41</v>
      </c>
      <c r="B1384">
        <v>60000</v>
      </c>
      <c r="C1384">
        <v>66000</v>
      </c>
      <c r="D1384">
        <f>AVERAGE(Table_Data[[#This Row],[Salary (Min)]:[Salary (Max)]])</f>
        <v>63000</v>
      </c>
      <c r="E1384" t="s">
        <v>6707</v>
      </c>
      <c r="F1384" t="s">
        <v>252</v>
      </c>
      <c r="G1384" t="s">
        <v>7769</v>
      </c>
      <c r="H1384" t="s">
        <v>28</v>
      </c>
      <c r="I1384" t="s">
        <v>194</v>
      </c>
      <c r="J1384" t="s">
        <v>132</v>
      </c>
      <c r="K1384" t="b">
        <v>0</v>
      </c>
      <c r="L1384">
        <v>1</v>
      </c>
      <c r="M1384">
        <v>0</v>
      </c>
      <c r="N1384">
        <v>0</v>
      </c>
      <c r="O1384">
        <v>0</v>
      </c>
      <c r="P1384">
        <v>0</v>
      </c>
      <c r="Q1384">
        <v>0</v>
      </c>
    </row>
    <row r="1385" spans="1:17" x14ac:dyDescent="0.3">
      <c r="A1385" t="s">
        <v>41</v>
      </c>
      <c r="B1385">
        <v>60000</v>
      </c>
      <c r="C1385">
        <v>124000</v>
      </c>
      <c r="D1385">
        <f>AVERAGE(Table_Data[[#This Row],[Salary (Min)]:[Salary (Max)]])</f>
        <v>92000</v>
      </c>
      <c r="E1385" t="s">
        <v>6601</v>
      </c>
      <c r="F1385" t="s">
        <v>1538</v>
      </c>
      <c r="G1385" t="s">
        <v>7715</v>
      </c>
      <c r="H1385" t="s">
        <v>28</v>
      </c>
      <c r="I1385" t="s">
        <v>29</v>
      </c>
      <c r="J1385" t="s">
        <v>132</v>
      </c>
      <c r="K1385" t="b">
        <v>0</v>
      </c>
      <c r="L1385">
        <v>1</v>
      </c>
      <c r="M1385">
        <v>0</v>
      </c>
      <c r="N1385">
        <v>0</v>
      </c>
      <c r="O1385">
        <v>0</v>
      </c>
      <c r="P1385">
        <v>0</v>
      </c>
      <c r="Q1385">
        <v>0</v>
      </c>
    </row>
    <row r="1386" spans="1:17" x14ac:dyDescent="0.3">
      <c r="A1386" t="s">
        <v>41</v>
      </c>
      <c r="B1386">
        <v>60000</v>
      </c>
      <c r="C1386">
        <v>124000</v>
      </c>
      <c r="D1386">
        <f>AVERAGE(Table_Data[[#This Row],[Salary (Min)]:[Salary (Max)]])</f>
        <v>92000</v>
      </c>
      <c r="E1386" t="s">
        <v>7071</v>
      </c>
      <c r="F1386" t="s">
        <v>1538</v>
      </c>
      <c r="G1386" t="s">
        <v>7715</v>
      </c>
      <c r="H1386" t="s">
        <v>118</v>
      </c>
      <c r="I1386" t="s">
        <v>202</v>
      </c>
      <c r="J1386" t="s">
        <v>39</v>
      </c>
      <c r="K1386" t="b">
        <v>0</v>
      </c>
      <c r="L1386">
        <v>0</v>
      </c>
      <c r="M1386">
        <v>0</v>
      </c>
      <c r="N1386">
        <v>0</v>
      </c>
      <c r="O1386">
        <v>0</v>
      </c>
      <c r="P1386">
        <v>0</v>
      </c>
      <c r="Q1386">
        <v>0</v>
      </c>
    </row>
    <row r="1387" spans="1:17" x14ac:dyDescent="0.3">
      <c r="A1387" t="s">
        <v>41</v>
      </c>
      <c r="B1387">
        <v>60000</v>
      </c>
      <c r="C1387">
        <v>124000</v>
      </c>
      <c r="D1387">
        <f>AVERAGE(Table_Data[[#This Row],[Salary (Min)]:[Salary (Max)]])</f>
        <v>92000</v>
      </c>
      <c r="E1387" t="s">
        <v>7072</v>
      </c>
      <c r="F1387" t="s">
        <v>1538</v>
      </c>
      <c r="G1387" t="s">
        <v>7715</v>
      </c>
      <c r="H1387" t="s">
        <v>72</v>
      </c>
      <c r="I1387" t="s">
        <v>202</v>
      </c>
      <c r="J1387" t="s">
        <v>31</v>
      </c>
      <c r="K1387" t="b">
        <v>0</v>
      </c>
      <c r="L1387">
        <v>1</v>
      </c>
      <c r="M1387">
        <v>0</v>
      </c>
      <c r="N1387">
        <v>0</v>
      </c>
      <c r="O1387">
        <v>0</v>
      </c>
      <c r="P1387">
        <v>0</v>
      </c>
      <c r="Q1387">
        <v>1</v>
      </c>
    </row>
    <row r="1388" spans="1:17" x14ac:dyDescent="0.3">
      <c r="A1388" t="s">
        <v>41</v>
      </c>
      <c r="B1388">
        <v>60000</v>
      </c>
      <c r="C1388">
        <v>124000</v>
      </c>
      <c r="D1388">
        <f>AVERAGE(Table_Data[[#This Row],[Salary (Min)]:[Salary (Max)]])</f>
        <v>92000</v>
      </c>
      <c r="E1388" t="s">
        <v>7070</v>
      </c>
      <c r="F1388" t="s">
        <v>1538</v>
      </c>
      <c r="G1388" t="s">
        <v>7715</v>
      </c>
      <c r="H1388" t="s">
        <v>91</v>
      </c>
      <c r="I1388" t="s">
        <v>202</v>
      </c>
      <c r="J1388" t="s">
        <v>106</v>
      </c>
      <c r="K1388" t="b">
        <v>0</v>
      </c>
      <c r="L1388">
        <v>0</v>
      </c>
      <c r="M1388">
        <v>0</v>
      </c>
      <c r="N1388">
        <v>0</v>
      </c>
      <c r="O1388">
        <v>0</v>
      </c>
      <c r="P1388">
        <v>0</v>
      </c>
      <c r="Q1388">
        <v>0</v>
      </c>
    </row>
    <row r="1389" spans="1:17" x14ac:dyDescent="0.3">
      <c r="A1389" t="s">
        <v>41</v>
      </c>
      <c r="B1389">
        <v>60000</v>
      </c>
      <c r="C1389">
        <v>124000</v>
      </c>
      <c r="D1389">
        <f>AVERAGE(Table_Data[[#This Row],[Salary (Min)]:[Salary (Max)]])</f>
        <v>92000</v>
      </c>
      <c r="E1389" t="s">
        <v>7063</v>
      </c>
      <c r="F1389" t="s">
        <v>1538</v>
      </c>
      <c r="G1389" t="s">
        <v>7715</v>
      </c>
      <c r="H1389" t="s">
        <v>72</v>
      </c>
      <c r="I1389" t="s">
        <v>475</v>
      </c>
      <c r="J1389" t="s">
        <v>31</v>
      </c>
      <c r="K1389" t="b">
        <v>0</v>
      </c>
      <c r="L1389">
        <v>1</v>
      </c>
      <c r="M1389">
        <v>0</v>
      </c>
      <c r="N1389">
        <v>0</v>
      </c>
      <c r="O1389">
        <v>0</v>
      </c>
      <c r="P1389">
        <v>1</v>
      </c>
      <c r="Q1389">
        <v>1</v>
      </c>
    </row>
    <row r="1390" spans="1:17" x14ac:dyDescent="0.3">
      <c r="A1390" t="s">
        <v>41</v>
      </c>
      <c r="B1390">
        <v>60000</v>
      </c>
      <c r="C1390">
        <v>124000</v>
      </c>
      <c r="D1390">
        <f>AVERAGE(Table_Data[[#This Row],[Salary (Min)]:[Salary (Max)]])</f>
        <v>92000</v>
      </c>
      <c r="E1390" t="s">
        <v>7048</v>
      </c>
      <c r="F1390" t="s">
        <v>1538</v>
      </c>
      <c r="G1390" t="s">
        <v>7715</v>
      </c>
      <c r="H1390" t="s">
        <v>28</v>
      </c>
      <c r="I1390" t="s">
        <v>563</v>
      </c>
      <c r="J1390" t="s">
        <v>39</v>
      </c>
      <c r="K1390" t="b">
        <v>0</v>
      </c>
      <c r="L1390">
        <v>0</v>
      </c>
      <c r="M1390">
        <v>0</v>
      </c>
      <c r="N1390">
        <v>0</v>
      </c>
      <c r="O1390">
        <v>0</v>
      </c>
      <c r="P1390">
        <v>0</v>
      </c>
      <c r="Q1390">
        <v>0</v>
      </c>
    </row>
    <row r="1391" spans="1:17" x14ac:dyDescent="0.3">
      <c r="A1391" t="s">
        <v>41</v>
      </c>
      <c r="B1391">
        <v>60000</v>
      </c>
      <c r="C1391">
        <v>66000</v>
      </c>
      <c r="D1391">
        <f>AVERAGE(Table_Data[[#This Row],[Salary (Min)]:[Salary (Max)]])</f>
        <v>63000</v>
      </c>
      <c r="E1391" t="s">
        <v>6699</v>
      </c>
      <c r="F1391" t="s">
        <v>252</v>
      </c>
      <c r="G1391" t="s">
        <v>7769</v>
      </c>
      <c r="H1391" t="s">
        <v>118</v>
      </c>
      <c r="I1391" t="s">
        <v>222</v>
      </c>
      <c r="J1391" t="s">
        <v>160</v>
      </c>
      <c r="K1391" t="b">
        <v>0</v>
      </c>
      <c r="L1391">
        <v>0</v>
      </c>
      <c r="M1391">
        <v>0</v>
      </c>
      <c r="N1391">
        <v>0</v>
      </c>
      <c r="O1391">
        <v>0</v>
      </c>
      <c r="P1391">
        <v>0</v>
      </c>
      <c r="Q1391">
        <v>0</v>
      </c>
    </row>
    <row r="1392" spans="1:17" x14ac:dyDescent="0.3">
      <c r="A1392" t="s">
        <v>41</v>
      </c>
      <c r="B1392">
        <v>60000</v>
      </c>
      <c r="C1392">
        <v>66000</v>
      </c>
      <c r="D1392">
        <f>AVERAGE(Table_Data[[#This Row],[Salary (Min)]:[Salary (Max)]])</f>
        <v>63000</v>
      </c>
      <c r="E1392" t="s">
        <v>6700</v>
      </c>
      <c r="F1392" t="s">
        <v>252</v>
      </c>
      <c r="G1392" t="s">
        <v>7769</v>
      </c>
      <c r="H1392" t="s">
        <v>20</v>
      </c>
      <c r="I1392" t="s">
        <v>202</v>
      </c>
      <c r="J1392" t="s">
        <v>120</v>
      </c>
      <c r="K1392" t="b">
        <v>0</v>
      </c>
      <c r="L1392">
        <v>0</v>
      </c>
      <c r="M1392">
        <v>0</v>
      </c>
      <c r="N1392">
        <v>0</v>
      </c>
      <c r="O1392">
        <v>0</v>
      </c>
      <c r="P1392">
        <v>0</v>
      </c>
      <c r="Q1392">
        <v>0</v>
      </c>
    </row>
    <row r="1393" spans="1:17" x14ac:dyDescent="0.3">
      <c r="A1393" t="s">
        <v>6172</v>
      </c>
      <c r="B1393">
        <v>60000</v>
      </c>
      <c r="C1393">
        <v>66000</v>
      </c>
      <c r="D1393">
        <f>AVERAGE(Table_Data[[#This Row],[Salary (Min)]:[Salary (Max)]])</f>
        <v>63000</v>
      </c>
      <c r="E1393" t="s">
        <v>6698</v>
      </c>
      <c r="F1393" t="s">
        <v>252</v>
      </c>
      <c r="G1393" t="s">
        <v>7769</v>
      </c>
      <c r="H1393" t="s">
        <v>118</v>
      </c>
      <c r="I1393" t="s">
        <v>22</v>
      </c>
      <c r="J1393" t="s">
        <v>31</v>
      </c>
      <c r="K1393" t="b">
        <v>0</v>
      </c>
      <c r="L1393">
        <v>1</v>
      </c>
      <c r="M1393">
        <v>0</v>
      </c>
      <c r="N1393">
        <v>0</v>
      </c>
      <c r="O1393">
        <v>0</v>
      </c>
      <c r="P1393">
        <v>0</v>
      </c>
      <c r="Q1393">
        <v>0</v>
      </c>
    </row>
    <row r="1394" spans="1:17" x14ac:dyDescent="0.3">
      <c r="A1394" t="s">
        <v>41</v>
      </c>
      <c r="B1394">
        <v>60000</v>
      </c>
      <c r="C1394">
        <v>66000</v>
      </c>
      <c r="D1394">
        <f>AVERAGE(Table_Data[[#This Row],[Salary (Min)]:[Salary (Max)]])</f>
        <v>63000</v>
      </c>
      <c r="E1394" t="s">
        <v>6696</v>
      </c>
      <c r="F1394" t="s">
        <v>2294</v>
      </c>
      <c r="G1394" t="s">
        <v>7853</v>
      </c>
      <c r="H1394" t="s">
        <v>28</v>
      </c>
      <c r="I1394" t="s">
        <v>2295</v>
      </c>
      <c r="J1394" t="s">
        <v>132</v>
      </c>
      <c r="K1394" t="b">
        <v>0</v>
      </c>
      <c r="L1394">
        <v>1</v>
      </c>
      <c r="M1394">
        <v>0</v>
      </c>
      <c r="N1394">
        <v>0</v>
      </c>
      <c r="O1394">
        <v>1</v>
      </c>
      <c r="P1394">
        <v>0</v>
      </c>
      <c r="Q1394">
        <v>0</v>
      </c>
    </row>
    <row r="1395" spans="1:17" x14ac:dyDescent="0.3">
      <c r="A1395" t="s">
        <v>41</v>
      </c>
      <c r="B1395">
        <v>60000</v>
      </c>
      <c r="C1395">
        <v>66000</v>
      </c>
      <c r="D1395">
        <f>AVERAGE(Table_Data[[#This Row],[Salary (Min)]:[Salary (Max)]])</f>
        <v>63000</v>
      </c>
      <c r="E1395" t="s">
        <v>6697</v>
      </c>
      <c r="F1395" t="s">
        <v>252</v>
      </c>
      <c r="G1395" t="s">
        <v>7769</v>
      </c>
      <c r="H1395" t="s">
        <v>118</v>
      </c>
      <c r="I1395" t="s">
        <v>1815</v>
      </c>
      <c r="J1395" t="s">
        <v>75</v>
      </c>
      <c r="K1395" t="b">
        <v>0</v>
      </c>
      <c r="L1395">
        <v>1</v>
      </c>
      <c r="M1395">
        <v>0</v>
      </c>
      <c r="N1395">
        <v>0</v>
      </c>
      <c r="O1395">
        <v>0</v>
      </c>
      <c r="P1395">
        <v>0</v>
      </c>
      <c r="Q1395">
        <v>1</v>
      </c>
    </row>
    <row r="1396" spans="1:17" x14ac:dyDescent="0.3">
      <c r="A1396" t="s">
        <v>41</v>
      </c>
      <c r="B1396">
        <v>60000</v>
      </c>
      <c r="C1396">
        <v>66000</v>
      </c>
      <c r="D1396">
        <f>AVERAGE(Table_Data[[#This Row],[Salary (Min)]:[Salary (Max)]])</f>
        <v>63000</v>
      </c>
      <c r="E1396" t="s">
        <v>6701</v>
      </c>
      <c r="F1396" t="s">
        <v>252</v>
      </c>
      <c r="G1396" t="s">
        <v>7769</v>
      </c>
      <c r="H1396" t="s">
        <v>28</v>
      </c>
      <c r="I1396" t="s">
        <v>194</v>
      </c>
      <c r="J1396" t="s">
        <v>31</v>
      </c>
      <c r="K1396" t="b">
        <v>0</v>
      </c>
      <c r="L1396">
        <v>1</v>
      </c>
      <c r="M1396">
        <v>1</v>
      </c>
      <c r="N1396">
        <v>0</v>
      </c>
      <c r="O1396">
        <v>0</v>
      </c>
      <c r="P1396">
        <v>0</v>
      </c>
      <c r="Q1396">
        <v>0</v>
      </c>
    </row>
    <row r="1397" spans="1:17" x14ac:dyDescent="0.3">
      <c r="A1397" t="s">
        <v>41</v>
      </c>
      <c r="B1397">
        <v>60000</v>
      </c>
      <c r="C1397">
        <v>66000</v>
      </c>
      <c r="D1397">
        <f>AVERAGE(Table_Data[[#This Row],[Salary (Min)]:[Salary (Max)]])</f>
        <v>63000</v>
      </c>
      <c r="E1397" t="s">
        <v>6704</v>
      </c>
      <c r="F1397" t="s">
        <v>252</v>
      </c>
      <c r="G1397" t="s">
        <v>7769</v>
      </c>
      <c r="H1397" t="s">
        <v>28</v>
      </c>
      <c r="I1397" t="s">
        <v>1370</v>
      </c>
      <c r="J1397" t="s">
        <v>39</v>
      </c>
      <c r="K1397" t="b">
        <v>0</v>
      </c>
      <c r="L1397">
        <v>0</v>
      </c>
      <c r="M1397">
        <v>0</v>
      </c>
      <c r="N1397">
        <v>0</v>
      </c>
      <c r="O1397">
        <v>0</v>
      </c>
      <c r="P1397">
        <v>0</v>
      </c>
      <c r="Q1397">
        <v>1</v>
      </c>
    </row>
    <row r="1398" spans="1:17" x14ac:dyDescent="0.3">
      <c r="A1398" t="s">
        <v>41</v>
      </c>
      <c r="B1398">
        <v>60000</v>
      </c>
      <c r="C1398">
        <v>66000</v>
      </c>
      <c r="D1398">
        <f>AVERAGE(Table_Data[[#This Row],[Salary (Min)]:[Salary (Max)]])</f>
        <v>63000</v>
      </c>
      <c r="E1398" t="s">
        <v>6705</v>
      </c>
      <c r="F1398" t="s">
        <v>252</v>
      </c>
      <c r="G1398" t="s">
        <v>7769</v>
      </c>
      <c r="H1398" t="s">
        <v>35</v>
      </c>
      <c r="I1398" t="s">
        <v>58</v>
      </c>
      <c r="J1398" t="s">
        <v>39</v>
      </c>
      <c r="K1398" t="b">
        <v>0</v>
      </c>
      <c r="L1398">
        <v>1</v>
      </c>
      <c r="M1398">
        <v>1</v>
      </c>
      <c r="N1398">
        <v>1</v>
      </c>
      <c r="O1398">
        <v>1</v>
      </c>
      <c r="P1398">
        <v>0</v>
      </c>
      <c r="Q1398">
        <v>0</v>
      </c>
    </row>
    <row r="1399" spans="1:17" x14ac:dyDescent="0.3">
      <c r="A1399" t="s">
        <v>41</v>
      </c>
      <c r="B1399">
        <v>60000</v>
      </c>
      <c r="C1399">
        <v>66000</v>
      </c>
      <c r="D1399">
        <f>AVERAGE(Table_Data[[#This Row],[Salary (Min)]:[Salary (Max)]])</f>
        <v>63000</v>
      </c>
      <c r="E1399" t="s">
        <v>6703</v>
      </c>
      <c r="F1399" t="s">
        <v>252</v>
      </c>
      <c r="G1399" t="s">
        <v>7769</v>
      </c>
      <c r="H1399" t="s">
        <v>28</v>
      </c>
      <c r="I1399" t="s">
        <v>2131</v>
      </c>
      <c r="J1399" t="s">
        <v>39</v>
      </c>
      <c r="K1399" t="b">
        <v>0</v>
      </c>
      <c r="L1399">
        <v>0</v>
      </c>
      <c r="M1399">
        <v>0</v>
      </c>
      <c r="N1399">
        <v>0</v>
      </c>
      <c r="O1399">
        <v>0</v>
      </c>
      <c r="P1399">
        <v>0</v>
      </c>
      <c r="Q1399">
        <v>0</v>
      </c>
    </row>
    <row r="1400" spans="1:17" x14ac:dyDescent="0.3">
      <c r="A1400" t="s">
        <v>41</v>
      </c>
      <c r="B1400">
        <v>60000</v>
      </c>
      <c r="C1400">
        <v>66000</v>
      </c>
      <c r="D1400">
        <f>AVERAGE(Table_Data[[#This Row],[Salary (Min)]:[Salary (Max)]])</f>
        <v>63000</v>
      </c>
      <c r="E1400" t="s">
        <v>6670</v>
      </c>
      <c r="F1400" t="s">
        <v>2260</v>
      </c>
      <c r="G1400" t="s">
        <v>7773</v>
      </c>
      <c r="H1400" t="s">
        <v>35</v>
      </c>
      <c r="I1400" t="s">
        <v>222</v>
      </c>
      <c r="J1400" t="s">
        <v>75</v>
      </c>
      <c r="K1400" t="b">
        <v>0</v>
      </c>
      <c r="L1400">
        <v>1</v>
      </c>
      <c r="M1400">
        <v>0</v>
      </c>
      <c r="N1400">
        <v>0</v>
      </c>
      <c r="O1400">
        <v>1</v>
      </c>
      <c r="P1400">
        <v>0</v>
      </c>
      <c r="Q1400">
        <v>1</v>
      </c>
    </row>
    <row r="1401" spans="1:17" x14ac:dyDescent="0.3">
      <c r="A1401" t="s">
        <v>41</v>
      </c>
      <c r="B1401">
        <v>60000</v>
      </c>
      <c r="C1401">
        <v>66000</v>
      </c>
      <c r="D1401">
        <f>AVERAGE(Table_Data[[#This Row],[Salary (Min)]:[Salary (Max)]])</f>
        <v>63000</v>
      </c>
      <c r="E1401" t="s">
        <v>6702</v>
      </c>
      <c r="F1401" t="s">
        <v>2294</v>
      </c>
      <c r="G1401" t="s">
        <v>7853</v>
      </c>
      <c r="H1401" t="s">
        <v>35</v>
      </c>
      <c r="I1401" t="s">
        <v>1306</v>
      </c>
      <c r="J1401" t="s">
        <v>229</v>
      </c>
      <c r="K1401" t="b">
        <v>0</v>
      </c>
      <c r="L1401">
        <v>0</v>
      </c>
      <c r="M1401">
        <v>0</v>
      </c>
      <c r="N1401">
        <v>0</v>
      </c>
      <c r="O1401">
        <v>0</v>
      </c>
      <c r="P1401">
        <v>0</v>
      </c>
      <c r="Q1401">
        <v>1</v>
      </c>
    </row>
    <row r="1402" spans="1:17" x14ac:dyDescent="0.3">
      <c r="A1402" t="s">
        <v>41</v>
      </c>
      <c r="B1402">
        <v>60000</v>
      </c>
      <c r="C1402">
        <v>124000</v>
      </c>
      <c r="D1402">
        <f>AVERAGE(Table_Data[[#This Row],[Salary (Min)]:[Salary (Max)]])</f>
        <v>92000</v>
      </c>
      <c r="E1402" t="s">
        <v>7081</v>
      </c>
      <c r="F1402" t="s">
        <v>3815</v>
      </c>
      <c r="G1402" t="s">
        <v>7854</v>
      </c>
      <c r="H1402" t="s">
        <v>35</v>
      </c>
      <c r="I1402" t="s">
        <v>539</v>
      </c>
      <c r="J1402" t="s">
        <v>24</v>
      </c>
      <c r="K1402" t="b">
        <v>0</v>
      </c>
      <c r="L1402">
        <v>1</v>
      </c>
      <c r="M1402">
        <v>0</v>
      </c>
      <c r="N1402">
        <v>0</v>
      </c>
      <c r="O1402">
        <v>0</v>
      </c>
      <c r="P1402">
        <v>0</v>
      </c>
      <c r="Q1402">
        <v>1</v>
      </c>
    </row>
    <row r="1403" spans="1:17" x14ac:dyDescent="0.3">
      <c r="A1403" t="s">
        <v>41</v>
      </c>
      <c r="B1403">
        <v>60000</v>
      </c>
      <c r="C1403">
        <v>124000</v>
      </c>
      <c r="D1403">
        <f>AVERAGE(Table_Data[[#This Row],[Salary (Min)]:[Salary (Max)]])</f>
        <v>92000</v>
      </c>
      <c r="E1403" t="s">
        <v>7079</v>
      </c>
      <c r="F1403" t="s">
        <v>1538</v>
      </c>
      <c r="G1403" t="s">
        <v>7715</v>
      </c>
      <c r="H1403" t="s">
        <v>35</v>
      </c>
      <c r="I1403" t="s">
        <v>2629</v>
      </c>
      <c r="J1403" t="s">
        <v>160</v>
      </c>
      <c r="K1403" t="b">
        <v>0</v>
      </c>
      <c r="L1403">
        <v>1</v>
      </c>
      <c r="M1403">
        <v>1</v>
      </c>
      <c r="N1403">
        <v>0</v>
      </c>
      <c r="O1403">
        <v>0</v>
      </c>
      <c r="P1403">
        <v>0</v>
      </c>
      <c r="Q1403">
        <v>0</v>
      </c>
    </row>
    <row r="1404" spans="1:17" x14ac:dyDescent="0.3">
      <c r="A1404" t="s">
        <v>41</v>
      </c>
      <c r="B1404">
        <v>60000</v>
      </c>
      <c r="C1404">
        <v>124000</v>
      </c>
      <c r="D1404">
        <f>AVERAGE(Table_Data[[#This Row],[Salary (Min)]:[Salary (Max)]])</f>
        <v>92000</v>
      </c>
      <c r="E1404" t="s">
        <v>7078</v>
      </c>
      <c r="F1404" t="s">
        <v>1538</v>
      </c>
      <c r="G1404" t="s">
        <v>7715</v>
      </c>
      <c r="H1404" t="s">
        <v>28</v>
      </c>
      <c r="I1404" t="s">
        <v>1489</v>
      </c>
      <c r="J1404" t="s">
        <v>39</v>
      </c>
      <c r="K1404" t="b">
        <v>0</v>
      </c>
      <c r="L1404">
        <v>0</v>
      </c>
      <c r="M1404">
        <v>0</v>
      </c>
      <c r="N1404">
        <v>0</v>
      </c>
      <c r="O1404">
        <v>0</v>
      </c>
      <c r="P1404">
        <v>0</v>
      </c>
      <c r="Q1404">
        <v>1</v>
      </c>
    </row>
    <row r="1405" spans="1:17" x14ac:dyDescent="0.3">
      <c r="A1405" t="s">
        <v>41</v>
      </c>
      <c r="B1405">
        <v>60000</v>
      </c>
      <c r="C1405">
        <v>124000</v>
      </c>
      <c r="D1405">
        <f>AVERAGE(Table_Data[[#This Row],[Salary (Min)]:[Salary (Max)]])</f>
        <v>92000</v>
      </c>
      <c r="E1405" t="s">
        <v>7048</v>
      </c>
      <c r="F1405" t="s">
        <v>1538</v>
      </c>
      <c r="G1405" t="s">
        <v>7715</v>
      </c>
      <c r="H1405" t="s">
        <v>28</v>
      </c>
      <c r="I1405" t="s">
        <v>563</v>
      </c>
      <c r="J1405" t="s">
        <v>39</v>
      </c>
      <c r="K1405" t="b">
        <v>0</v>
      </c>
      <c r="L1405">
        <v>1</v>
      </c>
      <c r="M1405">
        <v>1</v>
      </c>
      <c r="N1405">
        <v>0</v>
      </c>
      <c r="O1405">
        <v>1</v>
      </c>
      <c r="P1405">
        <v>0</v>
      </c>
      <c r="Q1405">
        <v>1</v>
      </c>
    </row>
    <row r="1406" spans="1:17" x14ac:dyDescent="0.3">
      <c r="A1406" t="s">
        <v>41</v>
      </c>
      <c r="B1406">
        <v>60000</v>
      </c>
      <c r="C1406">
        <v>124000</v>
      </c>
      <c r="D1406">
        <f>AVERAGE(Table_Data[[#This Row],[Salary (Min)]:[Salary (Max)]])</f>
        <v>92000</v>
      </c>
      <c r="E1406" t="s">
        <v>7082</v>
      </c>
      <c r="F1406" t="s">
        <v>1538</v>
      </c>
      <c r="G1406" t="s">
        <v>7715</v>
      </c>
      <c r="H1406" t="s">
        <v>28</v>
      </c>
      <c r="I1406" t="s">
        <v>563</v>
      </c>
      <c r="J1406" t="s">
        <v>31</v>
      </c>
      <c r="K1406" t="b">
        <v>0</v>
      </c>
      <c r="L1406">
        <v>1</v>
      </c>
      <c r="M1406">
        <v>1</v>
      </c>
      <c r="N1406">
        <v>0</v>
      </c>
      <c r="O1406">
        <v>1</v>
      </c>
      <c r="P1406">
        <v>1</v>
      </c>
      <c r="Q1406">
        <v>1</v>
      </c>
    </row>
    <row r="1407" spans="1:17" x14ac:dyDescent="0.3">
      <c r="A1407" t="s">
        <v>41</v>
      </c>
      <c r="B1407">
        <v>60000</v>
      </c>
      <c r="C1407">
        <v>124000</v>
      </c>
      <c r="D1407">
        <f>AVERAGE(Table_Data[[#This Row],[Salary (Min)]:[Salary (Max)]])</f>
        <v>92000</v>
      </c>
      <c r="E1407" t="s">
        <v>7085</v>
      </c>
      <c r="F1407" t="s">
        <v>1538</v>
      </c>
      <c r="G1407" t="s">
        <v>7715</v>
      </c>
      <c r="H1407" t="s">
        <v>118</v>
      </c>
      <c r="I1407" t="s">
        <v>222</v>
      </c>
      <c r="J1407" t="s">
        <v>160</v>
      </c>
      <c r="K1407" t="b">
        <v>0</v>
      </c>
      <c r="L1407">
        <v>0</v>
      </c>
      <c r="M1407">
        <v>0</v>
      </c>
      <c r="N1407">
        <v>0</v>
      </c>
      <c r="O1407">
        <v>1</v>
      </c>
      <c r="P1407">
        <v>0</v>
      </c>
      <c r="Q1407">
        <v>1</v>
      </c>
    </row>
    <row r="1408" spans="1:17" x14ac:dyDescent="0.3">
      <c r="A1408" t="s">
        <v>41</v>
      </c>
      <c r="B1408">
        <v>60000</v>
      </c>
      <c r="C1408">
        <v>124000</v>
      </c>
      <c r="D1408">
        <f>AVERAGE(Table_Data[[#This Row],[Salary (Min)]:[Salary (Max)]])</f>
        <v>92000</v>
      </c>
      <c r="E1408" t="s">
        <v>7037</v>
      </c>
      <c r="F1408" t="s">
        <v>1538</v>
      </c>
      <c r="G1408" t="s">
        <v>7715</v>
      </c>
      <c r="H1408" t="s">
        <v>28</v>
      </c>
      <c r="I1408" t="s">
        <v>46</v>
      </c>
      <c r="J1408" t="s">
        <v>132</v>
      </c>
      <c r="K1408" t="b">
        <v>0</v>
      </c>
      <c r="L1408">
        <v>1</v>
      </c>
      <c r="M1408">
        <v>0</v>
      </c>
      <c r="N1408">
        <v>0</v>
      </c>
      <c r="O1408">
        <v>0</v>
      </c>
      <c r="P1408">
        <v>0</v>
      </c>
      <c r="Q1408">
        <v>0</v>
      </c>
    </row>
    <row r="1409" spans="1:17" x14ac:dyDescent="0.3">
      <c r="A1409" t="s">
        <v>41</v>
      </c>
      <c r="B1409">
        <v>60000</v>
      </c>
      <c r="C1409">
        <v>124000</v>
      </c>
      <c r="D1409">
        <f>AVERAGE(Table_Data[[#This Row],[Salary (Min)]:[Salary (Max)]])</f>
        <v>92000</v>
      </c>
      <c r="E1409" t="s">
        <v>7084</v>
      </c>
      <c r="F1409" t="s">
        <v>1538</v>
      </c>
      <c r="G1409" t="s">
        <v>7715</v>
      </c>
      <c r="H1409" t="s">
        <v>72</v>
      </c>
      <c r="I1409" t="s">
        <v>202</v>
      </c>
      <c r="J1409" t="s">
        <v>132</v>
      </c>
      <c r="K1409" t="b">
        <v>0</v>
      </c>
      <c r="L1409">
        <v>0</v>
      </c>
      <c r="M1409">
        <v>0</v>
      </c>
      <c r="N1409">
        <v>0</v>
      </c>
      <c r="O1409">
        <v>0</v>
      </c>
      <c r="P1409">
        <v>0</v>
      </c>
      <c r="Q1409">
        <v>0</v>
      </c>
    </row>
    <row r="1410" spans="1:17" x14ac:dyDescent="0.3">
      <c r="A1410" t="s">
        <v>41</v>
      </c>
      <c r="B1410">
        <v>60000</v>
      </c>
      <c r="C1410">
        <v>124000</v>
      </c>
      <c r="D1410">
        <f>AVERAGE(Table_Data[[#This Row],[Salary (Min)]:[Salary (Max)]])</f>
        <v>92000</v>
      </c>
      <c r="E1410" t="s">
        <v>7083</v>
      </c>
      <c r="F1410" t="s">
        <v>1538</v>
      </c>
      <c r="G1410" t="s">
        <v>7715</v>
      </c>
      <c r="H1410" t="s">
        <v>51</v>
      </c>
      <c r="I1410" t="s">
        <v>46</v>
      </c>
      <c r="J1410" t="s">
        <v>120</v>
      </c>
      <c r="K1410" t="b">
        <v>0</v>
      </c>
      <c r="L1410">
        <v>1</v>
      </c>
      <c r="M1410">
        <v>0</v>
      </c>
      <c r="N1410">
        <v>0</v>
      </c>
      <c r="O1410">
        <v>0</v>
      </c>
      <c r="P1410">
        <v>0</v>
      </c>
      <c r="Q1410">
        <v>1</v>
      </c>
    </row>
    <row r="1411" spans="1:17" x14ac:dyDescent="0.3">
      <c r="A1411" t="s">
        <v>41</v>
      </c>
      <c r="B1411">
        <v>60000</v>
      </c>
      <c r="C1411">
        <v>124000</v>
      </c>
      <c r="D1411">
        <f>AVERAGE(Table_Data[[#This Row],[Salary (Min)]:[Salary (Max)]])</f>
        <v>92000</v>
      </c>
      <c r="E1411" t="s">
        <v>7052</v>
      </c>
      <c r="F1411" t="s">
        <v>1538</v>
      </c>
      <c r="G1411" t="s">
        <v>7715</v>
      </c>
      <c r="H1411" t="s">
        <v>28</v>
      </c>
      <c r="I1411" t="s">
        <v>29</v>
      </c>
      <c r="J1411" t="s">
        <v>39</v>
      </c>
      <c r="K1411" t="b">
        <v>0</v>
      </c>
      <c r="L1411">
        <v>1</v>
      </c>
      <c r="M1411">
        <v>0</v>
      </c>
      <c r="N1411">
        <v>0</v>
      </c>
      <c r="O1411">
        <v>0</v>
      </c>
      <c r="P1411">
        <v>0</v>
      </c>
      <c r="Q1411">
        <v>1</v>
      </c>
    </row>
    <row r="1412" spans="1:17" x14ac:dyDescent="0.3">
      <c r="A1412" t="s">
        <v>41</v>
      </c>
      <c r="B1412">
        <v>60000</v>
      </c>
      <c r="C1412">
        <v>124000</v>
      </c>
      <c r="D1412">
        <f>AVERAGE(Table_Data[[#This Row],[Salary (Min)]:[Salary (Max)]])</f>
        <v>92000</v>
      </c>
      <c r="E1412" t="s">
        <v>6798</v>
      </c>
      <c r="F1412" t="s">
        <v>1538</v>
      </c>
      <c r="G1412" t="s">
        <v>7715</v>
      </c>
      <c r="H1412" t="s">
        <v>28</v>
      </c>
      <c r="I1412" t="s">
        <v>66</v>
      </c>
      <c r="J1412" t="s">
        <v>132</v>
      </c>
      <c r="K1412" t="b">
        <v>0</v>
      </c>
      <c r="L1412">
        <v>1</v>
      </c>
      <c r="M1412">
        <v>1</v>
      </c>
      <c r="N1412">
        <v>0</v>
      </c>
      <c r="O1412">
        <v>0</v>
      </c>
      <c r="P1412">
        <v>0</v>
      </c>
      <c r="Q1412">
        <v>0</v>
      </c>
    </row>
    <row r="1413" spans="1:17" x14ac:dyDescent="0.3">
      <c r="A1413" t="s">
        <v>41</v>
      </c>
      <c r="B1413">
        <v>60000</v>
      </c>
      <c r="C1413">
        <v>124000</v>
      </c>
      <c r="D1413">
        <f>AVERAGE(Table_Data[[#This Row],[Salary (Min)]:[Salary (Max)]])</f>
        <v>92000</v>
      </c>
      <c r="E1413" t="s">
        <v>7075</v>
      </c>
      <c r="F1413" t="s">
        <v>1538</v>
      </c>
      <c r="G1413" t="s">
        <v>7715</v>
      </c>
      <c r="H1413" t="s">
        <v>20</v>
      </c>
      <c r="I1413" t="s">
        <v>202</v>
      </c>
      <c r="J1413" t="s">
        <v>39</v>
      </c>
      <c r="K1413" t="b">
        <v>0</v>
      </c>
      <c r="L1413">
        <v>0</v>
      </c>
      <c r="M1413">
        <v>0</v>
      </c>
      <c r="N1413">
        <v>0</v>
      </c>
      <c r="O1413">
        <v>0</v>
      </c>
      <c r="P1413">
        <v>0</v>
      </c>
      <c r="Q1413">
        <v>0</v>
      </c>
    </row>
    <row r="1414" spans="1:17" x14ac:dyDescent="0.3">
      <c r="A1414" t="s">
        <v>6172</v>
      </c>
      <c r="B1414">
        <v>60000</v>
      </c>
      <c r="C1414">
        <v>124000</v>
      </c>
      <c r="D1414">
        <f>AVERAGE(Table_Data[[#This Row],[Salary (Min)]:[Salary (Max)]])</f>
        <v>92000</v>
      </c>
      <c r="E1414" t="s">
        <v>7072</v>
      </c>
      <c r="F1414" t="s">
        <v>1538</v>
      </c>
      <c r="G1414" t="s">
        <v>7715</v>
      </c>
      <c r="H1414" t="s">
        <v>72</v>
      </c>
      <c r="I1414" t="s">
        <v>202</v>
      </c>
      <c r="J1414" t="s">
        <v>31</v>
      </c>
      <c r="K1414" t="b">
        <v>0</v>
      </c>
      <c r="L1414">
        <v>1</v>
      </c>
      <c r="M1414">
        <v>0</v>
      </c>
      <c r="N1414">
        <v>0</v>
      </c>
      <c r="O1414">
        <v>0</v>
      </c>
      <c r="P1414">
        <v>0</v>
      </c>
      <c r="Q1414">
        <v>1</v>
      </c>
    </row>
    <row r="1415" spans="1:17" x14ac:dyDescent="0.3">
      <c r="A1415" t="s">
        <v>41</v>
      </c>
      <c r="B1415">
        <v>60000</v>
      </c>
      <c r="C1415">
        <v>124000</v>
      </c>
      <c r="D1415">
        <f>AVERAGE(Table_Data[[#This Row],[Salary (Min)]:[Salary (Max)]])</f>
        <v>92000</v>
      </c>
      <c r="E1415" t="s">
        <v>7052</v>
      </c>
      <c r="F1415" t="s">
        <v>1538</v>
      </c>
      <c r="G1415" t="s">
        <v>7715</v>
      </c>
      <c r="H1415" t="s">
        <v>28</v>
      </c>
      <c r="I1415" t="s">
        <v>29</v>
      </c>
      <c r="J1415" t="s">
        <v>39</v>
      </c>
      <c r="K1415" t="b">
        <v>0</v>
      </c>
      <c r="L1415">
        <v>1</v>
      </c>
      <c r="M1415">
        <v>1</v>
      </c>
      <c r="N1415">
        <v>0</v>
      </c>
      <c r="O1415">
        <v>1</v>
      </c>
      <c r="P1415">
        <v>0</v>
      </c>
      <c r="Q1415">
        <v>1</v>
      </c>
    </row>
    <row r="1416" spans="1:17" x14ac:dyDescent="0.3">
      <c r="A1416" t="s">
        <v>41</v>
      </c>
      <c r="B1416">
        <v>60000</v>
      </c>
      <c r="C1416">
        <v>124000</v>
      </c>
      <c r="D1416">
        <f>AVERAGE(Table_Data[[#This Row],[Salary (Min)]:[Salary (Max)]])</f>
        <v>92000</v>
      </c>
      <c r="E1416" t="s">
        <v>7070</v>
      </c>
      <c r="F1416" t="s">
        <v>1538</v>
      </c>
      <c r="G1416" t="s">
        <v>7715</v>
      </c>
      <c r="H1416" t="s">
        <v>91</v>
      </c>
      <c r="I1416" t="s">
        <v>202</v>
      </c>
      <c r="J1416" t="s">
        <v>106</v>
      </c>
      <c r="K1416" t="b">
        <v>0</v>
      </c>
      <c r="L1416">
        <v>1</v>
      </c>
      <c r="M1416">
        <v>0</v>
      </c>
      <c r="N1416">
        <v>0</v>
      </c>
      <c r="O1416">
        <v>0</v>
      </c>
      <c r="P1416">
        <v>0</v>
      </c>
      <c r="Q1416">
        <v>1</v>
      </c>
    </row>
    <row r="1417" spans="1:17" x14ac:dyDescent="0.3">
      <c r="A1417" t="s">
        <v>6172</v>
      </c>
      <c r="B1417">
        <v>60000</v>
      </c>
      <c r="C1417">
        <v>124000</v>
      </c>
      <c r="D1417">
        <f>AVERAGE(Table_Data[[#This Row],[Salary (Min)]:[Salary (Max)]])</f>
        <v>92000</v>
      </c>
      <c r="E1417" t="s">
        <v>7077</v>
      </c>
      <c r="F1417" t="s">
        <v>1538</v>
      </c>
      <c r="G1417" t="s">
        <v>7715</v>
      </c>
      <c r="H1417" t="s">
        <v>118</v>
      </c>
      <c r="I1417" t="s">
        <v>222</v>
      </c>
      <c r="J1417" t="s">
        <v>160</v>
      </c>
      <c r="K1417" t="b">
        <v>0</v>
      </c>
      <c r="L1417">
        <v>1</v>
      </c>
      <c r="M1417">
        <v>0</v>
      </c>
      <c r="N1417">
        <v>0</v>
      </c>
      <c r="O1417">
        <v>0</v>
      </c>
      <c r="P1417">
        <v>0</v>
      </c>
      <c r="Q1417">
        <v>0</v>
      </c>
    </row>
    <row r="1418" spans="1:17" x14ac:dyDescent="0.3">
      <c r="A1418" t="s">
        <v>41</v>
      </c>
      <c r="B1418">
        <v>60000</v>
      </c>
      <c r="C1418">
        <v>124000</v>
      </c>
      <c r="D1418">
        <f>AVERAGE(Table_Data[[#This Row],[Salary (Min)]:[Salary (Max)]])</f>
        <v>92000</v>
      </c>
      <c r="E1418" t="s">
        <v>6264</v>
      </c>
      <c r="F1418" t="s">
        <v>1538</v>
      </c>
      <c r="G1418" t="s">
        <v>7715</v>
      </c>
      <c r="H1418" t="s">
        <v>118</v>
      </c>
      <c r="I1418" t="s">
        <v>46</v>
      </c>
      <c r="J1418" t="s">
        <v>47</v>
      </c>
      <c r="K1418" t="b">
        <v>0</v>
      </c>
      <c r="L1418">
        <v>0</v>
      </c>
      <c r="M1418">
        <v>1</v>
      </c>
      <c r="N1418">
        <v>0</v>
      </c>
      <c r="O1418">
        <v>0</v>
      </c>
      <c r="P1418">
        <v>0</v>
      </c>
      <c r="Q1418">
        <v>0</v>
      </c>
    </row>
    <row r="1419" spans="1:17" x14ac:dyDescent="0.3">
      <c r="A1419" t="s">
        <v>41</v>
      </c>
      <c r="B1419">
        <v>60000</v>
      </c>
      <c r="C1419">
        <v>124000</v>
      </c>
      <c r="D1419">
        <f>AVERAGE(Table_Data[[#This Row],[Salary (Min)]:[Salary (Max)]])</f>
        <v>92000</v>
      </c>
      <c r="E1419" t="s">
        <v>7048</v>
      </c>
      <c r="F1419" t="s">
        <v>1538</v>
      </c>
      <c r="G1419" t="s">
        <v>7715</v>
      </c>
      <c r="H1419" t="s">
        <v>28</v>
      </c>
      <c r="I1419" t="s">
        <v>563</v>
      </c>
      <c r="J1419" t="s">
        <v>39</v>
      </c>
      <c r="K1419" t="b">
        <v>0</v>
      </c>
      <c r="L1419">
        <v>1</v>
      </c>
      <c r="M1419">
        <v>1</v>
      </c>
      <c r="N1419">
        <v>0</v>
      </c>
      <c r="O1419">
        <v>0</v>
      </c>
      <c r="P1419">
        <v>0</v>
      </c>
      <c r="Q1419">
        <v>1</v>
      </c>
    </row>
    <row r="1420" spans="1:17" x14ac:dyDescent="0.3">
      <c r="A1420" t="s">
        <v>41</v>
      </c>
      <c r="B1420">
        <v>60000</v>
      </c>
      <c r="C1420">
        <v>66000</v>
      </c>
      <c r="D1420">
        <f>AVERAGE(Table_Data[[#This Row],[Salary (Min)]:[Salary (Max)]])</f>
        <v>63000</v>
      </c>
      <c r="E1420" t="s">
        <v>6695</v>
      </c>
      <c r="F1420" t="s">
        <v>2260</v>
      </c>
      <c r="G1420" t="s">
        <v>7773</v>
      </c>
      <c r="H1420" t="s">
        <v>20</v>
      </c>
      <c r="I1420" t="s">
        <v>222</v>
      </c>
      <c r="J1420" t="s">
        <v>47</v>
      </c>
      <c r="K1420" t="b">
        <v>0</v>
      </c>
      <c r="L1420">
        <v>0</v>
      </c>
      <c r="M1420">
        <v>0</v>
      </c>
      <c r="N1420">
        <v>0</v>
      </c>
      <c r="O1420">
        <v>0</v>
      </c>
      <c r="P1420">
        <v>0</v>
      </c>
      <c r="Q1420">
        <v>0</v>
      </c>
    </row>
    <row r="1421" spans="1:17" x14ac:dyDescent="0.3">
      <c r="A1421" t="s">
        <v>41</v>
      </c>
      <c r="B1421">
        <v>60000</v>
      </c>
      <c r="C1421">
        <v>110000</v>
      </c>
      <c r="D1421">
        <f>AVERAGE(Table_Data[[#This Row],[Salary (Min)]:[Salary (Max)]])</f>
        <v>85000</v>
      </c>
      <c r="E1421" t="s">
        <v>6318</v>
      </c>
      <c r="F1421" t="s">
        <v>19</v>
      </c>
      <c r="G1421" t="s">
        <v>7692</v>
      </c>
      <c r="H1421" t="s">
        <v>28</v>
      </c>
      <c r="I1421" t="s">
        <v>58</v>
      </c>
      <c r="J1421" t="s">
        <v>132</v>
      </c>
      <c r="K1421" t="b">
        <v>0</v>
      </c>
      <c r="L1421">
        <v>1</v>
      </c>
      <c r="M1421">
        <v>1</v>
      </c>
      <c r="N1421">
        <v>1</v>
      </c>
      <c r="O1421">
        <v>1</v>
      </c>
      <c r="P1421">
        <v>0</v>
      </c>
      <c r="Q1421">
        <v>0</v>
      </c>
    </row>
    <row r="1422" spans="1:17" x14ac:dyDescent="0.3">
      <c r="A1422" t="s">
        <v>41</v>
      </c>
      <c r="B1422">
        <v>60000</v>
      </c>
      <c r="C1422">
        <v>110000</v>
      </c>
      <c r="D1422">
        <f>AVERAGE(Table_Data[[#This Row],[Salary (Min)]:[Salary (Max)]])</f>
        <v>85000</v>
      </c>
      <c r="E1422" t="s">
        <v>6319</v>
      </c>
      <c r="F1422" t="s">
        <v>19</v>
      </c>
      <c r="G1422" t="s">
        <v>7692</v>
      </c>
      <c r="H1422" t="s">
        <v>51</v>
      </c>
      <c r="I1422" t="s">
        <v>29</v>
      </c>
      <c r="J1422" t="s">
        <v>39</v>
      </c>
      <c r="K1422" t="b">
        <v>0</v>
      </c>
      <c r="L1422">
        <v>1</v>
      </c>
      <c r="M1422">
        <v>1</v>
      </c>
      <c r="N1422">
        <v>1</v>
      </c>
      <c r="O1422">
        <v>0</v>
      </c>
      <c r="P1422">
        <v>0</v>
      </c>
      <c r="Q1422">
        <v>1</v>
      </c>
    </row>
    <row r="1423" spans="1:17" x14ac:dyDescent="0.3">
      <c r="A1423" t="s">
        <v>41</v>
      </c>
      <c r="B1423">
        <v>60000</v>
      </c>
      <c r="C1423">
        <v>110000</v>
      </c>
      <c r="D1423">
        <f>AVERAGE(Table_Data[[#This Row],[Salary (Min)]:[Salary (Max)]])</f>
        <v>85000</v>
      </c>
      <c r="E1423" t="s">
        <v>6316</v>
      </c>
      <c r="F1423" t="s">
        <v>19</v>
      </c>
      <c r="G1423" t="s">
        <v>7692</v>
      </c>
      <c r="H1423" t="s">
        <v>35</v>
      </c>
      <c r="I1423" t="s">
        <v>543</v>
      </c>
      <c r="J1423" t="s">
        <v>75</v>
      </c>
      <c r="K1423" t="b">
        <v>0</v>
      </c>
      <c r="L1423">
        <v>1</v>
      </c>
      <c r="M1423">
        <v>1</v>
      </c>
      <c r="N1423">
        <v>0</v>
      </c>
      <c r="O1423">
        <v>0</v>
      </c>
      <c r="P1423">
        <v>0</v>
      </c>
      <c r="Q1423">
        <v>0</v>
      </c>
    </row>
    <row r="1424" spans="1:17" x14ac:dyDescent="0.3">
      <c r="A1424" t="s">
        <v>41</v>
      </c>
      <c r="B1424">
        <v>60000</v>
      </c>
      <c r="C1424">
        <v>110000</v>
      </c>
      <c r="D1424">
        <f>AVERAGE(Table_Data[[#This Row],[Salary (Min)]:[Salary (Max)]])</f>
        <v>85000</v>
      </c>
      <c r="E1424" t="s">
        <v>6227</v>
      </c>
      <c r="F1424" t="s">
        <v>19</v>
      </c>
      <c r="G1424" t="s">
        <v>7692</v>
      </c>
      <c r="H1424" t="s">
        <v>118</v>
      </c>
      <c r="I1424" t="s">
        <v>119</v>
      </c>
      <c r="J1424" t="s">
        <v>160</v>
      </c>
      <c r="K1424" t="b">
        <v>0</v>
      </c>
      <c r="L1424">
        <v>1</v>
      </c>
      <c r="M1424">
        <v>0</v>
      </c>
      <c r="N1424">
        <v>0</v>
      </c>
      <c r="O1424">
        <v>1</v>
      </c>
      <c r="P1424">
        <v>0</v>
      </c>
      <c r="Q1424">
        <v>1</v>
      </c>
    </row>
    <row r="1425" spans="1:17" x14ac:dyDescent="0.3">
      <c r="A1425" t="s">
        <v>41</v>
      </c>
      <c r="B1425">
        <v>60000</v>
      </c>
      <c r="C1425">
        <v>110000</v>
      </c>
      <c r="D1425">
        <f>AVERAGE(Table_Data[[#This Row],[Salary (Min)]:[Salary (Max)]])</f>
        <v>85000</v>
      </c>
      <c r="E1425" t="s">
        <v>6320</v>
      </c>
      <c r="F1425" t="s">
        <v>19</v>
      </c>
      <c r="G1425" t="s">
        <v>7692</v>
      </c>
      <c r="H1425" t="s">
        <v>72</v>
      </c>
      <c r="I1425" t="s">
        <v>29</v>
      </c>
      <c r="J1425" t="s">
        <v>229</v>
      </c>
      <c r="K1425" t="b">
        <v>0</v>
      </c>
      <c r="L1425">
        <v>0</v>
      </c>
      <c r="M1425">
        <v>0</v>
      </c>
      <c r="N1425">
        <v>0</v>
      </c>
      <c r="O1425">
        <v>0</v>
      </c>
      <c r="P1425">
        <v>0</v>
      </c>
      <c r="Q1425">
        <v>1</v>
      </c>
    </row>
    <row r="1426" spans="1:17" x14ac:dyDescent="0.3">
      <c r="A1426" t="s">
        <v>41</v>
      </c>
      <c r="B1426">
        <v>60000</v>
      </c>
      <c r="C1426">
        <v>110000</v>
      </c>
      <c r="D1426">
        <f>AVERAGE(Table_Data[[#This Row],[Salary (Min)]:[Salary (Max)]])</f>
        <v>85000</v>
      </c>
      <c r="E1426" t="s">
        <v>6322</v>
      </c>
      <c r="F1426" t="s">
        <v>19</v>
      </c>
      <c r="G1426" t="s">
        <v>7692</v>
      </c>
      <c r="H1426" t="s">
        <v>91</v>
      </c>
      <c r="I1426" t="s">
        <v>119</v>
      </c>
      <c r="J1426" t="s">
        <v>155</v>
      </c>
      <c r="K1426" t="b">
        <v>0</v>
      </c>
      <c r="L1426">
        <v>0</v>
      </c>
      <c r="M1426">
        <v>0</v>
      </c>
      <c r="N1426">
        <v>0</v>
      </c>
      <c r="O1426">
        <v>0</v>
      </c>
      <c r="P1426">
        <v>0</v>
      </c>
      <c r="Q1426">
        <v>1</v>
      </c>
    </row>
    <row r="1427" spans="1:17" x14ac:dyDescent="0.3">
      <c r="A1427" t="s">
        <v>41</v>
      </c>
      <c r="B1427">
        <v>60000</v>
      </c>
      <c r="C1427">
        <v>110000</v>
      </c>
      <c r="D1427">
        <f>AVERAGE(Table_Data[[#This Row],[Salary (Min)]:[Salary (Max)]])</f>
        <v>85000</v>
      </c>
      <c r="E1427" t="s">
        <v>6323</v>
      </c>
      <c r="F1427" t="s">
        <v>19</v>
      </c>
      <c r="G1427" t="s">
        <v>7692</v>
      </c>
      <c r="H1427" t="s">
        <v>91</v>
      </c>
      <c r="I1427" t="s">
        <v>734</v>
      </c>
      <c r="J1427" t="s">
        <v>106</v>
      </c>
      <c r="K1427" t="b">
        <v>0</v>
      </c>
      <c r="L1427">
        <v>1</v>
      </c>
      <c r="M1427">
        <v>0</v>
      </c>
      <c r="N1427">
        <v>0</v>
      </c>
      <c r="O1427">
        <v>1</v>
      </c>
      <c r="P1427">
        <v>0</v>
      </c>
      <c r="Q1427">
        <v>1</v>
      </c>
    </row>
    <row r="1428" spans="1:17" x14ac:dyDescent="0.3">
      <c r="A1428" t="s">
        <v>41</v>
      </c>
      <c r="B1428">
        <v>60000</v>
      </c>
      <c r="C1428">
        <v>110000</v>
      </c>
      <c r="D1428">
        <f>AVERAGE(Table_Data[[#This Row],[Salary (Min)]:[Salary (Max)]])</f>
        <v>85000</v>
      </c>
      <c r="E1428" t="s">
        <v>6158</v>
      </c>
      <c r="F1428" t="s">
        <v>19</v>
      </c>
      <c r="G1428" t="s">
        <v>7692</v>
      </c>
      <c r="H1428" t="s">
        <v>28</v>
      </c>
      <c r="I1428" t="s">
        <v>29</v>
      </c>
      <c r="J1428" t="s">
        <v>31</v>
      </c>
      <c r="K1428" t="b">
        <v>0</v>
      </c>
      <c r="L1428">
        <v>1</v>
      </c>
      <c r="M1428">
        <v>1</v>
      </c>
      <c r="N1428">
        <v>1</v>
      </c>
      <c r="O1428">
        <v>0</v>
      </c>
      <c r="P1428">
        <v>0</v>
      </c>
      <c r="Q1428">
        <v>1</v>
      </c>
    </row>
    <row r="1429" spans="1:17" x14ac:dyDescent="0.3">
      <c r="A1429" t="s">
        <v>6172</v>
      </c>
      <c r="B1429">
        <v>60000</v>
      </c>
      <c r="C1429">
        <v>110000</v>
      </c>
      <c r="D1429">
        <f>AVERAGE(Table_Data[[#This Row],[Salary (Min)]:[Salary (Max)]])</f>
        <v>85000</v>
      </c>
      <c r="E1429" t="s">
        <v>6197</v>
      </c>
      <c r="F1429" t="s">
        <v>103</v>
      </c>
      <c r="G1429" t="s">
        <v>7690</v>
      </c>
      <c r="H1429" t="s">
        <v>35</v>
      </c>
      <c r="I1429" t="s">
        <v>46</v>
      </c>
      <c r="J1429" t="s">
        <v>24</v>
      </c>
      <c r="K1429" t="b">
        <v>0</v>
      </c>
      <c r="L1429">
        <v>1</v>
      </c>
      <c r="M1429">
        <v>0</v>
      </c>
      <c r="N1429">
        <v>0</v>
      </c>
      <c r="O1429">
        <v>0</v>
      </c>
      <c r="P1429">
        <v>0</v>
      </c>
      <c r="Q1429">
        <v>1</v>
      </c>
    </row>
    <row r="1430" spans="1:17" x14ac:dyDescent="0.3">
      <c r="A1430" t="s">
        <v>41</v>
      </c>
      <c r="B1430">
        <v>60000</v>
      </c>
      <c r="C1430">
        <v>110000</v>
      </c>
      <c r="D1430">
        <f>AVERAGE(Table_Data[[#This Row],[Salary (Min)]:[Salary (Max)]])</f>
        <v>85000</v>
      </c>
      <c r="E1430" t="s">
        <v>6311</v>
      </c>
      <c r="F1430" t="s">
        <v>19</v>
      </c>
      <c r="G1430" t="s">
        <v>7692</v>
      </c>
      <c r="H1430" t="s">
        <v>35</v>
      </c>
      <c r="I1430" t="s">
        <v>46</v>
      </c>
      <c r="J1430" t="s">
        <v>120</v>
      </c>
      <c r="K1430" t="b">
        <v>1</v>
      </c>
      <c r="L1430">
        <v>0</v>
      </c>
      <c r="M1430">
        <v>0</v>
      </c>
      <c r="N1430">
        <v>0</v>
      </c>
      <c r="O1430">
        <v>0</v>
      </c>
      <c r="P1430">
        <v>0</v>
      </c>
      <c r="Q1430">
        <v>0</v>
      </c>
    </row>
    <row r="1431" spans="1:17" x14ac:dyDescent="0.3">
      <c r="A1431" t="s">
        <v>41</v>
      </c>
      <c r="B1431">
        <v>60000</v>
      </c>
      <c r="C1431">
        <v>110000</v>
      </c>
      <c r="D1431">
        <f>AVERAGE(Table_Data[[#This Row],[Salary (Min)]:[Salary (Max)]])</f>
        <v>85000</v>
      </c>
      <c r="E1431" t="s">
        <v>6227</v>
      </c>
      <c r="F1431" t="s">
        <v>19</v>
      </c>
      <c r="G1431" t="s">
        <v>7692</v>
      </c>
      <c r="H1431" t="s">
        <v>118</v>
      </c>
      <c r="I1431" t="s">
        <v>119</v>
      </c>
      <c r="J1431" t="s">
        <v>160</v>
      </c>
      <c r="K1431" t="b">
        <v>0</v>
      </c>
      <c r="L1431">
        <v>1</v>
      </c>
      <c r="M1431">
        <v>1</v>
      </c>
      <c r="N1431">
        <v>0</v>
      </c>
      <c r="O1431">
        <v>0</v>
      </c>
      <c r="P1431">
        <v>0</v>
      </c>
      <c r="Q1431">
        <v>0</v>
      </c>
    </row>
    <row r="1432" spans="1:17" x14ac:dyDescent="0.3">
      <c r="A1432" t="s">
        <v>41</v>
      </c>
      <c r="B1432">
        <v>60000</v>
      </c>
      <c r="C1432">
        <v>110000</v>
      </c>
      <c r="D1432">
        <f>AVERAGE(Table_Data[[#This Row],[Salary (Min)]:[Salary (Max)]])</f>
        <v>85000</v>
      </c>
      <c r="E1432" t="s">
        <v>6310</v>
      </c>
      <c r="F1432" t="s">
        <v>19</v>
      </c>
      <c r="G1432" t="s">
        <v>7692</v>
      </c>
      <c r="H1432" t="s">
        <v>20</v>
      </c>
      <c r="I1432" t="s">
        <v>222</v>
      </c>
      <c r="J1432" t="s">
        <v>39</v>
      </c>
      <c r="K1432" t="b">
        <v>0</v>
      </c>
      <c r="L1432">
        <v>0</v>
      </c>
      <c r="M1432">
        <v>0</v>
      </c>
      <c r="N1432">
        <v>0</v>
      </c>
      <c r="O1432">
        <v>0</v>
      </c>
      <c r="P1432">
        <v>0</v>
      </c>
      <c r="Q1432">
        <v>1</v>
      </c>
    </row>
    <row r="1433" spans="1:17" x14ac:dyDescent="0.3">
      <c r="A1433" t="s">
        <v>41</v>
      </c>
      <c r="B1433">
        <v>60000</v>
      </c>
      <c r="C1433">
        <v>110000</v>
      </c>
      <c r="D1433">
        <f>AVERAGE(Table_Data[[#This Row],[Salary (Min)]:[Salary (Max)]])</f>
        <v>85000</v>
      </c>
      <c r="E1433" t="s">
        <v>6224</v>
      </c>
      <c r="F1433" t="s">
        <v>19</v>
      </c>
      <c r="G1433" t="s">
        <v>7692</v>
      </c>
      <c r="H1433" t="s">
        <v>91</v>
      </c>
      <c r="I1433" t="s">
        <v>366</v>
      </c>
      <c r="J1433" t="s">
        <v>155</v>
      </c>
      <c r="K1433" t="b">
        <v>0</v>
      </c>
      <c r="L1433">
        <v>0</v>
      </c>
      <c r="M1433">
        <v>0</v>
      </c>
      <c r="N1433">
        <v>0</v>
      </c>
      <c r="O1433">
        <v>0</v>
      </c>
      <c r="P1433">
        <v>0</v>
      </c>
      <c r="Q1433">
        <v>0</v>
      </c>
    </row>
    <row r="1434" spans="1:17" x14ac:dyDescent="0.3">
      <c r="A1434" t="s">
        <v>41</v>
      </c>
      <c r="B1434">
        <v>60000</v>
      </c>
      <c r="C1434">
        <v>110000</v>
      </c>
      <c r="D1434">
        <f>AVERAGE(Table_Data[[#This Row],[Salary (Min)]:[Salary (Max)]])</f>
        <v>85000</v>
      </c>
      <c r="E1434" t="s">
        <v>6309</v>
      </c>
      <c r="F1434" t="s">
        <v>19</v>
      </c>
      <c r="G1434" t="s">
        <v>7692</v>
      </c>
      <c r="H1434" t="s">
        <v>20</v>
      </c>
      <c r="I1434" t="s">
        <v>99</v>
      </c>
      <c r="J1434" t="s">
        <v>39</v>
      </c>
      <c r="K1434" t="b">
        <v>0</v>
      </c>
      <c r="L1434">
        <v>1</v>
      </c>
      <c r="M1434">
        <v>1</v>
      </c>
      <c r="N1434">
        <v>0</v>
      </c>
      <c r="O1434">
        <v>0</v>
      </c>
      <c r="P1434">
        <v>0</v>
      </c>
      <c r="Q1434">
        <v>0</v>
      </c>
    </row>
    <row r="1435" spans="1:17" x14ac:dyDescent="0.3">
      <c r="A1435" t="s">
        <v>41</v>
      </c>
      <c r="B1435">
        <v>60000</v>
      </c>
      <c r="C1435">
        <v>110000</v>
      </c>
      <c r="D1435">
        <f>AVERAGE(Table_Data[[#This Row],[Salary (Min)]:[Salary (Max)]])</f>
        <v>85000</v>
      </c>
      <c r="E1435" t="s">
        <v>6315</v>
      </c>
      <c r="F1435" t="s">
        <v>19</v>
      </c>
      <c r="G1435" t="s">
        <v>7692</v>
      </c>
      <c r="H1435" t="s">
        <v>20</v>
      </c>
      <c r="I1435" t="s">
        <v>222</v>
      </c>
      <c r="J1435" t="s">
        <v>47</v>
      </c>
      <c r="K1435" t="b">
        <v>0</v>
      </c>
      <c r="L1435">
        <v>1</v>
      </c>
      <c r="M1435">
        <v>0</v>
      </c>
      <c r="N1435">
        <v>0</v>
      </c>
      <c r="O1435">
        <v>1</v>
      </c>
      <c r="P1435">
        <v>0</v>
      </c>
      <c r="Q1435">
        <v>1</v>
      </c>
    </row>
    <row r="1436" spans="1:17" x14ac:dyDescent="0.3">
      <c r="A1436" t="s">
        <v>41</v>
      </c>
      <c r="B1436">
        <v>60000</v>
      </c>
      <c r="C1436">
        <v>110000</v>
      </c>
      <c r="D1436">
        <f>AVERAGE(Table_Data[[#This Row],[Salary (Min)]:[Salary (Max)]])</f>
        <v>85000</v>
      </c>
      <c r="E1436" t="s">
        <v>6302</v>
      </c>
      <c r="F1436" t="s">
        <v>264</v>
      </c>
      <c r="G1436" t="s">
        <v>7792</v>
      </c>
      <c r="H1436" t="s">
        <v>28</v>
      </c>
      <c r="I1436" t="s">
        <v>58</v>
      </c>
      <c r="J1436" t="s">
        <v>132</v>
      </c>
      <c r="K1436" t="b">
        <v>0</v>
      </c>
      <c r="L1436">
        <v>1</v>
      </c>
      <c r="M1436">
        <v>0</v>
      </c>
      <c r="N1436">
        <v>0</v>
      </c>
      <c r="O1436">
        <v>0</v>
      </c>
      <c r="P1436">
        <v>0</v>
      </c>
      <c r="Q1436">
        <v>0</v>
      </c>
    </row>
    <row r="1437" spans="1:17" x14ac:dyDescent="0.3">
      <c r="A1437" t="s">
        <v>41</v>
      </c>
      <c r="B1437">
        <v>60000</v>
      </c>
      <c r="C1437">
        <v>110000</v>
      </c>
      <c r="D1437">
        <f>AVERAGE(Table_Data[[#This Row],[Salary (Min)]:[Salary (Max)]])</f>
        <v>85000</v>
      </c>
      <c r="E1437" t="s">
        <v>6314</v>
      </c>
      <c r="F1437" t="s">
        <v>19</v>
      </c>
      <c r="G1437" t="s">
        <v>7692</v>
      </c>
      <c r="H1437" t="s">
        <v>20</v>
      </c>
      <c r="I1437" t="s">
        <v>22</v>
      </c>
      <c r="J1437" t="s">
        <v>120</v>
      </c>
      <c r="K1437" t="b">
        <v>0</v>
      </c>
      <c r="L1437">
        <v>1</v>
      </c>
      <c r="M1437">
        <v>0</v>
      </c>
      <c r="N1437">
        <v>0</v>
      </c>
      <c r="O1437">
        <v>1</v>
      </c>
      <c r="P1437">
        <v>0</v>
      </c>
      <c r="Q1437">
        <v>1</v>
      </c>
    </row>
    <row r="1438" spans="1:17" x14ac:dyDescent="0.3">
      <c r="A1438" t="s">
        <v>41</v>
      </c>
      <c r="B1438">
        <v>60000</v>
      </c>
      <c r="C1438">
        <v>110000</v>
      </c>
      <c r="D1438">
        <f>AVERAGE(Table_Data[[#This Row],[Salary (Min)]:[Salary (Max)]])</f>
        <v>85000</v>
      </c>
      <c r="E1438" t="s">
        <v>6313</v>
      </c>
      <c r="F1438" t="s">
        <v>103</v>
      </c>
      <c r="G1438" t="s">
        <v>7690</v>
      </c>
      <c r="H1438" t="s">
        <v>118</v>
      </c>
      <c r="I1438" t="s">
        <v>222</v>
      </c>
      <c r="J1438" t="s">
        <v>47</v>
      </c>
      <c r="K1438" t="b">
        <v>0</v>
      </c>
      <c r="L1438">
        <v>1</v>
      </c>
      <c r="M1438">
        <v>1</v>
      </c>
      <c r="N1438">
        <v>0</v>
      </c>
      <c r="O1438">
        <v>1</v>
      </c>
      <c r="P1438">
        <v>1</v>
      </c>
      <c r="Q1438">
        <v>1</v>
      </c>
    </row>
    <row r="1439" spans="1:17" x14ac:dyDescent="0.3">
      <c r="A1439" t="s">
        <v>41</v>
      </c>
      <c r="B1439">
        <v>60000</v>
      </c>
      <c r="C1439">
        <v>110000</v>
      </c>
      <c r="D1439">
        <f>AVERAGE(Table_Data[[#This Row],[Salary (Min)]:[Salary (Max)]])</f>
        <v>85000</v>
      </c>
      <c r="E1439" t="s">
        <v>6214</v>
      </c>
      <c r="F1439" t="s">
        <v>19</v>
      </c>
      <c r="G1439" t="s">
        <v>7692</v>
      </c>
      <c r="H1439" t="s">
        <v>28</v>
      </c>
      <c r="I1439" t="s">
        <v>58</v>
      </c>
      <c r="J1439" t="s">
        <v>132</v>
      </c>
      <c r="K1439" t="b">
        <v>0</v>
      </c>
      <c r="L1439">
        <v>1</v>
      </c>
      <c r="M1439">
        <v>0</v>
      </c>
      <c r="N1439">
        <v>0</v>
      </c>
      <c r="O1439">
        <v>0</v>
      </c>
      <c r="P1439">
        <v>0</v>
      </c>
      <c r="Q1439">
        <v>0</v>
      </c>
    </row>
    <row r="1440" spans="1:17" x14ac:dyDescent="0.3">
      <c r="A1440" t="s">
        <v>41</v>
      </c>
      <c r="B1440">
        <v>60000</v>
      </c>
      <c r="C1440">
        <v>110000</v>
      </c>
      <c r="D1440">
        <f>AVERAGE(Table_Data[[#This Row],[Salary (Min)]:[Salary (Max)]])</f>
        <v>85000</v>
      </c>
      <c r="E1440" t="s">
        <v>6324</v>
      </c>
      <c r="F1440" t="s">
        <v>19</v>
      </c>
      <c r="G1440" t="s">
        <v>7692</v>
      </c>
      <c r="H1440" t="s">
        <v>20</v>
      </c>
      <c r="I1440" t="s">
        <v>22</v>
      </c>
      <c r="J1440" t="s">
        <v>39</v>
      </c>
      <c r="K1440" t="b">
        <v>0</v>
      </c>
      <c r="L1440">
        <v>1</v>
      </c>
      <c r="M1440">
        <v>1</v>
      </c>
      <c r="N1440">
        <v>0</v>
      </c>
      <c r="O1440">
        <v>1</v>
      </c>
      <c r="P1440">
        <v>1</v>
      </c>
      <c r="Q1440">
        <v>1</v>
      </c>
    </row>
    <row r="1441" spans="1:17" x14ac:dyDescent="0.3">
      <c r="A1441" t="s">
        <v>41</v>
      </c>
      <c r="B1441">
        <v>60000</v>
      </c>
      <c r="C1441">
        <v>66000</v>
      </c>
      <c r="D1441">
        <f>AVERAGE(Table_Data[[#This Row],[Salary (Min)]:[Salary (Max)]])</f>
        <v>63000</v>
      </c>
      <c r="E1441" t="s">
        <v>6162</v>
      </c>
      <c r="F1441" t="s">
        <v>252</v>
      </c>
      <c r="G1441" t="s">
        <v>7769</v>
      </c>
      <c r="H1441" t="s">
        <v>20</v>
      </c>
      <c r="I1441" t="s">
        <v>99</v>
      </c>
      <c r="J1441" t="s">
        <v>39</v>
      </c>
      <c r="K1441" t="b">
        <v>1</v>
      </c>
      <c r="L1441">
        <v>1</v>
      </c>
      <c r="M1441">
        <v>1</v>
      </c>
      <c r="N1441">
        <v>0</v>
      </c>
      <c r="O1441">
        <v>0</v>
      </c>
      <c r="P1441">
        <v>0</v>
      </c>
      <c r="Q1441">
        <v>1</v>
      </c>
    </row>
    <row r="1442" spans="1:17" x14ac:dyDescent="0.3">
      <c r="A1442" t="s">
        <v>6172</v>
      </c>
      <c r="B1442">
        <v>60000</v>
      </c>
      <c r="C1442">
        <v>66000</v>
      </c>
      <c r="D1442">
        <f>AVERAGE(Table_Data[[#This Row],[Salary (Min)]:[Salary (Max)]])</f>
        <v>63000</v>
      </c>
      <c r="E1442" t="s">
        <v>6689</v>
      </c>
      <c r="F1442" t="s">
        <v>252</v>
      </c>
      <c r="G1442" t="s">
        <v>7769</v>
      </c>
      <c r="H1442" t="s">
        <v>20</v>
      </c>
      <c r="I1442" t="s">
        <v>1523</v>
      </c>
      <c r="J1442" t="s">
        <v>39</v>
      </c>
      <c r="K1442" t="b">
        <v>0</v>
      </c>
      <c r="L1442">
        <v>1</v>
      </c>
      <c r="M1442">
        <v>0</v>
      </c>
      <c r="N1442">
        <v>0</v>
      </c>
      <c r="O1442">
        <v>0</v>
      </c>
      <c r="P1442">
        <v>0</v>
      </c>
      <c r="Q1442">
        <v>0</v>
      </c>
    </row>
    <row r="1443" spans="1:17" x14ac:dyDescent="0.3">
      <c r="A1443" t="s">
        <v>41</v>
      </c>
      <c r="B1443">
        <v>60000</v>
      </c>
      <c r="C1443">
        <v>66000</v>
      </c>
      <c r="D1443">
        <f>AVERAGE(Table_Data[[#This Row],[Salary (Min)]:[Salary (Max)]])</f>
        <v>63000</v>
      </c>
      <c r="E1443" t="s">
        <v>6688</v>
      </c>
      <c r="F1443" t="s">
        <v>252</v>
      </c>
      <c r="G1443" t="s">
        <v>7769</v>
      </c>
      <c r="H1443" t="s">
        <v>72</v>
      </c>
      <c r="I1443" t="s">
        <v>222</v>
      </c>
      <c r="J1443" t="s">
        <v>86</v>
      </c>
      <c r="K1443" t="b">
        <v>0</v>
      </c>
      <c r="L1443">
        <v>0</v>
      </c>
      <c r="M1443">
        <v>0</v>
      </c>
      <c r="N1443">
        <v>0</v>
      </c>
      <c r="O1443">
        <v>0</v>
      </c>
      <c r="P1443">
        <v>0</v>
      </c>
      <c r="Q1443">
        <v>1</v>
      </c>
    </row>
    <row r="1444" spans="1:17" x14ac:dyDescent="0.3">
      <c r="A1444" t="s">
        <v>41</v>
      </c>
      <c r="B1444">
        <v>60000</v>
      </c>
      <c r="C1444">
        <v>66000</v>
      </c>
      <c r="D1444">
        <f>AVERAGE(Table_Data[[#This Row],[Salary (Min)]:[Salary (Max)]])</f>
        <v>63000</v>
      </c>
      <c r="E1444" t="s">
        <v>6687</v>
      </c>
      <c r="F1444" t="s">
        <v>252</v>
      </c>
      <c r="G1444" t="s">
        <v>7769</v>
      </c>
      <c r="H1444" t="s">
        <v>51</v>
      </c>
      <c r="I1444" t="s">
        <v>29</v>
      </c>
      <c r="J1444" t="s">
        <v>39</v>
      </c>
      <c r="K1444" t="b">
        <v>1</v>
      </c>
      <c r="L1444">
        <v>0</v>
      </c>
      <c r="M1444">
        <v>0</v>
      </c>
      <c r="N1444">
        <v>0</v>
      </c>
      <c r="O1444">
        <v>0</v>
      </c>
      <c r="P1444">
        <v>0</v>
      </c>
      <c r="Q1444">
        <v>0</v>
      </c>
    </row>
    <row r="1445" spans="1:17" x14ac:dyDescent="0.3">
      <c r="A1445" t="s">
        <v>41</v>
      </c>
      <c r="B1445">
        <v>60000</v>
      </c>
      <c r="C1445">
        <v>66000</v>
      </c>
      <c r="D1445">
        <f>AVERAGE(Table_Data[[#This Row],[Salary (Min)]:[Salary (Max)]])</f>
        <v>63000</v>
      </c>
      <c r="E1445" t="s">
        <v>6688</v>
      </c>
      <c r="F1445" t="s">
        <v>2260</v>
      </c>
      <c r="G1445" t="s">
        <v>7773</v>
      </c>
      <c r="H1445" t="s">
        <v>72</v>
      </c>
      <c r="I1445" t="s">
        <v>222</v>
      </c>
      <c r="J1445" t="s">
        <v>86</v>
      </c>
      <c r="K1445" t="b">
        <v>0</v>
      </c>
      <c r="L1445">
        <v>1</v>
      </c>
      <c r="M1445">
        <v>1</v>
      </c>
      <c r="N1445">
        <v>0</v>
      </c>
      <c r="O1445">
        <v>0</v>
      </c>
      <c r="P1445">
        <v>0</v>
      </c>
      <c r="Q1445">
        <v>1</v>
      </c>
    </row>
    <row r="1446" spans="1:17" x14ac:dyDescent="0.3">
      <c r="A1446" t="s">
        <v>41</v>
      </c>
      <c r="B1446">
        <v>60000</v>
      </c>
      <c r="C1446">
        <v>66000</v>
      </c>
      <c r="D1446">
        <f>AVERAGE(Table_Data[[#This Row],[Salary (Min)]:[Salary (Max)]])</f>
        <v>63000</v>
      </c>
      <c r="E1446" t="s">
        <v>6690</v>
      </c>
      <c r="F1446" t="s">
        <v>252</v>
      </c>
      <c r="G1446" t="s">
        <v>7769</v>
      </c>
      <c r="H1446" t="s">
        <v>72</v>
      </c>
      <c r="I1446" t="s">
        <v>202</v>
      </c>
      <c r="J1446" t="s">
        <v>75</v>
      </c>
      <c r="K1446" t="b">
        <v>0</v>
      </c>
      <c r="L1446">
        <v>1</v>
      </c>
      <c r="M1446">
        <v>0</v>
      </c>
      <c r="N1446">
        <v>0</v>
      </c>
      <c r="O1446">
        <v>0</v>
      </c>
      <c r="P1446">
        <v>0</v>
      </c>
      <c r="Q1446">
        <v>1</v>
      </c>
    </row>
    <row r="1447" spans="1:17" x14ac:dyDescent="0.3">
      <c r="A1447" t="s">
        <v>41</v>
      </c>
      <c r="B1447">
        <v>60000</v>
      </c>
      <c r="C1447">
        <v>66000</v>
      </c>
      <c r="D1447">
        <f>AVERAGE(Table_Data[[#This Row],[Salary (Min)]:[Salary (Max)]])</f>
        <v>63000</v>
      </c>
      <c r="E1447" t="s">
        <v>6695</v>
      </c>
      <c r="F1447" t="s">
        <v>2260</v>
      </c>
      <c r="G1447" t="s">
        <v>7773</v>
      </c>
      <c r="H1447" t="s">
        <v>20</v>
      </c>
      <c r="I1447" t="s">
        <v>222</v>
      </c>
      <c r="J1447" t="s">
        <v>47</v>
      </c>
      <c r="K1447" t="b">
        <v>0</v>
      </c>
      <c r="L1447">
        <v>1</v>
      </c>
      <c r="M1447">
        <v>1</v>
      </c>
      <c r="N1447">
        <v>0</v>
      </c>
      <c r="O1447">
        <v>0</v>
      </c>
      <c r="P1447">
        <v>0</v>
      </c>
      <c r="Q1447">
        <v>1</v>
      </c>
    </row>
    <row r="1448" spans="1:17" x14ac:dyDescent="0.3">
      <c r="A1448" t="s">
        <v>41</v>
      </c>
      <c r="B1448">
        <v>60000</v>
      </c>
      <c r="C1448">
        <v>66000</v>
      </c>
      <c r="D1448">
        <f>AVERAGE(Table_Data[[#This Row],[Salary (Min)]:[Salary (Max)]])</f>
        <v>63000</v>
      </c>
      <c r="E1448" t="s">
        <v>6693</v>
      </c>
      <c r="F1448" t="s">
        <v>252</v>
      </c>
      <c r="G1448" t="s">
        <v>7769</v>
      </c>
      <c r="H1448" t="s">
        <v>118</v>
      </c>
      <c r="I1448" t="s">
        <v>222</v>
      </c>
      <c r="J1448" t="s">
        <v>24</v>
      </c>
      <c r="K1448" t="b">
        <v>0</v>
      </c>
      <c r="L1448">
        <v>0</v>
      </c>
      <c r="M1448">
        <v>0</v>
      </c>
      <c r="N1448">
        <v>0</v>
      </c>
      <c r="O1448">
        <v>0</v>
      </c>
      <c r="P1448">
        <v>0</v>
      </c>
      <c r="Q1448">
        <v>0</v>
      </c>
    </row>
    <row r="1449" spans="1:17" x14ac:dyDescent="0.3">
      <c r="A1449" t="s">
        <v>41</v>
      </c>
      <c r="B1449">
        <v>60000</v>
      </c>
      <c r="C1449">
        <v>66000</v>
      </c>
      <c r="D1449">
        <f>AVERAGE(Table_Data[[#This Row],[Salary (Min)]:[Salary (Max)]])</f>
        <v>63000</v>
      </c>
      <c r="E1449" t="s">
        <v>6691</v>
      </c>
      <c r="F1449" t="s">
        <v>252</v>
      </c>
      <c r="G1449" t="s">
        <v>7769</v>
      </c>
      <c r="H1449" t="s">
        <v>20</v>
      </c>
      <c r="I1449" t="s">
        <v>2276</v>
      </c>
      <c r="J1449" t="s">
        <v>24</v>
      </c>
      <c r="K1449" t="b">
        <v>0</v>
      </c>
      <c r="L1449">
        <v>1</v>
      </c>
      <c r="M1449">
        <v>0</v>
      </c>
      <c r="N1449">
        <v>0</v>
      </c>
      <c r="O1449">
        <v>0</v>
      </c>
      <c r="P1449">
        <v>0</v>
      </c>
      <c r="Q1449">
        <v>0</v>
      </c>
    </row>
    <row r="1450" spans="1:17" x14ac:dyDescent="0.3">
      <c r="A1450" t="s">
        <v>41</v>
      </c>
      <c r="B1450">
        <v>60000</v>
      </c>
      <c r="C1450">
        <v>66000</v>
      </c>
      <c r="D1450">
        <f>AVERAGE(Table_Data[[#This Row],[Salary (Min)]:[Salary (Max)]])</f>
        <v>63000</v>
      </c>
      <c r="E1450" t="s">
        <v>6692</v>
      </c>
      <c r="F1450" t="s">
        <v>252</v>
      </c>
      <c r="G1450" t="s">
        <v>7769</v>
      </c>
      <c r="H1450" t="s">
        <v>28</v>
      </c>
      <c r="I1450" t="s">
        <v>563</v>
      </c>
      <c r="J1450" t="s">
        <v>31</v>
      </c>
      <c r="K1450" t="b">
        <v>0</v>
      </c>
      <c r="L1450">
        <v>1</v>
      </c>
      <c r="M1450">
        <v>0</v>
      </c>
      <c r="N1450">
        <v>0</v>
      </c>
      <c r="O1450">
        <v>0</v>
      </c>
      <c r="P1450">
        <v>0</v>
      </c>
      <c r="Q1450">
        <v>0</v>
      </c>
    </row>
    <row r="1451" spans="1:17" x14ac:dyDescent="0.3">
      <c r="A1451" t="s">
        <v>41</v>
      </c>
      <c r="B1451">
        <v>60000</v>
      </c>
      <c r="C1451">
        <v>110000</v>
      </c>
      <c r="D1451">
        <f>AVERAGE(Table_Data[[#This Row],[Salary (Min)]:[Salary (Max)]])</f>
        <v>85000</v>
      </c>
      <c r="E1451" t="s">
        <v>6327</v>
      </c>
      <c r="F1451" t="s">
        <v>19</v>
      </c>
      <c r="G1451" t="s">
        <v>7692</v>
      </c>
      <c r="H1451" t="s">
        <v>51</v>
      </c>
      <c r="I1451" t="s">
        <v>37</v>
      </c>
      <c r="J1451" t="s">
        <v>39</v>
      </c>
      <c r="K1451" t="b">
        <v>0</v>
      </c>
      <c r="L1451">
        <v>1</v>
      </c>
      <c r="M1451">
        <v>1</v>
      </c>
      <c r="N1451">
        <v>1</v>
      </c>
      <c r="O1451">
        <v>1</v>
      </c>
      <c r="P1451">
        <v>1</v>
      </c>
      <c r="Q1451">
        <v>1</v>
      </c>
    </row>
    <row r="1452" spans="1:17" x14ac:dyDescent="0.3">
      <c r="A1452" t="s">
        <v>41</v>
      </c>
      <c r="B1452">
        <v>60000</v>
      </c>
      <c r="C1452">
        <v>110000</v>
      </c>
      <c r="D1452">
        <f>AVERAGE(Table_Data[[#This Row],[Salary (Min)]:[Salary (Max)]])</f>
        <v>85000</v>
      </c>
      <c r="E1452" t="s">
        <v>6328</v>
      </c>
      <c r="F1452" t="s">
        <v>19</v>
      </c>
      <c r="G1452" t="s">
        <v>7692</v>
      </c>
      <c r="H1452" t="s">
        <v>91</v>
      </c>
      <c r="I1452" t="s">
        <v>46</v>
      </c>
      <c r="J1452" t="s">
        <v>106</v>
      </c>
      <c r="K1452" t="b">
        <v>1</v>
      </c>
      <c r="L1452">
        <v>1</v>
      </c>
      <c r="M1452">
        <v>0</v>
      </c>
      <c r="N1452">
        <v>0</v>
      </c>
      <c r="O1452">
        <v>1</v>
      </c>
      <c r="P1452">
        <v>0</v>
      </c>
      <c r="Q1452">
        <v>1</v>
      </c>
    </row>
    <row r="1453" spans="1:17" x14ac:dyDescent="0.3">
      <c r="A1453" t="s">
        <v>41</v>
      </c>
      <c r="B1453">
        <v>60000</v>
      </c>
      <c r="C1453">
        <v>110000</v>
      </c>
      <c r="D1453">
        <f>AVERAGE(Table_Data[[#This Row],[Salary (Min)]:[Salary (Max)]])</f>
        <v>85000</v>
      </c>
      <c r="E1453" t="s">
        <v>6326</v>
      </c>
      <c r="F1453" t="s">
        <v>19</v>
      </c>
      <c r="G1453" t="s">
        <v>7692</v>
      </c>
      <c r="H1453" t="s">
        <v>91</v>
      </c>
      <c r="I1453" t="s">
        <v>99</v>
      </c>
      <c r="J1453" t="s">
        <v>106</v>
      </c>
      <c r="K1453" t="b">
        <v>0</v>
      </c>
      <c r="L1453">
        <v>1</v>
      </c>
      <c r="M1453">
        <v>0</v>
      </c>
      <c r="N1453">
        <v>0</v>
      </c>
      <c r="O1453">
        <v>0</v>
      </c>
      <c r="P1453">
        <v>0</v>
      </c>
      <c r="Q1453">
        <v>1</v>
      </c>
    </row>
    <row r="1454" spans="1:17" x14ac:dyDescent="0.3">
      <c r="A1454" t="s">
        <v>41</v>
      </c>
      <c r="B1454">
        <v>60000</v>
      </c>
      <c r="C1454">
        <v>110000</v>
      </c>
      <c r="D1454">
        <f>AVERAGE(Table_Data[[#This Row],[Salary (Min)]:[Salary (Max)]])</f>
        <v>85000</v>
      </c>
      <c r="E1454" t="s">
        <v>6284</v>
      </c>
      <c r="F1454" t="s">
        <v>19</v>
      </c>
      <c r="G1454" t="s">
        <v>7692</v>
      </c>
      <c r="H1454" t="s">
        <v>91</v>
      </c>
      <c r="I1454" t="s">
        <v>580</v>
      </c>
      <c r="J1454" t="s">
        <v>106</v>
      </c>
      <c r="K1454" t="b">
        <v>0</v>
      </c>
      <c r="L1454">
        <v>1</v>
      </c>
      <c r="M1454">
        <v>1</v>
      </c>
      <c r="N1454">
        <v>0</v>
      </c>
      <c r="O1454">
        <v>1</v>
      </c>
      <c r="P1454">
        <v>0</v>
      </c>
      <c r="Q1454">
        <v>0</v>
      </c>
    </row>
    <row r="1455" spans="1:17" x14ac:dyDescent="0.3">
      <c r="A1455" t="s">
        <v>41</v>
      </c>
      <c r="B1455">
        <v>60000</v>
      </c>
      <c r="C1455">
        <v>110000</v>
      </c>
      <c r="D1455">
        <f>AVERAGE(Table_Data[[#This Row],[Salary (Min)]:[Salary (Max)]])</f>
        <v>85000</v>
      </c>
      <c r="E1455" t="s">
        <v>6329</v>
      </c>
      <c r="F1455" t="s">
        <v>19</v>
      </c>
      <c r="G1455" t="s">
        <v>7692</v>
      </c>
      <c r="H1455" t="s">
        <v>20</v>
      </c>
      <c r="I1455" t="s">
        <v>22</v>
      </c>
      <c r="J1455" t="s">
        <v>160</v>
      </c>
      <c r="K1455" t="b">
        <v>0</v>
      </c>
      <c r="L1455">
        <v>1</v>
      </c>
      <c r="M1455">
        <v>0</v>
      </c>
      <c r="N1455">
        <v>0</v>
      </c>
      <c r="O1455">
        <v>0</v>
      </c>
      <c r="P1455">
        <v>0</v>
      </c>
      <c r="Q1455">
        <v>1</v>
      </c>
    </row>
    <row r="1456" spans="1:17" x14ac:dyDescent="0.3">
      <c r="A1456" t="s">
        <v>41</v>
      </c>
      <c r="B1456">
        <v>60000</v>
      </c>
      <c r="C1456">
        <v>66000</v>
      </c>
      <c r="D1456">
        <f>AVERAGE(Table_Data[[#This Row],[Salary (Min)]:[Salary (Max)]])</f>
        <v>63000</v>
      </c>
      <c r="E1456" t="s">
        <v>6685</v>
      </c>
      <c r="F1456" t="s">
        <v>252</v>
      </c>
      <c r="G1456" t="s">
        <v>7769</v>
      </c>
      <c r="H1456" t="s">
        <v>20</v>
      </c>
      <c r="I1456" t="s">
        <v>178</v>
      </c>
      <c r="J1456" t="s">
        <v>24</v>
      </c>
      <c r="K1456" t="b">
        <v>0</v>
      </c>
      <c r="L1456">
        <v>0</v>
      </c>
      <c r="M1456">
        <v>0</v>
      </c>
      <c r="N1456">
        <v>0</v>
      </c>
      <c r="O1456">
        <v>0</v>
      </c>
      <c r="P1456">
        <v>0</v>
      </c>
      <c r="Q1456">
        <v>0</v>
      </c>
    </row>
    <row r="1457" spans="1:17" x14ac:dyDescent="0.3">
      <c r="A1457" t="s">
        <v>41</v>
      </c>
      <c r="B1457">
        <v>60000</v>
      </c>
      <c r="C1457">
        <v>66000</v>
      </c>
      <c r="D1457">
        <f>AVERAGE(Table_Data[[#This Row],[Salary (Min)]:[Salary (Max)]])</f>
        <v>63000</v>
      </c>
      <c r="E1457" t="s">
        <v>6686</v>
      </c>
      <c r="F1457" t="s">
        <v>252</v>
      </c>
      <c r="G1457" t="s">
        <v>7769</v>
      </c>
      <c r="H1457" t="s">
        <v>51</v>
      </c>
      <c r="I1457" t="s">
        <v>119</v>
      </c>
      <c r="J1457" t="s">
        <v>24</v>
      </c>
      <c r="K1457" t="b">
        <v>0</v>
      </c>
      <c r="L1457">
        <v>1</v>
      </c>
      <c r="M1457">
        <v>0</v>
      </c>
      <c r="N1457">
        <v>0</v>
      </c>
      <c r="O1457">
        <v>0</v>
      </c>
      <c r="P1457">
        <v>0</v>
      </c>
      <c r="Q1457">
        <v>1</v>
      </c>
    </row>
    <row r="1458" spans="1:17" x14ac:dyDescent="0.3">
      <c r="A1458" t="s">
        <v>41</v>
      </c>
      <c r="B1458">
        <v>60000</v>
      </c>
      <c r="C1458">
        <v>66000</v>
      </c>
      <c r="D1458">
        <f>AVERAGE(Table_Data[[#This Row],[Salary (Min)]:[Salary (Max)]])</f>
        <v>63000</v>
      </c>
      <c r="E1458" t="s">
        <v>6684</v>
      </c>
      <c r="F1458" t="s">
        <v>252</v>
      </c>
      <c r="G1458" t="s">
        <v>7769</v>
      </c>
      <c r="H1458" t="s">
        <v>51</v>
      </c>
      <c r="I1458" t="s">
        <v>52</v>
      </c>
      <c r="J1458" t="s">
        <v>39</v>
      </c>
      <c r="K1458" t="b">
        <v>0</v>
      </c>
      <c r="L1458">
        <v>1</v>
      </c>
      <c r="M1458">
        <v>1</v>
      </c>
      <c r="N1458">
        <v>0</v>
      </c>
      <c r="O1458">
        <v>1</v>
      </c>
      <c r="P1458">
        <v>0</v>
      </c>
      <c r="Q1458">
        <v>1</v>
      </c>
    </row>
    <row r="1459" spans="1:17" x14ac:dyDescent="0.3">
      <c r="A1459" t="s">
        <v>6172</v>
      </c>
      <c r="B1459">
        <v>60000</v>
      </c>
      <c r="C1459">
        <v>110000</v>
      </c>
      <c r="D1459">
        <f>AVERAGE(Table_Data[[#This Row],[Salary (Min)]:[Salary (Max)]])</f>
        <v>85000</v>
      </c>
      <c r="E1459" t="s">
        <v>6226</v>
      </c>
      <c r="F1459" t="s">
        <v>19</v>
      </c>
      <c r="G1459" t="s">
        <v>7692</v>
      </c>
      <c r="H1459" t="s">
        <v>91</v>
      </c>
      <c r="I1459" t="s">
        <v>46</v>
      </c>
      <c r="J1459" t="s">
        <v>155</v>
      </c>
      <c r="K1459" t="b">
        <v>0</v>
      </c>
      <c r="L1459">
        <v>0</v>
      </c>
      <c r="M1459">
        <v>0</v>
      </c>
      <c r="N1459">
        <v>0</v>
      </c>
      <c r="O1459">
        <v>0</v>
      </c>
      <c r="P1459">
        <v>0</v>
      </c>
      <c r="Q1459">
        <v>0</v>
      </c>
    </row>
    <row r="1460" spans="1:17" x14ac:dyDescent="0.3">
      <c r="A1460" t="s">
        <v>41</v>
      </c>
      <c r="B1460">
        <v>60000</v>
      </c>
      <c r="C1460">
        <v>66000</v>
      </c>
      <c r="D1460">
        <f>AVERAGE(Table_Data[[#This Row],[Salary (Min)]:[Salary (Max)]])</f>
        <v>63000</v>
      </c>
      <c r="E1460" t="s">
        <v>6683</v>
      </c>
      <c r="F1460" t="s">
        <v>252</v>
      </c>
      <c r="G1460" t="s">
        <v>7769</v>
      </c>
      <c r="H1460" t="s">
        <v>35</v>
      </c>
      <c r="I1460" t="s">
        <v>194</v>
      </c>
      <c r="J1460" t="s">
        <v>229</v>
      </c>
      <c r="K1460" t="b">
        <v>0</v>
      </c>
      <c r="L1460">
        <v>1</v>
      </c>
      <c r="M1460">
        <v>0</v>
      </c>
      <c r="N1460">
        <v>0</v>
      </c>
      <c r="O1460">
        <v>0</v>
      </c>
      <c r="P1460">
        <v>0</v>
      </c>
      <c r="Q1460">
        <v>1</v>
      </c>
    </row>
    <row r="1461" spans="1:17" x14ac:dyDescent="0.3">
      <c r="A1461" t="s">
        <v>41</v>
      </c>
      <c r="B1461">
        <v>63000</v>
      </c>
      <c r="C1461">
        <v>116000</v>
      </c>
      <c r="D1461">
        <f>AVERAGE(Table_Data[[#This Row],[Salary (Min)]:[Salary (Max)]])</f>
        <v>89500</v>
      </c>
      <c r="E1461" t="s">
        <v>7285</v>
      </c>
      <c r="F1461" t="s">
        <v>4270</v>
      </c>
      <c r="G1461" t="s">
        <v>7658</v>
      </c>
      <c r="H1461" t="s">
        <v>51</v>
      </c>
      <c r="I1461" t="s">
        <v>1815</v>
      </c>
      <c r="J1461" t="s">
        <v>47</v>
      </c>
      <c r="K1461" t="b">
        <v>0</v>
      </c>
      <c r="L1461">
        <v>1</v>
      </c>
      <c r="M1461">
        <v>0</v>
      </c>
      <c r="N1461">
        <v>0</v>
      </c>
      <c r="O1461">
        <v>0</v>
      </c>
      <c r="P1461">
        <v>0</v>
      </c>
      <c r="Q1461">
        <v>1</v>
      </c>
    </row>
    <row r="1462" spans="1:17" x14ac:dyDescent="0.3">
      <c r="A1462" t="s">
        <v>6172</v>
      </c>
      <c r="B1462">
        <v>63000</v>
      </c>
      <c r="C1462">
        <v>116000</v>
      </c>
      <c r="D1462">
        <f>AVERAGE(Table_Data[[#This Row],[Salary (Min)]:[Salary (Max)]])</f>
        <v>89500</v>
      </c>
      <c r="E1462" t="s">
        <v>6841</v>
      </c>
      <c r="F1462" t="s">
        <v>131</v>
      </c>
      <c r="G1462" t="s">
        <v>7664</v>
      </c>
      <c r="H1462" t="s">
        <v>20</v>
      </c>
      <c r="I1462" t="s">
        <v>222</v>
      </c>
      <c r="J1462" t="s">
        <v>47</v>
      </c>
      <c r="K1462" t="b">
        <v>0</v>
      </c>
      <c r="L1462">
        <v>1</v>
      </c>
      <c r="M1462">
        <v>0</v>
      </c>
      <c r="N1462">
        <v>0</v>
      </c>
      <c r="O1462">
        <v>0</v>
      </c>
      <c r="P1462">
        <v>0</v>
      </c>
      <c r="Q1462">
        <v>1</v>
      </c>
    </row>
    <row r="1463" spans="1:17" x14ac:dyDescent="0.3">
      <c r="A1463" t="s">
        <v>6172</v>
      </c>
      <c r="B1463">
        <v>63000</v>
      </c>
      <c r="C1463">
        <v>116000</v>
      </c>
      <c r="D1463">
        <f>AVERAGE(Table_Data[[#This Row],[Salary (Min)]:[Salary (Max)]])</f>
        <v>89500</v>
      </c>
      <c r="E1463" t="s">
        <v>6889</v>
      </c>
      <c r="F1463" t="s">
        <v>4270</v>
      </c>
      <c r="G1463" t="s">
        <v>7658</v>
      </c>
      <c r="H1463" t="s">
        <v>118</v>
      </c>
      <c r="I1463" t="s">
        <v>99</v>
      </c>
      <c r="J1463" t="s">
        <v>106</v>
      </c>
      <c r="K1463" t="b">
        <v>0</v>
      </c>
      <c r="L1463">
        <v>0</v>
      </c>
      <c r="M1463">
        <v>0</v>
      </c>
      <c r="N1463">
        <v>0</v>
      </c>
      <c r="O1463">
        <v>0</v>
      </c>
      <c r="P1463">
        <v>0</v>
      </c>
      <c r="Q1463">
        <v>1</v>
      </c>
    </row>
    <row r="1464" spans="1:17" x14ac:dyDescent="0.3">
      <c r="A1464" t="s">
        <v>41</v>
      </c>
      <c r="B1464">
        <v>63000</v>
      </c>
      <c r="C1464">
        <v>116000</v>
      </c>
      <c r="D1464">
        <f>AVERAGE(Table_Data[[#This Row],[Salary (Min)]:[Salary (Max)]])</f>
        <v>89500</v>
      </c>
      <c r="E1464" t="s">
        <v>6331</v>
      </c>
      <c r="F1464" t="s">
        <v>992</v>
      </c>
      <c r="G1464" t="s">
        <v>7661</v>
      </c>
      <c r="H1464" t="s">
        <v>118</v>
      </c>
      <c r="I1464" t="s">
        <v>202</v>
      </c>
      <c r="J1464" t="s">
        <v>120</v>
      </c>
      <c r="K1464" t="b">
        <v>0</v>
      </c>
      <c r="L1464">
        <v>0</v>
      </c>
      <c r="M1464">
        <v>0</v>
      </c>
      <c r="N1464">
        <v>0</v>
      </c>
      <c r="O1464">
        <v>0</v>
      </c>
      <c r="P1464">
        <v>0</v>
      </c>
      <c r="Q1464">
        <v>1</v>
      </c>
    </row>
    <row r="1465" spans="1:17" x14ac:dyDescent="0.3">
      <c r="A1465" t="s">
        <v>41</v>
      </c>
      <c r="B1465">
        <v>63000</v>
      </c>
      <c r="C1465">
        <v>116000</v>
      </c>
      <c r="D1465">
        <f>AVERAGE(Table_Data[[#This Row],[Salary (Min)]:[Salary (Max)]])</f>
        <v>89500</v>
      </c>
      <c r="E1465" t="s">
        <v>6635</v>
      </c>
      <c r="F1465" t="s">
        <v>976</v>
      </c>
      <c r="G1465" t="s">
        <v>7657</v>
      </c>
      <c r="H1465" t="s">
        <v>28</v>
      </c>
      <c r="I1465" t="s">
        <v>202</v>
      </c>
      <c r="J1465" t="s">
        <v>132</v>
      </c>
      <c r="K1465" t="b">
        <v>0</v>
      </c>
      <c r="L1465">
        <v>0</v>
      </c>
      <c r="M1465">
        <v>0</v>
      </c>
      <c r="N1465">
        <v>0</v>
      </c>
      <c r="O1465">
        <v>0</v>
      </c>
      <c r="P1465">
        <v>0</v>
      </c>
      <c r="Q1465">
        <v>1</v>
      </c>
    </row>
    <row r="1466" spans="1:17" x14ac:dyDescent="0.3">
      <c r="A1466" t="s">
        <v>41</v>
      </c>
      <c r="B1466">
        <v>63000</v>
      </c>
      <c r="C1466">
        <v>116000</v>
      </c>
      <c r="D1466">
        <f>AVERAGE(Table_Data[[#This Row],[Salary (Min)]:[Salary (Max)]])</f>
        <v>89500</v>
      </c>
      <c r="E1466" t="s">
        <v>6210</v>
      </c>
      <c r="F1466" t="s">
        <v>976</v>
      </c>
      <c r="G1466" t="s">
        <v>7657</v>
      </c>
      <c r="H1466" t="s">
        <v>51</v>
      </c>
      <c r="I1466" t="s">
        <v>46</v>
      </c>
      <c r="J1466" t="s">
        <v>24</v>
      </c>
      <c r="K1466" t="b">
        <v>0</v>
      </c>
      <c r="L1466">
        <v>1</v>
      </c>
      <c r="M1466">
        <v>0</v>
      </c>
      <c r="N1466">
        <v>0</v>
      </c>
      <c r="O1466">
        <v>0</v>
      </c>
      <c r="P1466">
        <v>0</v>
      </c>
      <c r="Q1466">
        <v>1</v>
      </c>
    </row>
    <row r="1467" spans="1:17" x14ac:dyDescent="0.3">
      <c r="A1467" t="s">
        <v>41</v>
      </c>
      <c r="B1467">
        <v>63000</v>
      </c>
      <c r="C1467">
        <v>116000</v>
      </c>
      <c r="D1467">
        <f>AVERAGE(Table_Data[[#This Row],[Salary (Min)]:[Salary (Max)]])</f>
        <v>89500</v>
      </c>
      <c r="E1467" t="s">
        <v>6224</v>
      </c>
      <c r="F1467" t="s">
        <v>4303</v>
      </c>
      <c r="G1467" t="s">
        <v>7838</v>
      </c>
      <c r="H1467" t="s">
        <v>91</v>
      </c>
      <c r="I1467" t="s">
        <v>366</v>
      </c>
      <c r="J1467" t="s">
        <v>155</v>
      </c>
      <c r="K1467" t="b">
        <v>0</v>
      </c>
      <c r="L1467">
        <v>1</v>
      </c>
      <c r="M1467">
        <v>0</v>
      </c>
      <c r="N1467">
        <v>0</v>
      </c>
      <c r="O1467">
        <v>0</v>
      </c>
      <c r="P1467">
        <v>0</v>
      </c>
      <c r="Q1467">
        <v>1</v>
      </c>
    </row>
    <row r="1468" spans="1:17" x14ac:dyDescent="0.3">
      <c r="A1468" t="s">
        <v>41</v>
      </c>
      <c r="B1468">
        <v>63000</v>
      </c>
      <c r="C1468">
        <v>116000</v>
      </c>
      <c r="D1468">
        <f>AVERAGE(Table_Data[[#This Row],[Salary (Min)]:[Salary (Max)]])</f>
        <v>89500</v>
      </c>
      <c r="E1468" t="s">
        <v>7280</v>
      </c>
      <c r="F1468" t="s">
        <v>4251</v>
      </c>
      <c r="G1468" t="s">
        <v>7855</v>
      </c>
      <c r="H1468" t="s">
        <v>51</v>
      </c>
      <c r="I1468" t="s">
        <v>222</v>
      </c>
      <c r="J1468" t="s">
        <v>39</v>
      </c>
      <c r="K1468" t="b">
        <v>0</v>
      </c>
      <c r="L1468">
        <v>1</v>
      </c>
      <c r="M1468">
        <v>0</v>
      </c>
      <c r="N1468">
        <v>0</v>
      </c>
      <c r="O1468">
        <v>0</v>
      </c>
      <c r="P1468">
        <v>0</v>
      </c>
      <c r="Q1468">
        <v>1</v>
      </c>
    </row>
    <row r="1469" spans="1:17" x14ac:dyDescent="0.3">
      <c r="A1469" t="s">
        <v>41</v>
      </c>
      <c r="B1469">
        <v>63000</v>
      </c>
      <c r="C1469">
        <v>116000</v>
      </c>
      <c r="D1469">
        <f>AVERAGE(Table_Data[[#This Row],[Salary (Min)]:[Salary (Max)]])</f>
        <v>89500</v>
      </c>
      <c r="E1469" t="s">
        <v>6234</v>
      </c>
      <c r="F1469" t="s">
        <v>459</v>
      </c>
      <c r="G1469" t="s">
        <v>7654</v>
      </c>
      <c r="H1469" t="s">
        <v>35</v>
      </c>
      <c r="I1469" t="s">
        <v>222</v>
      </c>
      <c r="J1469" t="s">
        <v>31</v>
      </c>
      <c r="K1469" t="b">
        <v>1</v>
      </c>
      <c r="L1469">
        <v>1</v>
      </c>
      <c r="M1469">
        <v>0</v>
      </c>
      <c r="N1469">
        <v>0</v>
      </c>
      <c r="O1469">
        <v>0</v>
      </c>
      <c r="P1469">
        <v>0</v>
      </c>
      <c r="Q1469">
        <v>1</v>
      </c>
    </row>
    <row r="1470" spans="1:17" x14ac:dyDescent="0.3">
      <c r="A1470" t="s">
        <v>41</v>
      </c>
      <c r="B1470">
        <v>63000</v>
      </c>
      <c r="C1470">
        <v>116000</v>
      </c>
      <c r="D1470">
        <f>AVERAGE(Table_Data[[#This Row],[Salary (Min)]:[Salary (Max)]])</f>
        <v>89500</v>
      </c>
      <c r="E1470" t="s">
        <v>7279</v>
      </c>
      <c r="F1470" t="s">
        <v>241</v>
      </c>
      <c r="G1470" t="s">
        <v>7655</v>
      </c>
      <c r="H1470" t="s">
        <v>91</v>
      </c>
      <c r="I1470" t="s">
        <v>46</v>
      </c>
      <c r="J1470" t="s">
        <v>106</v>
      </c>
      <c r="K1470" t="b">
        <v>0</v>
      </c>
      <c r="L1470">
        <v>1</v>
      </c>
      <c r="M1470">
        <v>0</v>
      </c>
      <c r="N1470">
        <v>0</v>
      </c>
      <c r="O1470">
        <v>0</v>
      </c>
      <c r="P1470">
        <v>0</v>
      </c>
      <c r="Q1470">
        <v>1</v>
      </c>
    </row>
    <row r="1471" spans="1:17" x14ac:dyDescent="0.3">
      <c r="A1471" t="s">
        <v>41</v>
      </c>
      <c r="B1471">
        <v>63000</v>
      </c>
      <c r="C1471">
        <v>116000</v>
      </c>
      <c r="D1471">
        <f>AVERAGE(Table_Data[[#This Row],[Salary (Min)]:[Salary (Max)]])</f>
        <v>89500</v>
      </c>
      <c r="E1471" t="s">
        <v>7278</v>
      </c>
      <c r="F1471" t="s">
        <v>992</v>
      </c>
      <c r="G1471" t="s">
        <v>7661</v>
      </c>
      <c r="H1471" t="s">
        <v>118</v>
      </c>
      <c r="I1471" t="s">
        <v>475</v>
      </c>
      <c r="J1471" t="s">
        <v>155</v>
      </c>
      <c r="K1471" t="b">
        <v>1</v>
      </c>
      <c r="L1471">
        <v>1</v>
      </c>
      <c r="M1471">
        <v>0</v>
      </c>
      <c r="N1471">
        <v>0</v>
      </c>
      <c r="O1471">
        <v>0</v>
      </c>
      <c r="P1471">
        <v>0</v>
      </c>
      <c r="Q1471">
        <v>1</v>
      </c>
    </row>
    <row r="1472" spans="1:17" x14ac:dyDescent="0.3">
      <c r="A1472" t="s">
        <v>41</v>
      </c>
      <c r="B1472">
        <v>63000</v>
      </c>
      <c r="C1472">
        <v>116000</v>
      </c>
      <c r="D1472">
        <f>AVERAGE(Table_Data[[#This Row],[Salary (Min)]:[Salary (Max)]])</f>
        <v>89500</v>
      </c>
      <c r="E1472" t="s">
        <v>7257</v>
      </c>
      <c r="F1472" t="s">
        <v>4270</v>
      </c>
      <c r="G1472" t="s">
        <v>7658</v>
      </c>
      <c r="H1472" t="s">
        <v>51</v>
      </c>
      <c r="I1472" t="s">
        <v>119</v>
      </c>
      <c r="J1472" t="s">
        <v>229</v>
      </c>
      <c r="K1472" t="b">
        <v>0</v>
      </c>
      <c r="L1472">
        <v>0</v>
      </c>
      <c r="M1472">
        <v>0</v>
      </c>
      <c r="N1472">
        <v>0</v>
      </c>
      <c r="O1472">
        <v>0</v>
      </c>
      <c r="P1472">
        <v>0</v>
      </c>
      <c r="Q1472">
        <v>1</v>
      </c>
    </row>
    <row r="1473" spans="1:17" x14ac:dyDescent="0.3">
      <c r="A1473" t="s">
        <v>41</v>
      </c>
      <c r="B1473">
        <v>63000</v>
      </c>
      <c r="C1473">
        <v>116000</v>
      </c>
      <c r="D1473">
        <f>AVERAGE(Table_Data[[#This Row],[Salary (Min)]:[Salary (Max)]])</f>
        <v>89500</v>
      </c>
      <c r="E1473" t="s">
        <v>7257</v>
      </c>
      <c r="F1473" t="s">
        <v>4270</v>
      </c>
      <c r="G1473" t="s">
        <v>7658</v>
      </c>
      <c r="H1473" t="s">
        <v>51</v>
      </c>
      <c r="I1473" t="s">
        <v>119</v>
      </c>
      <c r="J1473" t="s">
        <v>229</v>
      </c>
      <c r="K1473" t="b">
        <v>0</v>
      </c>
      <c r="L1473">
        <v>1</v>
      </c>
      <c r="M1473">
        <v>0</v>
      </c>
      <c r="N1473">
        <v>0</v>
      </c>
      <c r="O1473">
        <v>0</v>
      </c>
      <c r="P1473">
        <v>0</v>
      </c>
      <c r="Q1473">
        <v>1</v>
      </c>
    </row>
    <row r="1474" spans="1:17" x14ac:dyDescent="0.3">
      <c r="A1474" t="s">
        <v>41</v>
      </c>
      <c r="B1474">
        <v>63000</v>
      </c>
      <c r="C1474">
        <v>116000</v>
      </c>
      <c r="D1474">
        <f>AVERAGE(Table_Data[[#This Row],[Salary (Min)]:[Salary (Max)]])</f>
        <v>89500</v>
      </c>
      <c r="E1474" t="s">
        <v>6894</v>
      </c>
      <c r="F1474" t="s">
        <v>976</v>
      </c>
      <c r="G1474" t="s">
        <v>7657</v>
      </c>
      <c r="H1474" t="s">
        <v>91</v>
      </c>
      <c r="I1474" t="s">
        <v>119</v>
      </c>
      <c r="J1474" t="s">
        <v>106</v>
      </c>
      <c r="K1474" t="b">
        <v>0</v>
      </c>
      <c r="L1474">
        <v>0</v>
      </c>
      <c r="M1474">
        <v>0</v>
      </c>
      <c r="N1474">
        <v>1</v>
      </c>
      <c r="O1474">
        <v>1</v>
      </c>
      <c r="P1474">
        <v>0</v>
      </c>
      <c r="Q1474">
        <v>0</v>
      </c>
    </row>
    <row r="1475" spans="1:17" x14ac:dyDescent="0.3">
      <c r="A1475" t="s">
        <v>41</v>
      </c>
      <c r="B1475">
        <v>63000</v>
      </c>
      <c r="C1475">
        <v>116000</v>
      </c>
      <c r="D1475">
        <f>AVERAGE(Table_Data[[#This Row],[Salary (Min)]:[Salary (Max)]])</f>
        <v>89500</v>
      </c>
      <c r="E1475" t="s">
        <v>6937</v>
      </c>
      <c r="F1475" t="s">
        <v>241</v>
      </c>
      <c r="G1475" t="s">
        <v>7655</v>
      </c>
      <c r="H1475" t="s">
        <v>51</v>
      </c>
      <c r="I1475" t="s">
        <v>119</v>
      </c>
      <c r="J1475" t="s">
        <v>47</v>
      </c>
      <c r="K1475" t="b">
        <v>0</v>
      </c>
      <c r="L1475">
        <v>1</v>
      </c>
      <c r="M1475">
        <v>0</v>
      </c>
      <c r="N1475">
        <v>0</v>
      </c>
      <c r="O1475">
        <v>0</v>
      </c>
      <c r="P1475">
        <v>0</v>
      </c>
      <c r="Q1475">
        <v>0</v>
      </c>
    </row>
    <row r="1476" spans="1:17" x14ac:dyDescent="0.3">
      <c r="A1476" t="s">
        <v>41</v>
      </c>
      <c r="B1476">
        <v>63000</v>
      </c>
      <c r="C1476">
        <v>116000</v>
      </c>
      <c r="D1476">
        <f>AVERAGE(Table_Data[[#This Row],[Salary (Min)]:[Salary (Max)]])</f>
        <v>89500</v>
      </c>
      <c r="E1476" t="s">
        <v>7281</v>
      </c>
      <c r="F1476" t="s">
        <v>131</v>
      </c>
      <c r="G1476" t="s">
        <v>7664</v>
      </c>
      <c r="H1476" t="s">
        <v>91</v>
      </c>
      <c r="I1476" t="s">
        <v>475</v>
      </c>
      <c r="J1476" t="s">
        <v>441</v>
      </c>
      <c r="K1476" t="b">
        <v>0</v>
      </c>
      <c r="L1476">
        <v>1</v>
      </c>
      <c r="M1476">
        <v>0</v>
      </c>
      <c r="N1476">
        <v>0</v>
      </c>
      <c r="O1476">
        <v>0</v>
      </c>
      <c r="P1476">
        <v>1</v>
      </c>
      <c r="Q1476">
        <v>0</v>
      </c>
    </row>
    <row r="1477" spans="1:17" x14ac:dyDescent="0.3">
      <c r="A1477" t="s">
        <v>41</v>
      </c>
      <c r="B1477">
        <v>63000</v>
      </c>
      <c r="C1477">
        <v>116000</v>
      </c>
      <c r="D1477">
        <f>AVERAGE(Table_Data[[#This Row],[Salary (Min)]:[Salary (Max)]])</f>
        <v>89500</v>
      </c>
      <c r="E1477" t="s">
        <v>7282</v>
      </c>
      <c r="F1477" t="s">
        <v>351</v>
      </c>
      <c r="G1477" t="s">
        <v>7656</v>
      </c>
      <c r="H1477" t="s">
        <v>118</v>
      </c>
      <c r="I1477" t="s">
        <v>419</v>
      </c>
      <c r="J1477" t="s">
        <v>441</v>
      </c>
      <c r="K1477" t="b">
        <v>0</v>
      </c>
      <c r="L1477">
        <v>0</v>
      </c>
      <c r="M1477">
        <v>0</v>
      </c>
      <c r="N1477">
        <v>0</v>
      </c>
      <c r="O1477">
        <v>1</v>
      </c>
      <c r="P1477">
        <v>0</v>
      </c>
      <c r="Q1477">
        <v>0</v>
      </c>
    </row>
    <row r="1478" spans="1:17" x14ac:dyDescent="0.3">
      <c r="A1478" t="s">
        <v>41</v>
      </c>
      <c r="B1478">
        <v>64000</v>
      </c>
      <c r="C1478">
        <v>113000</v>
      </c>
      <c r="D1478">
        <f>AVERAGE(Table_Data[[#This Row],[Salary (Min)]:[Salary (Max)]])</f>
        <v>88500</v>
      </c>
      <c r="E1478" t="s">
        <v>7001</v>
      </c>
      <c r="F1478" t="s">
        <v>3477</v>
      </c>
      <c r="G1478" t="s">
        <v>7856</v>
      </c>
      <c r="H1478" t="s">
        <v>28</v>
      </c>
      <c r="I1478" t="s">
        <v>475</v>
      </c>
      <c r="J1478" t="s">
        <v>31</v>
      </c>
      <c r="K1478" t="b">
        <v>0</v>
      </c>
      <c r="L1478">
        <v>1</v>
      </c>
      <c r="M1478">
        <v>1</v>
      </c>
      <c r="N1478">
        <v>0</v>
      </c>
      <c r="O1478">
        <v>1</v>
      </c>
      <c r="P1478">
        <v>0</v>
      </c>
      <c r="Q1478">
        <v>0</v>
      </c>
    </row>
    <row r="1479" spans="1:17" x14ac:dyDescent="0.3">
      <c r="A1479" t="s">
        <v>41</v>
      </c>
      <c r="B1479">
        <v>64000</v>
      </c>
      <c r="C1479">
        <v>113000</v>
      </c>
      <c r="D1479">
        <f>AVERAGE(Table_Data[[#This Row],[Salary (Min)]:[Salary (Max)]])</f>
        <v>88500</v>
      </c>
      <c r="E1479" t="s">
        <v>6984</v>
      </c>
      <c r="F1479" t="s">
        <v>3482</v>
      </c>
      <c r="G1479" t="s">
        <v>7833</v>
      </c>
      <c r="H1479" t="s">
        <v>35</v>
      </c>
      <c r="I1479" t="s">
        <v>58</v>
      </c>
      <c r="J1479" t="s">
        <v>75</v>
      </c>
      <c r="K1479" t="b">
        <v>0</v>
      </c>
      <c r="L1479">
        <v>1</v>
      </c>
      <c r="M1479">
        <v>0</v>
      </c>
      <c r="N1479">
        <v>0</v>
      </c>
      <c r="O1479">
        <v>0</v>
      </c>
      <c r="P1479">
        <v>0</v>
      </c>
      <c r="Q1479">
        <v>1</v>
      </c>
    </row>
    <row r="1480" spans="1:17" x14ac:dyDescent="0.3">
      <c r="A1480" t="s">
        <v>41</v>
      </c>
      <c r="B1480">
        <v>64000</v>
      </c>
      <c r="C1480">
        <v>113000</v>
      </c>
      <c r="D1480">
        <f>AVERAGE(Table_Data[[#This Row],[Salary (Min)]:[Salary (Max)]])</f>
        <v>88500</v>
      </c>
      <c r="E1480" t="s">
        <v>7002</v>
      </c>
      <c r="F1480" t="s">
        <v>1001</v>
      </c>
      <c r="G1480" t="s">
        <v>7751</v>
      </c>
      <c r="H1480" t="s">
        <v>91</v>
      </c>
      <c r="I1480" t="s">
        <v>119</v>
      </c>
      <c r="J1480" t="s">
        <v>106</v>
      </c>
      <c r="K1480" t="b">
        <v>0</v>
      </c>
      <c r="L1480">
        <v>1</v>
      </c>
      <c r="M1480">
        <v>1</v>
      </c>
      <c r="N1480">
        <v>0</v>
      </c>
      <c r="O1480">
        <v>1</v>
      </c>
      <c r="P1480">
        <v>0</v>
      </c>
      <c r="Q1480">
        <v>1</v>
      </c>
    </row>
    <row r="1481" spans="1:17" x14ac:dyDescent="0.3">
      <c r="A1481" t="s">
        <v>41</v>
      </c>
      <c r="B1481">
        <v>64000</v>
      </c>
      <c r="C1481">
        <v>113000</v>
      </c>
      <c r="D1481">
        <f>AVERAGE(Table_Data[[#This Row],[Salary (Min)]:[Salary (Max)]])</f>
        <v>88500</v>
      </c>
      <c r="E1481" t="s">
        <v>7001</v>
      </c>
      <c r="F1481" t="s">
        <v>3477</v>
      </c>
      <c r="G1481" t="s">
        <v>7856</v>
      </c>
      <c r="H1481" t="s">
        <v>28</v>
      </c>
      <c r="I1481" t="s">
        <v>475</v>
      </c>
      <c r="J1481" t="s">
        <v>31</v>
      </c>
      <c r="K1481" t="b">
        <v>0</v>
      </c>
      <c r="L1481">
        <v>1</v>
      </c>
      <c r="M1481">
        <v>1</v>
      </c>
      <c r="N1481">
        <v>1</v>
      </c>
      <c r="O1481">
        <v>1</v>
      </c>
      <c r="P1481">
        <v>0</v>
      </c>
      <c r="Q1481">
        <v>1</v>
      </c>
    </row>
    <row r="1482" spans="1:17" x14ac:dyDescent="0.3">
      <c r="A1482" t="s">
        <v>41</v>
      </c>
      <c r="B1482">
        <v>64000</v>
      </c>
      <c r="C1482">
        <v>113000</v>
      </c>
      <c r="D1482">
        <f>AVERAGE(Table_Data[[#This Row],[Salary (Min)]:[Salary (Max)]])</f>
        <v>88500</v>
      </c>
      <c r="E1482" t="s">
        <v>6989</v>
      </c>
      <c r="F1482" t="s">
        <v>2452</v>
      </c>
      <c r="G1482" t="s">
        <v>7732</v>
      </c>
      <c r="H1482" t="s">
        <v>91</v>
      </c>
      <c r="I1482" t="s">
        <v>119</v>
      </c>
      <c r="J1482" t="s">
        <v>39</v>
      </c>
      <c r="K1482" t="b">
        <v>0</v>
      </c>
      <c r="L1482">
        <v>1</v>
      </c>
      <c r="M1482">
        <v>0</v>
      </c>
      <c r="N1482">
        <v>1</v>
      </c>
      <c r="O1482">
        <v>0</v>
      </c>
      <c r="P1482">
        <v>0</v>
      </c>
      <c r="Q1482">
        <v>0</v>
      </c>
    </row>
    <row r="1483" spans="1:17" x14ac:dyDescent="0.3">
      <c r="A1483" t="s">
        <v>41</v>
      </c>
      <c r="B1483">
        <v>64000</v>
      </c>
      <c r="C1483">
        <v>113000</v>
      </c>
      <c r="D1483">
        <f>AVERAGE(Table_Data[[#This Row],[Salary (Min)]:[Salary (Max)]])</f>
        <v>88500</v>
      </c>
      <c r="E1483" t="s">
        <v>7005</v>
      </c>
      <c r="F1483" t="s">
        <v>2452</v>
      </c>
      <c r="G1483" t="s">
        <v>7732</v>
      </c>
      <c r="H1483" t="s">
        <v>35</v>
      </c>
      <c r="I1483" t="s">
        <v>222</v>
      </c>
      <c r="J1483" t="s">
        <v>47</v>
      </c>
      <c r="K1483" t="b">
        <v>0</v>
      </c>
      <c r="L1483">
        <v>1</v>
      </c>
      <c r="M1483">
        <v>0</v>
      </c>
      <c r="N1483">
        <v>0</v>
      </c>
      <c r="O1483">
        <v>0</v>
      </c>
      <c r="P1483">
        <v>0</v>
      </c>
      <c r="Q1483">
        <v>1</v>
      </c>
    </row>
    <row r="1484" spans="1:17" x14ac:dyDescent="0.3">
      <c r="A1484" t="s">
        <v>41</v>
      </c>
      <c r="B1484">
        <v>64000</v>
      </c>
      <c r="C1484">
        <v>113000</v>
      </c>
      <c r="D1484">
        <f>AVERAGE(Table_Data[[#This Row],[Salary (Min)]:[Salary (Max)]])</f>
        <v>88500</v>
      </c>
      <c r="E1484" t="s">
        <v>7006</v>
      </c>
      <c r="F1484" t="s">
        <v>2452</v>
      </c>
      <c r="G1484" t="s">
        <v>7732</v>
      </c>
      <c r="H1484" t="s">
        <v>91</v>
      </c>
      <c r="I1484" t="s">
        <v>99</v>
      </c>
      <c r="J1484" t="s">
        <v>106</v>
      </c>
      <c r="K1484" t="b">
        <v>0</v>
      </c>
      <c r="L1484">
        <v>1</v>
      </c>
      <c r="M1484">
        <v>0</v>
      </c>
      <c r="N1484">
        <v>0</v>
      </c>
      <c r="O1484">
        <v>0</v>
      </c>
      <c r="P1484">
        <v>0</v>
      </c>
      <c r="Q1484">
        <v>1</v>
      </c>
    </row>
    <row r="1485" spans="1:17" x14ac:dyDescent="0.3">
      <c r="A1485" t="s">
        <v>41</v>
      </c>
      <c r="B1485">
        <v>64000</v>
      </c>
      <c r="C1485">
        <v>113000</v>
      </c>
      <c r="D1485">
        <f>AVERAGE(Table_Data[[#This Row],[Salary (Min)]:[Salary (Max)]])</f>
        <v>88500</v>
      </c>
      <c r="E1485" t="s">
        <v>6731</v>
      </c>
      <c r="F1485" t="s">
        <v>2452</v>
      </c>
      <c r="G1485" t="s">
        <v>7732</v>
      </c>
      <c r="H1485" t="s">
        <v>35</v>
      </c>
      <c r="I1485" t="s">
        <v>222</v>
      </c>
      <c r="J1485" t="s">
        <v>24</v>
      </c>
      <c r="K1485" t="b">
        <v>0</v>
      </c>
      <c r="L1485">
        <v>0</v>
      </c>
      <c r="M1485">
        <v>0</v>
      </c>
      <c r="N1485">
        <v>0</v>
      </c>
      <c r="O1485">
        <v>0</v>
      </c>
      <c r="P1485">
        <v>0</v>
      </c>
      <c r="Q1485">
        <v>0</v>
      </c>
    </row>
    <row r="1486" spans="1:17" x14ac:dyDescent="0.3">
      <c r="A1486" t="s">
        <v>6172</v>
      </c>
      <c r="B1486">
        <v>64000</v>
      </c>
      <c r="C1486">
        <v>113000</v>
      </c>
      <c r="D1486">
        <f>AVERAGE(Table_Data[[#This Row],[Salary (Min)]:[Salary (Max)]])</f>
        <v>88500</v>
      </c>
      <c r="E1486" t="s">
        <v>7003</v>
      </c>
      <c r="F1486" t="s">
        <v>3233</v>
      </c>
      <c r="G1486" t="s">
        <v>7761</v>
      </c>
      <c r="H1486" t="s">
        <v>72</v>
      </c>
      <c r="I1486" t="s">
        <v>29</v>
      </c>
      <c r="J1486" t="s">
        <v>39</v>
      </c>
      <c r="K1486" t="b">
        <v>0</v>
      </c>
      <c r="L1486">
        <v>0</v>
      </c>
      <c r="M1486">
        <v>0</v>
      </c>
      <c r="N1486">
        <v>0</v>
      </c>
      <c r="O1486">
        <v>0</v>
      </c>
      <c r="P1486">
        <v>0</v>
      </c>
      <c r="Q1486">
        <v>0</v>
      </c>
    </row>
    <row r="1487" spans="1:17" x14ac:dyDescent="0.3">
      <c r="A1487" t="s">
        <v>41</v>
      </c>
      <c r="B1487">
        <v>64000</v>
      </c>
      <c r="C1487">
        <v>113000</v>
      </c>
      <c r="D1487">
        <f>AVERAGE(Table_Data[[#This Row],[Salary (Min)]:[Salary (Max)]])</f>
        <v>88500</v>
      </c>
      <c r="E1487" t="s">
        <v>6210</v>
      </c>
      <c r="F1487" t="s">
        <v>3057</v>
      </c>
      <c r="G1487" t="s">
        <v>7742</v>
      </c>
      <c r="H1487" t="s">
        <v>51</v>
      </c>
      <c r="I1487" t="s">
        <v>46</v>
      </c>
      <c r="J1487" t="s">
        <v>24</v>
      </c>
      <c r="K1487" t="b">
        <v>0</v>
      </c>
      <c r="L1487">
        <v>1</v>
      </c>
      <c r="M1487">
        <v>0</v>
      </c>
      <c r="N1487">
        <v>0</v>
      </c>
      <c r="O1487">
        <v>0</v>
      </c>
      <c r="P1487">
        <v>0</v>
      </c>
      <c r="Q1487">
        <v>1</v>
      </c>
    </row>
    <row r="1488" spans="1:17" x14ac:dyDescent="0.3">
      <c r="A1488" t="s">
        <v>41</v>
      </c>
      <c r="B1488">
        <v>64000</v>
      </c>
      <c r="C1488">
        <v>113000</v>
      </c>
      <c r="D1488">
        <f>AVERAGE(Table_Data[[#This Row],[Salary (Min)]:[Salary (Max)]])</f>
        <v>88500</v>
      </c>
      <c r="E1488" t="s">
        <v>6997</v>
      </c>
      <c r="F1488" t="s">
        <v>2452</v>
      </c>
      <c r="G1488" t="s">
        <v>7732</v>
      </c>
      <c r="H1488" t="s">
        <v>72</v>
      </c>
      <c r="I1488" t="s">
        <v>66</v>
      </c>
      <c r="J1488" t="s">
        <v>120</v>
      </c>
      <c r="K1488" t="b">
        <v>0</v>
      </c>
      <c r="L1488">
        <v>1</v>
      </c>
      <c r="M1488">
        <v>1</v>
      </c>
      <c r="N1488">
        <v>0</v>
      </c>
      <c r="O1488">
        <v>0</v>
      </c>
      <c r="P1488">
        <v>0</v>
      </c>
      <c r="Q1488">
        <v>1</v>
      </c>
    </row>
    <row r="1489" spans="1:17" x14ac:dyDescent="0.3">
      <c r="A1489" t="s">
        <v>6172</v>
      </c>
      <c r="B1489">
        <v>64000</v>
      </c>
      <c r="C1489">
        <v>113000</v>
      </c>
      <c r="D1489">
        <f>AVERAGE(Table_Data[[#This Row],[Salary (Min)]:[Salary (Max)]])</f>
        <v>88500</v>
      </c>
      <c r="E1489" t="s">
        <v>6992</v>
      </c>
      <c r="F1489" t="s">
        <v>3433</v>
      </c>
      <c r="G1489" t="s">
        <v>7857</v>
      </c>
      <c r="H1489" t="s">
        <v>35</v>
      </c>
      <c r="I1489" t="s">
        <v>66</v>
      </c>
      <c r="J1489" t="s">
        <v>39</v>
      </c>
      <c r="K1489" t="b">
        <v>0</v>
      </c>
      <c r="L1489">
        <v>1</v>
      </c>
      <c r="M1489">
        <v>0</v>
      </c>
      <c r="N1489">
        <v>0</v>
      </c>
      <c r="O1489">
        <v>0</v>
      </c>
      <c r="P1489">
        <v>0</v>
      </c>
      <c r="Q1489">
        <v>0</v>
      </c>
    </row>
    <row r="1490" spans="1:17" x14ac:dyDescent="0.3">
      <c r="A1490" t="s">
        <v>41</v>
      </c>
      <c r="B1490">
        <v>64000</v>
      </c>
      <c r="C1490">
        <v>113000</v>
      </c>
      <c r="D1490">
        <f>AVERAGE(Table_Data[[#This Row],[Salary (Min)]:[Salary (Max)]])</f>
        <v>88500</v>
      </c>
      <c r="E1490" t="s">
        <v>6993</v>
      </c>
      <c r="F1490" t="s">
        <v>2452</v>
      </c>
      <c r="G1490" t="s">
        <v>7732</v>
      </c>
      <c r="H1490" t="s">
        <v>118</v>
      </c>
      <c r="I1490" t="s">
        <v>46</v>
      </c>
      <c r="J1490" t="s">
        <v>160</v>
      </c>
      <c r="K1490" t="b">
        <v>0</v>
      </c>
      <c r="L1490">
        <v>0</v>
      </c>
      <c r="M1490">
        <v>0</v>
      </c>
      <c r="N1490">
        <v>0</v>
      </c>
      <c r="O1490">
        <v>0</v>
      </c>
      <c r="P1490">
        <v>0</v>
      </c>
      <c r="Q1490">
        <v>1</v>
      </c>
    </row>
    <row r="1491" spans="1:17" x14ac:dyDescent="0.3">
      <c r="A1491" t="s">
        <v>41</v>
      </c>
      <c r="B1491">
        <v>64000</v>
      </c>
      <c r="C1491">
        <v>113000</v>
      </c>
      <c r="D1491">
        <f>AVERAGE(Table_Data[[#This Row],[Salary (Min)]:[Salary (Max)]])</f>
        <v>88500</v>
      </c>
      <c r="E1491" t="s">
        <v>6956</v>
      </c>
      <c r="F1491" t="s">
        <v>2932</v>
      </c>
      <c r="G1491" t="s">
        <v>7734</v>
      </c>
      <c r="H1491" t="s">
        <v>28</v>
      </c>
      <c r="I1491" t="s">
        <v>475</v>
      </c>
      <c r="J1491" t="s">
        <v>31</v>
      </c>
      <c r="K1491" t="b">
        <v>0</v>
      </c>
      <c r="L1491">
        <v>0</v>
      </c>
      <c r="M1491">
        <v>1</v>
      </c>
      <c r="N1491">
        <v>0</v>
      </c>
      <c r="O1491">
        <v>0</v>
      </c>
      <c r="P1491">
        <v>0</v>
      </c>
      <c r="Q1491">
        <v>0</v>
      </c>
    </row>
    <row r="1492" spans="1:17" x14ac:dyDescent="0.3">
      <c r="A1492" t="s">
        <v>41</v>
      </c>
      <c r="B1492">
        <v>64000</v>
      </c>
      <c r="C1492">
        <v>113000</v>
      </c>
      <c r="D1492">
        <f>AVERAGE(Table_Data[[#This Row],[Salary (Min)]:[Salary (Max)]])</f>
        <v>88500</v>
      </c>
      <c r="E1492" t="s">
        <v>6991</v>
      </c>
      <c r="F1492" t="s">
        <v>2932</v>
      </c>
      <c r="G1492" t="s">
        <v>7734</v>
      </c>
      <c r="H1492" t="s">
        <v>35</v>
      </c>
      <c r="I1492" t="s">
        <v>222</v>
      </c>
      <c r="J1492" t="s">
        <v>24</v>
      </c>
      <c r="K1492" t="b">
        <v>0</v>
      </c>
      <c r="L1492">
        <v>1</v>
      </c>
      <c r="M1492">
        <v>0</v>
      </c>
      <c r="N1492">
        <v>0</v>
      </c>
      <c r="O1492">
        <v>1</v>
      </c>
      <c r="P1492">
        <v>1</v>
      </c>
      <c r="Q1492">
        <v>0</v>
      </c>
    </row>
    <row r="1493" spans="1:17" x14ac:dyDescent="0.3">
      <c r="A1493" t="s">
        <v>41</v>
      </c>
      <c r="B1493">
        <v>64000</v>
      </c>
      <c r="C1493">
        <v>113000</v>
      </c>
      <c r="D1493">
        <f>AVERAGE(Table_Data[[#This Row],[Salary (Min)]:[Salary (Max)]])</f>
        <v>88500</v>
      </c>
      <c r="E1493" t="s">
        <v>6935</v>
      </c>
      <c r="F1493" t="s">
        <v>2452</v>
      </c>
      <c r="G1493" t="s">
        <v>7732</v>
      </c>
      <c r="H1493" t="s">
        <v>20</v>
      </c>
      <c r="I1493" t="s">
        <v>29</v>
      </c>
      <c r="J1493" t="s">
        <v>229</v>
      </c>
      <c r="K1493" t="b">
        <v>0</v>
      </c>
      <c r="L1493">
        <v>0</v>
      </c>
      <c r="M1493">
        <v>0</v>
      </c>
      <c r="N1493">
        <v>0</v>
      </c>
      <c r="O1493">
        <v>0</v>
      </c>
      <c r="P1493">
        <v>0</v>
      </c>
      <c r="Q1493">
        <v>0</v>
      </c>
    </row>
    <row r="1494" spans="1:17" x14ac:dyDescent="0.3">
      <c r="A1494" t="s">
        <v>41</v>
      </c>
      <c r="B1494">
        <v>64000</v>
      </c>
      <c r="C1494">
        <v>113000</v>
      </c>
      <c r="D1494">
        <f>AVERAGE(Table_Data[[#This Row],[Salary (Min)]:[Salary (Max)]])</f>
        <v>88500</v>
      </c>
      <c r="E1494" t="s">
        <v>6331</v>
      </c>
      <c r="F1494" t="s">
        <v>3200</v>
      </c>
      <c r="G1494" t="s">
        <v>7767</v>
      </c>
      <c r="H1494" t="s">
        <v>118</v>
      </c>
      <c r="I1494" t="s">
        <v>202</v>
      </c>
      <c r="J1494" t="s">
        <v>120</v>
      </c>
      <c r="K1494" t="b">
        <v>0</v>
      </c>
      <c r="L1494">
        <v>0</v>
      </c>
      <c r="M1494">
        <v>1</v>
      </c>
      <c r="N1494">
        <v>0</v>
      </c>
      <c r="O1494">
        <v>1</v>
      </c>
      <c r="P1494">
        <v>1</v>
      </c>
      <c r="Q1494">
        <v>0</v>
      </c>
    </row>
    <row r="1495" spans="1:17" x14ac:dyDescent="0.3">
      <c r="A1495" t="s">
        <v>41</v>
      </c>
      <c r="B1495">
        <v>64000</v>
      </c>
      <c r="C1495">
        <v>113000</v>
      </c>
      <c r="D1495">
        <f>AVERAGE(Table_Data[[#This Row],[Salary (Min)]:[Salary (Max)]])</f>
        <v>88500</v>
      </c>
      <c r="E1495" t="s">
        <v>6990</v>
      </c>
      <c r="F1495" t="s">
        <v>2452</v>
      </c>
      <c r="G1495" t="s">
        <v>7732</v>
      </c>
      <c r="H1495" t="s">
        <v>35</v>
      </c>
      <c r="I1495" t="s">
        <v>222</v>
      </c>
      <c r="J1495" t="s">
        <v>24</v>
      </c>
      <c r="K1495" t="b">
        <v>0</v>
      </c>
      <c r="L1495">
        <v>0</v>
      </c>
      <c r="M1495">
        <v>0</v>
      </c>
      <c r="N1495">
        <v>0</v>
      </c>
      <c r="O1495">
        <v>0</v>
      </c>
      <c r="P1495">
        <v>0</v>
      </c>
      <c r="Q1495">
        <v>1</v>
      </c>
    </row>
    <row r="1496" spans="1:17" x14ac:dyDescent="0.3">
      <c r="A1496" t="s">
        <v>41</v>
      </c>
      <c r="B1496">
        <v>64000</v>
      </c>
      <c r="C1496">
        <v>113000</v>
      </c>
      <c r="D1496">
        <f>AVERAGE(Table_Data[[#This Row],[Salary (Min)]:[Salary (Max)]])</f>
        <v>88500</v>
      </c>
      <c r="E1496" t="s">
        <v>6994</v>
      </c>
      <c r="F1496" t="s">
        <v>2452</v>
      </c>
      <c r="G1496" t="s">
        <v>7732</v>
      </c>
      <c r="H1496" t="s">
        <v>28</v>
      </c>
      <c r="I1496" t="s">
        <v>580</v>
      </c>
      <c r="J1496" t="s">
        <v>31</v>
      </c>
      <c r="K1496" t="b">
        <v>0</v>
      </c>
      <c r="L1496">
        <v>0</v>
      </c>
      <c r="M1496">
        <v>1</v>
      </c>
      <c r="N1496">
        <v>1</v>
      </c>
      <c r="O1496">
        <v>1</v>
      </c>
      <c r="P1496">
        <v>1</v>
      </c>
      <c r="Q1496">
        <v>0</v>
      </c>
    </row>
    <row r="1497" spans="1:17" x14ac:dyDescent="0.3">
      <c r="A1497" t="s">
        <v>41</v>
      </c>
      <c r="B1497">
        <v>64000</v>
      </c>
      <c r="C1497">
        <v>113000</v>
      </c>
      <c r="D1497">
        <f>AVERAGE(Table_Data[[#This Row],[Salary (Min)]:[Salary (Max)]])</f>
        <v>88500</v>
      </c>
      <c r="E1497" t="s">
        <v>6991</v>
      </c>
      <c r="F1497" t="s">
        <v>3456</v>
      </c>
      <c r="G1497" t="s">
        <v>7858</v>
      </c>
      <c r="H1497" t="s">
        <v>35</v>
      </c>
      <c r="I1497" t="s">
        <v>222</v>
      </c>
      <c r="J1497" t="s">
        <v>24</v>
      </c>
      <c r="K1497" t="b">
        <v>0</v>
      </c>
      <c r="L1497">
        <v>0</v>
      </c>
      <c r="M1497">
        <v>0</v>
      </c>
      <c r="N1497">
        <v>0</v>
      </c>
      <c r="O1497">
        <v>0</v>
      </c>
      <c r="P1497">
        <v>0</v>
      </c>
      <c r="Q1497">
        <v>1</v>
      </c>
    </row>
    <row r="1498" spans="1:17" x14ac:dyDescent="0.3">
      <c r="A1498" t="s">
        <v>41</v>
      </c>
      <c r="B1498">
        <v>64000</v>
      </c>
      <c r="C1498">
        <v>113000</v>
      </c>
      <c r="D1498">
        <f>AVERAGE(Table_Data[[#This Row],[Salary (Min)]:[Salary (Max)]])</f>
        <v>88500</v>
      </c>
      <c r="E1498" t="s">
        <v>6997</v>
      </c>
      <c r="F1498" t="s">
        <v>2452</v>
      </c>
      <c r="G1498" t="s">
        <v>7732</v>
      </c>
      <c r="H1498" t="s">
        <v>72</v>
      </c>
      <c r="I1498" t="s">
        <v>66</v>
      </c>
      <c r="J1498" t="s">
        <v>120</v>
      </c>
      <c r="K1498" t="b">
        <v>0</v>
      </c>
      <c r="L1498">
        <v>0</v>
      </c>
      <c r="M1498">
        <v>0</v>
      </c>
      <c r="N1498">
        <v>0</v>
      </c>
      <c r="O1498">
        <v>0</v>
      </c>
      <c r="P1498">
        <v>0</v>
      </c>
      <c r="Q1498">
        <v>1</v>
      </c>
    </row>
    <row r="1499" spans="1:17" x14ac:dyDescent="0.3">
      <c r="A1499" t="s">
        <v>41</v>
      </c>
      <c r="B1499">
        <v>64000</v>
      </c>
      <c r="C1499">
        <v>113000</v>
      </c>
      <c r="D1499">
        <f>AVERAGE(Table_Data[[#This Row],[Salary (Min)]:[Salary (Max)]])</f>
        <v>88500</v>
      </c>
      <c r="E1499" t="s">
        <v>6998</v>
      </c>
      <c r="F1499" t="s">
        <v>2452</v>
      </c>
      <c r="G1499" t="s">
        <v>7732</v>
      </c>
      <c r="H1499" t="s">
        <v>28</v>
      </c>
      <c r="I1499" t="s">
        <v>475</v>
      </c>
      <c r="J1499" t="s">
        <v>132</v>
      </c>
      <c r="K1499" t="b">
        <v>0</v>
      </c>
      <c r="L1499">
        <v>0</v>
      </c>
      <c r="M1499">
        <v>0</v>
      </c>
      <c r="N1499">
        <v>0</v>
      </c>
      <c r="O1499">
        <v>0</v>
      </c>
      <c r="P1499">
        <v>0</v>
      </c>
      <c r="Q1499">
        <v>1</v>
      </c>
    </row>
    <row r="1500" spans="1:17" x14ac:dyDescent="0.3">
      <c r="A1500" t="s">
        <v>41</v>
      </c>
      <c r="B1500">
        <v>64000</v>
      </c>
      <c r="C1500">
        <v>113000</v>
      </c>
      <c r="D1500">
        <f>AVERAGE(Table_Data[[#This Row],[Salary (Min)]:[Salary (Max)]])</f>
        <v>88500</v>
      </c>
      <c r="E1500" t="s">
        <v>6899</v>
      </c>
      <c r="F1500" t="s">
        <v>3057</v>
      </c>
      <c r="G1500" t="s">
        <v>7742</v>
      </c>
      <c r="H1500" t="s">
        <v>28</v>
      </c>
      <c r="I1500" t="s">
        <v>58</v>
      </c>
      <c r="J1500" t="s">
        <v>39</v>
      </c>
      <c r="K1500" t="b">
        <v>0</v>
      </c>
      <c r="L1500">
        <v>1</v>
      </c>
      <c r="M1500">
        <v>0</v>
      </c>
      <c r="N1500">
        <v>1</v>
      </c>
      <c r="O1500">
        <v>0</v>
      </c>
      <c r="P1500">
        <v>0</v>
      </c>
      <c r="Q1500">
        <v>0</v>
      </c>
    </row>
    <row r="1501" spans="1:17" x14ac:dyDescent="0.3">
      <c r="A1501" t="s">
        <v>41</v>
      </c>
      <c r="B1501">
        <v>64000</v>
      </c>
      <c r="C1501">
        <v>113000</v>
      </c>
      <c r="D1501">
        <f>AVERAGE(Table_Data[[#This Row],[Salary (Min)]:[Salary (Max)]])</f>
        <v>88500</v>
      </c>
      <c r="E1501" t="s">
        <v>6984</v>
      </c>
      <c r="F1501" t="s">
        <v>3385</v>
      </c>
      <c r="G1501" t="s">
        <v>7735</v>
      </c>
      <c r="H1501" t="s">
        <v>35</v>
      </c>
      <c r="I1501" t="s">
        <v>58</v>
      </c>
      <c r="J1501" t="s">
        <v>75</v>
      </c>
      <c r="K1501" t="b">
        <v>0</v>
      </c>
      <c r="L1501">
        <v>0</v>
      </c>
      <c r="M1501">
        <v>0</v>
      </c>
      <c r="N1501">
        <v>0</v>
      </c>
      <c r="O1501">
        <v>0</v>
      </c>
      <c r="P1501">
        <v>0</v>
      </c>
      <c r="Q1501">
        <v>1</v>
      </c>
    </row>
    <row r="1502" spans="1:17" x14ac:dyDescent="0.3">
      <c r="A1502" t="s">
        <v>41</v>
      </c>
      <c r="B1502">
        <v>64000</v>
      </c>
      <c r="C1502">
        <v>113000</v>
      </c>
      <c r="D1502">
        <f>AVERAGE(Table_Data[[#This Row],[Salary (Min)]:[Salary (Max)]])</f>
        <v>88500</v>
      </c>
      <c r="E1502" t="s">
        <v>6996</v>
      </c>
      <c r="F1502" t="s">
        <v>2452</v>
      </c>
      <c r="G1502" t="s">
        <v>7732</v>
      </c>
      <c r="H1502" t="s">
        <v>51</v>
      </c>
      <c r="I1502" t="s">
        <v>3255</v>
      </c>
      <c r="J1502" t="s">
        <v>24</v>
      </c>
      <c r="K1502" t="b">
        <v>0</v>
      </c>
      <c r="L1502">
        <v>0</v>
      </c>
      <c r="M1502">
        <v>0</v>
      </c>
      <c r="N1502">
        <v>0</v>
      </c>
      <c r="O1502">
        <v>0</v>
      </c>
      <c r="P1502">
        <v>0</v>
      </c>
      <c r="Q1502">
        <v>0</v>
      </c>
    </row>
    <row r="1503" spans="1:17" x14ac:dyDescent="0.3">
      <c r="A1503" t="s">
        <v>41</v>
      </c>
      <c r="B1503">
        <v>65000</v>
      </c>
      <c r="C1503">
        <v>120000</v>
      </c>
      <c r="D1503">
        <f>AVERAGE(Table_Data[[#This Row],[Salary (Min)]:[Salary (Max)]])</f>
        <v>92500</v>
      </c>
      <c r="E1503" t="s">
        <v>7517</v>
      </c>
      <c r="F1503" t="s">
        <v>1909</v>
      </c>
      <c r="G1503" t="s">
        <v>7807</v>
      </c>
      <c r="H1503" t="s">
        <v>118</v>
      </c>
      <c r="I1503" t="s">
        <v>46</v>
      </c>
      <c r="J1503" t="s">
        <v>441</v>
      </c>
      <c r="K1503" t="b">
        <v>0</v>
      </c>
      <c r="L1503">
        <v>1</v>
      </c>
      <c r="M1503">
        <v>1</v>
      </c>
      <c r="N1503">
        <v>0</v>
      </c>
      <c r="O1503">
        <v>1</v>
      </c>
      <c r="P1503">
        <v>0</v>
      </c>
      <c r="Q1503">
        <v>1</v>
      </c>
    </row>
    <row r="1504" spans="1:17" x14ac:dyDescent="0.3">
      <c r="A1504" t="s">
        <v>41</v>
      </c>
      <c r="B1504">
        <v>65000</v>
      </c>
      <c r="C1504">
        <v>120000</v>
      </c>
      <c r="D1504">
        <f>AVERAGE(Table_Data[[#This Row],[Salary (Min)]:[Salary (Max)]])</f>
        <v>92500</v>
      </c>
      <c r="E1504" t="s">
        <v>6189</v>
      </c>
      <c r="F1504" t="s">
        <v>405</v>
      </c>
      <c r="G1504" t="s">
        <v>7806</v>
      </c>
      <c r="H1504" t="s">
        <v>91</v>
      </c>
      <c r="I1504" t="s">
        <v>222</v>
      </c>
      <c r="J1504" t="s">
        <v>106</v>
      </c>
      <c r="K1504" t="b">
        <v>0</v>
      </c>
      <c r="L1504">
        <v>1</v>
      </c>
      <c r="M1504">
        <v>0</v>
      </c>
      <c r="N1504">
        <v>0</v>
      </c>
      <c r="O1504">
        <v>0</v>
      </c>
      <c r="P1504">
        <v>0</v>
      </c>
      <c r="Q1504">
        <v>0</v>
      </c>
    </row>
    <row r="1505" spans="1:17" x14ac:dyDescent="0.3">
      <c r="A1505" t="s">
        <v>41</v>
      </c>
      <c r="B1505">
        <v>65000</v>
      </c>
      <c r="C1505">
        <v>120000</v>
      </c>
      <c r="D1505">
        <f>AVERAGE(Table_Data[[#This Row],[Salary (Min)]:[Salary (Max)]])</f>
        <v>92500</v>
      </c>
      <c r="E1505" t="s">
        <v>7516</v>
      </c>
      <c r="F1505" t="s">
        <v>154</v>
      </c>
      <c r="G1505" t="s">
        <v>7804</v>
      </c>
      <c r="H1505" t="s">
        <v>28</v>
      </c>
      <c r="I1505" t="s">
        <v>194</v>
      </c>
      <c r="J1505" t="s">
        <v>31</v>
      </c>
      <c r="K1505" t="b">
        <v>0</v>
      </c>
      <c r="L1505">
        <v>1</v>
      </c>
      <c r="M1505">
        <v>1</v>
      </c>
      <c r="N1505">
        <v>0</v>
      </c>
      <c r="O1505">
        <v>0</v>
      </c>
      <c r="P1505">
        <v>0</v>
      </c>
      <c r="Q1505">
        <v>1</v>
      </c>
    </row>
    <row r="1506" spans="1:17" x14ac:dyDescent="0.3">
      <c r="A1506" t="s">
        <v>6172</v>
      </c>
      <c r="B1506">
        <v>65000</v>
      </c>
      <c r="C1506">
        <v>120000</v>
      </c>
      <c r="D1506">
        <f>AVERAGE(Table_Data[[#This Row],[Salary (Min)]:[Salary (Max)]])</f>
        <v>92500</v>
      </c>
      <c r="E1506" t="s">
        <v>7518</v>
      </c>
      <c r="F1506" t="s">
        <v>154</v>
      </c>
      <c r="G1506" t="s">
        <v>7804</v>
      </c>
      <c r="H1506" t="s">
        <v>51</v>
      </c>
      <c r="I1506" t="s">
        <v>119</v>
      </c>
      <c r="J1506" t="s">
        <v>160</v>
      </c>
      <c r="K1506" t="b">
        <v>0</v>
      </c>
      <c r="L1506">
        <v>1</v>
      </c>
      <c r="M1506">
        <v>0</v>
      </c>
      <c r="N1506">
        <v>0</v>
      </c>
      <c r="O1506">
        <v>0</v>
      </c>
      <c r="P1506">
        <v>0</v>
      </c>
      <c r="Q1506">
        <v>0</v>
      </c>
    </row>
    <row r="1507" spans="1:17" x14ac:dyDescent="0.3">
      <c r="A1507" t="s">
        <v>41</v>
      </c>
      <c r="B1507">
        <v>65000</v>
      </c>
      <c r="C1507">
        <v>120000</v>
      </c>
      <c r="D1507">
        <f>AVERAGE(Table_Data[[#This Row],[Salary (Min)]:[Salary (Max)]])</f>
        <v>92500</v>
      </c>
      <c r="E1507" t="s">
        <v>7468</v>
      </c>
      <c r="F1507" t="s">
        <v>154</v>
      </c>
      <c r="G1507" t="s">
        <v>7804</v>
      </c>
      <c r="H1507" t="s">
        <v>35</v>
      </c>
      <c r="I1507" t="s">
        <v>282</v>
      </c>
      <c r="J1507" t="s">
        <v>39</v>
      </c>
      <c r="K1507" t="b">
        <v>0</v>
      </c>
      <c r="L1507">
        <v>0</v>
      </c>
      <c r="M1507">
        <v>0</v>
      </c>
      <c r="N1507">
        <v>0</v>
      </c>
      <c r="O1507">
        <v>0</v>
      </c>
      <c r="P1507">
        <v>1</v>
      </c>
      <c r="Q1507">
        <v>0</v>
      </c>
    </row>
    <row r="1508" spans="1:17" x14ac:dyDescent="0.3">
      <c r="A1508" t="s">
        <v>6172</v>
      </c>
      <c r="B1508">
        <v>65000</v>
      </c>
      <c r="C1508">
        <v>120000</v>
      </c>
      <c r="D1508">
        <f>AVERAGE(Table_Data[[#This Row],[Salary (Min)]:[Salary (Max)]])</f>
        <v>92500</v>
      </c>
      <c r="E1508" t="s">
        <v>6470</v>
      </c>
      <c r="F1508" t="s">
        <v>154</v>
      </c>
      <c r="G1508" t="s">
        <v>7804</v>
      </c>
      <c r="H1508" t="s">
        <v>118</v>
      </c>
      <c r="I1508" t="s">
        <v>222</v>
      </c>
      <c r="J1508" t="s">
        <v>120</v>
      </c>
      <c r="K1508" t="b">
        <v>0</v>
      </c>
      <c r="L1508">
        <v>1</v>
      </c>
      <c r="M1508">
        <v>0</v>
      </c>
      <c r="N1508">
        <v>0</v>
      </c>
      <c r="O1508">
        <v>0</v>
      </c>
      <c r="P1508">
        <v>0</v>
      </c>
      <c r="Q1508">
        <v>0</v>
      </c>
    </row>
    <row r="1509" spans="1:17" x14ac:dyDescent="0.3">
      <c r="A1509" t="s">
        <v>41</v>
      </c>
      <c r="B1509">
        <v>65000</v>
      </c>
      <c r="C1509">
        <v>120000</v>
      </c>
      <c r="D1509">
        <f>AVERAGE(Table_Data[[#This Row],[Salary (Min)]:[Salary (Max)]])</f>
        <v>92500</v>
      </c>
      <c r="E1509" t="s">
        <v>7513</v>
      </c>
      <c r="F1509" t="s">
        <v>3729</v>
      </c>
      <c r="G1509" t="s">
        <v>7859</v>
      </c>
      <c r="H1509" t="s">
        <v>118</v>
      </c>
      <c r="I1509" t="s">
        <v>1053</v>
      </c>
      <c r="J1509" t="s">
        <v>120</v>
      </c>
      <c r="K1509" t="b">
        <v>0</v>
      </c>
      <c r="L1509">
        <v>1</v>
      </c>
      <c r="M1509">
        <v>0</v>
      </c>
      <c r="N1509">
        <v>0</v>
      </c>
      <c r="O1509">
        <v>0</v>
      </c>
      <c r="P1509">
        <v>0</v>
      </c>
      <c r="Q1509">
        <v>0</v>
      </c>
    </row>
    <row r="1510" spans="1:17" x14ac:dyDescent="0.3">
      <c r="A1510" t="s">
        <v>41</v>
      </c>
      <c r="B1510">
        <v>65000</v>
      </c>
      <c r="C1510">
        <v>120000</v>
      </c>
      <c r="D1510">
        <f>AVERAGE(Table_Data[[#This Row],[Salary (Min)]:[Salary (Max)]])</f>
        <v>92500</v>
      </c>
      <c r="E1510" t="s">
        <v>7511</v>
      </c>
      <c r="F1510" t="s">
        <v>154</v>
      </c>
      <c r="G1510" t="s">
        <v>7804</v>
      </c>
      <c r="H1510" t="s">
        <v>91</v>
      </c>
      <c r="I1510" t="s">
        <v>46</v>
      </c>
      <c r="J1510" t="s">
        <v>39</v>
      </c>
      <c r="K1510" t="b">
        <v>0</v>
      </c>
      <c r="L1510">
        <v>0</v>
      </c>
      <c r="M1510">
        <v>0</v>
      </c>
      <c r="N1510">
        <v>0</v>
      </c>
      <c r="O1510">
        <v>0</v>
      </c>
      <c r="P1510">
        <v>0</v>
      </c>
      <c r="Q1510">
        <v>1</v>
      </c>
    </row>
    <row r="1511" spans="1:17" x14ac:dyDescent="0.3">
      <c r="A1511" t="s">
        <v>41</v>
      </c>
      <c r="B1511">
        <v>65000</v>
      </c>
      <c r="C1511">
        <v>120000</v>
      </c>
      <c r="D1511">
        <f>AVERAGE(Table_Data[[#This Row],[Salary (Min)]:[Salary (Max)]])</f>
        <v>92500</v>
      </c>
      <c r="E1511" t="s">
        <v>7514</v>
      </c>
      <c r="F1511" t="s">
        <v>405</v>
      </c>
      <c r="G1511" t="s">
        <v>7806</v>
      </c>
      <c r="H1511" t="s">
        <v>91</v>
      </c>
      <c r="I1511" t="s">
        <v>419</v>
      </c>
      <c r="J1511" t="s">
        <v>155</v>
      </c>
      <c r="K1511" t="b">
        <v>0</v>
      </c>
      <c r="L1511">
        <v>1</v>
      </c>
      <c r="M1511">
        <v>0</v>
      </c>
      <c r="N1511">
        <v>0</v>
      </c>
      <c r="O1511">
        <v>0</v>
      </c>
      <c r="P1511">
        <v>0</v>
      </c>
      <c r="Q1511">
        <v>0</v>
      </c>
    </row>
    <row r="1512" spans="1:17" x14ac:dyDescent="0.3">
      <c r="A1512" t="s">
        <v>41</v>
      </c>
      <c r="B1512">
        <v>65000</v>
      </c>
      <c r="C1512">
        <v>120000</v>
      </c>
      <c r="D1512">
        <f>AVERAGE(Table_Data[[#This Row],[Salary (Min)]:[Salary (Max)]])</f>
        <v>92500</v>
      </c>
      <c r="E1512" t="s">
        <v>6264</v>
      </c>
      <c r="F1512" t="s">
        <v>154</v>
      </c>
      <c r="G1512" t="s">
        <v>7804</v>
      </c>
      <c r="H1512" t="s">
        <v>118</v>
      </c>
      <c r="I1512" t="s">
        <v>46</v>
      </c>
      <c r="J1512" t="s">
        <v>47</v>
      </c>
      <c r="K1512" t="b">
        <v>0</v>
      </c>
      <c r="L1512">
        <v>1</v>
      </c>
      <c r="M1512">
        <v>0</v>
      </c>
      <c r="N1512">
        <v>0</v>
      </c>
      <c r="O1512">
        <v>0</v>
      </c>
      <c r="P1512">
        <v>0</v>
      </c>
      <c r="Q1512">
        <v>0</v>
      </c>
    </row>
    <row r="1513" spans="1:17" x14ac:dyDescent="0.3">
      <c r="A1513" t="s">
        <v>41</v>
      </c>
      <c r="B1513">
        <v>65000</v>
      </c>
      <c r="C1513">
        <v>120000</v>
      </c>
      <c r="D1513">
        <f>AVERAGE(Table_Data[[#This Row],[Salary (Min)]:[Salary (Max)]])</f>
        <v>92500</v>
      </c>
      <c r="E1513" t="s">
        <v>6224</v>
      </c>
      <c r="F1513" t="s">
        <v>154</v>
      </c>
      <c r="G1513" t="s">
        <v>7804</v>
      </c>
      <c r="H1513" t="s">
        <v>91</v>
      </c>
      <c r="I1513" t="s">
        <v>366</v>
      </c>
      <c r="J1513" t="s">
        <v>155</v>
      </c>
      <c r="K1513" t="b">
        <v>0</v>
      </c>
      <c r="L1513">
        <v>1</v>
      </c>
      <c r="M1513">
        <v>0</v>
      </c>
      <c r="N1513">
        <v>0</v>
      </c>
      <c r="O1513">
        <v>0</v>
      </c>
      <c r="P1513">
        <v>2</v>
      </c>
      <c r="Q1513">
        <v>1</v>
      </c>
    </row>
    <row r="1514" spans="1:17" x14ac:dyDescent="0.3">
      <c r="A1514" t="s">
        <v>6172</v>
      </c>
      <c r="B1514">
        <v>65000</v>
      </c>
      <c r="C1514">
        <v>120000</v>
      </c>
      <c r="D1514">
        <f>AVERAGE(Table_Data[[#This Row],[Salary (Min)]:[Salary (Max)]])</f>
        <v>92500</v>
      </c>
      <c r="E1514" t="s">
        <v>7515</v>
      </c>
      <c r="F1514" t="s">
        <v>154</v>
      </c>
      <c r="G1514" t="s">
        <v>7804</v>
      </c>
      <c r="H1514" t="s">
        <v>20</v>
      </c>
      <c r="I1514" t="s">
        <v>46</v>
      </c>
      <c r="J1514" t="s">
        <v>120</v>
      </c>
      <c r="K1514" t="b">
        <v>0</v>
      </c>
      <c r="L1514">
        <v>1</v>
      </c>
      <c r="M1514">
        <v>0</v>
      </c>
      <c r="N1514">
        <v>0</v>
      </c>
      <c r="O1514">
        <v>0</v>
      </c>
      <c r="P1514">
        <v>0</v>
      </c>
      <c r="Q1514">
        <v>1</v>
      </c>
    </row>
    <row r="1515" spans="1:17" x14ac:dyDescent="0.3">
      <c r="A1515" t="s">
        <v>6172</v>
      </c>
      <c r="B1515">
        <v>65000</v>
      </c>
      <c r="C1515">
        <v>120000</v>
      </c>
      <c r="D1515">
        <f>AVERAGE(Table_Data[[#This Row],[Salary (Min)]:[Salary (Max)]])</f>
        <v>92500</v>
      </c>
      <c r="E1515" t="s">
        <v>6234</v>
      </c>
      <c r="F1515" t="s">
        <v>154</v>
      </c>
      <c r="G1515" t="s">
        <v>7804</v>
      </c>
      <c r="H1515" t="s">
        <v>35</v>
      </c>
      <c r="I1515" t="s">
        <v>222</v>
      </c>
      <c r="J1515" t="s">
        <v>31</v>
      </c>
      <c r="K1515" t="b">
        <v>1</v>
      </c>
      <c r="L1515">
        <v>1</v>
      </c>
      <c r="M1515">
        <v>1</v>
      </c>
      <c r="N1515">
        <v>0</v>
      </c>
      <c r="O1515">
        <v>1</v>
      </c>
      <c r="P1515">
        <v>0</v>
      </c>
      <c r="Q1515">
        <v>1</v>
      </c>
    </row>
    <row r="1516" spans="1:17" x14ac:dyDescent="0.3">
      <c r="A1516" t="s">
        <v>41</v>
      </c>
      <c r="B1516">
        <v>65000</v>
      </c>
      <c r="C1516">
        <v>120000</v>
      </c>
      <c r="D1516">
        <f>AVERAGE(Table_Data[[#This Row],[Salary (Min)]:[Salary (Max)]])</f>
        <v>92500</v>
      </c>
      <c r="E1516" t="s">
        <v>6210</v>
      </c>
      <c r="F1516" t="s">
        <v>154</v>
      </c>
      <c r="G1516" t="s">
        <v>7804</v>
      </c>
      <c r="H1516" t="s">
        <v>51</v>
      </c>
      <c r="I1516" t="s">
        <v>46</v>
      </c>
      <c r="J1516" t="s">
        <v>24</v>
      </c>
      <c r="K1516" t="b">
        <v>0</v>
      </c>
      <c r="L1516">
        <v>1</v>
      </c>
      <c r="M1516">
        <v>0</v>
      </c>
      <c r="N1516">
        <v>0</v>
      </c>
      <c r="O1516">
        <v>0</v>
      </c>
      <c r="P1516">
        <v>0</v>
      </c>
      <c r="Q1516">
        <v>0</v>
      </c>
    </row>
    <row r="1517" spans="1:17" x14ac:dyDescent="0.3">
      <c r="A1517" t="s">
        <v>6172</v>
      </c>
      <c r="B1517">
        <v>65000</v>
      </c>
      <c r="C1517">
        <v>120000</v>
      </c>
      <c r="D1517">
        <f>AVERAGE(Table_Data[[#This Row],[Salary (Min)]:[Salary (Max)]])</f>
        <v>92500</v>
      </c>
      <c r="E1517" t="s">
        <v>7524</v>
      </c>
      <c r="F1517" t="s">
        <v>405</v>
      </c>
      <c r="G1517" t="s">
        <v>7806</v>
      </c>
      <c r="H1517" t="s">
        <v>118</v>
      </c>
      <c r="I1517" t="s">
        <v>202</v>
      </c>
      <c r="J1517" t="s">
        <v>160</v>
      </c>
      <c r="K1517" t="b">
        <v>0</v>
      </c>
      <c r="L1517">
        <v>0</v>
      </c>
      <c r="M1517">
        <v>0</v>
      </c>
      <c r="N1517">
        <v>0</v>
      </c>
      <c r="O1517">
        <v>0</v>
      </c>
      <c r="P1517">
        <v>0</v>
      </c>
      <c r="Q1517">
        <v>0</v>
      </c>
    </row>
    <row r="1518" spans="1:17" x14ac:dyDescent="0.3">
      <c r="A1518" t="s">
        <v>41</v>
      </c>
      <c r="B1518">
        <v>65000</v>
      </c>
      <c r="C1518">
        <v>120000</v>
      </c>
      <c r="D1518">
        <f>AVERAGE(Table_Data[[#This Row],[Salary (Min)]:[Salary (Max)]])</f>
        <v>92500</v>
      </c>
      <c r="E1518" t="s">
        <v>7527</v>
      </c>
      <c r="F1518" t="s">
        <v>5368</v>
      </c>
      <c r="G1518" t="s">
        <v>7860</v>
      </c>
      <c r="H1518" t="s">
        <v>28</v>
      </c>
      <c r="I1518" t="s">
        <v>563</v>
      </c>
      <c r="J1518" t="s">
        <v>229</v>
      </c>
      <c r="K1518" t="b">
        <v>0</v>
      </c>
      <c r="L1518">
        <v>1</v>
      </c>
      <c r="M1518">
        <v>0</v>
      </c>
      <c r="N1518">
        <v>0</v>
      </c>
      <c r="O1518">
        <v>0</v>
      </c>
      <c r="P1518">
        <v>0</v>
      </c>
      <c r="Q1518">
        <v>0</v>
      </c>
    </row>
    <row r="1519" spans="1:17" x14ac:dyDescent="0.3">
      <c r="A1519" t="s">
        <v>41</v>
      </c>
      <c r="B1519">
        <v>65000</v>
      </c>
      <c r="C1519">
        <v>120000</v>
      </c>
      <c r="D1519">
        <f>AVERAGE(Table_Data[[#This Row],[Salary (Min)]:[Salary (Max)]])</f>
        <v>92500</v>
      </c>
      <c r="E1519" t="s">
        <v>7526</v>
      </c>
      <c r="F1519" t="s">
        <v>154</v>
      </c>
      <c r="G1519" t="s">
        <v>7804</v>
      </c>
      <c r="H1519" t="s">
        <v>118</v>
      </c>
      <c r="I1519" t="s">
        <v>1127</v>
      </c>
      <c r="J1519" t="s">
        <v>39</v>
      </c>
      <c r="K1519" t="b">
        <v>0</v>
      </c>
      <c r="L1519">
        <v>1</v>
      </c>
      <c r="M1519">
        <v>1</v>
      </c>
      <c r="N1519">
        <v>0</v>
      </c>
      <c r="O1519">
        <v>0</v>
      </c>
      <c r="P1519">
        <v>0</v>
      </c>
      <c r="Q1519">
        <v>1</v>
      </c>
    </row>
    <row r="1520" spans="1:17" x14ac:dyDescent="0.3">
      <c r="A1520" t="s">
        <v>41</v>
      </c>
      <c r="B1520">
        <v>65000</v>
      </c>
      <c r="C1520">
        <v>120000</v>
      </c>
      <c r="D1520">
        <f>AVERAGE(Table_Data[[#This Row],[Salary (Min)]:[Salary (Max)]])</f>
        <v>92500</v>
      </c>
      <c r="E1520" t="s">
        <v>7525</v>
      </c>
      <c r="F1520" t="s">
        <v>5344</v>
      </c>
      <c r="G1520" t="s">
        <v>7808</v>
      </c>
      <c r="H1520" t="s">
        <v>118</v>
      </c>
      <c r="I1520" t="s">
        <v>46</v>
      </c>
      <c r="J1520" t="s">
        <v>39</v>
      </c>
      <c r="K1520" t="b">
        <v>0</v>
      </c>
      <c r="L1520">
        <v>0</v>
      </c>
      <c r="M1520">
        <v>0</v>
      </c>
      <c r="N1520">
        <v>0</v>
      </c>
      <c r="O1520">
        <v>0</v>
      </c>
      <c r="P1520">
        <v>0</v>
      </c>
      <c r="Q1520">
        <v>1</v>
      </c>
    </row>
    <row r="1521" spans="1:17" x14ac:dyDescent="0.3">
      <c r="A1521" t="s">
        <v>41</v>
      </c>
      <c r="B1521">
        <v>65000</v>
      </c>
      <c r="C1521">
        <v>120000</v>
      </c>
      <c r="D1521">
        <f>AVERAGE(Table_Data[[#This Row],[Salary (Min)]:[Salary (Max)]])</f>
        <v>92500</v>
      </c>
      <c r="E1521" t="s">
        <v>6205</v>
      </c>
      <c r="F1521" t="s">
        <v>5451</v>
      </c>
      <c r="G1521" t="s">
        <v>7805</v>
      </c>
      <c r="H1521" t="s">
        <v>28</v>
      </c>
      <c r="I1521" t="s">
        <v>222</v>
      </c>
      <c r="J1521" t="s">
        <v>75</v>
      </c>
      <c r="K1521" t="b">
        <v>0</v>
      </c>
      <c r="L1521">
        <v>1</v>
      </c>
      <c r="M1521">
        <v>0</v>
      </c>
      <c r="N1521">
        <v>0</v>
      </c>
      <c r="O1521">
        <v>0</v>
      </c>
      <c r="P1521">
        <v>0</v>
      </c>
      <c r="Q1521">
        <v>0</v>
      </c>
    </row>
    <row r="1522" spans="1:17" x14ac:dyDescent="0.3">
      <c r="A1522" t="s">
        <v>41</v>
      </c>
      <c r="B1522">
        <v>65000</v>
      </c>
      <c r="C1522">
        <v>120000</v>
      </c>
      <c r="D1522">
        <f>AVERAGE(Table_Data[[#This Row],[Salary (Min)]:[Salary (Max)]])</f>
        <v>92500</v>
      </c>
      <c r="E1522" t="s">
        <v>7501</v>
      </c>
      <c r="F1522" t="s">
        <v>154</v>
      </c>
      <c r="G1522" t="s">
        <v>7804</v>
      </c>
      <c r="H1522" t="s">
        <v>35</v>
      </c>
      <c r="I1522" t="s">
        <v>202</v>
      </c>
      <c r="J1522" t="s">
        <v>75</v>
      </c>
      <c r="K1522" t="b">
        <v>0</v>
      </c>
      <c r="L1522">
        <v>1</v>
      </c>
      <c r="M1522">
        <v>0</v>
      </c>
      <c r="N1522">
        <v>0</v>
      </c>
      <c r="O1522">
        <v>0</v>
      </c>
      <c r="P1522">
        <v>0</v>
      </c>
      <c r="Q1522">
        <v>1</v>
      </c>
    </row>
    <row r="1523" spans="1:17" x14ac:dyDescent="0.3">
      <c r="A1523" t="s">
        <v>41</v>
      </c>
      <c r="B1523">
        <v>65000</v>
      </c>
      <c r="C1523">
        <v>120000</v>
      </c>
      <c r="D1523">
        <f>AVERAGE(Table_Data[[#This Row],[Salary (Min)]:[Salary (Max)]])</f>
        <v>92500</v>
      </c>
      <c r="E1523" t="s">
        <v>6717</v>
      </c>
      <c r="F1523" t="s">
        <v>154</v>
      </c>
      <c r="G1523" t="s">
        <v>7804</v>
      </c>
      <c r="H1523" t="s">
        <v>35</v>
      </c>
      <c r="I1523" t="s">
        <v>2364</v>
      </c>
      <c r="J1523" t="s">
        <v>229</v>
      </c>
      <c r="K1523" t="b">
        <v>0</v>
      </c>
      <c r="L1523">
        <v>1</v>
      </c>
      <c r="M1523">
        <v>1</v>
      </c>
      <c r="N1523">
        <v>0</v>
      </c>
      <c r="O1523">
        <v>0</v>
      </c>
      <c r="P1523">
        <v>0</v>
      </c>
      <c r="Q1523">
        <v>1</v>
      </c>
    </row>
    <row r="1524" spans="1:17" x14ac:dyDescent="0.3">
      <c r="A1524" t="s">
        <v>41</v>
      </c>
      <c r="B1524">
        <v>65000</v>
      </c>
      <c r="C1524">
        <v>120000</v>
      </c>
      <c r="D1524">
        <f>AVERAGE(Table_Data[[#This Row],[Salary (Min)]:[Salary (Max)]])</f>
        <v>92500</v>
      </c>
      <c r="E1524" t="s">
        <v>7520</v>
      </c>
      <c r="F1524" t="s">
        <v>5554</v>
      </c>
      <c r="G1524" t="s">
        <v>7861</v>
      </c>
      <c r="H1524" t="s">
        <v>72</v>
      </c>
      <c r="I1524" t="s">
        <v>475</v>
      </c>
      <c r="J1524" t="s">
        <v>31</v>
      </c>
      <c r="K1524" t="b">
        <v>0</v>
      </c>
      <c r="L1524">
        <v>1</v>
      </c>
      <c r="M1524">
        <v>0</v>
      </c>
      <c r="N1524">
        <v>0</v>
      </c>
      <c r="O1524">
        <v>1</v>
      </c>
      <c r="P1524">
        <v>0</v>
      </c>
      <c r="Q1524">
        <v>0</v>
      </c>
    </row>
    <row r="1525" spans="1:17" x14ac:dyDescent="0.3">
      <c r="A1525" t="s">
        <v>41</v>
      </c>
      <c r="B1525">
        <v>65000</v>
      </c>
      <c r="C1525">
        <v>120000</v>
      </c>
      <c r="D1525">
        <f>AVERAGE(Table_Data[[#This Row],[Salary (Min)]:[Salary (Max)]])</f>
        <v>92500</v>
      </c>
      <c r="E1525" t="s">
        <v>6360</v>
      </c>
      <c r="F1525" t="s">
        <v>154</v>
      </c>
      <c r="G1525" t="s">
        <v>7804</v>
      </c>
      <c r="H1525" t="s">
        <v>91</v>
      </c>
      <c r="I1525" t="s">
        <v>99</v>
      </c>
      <c r="J1525" t="s">
        <v>39</v>
      </c>
      <c r="K1525" t="b">
        <v>0</v>
      </c>
      <c r="L1525">
        <v>0</v>
      </c>
      <c r="M1525">
        <v>0</v>
      </c>
      <c r="N1525">
        <v>0</v>
      </c>
      <c r="O1525">
        <v>0</v>
      </c>
      <c r="P1525">
        <v>0</v>
      </c>
      <c r="Q1525">
        <v>1</v>
      </c>
    </row>
    <row r="1526" spans="1:17" x14ac:dyDescent="0.3">
      <c r="A1526" t="s">
        <v>41</v>
      </c>
      <c r="B1526">
        <v>65000</v>
      </c>
      <c r="C1526">
        <v>120000</v>
      </c>
      <c r="D1526">
        <f>AVERAGE(Table_Data[[#This Row],[Salary (Min)]:[Salary (Max)]])</f>
        <v>92500</v>
      </c>
      <c r="E1526" t="s">
        <v>7522</v>
      </c>
      <c r="F1526" t="s">
        <v>154</v>
      </c>
      <c r="G1526" t="s">
        <v>7804</v>
      </c>
      <c r="H1526" t="s">
        <v>51</v>
      </c>
      <c r="I1526" t="s">
        <v>37</v>
      </c>
      <c r="J1526" t="s">
        <v>39</v>
      </c>
      <c r="K1526" t="b">
        <v>0</v>
      </c>
      <c r="L1526">
        <v>1</v>
      </c>
      <c r="M1526">
        <v>0</v>
      </c>
      <c r="N1526">
        <v>0</v>
      </c>
      <c r="O1526">
        <v>0</v>
      </c>
      <c r="P1526">
        <v>0</v>
      </c>
      <c r="Q1526">
        <v>1</v>
      </c>
    </row>
    <row r="1527" spans="1:17" x14ac:dyDescent="0.3">
      <c r="A1527" t="s">
        <v>6172</v>
      </c>
      <c r="B1527">
        <v>65000</v>
      </c>
      <c r="C1527">
        <v>120000</v>
      </c>
      <c r="D1527">
        <f>AVERAGE(Table_Data[[#This Row],[Salary (Min)]:[Salary (Max)]])</f>
        <v>92500</v>
      </c>
      <c r="E1527" t="s">
        <v>7521</v>
      </c>
      <c r="F1527" t="s">
        <v>5435</v>
      </c>
      <c r="G1527" t="s">
        <v>7810</v>
      </c>
      <c r="H1527" t="s">
        <v>91</v>
      </c>
      <c r="I1527" t="s">
        <v>202</v>
      </c>
      <c r="J1527" t="s">
        <v>39</v>
      </c>
      <c r="K1527" t="b">
        <v>0</v>
      </c>
      <c r="L1527">
        <v>0</v>
      </c>
      <c r="M1527">
        <v>0</v>
      </c>
      <c r="N1527">
        <v>0</v>
      </c>
      <c r="O1527">
        <v>0</v>
      </c>
      <c r="P1527">
        <v>0</v>
      </c>
      <c r="Q1527">
        <v>1</v>
      </c>
    </row>
    <row r="1528" spans="1:17" x14ac:dyDescent="0.3">
      <c r="A1528" t="s">
        <v>41</v>
      </c>
      <c r="B1528">
        <v>65000</v>
      </c>
      <c r="C1528">
        <v>81000</v>
      </c>
      <c r="D1528">
        <f>AVERAGE(Table_Data[[#This Row],[Salary (Min)]:[Salary (Max)]])</f>
        <v>73000</v>
      </c>
      <c r="E1528" t="s">
        <v>6652</v>
      </c>
      <c r="F1528" t="s">
        <v>136</v>
      </c>
      <c r="G1528" t="s">
        <v>7778</v>
      </c>
      <c r="H1528" t="s">
        <v>28</v>
      </c>
      <c r="I1528" t="s">
        <v>1306</v>
      </c>
      <c r="J1528" t="s">
        <v>132</v>
      </c>
      <c r="K1528" t="b">
        <v>0</v>
      </c>
      <c r="L1528">
        <v>1</v>
      </c>
      <c r="M1528">
        <v>0</v>
      </c>
      <c r="N1528">
        <v>0</v>
      </c>
      <c r="O1528">
        <v>0</v>
      </c>
      <c r="P1528">
        <v>0</v>
      </c>
      <c r="Q1528">
        <v>0</v>
      </c>
    </row>
    <row r="1529" spans="1:17" x14ac:dyDescent="0.3">
      <c r="A1529" t="s">
        <v>41</v>
      </c>
      <c r="B1529">
        <v>65000</v>
      </c>
      <c r="C1529">
        <v>81000</v>
      </c>
      <c r="D1529">
        <f>AVERAGE(Table_Data[[#This Row],[Salary (Min)]:[Salary (Max)]])</f>
        <v>73000</v>
      </c>
      <c r="E1529" t="s">
        <v>6562</v>
      </c>
      <c r="F1529" t="s">
        <v>1651</v>
      </c>
      <c r="G1529" t="s">
        <v>7667</v>
      </c>
      <c r="H1529" t="s">
        <v>118</v>
      </c>
      <c r="I1529" t="s">
        <v>119</v>
      </c>
      <c r="J1529" t="s">
        <v>441</v>
      </c>
      <c r="K1529" t="b">
        <v>0</v>
      </c>
      <c r="L1529">
        <v>0</v>
      </c>
      <c r="M1529">
        <v>0</v>
      </c>
      <c r="N1529">
        <v>0</v>
      </c>
      <c r="O1529">
        <v>0</v>
      </c>
      <c r="P1529">
        <v>1</v>
      </c>
      <c r="Q1529">
        <v>0</v>
      </c>
    </row>
    <row r="1530" spans="1:17" x14ac:dyDescent="0.3">
      <c r="A1530" t="s">
        <v>41</v>
      </c>
      <c r="B1530">
        <v>65000</v>
      </c>
      <c r="C1530">
        <v>81000</v>
      </c>
      <c r="D1530">
        <f>AVERAGE(Table_Data[[#This Row],[Salary (Min)]:[Salary (Max)]])</f>
        <v>73000</v>
      </c>
      <c r="E1530" t="s">
        <v>6651</v>
      </c>
      <c r="F1530" t="s">
        <v>245</v>
      </c>
      <c r="G1530" t="s">
        <v>7669</v>
      </c>
      <c r="H1530" t="s">
        <v>118</v>
      </c>
      <c r="I1530" t="s">
        <v>119</v>
      </c>
      <c r="J1530" t="s">
        <v>441</v>
      </c>
      <c r="K1530" t="b">
        <v>0</v>
      </c>
      <c r="L1530">
        <v>0</v>
      </c>
      <c r="M1530">
        <v>0</v>
      </c>
      <c r="N1530">
        <v>0</v>
      </c>
      <c r="O1530">
        <v>0</v>
      </c>
      <c r="P1530">
        <v>0</v>
      </c>
      <c r="Q1530">
        <v>1</v>
      </c>
    </row>
    <row r="1531" spans="1:17" x14ac:dyDescent="0.3">
      <c r="A1531" t="s">
        <v>41</v>
      </c>
      <c r="B1531">
        <v>65000</v>
      </c>
      <c r="C1531">
        <v>81000</v>
      </c>
      <c r="D1531">
        <f>AVERAGE(Table_Data[[#This Row],[Salary (Min)]:[Salary (Max)]])</f>
        <v>73000</v>
      </c>
      <c r="E1531" t="s">
        <v>6653</v>
      </c>
      <c r="F1531" t="s">
        <v>1990</v>
      </c>
      <c r="G1531" t="s">
        <v>7665</v>
      </c>
      <c r="H1531" t="s">
        <v>72</v>
      </c>
      <c r="I1531" t="s">
        <v>66</v>
      </c>
      <c r="J1531" t="s">
        <v>132</v>
      </c>
      <c r="K1531" t="b">
        <v>0</v>
      </c>
      <c r="L1531">
        <v>1</v>
      </c>
      <c r="M1531">
        <v>0</v>
      </c>
      <c r="N1531">
        <v>0</v>
      </c>
      <c r="O1531">
        <v>0</v>
      </c>
      <c r="P1531">
        <v>0</v>
      </c>
      <c r="Q1531">
        <v>1</v>
      </c>
    </row>
    <row r="1532" spans="1:17" x14ac:dyDescent="0.3">
      <c r="A1532" t="s">
        <v>41</v>
      </c>
      <c r="B1532">
        <v>65000</v>
      </c>
      <c r="C1532">
        <v>81000</v>
      </c>
      <c r="D1532">
        <f>AVERAGE(Table_Data[[#This Row],[Salary (Min)]:[Salary (Max)]])</f>
        <v>73000</v>
      </c>
      <c r="E1532" t="s">
        <v>6655</v>
      </c>
      <c r="F1532" t="s">
        <v>1651</v>
      </c>
      <c r="G1532" t="s">
        <v>7667</v>
      </c>
      <c r="H1532" t="s">
        <v>35</v>
      </c>
      <c r="I1532" t="s">
        <v>74</v>
      </c>
      <c r="J1532" t="s">
        <v>75</v>
      </c>
      <c r="K1532" t="b">
        <v>0</v>
      </c>
      <c r="L1532">
        <v>0</v>
      </c>
      <c r="M1532">
        <v>0</v>
      </c>
      <c r="N1532">
        <v>0</v>
      </c>
      <c r="O1532">
        <v>0</v>
      </c>
      <c r="P1532">
        <v>0</v>
      </c>
      <c r="Q1532">
        <v>0</v>
      </c>
    </row>
    <row r="1533" spans="1:17" x14ac:dyDescent="0.3">
      <c r="A1533" t="s">
        <v>41</v>
      </c>
      <c r="B1533">
        <v>65000</v>
      </c>
      <c r="C1533">
        <v>81000</v>
      </c>
      <c r="D1533">
        <f>AVERAGE(Table_Data[[#This Row],[Salary (Min)]:[Salary (Max)]])</f>
        <v>73000</v>
      </c>
      <c r="E1533" t="s">
        <v>6654</v>
      </c>
      <c r="F1533" t="s">
        <v>1838</v>
      </c>
      <c r="G1533" t="s">
        <v>7666</v>
      </c>
      <c r="H1533" t="s">
        <v>28</v>
      </c>
      <c r="I1533" t="s">
        <v>2115</v>
      </c>
      <c r="J1533" t="s">
        <v>86</v>
      </c>
      <c r="K1533" t="b">
        <v>0</v>
      </c>
      <c r="L1533">
        <v>1</v>
      </c>
      <c r="M1533">
        <v>1</v>
      </c>
      <c r="N1533">
        <v>0</v>
      </c>
      <c r="O1533">
        <v>0</v>
      </c>
      <c r="P1533">
        <v>0</v>
      </c>
      <c r="Q1533">
        <v>0</v>
      </c>
    </row>
    <row r="1534" spans="1:17" x14ac:dyDescent="0.3">
      <c r="A1534" t="s">
        <v>41</v>
      </c>
      <c r="B1534">
        <v>65000</v>
      </c>
      <c r="C1534">
        <v>81000</v>
      </c>
      <c r="D1534">
        <f>AVERAGE(Table_Data[[#This Row],[Salary (Min)]:[Salary (Max)]])</f>
        <v>73000</v>
      </c>
      <c r="E1534" t="s">
        <v>6644</v>
      </c>
      <c r="F1534" t="s">
        <v>1705</v>
      </c>
      <c r="G1534" t="s">
        <v>7748</v>
      </c>
      <c r="H1534" t="s">
        <v>118</v>
      </c>
      <c r="I1534" t="s">
        <v>80</v>
      </c>
      <c r="J1534" t="s">
        <v>39</v>
      </c>
      <c r="K1534" t="b">
        <v>0</v>
      </c>
      <c r="L1534">
        <v>1</v>
      </c>
      <c r="M1534">
        <v>0</v>
      </c>
      <c r="N1534">
        <v>0</v>
      </c>
      <c r="O1534">
        <v>0</v>
      </c>
      <c r="P1534">
        <v>0</v>
      </c>
      <c r="Q1534">
        <v>1</v>
      </c>
    </row>
    <row r="1535" spans="1:17" x14ac:dyDescent="0.3">
      <c r="A1535" t="s">
        <v>41</v>
      </c>
      <c r="B1535">
        <v>65000</v>
      </c>
      <c r="C1535">
        <v>81000</v>
      </c>
      <c r="D1535">
        <f>AVERAGE(Table_Data[[#This Row],[Salary (Min)]:[Salary (Max)]])</f>
        <v>73000</v>
      </c>
      <c r="E1535" t="s">
        <v>6650</v>
      </c>
      <c r="F1535" t="s">
        <v>2098</v>
      </c>
      <c r="G1535" t="s">
        <v>7862</v>
      </c>
      <c r="H1535" t="s">
        <v>118</v>
      </c>
      <c r="I1535" t="s">
        <v>119</v>
      </c>
      <c r="J1535" t="s">
        <v>160</v>
      </c>
      <c r="K1535" t="b">
        <v>0</v>
      </c>
      <c r="L1535">
        <v>0</v>
      </c>
      <c r="M1535">
        <v>0</v>
      </c>
      <c r="N1535">
        <v>0</v>
      </c>
      <c r="O1535">
        <v>0</v>
      </c>
      <c r="P1535">
        <v>0</v>
      </c>
      <c r="Q1535">
        <v>1</v>
      </c>
    </row>
    <row r="1536" spans="1:17" x14ac:dyDescent="0.3">
      <c r="A1536" t="s">
        <v>41</v>
      </c>
      <c r="B1536">
        <v>65000</v>
      </c>
      <c r="C1536">
        <v>81000</v>
      </c>
      <c r="D1536">
        <f>AVERAGE(Table_Data[[#This Row],[Salary (Min)]:[Salary (Max)]])</f>
        <v>73000</v>
      </c>
      <c r="E1536" t="s">
        <v>6649</v>
      </c>
      <c r="F1536" t="s">
        <v>1945</v>
      </c>
      <c r="G1536" t="s">
        <v>7863</v>
      </c>
      <c r="H1536" t="s">
        <v>51</v>
      </c>
      <c r="I1536" t="s">
        <v>29</v>
      </c>
      <c r="J1536" t="s">
        <v>39</v>
      </c>
      <c r="K1536" t="b">
        <v>0</v>
      </c>
      <c r="L1536">
        <v>1</v>
      </c>
      <c r="M1536">
        <v>0</v>
      </c>
      <c r="N1536">
        <v>0</v>
      </c>
      <c r="O1536">
        <v>0</v>
      </c>
      <c r="P1536">
        <v>0</v>
      </c>
      <c r="Q1536">
        <v>1</v>
      </c>
    </row>
    <row r="1537" spans="1:17" x14ac:dyDescent="0.3">
      <c r="A1537" t="s">
        <v>41</v>
      </c>
      <c r="B1537">
        <v>65000</v>
      </c>
      <c r="C1537">
        <v>81000</v>
      </c>
      <c r="D1537">
        <f>AVERAGE(Table_Data[[#This Row],[Salary (Min)]:[Salary (Max)]])</f>
        <v>73000</v>
      </c>
      <c r="E1537" t="s">
        <v>6648</v>
      </c>
      <c r="F1537" t="s">
        <v>1838</v>
      </c>
      <c r="G1537" t="s">
        <v>7666</v>
      </c>
      <c r="H1537" t="s">
        <v>20</v>
      </c>
      <c r="I1537" t="s">
        <v>1437</v>
      </c>
      <c r="J1537" t="s">
        <v>24</v>
      </c>
      <c r="K1537" t="b">
        <v>0</v>
      </c>
      <c r="L1537">
        <v>1</v>
      </c>
      <c r="M1537">
        <v>0</v>
      </c>
      <c r="N1537">
        <v>0</v>
      </c>
      <c r="O1537">
        <v>0</v>
      </c>
      <c r="P1537">
        <v>0</v>
      </c>
      <c r="Q1537">
        <v>1</v>
      </c>
    </row>
    <row r="1538" spans="1:17" x14ac:dyDescent="0.3">
      <c r="A1538" t="s">
        <v>41</v>
      </c>
      <c r="B1538">
        <v>65000</v>
      </c>
      <c r="C1538">
        <v>81000</v>
      </c>
      <c r="D1538">
        <f>AVERAGE(Table_Data[[#This Row],[Salary (Min)]:[Salary (Max)]])</f>
        <v>73000</v>
      </c>
      <c r="E1538" t="s">
        <v>6549</v>
      </c>
      <c r="F1538" t="s">
        <v>217</v>
      </c>
      <c r="G1538" t="s">
        <v>7671</v>
      </c>
      <c r="H1538" t="s">
        <v>118</v>
      </c>
      <c r="I1538" t="s">
        <v>543</v>
      </c>
      <c r="J1538" t="s">
        <v>39</v>
      </c>
      <c r="K1538" t="b">
        <v>0</v>
      </c>
      <c r="L1538">
        <v>1</v>
      </c>
      <c r="M1538">
        <v>0</v>
      </c>
      <c r="N1538">
        <v>0</v>
      </c>
      <c r="O1538">
        <v>0</v>
      </c>
      <c r="P1538">
        <v>0</v>
      </c>
      <c r="Q1538">
        <v>1</v>
      </c>
    </row>
    <row r="1539" spans="1:17" x14ac:dyDescent="0.3">
      <c r="A1539" t="s">
        <v>41</v>
      </c>
      <c r="B1539">
        <v>65000</v>
      </c>
      <c r="C1539">
        <v>81000</v>
      </c>
      <c r="D1539">
        <f>AVERAGE(Table_Data[[#This Row],[Salary (Min)]:[Salary (Max)]])</f>
        <v>73000</v>
      </c>
      <c r="E1539" t="s">
        <v>6660</v>
      </c>
      <c r="F1539" t="s">
        <v>1838</v>
      </c>
      <c r="G1539" t="s">
        <v>7666</v>
      </c>
      <c r="H1539" t="s">
        <v>51</v>
      </c>
      <c r="I1539" t="s">
        <v>66</v>
      </c>
      <c r="J1539" t="s">
        <v>31</v>
      </c>
      <c r="K1539" t="b">
        <v>0</v>
      </c>
      <c r="L1539">
        <v>0</v>
      </c>
      <c r="M1539">
        <v>0</v>
      </c>
      <c r="N1539">
        <v>0</v>
      </c>
      <c r="O1539">
        <v>1</v>
      </c>
      <c r="P1539">
        <v>0</v>
      </c>
      <c r="Q1539">
        <v>1</v>
      </c>
    </row>
    <row r="1540" spans="1:17" x14ac:dyDescent="0.3">
      <c r="A1540" t="s">
        <v>41</v>
      </c>
      <c r="B1540">
        <v>65000</v>
      </c>
      <c r="C1540">
        <v>81000</v>
      </c>
      <c r="D1540">
        <f>AVERAGE(Table_Data[[#This Row],[Salary (Min)]:[Salary (Max)]])</f>
        <v>73000</v>
      </c>
      <c r="E1540" t="s">
        <v>6612</v>
      </c>
      <c r="F1540" t="s">
        <v>1838</v>
      </c>
      <c r="G1540" t="s">
        <v>7666</v>
      </c>
      <c r="H1540" t="s">
        <v>28</v>
      </c>
      <c r="I1540" t="s">
        <v>66</v>
      </c>
      <c r="J1540" t="s">
        <v>132</v>
      </c>
      <c r="K1540" t="b">
        <v>0</v>
      </c>
      <c r="L1540">
        <v>0</v>
      </c>
      <c r="M1540">
        <v>0</v>
      </c>
      <c r="N1540">
        <v>0</v>
      </c>
      <c r="O1540">
        <v>0</v>
      </c>
      <c r="P1540">
        <v>0</v>
      </c>
      <c r="Q1540">
        <v>0</v>
      </c>
    </row>
    <row r="1541" spans="1:17" x14ac:dyDescent="0.3">
      <c r="A1541" t="s">
        <v>41</v>
      </c>
      <c r="B1541">
        <v>65000</v>
      </c>
      <c r="C1541">
        <v>81000</v>
      </c>
      <c r="D1541">
        <f>AVERAGE(Table_Data[[#This Row],[Salary (Min)]:[Salary (Max)]])</f>
        <v>73000</v>
      </c>
      <c r="E1541" t="s">
        <v>6662</v>
      </c>
      <c r="F1541" t="s">
        <v>1482</v>
      </c>
      <c r="G1541" t="s">
        <v>7670</v>
      </c>
      <c r="H1541" t="s">
        <v>51</v>
      </c>
      <c r="I1541" t="s">
        <v>972</v>
      </c>
      <c r="J1541" t="s">
        <v>39</v>
      </c>
      <c r="K1541" t="b">
        <v>0</v>
      </c>
      <c r="L1541">
        <v>0</v>
      </c>
      <c r="M1541">
        <v>0</v>
      </c>
      <c r="N1541">
        <v>0</v>
      </c>
      <c r="O1541">
        <v>0</v>
      </c>
      <c r="P1541">
        <v>0</v>
      </c>
      <c r="Q1541">
        <v>0</v>
      </c>
    </row>
    <row r="1542" spans="1:17" x14ac:dyDescent="0.3">
      <c r="A1542" t="s">
        <v>41</v>
      </c>
      <c r="B1542">
        <v>65000</v>
      </c>
      <c r="C1542">
        <v>81000</v>
      </c>
      <c r="D1542">
        <f>AVERAGE(Table_Data[[#This Row],[Salary (Min)]:[Salary (Max)]])</f>
        <v>73000</v>
      </c>
      <c r="E1542" t="s">
        <v>6661</v>
      </c>
      <c r="F1542" t="s">
        <v>354</v>
      </c>
      <c r="G1542" t="s">
        <v>7675</v>
      </c>
      <c r="H1542" t="s">
        <v>118</v>
      </c>
      <c r="I1542" t="s">
        <v>1306</v>
      </c>
      <c r="J1542" t="s">
        <v>160</v>
      </c>
      <c r="K1542" t="b">
        <v>0</v>
      </c>
      <c r="L1542">
        <v>0</v>
      </c>
      <c r="M1542">
        <v>0</v>
      </c>
      <c r="N1542">
        <v>0</v>
      </c>
      <c r="O1542">
        <v>0</v>
      </c>
      <c r="P1542">
        <v>0</v>
      </c>
      <c r="Q1542">
        <v>1</v>
      </c>
    </row>
    <row r="1543" spans="1:17" x14ac:dyDescent="0.3">
      <c r="A1543" t="s">
        <v>41</v>
      </c>
      <c r="B1543">
        <v>65000</v>
      </c>
      <c r="C1543">
        <v>81000</v>
      </c>
      <c r="D1543">
        <f>AVERAGE(Table_Data[[#This Row],[Salary (Min)]:[Salary (Max)]])</f>
        <v>73000</v>
      </c>
      <c r="E1543" t="s">
        <v>6656</v>
      </c>
      <c r="F1543" t="s">
        <v>1771</v>
      </c>
      <c r="G1543" t="s">
        <v>7749</v>
      </c>
      <c r="H1543" t="s">
        <v>20</v>
      </c>
      <c r="I1543" t="s">
        <v>2120</v>
      </c>
      <c r="J1543" t="s">
        <v>39</v>
      </c>
      <c r="K1543" t="b">
        <v>0</v>
      </c>
      <c r="L1543">
        <v>1</v>
      </c>
      <c r="M1543">
        <v>0</v>
      </c>
      <c r="N1543">
        <v>0</v>
      </c>
      <c r="O1543">
        <v>0</v>
      </c>
      <c r="P1543">
        <v>0</v>
      </c>
      <c r="Q1543">
        <v>0</v>
      </c>
    </row>
    <row r="1544" spans="1:17" x14ac:dyDescent="0.3">
      <c r="A1544" t="s">
        <v>41</v>
      </c>
      <c r="B1544">
        <v>65000</v>
      </c>
      <c r="C1544">
        <v>81000</v>
      </c>
      <c r="D1544">
        <f>AVERAGE(Table_Data[[#This Row],[Salary (Min)]:[Salary (Max)]])</f>
        <v>73000</v>
      </c>
      <c r="E1544" t="s">
        <v>6655</v>
      </c>
      <c r="F1544" t="s">
        <v>1651</v>
      </c>
      <c r="G1544" t="s">
        <v>7667</v>
      </c>
      <c r="H1544" t="s">
        <v>35</v>
      </c>
      <c r="I1544" t="s">
        <v>74</v>
      </c>
      <c r="J1544" t="s">
        <v>75</v>
      </c>
      <c r="K1544" t="b">
        <v>0</v>
      </c>
      <c r="L1544">
        <v>1</v>
      </c>
      <c r="M1544">
        <v>0</v>
      </c>
      <c r="N1544">
        <v>0</v>
      </c>
      <c r="O1544">
        <v>0</v>
      </c>
      <c r="P1544">
        <v>0</v>
      </c>
      <c r="Q1544">
        <v>1</v>
      </c>
    </row>
    <row r="1545" spans="1:17" x14ac:dyDescent="0.3">
      <c r="A1545" t="s">
        <v>41</v>
      </c>
      <c r="B1545">
        <v>65000</v>
      </c>
      <c r="C1545">
        <v>81000</v>
      </c>
      <c r="D1545">
        <f>AVERAGE(Table_Data[[#This Row],[Salary (Min)]:[Salary (Max)]])</f>
        <v>73000</v>
      </c>
      <c r="E1545" t="s">
        <v>6614</v>
      </c>
      <c r="F1545" t="s">
        <v>1705</v>
      </c>
      <c r="G1545" t="s">
        <v>7748</v>
      </c>
      <c r="H1545" t="s">
        <v>20</v>
      </c>
      <c r="I1545" t="s">
        <v>222</v>
      </c>
      <c r="J1545" t="s">
        <v>24</v>
      </c>
      <c r="K1545" t="b">
        <v>0</v>
      </c>
      <c r="L1545">
        <v>1</v>
      </c>
      <c r="M1545">
        <v>0</v>
      </c>
      <c r="N1545">
        <v>0</v>
      </c>
      <c r="O1545">
        <v>0</v>
      </c>
      <c r="P1545">
        <v>0</v>
      </c>
      <c r="Q1545">
        <v>1</v>
      </c>
    </row>
    <row r="1546" spans="1:17" x14ac:dyDescent="0.3">
      <c r="A1546" t="s">
        <v>41</v>
      </c>
      <c r="B1546">
        <v>65000</v>
      </c>
      <c r="C1546">
        <v>81000</v>
      </c>
      <c r="D1546">
        <f>AVERAGE(Table_Data[[#This Row],[Salary (Min)]:[Salary (Max)]])</f>
        <v>73000</v>
      </c>
      <c r="E1546" t="s">
        <v>6659</v>
      </c>
      <c r="F1546" t="s">
        <v>354</v>
      </c>
      <c r="G1546" t="s">
        <v>7675</v>
      </c>
      <c r="H1546" t="s">
        <v>35</v>
      </c>
      <c r="I1546" t="s">
        <v>2131</v>
      </c>
      <c r="J1546" t="s">
        <v>47</v>
      </c>
      <c r="K1546" t="b">
        <v>0</v>
      </c>
      <c r="L1546">
        <v>1</v>
      </c>
      <c r="M1546">
        <v>0</v>
      </c>
      <c r="N1546">
        <v>0</v>
      </c>
      <c r="O1546">
        <v>0</v>
      </c>
      <c r="P1546">
        <v>0</v>
      </c>
      <c r="Q1546">
        <v>1</v>
      </c>
    </row>
    <row r="1547" spans="1:17" x14ac:dyDescent="0.3">
      <c r="A1547" t="s">
        <v>41</v>
      </c>
      <c r="B1547">
        <v>67000</v>
      </c>
      <c r="C1547">
        <v>92000</v>
      </c>
      <c r="D1547">
        <f>AVERAGE(Table_Data[[#This Row],[Salary (Min)]:[Salary (Max)]])</f>
        <v>79500</v>
      </c>
      <c r="E1547" t="s">
        <v>6693</v>
      </c>
      <c r="F1547" t="s">
        <v>252</v>
      </c>
      <c r="G1547" t="s">
        <v>7769</v>
      </c>
      <c r="H1547" t="s">
        <v>118</v>
      </c>
      <c r="I1547" t="s">
        <v>222</v>
      </c>
      <c r="J1547" t="s">
        <v>24</v>
      </c>
      <c r="K1547" t="b">
        <v>0</v>
      </c>
      <c r="L1547">
        <v>1</v>
      </c>
      <c r="M1547">
        <v>0</v>
      </c>
      <c r="N1547">
        <v>0</v>
      </c>
      <c r="O1547">
        <v>0</v>
      </c>
      <c r="P1547">
        <v>0</v>
      </c>
      <c r="Q1547">
        <v>0</v>
      </c>
    </row>
    <row r="1548" spans="1:17" x14ac:dyDescent="0.3">
      <c r="A1548" t="s">
        <v>41</v>
      </c>
      <c r="B1548">
        <v>67000</v>
      </c>
      <c r="C1548">
        <v>92000</v>
      </c>
      <c r="D1548">
        <f>AVERAGE(Table_Data[[#This Row],[Salary (Min)]:[Salary (Max)]])</f>
        <v>79500</v>
      </c>
      <c r="E1548" t="s">
        <v>6744</v>
      </c>
      <c r="F1548" t="s">
        <v>2460</v>
      </c>
      <c r="G1548" t="s">
        <v>7864</v>
      </c>
      <c r="H1548" t="s">
        <v>35</v>
      </c>
      <c r="I1548" t="s">
        <v>1120</v>
      </c>
      <c r="J1548" t="s">
        <v>229</v>
      </c>
      <c r="K1548" t="b">
        <v>0</v>
      </c>
      <c r="L1548">
        <v>0</v>
      </c>
      <c r="M1548">
        <v>0</v>
      </c>
      <c r="N1548">
        <v>0</v>
      </c>
      <c r="O1548">
        <v>0</v>
      </c>
      <c r="P1548">
        <v>0</v>
      </c>
      <c r="Q1548">
        <v>1</v>
      </c>
    </row>
    <row r="1549" spans="1:17" x14ac:dyDescent="0.3">
      <c r="A1549" t="s">
        <v>41</v>
      </c>
      <c r="B1549">
        <v>67000</v>
      </c>
      <c r="C1549">
        <v>92000</v>
      </c>
      <c r="D1549">
        <f>AVERAGE(Table_Data[[#This Row],[Salary (Min)]:[Salary (Max)]])</f>
        <v>79500</v>
      </c>
      <c r="E1549" t="s">
        <v>6743</v>
      </c>
      <c r="F1549" t="s">
        <v>252</v>
      </c>
      <c r="G1549" t="s">
        <v>7769</v>
      </c>
      <c r="H1549" t="s">
        <v>35</v>
      </c>
      <c r="I1549" t="s">
        <v>46</v>
      </c>
      <c r="J1549" t="s">
        <v>24</v>
      </c>
      <c r="K1549" t="b">
        <v>0</v>
      </c>
      <c r="L1549">
        <v>1</v>
      </c>
      <c r="M1549">
        <v>0</v>
      </c>
      <c r="N1549">
        <v>0</v>
      </c>
      <c r="O1549">
        <v>0</v>
      </c>
      <c r="P1549">
        <v>0</v>
      </c>
      <c r="Q1549">
        <v>1</v>
      </c>
    </row>
    <row r="1550" spans="1:17" x14ac:dyDescent="0.3">
      <c r="A1550" t="s">
        <v>41</v>
      </c>
      <c r="B1550">
        <v>67000</v>
      </c>
      <c r="C1550">
        <v>92000</v>
      </c>
      <c r="D1550">
        <f>AVERAGE(Table_Data[[#This Row],[Salary (Min)]:[Salary (Max)]])</f>
        <v>79500</v>
      </c>
      <c r="E1550" t="s">
        <v>6740</v>
      </c>
      <c r="F1550" t="s">
        <v>252</v>
      </c>
      <c r="G1550" t="s">
        <v>7769</v>
      </c>
      <c r="H1550" t="s">
        <v>72</v>
      </c>
      <c r="I1550" t="s">
        <v>1523</v>
      </c>
      <c r="J1550" t="s">
        <v>39</v>
      </c>
      <c r="K1550" t="b">
        <v>0</v>
      </c>
      <c r="L1550">
        <v>1</v>
      </c>
      <c r="M1550">
        <v>0</v>
      </c>
      <c r="N1550">
        <v>0</v>
      </c>
      <c r="O1550">
        <v>0</v>
      </c>
      <c r="P1550">
        <v>0</v>
      </c>
      <c r="Q1550">
        <v>0</v>
      </c>
    </row>
    <row r="1551" spans="1:17" x14ac:dyDescent="0.3">
      <c r="A1551" t="s">
        <v>41</v>
      </c>
      <c r="B1551">
        <v>67000</v>
      </c>
      <c r="C1551">
        <v>92000</v>
      </c>
      <c r="D1551">
        <f>AVERAGE(Table_Data[[#This Row],[Salary (Min)]:[Salary (Max)]])</f>
        <v>79500</v>
      </c>
      <c r="E1551" t="s">
        <v>6741</v>
      </c>
      <c r="F1551" t="s">
        <v>252</v>
      </c>
      <c r="G1551" t="s">
        <v>7769</v>
      </c>
      <c r="H1551" t="s">
        <v>20</v>
      </c>
      <c r="I1551" t="s">
        <v>222</v>
      </c>
      <c r="J1551" t="s">
        <v>39</v>
      </c>
      <c r="K1551" t="b">
        <v>0</v>
      </c>
      <c r="L1551">
        <v>0</v>
      </c>
      <c r="M1551">
        <v>0</v>
      </c>
      <c r="N1551">
        <v>0</v>
      </c>
      <c r="O1551">
        <v>0</v>
      </c>
      <c r="P1551">
        <v>0</v>
      </c>
      <c r="Q1551">
        <v>1</v>
      </c>
    </row>
    <row r="1552" spans="1:17" x14ac:dyDescent="0.3">
      <c r="A1552" t="s">
        <v>41</v>
      </c>
      <c r="B1552">
        <v>67000</v>
      </c>
      <c r="C1552">
        <v>92000</v>
      </c>
      <c r="D1552">
        <f>AVERAGE(Table_Data[[#This Row],[Salary (Min)]:[Salary (Max)]])</f>
        <v>79500</v>
      </c>
      <c r="E1552" t="s">
        <v>6742</v>
      </c>
      <c r="F1552" t="s">
        <v>252</v>
      </c>
      <c r="G1552" t="s">
        <v>7769</v>
      </c>
      <c r="H1552" t="s">
        <v>35</v>
      </c>
      <c r="I1552" t="s">
        <v>2364</v>
      </c>
      <c r="J1552" t="s">
        <v>75</v>
      </c>
      <c r="K1552" t="b">
        <v>0</v>
      </c>
      <c r="L1552">
        <v>0</v>
      </c>
      <c r="M1552">
        <v>0</v>
      </c>
      <c r="N1552">
        <v>0</v>
      </c>
      <c r="O1552">
        <v>0</v>
      </c>
      <c r="P1552">
        <v>0</v>
      </c>
      <c r="Q1552">
        <v>0</v>
      </c>
    </row>
    <row r="1553" spans="1:17" x14ac:dyDescent="0.3">
      <c r="A1553" t="s">
        <v>41</v>
      </c>
      <c r="B1553">
        <v>67000</v>
      </c>
      <c r="C1553">
        <v>92000</v>
      </c>
      <c r="D1553">
        <f>AVERAGE(Table_Data[[#This Row],[Salary (Min)]:[Salary (Max)]])</f>
        <v>79500</v>
      </c>
      <c r="E1553" t="s">
        <v>6750</v>
      </c>
      <c r="F1553" t="s">
        <v>252</v>
      </c>
      <c r="G1553" t="s">
        <v>7769</v>
      </c>
      <c r="H1553" t="s">
        <v>35</v>
      </c>
      <c r="I1553" t="s">
        <v>74</v>
      </c>
      <c r="J1553" t="s">
        <v>24</v>
      </c>
      <c r="K1553" t="b">
        <v>0</v>
      </c>
      <c r="L1553">
        <v>1</v>
      </c>
      <c r="M1553">
        <v>0</v>
      </c>
      <c r="N1553">
        <v>0</v>
      </c>
      <c r="O1553">
        <v>0</v>
      </c>
      <c r="P1553">
        <v>0</v>
      </c>
      <c r="Q1553">
        <v>0</v>
      </c>
    </row>
    <row r="1554" spans="1:17" x14ac:dyDescent="0.3">
      <c r="A1554" t="s">
        <v>41</v>
      </c>
      <c r="B1554">
        <v>67000</v>
      </c>
      <c r="C1554">
        <v>92000</v>
      </c>
      <c r="D1554">
        <f>AVERAGE(Table_Data[[#This Row],[Salary (Min)]:[Salary (Max)]])</f>
        <v>79500</v>
      </c>
      <c r="E1554" t="s">
        <v>6751</v>
      </c>
      <c r="F1554" t="s">
        <v>2304</v>
      </c>
      <c r="G1554" t="s">
        <v>7865</v>
      </c>
      <c r="H1554" t="s">
        <v>118</v>
      </c>
      <c r="I1554" t="s">
        <v>99</v>
      </c>
      <c r="J1554" t="s">
        <v>120</v>
      </c>
      <c r="K1554" t="b">
        <v>0</v>
      </c>
      <c r="L1554">
        <v>1</v>
      </c>
      <c r="M1554">
        <v>0</v>
      </c>
      <c r="N1554">
        <v>0</v>
      </c>
      <c r="O1554">
        <v>0</v>
      </c>
      <c r="P1554">
        <v>0</v>
      </c>
      <c r="Q1554">
        <v>1</v>
      </c>
    </row>
    <row r="1555" spans="1:17" x14ac:dyDescent="0.3">
      <c r="A1555" t="s">
        <v>41</v>
      </c>
      <c r="B1555">
        <v>67000</v>
      </c>
      <c r="C1555">
        <v>92000</v>
      </c>
      <c r="D1555">
        <f>AVERAGE(Table_Data[[#This Row],[Salary (Min)]:[Salary (Max)]])</f>
        <v>79500</v>
      </c>
      <c r="E1555" t="s">
        <v>6748</v>
      </c>
      <c r="F1555" t="s">
        <v>252</v>
      </c>
      <c r="G1555" t="s">
        <v>7769</v>
      </c>
      <c r="H1555" t="s">
        <v>72</v>
      </c>
      <c r="I1555" t="s">
        <v>274</v>
      </c>
      <c r="J1555" t="s">
        <v>75</v>
      </c>
      <c r="K1555" t="b">
        <v>0</v>
      </c>
      <c r="L1555">
        <v>1</v>
      </c>
      <c r="M1555">
        <v>1</v>
      </c>
      <c r="N1555">
        <v>0</v>
      </c>
      <c r="O1555">
        <v>0</v>
      </c>
      <c r="P1555">
        <v>0</v>
      </c>
      <c r="Q1555">
        <v>1</v>
      </c>
    </row>
    <row r="1556" spans="1:17" x14ac:dyDescent="0.3">
      <c r="A1556" t="s">
        <v>41</v>
      </c>
      <c r="B1556">
        <v>67000</v>
      </c>
      <c r="C1556">
        <v>92000</v>
      </c>
      <c r="D1556">
        <f>AVERAGE(Table_Data[[#This Row],[Salary (Min)]:[Salary (Max)]])</f>
        <v>79500</v>
      </c>
      <c r="E1556" t="s">
        <v>6746</v>
      </c>
      <c r="F1556" t="s">
        <v>2465</v>
      </c>
      <c r="G1556" t="s">
        <v>7771</v>
      </c>
      <c r="H1556" t="s">
        <v>51</v>
      </c>
      <c r="I1556" t="s">
        <v>46</v>
      </c>
      <c r="J1556" t="s">
        <v>24</v>
      </c>
      <c r="K1556" t="b">
        <v>0</v>
      </c>
      <c r="L1556">
        <v>1</v>
      </c>
      <c r="M1556">
        <v>0</v>
      </c>
      <c r="N1556">
        <v>0</v>
      </c>
      <c r="O1556">
        <v>0</v>
      </c>
      <c r="P1556">
        <v>0</v>
      </c>
      <c r="Q1556">
        <v>1</v>
      </c>
    </row>
    <row r="1557" spans="1:17" x14ac:dyDescent="0.3">
      <c r="A1557" t="s">
        <v>41</v>
      </c>
      <c r="B1557">
        <v>67000</v>
      </c>
      <c r="C1557">
        <v>92000</v>
      </c>
      <c r="D1557">
        <f>AVERAGE(Table_Data[[#This Row],[Salary (Min)]:[Salary (Max)]])</f>
        <v>79500</v>
      </c>
      <c r="E1557" t="s">
        <v>6747</v>
      </c>
      <c r="F1557" t="s">
        <v>252</v>
      </c>
      <c r="G1557" t="s">
        <v>7769</v>
      </c>
      <c r="H1557" t="s">
        <v>91</v>
      </c>
      <c r="I1557" t="s">
        <v>46</v>
      </c>
      <c r="J1557" t="s">
        <v>155</v>
      </c>
      <c r="K1557" t="b">
        <v>0</v>
      </c>
      <c r="L1557">
        <v>1</v>
      </c>
      <c r="M1557">
        <v>0</v>
      </c>
      <c r="N1557">
        <v>0</v>
      </c>
      <c r="O1557">
        <v>0</v>
      </c>
      <c r="P1557">
        <v>0</v>
      </c>
      <c r="Q1557">
        <v>1</v>
      </c>
    </row>
    <row r="1558" spans="1:17" x14ac:dyDescent="0.3">
      <c r="A1558" t="s">
        <v>41</v>
      </c>
      <c r="B1558">
        <v>67000</v>
      </c>
      <c r="C1558">
        <v>92000</v>
      </c>
      <c r="D1558">
        <f>AVERAGE(Table_Data[[#This Row],[Salary (Min)]:[Salary (Max)]])</f>
        <v>79500</v>
      </c>
      <c r="E1558" t="s">
        <v>6707</v>
      </c>
      <c r="F1558" t="s">
        <v>252</v>
      </c>
      <c r="G1558" t="s">
        <v>7769</v>
      </c>
      <c r="H1558" t="s">
        <v>28</v>
      </c>
      <c r="I1558" t="s">
        <v>194</v>
      </c>
      <c r="J1558" t="s">
        <v>132</v>
      </c>
      <c r="K1558" t="b">
        <v>0</v>
      </c>
      <c r="L1558">
        <v>1</v>
      </c>
      <c r="M1558">
        <v>0</v>
      </c>
      <c r="N1558">
        <v>0</v>
      </c>
      <c r="O1558">
        <v>0</v>
      </c>
      <c r="P1558">
        <v>0</v>
      </c>
      <c r="Q1558">
        <v>0</v>
      </c>
    </row>
    <row r="1559" spans="1:17" x14ac:dyDescent="0.3">
      <c r="A1559" t="s">
        <v>6172</v>
      </c>
      <c r="B1559">
        <v>67000</v>
      </c>
      <c r="C1559">
        <v>92000</v>
      </c>
      <c r="D1559">
        <f>AVERAGE(Table_Data[[#This Row],[Salary (Min)]:[Salary (Max)]])</f>
        <v>79500</v>
      </c>
      <c r="E1559" t="s">
        <v>6739</v>
      </c>
      <c r="F1559" t="s">
        <v>252</v>
      </c>
      <c r="G1559" t="s">
        <v>7769</v>
      </c>
      <c r="H1559" t="s">
        <v>91</v>
      </c>
      <c r="I1559" t="s">
        <v>1737</v>
      </c>
      <c r="J1559" t="s">
        <v>155</v>
      </c>
      <c r="K1559" t="b">
        <v>0</v>
      </c>
      <c r="L1559">
        <v>1</v>
      </c>
      <c r="M1559">
        <v>0</v>
      </c>
      <c r="N1559">
        <v>0</v>
      </c>
      <c r="O1559">
        <v>0</v>
      </c>
      <c r="P1559">
        <v>0</v>
      </c>
      <c r="Q1559">
        <v>1</v>
      </c>
    </row>
    <row r="1560" spans="1:17" x14ac:dyDescent="0.3">
      <c r="A1560" t="s">
        <v>41</v>
      </c>
      <c r="B1560">
        <v>67000</v>
      </c>
      <c r="C1560">
        <v>92000</v>
      </c>
      <c r="D1560">
        <f>AVERAGE(Table_Data[[#This Row],[Salary (Min)]:[Salary (Max)]])</f>
        <v>79500</v>
      </c>
      <c r="E1560" t="s">
        <v>6732</v>
      </c>
      <c r="F1560" t="s">
        <v>1060</v>
      </c>
      <c r="G1560" t="s">
        <v>7866</v>
      </c>
      <c r="H1560" t="s">
        <v>51</v>
      </c>
      <c r="I1560" t="s">
        <v>194</v>
      </c>
      <c r="J1560" t="s">
        <v>24</v>
      </c>
      <c r="K1560" t="b">
        <v>0</v>
      </c>
      <c r="L1560">
        <v>0</v>
      </c>
      <c r="M1560">
        <v>0</v>
      </c>
      <c r="N1560">
        <v>0</v>
      </c>
      <c r="O1560">
        <v>1</v>
      </c>
      <c r="P1560">
        <v>1</v>
      </c>
      <c r="Q1560">
        <v>1</v>
      </c>
    </row>
    <row r="1561" spans="1:17" x14ac:dyDescent="0.3">
      <c r="A1561" t="s">
        <v>41</v>
      </c>
      <c r="B1561">
        <v>67000</v>
      </c>
      <c r="C1561">
        <v>92000</v>
      </c>
      <c r="D1561">
        <f>AVERAGE(Table_Data[[#This Row],[Salary (Min)]:[Salary (Max)]])</f>
        <v>79500</v>
      </c>
      <c r="E1561" t="s">
        <v>6310</v>
      </c>
      <c r="F1561" t="s">
        <v>252</v>
      </c>
      <c r="G1561" t="s">
        <v>7769</v>
      </c>
      <c r="H1561" t="s">
        <v>20</v>
      </c>
      <c r="I1561" t="s">
        <v>222</v>
      </c>
      <c r="J1561" t="s">
        <v>39</v>
      </c>
      <c r="K1561" t="b">
        <v>0</v>
      </c>
      <c r="L1561">
        <v>1</v>
      </c>
      <c r="M1561">
        <v>0</v>
      </c>
      <c r="N1561">
        <v>0</v>
      </c>
      <c r="O1561">
        <v>1</v>
      </c>
      <c r="P1561">
        <v>1</v>
      </c>
      <c r="Q1561">
        <v>1</v>
      </c>
    </row>
    <row r="1562" spans="1:17" x14ac:dyDescent="0.3">
      <c r="A1562" t="s">
        <v>41</v>
      </c>
      <c r="B1562">
        <v>67000</v>
      </c>
      <c r="C1562">
        <v>92000</v>
      </c>
      <c r="D1562">
        <f>AVERAGE(Table_Data[[#This Row],[Salary (Min)]:[Salary (Max)]])</f>
        <v>79500</v>
      </c>
      <c r="E1562" t="s">
        <v>6692</v>
      </c>
      <c r="F1562" t="s">
        <v>252</v>
      </c>
      <c r="G1562" t="s">
        <v>7769</v>
      </c>
      <c r="H1562" t="s">
        <v>28</v>
      </c>
      <c r="I1562" t="s">
        <v>563</v>
      </c>
      <c r="J1562" t="s">
        <v>31</v>
      </c>
      <c r="K1562" t="b">
        <v>0</v>
      </c>
      <c r="L1562">
        <v>0</v>
      </c>
      <c r="M1562">
        <v>0</v>
      </c>
      <c r="N1562">
        <v>0</v>
      </c>
      <c r="O1562">
        <v>0</v>
      </c>
      <c r="P1562">
        <v>0</v>
      </c>
      <c r="Q1562">
        <v>0</v>
      </c>
    </row>
    <row r="1563" spans="1:17" x14ac:dyDescent="0.3">
      <c r="A1563" t="s">
        <v>41</v>
      </c>
      <c r="B1563">
        <v>67000</v>
      </c>
      <c r="C1563">
        <v>92000</v>
      </c>
      <c r="D1563">
        <f>AVERAGE(Table_Data[[#This Row],[Salary (Min)]:[Salary (Max)]])</f>
        <v>79500</v>
      </c>
      <c r="E1563" t="s">
        <v>6731</v>
      </c>
      <c r="F1563" t="s">
        <v>252</v>
      </c>
      <c r="G1563" t="s">
        <v>7769</v>
      </c>
      <c r="H1563" t="s">
        <v>35</v>
      </c>
      <c r="I1563" t="s">
        <v>222</v>
      </c>
      <c r="J1563" t="s">
        <v>24</v>
      </c>
      <c r="K1563" t="b">
        <v>0</v>
      </c>
      <c r="L1563">
        <v>1</v>
      </c>
      <c r="M1563">
        <v>0</v>
      </c>
      <c r="N1563">
        <v>0</v>
      </c>
      <c r="O1563">
        <v>0</v>
      </c>
      <c r="P1563">
        <v>0</v>
      </c>
      <c r="Q1563">
        <v>1</v>
      </c>
    </row>
    <row r="1564" spans="1:17" x14ac:dyDescent="0.3">
      <c r="A1564" t="s">
        <v>41</v>
      </c>
      <c r="B1564">
        <v>67000</v>
      </c>
      <c r="C1564">
        <v>92000</v>
      </c>
      <c r="D1564">
        <f>AVERAGE(Table_Data[[#This Row],[Salary (Min)]:[Salary (Max)]])</f>
        <v>79500</v>
      </c>
      <c r="E1564" t="s">
        <v>6729</v>
      </c>
      <c r="F1564" t="s">
        <v>2407</v>
      </c>
      <c r="G1564" t="s">
        <v>7867</v>
      </c>
      <c r="H1564" t="s">
        <v>118</v>
      </c>
      <c r="I1564" t="s">
        <v>1737</v>
      </c>
      <c r="J1564" t="s">
        <v>39</v>
      </c>
      <c r="K1564" t="b">
        <v>0</v>
      </c>
      <c r="L1564">
        <v>0</v>
      </c>
      <c r="M1564">
        <v>0</v>
      </c>
      <c r="N1564">
        <v>0</v>
      </c>
      <c r="O1564">
        <v>0</v>
      </c>
      <c r="P1564">
        <v>0</v>
      </c>
      <c r="Q1564">
        <v>0</v>
      </c>
    </row>
    <row r="1565" spans="1:17" x14ac:dyDescent="0.3">
      <c r="A1565" t="s">
        <v>41</v>
      </c>
      <c r="B1565">
        <v>67000</v>
      </c>
      <c r="C1565">
        <v>92000</v>
      </c>
      <c r="D1565">
        <f>AVERAGE(Table_Data[[#This Row],[Salary (Min)]:[Salary (Max)]])</f>
        <v>79500</v>
      </c>
      <c r="E1565" t="s">
        <v>6224</v>
      </c>
      <c r="F1565" t="s">
        <v>252</v>
      </c>
      <c r="G1565" t="s">
        <v>7769</v>
      </c>
      <c r="H1565" t="s">
        <v>91</v>
      </c>
      <c r="I1565" t="s">
        <v>366</v>
      </c>
      <c r="J1565" t="s">
        <v>155</v>
      </c>
      <c r="K1565" t="b">
        <v>0</v>
      </c>
      <c r="L1565">
        <v>1</v>
      </c>
      <c r="M1565">
        <v>1</v>
      </c>
      <c r="N1565">
        <v>0</v>
      </c>
      <c r="O1565">
        <v>1</v>
      </c>
      <c r="P1565">
        <v>0</v>
      </c>
      <c r="Q1565">
        <v>1</v>
      </c>
    </row>
    <row r="1566" spans="1:17" x14ac:dyDescent="0.3">
      <c r="A1566" t="s">
        <v>41</v>
      </c>
      <c r="B1566">
        <v>67000</v>
      </c>
      <c r="C1566">
        <v>92000</v>
      </c>
      <c r="D1566">
        <f>AVERAGE(Table_Data[[#This Row],[Salary (Min)]:[Salary (Max)]])</f>
        <v>79500</v>
      </c>
      <c r="E1566" t="s">
        <v>6730</v>
      </c>
      <c r="F1566" t="s">
        <v>252</v>
      </c>
      <c r="G1566" t="s">
        <v>7769</v>
      </c>
      <c r="H1566" t="s">
        <v>72</v>
      </c>
      <c r="I1566" t="s">
        <v>29</v>
      </c>
      <c r="J1566" t="s">
        <v>75</v>
      </c>
      <c r="K1566" t="b">
        <v>0</v>
      </c>
      <c r="L1566">
        <v>1</v>
      </c>
      <c r="M1566">
        <v>0</v>
      </c>
      <c r="N1566">
        <v>0</v>
      </c>
      <c r="O1566">
        <v>0</v>
      </c>
      <c r="P1566">
        <v>0</v>
      </c>
      <c r="Q1566">
        <v>1</v>
      </c>
    </row>
    <row r="1567" spans="1:17" x14ac:dyDescent="0.3">
      <c r="A1567" t="s">
        <v>41</v>
      </c>
      <c r="B1567">
        <v>67000</v>
      </c>
      <c r="C1567">
        <v>92000</v>
      </c>
      <c r="D1567">
        <f>AVERAGE(Table_Data[[#This Row],[Salary (Min)]:[Salary (Max)]])</f>
        <v>79500</v>
      </c>
      <c r="E1567" t="s">
        <v>6725</v>
      </c>
      <c r="F1567" t="s">
        <v>252</v>
      </c>
      <c r="G1567" t="s">
        <v>7769</v>
      </c>
      <c r="H1567" t="s">
        <v>91</v>
      </c>
      <c r="I1567" t="s">
        <v>178</v>
      </c>
      <c r="J1567" t="s">
        <v>39</v>
      </c>
      <c r="K1567" t="b">
        <v>0</v>
      </c>
      <c r="L1567">
        <v>1</v>
      </c>
      <c r="M1567">
        <v>1</v>
      </c>
      <c r="N1567">
        <v>0</v>
      </c>
      <c r="O1567">
        <v>1</v>
      </c>
      <c r="P1567">
        <v>0</v>
      </c>
      <c r="Q1567">
        <v>1</v>
      </c>
    </row>
    <row r="1568" spans="1:17" x14ac:dyDescent="0.3">
      <c r="A1568" t="s">
        <v>41</v>
      </c>
      <c r="B1568">
        <v>67000</v>
      </c>
      <c r="C1568">
        <v>92000</v>
      </c>
      <c r="D1568">
        <f>AVERAGE(Table_Data[[#This Row],[Salary (Min)]:[Salary (Max)]])</f>
        <v>79500</v>
      </c>
      <c r="E1568" t="s">
        <v>6737</v>
      </c>
      <c r="F1568" t="s">
        <v>252</v>
      </c>
      <c r="G1568" t="s">
        <v>7769</v>
      </c>
      <c r="H1568" t="s">
        <v>51</v>
      </c>
      <c r="I1568" t="s">
        <v>1053</v>
      </c>
      <c r="J1568" t="s">
        <v>47</v>
      </c>
      <c r="K1568" t="b">
        <v>0</v>
      </c>
      <c r="L1568">
        <v>1</v>
      </c>
      <c r="M1568">
        <v>1</v>
      </c>
      <c r="N1568">
        <v>0</v>
      </c>
      <c r="O1568">
        <v>0</v>
      </c>
      <c r="P1568">
        <v>0</v>
      </c>
      <c r="Q1568">
        <v>0</v>
      </c>
    </row>
    <row r="1569" spans="1:17" x14ac:dyDescent="0.3">
      <c r="A1569" t="s">
        <v>41</v>
      </c>
      <c r="B1569">
        <v>67000</v>
      </c>
      <c r="C1569">
        <v>92000</v>
      </c>
      <c r="D1569">
        <f>AVERAGE(Table_Data[[#This Row],[Salary (Min)]:[Salary (Max)]])</f>
        <v>79500</v>
      </c>
      <c r="E1569" t="s">
        <v>6738</v>
      </c>
      <c r="F1569" t="s">
        <v>252</v>
      </c>
      <c r="G1569" t="s">
        <v>7769</v>
      </c>
      <c r="H1569" t="s">
        <v>28</v>
      </c>
      <c r="I1569" t="s">
        <v>366</v>
      </c>
      <c r="J1569" t="s">
        <v>132</v>
      </c>
      <c r="K1569" t="b">
        <v>0</v>
      </c>
      <c r="L1569">
        <v>0</v>
      </c>
      <c r="M1569">
        <v>0</v>
      </c>
      <c r="N1569">
        <v>0</v>
      </c>
      <c r="O1569">
        <v>0</v>
      </c>
      <c r="P1569">
        <v>0</v>
      </c>
      <c r="Q1569">
        <v>0</v>
      </c>
    </row>
    <row r="1570" spans="1:17" x14ac:dyDescent="0.3">
      <c r="A1570" t="s">
        <v>41</v>
      </c>
      <c r="B1570">
        <v>67000</v>
      </c>
      <c r="C1570">
        <v>92000</v>
      </c>
      <c r="D1570">
        <f>AVERAGE(Table_Data[[#This Row],[Salary (Min)]:[Salary (Max)]])</f>
        <v>79500</v>
      </c>
      <c r="E1570" t="s">
        <v>6736</v>
      </c>
      <c r="F1570" t="s">
        <v>252</v>
      </c>
      <c r="G1570" t="s">
        <v>7769</v>
      </c>
      <c r="H1570" t="s">
        <v>51</v>
      </c>
      <c r="I1570" t="s">
        <v>178</v>
      </c>
      <c r="J1570" t="s">
        <v>39</v>
      </c>
      <c r="K1570" t="b">
        <v>1</v>
      </c>
      <c r="L1570">
        <v>0</v>
      </c>
      <c r="M1570">
        <v>1</v>
      </c>
      <c r="N1570">
        <v>0</v>
      </c>
      <c r="O1570">
        <v>1</v>
      </c>
      <c r="P1570">
        <v>0</v>
      </c>
      <c r="Q1570">
        <v>0</v>
      </c>
    </row>
    <row r="1571" spans="1:17" x14ac:dyDescent="0.3">
      <c r="A1571" t="s">
        <v>41</v>
      </c>
      <c r="B1571">
        <v>67000</v>
      </c>
      <c r="C1571">
        <v>92000</v>
      </c>
      <c r="D1571">
        <f>AVERAGE(Table_Data[[#This Row],[Salary (Min)]:[Salary (Max)]])</f>
        <v>79500</v>
      </c>
      <c r="E1571" t="s">
        <v>6734</v>
      </c>
      <c r="F1571" t="s">
        <v>2427</v>
      </c>
      <c r="G1571" t="s">
        <v>7868</v>
      </c>
      <c r="H1571" t="s">
        <v>20</v>
      </c>
      <c r="I1571" t="s">
        <v>274</v>
      </c>
      <c r="J1571" t="s">
        <v>39</v>
      </c>
      <c r="K1571" t="b">
        <v>0</v>
      </c>
      <c r="L1571">
        <v>1</v>
      </c>
      <c r="M1571">
        <v>0</v>
      </c>
      <c r="N1571">
        <v>0</v>
      </c>
      <c r="O1571">
        <v>0</v>
      </c>
      <c r="P1571">
        <v>0</v>
      </c>
      <c r="Q1571">
        <v>1</v>
      </c>
    </row>
    <row r="1572" spans="1:17" x14ac:dyDescent="0.3">
      <c r="A1572" t="s">
        <v>41</v>
      </c>
      <c r="B1572">
        <v>67000</v>
      </c>
      <c r="C1572">
        <v>92000</v>
      </c>
      <c r="D1572">
        <f>AVERAGE(Table_Data[[#This Row],[Salary (Min)]:[Salary (Max)]])</f>
        <v>79500</v>
      </c>
      <c r="E1572" t="s">
        <v>6735</v>
      </c>
      <c r="F1572" t="s">
        <v>252</v>
      </c>
      <c r="G1572" t="s">
        <v>7769</v>
      </c>
      <c r="H1572" t="s">
        <v>28</v>
      </c>
      <c r="I1572" t="s">
        <v>194</v>
      </c>
      <c r="J1572" t="s">
        <v>39</v>
      </c>
      <c r="K1572" t="b">
        <v>0</v>
      </c>
      <c r="L1572">
        <v>0</v>
      </c>
      <c r="M1572">
        <v>0</v>
      </c>
      <c r="N1572">
        <v>0</v>
      </c>
      <c r="O1572">
        <v>0</v>
      </c>
      <c r="P1572">
        <v>0</v>
      </c>
      <c r="Q1572">
        <v>1</v>
      </c>
    </row>
    <row r="1573" spans="1:17" x14ac:dyDescent="0.3">
      <c r="A1573" t="s">
        <v>6172</v>
      </c>
      <c r="B1573">
        <v>68000</v>
      </c>
      <c r="C1573">
        <v>87000</v>
      </c>
      <c r="D1573">
        <f>AVERAGE(Table_Data[[#This Row],[Salary (Min)]:[Salary (Max)]])</f>
        <v>77500</v>
      </c>
      <c r="E1573" t="s">
        <v>6799</v>
      </c>
      <c r="F1573" t="s">
        <v>252</v>
      </c>
      <c r="G1573" t="s">
        <v>7769</v>
      </c>
      <c r="H1573" t="s">
        <v>91</v>
      </c>
      <c r="I1573" t="s">
        <v>366</v>
      </c>
      <c r="J1573" t="s">
        <v>441</v>
      </c>
      <c r="K1573" t="b">
        <v>0</v>
      </c>
      <c r="L1573">
        <v>0</v>
      </c>
      <c r="M1573">
        <v>0</v>
      </c>
      <c r="N1573">
        <v>0</v>
      </c>
      <c r="O1573">
        <v>0</v>
      </c>
      <c r="P1573">
        <v>0</v>
      </c>
      <c r="Q1573">
        <v>0</v>
      </c>
    </row>
    <row r="1574" spans="1:17" x14ac:dyDescent="0.3">
      <c r="A1574" t="s">
        <v>41</v>
      </c>
      <c r="B1574">
        <v>68000</v>
      </c>
      <c r="C1574">
        <v>87000</v>
      </c>
      <c r="D1574">
        <f>AVERAGE(Table_Data[[#This Row],[Salary (Min)]:[Salary (Max)]])</f>
        <v>77500</v>
      </c>
      <c r="E1574" t="s">
        <v>6224</v>
      </c>
      <c r="F1574" t="s">
        <v>2680</v>
      </c>
      <c r="G1574" t="s">
        <v>7869</v>
      </c>
      <c r="H1574" t="s">
        <v>91</v>
      </c>
      <c r="I1574" t="s">
        <v>366</v>
      </c>
      <c r="J1574" t="s">
        <v>155</v>
      </c>
      <c r="K1574" t="b">
        <v>0</v>
      </c>
      <c r="L1574">
        <v>0</v>
      </c>
      <c r="M1574">
        <v>0</v>
      </c>
      <c r="N1574">
        <v>0</v>
      </c>
      <c r="O1574">
        <v>0</v>
      </c>
      <c r="P1574">
        <v>0</v>
      </c>
      <c r="Q1574">
        <v>0</v>
      </c>
    </row>
    <row r="1575" spans="1:17" x14ac:dyDescent="0.3">
      <c r="A1575" t="s">
        <v>41</v>
      </c>
      <c r="B1575">
        <v>68000</v>
      </c>
      <c r="C1575">
        <v>87000</v>
      </c>
      <c r="D1575">
        <f>AVERAGE(Table_Data[[#This Row],[Salary (Min)]:[Salary (Max)]])</f>
        <v>77500</v>
      </c>
      <c r="E1575" t="s">
        <v>6800</v>
      </c>
      <c r="F1575" t="s">
        <v>252</v>
      </c>
      <c r="G1575" t="s">
        <v>7769</v>
      </c>
      <c r="H1575" t="s">
        <v>35</v>
      </c>
      <c r="I1575" t="s">
        <v>406</v>
      </c>
      <c r="J1575" t="s">
        <v>39</v>
      </c>
      <c r="K1575" t="b">
        <v>0</v>
      </c>
      <c r="L1575">
        <v>1</v>
      </c>
      <c r="M1575">
        <v>0</v>
      </c>
      <c r="N1575">
        <v>0</v>
      </c>
      <c r="O1575">
        <v>0</v>
      </c>
      <c r="P1575">
        <v>0</v>
      </c>
      <c r="Q1575">
        <v>1</v>
      </c>
    </row>
    <row r="1576" spans="1:17" x14ac:dyDescent="0.3">
      <c r="A1576" t="s">
        <v>41</v>
      </c>
      <c r="B1576">
        <v>68000</v>
      </c>
      <c r="C1576">
        <v>87000</v>
      </c>
      <c r="D1576">
        <f>AVERAGE(Table_Data[[#This Row],[Salary (Min)]:[Salary (Max)]])</f>
        <v>77500</v>
      </c>
      <c r="E1576" t="s">
        <v>6311</v>
      </c>
      <c r="F1576" t="s">
        <v>252</v>
      </c>
      <c r="G1576" t="s">
        <v>7769</v>
      </c>
      <c r="H1576" t="s">
        <v>35</v>
      </c>
      <c r="I1576" t="s">
        <v>46</v>
      </c>
      <c r="J1576" t="s">
        <v>120</v>
      </c>
      <c r="K1576" t="b">
        <v>1</v>
      </c>
      <c r="L1576">
        <v>1</v>
      </c>
      <c r="M1576">
        <v>1</v>
      </c>
      <c r="N1576">
        <v>0</v>
      </c>
      <c r="O1576">
        <v>0</v>
      </c>
      <c r="P1576">
        <v>0</v>
      </c>
      <c r="Q1576">
        <v>1</v>
      </c>
    </row>
    <row r="1577" spans="1:17" x14ac:dyDescent="0.3">
      <c r="A1577" t="s">
        <v>41</v>
      </c>
      <c r="B1577">
        <v>68000</v>
      </c>
      <c r="C1577">
        <v>87000</v>
      </c>
      <c r="D1577">
        <f>AVERAGE(Table_Data[[#This Row],[Salary (Min)]:[Salary (Max)]])</f>
        <v>77500</v>
      </c>
      <c r="E1577" t="s">
        <v>6802</v>
      </c>
      <c r="F1577" t="s">
        <v>2260</v>
      </c>
      <c r="G1577" t="s">
        <v>7773</v>
      </c>
      <c r="H1577" t="s">
        <v>28</v>
      </c>
      <c r="I1577" t="s">
        <v>194</v>
      </c>
      <c r="J1577" t="s">
        <v>132</v>
      </c>
      <c r="K1577" t="b">
        <v>0</v>
      </c>
      <c r="L1577">
        <v>0</v>
      </c>
      <c r="M1577">
        <v>0</v>
      </c>
      <c r="N1577">
        <v>0</v>
      </c>
      <c r="O1577">
        <v>0</v>
      </c>
      <c r="P1577">
        <v>0</v>
      </c>
      <c r="Q1577">
        <v>0</v>
      </c>
    </row>
    <row r="1578" spans="1:17" x14ac:dyDescent="0.3">
      <c r="A1578" t="s">
        <v>41</v>
      </c>
      <c r="B1578">
        <v>68000</v>
      </c>
      <c r="C1578">
        <v>87000</v>
      </c>
      <c r="D1578">
        <f>AVERAGE(Table_Data[[#This Row],[Salary (Min)]:[Salary (Max)]])</f>
        <v>77500</v>
      </c>
      <c r="E1578" t="s">
        <v>6224</v>
      </c>
      <c r="F1578" t="s">
        <v>252</v>
      </c>
      <c r="G1578" t="s">
        <v>7769</v>
      </c>
      <c r="H1578" t="s">
        <v>91</v>
      </c>
      <c r="I1578" t="s">
        <v>366</v>
      </c>
      <c r="J1578" t="s">
        <v>155</v>
      </c>
      <c r="K1578" t="b">
        <v>0</v>
      </c>
      <c r="L1578">
        <v>0</v>
      </c>
      <c r="M1578">
        <v>0</v>
      </c>
      <c r="N1578">
        <v>0</v>
      </c>
      <c r="O1578">
        <v>0</v>
      </c>
      <c r="P1578">
        <v>0</v>
      </c>
      <c r="Q1578">
        <v>0</v>
      </c>
    </row>
    <row r="1579" spans="1:17" x14ac:dyDescent="0.3">
      <c r="A1579" t="s">
        <v>6172</v>
      </c>
      <c r="B1579">
        <v>68000</v>
      </c>
      <c r="C1579">
        <v>87000</v>
      </c>
      <c r="D1579">
        <f>AVERAGE(Table_Data[[#This Row],[Salary (Min)]:[Salary (Max)]])</f>
        <v>77500</v>
      </c>
      <c r="E1579" t="s">
        <v>6788</v>
      </c>
      <c r="F1579" t="s">
        <v>2427</v>
      </c>
      <c r="G1579" t="s">
        <v>7868</v>
      </c>
      <c r="H1579" t="s">
        <v>28</v>
      </c>
      <c r="I1579" t="s">
        <v>2621</v>
      </c>
      <c r="J1579" t="s">
        <v>132</v>
      </c>
      <c r="K1579" t="b">
        <v>0</v>
      </c>
      <c r="L1579">
        <v>0</v>
      </c>
      <c r="M1579">
        <v>0</v>
      </c>
      <c r="N1579">
        <v>0</v>
      </c>
      <c r="O1579">
        <v>0</v>
      </c>
      <c r="P1579">
        <v>0</v>
      </c>
      <c r="Q1579">
        <v>1</v>
      </c>
    </row>
    <row r="1580" spans="1:17" x14ac:dyDescent="0.3">
      <c r="A1580" t="s">
        <v>41</v>
      </c>
      <c r="B1580">
        <v>68000</v>
      </c>
      <c r="C1580">
        <v>87000</v>
      </c>
      <c r="D1580">
        <f>AVERAGE(Table_Data[[#This Row],[Salary (Min)]:[Salary (Max)]])</f>
        <v>77500</v>
      </c>
      <c r="E1580" t="s">
        <v>6797</v>
      </c>
      <c r="F1580" t="s">
        <v>252</v>
      </c>
      <c r="G1580" t="s">
        <v>7769</v>
      </c>
      <c r="H1580" t="s">
        <v>35</v>
      </c>
      <c r="I1580" t="s">
        <v>29</v>
      </c>
      <c r="J1580" t="s">
        <v>39</v>
      </c>
      <c r="K1580" t="b">
        <v>0</v>
      </c>
      <c r="L1580">
        <v>1</v>
      </c>
      <c r="M1580">
        <v>0</v>
      </c>
      <c r="N1580">
        <v>0</v>
      </c>
      <c r="O1580">
        <v>0</v>
      </c>
      <c r="P1580">
        <v>0</v>
      </c>
      <c r="Q1580">
        <v>1</v>
      </c>
    </row>
    <row r="1581" spans="1:17" x14ac:dyDescent="0.3">
      <c r="A1581" t="s">
        <v>41</v>
      </c>
      <c r="B1581">
        <v>68000</v>
      </c>
      <c r="C1581">
        <v>87000</v>
      </c>
      <c r="D1581">
        <f>AVERAGE(Table_Data[[#This Row],[Salary (Min)]:[Salary (Max)]])</f>
        <v>77500</v>
      </c>
      <c r="E1581" t="s">
        <v>6798</v>
      </c>
      <c r="F1581" t="s">
        <v>252</v>
      </c>
      <c r="G1581" t="s">
        <v>7769</v>
      </c>
      <c r="H1581" t="s">
        <v>28</v>
      </c>
      <c r="I1581" t="s">
        <v>66</v>
      </c>
      <c r="J1581" t="s">
        <v>132</v>
      </c>
      <c r="K1581" t="b">
        <v>0</v>
      </c>
      <c r="L1581">
        <v>1</v>
      </c>
      <c r="M1581">
        <v>0</v>
      </c>
      <c r="N1581">
        <v>0</v>
      </c>
      <c r="O1581">
        <v>0</v>
      </c>
      <c r="P1581">
        <v>0</v>
      </c>
      <c r="Q1581">
        <v>0</v>
      </c>
    </row>
    <row r="1582" spans="1:17" x14ac:dyDescent="0.3">
      <c r="A1582" t="s">
        <v>41</v>
      </c>
      <c r="B1582">
        <v>68000</v>
      </c>
      <c r="C1582">
        <v>87000</v>
      </c>
      <c r="D1582">
        <f>AVERAGE(Table_Data[[#This Row],[Salary (Min)]:[Salary (Max)]])</f>
        <v>77500</v>
      </c>
      <c r="E1582" t="s">
        <v>6731</v>
      </c>
      <c r="F1582" t="s">
        <v>252</v>
      </c>
      <c r="G1582" t="s">
        <v>7769</v>
      </c>
      <c r="H1582" t="s">
        <v>35</v>
      </c>
      <c r="I1582" t="s">
        <v>222</v>
      </c>
      <c r="J1582" t="s">
        <v>24</v>
      </c>
      <c r="K1582" t="b">
        <v>0</v>
      </c>
      <c r="L1582">
        <v>0</v>
      </c>
      <c r="M1582">
        <v>0</v>
      </c>
      <c r="N1582">
        <v>0</v>
      </c>
      <c r="O1582">
        <v>0</v>
      </c>
      <c r="P1582">
        <v>0</v>
      </c>
      <c r="Q1582">
        <v>0</v>
      </c>
    </row>
    <row r="1583" spans="1:17" x14ac:dyDescent="0.3">
      <c r="A1583" t="s">
        <v>41</v>
      </c>
      <c r="B1583">
        <v>68000</v>
      </c>
      <c r="C1583">
        <v>87000</v>
      </c>
      <c r="D1583">
        <f>AVERAGE(Table_Data[[#This Row],[Salary (Min)]:[Salary (Max)]])</f>
        <v>77500</v>
      </c>
      <c r="E1583" t="s">
        <v>6725</v>
      </c>
      <c r="F1583" t="s">
        <v>252</v>
      </c>
      <c r="G1583" t="s">
        <v>7769</v>
      </c>
      <c r="H1583" t="s">
        <v>91</v>
      </c>
      <c r="I1583" t="s">
        <v>178</v>
      </c>
      <c r="J1583" t="s">
        <v>39</v>
      </c>
      <c r="K1583" t="b">
        <v>0</v>
      </c>
      <c r="L1583">
        <v>1</v>
      </c>
      <c r="M1583">
        <v>0</v>
      </c>
      <c r="N1583">
        <v>0</v>
      </c>
      <c r="O1583">
        <v>0</v>
      </c>
      <c r="P1583">
        <v>0</v>
      </c>
      <c r="Q1583">
        <v>0</v>
      </c>
    </row>
    <row r="1584" spans="1:17" x14ac:dyDescent="0.3">
      <c r="A1584" t="s">
        <v>41</v>
      </c>
      <c r="B1584">
        <v>68000</v>
      </c>
      <c r="C1584">
        <v>87000</v>
      </c>
      <c r="D1584">
        <f>AVERAGE(Table_Data[[#This Row],[Salary (Min)]:[Salary (Max)]])</f>
        <v>77500</v>
      </c>
      <c r="E1584" t="s">
        <v>6766</v>
      </c>
      <c r="F1584" t="s">
        <v>252</v>
      </c>
      <c r="G1584" t="s">
        <v>7769</v>
      </c>
      <c r="H1584" t="s">
        <v>137</v>
      </c>
      <c r="I1584" t="s">
        <v>563</v>
      </c>
      <c r="J1584" t="s">
        <v>39</v>
      </c>
      <c r="K1584" t="b">
        <v>0</v>
      </c>
      <c r="L1584">
        <v>0</v>
      </c>
      <c r="M1584">
        <v>0</v>
      </c>
      <c r="N1584">
        <v>0</v>
      </c>
      <c r="O1584">
        <v>0</v>
      </c>
      <c r="P1584">
        <v>0</v>
      </c>
      <c r="Q1584">
        <v>0</v>
      </c>
    </row>
    <row r="1585" spans="1:17" x14ac:dyDescent="0.3">
      <c r="A1585" t="s">
        <v>6172</v>
      </c>
      <c r="B1585">
        <v>68000</v>
      </c>
      <c r="C1585">
        <v>87000</v>
      </c>
      <c r="D1585">
        <f>AVERAGE(Table_Data[[#This Row],[Salary (Min)]:[Salary (Max)]])</f>
        <v>77500</v>
      </c>
      <c r="E1585" t="s">
        <v>6799</v>
      </c>
      <c r="F1585" t="s">
        <v>252</v>
      </c>
      <c r="G1585" t="s">
        <v>7769</v>
      </c>
      <c r="H1585" t="s">
        <v>91</v>
      </c>
      <c r="I1585" t="s">
        <v>99</v>
      </c>
      <c r="J1585" t="s">
        <v>39</v>
      </c>
      <c r="K1585" t="b">
        <v>0</v>
      </c>
      <c r="L1585">
        <v>1</v>
      </c>
      <c r="M1585">
        <v>0</v>
      </c>
      <c r="N1585">
        <v>0</v>
      </c>
      <c r="O1585">
        <v>0</v>
      </c>
      <c r="P1585">
        <v>0</v>
      </c>
      <c r="Q1585">
        <v>0</v>
      </c>
    </row>
    <row r="1586" spans="1:17" x14ac:dyDescent="0.3">
      <c r="A1586" t="s">
        <v>41</v>
      </c>
      <c r="B1586">
        <v>69000</v>
      </c>
      <c r="C1586">
        <v>127000</v>
      </c>
      <c r="D1586">
        <f>AVERAGE(Table_Data[[#This Row],[Salary (Min)]:[Salary (Max)]])</f>
        <v>98000</v>
      </c>
      <c r="E1586" t="s">
        <v>7236</v>
      </c>
      <c r="F1586" t="s">
        <v>351</v>
      </c>
      <c r="G1586" t="s">
        <v>7656</v>
      </c>
      <c r="H1586" t="s">
        <v>35</v>
      </c>
      <c r="I1586" t="s">
        <v>46</v>
      </c>
      <c r="J1586" t="s">
        <v>24</v>
      </c>
      <c r="K1586" t="b">
        <v>0</v>
      </c>
      <c r="L1586">
        <v>1</v>
      </c>
      <c r="M1586">
        <v>1</v>
      </c>
      <c r="N1586">
        <v>0</v>
      </c>
      <c r="O1586">
        <v>0</v>
      </c>
      <c r="P1586">
        <v>0</v>
      </c>
      <c r="Q1586">
        <v>0</v>
      </c>
    </row>
    <row r="1587" spans="1:17" x14ac:dyDescent="0.3">
      <c r="A1587" t="s">
        <v>41</v>
      </c>
      <c r="B1587">
        <v>69000</v>
      </c>
      <c r="C1587">
        <v>127000</v>
      </c>
      <c r="D1587">
        <f>AVERAGE(Table_Data[[#This Row],[Salary (Min)]:[Salary (Max)]])</f>
        <v>98000</v>
      </c>
      <c r="E1587" t="s">
        <v>7237</v>
      </c>
      <c r="F1587" t="s">
        <v>4378</v>
      </c>
      <c r="G1587" t="s">
        <v>7870</v>
      </c>
      <c r="H1587" t="s">
        <v>72</v>
      </c>
      <c r="I1587" t="s">
        <v>563</v>
      </c>
      <c r="J1587" t="s">
        <v>39</v>
      </c>
      <c r="K1587" t="b">
        <v>0</v>
      </c>
      <c r="L1587">
        <v>1</v>
      </c>
      <c r="M1587">
        <v>1</v>
      </c>
      <c r="N1587">
        <v>0</v>
      </c>
      <c r="O1587">
        <v>0</v>
      </c>
      <c r="P1587">
        <v>0</v>
      </c>
      <c r="Q1587">
        <v>1</v>
      </c>
    </row>
    <row r="1588" spans="1:17" x14ac:dyDescent="0.3">
      <c r="A1588" t="s">
        <v>41</v>
      </c>
      <c r="B1588">
        <v>69000</v>
      </c>
      <c r="C1588">
        <v>127000</v>
      </c>
      <c r="D1588">
        <f>AVERAGE(Table_Data[[#This Row],[Salary (Min)]:[Salary (Max)]])</f>
        <v>98000</v>
      </c>
      <c r="E1588" t="s">
        <v>7077</v>
      </c>
      <c r="F1588" t="s">
        <v>2038</v>
      </c>
      <c r="G1588" t="s">
        <v>7660</v>
      </c>
      <c r="H1588" t="s">
        <v>118</v>
      </c>
      <c r="I1588" t="s">
        <v>222</v>
      </c>
      <c r="J1588" t="s">
        <v>160</v>
      </c>
      <c r="K1588" t="b">
        <v>0</v>
      </c>
      <c r="L1588">
        <v>1</v>
      </c>
      <c r="M1588">
        <v>1</v>
      </c>
      <c r="N1588">
        <v>0</v>
      </c>
      <c r="O1588">
        <v>0</v>
      </c>
      <c r="P1588">
        <v>0</v>
      </c>
      <c r="Q1588">
        <v>0</v>
      </c>
    </row>
    <row r="1589" spans="1:17" x14ac:dyDescent="0.3">
      <c r="A1589" t="s">
        <v>41</v>
      </c>
      <c r="B1589">
        <v>69000</v>
      </c>
      <c r="C1589">
        <v>127000</v>
      </c>
      <c r="D1589">
        <f>AVERAGE(Table_Data[[#This Row],[Salary (Min)]:[Salary (Max)]])</f>
        <v>98000</v>
      </c>
      <c r="E1589" t="s">
        <v>7201</v>
      </c>
      <c r="F1589" t="s">
        <v>131</v>
      </c>
      <c r="G1589" t="s">
        <v>7664</v>
      </c>
      <c r="H1589" t="s">
        <v>51</v>
      </c>
      <c r="I1589" t="s">
        <v>46</v>
      </c>
      <c r="J1589" t="s">
        <v>47</v>
      </c>
      <c r="K1589" t="b">
        <v>0</v>
      </c>
      <c r="L1589">
        <v>0</v>
      </c>
      <c r="M1589">
        <v>0</v>
      </c>
      <c r="N1589">
        <v>0</v>
      </c>
      <c r="O1589">
        <v>0</v>
      </c>
      <c r="P1589">
        <v>0</v>
      </c>
      <c r="Q1589">
        <v>1</v>
      </c>
    </row>
    <row r="1590" spans="1:17" x14ac:dyDescent="0.3">
      <c r="A1590" t="s">
        <v>41</v>
      </c>
      <c r="B1590">
        <v>69000</v>
      </c>
      <c r="C1590">
        <v>127000</v>
      </c>
      <c r="D1590">
        <f>AVERAGE(Table_Data[[#This Row],[Salary (Min)]:[Salary (Max)]])</f>
        <v>98000</v>
      </c>
      <c r="E1590" t="s">
        <v>7235</v>
      </c>
      <c r="F1590" t="s">
        <v>257</v>
      </c>
      <c r="G1590" t="s">
        <v>7663</v>
      </c>
      <c r="H1590" t="s">
        <v>35</v>
      </c>
      <c r="I1590" t="s">
        <v>222</v>
      </c>
      <c r="J1590" t="s">
        <v>24</v>
      </c>
      <c r="K1590" t="b">
        <v>0</v>
      </c>
      <c r="L1590">
        <v>1</v>
      </c>
      <c r="M1590">
        <v>1</v>
      </c>
      <c r="N1590">
        <v>0</v>
      </c>
      <c r="O1590">
        <v>1</v>
      </c>
      <c r="P1590">
        <v>0</v>
      </c>
      <c r="Q1590">
        <v>1</v>
      </c>
    </row>
    <row r="1591" spans="1:17" x14ac:dyDescent="0.3">
      <c r="A1591" t="s">
        <v>41</v>
      </c>
      <c r="B1591">
        <v>69000</v>
      </c>
      <c r="C1591">
        <v>127000</v>
      </c>
      <c r="D1591">
        <f>AVERAGE(Table_Data[[#This Row],[Salary (Min)]:[Salary (Max)]])</f>
        <v>98000</v>
      </c>
      <c r="E1591" t="s">
        <v>6252</v>
      </c>
      <c r="F1591" t="s">
        <v>257</v>
      </c>
      <c r="G1591" t="s">
        <v>7663</v>
      </c>
      <c r="H1591" t="s">
        <v>28</v>
      </c>
      <c r="I1591" t="s">
        <v>222</v>
      </c>
      <c r="J1591" t="s">
        <v>31</v>
      </c>
      <c r="K1591" t="b">
        <v>0</v>
      </c>
      <c r="L1591">
        <v>1</v>
      </c>
      <c r="M1591">
        <v>1</v>
      </c>
      <c r="N1591">
        <v>0</v>
      </c>
      <c r="O1591">
        <v>1</v>
      </c>
      <c r="P1591">
        <v>0</v>
      </c>
      <c r="Q1591">
        <v>1</v>
      </c>
    </row>
    <row r="1592" spans="1:17" x14ac:dyDescent="0.3">
      <c r="A1592" t="s">
        <v>6172</v>
      </c>
      <c r="B1592">
        <v>69000</v>
      </c>
      <c r="C1592">
        <v>127000</v>
      </c>
      <c r="D1592">
        <f>AVERAGE(Table_Data[[#This Row],[Salary (Min)]:[Salary (Max)]])</f>
        <v>98000</v>
      </c>
      <c r="E1592" t="s">
        <v>7207</v>
      </c>
      <c r="F1592" t="s">
        <v>976</v>
      </c>
      <c r="G1592" t="s">
        <v>7657</v>
      </c>
      <c r="H1592" t="s">
        <v>118</v>
      </c>
      <c r="I1592" t="s">
        <v>46</v>
      </c>
      <c r="J1592" t="s">
        <v>39</v>
      </c>
      <c r="K1592" t="b">
        <v>0</v>
      </c>
      <c r="L1592">
        <v>1</v>
      </c>
      <c r="M1592">
        <v>1</v>
      </c>
      <c r="N1592">
        <v>0</v>
      </c>
      <c r="O1592">
        <v>1</v>
      </c>
      <c r="P1592">
        <v>0</v>
      </c>
      <c r="Q1592">
        <v>1</v>
      </c>
    </row>
    <row r="1593" spans="1:17" x14ac:dyDescent="0.3">
      <c r="A1593" t="s">
        <v>41</v>
      </c>
      <c r="B1593">
        <v>69000</v>
      </c>
      <c r="C1593">
        <v>127000</v>
      </c>
      <c r="D1593">
        <f>AVERAGE(Table_Data[[#This Row],[Salary (Min)]:[Salary (Max)]])</f>
        <v>98000</v>
      </c>
      <c r="E1593" t="s">
        <v>6635</v>
      </c>
      <c r="F1593" t="s">
        <v>976</v>
      </c>
      <c r="G1593" t="s">
        <v>7657</v>
      </c>
      <c r="H1593" t="s">
        <v>28</v>
      </c>
      <c r="I1593" t="s">
        <v>202</v>
      </c>
      <c r="J1593" t="s">
        <v>132</v>
      </c>
      <c r="K1593" t="b">
        <v>0</v>
      </c>
      <c r="L1593">
        <v>1</v>
      </c>
      <c r="M1593">
        <v>0</v>
      </c>
      <c r="N1593">
        <v>0</v>
      </c>
      <c r="O1593">
        <v>0</v>
      </c>
      <c r="P1593">
        <v>0</v>
      </c>
      <c r="Q1593">
        <v>1</v>
      </c>
    </row>
    <row r="1594" spans="1:17" x14ac:dyDescent="0.3">
      <c r="A1594" t="s">
        <v>41</v>
      </c>
      <c r="B1594">
        <v>69000</v>
      </c>
      <c r="C1594">
        <v>127000</v>
      </c>
      <c r="D1594">
        <f>AVERAGE(Table_Data[[#This Row],[Salary (Min)]:[Salary (Max)]])</f>
        <v>98000</v>
      </c>
      <c r="E1594" t="s">
        <v>7242</v>
      </c>
      <c r="F1594" t="s">
        <v>241</v>
      </c>
      <c r="G1594" t="s">
        <v>7655</v>
      </c>
      <c r="H1594" t="s">
        <v>118</v>
      </c>
      <c r="I1594" t="s">
        <v>46</v>
      </c>
      <c r="J1594" t="s">
        <v>39</v>
      </c>
      <c r="K1594" t="b">
        <v>0</v>
      </c>
      <c r="L1594">
        <v>1</v>
      </c>
      <c r="M1594">
        <v>1</v>
      </c>
      <c r="N1594">
        <v>0</v>
      </c>
      <c r="O1594">
        <v>1</v>
      </c>
      <c r="P1594">
        <v>0</v>
      </c>
      <c r="Q1594">
        <v>1</v>
      </c>
    </row>
    <row r="1595" spans="1:17" x14ac:dyDescent="0.3">
      <c r="A1595" t="s">
        <v>41</v>
      </c>
      <c r="B1595">
        <v>69000</v>
      </c>
      <c r="C1595">
        <v>127000</v>
      </c>
      <c r="D1595">
        <f>AVERAGE(Table_Data[[#This Row],[Salary (Min)]:[Salary (Max)]])</f>
        <v>98000</v>
      </c>
      <c r="E1595" t="s">
        <v>7241</v>
      </c>
      <c r="F1595" t="s">
        <v>241</v>
      </c>
      <c r="G1595" t="s">
        <v>7655</v>
      </c>
      <c r="H1595" t="s">
        <v>118</v>
      </c>
      <c r="I1595" t="s">
        <v>46</v>
      </c>
      <c r="J1595" t="s">
        <v>160</v>
      </c>
      <c r="K1595" t="b">
        <v>0</v>
      </c>
      <c r="L1595">
        <v>1</v>
      </c>
      <c r="M1595">
        <v>1</v>
      </c>
      <c r="N1595">
        <v>1</v>
      </c>
      <c r="O1595">
        <v>1</v>
      </c>
      <c r="P1595">
        <v>0</v>
      </c>
      <c r="Q1595">
        <v>1</v>
      </c>
    </row>
    <row r="1596" spans="1:17" x14ac:dyDescent="0.3">
      <c r="A1596" t="s">
        <v>41</v>
      </c>
      <c r="B1596">
        <v>69000</v>
      </c>
      <c r="C1596">
        <v>127000</v>
      </c>
      <c r="D1596">
        <f>AVERAGE(Table_Data[[#This Row],[Salary (Min)]:[Salary (Max)]])</f>
        <v>98000</v>
      </c>
      <c r="E1596" t="s">
        <v>7238</v>
      </c>
      <c r="F1596" t="s">
        <v>241</v>
      </c>
      <c r="G1596" t="s">
        <v>7655</v>
      </c>
      <c r="H1596" t="s">
        <v>35</v>
      </c>
      <c r="I1596" t="s">
        <v>46</v>
      </c>
      <c r="J1596" t="s">
        <v>24</v>
      </c>
      <c r="K1596" t="b">
        <v>0</v>
      </c>
      <c r="L1596">
        <v>1</v>
      </c>
      <c r="M1596">
        <v>1</v>
      </c>
      <c r="N1596">
        <v>0</v>
      </c>
      <c r="O1596">
        <v>1</v>
      </c>
      <c r="P1596">
        <v>0</v>
      </c>
      <c r="Q1596">
        <v>1</v>
      </c>
    </row>
    <row r="1597" spans="1:17" x14ac:dyDescent="0.3">
      <c r="A1597" t="s">
        <v>41</v>
      </c>
      <c r="B1597">
        <v>69000</v>
      </c>
      <c r="C1597">
        <v>127000</v>
      </c>
      <c r="D1597">
        <f>AVERAGE(Table_Data[[#This Row],[Salary (Min)]:[Salary (Max)]])</f>
        <v>98000</v>
      </c>
      <c r="E1597" t="s">
        <v>7239</v>
      </c>
      <c r="F1597" t="s">
        <v>257</v>
      </c>
      <c r="G1597" t="s">
        <v>7663</v>
      </c>
      <c r="H1597" t="s">
        <v>28</v>
      </c>
      <c r="I1597" t="s">
        <v>475</v>
      </c>
      <c r="J1597" t="s">
        <v>132</v>
      </c>
      <c r="K1597" t="b">
        <v>0</v>
      </c>
      <c r="L1597">
        <v>1</v>
      </c>
      <c r="M1597">
        <v>1</v>
      </c>
      <c r="N1597">
        <v>0</v>
      </c>
      <c r="O1597">
        <v>1</v>
      </c>
      <c r="P1597">
        <v>0</v>
      </c>
      <c r="Q1597">
        <v>1</v>
      </c>
    </row>
    <row r="1598" spans="1:17" x14ac:dyDescent="0.3">
      <c r="A1598" t="s">
        <v>41</v>
      </c>
      <c r="B1598">
        <v>69000</v>
      </c>
      <c r="C1598">
        <v>127000</v>
      </c>
      <c r="D1598">
        <f>AVERAGE(Table_Data[[#This Row],[Salary (Min)]:[Salary (Max)]])</f>
        <v>98000</v>
      </c>
      <c r="E1598" t="s">
        <v>7240</v>
      </c>
      <c r="F1598" t="s">
        <v>241</v>
      </c>
      <c r="G1598" t="s">
        <v>7655</v>
      </c>
      <c r="H1598" t="s">
        <v>118</v>
      </c>
      <c r="I1598" t="s">
        <v>46</v>
      </c>
      <c r="J1598" t="s">
        <v>39</v>
      </c>
      <c r="K1598" t="b">
        <v>0</v>
      </c>
      <c r="L1598">
        <v>1</v>
      </c>
      <c r="M1598">
        <v>1</v>
      </c>
      <c r="N1598">
        <v>0</v>
      </c>
      <c r="O1598">
        <v>0</v>
      </c>
      <c r="P1598">
        <v>0</v>
      </c>
      <c r="Q1598">
        <v>0</v>
      </c>
    </row>
    <row r="1599" spans="1:17" x14ac:dyDescent="0.3">
      <c r="A1599" t="s">
        <v>41</v>
      </c>
      <c r="B1599">
        <v>69000</v>
      </c>
      <c r="C1599">
        <v>127000</v>
      </c>
      <c r="D1599">
        <f>AVERAGE(Table_Data[[#This Row],[Salary (Min)]:[Salary (Max)]])</f>
        <v>98000</v>
      </c>
      <c r="E1599" t="s">
        <v>7227</v>
      </c>
      <c r="F1599" t="s">
        <v>4270</v>
      </c>
      <c r="G1599" t="s">
        <v>7658</v>
      </c>
      <c r="H1599" t="s">
        <v>118</v>
      </c>
      <c r="I1599" t="s">
        <v>46</v>
      </c>
      <c r="J1599" t="s">
        <v>39</v>
      </c>
      <c r="K1599" t="b">
        <v>0</v>
      </c>
      <c r="L1599">
        <v>1</v>
      </c>
      <c r="M1599">
        <v>0</v>
      </c>
      <c r="N1599">
        <v>0</v>
      </c>
      <c r="O1599">
        <v>0</v>
      </c>
      <c r="P1599">
        <v>0</v>
      </c>
      <c r="Q1599">
        <v>1</v>
      </c>
    </row>
    <row r="1600" spans="1:17" x14ac:dyDescent="0.3">
      <c r="A1600" t="s">
        <v>41</v>
      </c>
      <c r="B1600">
        <v>69000</v>
      </c>
      <c r="C1600">
        <v>127000</v>
      </c>
      <c r="D1600">
        <f>AVERAGE(Table_Data[[#This Row],[Salary (Min)]:[Salary (Max)]])</f>
        <v>98000</v>
      </c>
      <c r="E1600" t="s">
        <v>6635</v>
      </c>
      <c r="F1600" t="s">
        <v>976</v>
      </c>
      <c r="G1600" t="s">
        <v>7657</v>
      </c>
      <c r="H1600" t="s">
        <v>28</v>
      </c>
      <c r="I1600" t="s">
        <v>202</v>
      </c>
      <c r="J1600" t="s">
        <v>132</v>
      </c>
      <c r="K1600" t="b">
        <v>0</v>
      </c>
      <c r="L1600">
        <v>0</v>
      </c>
      <c r="M1600">
        <v>0</v>
      </c>
      <c r="N1600">
        <v>0</v>
      </c>
      <c r="O1600">
        <v>0</v>
      </c>
      <c r="P1600">
        <v>0</v>
      </c>
      <c r="Q1600">
        <v>0</v>
      </c>
    </row>
    <row r="1601" spans="1:17" x14ac:dyDescent="0.3">
      <c r="A1601" t="s">
        <v>41</v>
      </c>
      <c r="B1601">
        <v>69000</v>
      </c>
      <c r="C1601">
        <v>127000</v>
      </c>
      <c r="D1601">
        <f>AVERAGE(Table_Data[[#This Row],[Salary (Min)]:[Salary (Max)]])</f>
        <v>98000</v>
      </c>
      <c r="E1601" t="s">
        <v>7226</v>
      </c>
      <c r="F1601" t="s">
        <v>241</v>
      </c>
      <c r="G1601" t="s">
        <v>7655</v>
      </c>
      <c r="H1601" t="s">
        <v>72</v>
      </c>
      <c r="I1601" t="s">
        <v>202</v>
      </c>
      <c r="J1601" t="s">
        <v>75</v>
      </c>
      <c r="K1601" t="b">
        <v>0</v>
      </c>
      <c r="L1601">
        <v>0</v>
      </c>
      <c r="M1601">
        <v>0</v>
      </c>
      <c r="N1601">
        <v>0</v>
      </c>
      <c r="O1601">
        <v>0</v>
      </c>
      <c r="P1601">
        <v>0</v>
      </c>
      <c r="Q1601">
        <v>0</v>
      </c>
    </row>
    <row r="1602" spans="1:17" x14ac:dyDescent="0.3">
      <c r="A1602" t="s">
        <v>41</v>
      </c>
      <c r="B1602">
        <v>69000</v>
      </c>
      <c r="C1602">
        <v>127000</v>
      </c>
      <c r="D1602">
        <f>AVERAGE(Table_Data[[#This Row],[Salary (Min)]:[Salary (Max)]])</f>
        <v>98000</v>
      </c>
      <c r="E1602" t="s">
        <v>7224</v>
      </c>
      <c r="F1602" t="s">
        <v>4378</v>
      </c>
      <c r="G1602" t="s">
        <v>7870</v>
      </c>
      <c r="H1602" t="s">
        <v>28</v>
      </c>
      <c r="I1602" t="s">
        <v>563</v>
      </c>
      <c r="J1602" t="s">
        <v>132</v>
      </c>
      <c r="K1602" t="b">
        <v>0</v>
      </c>
      <c r="L1602">
        <v>0</v>
      </c>
      <c r="M1602">
        <v>0</v>
      </c>
      <c r="N1602">
        <v>0</v>
      </c>
      <c r="O1602">
        <v>0</v>
      </c>
      <c r="P1602">
        <v>0</v>
      </c>
      <c r="Q1602">
        <v>0</v>
      </c>
    </row>
    <row r="1603" spans="1:17" x14ac:dyDescent="0.3">
      <c r="A1603" t="s">
        <v>41</v>
      </c>
      <c r="B1603">
        <v>69000</v>
      </c>
      <c r="C1603">
        <v>127000</v>
      </c>
      <c r="D1603">
        <f>AVERAGE(Table_Data[[#This Row],[Salary (Min)]:[Salary (Max)]])</f>
        <v>98000</v>
      </c>
      <c r="E1603" t="s">
        <v>6301</v>
      </c>
      <c r="F1603" t="s">
        <v>241</v>
      </c>
      <c r="G1603" t="s">
        <v>7655</v>
      </c>
      <c r="H1603" t="s">
        <v>91</v>
      </c>
      <c r="I1603" t="s">
        <v>46</v>
      </c>
      <c r="J1603" t="s">
        <v>106</v>
      </c>
      <c r="K1603" t="b">
        <v>0</v>
      </c>
      <c r="L1603">
        <v>1</v>
      </c>
      <c r="M1603">
        <v>0</v>
      </c>
      <c r="N1603">
        <v>0</v>
      </c>
      <c r="O1603">
        <v>0</v>
      </c>
      <c r="P1603">
        <v>0</v>
      </c>
      <c r="Q1603">
        <v>1</v>
      </c>
    </row>
    <row r="1604" spans="1:17" x14ac:dyDescent="0.3">
      <c r="A1604" t="s">
        <v>41</v>
      </c>
      <c r="B1604">
        <v>69000</v>
      </c>
      <c r="C1604">
        <v>127000</v>
      </c>
      <c r="D1604">
        <f>AVERAGE(Table_Data[[#This Row],[Salary (Min)]:[Salary (Max)]])</f>
        <v>98000</v>
      </c>
      <c r="E1604" t="s">
        <v>7225</v>
      </c>
      <c r="F1604" t="s">
        <v>1862</v>
      </c>
      <c r="G1604" t="s">
        <v>7662</v>
      </c>
      <c r="H1604" t="s">
        <v>72</v>
      </c>
      <c r="I1604" t="s">
        <v>1047</v>
      </c>
      <c r="J1604" t="s">
        <v>75</v>
      </c>
      <c r="K1604" t="b">
        <v>0</v>
      </c>
      <c r="L1604">
        <v>0</v>
      </c>
      <c r="M1604">
        <v>0</v>
      </c>
      <c r="N1604">
        <v>0</v>
      </c>
      <c r="O1604">
        <v>0</v>
      </c>
      <c r="P1604">
        <v>0</v>
      </c>
      <c r="Q1604">
        <v>0</v>
      </c>
    </row>
    <row r="1605" spans="1:17" x14ac:dyDescent="0.3">
      <c r="A1605" t="s">
        <v>41</v>
      </c>
      <c r="B1605">
        <v>69000</v>
      </c>
      <c r="C1605">
        <v>127000</v>
      </c>
      <c r="D1605">
        <f>AVERAGE(Table_Data[[#This Row],[Salary (Min)]:[Salary (Max)]])</f>
        <v>98000</v>
      </c>
      <c r="E1605" t="s">
        <v>7229</v>
      </c>
      <c r="F1605" t="s">
        <v>459</v>
      </c>
      <c r="G1605" t="s">
        <v>7654</v>
      </c>
      <c r="H1605" t="s">
        <v>51</v>
      </c>
      <c r="I1605" t="s">
        <v>105</v>
      </c>
      <c r="J1605" t="s">
        <v>39</v>
      </c>
      <c r="K1605" t="b">
        <v>0</v>
      </c>
      <c r="L1605">
        <v>0</v>
      </c>
      <c r="M1605">
        <v>0</v>
      </c>
      <c r="N1605">
        <v>0</v>
      </c>
      <c r="O1605">
        <v>0</v>
      </c>
      <c r="P1605">
        <v>0</v>
      </c>
      <c r="Q1605">
        <v>0</v>
      </c>
    </row>
    <row r="1606" spans="1:17" x14ac:dyDescent="0.3">
      <c r="A1606" t="s">
        <v>41</v>
      </c>
      <c r="B1606">
        <v>69000</v>
      </c>
      <c r="C1606">
        <v>127000</v>
      </c>
      <c r="D1606">
        <f>AVERAGE(Table_Data[[#This Row],[Salary (Min)]:[Salary (Max)]])</f>
        <v>98000</v>
      </c>
      <c r="E1606" t="s">
        <v>6444</v>
      </c>
      <c r="F1606" t="s">
        <v>992</v>
      </c>
      <c r="G1606" t="s">
        <v>7661</v>
      </c>
      <c r="H1606" t="s">
        <v>20</v>
      </c>
      <c r="I1606" t="s">
        <v>222</v>
      </c>
      <c r="J1606" t="s">
        <v>24</v>
      </c>
      <c r="K1606" t="b">
        <v>0</v>
      </c>
      <c r="L1606">
        <v>1</v>
      </c>
      <c r="M1606">
        <v>0</v>
      </c>
      <c r="N1606">
        <v>0</v>
      </c>
      <c r="O1606">
        <v>0</v>
      </c>
      <c r="P1606">
        <v>0</v>
      </c>
      <c r="Q1606">
        <v>1</v>
      </c>
    </row>
    <row r="1607" spans="1:17" x14ac:dyDescent="0.3">
      <c r="A1607" t="s">
        <v>41</v>
      </c>
      <c r="B1607">
        <v>69000</v>
      </c>
      <c r="C1607">
        <v>127000</v>
      </c>
      <c r="D1607">
        <f>AVERAGE(Table_Data[[#This Row],[Salary (Min)]:[Salary (Max)]])</f>
        <v>98000</v>
      </c>
      <c r="E1607" t="s">
        <v>7233</v>
      </c>
      <c r="F1607" t="s">
        <v>2038</v>
      </c>
      <c r="G1607" t="s">
        <v>7660</v>
      </c>
      <c r="H1607" t="s">
        <v>91</v>
      </c>
      <c r="I1607" t="s">
        <v>202</v>
      </c>
      <c r="J1607" t="s">
        <v>39</v>
      </c>
      <c r="K1607" t="b">
        <v>0</v>
      </c>
      <c r="L1607">
        <v>0</v>
      </c>
      <c r="M1607">
        <v>0</v>
      </c>
      <c r="N1607">
        <v>0</v>
      </c>
      <c r="O1607">
        <v>0</v>
      </c>
      <c r="P1607">
        <v>0</v>
      </c>
      <c r="Q1607">
        <v>0</v>
      </c>
    </row>
    <row r="1608" spans="1:17" x14ac:dyDescent="0.3">
      <c r="A1608" t="s">
        <v>41</v>
      </c>
      <c r="B1608">
        <v>69000</v>
      </c>
      <c r="C1608">
        <v>127000</v>
      </c>
      <c r="D1608">
        <f>AVERAGE(Table_Data[[#This Row],[Salary (Min)]:[Salary (Max)]])</f>
        <v>98000</v>
      </c>
      <c r="E1608" t="s">
        <v>6331</v>
      </c>
      <c r="F1608" t="s">
        <v>992</v>
      </c>
      <c r="G1608" t="s">
        <v>7661</v>
      </c>
      <c r="H1608" t="s">
        <v>118</v>
      </c>
      <c r="I1608" t="s">
        <v>202</v>
      </c>
      <c r="J1608" t="s">
        <v>120</v>
      </c>
      <c r="K1608" t="b">
        <v>0</v>
      </c>
      <c r="L1608">
        <v>1</v>
      </c>
      <c r="M1608">
        <v>1</v>
      </c>
      <c r="N1608">
        <v>0</v>
      </c>
      <c r="O1608">
        <v>1</v>
      </c>
      <c r="P1608">
        <v>0</v>
      </c>
      <c r="Q1608">
        <v>1</v>
      </c>
    </row>
    <row r="1609" spans="1:17" x14ac:dyDescent="0.3">
      <c r="A1609" t="s">
        <v>41</v>
      </c>
      <c r="B1609">
        <v>69000</v>
      </c>
      <c r="C1609">
        <v>127000</v>
      </c>
      <c r="D1609">
        <f>AVERAGE(Table_Data[[#This Row],[Salary (Min)]:[Salary (Max)]])</f>
        <v>98000</v>
      </c>
      <c r="E1609" t="s">
        <v>6635</v>
      </c>
      <c r="F1609" t="s">
        <v>976</v>
      </c>
      <c r="G1609" t="s">
        <v>7657</v>
      </c>
      <c r="H1609" t="s">
        <v>28</v>
      </c>
      <c r="I1609" t="s">
        <v>202</v>
      </c>
      <c r="J1609" t="s">
        <v>132</v>
      </c>
      <c r="K1609" t="b">
        <v>0</v>
      </c>
      <c r="L1609">
        <v>0</v>
      </c>
      <c r="M1609">
        <v>0</v>
      </c>
      <c r="N1609">
        <v>0</v>
      </c>
      <c r="O1609">
        <v>0</v>
      </c>
      <c r="P1609">
        <v>0</v>
      </c>
      <c r="Q1609">
        <v>0</v>
      </c>
    </row>
    <row r="1610" spans="1:17" x14ac:dyDescent="0.3">
      <c r="A1610" t="s">
        <v>41</v>
      </c>
      <c r="B1610">
        <v>69000</v>
      </c>
      <c r="C1610">
        <v>127000</v>
      </c>
      <c r="D1610">
        <f>AVERAGE(Table_Data[[#This Row],[Salary (Min)]:[Salary (Max)]])</f>
        <v>98000</v>
      </c>
      <c r="E1610" t="s">
        <v>7230</v>
      </c>
      <c r="F1610" t="s">
        <v>4378</v>
      </c>
      <c r="G1610" t="s">
        <v>7870</v>
      </c>
      <c r="H1610" t="s">
        <v>72</v>
      </c>
      <c r="I1610" t="s">
        <v>563</v>
      </c>
      <c r="J1610" t="s">
        <v>39</v>
      </c>
      <c r="K1610" t="b">
        <v>0</v>
      </c>
      <c r="L1610">
        <v>1</v>
      </c>
      <c r="M1610">
        <v>1</v>
      </c>
      <c r="N1610">
        <v>0</v>
      </c>
      <c r="O1610">
        <v>1</v>
      </c>
      <c r="P1610">
        <v>0</v>
      </c>
      <c r="Q1610">
        <v>1</v>
      </c>
    </row>
    <row r="1611" spans="1:17" x14ac:dyDescent="0.3">
      <c r="A1611" t="s">
        <v>41</v>
      </c>
      <c r="B1611">
        <v>73000</v>
      </c>
      <c r="C1611">
        <v>82000</v>
      </c>
      <c r="D1611">
        <f>AVERAGE(Table_Data[[#This Row],[Salary (Min)]:[Salary (Max)]])</f>
        <v>77500</v>
      </c>
      <c r="E1611" t="s">
        <v>6727</v>
      </c>
      <c r="F1611" t="s">
        <v>252</v>
      </c>
      <c r="G1611" t="s">
        <v>7769</v>
      </c>
      <c r="H1611" t="s">
        <v>118</v>
      </c>
      <c r="I1611" t="s">
        <v>22</v>
      </c>
      <c r="J1611" t="s">
        <v>39</v>
      </c>
      <c r="K1611" t="b">
        <v>0</v>
      </c>
      <c r="L1611">
        <v>1</v>
      </c>
      <c r="M1611">
        <v>0</v>
      </c>
      <c r="N1611">
        <v>0</v>
      </c>
      <c r="O1611">
        <v>1</v>
      </c>
      <c r="P1611">
        <v>0</v>
      </c>
      <c r="Q1611">
        <v>0</v>
      </c>
    </row>
    <row r="1612" spans="1:17" x14ac:dyDescent="0.3">
      <c r="A1612" t="s">
        <v>41</v>
      </c>
      <c r="B1612">
        <v>73000</v>
      </c>
      <c r="C1612">
        <v>82000</v>
      </c>
      <c r="D1612">
        <f>AVERAGE(Table_Data[[#This Row],[Salary (Min)]:[Salary (Max)]])</f>
        <v>77500</v>
      </c>
      <c r="E1612" t="s">
        <v>6713</v>
      </c>
      <c r="F1612" t="s">
        <v>252</v>
      </c>
      <c r="G1612" t="s">
        <v>7769</v>
      </c>
      <c r="H1612" t="s">
        <v>35</v>
      </c>
      <c r="I1612" t="s">
        <v>222</v>
      </c>
      <c r="J1612" t="s">
        <v>31</v>
      </c>
      <c r="K1612" t="b">
        <v>0</v>
      </c>
      <c r="L1612">
        <v>1</v>
      </c>
      <c r="M1612">
        <v>1</v>
      </c>
      <c r="N1612">
        <v>0</v>
      </c>
      <c r="O1612">
        <v>1</v>
      </c>
      <c r="P1612">
        <v>0</v>
      </c>
      <c r="Q1612">
        <v>1</v>
      </c>
    </row>
    <row r="1613" spans="1:17" x14ac:dyDescent="0.3">
      <c r="A1613" t="s">
        <v>41</v>
      </c>
      <c r="B1613">
        <v>73000</v>
      </c>
      <c r="C1613">
        <v>82000</v>
      </c>
      <c r="D1613">
        <f>AVERAGE(Table_Data[[#This Row],[Salary (Min)]:[Salary (Max)]])</f>
        <v>77500</v>
      </c>
      <c r="E1613" t="s">
        <v>6726</v>
      </c>
      <c r="F1613" t="s">
        <v>252</v>
      </c>
      <c r="G1613" t="s">
        <v>7769</v>
      </c>
      <c r="H1613" t="s">
        <v>91</v>
      </c>
      <c r="I1613" t="s">
        <v>178</v>
      </c>
      <c r="J1613" t="s">
        <v>106</v>
      </c>
      <c r="K1613" t="b">
        <v>0</v>
      </c>
      <c r="L1613">
        <v>1</v>
      </c>
      <c r="M1613">
        <v>0</v>
      </c>
      <c r="N1613">
        <v>0</v>
      </c>
      <c r="O1613">
        <v>0</v>
      </c>
      <c r="P1613">
        <v>0</v>
      </c>
      <c r="Q1613">
        <v>1</v>
      </c>
    </row>
    <row r="1614" spans="1:17" x14ac:dyDescent="0.3">
      <c r="A1614" t="s">
        <v>6172</v>
      </c>
      <c r="B1614">
        <v>73000</v>
      </c>
      <c r="C1614">
        <v>82000</v>
      </c>
      <c r="D1614">
        <f>AVERAGE(Table_Data[[#This Row],[Salary (Min)]:[Salary (Max)]])</f>
        <v>77500</v>
      </c>
      <c r="E1614" t="s">
        <v>6728</v>
      </c>
      <c r="F1614" t="s">
        <v>252</v>
      </c>
      <c r="G1614" t="s">
        <v>7769</v>
      </c>
      <c r="H1614" t="s">
        <v>118</v>
      </c>
      <c r="I1614" t="s">
        <v>186</v>
      </c>
      <c r="J1614" t="s">
        <v>47</v>
      </c>
      <c r="K1614" t="b">
        <v>0</v>
      </c>
      <c r="L1614">
        <v>1</v>
      </c>
      <c r="M1614">
        <v>1</v>
      </c>
      <c r="N1614">
        <v>0</v>
      </c>
      <c r="O1614">
        <v>1</v>
      </c>
      <c r="P1614">
        <v>1</v>
      </c>
      <c r="Q1614">
        <v>0</v>
      </c>
    </row>
    <row r="1615" spans="1:17" x14ac:dyDescent="0.3">
      <c r="A1615" t="s">
        <v>41</v>
      </c>
      <c r="B1615">
        <v>73000</v>
      </c>
      <c r="C1615">
        <v>89000</v>
      </c>
      <c r="D1615">
        <f>AVERAGE(Table_Data[[#This Row],[Salary (Min)]:[Salary (Max)]])</f>
        <v>81000</v>
      </c>
      <c r="E1615" t="s">
        <v>7040</v>
      </c>
      <c r="F1615" t="s">
        <v>3557</v>
      </c>
      <c r="G1615" t="s">
        <v>7744</v>
      </c>
      <c r="H1615" t="s">
        <v>35</v>
      </c>
      <c r="I1615" t="s">
        <v>22</v>
      </c>
      <c r="J1615" t="s">
        <v>31</v>
      </c>
      <c r="K1615" t="b">
        <v>0</v>
      </c>
      <c r="L1615">
        <v>0</v>
      </c>
      <c r="M1615">
        <v>0</v>
      </c>
      <c r="N1615">
        <v>0</v>
      </c>
      <c r="O1615">
        <v>0</v>
      </c>
      <c r="P1615">
        <v>0</v>
      </c>
      <c r="Q1615">
        <v>1</v>
      </c>
    </row>
    <row r="1616" spans="1:17" x14ac:dyDescent="0.3">
      <c r="A1616" t="s">
        <v>41</v>
      </c>
      <c r="B1616">
        <v>73000</v>
      </c>
      <c r="C1616">
        <v>89000</v>
      </c>
      <c r="D1616">
        <f>AVERAGE(Table_Data[[#This Row],[Salary (Min)]:[Salary (Max)]])</f>
        <v>81000</v>
      </c>
      <c r="E1616" t="s">
        <v>7039</v>
      </c>
      <c r="F1616" t="s">
        <v>3557</v>
      </c>
      <c r="G1616" t="s">
        <v>7744</v>
      </c>
      <c r="H1616" t="s">
        <v>91</v>
      </c>
      <c r="I1616" t="s">
        <v>46</v>
      </c>
      <c r="J1616" t="s">
        <v>39</v>
      </c>
      <c r="K1616" t="b">
        <v>0</v>
      </c>
      <c r="L1616">
        <v>1</v>
      </c>
      <c r="M1616">
        <v>0</v>
      </c>
      <c r="N1616">
        <v>0</v>
      </c>
      <c r="O1616">
        <v>1</v>
      </c>
      <c r="P1616">
        <v>0</v>
      </c>
      <c r="Q1616">
        <v>0</v>
      </c>
    </row>
    <row r="1617" spans="1:17" x14ac:dyDescent="0.3">
      <c r="A1617" t="s">
        <v>41</v>
      </c>
      <c r="B1617">
        <v>73000</v>
      </c>
      <c r="C1617">
        <v>89000</v>
      </c>
      <c r="D1617">
        <f>AVERAGE(Table_Data[[#This Row],[Salary (Min)]:[Salary (Max)]])</f>
        <v>81000</v>
      </c>
      <c r="E1617" t="s">
        <v>7038</v>
      </c>
      <c r="F1617" t="s">
        <v>3557</v>
      </c>
      <c r="G1617" t="s">
        <v>7744</v>
      </c>
      <c r="H1617" t="s">
        <v>118</v>
      </c>
      <c r="I1617" t="s">
        <v>46</v>
      </c>
      <c r="J1617" t="s">
        <v>39</v>
      </c>
      <c r="K1617" t="b">
        <v>0</v>
      </c>
      <c r="L1617">
        <v>1</v>
      </c>
      <c r="M1617">
        <v>0</v>
      </c>
      <c r="N1617">
        <v>0</v>
      </c>
      <c r="O1617">
        <v>1</v>
      </c>
      <c r="P1617">
        <v>1</v>
      </c>
      <c r="Q1617">
        <v>1</v>
      </c>
    </row>
    <row r="1618" spans="1:17" x14ac:dyDescent="0.3">
      <c r="A1618" t="s">
        <v>41</v>
      </c>
      <c r="B1618">
        <v>73000</v>
      </c>
      <c r="C1618">
        <v>82000</v>
      </c>
      <c r="D1618">
        <f>AVERAGE(Table_Data[[#This Row],[Salary (Min)]:[Salary (Max)]])</f>
        <v>77500</v>
      </c>
      <c r="E1618" t="s">
        <v>6397</v>
      </c>
      <c r="F1618" t="s">
        <v>252</v>
      </c>
      <c r="G1618" t="s">
        <v>7769</v>
      </c>
      <c r="H1618" t="s">
        <v>118</v>
      </c>
      <c r="I1618" t="s">
        <v>46</v>
      </c>
      <c r="J1618" t="s">
        <v>120</v>
      </c>
      <c r="K1618" t="b">
        <v>0</v>
      </c>
      <c r="L1618">
        <v>0</v>
      </c>
      <c r="M1618">
        <v>0</v>
      </c>
      <c r="N1618">
        <v>0</v>
      </c>
      <c r="O1618">
        <v>0</v>
      </c>
      <c r="P1618">
        <v>0</v>
      </c>
      <c r="Q1618">
        <v>1</v>
      </c>
    </row>
    <row r="1619" spans="1:17" x14ac:dyDescent="0.3">
      <c r="A1619" t="s">
        <v>41</v>
      </c>
      <c r="B1619">
        <v>73000</v>
      </c>
      <c r="C1619">
        <v>82000</v>
      </c>
      <c r="D1619">
        <f>AVERAGE(Table_Data[[#This Row],[Salary (Min)]:[Salary (Max)]])</f>
        <v>77500</v>
      </c>
      <c r="E1619" t="s">
        <v>6264</v>
      </c>
      <c r="F1619" t="s">
        <v>252</v>
      </c>
      <c r="G1619" t="s">
        <v>7769</v>
      </c>
      <c r="H1619" t="s">
        <v>118</v>
      </c>
      <c r="I1619" t="s">
        <v>46</v>
      </c>
      <c r="J1619" t="s">
        <v>47</v>
      </c>
      <c r="K1619" t="b">
        <v>0</v>
      </c>
      <c r="L1619">
        <v>1</v>
      </c>
      <c r="M1619">
        <v>1</v>
      </c>
      <c r="N1619">
        <v>1</v>
      </c>
      <c r="O1619">
        <v>1</v>
      </c>
      <c r="P1619">
        <v>0</v>
      </c>
      <c r="Q1619">
        <v>1</v>
      </c>
    </row>
    <row r="1620" spans="1:17" x14ac:dyDescent="0.3">
      <c r="A1620" t="s">
        <v>41</v>
      </c>
      <c r="B1620">
        <v>73000</v>
      </c>
      <c r="C1620">
        <v>82000</v>
      </c>
      <c r="D1620">
        <f>AVERAGE(Table_Data[[#This Row],[Salary (Min)]:[Salary (Max)]])</f>
        <v>77500</v>
      </c>
      <c r="E1620" t="s">
        <v>6210</v>
      </c>
      <c r="F1620" t="s">
        <v>252</v>
      </c>
      <c r="G1620" t="s">
        <v>7769</v>
      </c>
      <c r="H1620" t="s">
        <v>51</v>
      </c>
      <c r="I1620" t="s">
        <v>46</v>
      </c>
      <c r="J1620" t="s">
        <v>24</v>
      </c>
      <c r="K1620" t="b">
        <v>0</v>
      </c>
      <c r="L1620">
        <v>1</v>
      </c>
      <c r="M1620">
        <v>0</v>
      </c>
      <c r="N1620">
        <v>0</v>
      </c>
      <c r="O1620">
        <v>0</v>
      </c>
      <c r="P1620">
        <v>0</v>
      </c>
      <c r="Q1620">
        <v>1</v>
      </c>
    </row>
    <row r="1621" spans="1:17" x14ac:dyDescent="0.3">
      <c r="A1621" t="s">
        <v>41</v>
      </c>
      <c r="B1621">
        <v>73000</v>
      </c>
      <c r="C1621">
        <v>82000</v>
      </c>
      <c r="D1621">
        <f>AVERAGE(Table_Data[[#This Row],[Salary (Min)]:[Salary (Max)]])</f>
        <v>77500</v>
      </c>
      <c r="E1621" t="s">
        <v>6699</v>
      </c>
      <c r="F1621" t="s">
        <v>252</v>
      </c>
      <c r="G1621" t="s">
        <v>7769</v>
      </c>
      <c r="H1621" t="s">
        <v>118</v>
      </c>
      <c r="I1621" t="s">
        <v>222</v>
      </c>
      <c r="J1621" t="s">
        <v>160</v>
      </c>
      <c r="K1621" t="b">
        <v>0</v>
      </c>
      <c r="L1621">
        <v>1</v>
      </c>
      <c r="M1621">
        <v>1</v>
      </c>
      <c r="N1621">
        <v>0</v>
      </c>
      <c r="O1621">
        <v>0</v>
      </c>
      <c r="P1621">
        <v>0</v>
      </c>
      <c r="Q1621">
        <v>0</v>
      </c>
    </row>
    <row r="1622" spans="1:17" x14ac:dyDescent="0.3">
      <c r="A1622" t="s">
        <v>41</v>
      </c>
      <c r="B1622">
        <v>73000</v>
      </c>
      <c r="C1622">
        <v>82000</v>
      </c>
      <c r="D1622">
        <f>AVERAGE(Table_Data[[#This Row],[Salary (Min)]:[Salary (Max)]])</f>
        <v>77500</v>
      </c>
      <c r="E1622" t="s">
        <v>6724</v>
      </c>
      <c r="F1622" t="s">
        <v>252</v>
      </c>
      <c r="G1622" t="s">
        <v>7769</v>
      </c>
      <c r="H1622" t="s">
        <v>51</v>
      </c>
      <c r="I1622" t="s">
        <v>475</v>
      </c>
      <c r="J1622" t="s">
        <v>39</v>
      </c>
      <c r="K1622" t="b">
        <v>1</v>
      </c>
      <c r="L1622">
        <v>1</v>
      </c>
      <c r="M1622">
        <v>0</v>
      </c>
      <c r="N1622">
        <v>0</v>
      </c>
      <c r="O1622">
        <v>1</v>
      </c>
      <c r="P1622">
        <v>0</v>
      </c>
      <c r="Q1622">
        <v>1</v>
      </c>
    </row>
    <row r="1623" spans="1:17" x14ac:dyDescent="0.3">
      <c r="A1623" t="s">
        <v>41</v>
      </c>
      <c r="B1623">
        <v>73000</v>
      </c>
      <c r="C1623">
        <v>82000</v>
      </c>
      <c r="D1623">
        <f>AVERAGE(Table_Data[[#This Row],[Salary (Min)]:[Salary (Max)]])</f>
        <v>77500</v>
      </c>
      <c r="E1623" t="s">
        <v>6703</v>
      </c>
      <c r="F1623" t="s">
        <v>252</v>
      </c>
      <c r="G1623" t="s">
        <v>7769</v>
      </c>
      <c r="H1623" t="s">
        <v>28</v>
      </c>
      <c r="I1623" t="s">
        <v>2131</v>
      </c>
      <c r="J1623" t="s">
        <v>39</v>
      </c>
      <c r="K1623" t="b">
        <v>0</v>
      </c>
      <c r="L1623">
        <v>1</v>
      </c>
      <c r="M1623">
        <v>1</v>
      </c>
      <c r="N1623">
        <v>0</v>
      </c>
      <c r="O1623">
        <v>1</v>
      </c>
      <c r="P1623">
        <v>0</v>
      </c>
      <c r="Q1623">
        <v>1</v>
      </c>
    </row>
    <row r="1624" spans="1:17" x14ac:dyDescent="0.3">
      <c r="A1624" t="s">
        <v>41</v>
      </c>
      <c r="B1624">
        <v>73000</v>
      </c>
      <c r="C1624">
        <v>89000</v>
      </c>
      <c r="D1624">
        <f>AVERAGE(Table_Data[[#This Row],[Salary (Min)]:[Salary (Max)]])</f>
        <v>81000</v>
      </c>
      <c r="E1624" t="s">
        <v>6301</v>
      </c>
      <c r="F1624" t="s">
        <v>3557</v>
      </c>
      <c r="G1624" t="s">
        <v>7744</v>
      </c>
      <c r="H1624" t="s">
        <v>91</v>
      </c>
      <c r="I1624" t="s">
        <v>46</v>
      </c>
      <c r="J1624" t="s">
        <v>106</v>
      </c>
      <c r="K1624" t="b">
        <v>0</v>
      </c>
      <c r="L1624">
        <v>1</v>
      </c>
      <c r="M1624">
        <v>0</v>
      </c>
      <c r="N1624">
        <v>0</v>
      </c>
      <c r="O1624">
        <v>0</v>
      </c>
      <c r="P1624">
        <v>0</v>
      </c>
      <c r="Q1624">
        <v>1</v>
      </c>
    </row>
    <row r="1625" spans="1:17" x14ac:dyDescent="0.3">
      <c r="A1625" t="s">
        <v>41</v>
      </c>
      <c r="B1625">
        <v>73000</v>
      </c>
      <c r="C1625">
        <v>89000</v>
      </c>
      <c r="D1625">
        <f>AVERAGE(Table_Data[[#This Row],[Salary (Min)]:[Salary (Max)]])</f>
        <v>81000</v>
      </c>
      <c r="E1625" t="s">
        <v>7045</v>
      </c>
      <c r="F1625" t="s">
        <v>3557</v>
      </c>
      <c r="G1625" t="s">
        <v>7744</v>
      </c>
      <c r="H1625" t="s">
        <v>91</v>
      </c>
      <c r="I1625" t="s">
        <v>222</v>
      </c>
      <c r="J1625" t="s">
        <v>160</v>
      </c>
      <c r="K1625" t="b">
        <v>0</v>
      </c>
      <c r="L1625">
        <v>1</v>
      </c>
      <c r="M1625">
        <v>1</v>
      </c>
      <c r="N1625">
        <v>1</v>
      </c>
      <c r="O1625">
        <v>0</v>
      </c>
      <c r="P1625">
        <v>0</v>
      </c>
      <c r="Q1625">
        <v>1</v>
      </c>
    </row>
    <row r="1626" spans="1:17" x14ac:dyDescent="0.3">
      <c r="A1626" t="s">
        <v>41</v>
      </c>
      <c r="B1626">
        <v>73000</v>
      </c>
      <c r="C1626">
        <v>89000</v>
      </c>
      <c r="D1626">
        <f>AVERAGE(Table_Data[[#This Row],[Salary (Min)]:[Salary (Max)]])</f>
        <v>81000</v>
      </c>
      <c r="E1626" t="s">
        <v>7033</v>
      </c>
      <c r="F1626" t="s">
        <v>3557</v>
      </c>
      <c r="G1626" t="s">
        <v>7744</v>
      </c>
      <c r="H1626" t="s">
        <v>91</v>
      </c>
      <c r="I1626" t="s">
        <v>194</v>
      </c>
      <c r="J1626" t="s">
        <v>39</v>
      </c>
      <c r="K1626" t="b">
        <v>0</v>
      </c>
      <c r="L1626">
        <v>1</v>
      </c>
      <c r="M1626">
        <v>0</v>
      </c>
      <c r="N1626">
        <v>0</v>
      </c>
      <c r="O1626">
        <v>1</v>
      </c>
      <c r="P1626">
        <v>0</v>
      </c>
      <c r="Q1626">
        <v>1</v>
      </c>
    </row>
    <row r="1627" spans="1:17" x14ac:dyDescent="0.3">
      <c r="A1627" t="s">
        <v>41</v>
      </c>
      <c r="B1627">
        <v>73000</v>
      </c>
      <c r="C1627">
        <v>89000</v>
      </c>
      <c r="D1627">
        <f>AVERAGE(Table_Data[[#This Row],[Salary (Min)]:[Salary (Max)]])</f>
        <v>81000</v>
      </c>
      <c r="E1627" t="s">
        <v>7032</v>
      </c>
      <c r="F1627" t="s">
        <v>3557</v>
      </c>
      <c r="G1627" t="s">
        <v>7744</v>
      </c>
      <c r="H1627" t="s">
        <v>20</v>
      </c>
      <c r="I1627" t="s">
        <v>202</v>
      </c>
      <c r="J1627" t="s">
        <v>47</v>
      </c>
      <c r="K1627" t="b">
        <v>0</v>
      </c>
      <c r="L1627">
        <v>1</v>
      </c>
      <c r="M1627">
        <v>1</v>
      </c>
      <c r="N1627">
        <v>0</v>
      </c>
      <c r="O1627">
        <v>1</v>
      </c>
      <c r="P1627">
        <v>0</v>
      </c>
      <c r="Q1627">
        <v>0</v>
      </c>
    </row>
    <row r="1628" spans="1:17" x14ac:dyDescent="0.3">
      <c r="A1628" t="s">
        <v>41</v>
      </c>
      <c r="B1628">
        <v>73000</v>
      </c>
      <c r="C1628">
        <v>89000</v>
      </c>
      <c r="D1628">
        <f>AVERAGE(Table_Data[[#This Row],[Salary (Min)]:[Salary (Max)]])</f>
        <v>81000</v>
      </c>
      <c r="E1628" t="s">
        <v>7046</v>
      </c>
      <c r="F1628" t="s">
        <v>3557</v>
      </c>
      <c r="G1628" t="s">
        <v>7744</v>
      </c>
      <c r="H1628" t="s">
        <v>35</v>
      </c>
      <c r="I1628" t="s">
        <v>222</v>
      </c>
      <c r="J1628" t="s">
        <v>24</v>
      </c>
      <c r="K1628" t="b">
        <v>0</v>
      </c>
      <c r="L1628">
        <v>1</v>
      </c>
      <c r="M1628">
        <v>1</v>
      </c>
      <c r="N1628">
        <v>0</v>
      </c>
      <c r="O1628">
        <v>0</v>
      </c>
      <c r="P1628">
        <v>0</v>
      </c>
      <c r="Q1628">
        <v>1</v>
      </c>
    </row>
    <row r="1629" spans="1:17" x14ac:dyDescent="0.3">
      <c r="A1629" t="s">
        <v>41</v>
      </c>
      <c r="B1629">
        <v>73000</v>
      </c>
      <c r="C1629">
        <v>89000</v>
      </c>
      <c r="D1629">
        <f>AVERAGE(Table_Data[[#This Row],[Salary (Min)]:[Salary (Max)]])</f>
        <v>81000</v>
      </c>
      <c r="E1629" t="s">
        <v>7046</v>
      </c>
      <c r="F1629" t="s">
        <v>3557</v>
      </c>
      <c r="G1629" t="s">
        <v>7744</v>
      </c>
      <c r="H1629" t="s">
        <v>35</v>
      </c>
      <c r="I1629" t="s">
        <v>222</v>
      </c>
      <c r="J1629" t="s">
        <v>24</v>
      </c>
      <c r="K1629" t="b">
        <v>0</v>
      </c>
      <c r="L1629">
        <v>0</v>
      </c>
      <c r="M1629">
        <v>0</v>
      </c>
      <c r="N1629">
        <v>0</v>
      </c>
      <c r="O1629">
        <v>0</v>
      </c>
      <c r="P1629">
        <v>0</v>
      </c>
      <c r="Q1629">
        <v>0</v>
      </c>
    </row>
    <row r="1630" spans="1:17" x14ac:dyDescent="0.3">
      <c r="A1630" t="s">
        <v>41</v>
      </c>
      <c r="B1630">
        <v>73000</v>
      </c>
      <c r="C1630">
        <v>89000</v>
      </c>
      <c r="D1630">
        <f>AVERAGE(Table_Data[[#This Row],[Salary (Min)]:[Salary (Max)]])</f>
        <v>81000</v>
      </c>
      <c r="E1630" t="s">
        <v>7033</v>
      </c>
      <c r="F1630" t="s">
        <v>3672</v>
      </c>
      <c r="G1630" t="s">
        <v>7871</v>
      </c>
      <c r="H1630" t="s">
        <v>91</v>
      </c>
      <c r="I1630" t="s">
        <v>194</v>
      </c>
      <c r="J1630" t="s">
        <v>39</v>
      </c>
      <c r="K1630" t="b">
        <v>0</v>
      </c>
      <c r="L1630">
        <v>1</v>
      </c>
      <c r="M1630">
        <v>0</v>
      </c>
      <c r="N1630">
        <v>0</v>
      </c>
      <c r="O1630">
        <v>0</v>
      </c>
      <c r="P1630">
        <v>0</v>
      </c>
      <c r="Q1630">
        <v>1</v>
      </c>
    </row>
    <row r="1631" spans="1:17" x14ac:dyDescent="0.3">
      <c r="A1631" t="s">
        <v>41</v>
      </c>
      <c r="B1631">
        <v>73000</v>
      </c>
      <c r="C1631">
        <v>89000</v>
      </c>
      <c r="D1631">
        <f>AVERAGE(Table_Data[[#This Row],[Salary (Min)]:[Salary (Max)]])</f>
        <v>81000</v>
      </c>
      <c r="E1631" t="s">
        <v>7029</v>
      </c>
      <c r="F1631" t="s">
        <v>3557</v>
      </c>
      <c r="G1631" t="s">
        <v>7744</v>
      </c>
      <c r="H1631" t="s">
        <v>51</v>
      </c>
      <c r="I1631" t="s">
        <v>46</v>
      </c>
      <c r="J1631" t="s">
        <v>47</v>
      </c>
      <c r="K1631" t="b">
        <v>0</v>
      </c>
      <c r="L1631">
        <v>1</v>
      </c>
      <c r="M1631">
        <v>1</v>
      </c>
      <c r="N1631">
        <v>1</v>
      </c>
      <c r="O1631">
        <v>1</v>
      </c>
      <c r="P1631">
        <v>0</v>
      </c>
      <c r="Q1631">
        <v>1</v>
      </c>
    </row>
    <row r="1632" spans="1:17" x14ac:dyDescent="0.3">
      <c r="A1632" t="s">
        <v>41</v>
      </c>
      <c r="B1632">
        <v>73000</v>
      </c>
      <c r="C1632">
        <v>89000</v>
      </c>
      <c r="D1632">
        <f>AVERAGE(Table_Data[[#This Row],[Salary (Min)]:[Salary (Max)]])</f>
        <v>81000</v>
      </c>
      <c r="E1632" t="s">
        <v>6210</v>
      </c>
      <c r="F1632" t="s">
        <v>3557</v>
      </c>
      <c r="G1632" t="s">
        <v>7744</v>
      </c>
      <c r="H1632" t="s">
        <v>51</v>
      </c>
      <c r="I1632" t="s">
        <v>46</v>
      </c>
      <c r="J1632" t="s">
        <v>24</v>
      </c>
      <c r="K1632" t="b">
        <v>0</v>
      </c>
      <c r="L1632">
        <v>1</v>
      </c>
      <c r="M1632">
        <v>0</v>
      </c>
      <c r="N1632">
        <v>0</v>
      </c>
      <c r="O1632">
        <v>1</v>
      </c>
      <c r="P1632">
        <v>0</v>
      </c>
      <c r="Q1632">
        <v>1</v>
      </c>
    </row>
    <row r="1633" spans="1:17" x14ac:dyDescent="0.3">
      <c r="A1633" t="s">
        <v>41</v>
      </c>
      <c r="B1633">
        <v>73000</v>
      </c>
      <c r="C1633">
        <v>89000</v>
      </c>
      <c r="D1633">
        <f>AVERAGE(Table_Data[[#This Row],[Salary (Min)]:[Salary (Max)]])</f>
        <v>81000</v>
      </c>
      <c r="E1633" t="s">
        <v>7041</v>
      </c>
      <c r="F1633" t="s">
        <v>3557</v>
      </c>
      <c r="G1633" t="s">
        <v>7744</v>
      </c>
      <c r="H1633" t="s">
        <v>72</v>
      </c>
      <c r="I1633" t="s">
        <v>1489</v>
      </c>
      <c r="J1633" t="s">
        <v>75</v>
      </c>
      <c r="K1633" t="b">
        <v>0</v>
      </c>
      <c r="L1633">
        <v>1</v>
      </c>
      <c r="M1633">
        <v>0</v>
      </c>
      <c r="N1633">
        <v>0</v>
      </c>
      <c r="O1633">
        <v>1</v>
      </c>
      <c r="P1633">
        <v>0</v>
      </c>
      <c r="Q1633">
        <v>1</v>
      </c>
    </row>
    <row r="1634" spans="1:17" x14ac:dyDescent="0.3">
      <c r="A1634" t="s">
        <v>41</v>
      </c>
      <c r="B1634">
        <v>73000</v>
      </c>
      <c r="C1634">
        <v>89000</v>
      </c>
      <c r="D1634">
        <f>AVERAGE(Table_Data[[#This Row],[Salary (Min)]:[Salary (Max)]])</f>
        <v>81000</v>
      </c>
      <c r="E1634" t="s">
        <v>7042</v>
      </c>
      <c r="F1634" t="s">
        <v>3557</v>
      </c>
      <c r="G1634" t="s">
        <v>7744</v>
      </c>
      <c r="H1634" t="s">
        <v>51</v>
      </c>
      <c r="I1634" t="s">
        <v>222</v>
      </c>
      <c r="J1634" t="s">
        <v>39</v>
      </c>
      <c r="K1634" t="b">
        <v>0</v>
      </c>
      <c r="L1634">
        <v>1</v>
      </c>
      <c r="M1634">
        <v>0</v>
      </c>
      <c r="N1634">
        <v>0</v>
      </c>
      <c r="O1634">
        <v>0</v>
      </c>
      <c r="P1634">
        <v>0</v>
      </c>
      <c r="Q1634">
        <v>0</v>
      </c>
    </row>
    <row r="1635" spans="1:17" x14ac:dyDescent="0.3">
      <c r="A1635" t="s">
        <v>41</v>
      </c>
      <c r="B1635">
        <v>73000</v>
      </c>
      <c r="C1635">
        <v>89000</v>
      </c>
      <c r="D1635">
        <f>AVERAGE(Table_Data[[#This Row],[Salary (Min)]:[Salary (Max)]])</f>
        <v>81000</v>
      </c>
      <c r="E1635" t="s">
        <v>7044</v>
      </c>
      <c r="F1635" t="s">
        <v>3631</v>
      </c>
      <c r="G1635" t="s">
        <v>7745</v>
      </c>
      <c r="H1635" t="s">
        <v>118</v>
      </c>
      <c r="I1635" t="s">
        <v>1489</v>
      </c>
      <c r="J1635" t="s">
        <v>120</v>
      </c>
      <c r="K1635" t="b">
        <v>1</v>
      </c>
      <c r="L1635">
        <v>1</v>
      </c>
      <c r="M1635">
        <v>1</v>
      </c>
      <c r="N1635">
        <v>1</v>
      </c>
      <c r="O1635">
        <v>0</v>
      </c>
      <c r="P1635">
        <v>0</v>
      </c>
      <c r="Q1635">
        <v>0</v>
      </c>
    </row>
    <row r="1636" spans="1:17" x14ac:dyDescent="0.3">
      <c r="A1636" t="s">
        <v>41</v>
      </c>
      <c r="B1636">
        <v>73000</v>
      </c>
      <c r="C1636">
        <v>89000</v>
      </c>
      <c r="D1636">
        <f>AVERAGE(Table_Data[[#This Row],[Salary (Min)]:[Salary (Max)]])</f>
        <v>81000</v>
      </c>
      <c r="E1636" t="s">
        <v>7043</v>
      </c>
      <c r="F1636" t="s">
        <v>3557</v>
      </c>
      <c r="G1636" t="s">
        <v>7744</v>
      </c>
      <c r="H1636" t="s">
        <v>35</v>
      </c>
      <c r="I1636" t="s">
        <v>366</v>
      </c>
      <c r="J1636" t="s">
        <v>229</v>
      </c>
      <c r="K1636" t="b">
        <v>0</v>
      </c>
      <c r="L1636">
        <v>1</v>
      </c>
      <c r="M1636">
        <v>1</v>
      </c>
      <c r="N1636">
        <v>0</v>
      </c>
      <c r="O1636">
        <v>1</v>
      </c>
      <c r="P1636">
        <v>0</v>
      </c>
      <c r="Q1636">
        <v>1</v>
      </c>
    </row>
    <row r="1637" spans="1:17" x14ac:dyDescent="0.3">
      <c r="A1637" t="s">
        <v>41</v>
      </c>
      <c r="B1637">
        <v>73000</v>
      </c>
      <c r="C1637">
        <v>89000</v>
      </c>
      <c r="D1637">
        <f>AVERAGE(Table_Data[[#This Row],[Salary (Min)]:[Salary (Max)]])</f>
        <v>81000</v>
      </c>
      <c r="E1637" t="s">
        <v>6205</v>
      </c>
      <c r="F1637" t="s">
        <v>3557</v>
      </c>
      <c r="G1637" t="s">
        <v>7744</v>
      </c>
      <c r="H1637" t="s">
        <v>28</v>
      </c>
      <c r="I1637" t="s">
        <v>222</v>
      </c>
      <c r="J1637" t="s">
        <v>75</v>
      </c>
      <c r="K1637" t="b">
        <v>0</v>
      </c>
      <c r="L1637">
        <v>1</v>
      </c>
      <c r="M1637">
        <v>1</v>
      </c>
      <c r="N1637">
        <v>0</v>
      </c>
      <c r="O1637">
        <v>1</v>
      </c>
      <c r="P1637">
        <v>0</v>
      </c>
      <c r="Q1637">
        <v>1</v>
      </c>
    </row>
    <row r="1638" spans="1:17" x14ac:dyDescent="0.3">
      <c r="A1638" t="s">
        <v>41</v>
      </c>
      <c r="B1638">
        <v>73000</v>
      </c>
      <c r="C1638">
        <v>127000</v>
      </c>
      <c r="D1638">
        <f>AVERAGE(Table_Data[[#This Row],[Salary (Min)]:[Salary (Max)]])</f>
        <v>100000</v>
      </c>
      <c r="E1638" t="s">
        <v>6362</v>
      </c>
      <c r="F1638" t="s">
        <v>899</v>
      </c>
      <c r="G1638" t="s">
        <v>7696</v>
      </c>
      <c r="H1638" t="s">
        <v>118</v>
      </c>
      <c r="I1638" t="s">
        <v>119</v>
      </c>
      <c r="J1638" t="s">
        <v>160</v>
      </c>
      <c r="K1638" t="b">
        <v>0</v>
      </c>
      <c r="L1638">
        <v>0</v>
      </c>
      <c r="M1638">
        <v>0</v>
      </c>
      <c r="N1638">
        <v>0</v>
      </c>
      <c r="O1638">
        <v>0</v>
      </c>
      <c r="P1638">
        <v>0</v>
      </c>
      <c r="Q1638">
        <v>1</v>
      </c>
    </row>
    <row r="1639" spans="1:17" x14ac:dyDescent="0.3">
      <c r="A1639" t="s">
        <v>41</v>
      </c>
      <c r="B1639">
        <v>73000</v>
      </c>
      <c r="C1639">
        <v>127000</v>
      </c>
      <c r="D1639">
        <f>AVERAGE(Table_Data[[#This Row],[Salary (Min)]:[Salary (Max)]])</f>
        <v>100000</v>
      </c>
      <c r="E1639" t="s">
        <v>6361</v>
      </c>
      <c r="F1639" t="s">
        <v>19</v>
      </c>
      <c r="G1639" t="s">
        <v>7692</v>
      </c>
      <c r="H1639" t="s">
        <v>91</v>
      </c>
      <c r="I1639" t="s">
        <v>99</v>
      </c>
      <c r="J1639" t="s">
        <v>106</v>
      </c>
      <c r="K1639" t="b">
        <v>0</v>
      </c>
      <c r="L1639">
        <v>1</v>
      </c>
      <c r="M1639">
        <v>1</v>
      </c>
      <c r="N1639">
        <v>1</v>
      </c>
      <c r="O1639">
        <v>1</v>
      </c>
      <c r="P1639">
        <v>0</v>
      </c>
      <c r="Q1639">
        <v>0</v>
      </c>
    </row>
    <row r="1640" spans="1:17" x14ac:dyDescent="0.3">
      <c r="A1640" t="s">
        <v>41</v>
      </c>
      <c r="B1640">
        <v>73000</v>
      </c>
      <c r="C1640">
        <v>127000</v>
      </c>
      <c r="D1640">
        <f>AVERAGE(Table_Data[[#This Row],[Salary (Min)]:[Salary (Max)]])</f>
        <v>100000</v>
      </c>
      <c r="E1640" t="s">
        <v>6360</v>
      </c>
      <c r="F1640" t="s">
        <v>19</v>
      </c>
      <c r="G1640" t="s">
        <v>7692</v>
      </c>
      <c r="H1640" t="s">
        <v>91</v>
      </c>
      <c r="I1640" t="s">
        <v>99</v>
      </c>
      <c r="J1640" t="s">
        <v>39</v>
      </c>
      <c r="K1640" t="b">
        <v>0</v>
      </c>
      <c r="L1640">
        <v>1</v>
      </c>
      <c r="M1640">
        <v>1</v>
      </c>
      <c r="N1640">
        <v>1</v>
      </c>
      <c r="O1640">
        <v>1</v>
      </c>
      <c r="P1640">
        <v>0</v>
      </c>
      <c r="Q1640">
        <v>1</v>
      </c>
    </row>
    <row r="1641" spans="1:17" x14ac:dyDescent="0.3">
      <c r="A1641" t="s">
        <v>41</v>
      </c>
      <c r="B1641">
        <v>73000</v>
      </c>
      <c r="C1641">
        <v>127000</v>
      </c>
      <c r="D1641">
        <f>AVERAGE(Table_Data[[#This Row],[Salary (Min)]:[Salary (Max)]])</f>
        <v>100000</v>
      </c>
      <c r="E1641" t="s">
        <v>6363</v>
      </c>
      <c r="F1641" t="s">
        <v>19</v>
      </c>
      <c r="G1641" t="s">
        <v>7692</v>
      </c>
      <c r="H1641" t="s">
        <v>20</v>
      </c>
      <c r="I1641" t="s">
        <v>222</v>
      </c>
      <c r="J1641" t="s">
        <v>120</v>
      </c>
      <c r="K1641" t="b">
        <v>0</v>
      </c>
      <c r="L1641">
        <v>1</v>
      </c>
      <c r="M1641">
        <v>0</v>
      </c>
      <c r="N1641">
        <v>0</v>
      </c>
      <c r="O1641">
        <v>0</v>
      </c>
      <c r="P1641">
        <v>0</v>
      </c>
      <c r="Q1641">
        <v>0</v>
      </c>
    </row>
    <row r="1642" spans="1:17" x14ac:dyDescent="0.3">
      <c r="A1642" t="s">
        <v>41</v>
      </c>
      <c r="B1642">
        <v>73000</v>
      </c>
      <c r="C1642">
        <v>82000</v>
      </c>
      <c r="D1642">
        <f>AVERAGE(Table_Data[[#This Row],[Salary (Min)]:[Salary (Max)]])</f>
        <v>77500</v>
      </c>
      <c r="E1642" t="s">
        <v>6708</v>
      </c>
      <c r="F1642" t="s">
        <v>252</v>
      </c>
      <c r="G1642" t="s">
        <v>7769</v>
      </c>
      <c r="H1642" t="s">
        <v>28</v>
      </c>
      <c r="I1642" t="s">
        <v>46</v>
      </c>
      <c r="J1642" t="s">
        <v>75</v>
      </c>
      <c r="K1642" t="b">
        <v>0</v>
      </c>
      <c r="L1642">
        <v>1</v>
      </c>
      <c r="M1642">
        <v>0</v>
      </c>
      <c r="N1642">
        <v>0</v>
      </c>
      <c r="O1642">
        <v>0</v>
      </c>
      <c r="P1642">
        <v>0</v>
      </c>
      <c r="Q1642">
        <v>1</v>
      </c>
    </row>
    <row r="1643" spans="1:17" x14ac:dyDescent="0.3">
      <c r="A1643" t="s">
        <v>41</v>
      </c>
      <c r="B1643">
        <v>73000</v>
      </c>
      <c r="C1643">
        <v>127000</v>
      </c>
      <c r="D1643">
        <f>AVERAGE(Table_Data[[#This Row],[Salary (Min)]:[Salary (Max)]])</f>
        <v>100000</v>
      </c>
      <c r="E1643" t="s">
        <v>6365</v>
      </c>
      <c r="F1643" t="s">
        <v>19</v>
      </c>
      <c r="G1643" t="s">
        <v>7692</v>
      </c>
      <c r="H1643" t="s">
        <v>51</v>
      </c>
      <c r="I1643" t="s">
        <v>46</v>
      </c>
      <c r="J1643" t="s">
        <v>47</v>
      </c>
      <c r="K1643" t="b">
        <v>0</v>
      </c>
      <c r="L1643">
        <v>1</v>
      </c>
      <c r="M1643">
        <v>0</v>
      </c>
      <c r="N1643">
        <v>0</v>
      </c>
      <c r="O1643">
        <v>0</v>
      </c>
      <c r="P1643">
        <v>0</v>
      </c>
      <c r="Q1643">
        <v>1</v>
      </c>
    </row>
    <row r="1644" spans="1:17" x14ac:dyDescent="0.3">
      <c r="A1644" t="s">
        <v>41</v>
      </c>
      <c r="B1644">
        <v>73000</v>
      </c>
      <c r="C1644">
        <v>127000</v>
      </c>
      <c r="D1644">
        <f>AVERAGE(Table_Data[[#This Row],[Salary (Min)]:[Salary (Max)]])</f>
        <v>100000</v>
      </c>
      <c r="E1644" t="s">
        <v>6355</v>
      </c>
      <c r="F1644" t="s">
        <v>19</v>
      </c>
      <c r="G1644" t="s">
        <v>7692</v>
      </c>
      <c r="H1644" t="s">
        <v>118</v>
      </c>
      <c r="I1644" t="s">
        <v>539</v>
      </c>
      <c r="J1644" t="s">
        <v>39</v>
      </c>
      <c r="K1644" t="b">
        <v>0</v>
      </c>
      <c r="L1644">
        <v>1</v>
      </c>
      <c r="M1644">
        <v>0</v>
      </c>
      <c r="N1644">
        <v>0</v>
      </c>
      <c r="O1644">
        <v>1</v>
      </c>
      <c r="P1644">
        <v>0</v>
      </c>
      <c r="Q1644">
        <v>0</v>
      </c>
    </row>
    <row r="1645" spans="1:17" x14ac:dyDescent="0.3">
      <c r="A1645" t="s">
        <v>6172</v>
      </c>
      <c r="B1645">
        <v>73000</v>
      </c>
      <c r="C1645">
        <v>127000</v>
      </c>
      <c r="D1645">
        <f>AVERAGE(Table_Data[[#This Row],[Salary (Min)]:[Salary (Max)]])</f>
        <v>100000</v>
      </c>
      <c r="E1645" t="s">
        <v>6255</v>
      </c>
      <c r="F1645" t="s">
        <v>19</v>
      </c>
      <c r="G1645" t="s">
        <v>7692</v>
      </c>
      <c r="H1645" t="s">
        <v>28</v>
      </c>
      <c r="I1645" t="s">
        <v>178</v>
      </c>
      <c r="J1645" t="s">
        <v>132</v>
      </c>
      <c r="K1645" t="b">
        <v>0</v>
      </c>
      <c r="L1645">
        <v>1</v>
      </c>
      <c r="M1645">
        <v>1</v>
      </c>
      <c r="N1645">
        <v>0</v>
      </c>
      <c r="O1645">
        <v>1</v>
      </c>
      <c r="P1645">
        <v>0</v>
      </c>
      <c r="Q1645">
        <v>1</v>
      </c>
    </row>
    <row r="1646" spans="1:17" x14ac:dyDescent="0.3">
      <c r="A1646" t="s">
        <v>41</v>
      </c>
      <c r="B1646">
        <v>73000</v>
      </c>
      <c r="C1646">
        <v>127000</v>
      </c>
      <c r="D1646">
        <f>AVERAGE(Table_Data[[#This Row],[Salary (Min)]:[Salary (Max)]])</f>
        <v>100000</v>
      </c>
      <c r="E1646" t="s">
        <v>6204</v>
      </c>
      <c r="F1646" t="s">
        <v>19</v>
      </c>
      <c r="G1646" t="s">
        <v>7692</v>
      </c>
      <c r="H1646" t="s">
        <v>35</v>
      </c>
      <c r="I1646" t="s">
        <v>46</v>
      </c>
      <c r="J1646" t="s">
        <v>229</v>
      </c>
      <c r="K1646" t="b">
        <v>0</v>
      </c>
      <c r="L1646">
        <v>1</v>
      </c>
      <c r="M1646">
        <v>1</v>
      </c>
      <c r="N1646">
        <v>1</v>
      </c>
      <c r="O1646">
        <v>0</v>
      </c>
      <c r="P1646">
        <v>0</v>
      </c>
      <c r="Q1646">
        <v>1</v>
      </c>
    </row>
    <row r="1647" spans="1:17" x14ac:dyDescent="0.3">
      <c r="A1647" t="s">
        <v>41</v>
      </c>
      <c r="B1647">
        <v>73000</v>
      </c>
      <c r="C1647">
        <v>127000</v>
      </c>
      <c r="D1647">
        <f>AVERAGE(Table_Data[[#This Row],[Salary (Min)]:[Salary (Max)]])</f>
        <v>100000</v>
      </c>
      <c r="E1647" t="s">
        <v>6191</v>
      </c>
      <c r="F1647" t="s">
        <v>19</v>
      </c>
      <c r="G1647" t="s">
        <v>7692</v>
      </c>
      <c r="H1647" t="s">
        <v>35</v>
      </c>
      <c r="I1647" t="s">
        <v>222</v>
      </c>
      <c r="J1647" t="s">
        <v>229</v>
      </c>
      <c r="K1647" t="b">
        <v>0</v>
      </c>
      <c r="L1647">
        <v>1</v>
      </c>
      <c r="M1647">
        <v>0</v>
      </c>
      <c r="N1647">
        <v>0</v>
      </c>
      <c r="O1647">
        <v>1</v>
      </c>
      <c r="P1647">
        <v>0</v>
      </c>
      <c r="Q1647">
        <v>0</v>
      </c>
    </row>
    <row r="1648" spans="1:17" x14ac:dyDescent="0.3">
      <c r="A1648" t="s">
        <v>41</v>
      </c>
      <c r="B1648">
        <v>73000</v>
      </c>
      <c r="C1648">
        <v>127000</v>
      </c>
      <c r="D1648">
        <f>AVERAGE(Table_Data[[#This Row],[Salary (Min)]:[Salary (Max)]])</f>
        <v>100000</v>
      </c>
      <c r="E1648" t="s">
        <v>6358</v>
      </c>
      <c r="F1648" t="s">
        <v>19</v>
      </c>
      <c r="G1648" t="s">
        <v>7692</v>
      </c>
      <c r="H1648" t="s">
        <v>28</v>
      </c>
      <c r="I1648" t="s">
        <v>58</v>
      </c>
      <c r="J1648" t="s">
        <v>132</v>
      </c>
      <c r="K1648" t="b">
        <v>0</v>
      </c>
      <c r="L1648">
        <v>1</v>
      </c>
      <c r="M1648">
        <v>1</v>
      </c>
      <c r="N1648">
        <v>0</v>
      </c>
      <c r="O1648">
        <v>0</v>
      </c>
      <c r="P1648">
        <v>0</v>
      </c>
      <c r="Q1648">
        <v>1</v>
      </c>
    </row>
    <row r="1649" spans="1:17" x14ac:dyDescent="0.3">
      <c r="A1649" t="s">
        <v>41</v>
      </c>
      <c r="B1649">
        <v>73000</v>
      </c>
      <c r="C1649">
        <v>82000</v>
      </c>
      <c r="D1649">
        <f>AVERAGE(Table_Data[[#This Row],[Salary (Min)]:[Salary (Max)]])</f>
        <v>77500</v>
      </c>
      <c r="E1649" t="s">
        <v>6218</v>
      </c>
      <c r="F1649" t="s">
        <v>2260</v>
      </c>
      <c r="G1649" t="s">
        <v>7773</v>
      </c>
      <c r="H1649" t="s">
        <v>35</v>
      </c>
      <c r="I1649" t="s">
        <v>222</v>
      </c>
      <c r="J1649" t="s">
        <v>39</v>
      </c>
      <c r="K1649" t="b">
        <v>0</v>
      </c>
      <c r="L1649">
        <v>0</v>
      </c>
      <c r="M1649">
        <v>0</v>
      </c>
      <c r="N1649">
        <v>0</v>
      </c>
      <c r="O1649">
        <v>0</v>
      </c>
      <c r="P1649">
        <v>0</v>
      </c>
      <c r="Q1649">
        <v>1</v>
      </c>
    </row>
    <row r="1650" spans="1:17" x14ac:dyDescent="0.3">
      <c r="A1650" t="s">
        <v>41</v>
      </c>
      <c r="B1650">
        <v>73000</v>
      </c>
      <c r="C1650">
        <v>82000</v>
      </c>
      <c r="D1650">
        <f>AVERAGE(Table_Data[[#This Row],[Salary (Min)]:[Salary (Max)]])</f>
        <v>77500</v>
      </c>
      <c r="E1650" t="s">
        <v>6717</v>
      </c>
      <c r="F1650" t="s">
        <v>252</v>
      </c>
      <c r="G1650" t="s">
        <v>7769</v>
      </c>
      <c r="H1650" t="s">
        <v>35</v>
      </c>
      <c r="I1650" t="s">
        <v>2364</v>
      </c>
      <c r="J1650" t="s">
        <v>229</v>
      </c>
      <c r="K1650" t="b">
        <v>0</v>
      </c>
      <c r="L1650">
        <v>1</v>
      </c>
      <c r="M1650">
        <v>1</v>
      </c>
      <c r="N1650">
        <v>0</v>
      </c>
      <c r="O1650">
        <v>0</v>
      </c>
      <c r="P1650">
        <v>0</v>
      </c>
      <c r="Q1650">
        <v>0</v>
      </c>
    </row>
    <row r="1651" spans="1:17" x14ac:dyDescent="0.3">
      <c r="A1651" t="s">
        <v>41</v>
      </c>
      <c r="B1651">
        <v>73000</v>
      </c>
      <c r="C1651">
        <v>82000</v>
      </c>
      <c r="D1651">
        <f>AVERAGE(Table_Data[[#This Row],[Salary (Min)]:[Salary (Max)]])</f>
        <v>77500</v>
      </c>
      <c r="E1651" t="s">
        <v>6264</v>
      </c>
      <c r="F1651" t="s">
        <v>252</v>
      </c>
      <c r="G1651" t="s">
        <v>7769</v>
      </c>
      <c r="H1651" t="s">
        <v>118</v>
      </c>
      <c r="I1651" t="s">
        <v>46</v>
      </c>
      <c r="J1651" t="s">
        <v>47</v>
      </c>
      <c r="K1651" t="b">
        <v>0</v>
      </c>
      <c r="L1651">
        <v>1</v>
      </c>
      <c r="M1651">
        <v>1</v>
      </c>
      <c r="N1651">
        <v>0</v>
      </c>
      <c r="O1651">
        <v>1</v>
      </c>
      <c r="P1651">
        <v>0</v>
      </c>
      <c r="Q1651">
        <v>0</v>
      </c>
    </row>
    <row r="1652" spans="1:17" x14ac:dyDescent="0.3">
      <c r="A1652" t="s">
        <v>41</v>
      </c>
      <c r="B1652">
        <v>73000</v>
      </c>
      <c r="C1652">
        <v>82000</v>
      </c>
      <c r="D1652">
        <f>AVERAGE(Table_Data[[#This Row],[Salary (Min)]:[Salary (Max)]])</f>
        <v>77500</v>
      </c>
      <c r="E1652" t="s">
        <v>6718</v>
      </c>
      <c r="F1652" t="s">
        <v>252</v>
      </c>
      <c r="G1652" t="s">
        <v>7769</v>
      </c>
      <c r="H1652" t="s">
        <v>91</v>
      </c>
      <c r="I1652" t="s">
        <v>119</v>
      </c>
      <c r="J1652" t="s">
        <v>39</v>
      </c>
      <c r="K1652" t="b">
        <v>0</v>
      </c>
      <c r="L1652">
        <v>0</v>
      </c>
      <c r="M1652">
        <v>0</v>
      </c>
      <c r="N1652">
        <v>0</v>
      </c>
      <c r="O1652">
        <v>0</v>
      </c>
      <c r="P1652">
        <v>0</v>
      </c>
      <c r="Q1652">
        <v>0</v>
      </c>
    </row>
    <row r="1653" spans="1:17" x14ac:dyDescent="0.3">
      <c r="A1653" t="s">
        <v>41</v>
      </c>
      <c r="B1653">
        <v>73000</v>
      </c>
      <c r="C1653">
        <v>82000</v>
      </c>
      <c r="D1653">
        <f>AVERAGE(Table_Data[[#This Row],[Salary (Min)]:[Salary (Max)]])</f>
        <v>77500</v>
      </c>
      <c r="E1653" t="s">
        <v>6721</v>
      </c>
      <c r="F1653" t="s">
        <v>252</v>
      </c>
      <c r="G1653" t="s">
        <v>7769</v>
      </c>
      <c r="H1653" t="s">
        <v>20</v>
      </c>
      <c r="I1653" t="s">
        <v>1370</v>
      </c>
      <c r="J1653" t="s">
        <v>39</v>
      </c>
      <c r="K1653" t="b">
        <v>0</v>
      </c>
      <c r="L1653">
        <v>1</v>
      </c>
      <c r="M1653">
        <v>0</v>
      </c>
      <c r="N1653">
        <v>0</v>
      </c>
      <c r="O1653">
        <v>0</v>
      </c>
      <c r="P1653">
        <v>0</v>
      </c>
      <c r="Q1653">
        <v>0</v>
      </c>
    </row>
    <row r="1654" spans="1:17" x14ac:dyDescent="0.3">
      <c r="A1654" t="s">
        <v>41</v>
      </c>
      <c r="B1654">
        <v>73000</v>
      </c>
      <c r="C1654">
        <v>82000</v>
      </c>
      <c r="D1654">
        <f>AVERAGE(Table_Data[[#This Row],[Salary (Min)]:[Salary (Max)]])</f>
        <v>77500</v>
      </c>
      <c r="E1654" t="s">
        <v>6720</v>
      </c>
      <c r="F1654" t="s">
        <v>252</v>
      </c>
      <c r="G1654" t="s">
        <v>7769</v>
      </c>
      <c r="H1654" t="s">
        <v>118</v>
      </c>
      <c r="I1654" t="s">
        <v>543</v>
      </c>
      <c r="J1654" t="s">
        <v>39</v>
      </c>
      <c r="K1654" t="b">
        <v>0</v>
      </c>
      <c r="L1654">
        <v>1</v>
      </c>
      <c r="M1654">
        <v>0</v>
      </c>
      <c r="N1654">
        <v>0</v>
      </c>
      <c r="O1654">
        <v>0</v>
      </c>
      <c r="P1654">
        <v>0</v>
      </c>
      <c r="Q1654">
        <v>0</v>
      </c>
    </row>
    <row r="1655" spans="1:17" x14ac:dyDescent="0.3">
      <c r="A1655" t="s">
        <v>41</v>
      </c>
      <c r="B1655">
        <v>73000</v>
      </c>
      <c r="C1655">
        <v>82000</v>
      </c>
      <c r="D1655">
        <f>AVERAGE(Table_Data[[#This Row],[Salary (Min)]:[Salary (Max)]])</f>
        <v>77500</v>
      </c>
      <c r="E1655" t="s">
        <v>6716</v>
      </c>
      <c r="F1655" t="s">
        <v>2260</v>
      </c>
      <c r="G1655" t="s">
        <v>7773</v>
      </c>
      <c r="H1655" t="s">
        <v>91</v>
      </c>
      <c r="I1655" t="s">
        <v>222</v>
      </c>
      <c r="J1655" t="s">
        <v>441</v>
      </c>
      <c r="K1655" t="b">
        <v>0</v>
      </c>
      <c r="L1655">
        <v>1</v>
      </c>
      <c r="M1655">
        <v>1</v>
      </c>
      <c r="N1655">
        <v>0</v>
      </c>
      <c r="O1655">
        <v>0</v>
      </c>
      <c r="P1655">
        <v>0</v>
      </c>
      <c r="Q1655">
        <v>1</v>
      </c>
    </row>
    <row r="1656" spans="1:17" x14ac:dyDescent="0.3">
      <c r="A1656" t="s">
        <v>41</v>
      </c>
      <c r="B1656">
        <v>73000</v>
      </c>
      <c r="C1656">
        <v>82000</v>
      </c>
      <c r="D1656">
        <f>AVERAGE(Table_Data[[#This Row],[Salary (Min)]:[Salary (Max)]])</f>
        <v>77500</v>
      </c>
      <c r="E1656" t="s">
        <v>6711</v>
      </c>
      <c r="F1656" t="s">
        <v>252</v>
      </c>
      <c r="G1656" t="s">
        <v>7769</v>
      </c>
      <c r="H1656" t="s">
        <v>91</v>
      </c>
      <c r="I1656" t="s">
        <v>202</v>
      </c>
      <c r="J1656" t="s">
        <v>39</v>
      </c>
      <c r="K1656" t="b">
        <v>0</v>
      </c>
      <c r="L1656">
        <v>1</v>
      </c>
      <c r="M1656">
        <v>1</v>
      </c>
      <c r="N1656">
        <v>0</v>
      </c>
      <c r="O1656">
        <v>1</v>
      </c>
      <c r="P1656">
        <v>0</v>
      </c>
      <c r="Q1656">
        <v>1</v>
      </c>
    </row>
    <row r="1657" spans="1:17" x14ac:dyDescent="0.3">
      <c r="A1657" t="s">
        <v>41</v>
      </c>
      <c r="B1657">
        <v>73000</v>
      </c>
      <c r="C1657">
        <v>82000</v>
      </c>
      <c r="D1657">
        <f>AVERAGE(Table_Data[[#This Row],[Salary (Min)]:[Salary (Max)]])</f>
        <v>77500</v>
      </c>
      <c r="E1657" t="s">
        <v>6710</v>
      </c>
      <c r="F1657" t="s">
        <v>497</v>
      </c>
      <c r="G1657" t="s">
        <v>7772</v>
      </c>
      <c r="H1657" t="s">
        <v>28</v>
      </c>
      <c r="I1657" t="s">
        <v>2295</v>
      </c>
      <c r="J1657" t="s">
        <v>132</v>
      </c>
      <c r="K1657" t="b">
        <v>0</v>
      </c>
      <c r="L1657">
        <v>1</v>
      </c>
      <c r="M1657">
        <v>1</v>
      </c>
      <c r="N1657">
        <v>0</v>
      </c>
      <c r="O1657">
        <v>1</v>
      </c>
      <c r="P1657">
        <v>0</v>
      </c>
      <c r="Q1657">
        <v>0</v>
      </c>
    </row>
    <row r="1658" spans="1:17" x14ac:dyDescent="0.3">
      <c r="A1658" t="s">
        <v>41</v>
      </c>
      <c r="B1658">
        <v>73000</v>
      </c>
      <c r="C1658">
        <v>82000</v>
      </c>
      <c r="D1658">
        <f>AVERAGE(Table_Data[[#This Row],[Salary (Min)]:[Salary (Max)]])</f>
        <v>77500</v>
      </c>
      <c r="E1658" t="s">
        <v>6709</v>
      </c>
      <c r="F1658" t="s">
        <v>252</v>
      </c>
      <c r="G1658" t="s">
        <v>7769</v>
      </c>
      <c r="H1658" t="s">
        <v>91</v>
      </c>
      <c r="I1658" t="s">
        <v>29</v>
      </c>
      <c r="J1658" t="s">
        <v>39</v>
      </c>
      <c r="K1658" t="b">
        <v>0</v>
      </c>
      <c r="L1658">
        <v>1</v>
      </c>
      <c r="M1658">
        <v>1</v>
      </c>
      <c r="N1658">
        <v>0</v>
      </c>
      <c r="O1658">
        <v>1</v>
      </c>
      <c r="P1658">
        <v>1</v>
      </c>
      <c r="Q1658">
        <v>0</v>
      </c>
    </row>
    <row r="1659" spans="1:17" x14ac:dyDescent="0.3">
      <c r="A1659" t="s">
        <v>41</v>
      </c>
      <c r="B1659">
        <v>73000</v>
      </c>
      <c r="C1659">
        <v>82000</v>
      </c>
      <c r="D1659">
        <f>AVERAGE(Table_Data[[#This Row],[Salary (Min)]:[Salary (Max)]])</f>
        <v>77500</v>
      </c>
      <c r="E1659" t="s">
        <v>6712</v>
      </c>
      <c r="F1659" t="s">
        <v>252</v>
      </c>
      <c r="G1659" t="s">
        <v>7769</v>
      </c>
      <c r="H1659" t="s">
        <v>35</v>
      </c>
      <c r="I1659" t="s">
        <v>29</v>
      </c>
      <c r="J1659" t="s">
        <v>229</v>
      </c>
      <c r="K1659" t="b">
        <v>0</v>
      </c>
      <c r="L1659">
        <v>1</v>
      </c>
      <c r="M1659">
        <v>1</v>
      </c>
      <c r="N1659">
        <v>0</v>
      </c>
      <c r="O1659">
        <v>0</v>
      </c>
      <c r="P1659">
        <v>0</v>
      </c>
      <c r="Q1659">
        <v>0</v>
      </c>
    </row>
    <row r="1660" spans="1:17" x14ac:dyDescent="0.3">
      <c r="A1660" t="s">
        <v>41</v>
      </c>
      <c r="B1660">
        <v>73000</v>
      </c>
      <c r="C1660">
        <v>82000</v>
      </c>
      <c r="D1660">
        <f>AVERAGE(Table_Data[[#This Row],[Salary (Min)]:[Salary (Max)]])</f>
        <v>77500</v>
      </c>
      <c r="E1660" t="s">
        <v>6715</v>
      </c>
      <c r="F1660" t="s">
        <v>252</v>
      </c>
      <c r="G1660" t="s">
        <v>7769</v>
      </c>
      <c r="H1660" t="s">
        <v>72</v>
      </c>
      <c r="I1660" t="s">
        <v>1306</v>
      </c>
      <c r="J1660" t="s">
        <v>31</v>
      </c>
      <c r="K1660" t="b">
        <v>0</v>
      </c>
      <c r="L1660">
        <v>1</v>
      </c>
      <c r="M1660">
        <v>0</v>
      </c>
      <c r="N1660">
        <v>0</v>
      </c>
      <c r="O1660">
        <v>0</v>
      </c>
      <c r="P1660">
        <v>0</v>
      </c>
      <c r="Q1660">
        <v>1</v>
      </c>
    </row>
    <row r="1661" spans="1:17" x14ac:dyDescent="0.3">
      <c r="A1661" t="s">
        <v>41</v>
      </c>
      <c r="B1661">
        <v>73000</v>
      </c>
      <c r="C1661">
        <v>82000</v>
      </c>
      <c r="D1661">
        <f>AVERAGE(Table_Data[[#This Row],[Salary (Min)]:[Salary (Max)]])</f>
        <v>77500</v>
      </c>
      <c r="E1661" t="s">
        <v>6713</v>
      </c>
      <c r="F1661" t="s">
        <v>252</v>
      </c>
      <c r="G1661" t="s">
        <v>7769</v>
      </c>
      <c r="H1661" t="s">
        <v>35</v>
      </c>
      <c r="I1661" t="s">
        <v>222</v>
      </c>
      <c r="J1661" t="s">
        <v>31</v>
      </c>
      <c r="K1661" t="b">
        <v>0</v>
      </c>
      <c r="L1661">
        <v>1</v>
      </c>
      <c r="M1661">
        <v>0</v>
      </c>
      <c r="N1661">
        <v>0</v>
      </c>
      <c r="O1661">
        <v>1</v>
      </c>
      <c r="P1661">
        <v>1</v>
      </c>
      <c r="Q1661">
        <v>1</v>
      </c>
    </row>
    <row r="1662" spans="1:17" x14ac:dyDescent="0.3">
      <c r="A1662" t="s">
        <v>41</v>
      </c>
      <c r="B1662">
        <v>74000</v>
      </c>
      <c r="C1662">
        <v>123000</v>
      </c>
      <c r="D1662">
        <f>AVERAGE(Table_Data[[#This Row],[Salary (Min)]:[Salary (Max)]])</f>
        <v>98500</v>
      </c>
      <c r="E1662" t="s">
        <v>6855</v>
      </c>
      <c r="F1662" t="s">
        <v>1820</v>
      </c>
      <c r="G1662" t="s">
        <v>7702</v>
      </c>
      <c r="H1662" t="s">
        <v>118</v>
      </c>
      <c r="I1662" t="s">
        <v>222</v>
      </c>
      <c r="J1662" t="s">
        <v>160</v>
      </c>
      <c r="K1662" t="b">
        <v>0</v>
      </c>
      <c r="L1662">
        <v>0</v>
      </c>
      <c r="M1662">
        <v>0</v>
      </c>
      <c r="N1662">
        <v>0</v>
      </c>
      <c r="O1662">
        <v>0</v>
      </c>
      <c r="P1662">
        <v>0</v>
      </c>
      <c r="Q1662">
        <v>0</v>
      </c>
    </row>
    <row r="1663" spans="1:17" x14ac:dyDescent="0.3">
      <c r="A1663" t="s">
        <v>41</v>
      </c>
      <c r="B1663">
        <v>74000</v>
      </c>
      <c r="C1663">
        <v>123000</v>
      </c>
      <c r="D1663">
        <f>AVERAGE(Table_Data[[#This Row],[Salary (Min)]:[Salary (Max)]])</f>
        <v>98500</v>
      </c>
      <c r="E1663" t="s">
        <v>6784</v>
      </c>
      <c r="F1663" t="s">
        <v>1395</v>
      </c>
      <c r="G1663" t="s">
        <v>7872</v>
      </c>
      <c r="H1663" t="s">
        <v>118</v>
      </c>
      <c r="I1663" t="s">
        <v>222</v>
      </c>
      <c r="J1663" t="s">
        <v>120</v>
      </c>
      <c r="K1663" t="b">
        <v>0</v>
      </c>
      <c r="L1663">
        <v>1</v>
      </c>
      <c r="M1663">
        <v>1</v>
      </c>
      <c r="N1663">
        <v>0</v>
      </c>
      <c r="O1663">
        <v>0</v>
      </c>
      <c r="P1663">
        <v>0</v>
      </c>
      <c r="Q1663">
        <v>0</v>
      </c>
    </row>
    <row r="1664" spans="1:17" x14ac:dyDescent="0.3">
      <c r="A1664" t="s">
        <v>41</v>
      </c>
      <c r="B1664">
        <v>74000</v>
      </c>
      <c r="C1664">
        <v>123000</v>
      </c>
      <c r="D1664">
        <f>AVERAGE(Table_Data[[#This Row],[Salary (Min)]:[Salary (Max)]])</f>
        <v>98500</v>
      </c>
      <c r="E1664" t="s">
        <v>6856</v>
      </c>
      <c r="F1664" t="s">
        <v>1820</v>
      </c>
      <c r="G1664" t="s">
        <v>7702</v>
      </c>
      <c r="H1664" t="s">
        <v>118</v>
      </c>
      <c r="I1664" t="s">
        <v>222</v>
      </c>
      <c r="J1664" t="s">
        <v>106</v>
      </c>
      <c r="K1664" t="b">
        <v>0</v>
      </c>
      <c r="L1664">
        <v>0</v>
      </c>
      <c r="M1664">
        <v>0</v>
      </c>
      <c r="N1664">
        <v>0</v>
      </c>
      <c r="O1664">
        <v>0</v>
      </c>
      <c r="P1664">
        <v>0</v>
      </c>
      <c r="Q1664">
        <v>0</v>
      </c>
    </row>
    <row r="1665" spans="1:17" x14ac:dyDescent="0.3">
      <c r="A1665" t="s">
        <v>41</v>
      </c>
      <c r="B1665">
        <v>74000</v>
      </c>
      <c r="C1665">
        <v>123000</v>
      </c>
      <c r="D1665">
        <f>AVERAGE(Table_Data[[#This Row],[Salary (Min)]:[Salary (Max)]])</f>
        <v>98500</v>
      </c>
      <c r="E1665" t="s">
        <v>6814</v>
      </c>
      <c r="F1665" t="s">
        <v>2732</v>
      </c>
      <c r="G1665" t="s">
        <v>7703</v>
      </c>
      <c r="H1665" t="s">
        <v>35</v>
      </c>
      <c r="I1665" t="s">
        <v>29</v>
      </c>
      <c r="J1665" t="s">
        <v>24</v>
      </c>
      <c r="K1665" t="b">
        <v>0</v>
      </c>
      <c r="L1665">
        <v>1</v>
      </c>
      <c r="M1665">
        <v>0</v>
      </c>
      <c r="N1665">
        <v>0</v>
      </c>
      <c r="O1665">
        <v>1</v>
      </c>
      <c r="P1665">
        <v>0</v>
      </c>
      <c r="Q1665">
        <v>1</v>
      </c>
    </row>
    <row r="1666" spans="1:17" x14ac:dyDescent="0.3">
      <c r="A1666" t="s">
        <v>41</v>
      </c>
      <c r="B1666">
        <v>74000</v>
      </c>
      <c r="C1666">
        <v>123000</v>
      </c>
      <c r="D1666">
        <f>AVERAGE(Table_Data[[#This Row],[Salary (Min)]:[Salary (Max)]])</f>
        <v>98500</v>
      </c>
      <c r="E1666" t="s">
        <v>6843</v>
      </c>
      <c r="F1666" t="s">
        <v>2732</v>
      </c>
      <c r="G1666" t="s">
        <v>7703</v>
      </c>
      <c r="H1666" t="s">
        <v>35</v>
      </c>
      <c r="I1666" t="s">
        <v>29</v>
      </c>
      <c r="J1666" t="s">
        <v>24</v>
      </c>
      <c r="K1666" t="b">
        <v>0</v>
      </c>
      <c r="L1666">
        <v>0</v>
      </c>
      <c r="M1666">
        <v>0</v>
      </c>
      <c r="N1666">
        <v>0</v>
      </c>
      <c r="O1666">
        <v>1</v>
      </c>
      <c r="P1666">
        <v>0</v>
      </c>
      <c r="Q1666">
        <v>1</v>
      </c>
    </row>
    <row r="1667" spans="1:17" x14ac:dyDescent="0.3">
      <c r="A1667" t="s">
        <v>6172</v>
      </c>
      <c r="B1667">
        <v>74000</v>
      </c>
      <c r="C1667">
        <v>123000</v>
      </c>
      <c r="D1667">
        <f>AVERAGE(Table_Data[[#This Row],[Salary (Min)]:[Salary (Max)]])</f>
        <v>98500</v>
      </c>
      <c r="E1667" t="s">
        <v>6547</v>
      </c>
      <c r="F1667" t="s">
        <v>1820</v>
      </c>
      <c r="G1667" t="s">
        <v>7702</v>
      </c>
      <c r="H1667" t="s">
        <v>35</v>
      </c>
      <c r="I1667" t="s">
        <v>29</v>
      </c>
      <c r="J1667" t="s">
        <v>39</v>
      </c>
      <c r="K1667" t="b">
        <v>0</v>
      </c>
      <c r="L1667">
        <v>1</v>
      </c>
      <c r="M1667">
        <v>1</v>
      </c>
      <c r="N1667">
        <v>0</v>
      </c>
      <c r="O1667">
        <v>0</v>
      </c>
      <c r="P1667">
        <v>0</v>
      </c>
      <c r="Q1667">
        <v>0</v>
      </c>
    </row>
    <row r="1668" spans="1:17" x14ac:dyDescent="0.3">
      <c r="A1668" t="s">
        <v>41</v>
      </c>
      <c r="B1668">
        <v>74000</v>
      </c>
      <c r="C1668">
        <v>123000</v>
      </c>
      <c r="D1668">
        <f>AVERAGE(Table_Data[[#This Row],[Salary (Min)]:[Salary (Max)]])</f>
        <v>98500</v>
      </c>
      <c r="E1668" t="s">
        <v>6854</v>
      </c>
      <c r="F1668" t="s">
        <v>833</v>
      </c>
      <c r="G1668" t="s">
        <v>7873</v>
      </c>
      <c r="H1668" t="s">
        <v>118</v>
      </c>
      <c r="I1668" t="s">
        <v>222</v>
      </c>
      <c r="J1668" t="s">
        <v>155</v>
      </c>
      <c r="K1668" t="b">
        <v>0</v>
      </c>
      <c r="L1668">
        <v>1</v>
      </c>
      <c r="M1668">
        <v>1</v>
      </c>
      <c r="N1668">
        <v>1</v>
      </c>
      <c r="O1668">
        <v>1</v>
      </c>
      <c r="P1668">
        <v>0</v>
      </c>
      <c r="Q1668">
        <v>0</v>
      </c>
    </row>
    <row r="1669" spans="1:17" x14ac:dyDescent="0.3">
      <c r="A1669" t="s">
        <v>41</v>
      </c>
      <c r="B1669">
        <v>74000</v>
      </c>
      <c r="C1669">
        <v>123000</v>
      </c>
      <c r="D1669">
        <f>AVERAGE(Table_Data[[#This Row],[Salary (Min)]:[Salary (Max)]])</f>
        <v>98500</v>
      </c>
      <c r="E1669" t="s">
        <v>6859</v>
      </c>
      <c r="F1669" t="s">
        <v>1395</v>
      </c>
      <c r="G1669" t="s">
        <v>7872</v>
      </c>
      <c r="H1669" t="s">
        <v>51</v>
      </c>
      <c r="I1669" t="s">
        <v>194</v>
      </c>
      <c r="J1669" t="s">
        <v>24</v>
      </c>
      <c r="K1669" t="b">
        <v>0</v>
      </c>
      <c r="L1669">
        <v>0</v>
      </c>
      <c r="M1669">
        <v>1</v>
      </c>
      <c r="N1669">
        <v>0</v>
      </c>
      <c r="O1669">
        <v>1</v>
      </c>
      <c r="P1669">
        <v>0</v>
      </c>
      <c r="Q1669">
        <v>1</v>
      </c>
    </row>
    <row r="1670" spans="1:17" x14ac:dyDescent="0.3">
      <c r="A1670" t="s">
        <v>41</v>
      </c>
      <c r="B1670">
        <v>74000</v>
      </c>
      <c r="C1670">
        <v>123000</v>
      </c>
      <c r="D1670">
        <f>AVERAGE(Table_Data[[#This Row],[Salary (Min)]:[Salary (Max)]])</f>
        <v>98500</v>
      </c>
      <c r="E1670" t="s">
        <v>6825</v>
      </c>
      <c r="F1670" t="s">
        <v>1820</v>
      </c>
      <c r="G1670" t="s">
        <v>7702</v>
      </c>
      <c r="H1670" t="s">
        <v>20</v>
      </c>
      <c r="I1670" t="s">
        <v>46</v>
      </c>
      <c r="J1670" t="s">
        <v>106</v>
      </c>
      <c r="K1670" t="b">
        <v>0</v>
      </c>
      <c r="L1670">
        <v>1</v>
      </c>
      <c r="M1670">
        <v>1</v>
      </c>
      <c r="N1670">
        <v>0</v>
      </c>
      <c r="O1670">
        <v>0</v>
      </c>
      <c r="P1670">
        <v>0</v>
      </c>
      <c r="Q1670">
        <v>0</v>
      </c>
    </row>
    <row r="1671" spans="1:17" x14ac:dyDescent="0.3">
      <c r="A1671" t="s">
        <v>41</v>
      </c>
      <c r="B1671">
        <v>74000</v>
      </c>
      <c r="C1671">
        <v>123000</v>
      </c>
      <c r="D1671">
        <f>AVERAGE(Table_Data[[#This Row],[Salary (Min)]:[Salary (Max)]])</f>
        <v>98500</v>
      </c>
      <c r="E1671" t="s">
        <v>6860</v>
      </c>
      <c r="F1671" t="s">
        <v>1820</v>
      </c>
      <c r="G1671" t="s">
        <v>7702</v>
      </c>
      <c r="H1671" t="s">
        <v>51</v>
      </c>
      <c r="I1671" t="s">
        <v>1370</v>
      </c>
      <c r="J1671" t="s">
        <v>47</v>
      </c>
      <c r="K1671" t="b">
        <v>0</v>
      </c>
      <c r="L1671">
        <v>0</v>
      </c>
      <c r="M1671">
        <v>0</v>
      </c>
      <c r="N1671">
        <v>0</v>
      </c>
      <c r="O1671">
        <v>0</v>
      </c>
      <c r="P1671">
        <v>0</v>
      </c>
      <c r="Q1671">
        <v>0</v>
      </c>
    </row>
    <row r="1672" spans="1:17" x14ac:dyDescent="0.3">
      <c r="A1672" t="s">
        <v>41</v>
      </c>
      <c r="B1672">
        <v>74000</v>
      </c>
      <c r="C1672">
        <v>123000</v>
      </c>
      <c r="D1672">
        <f>AVERAGE(Table_Data[[#This Row],[Salary (Min)]:[Salary (Max)]])</f>
        <v>98500</v>
      </c>
      <c r="E1672" t="s">
        <v>6211</v>
      </c>
      <c r="F1672" t="s">
        <v>1820</v>
      </c>
      <c r="G1672" t="s">
        <v>7702</v>
      </c>
      <c r="H1672" t="s">
        <v>118</v>
      </c>
      <c r="I1672" t="s">
        <v>222</v>
      </c>
      <c r="J1672" t="s">
        <v>47</v>
      </c>
      <c r="K1672" t="b">
        <v>0</v>
      </c>
      <c r="L1672">
        <v>1</v>
      </c>
      <c r="M1672">
        <v>1</v>
      </c>
      <c r="N1672">
        <v>0</v>
      </c>
      <c r="O1672">
        <v>1</v>
      </c>
      <c r="P1672">
        <v>0</v>
      </c>
      <c r="Q1672">
        <v>0</v>
      </c>
    </row>
    <row r="1673" spans="1:17" x14ac:dyDescent="0.3">
      <c r="A1673" t="s">
        <v>41</v>
      </c>
      <c r="B1673">
        <v>74000</v>
      </c>
      <c r="C1673">
        <v>123000</v>
      </c>
      <c r="D1673">
        <f>AVERAGE(Table_Data[[#This Row],[Salary (Min)]:[Salary (Max)]])</f>
        <v>98500</v>
      </c>
      <c r="E1673" t="s">
        <v>6372</v>
      </c>
      <c r="F1673" t="s">
        <v>1820</v>
      </c>
      <c r="G1673" t="s">
        <v>7702</v>
      </c>
      <c r="H1673" t="s">
        <v>35</v>
      </c>
      <c r="I1673" t="s">
        <v>222</v>
      </c>
      <c r="J1673" t="s">
        <v>24</v>
      </c>
      <c r="K1673" t="b">
        <v>0</v>
      </c>
      <c r="L1673">
        <v>0</v>
      </c>
      <c r="M1673">
        <v>0</v>
      </c>
      <c r="N1673">
        <v>0</v>
      </c>
      <c r="O1673">
        <v>0</v>
      </c>
      <c r="P1673">
        <v>0</v>
      </c>
      <c r="Q1673">
        <v>0</v>
      </c>
    </row>
    <row r="1674" spans="1:17" x14ac:dyDescent="0.3">
      <c r="A1674" t="s">
        <v>41</v>
      </c>
      <c r="B1674">
        <v>74000</v>
      </c>
      <c r="C1674">
        <v>123000</v>
      </c>
      <c r="D1674">
        <f>AVERAGE(Table_Data[[#This Row],[Salary (Min)]:[Salary (Max)]])</f>
        <v>98500</v>
      </c>
      <c r="E1674" t="s">
        <v>6857</v>
      </c>
      <c r="F1674" t="s">
        <v>1820</v>
      </c>
      <c r="G1674" t="s">
        <v>7702</v>
      </c>
      <c r="H1674" t="s">
        <v>118</v>
      </c>
      <c r="I1674" t="s">
        <v>119</v>
      </c>
      <c r="J1674" t="s">
        <v>441</v>
      </c>
      <c r="K1674" t="b">
        <v>0</v>
      </c>
      <c r="L1674">
        <v>1</v>
      </c>
      <c r="M1674">
        <v>0</v>
      </c>
      <c r="N1674">
        <v>0</v>
      </c>
      <c r="O1674">
        <v>0</v>
      </c>
      <c r="P1674">
        <v>0</v>
      </c>
      <c r="Q1674">
        <v>1</v>
      </c>
    </row>
    <row r="1675" spans="1:17" x14ac:dyDescent="0.3">
      <c r="A1675" t="s">
        <v>41</v>
      </c>
      <c r="B1675">
        <v>74000</v>
      </c>
      <c r="C1675">
        <v>123000</v>
      </c>
      <c r="D1675">
        <f>AVERAGE(Table_Data[[#This Row],[Salary (Min)]:[Salary (Max)]])</f>
        <v>98500</v>
      </c>
      <c r="E1675" t="s">
        <v>6827</v>
      </c>
      <c r="F1675" t="s">
        <v>1820</v>
      </c>
      <c r="G1675" t="s">
        <v>7702</v>
      </c>
      <c r="H1675" t="s">
        <v>91</v>
      </c>
      <c r="I1675" t="s">
        <v>46</v>
      </c>
      <c r="J1675" t="s">
        <v>39</v>
      </c>
      <c r="K1675" t="b">
        <v>0</v>
      </c>
      <c r="L1675">
        <v>0</v>
      </c>
      <c r="M1675">
        <v>0</v>
      </c>
      <c r="N1675">
        <v>0</v>
      </c>
      <c r="O1675">
        <v>0</v>
      </c>
      <c r="P1675">
        <v>0</v>
      </c>
      <c r="Q1675">
        <v>0</v>
      </c>
    </row>
    <row r="1676" spans="1:17" x14ac:dyDescent="0.3">
      <c r="A1676" t="s">
        <v>41</v>
      </c>
      <c r="B1676">
        <v>74000</v>
      </c>
      <c r="C1676">
        <v>123000</v>
      </c>
      <c r="D1676">
        <f>AVERAGE(Table_Data[[#This Row],[Salary (Min)]:[Salary (Max)]])</f>
        <v>98500</v>
      </c>
      <c r="E1676" t="s">
        <v>6806</v>
      </c>
      <c r="F1676" t="s">
        <v>1820</v>
      </c>
      <c r="G1676" t="s">
        <v>7702</v>
      </c>
      <c r="H1676" t="s">
        <v>35</v>
      </c>
      <c r="I1676" t="s">
        <v>1569</v>
      </c>
      <c r="J1676" t="s">
        <v>31</v>
      </c>
      <c r="K1676" t="b">
        <v>0</v>
      </c>
      <c r="L1676">
        <v>1</v>
      </c>
      <c r="M1676">
        <v>1</v>
      </c>
      <c r="N1676">
        <v>0</v>
      </c>
      <c r="O1676">
        <v>1</v>
      </c>
      <c r="P1676">
        <v>1</v>
      </c>
      <c r="Q1676">
        <v>0</v>
      </c>
    </row>
    <row r="1677" spans="1:17" x14ac:dyDescent="0.3">
      <c r="A1677" t="s">
        <v>41</v>
      </c>
      <c r="B1677">
        <v>74000</v>
      </c>
      <c r="C1677">
        <v>123000</v>
      </c>
      <c r="D1677">
        <f>AVERAGE(Table_Data[[#This Row],[Salary (Min)]:[Salary (Max)]])</f>
        <v>98500</v>
      </c>
      <c r="E1677" t="s">
        <v>6847</v>
      </c>
      <c r="F1677" t="s">
        <v>1820</v>
      </c>
      <c r="G1677" t="s">
        <v>7702</v>
      </c>
      <c r="H1677" t="s">
        <v>91</v>
      </c>
      <c r="I1677" t="s">
        <v>222</v>
      </c>
      <c r="J1677" t="s">
        <v>39</v>
      </c>
      <c r="K1677" t="b">
        <v>0</v>
      </c>
      <c r="L1677">
        <v>1</v>
      </c>
      <c r="M1677">
        <v>1</v>
      </c>
      <c r="N1677">
        <v>0</v>
      </c>
      <c r="O1677">
        <v>1</v>
      </c>
      <c r="P1677">
        <v>1</v>
      </c>
      <c r="Q1677">
        <v>1</v>
      </c>
    </row>
    <row r="1678" spans="1:17" x14ac:dyDescent="0.3">
      <c r="A1678" t="s">
        <v>41</v>
      </c>
      <c r="B1678">
        <v>74000</v>
      </c>
      <c r="C1678">
        <v>123000</v>
      </c>
      <c r="D1678">
        <f>AVERAGE(Table_Data[[#This Row],[Salary (Min)]:[Salary (Max)]])</f>
        <v>98500</v>
      </c>
      <c r="E1678" t="s">
        <v>6844</v>
      </c>
      <c r="F1678" t="s">
        <v>1820</v>
      </c>
      <c r="G1678" t="s">
        <v>7702</v>
      </c>
      <c r="H1678" t="s">
        <v>72</v>
      </c>
      <c r="I1678" t="s">
        <v>29</v>
      </c>
      <c r="J1678" t="s">
        <v>24</v>
      </c>
      <c r="K1678" t="b">
        <v>0</v>
      </c>
      <c r="L1678">
        <v>0</v>
      </c>
      <c r="M1678">
        <v>0</v>
      </c>
      <c r="N1678">
        <v>0</v>
      </c>
      <c r="O1678">
        <v>0</v>
      </c>
      <c r="P1678">
        <v>0</v>
      </c>
      <c r="Q1678">
        <v>0</v>
      </c>
    </row>
    <row r="1679" spans="1:17" x14ac:dyDescent="0.3">
      <c r="A1679" t="s">
        <v>41</v>
      </c>
      <c r="B1679">
        <v>74000</v>
      </c>
      <c r="C1679">
        <v>123000</v>
      </c>
      <c r="D1679">
        <f>AVERAGE(Table_Data[[#This Row],[Salary (Min)]:[Salary (Max)]])</f>
        <v>98500</v>
      </c>
      <c r="E1679" t="s">
        <v>6845</v>
      </c>
      <c r="F1679" t="s">
        <v>1820</v>
      </c>
      <c r="G1679" t="s">
        <v>7702</v>
      </c>
      <c r="H1679" t="s">
        <v>91</v>
      </c>
      <c r="I1679" t="s">
        <v>222</v>
      </c>
      <c r="J1679" t="s">
        <v>155</v>
      </c>
      <c r="K1679" t="b">
        <v>0</v>
      </c>
      <c r="L1679">
        <v>0</v>
      </c>
      <c r="M1679">
        <v>1</v>
      </c>
      <c r="N1679">
        <v>0</v>
      </c>
      <c r="O1679">
        <v>0</v>
      </c>
      <c r="P1679">
        <v>0</v>
      </c>
      <c r="Q1679">
        <v>1</v>
      </c>
    </row>
    <row r="1680" spans="1:17" x14ac:dyDescent="0.3">
      <c r="A1680" t="s">
        <v>41</v>
      </c>
      <c r="B1680">
        <v>74000</v>
      </c>
      <c r="C1680">
        <v>123000</v>
      </c>
      <c r="D1680">
        <f>AVERAGE(Table_Data[[#This Row],[Salary (Min)]:[Salary (Max)]])</f>
        <v>98500</v>
      </c>
      <c r="E1680" t="s">
        <v>6846</v>
      </c>
      <c r="F1680" t="s">
        <v>1820</v>
      </c>
      <c r="G1680" t="s">
        <v>7702</v>
      </c>
      <c r="H1680" t="s">
        <v>137</v>
      </c>
      <c r="I1680" t="s">
        <v>1047</v>
      </c>
      <c r="J1680" t="s">
        <v>155</v>
      </c>
      <c r="K1680" t="b">
        <v>0</v>
      </c>
      <c r="L1680">
        <v>1</v>
      </c>
      <c r="M1680">
        <v>0</v>
      </c>
      <c r="N1680">
        <v>0</v>
      </c>
      <c r="O1680">
        <v>1</v>
      </c>
      <c r="P1680">
        <v>0</v>
      </c>
      <c r="Q1680">
        <v>1</v>
      </c>
    </row>
    <row r="1681" spans="1:17" x14ac:dyDescent="0.3">
      <c r="A1681" t="s">
        <v>6172</v>
      </c>
      <c r="B1681">
        <v>74000</v>
      </c>
      <c r="C1681">
        <v>123000</v>
      </c>
      <c r="D1681">
        <f>AVERAGE(Table_Data[[#This Row],[Salary (Min)]:[Salary (Max)]])</f>
        <v>98500</v>
      </c>
      <c r="E1681" t="s">
        <v>6852</v>
      </c>
      <c r="F1681" t="s">
        <v>1820</v>
      </c>
      <c r="G1681" t="s">
        <v>7702</v>
      </c>
      <c r="H1681" t="s">
        <v>35</v>
      </c>
      <c r="I1681" t="s">
        <v>222</v>
      </c>
      <c r="J1681" t="s">
        <v>24</v>
      </c>
      <c r="K1681" t="b">
        <v>0</v>
      </c>
      <c r="L1681">
        <v>1</v>
      </c>
      <c r="M1681">
        <v>0</v>
      </c>
      <c r="N1681">
        <v>0</v>
      </c>
      <c r="O1681">
        <v>1</v>
      </c>
      <c r="P1681">
        <v>0</v>
      </c>
      <c r="Q1681">
        <v>1</v>
      </c>
    </row>
    <row r="1682" spans="1:17" x14ac:dyDescent="0.3">
      <c r="A1682" t="s">
        <v>41</v>
      </c>
      <c r="B1682">
        <v>74000</v>
      </c>
      <c r="C1682">
        <v>123000</v>
      </c>
      <c r="D1682">
        <f>AVERAGE(Table_Data[[#This Row],[Salary (Min)]:[Salary (Max)]])</f>
        <v>98500</v>
      </c>
      <c r="E1682" t="s">
        <v>6853</v>
      </c>
      <c r="F1682" t="s">
        <v>1820</v>
      </c>
      <c r="G1682" t="s">
        <v>7702</v>
      </c>
      <c r="H1682" t="s">
        <v>72</v>
      </c>
      <c r="I1682" t="s">
        <v>563</v>
      </c>
      <c r="J1682" t="s">
        <v>75</v>
      </c>
      <c r="K1682" t="b">
        <v>0</v>
      </c>
      <c r="L1682">
        <v>1</v>
      </c>
      <c r="M1682">
        <v>1</v>
      </c>
      <c r="N1682">
        <v>0</v>
      </c>
      <c r="O1682">
        <v>1</v>
      </c>
      <c r="P1682">
        <v>0</v>
      </c>
      <c r="Q1682">
        <v>0</v>
      </c>
    </row>
    <row r="1683" spans="1:17" x14ac:dyDescent="0.3">
      <c r="A1683" t="s">
        <v>41</v>
      </c>
      <c r="B1683">
        <v>74000</v>
      </c>
      <c r="C1683">
        <v>123000</v>
      </c>
      <c r="D1683">
        <f>AVERAGE(Table_Data[[#This Row],[Salary (Min)]:[Salary (Max)]])</f>
        <v>98500</v>
      </c>
      <c r="E1683" t="s">
        <v>6358</v>
      </c>
      <c r="F1683" t="s">
        <v>1820</v>
      </c>
      <c r="G1683" t="s">
        <v>7702</v>
      </c>
      <c r="H1683" t="s">
        <v>28</v>
      </c>
      <c r="I1683" t="s">
        <v>58</v>
      </c>
      <c r="J1683" t="s">
        <v>132</v>
      </c>
      <c r="K1683" t="b">
        <v>0</v>
      </c>
      <c r="L1683">
        <v>1</v>
      </c>
      <c r="M1683">
        <v>0</v>
      </c>
      <c r="N1683">
        <v>0</v>
      </c>
      <c r="O1683">
        <v>0</v>
      </c>
      <c r="P1683">
        <v>0</v>
      </c>
      <c r="Q1683">
        <v>1</v>
      </c>
    </row>
    <row r="1684" spans="1:17" x14ac:dyDescent="0.3">
      <c r="A1684" t="s">
        <v>41</v>
      </c>
      <c r="B1684">
        <v>74000</v>
      </c>
      <c r="C1684">
        <v>123000</v>
      </c>
      <c r="D1684">
        <f>AVERAGE(Table_Data[[#This Row],[Salary (Min)]:[Salary (Max)]])</f>
        <v>98500</v>
      </c>
      <c r="E1684" t="s">
        <v>6849</v>
      </c>
      <c r="F1684" t="s">
        <v>1820</v>
      </c>
      <c r="G1684" t="s">
        <v>7702</v>
      </c>
      <c r="H1684" t="s">
        <v>51</v>
      </c>
      <c r="I1684" t="s">
        <v>46</v>
      </c>
      <c r="J1684" t="s">
        <v>24</v>
      </c>
      <c r="K1684" t="b">
        <v>0</v>
      </c>
      <c r="L1684">
        <v>1</v>
      </c>
      <c r="M1684">
        <v>0</v>
      </c>
      <c r="N1684">
        <v>0</v>
      </c>
      <c r="O1684">
        <v>1</v>
      </c>
      <c r="P1684">
        <v>0</v>
      </c>
      <c r="Q1684">
        <v>1</v>
      </c>
    </row>
    <row r="1685" spans="1:17" x14ac:dyDescent="0.3">
      <c r="A1685" t="s">
        <v>41</v>
      </c>
      <c r="B1685">
        <v>74000</v>
      </c>
      <c r="C1685">
        <v>123000</v>
      </c>
      <c r="D1685">
        <f>AVERAGE(Table_Data[[#This Row],[Salary (Min)]:[Salary (Max)]])</f>
        <v>98500</v>
      </c>
      <c r="E1685" t="s">
        <v>6850</v>
      </c>
      <c r="F1685" t="s">
        <v>1820</v>
      </c>
      <c r="G1685" t="s">
        <v>7702</v>
      </c>
      <c r="H1685" t="s">
        <v>118</v>
      </c>
      <c r="I1685" t="s">
        <v>178</v>
      </c>
      <c r="J1685" t="s">
        <v>160</v>
      </c>
      <c r="K1685" t="b">
        <v>0</v>
      </c>
      <c r="L1685">
        <v>1</v>
      </c>
      <c r="M1685">
        <v>0</v>
      </c>
      <c r="N1685">
        <v>0</v>
      </c>
      <c r="O1685">
        <v>0</v>
      </c>
      <c r="P1685">
        <v>0</v>
      </c>
      <c r="Q1685">
        <v>1</v>
      </c>
    </row>
    <row r="1686" spans="1:17" x14ac:dyDescent="0.3">
      <c r="A1686" t="s">
        <v>41</v>
      </c>
      <c r="B1686">
        <v>74000</v>
      </c>
      <c r="C1686">
        <v>123000</v>
      </c>
      <c r="D1686">
        <f>AVERAGE(Table_Data[[#This Row],[Salary (Min)]:[Salary (Max)]])</f>
        <v>98500</v>
      </c>
      <c r="E1686" t="s">
        <v>6843</v>
      </c>
      <c r="F1686" t="s">
        <v>2732</v>
      </c>
      <c r="G1686" t="s">
        <v>7703</v>
      </c>
      <c r="H1686" t="s">
        <v>35</v>
      </c>
      <c r="I1686" t="s">
        <v>29</v>
      </c>
      <c r="J1686" t="s">
        <v>24</v>
      </c>
      <c r="K1686" t="b">
        <v>0</v>
      </c>
      <c r="L1686">
        <v>1</v>
      </c>
      <c r="M1686">
        <v>1</v>
      </c>
      <c r="N1686">
        <v>0</v>
      </c>
      <c r="O1686">
        <v>1</v>
      </c>
      <c r="P1686">
        <v>0</v>
      </c>
      <c r="Q1686">
        <v>1</v>
      </c>
    </row>
    <row r="1687" spans="1:17" x14ac:dyDescent="0.3">
      <c r="A1687" t="s">
        <v>41</v>
      </c>
      <c r="B1687">
        <v>76000</v>
      </c>
      <c r="C1687">
        <v>122000</v>
      </c>
      <c r="D1687">
        <f>AVERAGE(Table_Data[[#This Row],[Salary (Min)]:[Salary (Max)]])</f>
        <v>99000</v>
      </c>
      <c r="E1687" t="s">
        <v>7061</v>
      </c>
      <c r="F1687" t="s">
        <v>1538</v>
      </c>
      <c r="G1687" t="s">
        <v>7715</v>
      </c>
      <c r="H1687" t="s">
        <v>118</v>
      </c>
      <c r="I1687" t="s">
        <v>1053</v>
      </c>
      <c r="J1687" t="s">
        <v>120</v>
      </c>
      <c r="K1687" t="b">
        <v>0</v>
      </c>
      <c r="L1687">
        <v>1</v>
      </c>
      <c r="M1687">
        <v>1</v>
      </c>
      <c r="N1687">
        <v>0</v>
      </c>
      <c r="O1687">
        <v>0</v>
      </c>
      <c r="P1687">
        <v>0</v>
      </c>
      <c r="Q1687">
        <v>0</v>
      </c>
    </row>
    <row r="1688" spans="1:17" x14ac:dyDescent="0.3">
      <c r="A1688" t="s">
        <v>41</v>
      </c>
      <c r="B1688">
        <v>76000</v>
      </c>
      <c r="C1688">
        <v>122000</v>
      </c>
      <c r="D1688">
        <f>AVERAGE(Table_Data[[#This Row],[Salary (Min)]:[Salary (Max)]])</f>
        <v>99000</v>
      </c>
      <c r="E1688" t="s">
        <v>7062</v>
      </c>
      <c r="F1688" t="s">
        <v>1538</v>
      </c>
      <c r="G1688" t="s">
        <v>7715</v>
      </c>
      <c r="H1688" t="s">
        <v>35</v>
      </c>
      <c r="I1688" t="s">
        <v>2590</v>
      </c>
      <c r="J1688" t="s">
        <v>47</v>
      </c>
      <c r="K1688" t="b">
        <v>0</v>
      </c>
      <c r="L1688">
        <v>1</v>
      </c>
      <c r="M1688">
        <v>0</v>
      </c>
      <c r="N1688">
        <v>0</v>
      </c>
      <c r="O1688">
        <v>0</v>
      </c>
      <c r="P1688">
        <v>0</v>
      </c>
      <c r="Q1688">
        <v>0</v>
      </c>
    </row>
    <row r="1689" spans="1:17" x14ac:dyDescent="0.3">
      <c r="A1689" t="s">
        <v>41</v>
      </c>
      <c r="B1689">
        <v>76000</v>
      </c>
      <c r="C1689">
        <v>122000</v>
      </c>
      <c r="D1689">
        <f>AVERAGE(Table_Data[[#This Row],[Salary (Min)]:[Salary (Max)]])</f>
        <v>99000</v>
      </c>
      <c r="E1689" t="s">
        <v>7063</v>
      </c>
      <c r="F1689" t="s">
        <v>1538</v>
      </c>
      <c r="G1689" t="s">
        <v>7715</v>
      </c>
      <c r="H1689" t="s">
        <v>72</v>
      </c>
      <c r="I1689" t="s">
        <v>475</v>
      </c>
      <c r="J1689" t="s">
        <v>31</v>
      </c>
      <c r="K1689" t="b">
        <v>0</v>
      </c>
      <c r="L1689">
        <v>1</v>
      </c>
      <c r="M1689">
        <v>0</v>
      </c>
      <c r="N1689">
        <v>0</v>
      </c>
      <c r="O1689">
        <v>1</v>
      </c>
      <c r="P1689">
        <v>1</v>
      </c>
      <c r="Q1689">
        <v>1</v>
      </c>
    </row>
    <row r="1690" spans="1:17" x14ac:dyDescent="0.3">
      <c r="A1690" t="s">
        <v>41</v>
      </c>
      <c r="B1690">
        <v>76000</v>
      </c>
      <c r="C1690">
        <v>122000</v>
      </c>
      <c r="D1690">
        <f>AVERAGE(Table_Data[[#This Row],[Salary (Min)]:[Salary (Max)]])</f>
        <v>99000</v>
      </c>
      <c r="E1690" t="s">
        <v>7057</v>
      </c>
      <c r="F1690" t="s">
        <v>1538</v>
      </c>
      <c r="G1690" t="s">
        <v>7715</v>
      </c>
      <c r="H1690" t="s">
        <v>91</v>
      </c>
      <c r="I1690" t="s">
        <v>99</v>
      </c>
      <c r="J1690" t="s">
        <v>39</v>
      </c>
      <c r="K1690" t="b">
        <v>0</v>
      </c>
      <c r="L1690">
        <v>1</v>
      </c>
      <c r="M1690">
        <v>0</v>
      </c>
      <c r="N1690">
        <v>0</v>
      </c>
      <c r="O1690">
        <v>1</v>
      </c>
      <c r="P1690">
        <v>0</v>
      </c>
      <c r="Q1690">
        <v>0</v>
      </c>
    </row>
    <row r="1691" spans="1:17" x14ac:dyDescent="0.3">
      <c r="A1691" t="s">
        <v>41</v>
      </c>
      <c r="B1691">
        <v>76000</v>
      </c>
      <c r="C1691">
        <v>122000</v>
      </c>
      <c r="D1691">
        <f>AVERAGE(Table_Data[[#This Row],[Salary (Min)]:[Salary (Max)]])</f>
        <v>99000</v>
      </c>
      <c r="E1691" t="s">
        <v>7058</v>
      </c>
      <c r="F1691" t="s">
        <v>1538</v>
      </c>
      <c r="G1691" t="s">
        <v>7715</v>
      </c>
      <c r="H1691" t="s">
        <v>35</v>
      </c>
      <c r="I1691" t="s">
        <v>194</v>
      </c>
      <c r="J1691" t="s">
        <v>229</v>
      </c>
      <c r="K1691" t="b">
        <v>0</v>
      </c>
      <c r="L1691">
        <v>1</v>
      </c>
      <c r="M1691">
        <v>1</v>
      </c>
      <c r="N1691">
        <v>0</v>
      </c>
      <c r="O1691">
        <v>1</v>
      </c>
      <c r="P1691">
        <v>1</v>
      </c>
      <c r="Q1691">
        <v>1</v>
      </c>
    </row>
    <row r="1692" spans="1:17" x14ac:dyDescent="0.3">
      <c r="A1692" t="s">
        <v>6172</v>
      </c>
      <c r="B1692">
        <v>76000</v>
      </c>
      <c r="C1692">
        <v>122000</v>
      </c>
      <c r="D1692">
        <f>AVERAGE(Table_Data[[#This Row],[Salary (Min)]:[Salary (Max)]])</f>
        <v>99000</v>
      </c>
      <c r="E1692" t="s">
        <v>7059</v>
      </c>
      <c r="F1692" t="s">
        <v>1538</v>
      </c>
      <c r="G1692" t="s">
        <v>7715</v>
      </c>
      <c r="H1692" t="s">
        <v>118</v>
      </c>
      <c r="I1692" t="s">
        <v>222</v>
      </c>
      <c r="J1692" t="s">
        <v>39</v>
      </c>
      <c r="K1692" t="b">
        <v>0</v>
      </c>
      <c r="L1692">
        <v>1</v>
      </c>
      <c r="M1692">
        <v>1</v>
      </c>
      <c r="N1692">
        <v>0</v>
      </c>
      <c r="O1692">
        <v>1</v>
      </c>
      <c r="P1692">
        <v>0</v>
      </c>
      <c r="Q1692">
        <v>1</v>
      </c>
    </row>
    <row r="1693" spans="1:17" x14ac:dyDescent="0.3">
      <c r="A1693" t="s">
        <v>41</v>
      </c>
      <c r="B1693">
        <v>76000</v>
      </c>
      <c r="C1693">
        <v>122000</v>
      </c>
      <c r="D1693">
        <f>AVERAGE(Table_Data[[#This Row],[Salary (Min)]:[Salary (Max)]])</f>
        <v>99000</v>
      </c>
      <c r="E1693" t="s">
        <v>7067</v>
      </c>
      <c r="F1693" t="s">
        <v>1538</v>
      </c>
      <c r="G1693" t="s">
        <v>7715</v>
      </c>
      <c r="H1693" t="s">
        <v>35</v>
      </c>
      <c r="I1693" t="s">
        <v>475</v>
      </c>
      <c r="J1693" t="s">
        <v>75</v>
      </c>
      <c r="K1693" t="b">
        <v>0</v>
      </c>
      <c r="L1693">
        <v>0</v>
      </c>
      <c r="M1693">
        <v>0</v>
      </c>
      <c r="N1693">
        <v>0</v>
      </c>
      <c r="O1693">
        <v>0</v>
      </c>
      <c r="P1693">
        <v>0</v>
      </c>
      <c r="Q1693">
        <v>1</v>
      </c>
    </row>
    <row r="1694" spans="1:17" x14ac:dyDescent="0.3">
      <c r="A1694" t="s">
        <v>41</v>
      </c>
      <c r="B1694">
        <v>76000</v>
      </c>
      <c r="C1694">
        <v>122000</v>
      </c>
      <c r="D1694">
        <f>AVERAGE(Table_Data[[#This Row],[Salary (Min)]:[Salary (Max)]])</f>
        <v>99000</v>
      </c>
      <c r="E1694" t="s">
        <v>7068</v>
      </c>
      <c r="F1694" t="s">
        <v>1538</v>
      </c>
      <c r="G1694" t="s">
        <v>7715</v>
      </c>
      <c r="H1694" t="s">
        <v>28</v>
      </c>
      <c r="I1694" t="s">
        <v>2590</v>
      </c>
      <c r="J1694" t="s">
        <v>132</v>
      </c>
      <c r="K1694" t="b">
        <v>0</v>
      </c>
      <c r="L1694">
        <v>0</v>
      </c>
      <c r="M1694">
        <v>0</v>
      </c>
      <c r="N1694">
        <v>0</v>
      </c>
      <c r="O1694">
        <v>0</v>
      </c>
      <c r="P1694">
        <v>0</v>
      </c>
      <c r="Q1694">
        <v>1</v>
      </c>
    </row>
    <row r="1695" spans="1:17" x14ac:dyDescent="0.3">
      <c r="A1695" t="s">
        <v>41</v>
      </c>
      <c r="B1695">
        <v>76000</v>
      </c>
      <c r="C1695">
        <v>122000</v>
      </c>
      <c r="D1695">
        <f>AVERAGE(Table_Data[[#This Row],[Salary (Min)]:[Salary (Max)]])</f>
        <v>99000</v>
      </c>
      <c r="E1695" t="s">
        <v>7005</v>
      </c>
      <c r="F1695" t="s">
        <v>1538</v>
      </c>
      <c r="G1695" t="s">
        <v>7715</v>
      </c>
      <c r="H1695" t="s">
        <v>35</v>
      </c>
      <c r="I1695" t="s">
        <v>222</v>
      </c>
      <c r="J1695" t="s">
        <v>47</v>
      </c>
      <c r="K1695" t="b">
        <v>0</v>
      </c>
      <c r="L1695">
        <v>0</v>
      </c>
      <c r="M1695">
        <v>0</v>
      </c>
      <c r="N1695">
        <v>0</v>
      </c>
      <c r="O1695">
        <v>0</v>
      </c>
      <c r="P1695">
        <v>0</v>
      </c>
      <c r="Q1695">
        <v>0</v>
      </c>
    </row>
    <row r="1696" spans="1:17" x14ac:dyDescent="0.3">
      <c r="A1696" t="s">
        <v>41</v>
      </c>
      <c r="B1696">
        <v>76000</v>
      </c>
      <c r="C1696">
        <v>122000</v>
      </c>
      <c r="D1696">
        <f>AVERAGE(Table_Data[[#This Row],[Salary (Min)]:[Salary (Max)]])</f>
        <v>99000</v>
      </c>
      <c r="E1696" t="s">
        <v>7064</v>
      </c>
      <c r="F1696" t="s">
        <v>1538</v>
      </c>
      <c r="G1696" t="s">
        <v>7715</v>
      </c>
      <c r="H1696" t="s">
        <v>28</v>
      </c>
      <c r="I1696" t="s">
        <v>1489</v>
      </c>
      <c r="J1696" t="s">
        <v>132</v>
      </c>
      <c r="K1696" t="b">
        <v>0</v>
      </c>
      <c r="L1696">
        <v>1</v>
      </c>
      <c r="M1696">
        <v>1</v>
      </c>
      <c r="N1696">
        <v>0</v>
      </c>
      <c r="O1696">
        <v>1</v>
      </c>
      <c r="P1696">
        <v>0</v>
      </c>
      <c r="Q1696">
        <v>1</v>
      </c>
    </row>
    <row r="1697" spans="1:17" x14ac:dyDescent="0.3">
      <c r="A1697" t="s">
        <v>41</v>
      </c>
      <c r="B1697">
        <v>76000</v>
      </c>
      <c r="C1697">
        <v>122000</v>
      </c>
      <c r="D1697">
        <f>AVERAGE(Table_Data[[#This Row],[Salary (Min)]:[Salary (Max)]])</f>
        <v>99000</v>
      </c>
      <c r="E1697" t="s">
        <v>6264</v>
      </c>
      <c r="F1697" t="s">
        <v>1538</v>
      </c>
      <c r="G1697" t="s">
        <v>7715</v>
      </c>
      <c r="H1697" t="s">
        <v>118</v>
      </c>
      <c r="I1697" t="s">
        <v>46</v>
      </c>
      <c r="J1697" t="s">
        <v>47</v>
      </c>
      <c r="K1697" t="b">
        <v>0</v>
      </c>
      <c r="L1697">
        <v>1</v>
      </c>
      <c r="M1697">
        <v>1</v>
      </c>
      <c r="N1697">
        <v>0</v>
      </c>
      <c r="O1697">
        <v>1</v>
      </c>
      <c r="P1697">
        <v>0</v>
      </c>
      <c r="Q1697">
        <v>1</v>
      </c>
    </row>
    <row r="1698" spans="1:17" x14ac:dyDescent="0.3">
      <c r="A1698" t="s">
        <v>41</v>
      </c>
      <c r="B1698">
        <v>76000</v>
      </c>
      <c r="C1698">
        <v>122000</v>
      </c>
      <c r="D1698">
        <f>AVERAGE(Table_Data[[#This Row],[Salary (Min)]:[Salary (Max)]])</f>
        <v>99000</v>
      </c>
      <c r="E1698" t="s">
        <v>7050</v>
      </c>
      <c r="F1698" t="s">
        <v>1538</v>
      </c>
      <c r="G1698" t="s">
        <v>7715</v>
      </c>
      <c r="H1698" t="s">
        <v>91</v>
      </c>
      <c r="I1698" t="s">
        <v>366</v>
      </c>
      <c r="J1698" t="s">
        <v>155</v>
      </c>
      <c r="K1698" t="b">
        <v>0</v>
      </c>
      <c r="L1698">
        <v>1</v>
      </c>
      <c r="M1698">
        <v>1</v>
      </c>
      <c r="N1698">
        <v>0</v>
      </c>
      <c r="O1698">
        <v>1</v>
      </c>
      <c r="P1698">
        <v>0</v>
      </c>
      <c r="Q1698">
        <v>0</v>
      </c>
    </row>
    <row r="1699" spans="1:17" x14ac:dyDescent="0.3">
      <c r="A1699" t="s">
        <v>41</v>
      </c>
      <c r="B1699">
        <v>76000</v>
      </c>
      <c r="C1699">
        <v>122000</v>
      </c>
      <c r="D1699">
        <f>AVERAGE(Table_Data[[#This Row],[Salary (Min)]:[Salary (Max)]])</f>
        <v>99000</v>
      </c>
      <c r="E1699" t="s">
        <v>6311</v>
      </c>
      <c r="F1699" t="s">
        <v>1538</v>
      </c>
      <c r="G1699" t="s">
        <v>7715</v>
      </c>
      <c r="H1699" t="s">
        <v>35</v>
      </c>
      <c r="I1699" t="s">
        <v>46</v>
      </c>
      <c r="J1699" t="s">
        <v>120</v>
      </c>
      <c r="K1699" t="b">
        <v>1</v>
      </c>
      <c r="L1699">
        <v>1</v>
      </c>
      <c r="M1699">
        <v>1</v>
      </c>
      <c r="N1699">
        <v>0</v>
      </c>
      <c r="O1699">
        <v>1</v>
      </c>
      <c r="P1699">
        <v>0</v>
      </c>
      <c r="Q1699">
        <v>1</v>
      </c>
    </row>
    <row r="1700" spans="1:17" x14ac:dyDescent="0.3">
      <c r="A1700" t="s">
        <v>41</v>
      </c>
      <c r="B1700">
        <v>76000</v>
      </c>
      <c r="C1700">
        <v>122000</v>
      </c>
      <c r="D1700">
        <f>AVERAGE(Table_Data[[#This Row],[Salary (Min)]:[Salary (Max)]])</f>
        <v>99000</v>
      </c>
      <c r="E1700" t="s">
        <v>7051</v>
      </c>
      <c r="F1700" t="s">
        <v>1538</v>
      </c>
      <c r="G1700" t="s">
        <v>7715</v>
      </c>
      <c r="H1700" t="s">
        <v>28</v>
      </c>
      <c r="I1700" t="s">
        <v>563</v>
      </c>
      <c r="J1700" t="s">
        <v>86</v>
      </c>
      <c r="K1700" t="b">
        <v>0</v>
      </c>
      <c r="L1700">
        <v>0</v>
      </c>
      <c r="M1700">
        <v>0</v>
      </c>
      <c r="N1700">
        <v>0</v>
      </c>
      <c r="O1700">
        <v>0</v>
      </c>
      <c r="P1700">
        <v>0</v>
      </c>
      <c r="Q1700">
        <v>0</v>
      </c>
    </row>
    <row r="1701" spans="1:17" x14ac:dyDescent="0.3">
      <c r="A1701" t="s">
        <v>41</v>
      </c>
      <c r="B1701">
        <v>76000</v>
      </c>
      <c r="C1701">
        <v>122000</v>
      </c>
      <c r="D1701">
        <f>AVERAGE(Table_Data[[#This Row],[Salary (Min)]:[Salary (Max)]])</f>
        <v>99000</v>
      </c>
      <c r="E1701" t="s">
        <v>7049</v>
      </c>
      <c r="F1701" t="s">
        <v>1538</v>
      </c>
      <c r="G1701" t="s">
        <v>7715</v>
      </c>
      <c r="H1701" t="s">
        <v>51</v>
      </c>
      <c r="I1701" t="s">
        <v>3689</v>
      </c>
      <c r="J1701" t="s">
        <v>24</v>
      </c>
      <c r="K1701" t="b">
        <v>0</v>
      </c>
      <c r="L1701">
        <v>0</v>
      </c>
      <c r="M1701">
        <v>0</v>
      </c>
      <c r="N1701">
        <v>0</v>
      </c>
      <c r="O1701">
        <v>0</v>
      </c>
      <c r="P1701">
        <v>0</v>
      </c>
      <c r="Q1701">
        <v>0</v>
      </c>
    </row>
    <row r="1702" spans="1:17" x14ac:dyDescent="0.3">
      <c r="A1702" t="s">
        <v>41</v>
      </c>
      <c r="B1702">
        <v>76000</v>
      </c>
      <c r="C1702">
        <v>122000</v>
      </c>
      <c r="D1702">
        <f>AVERAGE(Table_Data[[#This Row],[Salary (Min)]:[Salary (Max)]])</f>
        <v>99000</v>
      </c>
      <c r="E1702" t="s">
        <v>6519</v>
      </c>
      <c r="F1702" t="s">
        <v>1538</v>
      </c>
      <c r="G1702" t="s">
        <v>7715</v>
      </c>
      <c r="H1702" t="s">
        <v>28</v>
      </c>
      <c r="I1702" t="s">
        <v>1489</v>
      </c>
      <c r="J1702" t="s">
        <v>31</v>
      </c>
      <c r="K1702" t="b">
        <v>0</v>
      </c>
      <c r="L1702">
        <v>0</v>
      </c>
      <c r="M1702">
        <v>0</v>
      </c>
      <c r="N1702">
        <v>0</v>
      </c>
      <c r="O1702">
        <v>0</v>
      </c>
      <c r="P1702">
        <v>0</v>
      </c>
      <c r="Q1702">
        <v>1</v>
      </c>
    </row>
    <row r="1703" spans="1:17" x14ac:dyDescent="0.3">
      <c r="A1703" t="s">
        <v>41</v>
      </c>
      <c r="B1703">
        <v>76000</v>
      </c>
      <c r="C1703">
        <v>122000</v>
      </c>
      <c r="D1703">
        <f>AVERAGE(Table_Data[[#This Row],[Salary (Min)]:[Salary (Max)]])</f>
        <v>99000</v>
      </c>
      <c r="E1703" t="s">
        <v>7047</v>
      </c>
      <c r="F1703" t="s">
        <v>1538</v>
      </c>
      <c r="G1703" t="s">
        <v>7715</v>
      </c>
      <c r="H1703" t="s">
        <v>35</v>
      </c>
      <c r="I1703" t="s">
        <v>194</v>
      </c>
      <c r="J1703" t="s">
        <v>75</v>
      </c>
      <c r="K1703" t="b">
        <v>0</v>
      </c>
      <c r="L1703">
        <v>1</v>
      </c>
      <c r="M1703">
        <v>0</v>
      </c>
      <c r="N1703">
        <v>0</v>
      </c>
      <c r="O1703">
        <v>0</v>
      </c>
      <c r="P1703">
        <v>0</v>
      </c>
      <c r="Q1703">
        <v>1</v>
      </c>
    </row>
    <row r="1704" spans="1:17" x14ac:dyDescent="0.3">
      <c r="A1704" t="s">
        <v>41</v>
      </c>
      <c r="B1704">
        <v>76000</v>
      </c>
      <c r="C1704">
        <v>122000</v>
      </c>
      <c r="D1704">
        <f>AVERAGE(Table_Data[[#This Row],[Salary (Min)]:[Salary (Max)]])</f>
        <v>99000</v>
      </c>
      <c r="E1704" t="s">
        <v>7048</v>
      </c>
      <c r="F1704" t="s">
        <v>1538</v>
      </c>
      <c r="G1704" t="s">
        <v>7715</v>
      </c>
      <c r="H1704" t="s">
        <v>28</v>
      </c>
      <c r="I1704" t="s">
        <v>563</v>
      </c>
      <c r="J1704" t="s">
        <v>39</v>
      </c>
      <c r="K1704" t="b">
        <v>0</v>
      </c>
      <c r="L1704">
        <v>1</v>
      </c>
      <c r="M1704">
        <v>1</v>
      </c>
      <c r="N1704">
        <v>0</v>
      </c>
      <c r="O1704">
        <v>1</v>
      </c>
      <c r="P1704">
        <v>0</v>
      </c>
      <c r="Q1704">
        <v>0</v>
      </c>
    </row>
    <row r="1705" spans="1:17" x14ac:dyDescent="0.3">
      <c r="A1705" t="s">
        <v>41</v>
      </c>
      <c r="B1705">
        <v>76000</v>
      </c>
      <c r="C1705">
        <v>122000</v>
      </c>
      <c r="D1705">
        <f>AVERAGE(Table_Data[[#This Row],[Salary (Min)]:[Salary (Max)]])</f>
        <v>99000</v>
      </c>
      <c r="E1705" t="s">
        <v>6264</v>
      </c>
      <c r="F1705" t="s">
        <v>1538</v>
      </c>
      <c r="G1705" t="s">
        <v>7715</v>
      </c>
      <c r="H1705" t="s">
        <v>118</v>
      </c>
      <c r="I1705" t="s">
        <v>46</v>
      </c>
      <c r="J1705" t="s">
        <v>47</v>
      </c>
      <c r="K1705" t="b">
        <v>0</v>
      </c>
      <c r="L1705">
        <v>0</v>
      </c>
      <c r="M1705">
        <v>0</v>
      </c>
      <c r="N1705">
        <v>0</v>
      </c>
      <c r="O1705">
        <v>0</v>
      </c>
      <c r="P1705">
        <v>0</v>
      </c>
      <c r="Q1705">
        <v>0</v>
      </c>
    </row>
    <row r="1706" spans="1:17" x14ac:dyDescent="0.3">
      <c r="A1706" t="s">
        <v>41</v>
      </c>
      <c r="B1706">
        <v>76000</v>
      </c>
      <c r="C1706">
        <v>122000</v>
      </c>
      <c r="D1706">
        <f>AVERAGE(Table_Data[[#This Row],[Salary (Min)]:[Salary (Max)]])</f>
        <v>99000</v>
      </c>
      <c r="E1706" t="s">
        <v>7056</v>
      </c>
      <c r="F1706" t="s">
        <v>1538</v>
      </c>
      <c r="G1706" t="s">
        <v>7715</v>
      </c>
      <c r="H1706" t="s">
        <v>72</v>
      </c>
      <c r="I1706" t="s">
        <v>3711</v>
      </c>
      <c r="J1706" t="s">
        <v>75</v>
      </c>
      <c r="K1706" t="b">
        <v>0</v>
      </c>
      <c r="L1706">
        <v>1</v>
      </c>
      <c r="M1706">
        <v>0</v>
      </c>
      <c r="N1706">
        <v>0</v>
      </c>
      <c r="O1706">
        <v>0</v>
      </c>
      <c r="P1706">
        <v>0</v>
      </c>
      <c r="Q1706">
        <v>1</v>
      </c>
    </row>
    <row r="1707" spans="1:17" x14ac:dyDescent="0.3">
      <c r="A1707" t="s">
        <v>41</v>
      </c>
      <c r="B1707">
        <v>76000</v>
      </c>
      <c r="C1707">
        <v>122000</v>
      </c>
      <c r="D1707">
        <f>AVERAGE(Table_Data[[#This Row],[Salary (Min)]:[Salary (Max)]])</f>
        <v>99000</v>
      </c>
      <c r="E1707" t="s">
        <v>7049</v>
      </c>
      <c r="F1707" t="s">
        <v>1538</v>
      </c>
      <c r="G1707" t="s">
        <v>7715</v>
      </c>
      <c r="H1707" t="s">
        <v>51</v>
      </c>
      <c r="I1707" t="s">
        <v>3689</v>
      </c>
      <c r="J1707" t="s">
        <v>24</v>
      </c>
      <c r="K1707" t="b">
        <v>0</v>
      </c>
      <c r="L1707">
        <v>0</v>
      </c>
      <c r="M1707">
        <v>0</v>
      </c>
      <c r="N1707">
        <v>0</v>
      </c>
      <c r="O1707">
        <v>1</v>
      </c>
      <c r="P1707">
        <v>0</v>
      </c>
      <c r="Q1707">
        <v>1</v>
      </c>
    </row>
    <row r="1708" spans="1:17" x14ac:dyDescent="0.3">
      <c r="A1708" t="s">
        <v>41</v>
      </c>
      <c r="B1708">
        <v>76000</v>
      </c>
      <c r="C1708">
        <v>122000</v>
      </c>
      <c r="D1708">
        <f>AVERAGE(Table_Data[[#This Row],[Salary (Min)]:[Salary (Max)]])</f>
        <v>99000</v>
      </c>
      <c r="E1708" t="s">
        <v>7055</v>
      </c>
      <c r="F1708" t="s">
        <v>1538</v>
      </c>
      <c r="G1708" t="s">
        <v>7715</v>
      </c>
      <c r="H1708" t="s">
        <v>118</v>
      </c>
      <c r="I1708" t="s">
        <v>475</v>
      </c>
      <c r="J1708" t="s">
        <v>39</v>
      </c>
      <c r="K1708" t="b">
        <v>0</v>
      </c>
      <c r="L1708">
        <v>1</v>
      </c>
      <c r="M1708">
        <v>0</v>
      </c>
      <c r="N1708">
        <v>0</v>
      </c>
      <c r="O1708">
        <v>0</v>
      </c>
      <c r="P1708">
        <v>0</v>
      </c>
      <c r="Q1708">
        <v>1</v>
      </c>
    </row>
    <row r="1709" spans="1:17" x14ac:dyDescent="0.3">
      <c r="A1709" t="s">
        <v>41</v>
      </c>
      <c r="B1709">
        <v>76000</v>
      </c>
      <c r="C1709">
        <v>122000</v>
      </c>
      <c r="D1709">
        <f>AVERAGE(Table_Data[[#This Row],[Salary (Min)]:[Salary (Max)]])</f>
        <v>99000</v>
      </c>
      <c r="E1709" t="s">
        <v>7052</v>
      </c>
      <c r="F1709" t="s">
        <v>1538</v>
      </c>
      <c r="G1709" t="s">
        <v>7715</v>
      </c>
      <c r="H1709" t="s">
        <v>28</v>
      </c>
      <c r="I1709" t="s">
        <v>29</v>
      </c>
      <c r="J1709" t="s">
        <v>39</v>
      </c>
      <c r="K1709" t="b">
        <v>0</v>
      </c>
      <c r="L1709">
        <v>0</v>
      </c>
      <c r="M1709">
        <v>0</v>
      </c>
      <c r="N1709">
        <v>0</v>
      </c>
      <c r="O1709">
        <v>0</v>
      </c>
      <c r="P1709">
        <v>0</v>
      </c>
      <c r="Q1709">
        <v>0</v>
      </c>
    </row>
    <row r="1710" spans="1:17" x14ac:dyDescent="0.3">
      <c r="A1710" t="s">
        <v>41</v>
      </c>
      <c r="B1710">
        <v>76000</v>
      </c>
      <c r="C1710">
        <v>122000</v>
      </c>
      <c r="D1710">
        <f>AVERAGE(Table_Data[[#This Row],[Salary (Min)]:[Salary (Max)]])</f>
        <v>99000</v>
      </c>
      <c r="E1710" t="s">
        <v>7054</v>
      </c>
      <c r="F1710" t="s">
        <v>1538</v>
      </c>
      <c r="G1710" t="s">
        <v>7715</v>
      </c>
      <c r="H1710" t="s">
        <v>20</v>
      </c>
      <c r="I1710" t="s">
        <v>1489</v>
      </c>
      <c r="J1710" t="s">
        <v>47</v>
      </c>
      <c r="K1710" t="b">
        <v>0</v>
      </c>
      <c r="L1710">
        <v>1</v>
      </c>
      <c r="M1710">
        <v>0</v>
      </c>
      <c r="N1710">
        <v>0</v>
      </c>
      <c r="O1710">
        <v>0</v>
      </c>
      <c r="P1710">
        <v>0</v>
      </c>
      <c r="Q1710">
        <v>1</v>
      </c>
    </row>
    <row r="1711" spans="1:17" x14ac:dyDescent="0.3">
      <c r="A1711" t="s">
        <v>6172</v>
      </c>
      <c r="B1711">
        <v>77000</v>
      </c>
      <c r="C1711">
        <v>132000</v>
      </c>
      <c r="D1711">
        <f>AVERAGE(Table_Data[[#This Row],[Salary (Min)]:[Salary (Max)]])</f>
        <v>104500</v>
      </c>
      <c r="E1711" t="s">
        <v>6428</v>
      </c>
      <c r="F1711" t="s">
        <v>19</v>
      </c>
      <c r="G1711" t="s">
        <v>7692</v>
      </c>
      <c r="H1711" t="s">
        <v>35</v>
      </c>
      <c r="I1711" t="s">
        <v>99</v>
      </c>
      <c r="J1711" t="s">
        <v>31</v>
      </c>
      <c r="K1711" t="b">
        <v>0</v>
      </c>
      <c r="L1711">
        <v>1</v>
      </c>
      <c r="M1711">
        <v>1</v>
      </c>
      <c r="N1711">
        <v>0</v>
      </c>
      <c r="O1711">
        <v>1</v>
      </c>
      <c r="P1711">
        <v>0</v>
      </c>
      <c r="Q1711">
        <v>1</v>
      </c>
    </row>
    <row r="1712" spans="1:17" x14ac:dyDescent="0.3">
      <c r="A1712" t="s">
        <v>6172</v>
      </c>
      <c r="B1712">
        <v>77000</v>
      </c>
      <c r="C1712">
        <v>132000</v>
      </c>
      <c r="D1712">
        <f>AVERAGE(Table_Data[[#This Row],[Salary (Min)]:[Salary (Max)]])</f>
        <v>104500</v>
      </c>
      <c r="E1712" t="s">
        <v>6344</v>
      </c>
      <c r="F1712" t="s">
        <v>103</v>
      </c>
      <c r="G1712" t="s">
        <v>7690</v>
      </c>
      <c r="H1712" t="s">
        <v>20</v>
      </c>
      <c r="I1712" t="s">
        <v>202</v>
      </c>
      <c r="J1712" t="s">
        <v>120</v>
      </c>
      <c r="K1712" t="b">
        <v>0</v>
      </c>
      <c r="L1712">
        <v>1</v>
      </c>
      <c r="M1712">
        <v>0</v>
      </c>
      <c r="N1712">
        <v>0</v>
      </c>
      <c r="O1712">
        <v>0</v>
      </c>
      <c r="P1712">
        <v>0</v>
      </c>
      <c r="Q1712">
        <v>1</v>
      </c>
    </row>
    <row r="1713" spans="1:17" x14ac:dyDescent="0.3">
      <c r="A1713" t="s">
        <v>41</v>
      </c>
      <c r="B1713">
        <v>77000</v>
      </c>
      <c r="C1713">
        <v>132000</v>
      </c>
      <c r="D1713">
        <f>AVERAGE(Table_Data[[#This Row],[Salary (Min)]:[Salary (Max)]])</f>
        <v>104500</v>
      </c>
      <c r="E1713" t="s">
        <v>6426</v>
      </c>
      <c r="F1713" t="s">
        <v>173</v>
      </c>
      <c r="G1713" t="s">
        <v>7689</v>
      </c>
      <c r="H1713" t="s">
        <v>28</v>
      </c>
      <c r="I1713" t="s">
        <v>1188</v>
      </c>
      <c r="J1713" t="s">
        <v>86</v>
      </c>
      <c r="K1713" t="b">
        <v>0</v>
      </c>
      <c r="L1713">
        <v>1</v>
      </c>
      <c r="M1713">
        <v>1</v>
      </c>
      <c r="N1713">
        <v>0</v>
      </c>
      <c r="O1713">
        <v>1</v>
      </c>
      <c r="P1713">
        <v>0</v>
      </c>
      <c r="Q1713">
        <v>1</v>
      </c>
    </row>
    <row r="1714" spans="1:17" x14ac:dyDescent="0.3">
      <c r="A1714" t="s">
        <v>41</v>
      </c>
      <c r="B1714">
        <v>77000</v>
      </c>
      <c r="C1714">
        <v>132000</v>
      </c>
      <c r="D1714">
        <f>AVERAGE(Table_Data[[#This Row],[Salary (Min)]:[Salary (Max)]])</f>
        <v>104500</v>
      </c>
      <c r="E1714" t="s">
        <v>6424</v>
      </c>
      <c r="F1714" t="s">
        <v>19</v>
      </c>
      <c r="G1714" t="s">
        <v>7692</v>
      </c>
      <c r="H1714" t="s">
        <v>91</v>
      </c>
      <c r="I1714" t="s">
        <v>222</v>
      </c>
      <c r="J1714" t="s">
        <v>39</v>
      </c>
      <c r="K1714" t="b">
        <v>0</v>
      </c>
      <c r="L1714">
        <v>1</v>
      </c>
      <c r="M1714">
        <v>1</v>
      </c>
      <c r="N1714">
        <v>1</v>
      </c>
      <c r="O1714">
        <v>0</v>
      </c>
      <c r="P1714">
        <v>0</v>
      </c>
      <c r="Q1714">
        <v>0</v>
      </c>
    </row>
    <row r="1715" spans="1:17" x14ac:dyDescent="0.3">
      <c r="A1715" t="s">
        <v>6172</v>
      </c>
      <c r="B1715">
        <v>77000</v>
      </c>
      <c r="C1715">
        <v>132000</v>
      </c>
      <c r="D1715">
        <f>AVERAGE(Table_Data[[#This Row],[Salary (Min)]:[Salary (Max)]])</f>
        <v>104500</v>
      </c>
      <c r="E1715" t="s">
        <v>6425</v>
      </c>
      <c r="F1715" t="s">
        <v>19</v>
      </c>
      <c r="G1715" t="s">
        <v>7692</v>
      </c>
      <c r="H1715" t="s">
        <v>35</v>
      </c>
      <c r="I1715" t="s">
        <v>475</v>
      </c>
      <c r="J1715" t="s">
        <v>39</v>
      </c>
      <c r="K1715" t="b">
        <v>0</v>
      </c>
      <c r="L1715">
        <v>1</v>
      </c>
      <c r="M1715">
        <v>0</v>
      </c>
      <c r="N1715">
        <v>0</v>
      </c>
      <c r="O1715">
        <v>0</v>
      </c>
      <c r="P1715">
        <v>0</v>
      </c>
      <c r="Q1715">
        <v>0</v>
      </c>
    </row>
    <row r="1716" spans="1:17" x14ac:dyDescent="0.3">
      <c r="A1716" t="s">
        <v>41</v>
      </c>
      <c r="B1716">
        <v>77000</v>
      </c>
      <c r="C1716">
        <v>132000</v>
      </c>
      <c r="D1716">
        <f>AVERAGE(Table_Data[[#This Row],[Salary (Min)]:[Salary (Max)]])</f>
        <v>104500</v>
      </c>
      <c r="E1716" t="s">
        <v>6349</v>
      </c>
      <c r="F1716" t="s">
        <v>507</v>
      </c>
      <c r="G1716" t="s">
        <v>7766</v>
      </c>
      <c r="H1716" t="s">
        <v>91</v>
      </c>
      <c r="I1716" t="s">
        <v>99</v>
      </c>
      <c r="J1716" t="s">
        <v>155</v>
      </c>
      <c r="K1716" t="b">
        <v>0</v>
      </c>
      <c r="L1716">
        <v>1</v>
      </c>
      <c r="M1716">
        <v>0</v>
      </c>
      <c r="N1716">
        <v>0</v>
      </c>
      <c r="O1716">
        <v>1</v>
      </c>
      <c r="P1716">
        <v>1</v>
      </c>
      <c r="Q1716">
        <v>0</v>
      </c>
    </row>
    <row r="1717" spans="1:17" x14ac:dyDescent="0.3">
      <c r="A1717" t="s">
        <v>41</v>
      </c>
      <c r="B1717">
        <v>77000</v>
      </c>
      <c r="C1717">
        <v>132000</v>
      </c>
      <c r="D1717">
        <f>AVERAGE(Table_Data[[#This Row],[Salary (Min)]:[Salary (Max)]])</f>
        <v>104500</v>
      </c>
      <c r="E1717" t="s">
        <v>6432</v>
      </c>
      <c r="F1717" t="s">
        <v>103</v>
      </c>
      <c r="G1717" t="s">
        <v>7690</v>
      </c>
      <c r="H1717" t="s">
        <v>28</v>
      </c>
      <c r="I1717" t="s">
        <v>58</v>
      </c>
      <c r="J1717" t="s">
        <v>132</v>
      </c>
      <c r="K1717" t="b">
        <v>0</v>
      </c>
      <c r="L1717">
        <v>1</v>
      </c>
      <c r="M1717">
        <v>0</v>
      </c>
      <c r="N1717">
        <v>0</v>
      </c>
      <c r="O1717">
        <v>0</v>
      </c>
      <c r="P1717">
        <v>0</v>
      </c>
      <c r="Q1717">
        <v>1</v>
      </c>
    </row>
    <row r="1718" spans="1:17" x14ac:dyDescent="0.3">
      <c r="A1718" t="s">
        <v>41</v>
      </c>
      <c r="B1718">
        <v>77000</v>
      </c>
      <c r="C1718">
        <v>132000</v>
      </c>
      <c r="D1718">
        <f>AVERAGE(Table_Data[[#This Row],[Salary (Min)]:[Salary (Max)]])</f>
        <v>104500</v>
      </c>
      <c r="E1718" t="s">
        <v>6156</v>
      </c>
      <c r="F1718" t="s">
        <v>19</v>
      </c>
      <c r="G1718" t="s">
        <v>7692</v>
      </c>
      <c r="H1718" t="s">
        <v>28</v>
      </c>
      <c r="I1718" t="s">
        <v>29</v>
      </c>
      <c r="J1718" t="s">
        <v>86</v>
      </c>
      <c r="K1718" t="b">
        <v>0</v>
      </c>
      <c r="L1718">
        <v>1</v>
      </c>
      <c r="M1718">
        <v>0</v>
      </c>
      <c r="N1718">
        <v>0</v>
      </c>
      <c r="O1718">
        <v>0</v>
      </c>
      <c r="P1718">
        <v>0</v>
      </c>
      <c r="Q1718">
        <v>1</v>
      </c>
    </row>
    <row r="1719" spans="1:17" x14ac:dyDescent="0.3">
      <c r="A1719" t="s">
        <v>41</v>
      </c>
      <c r="B1719">
        <v>77000</v>
      </c>
      <c r="C1719">
        <v>132000</v>
      </c>
      <c r="D1719">
        <f>AVERAGE(Table_Data[[#This Row],[Salary (Min)]:[Salary (Max)]])</f>
        <v>104500</v>
      </c>
      <c r="E1719" t="s">
        <v>6401</v>
      </c>
      <c r="F1719" t="s">
        <v>530</v>
      </c>
      <c r="G1719" t="s">
        <v>7659</v>
      </c>
      <c r="H1719" t="s">
        <v>28</v>
      </c>
      <c r="I1719" t="s">
        <v>58</v>
      </c>
      <c r="J1719" t="s">
        <v>132</v>
      </c>
      <c r="K1719" t="b">
        <v>0</v>
      </c>
      <c r="L1719">
        <v>1</v>
      </c>
      <c r="M1719">
        <v>0</v>
      </c>
      <c r="N1719">
        <v>0</v>
      </c>
      <c r="O1719">
        <v>1</v>
      </c>
      <c r="P1719">
        <v>0</v>
      </c>
      <c r="Q1719">
        <v>1</v>
      </c>
    </row>
    <row r="1720" spans="1:17" x14ac:dyDescent="0.3">
      <c r="A1720" t="s">
        <v>41</v>
      </c>
      <c r="B1720">
        <v>77000</v>
      </c>
      <c r="C1720">
        <v>132000</v>
      </c>
      <c r="D1720">
        <f>AVERAGE(Table_Data[[#This Row],[Salary (Min)]:[Salary (Max)]])</f>
        <v>104500</v>
      </c>
      <c r="E1720" t="s">
        <v>6429</v>
      </c>
      <c r="F1720" t="s">
        <v>19</v>
      </c>
      <c r="G1720" t="s">
        <v>7692</v>
      </c>
      <c r="H1720" t="s">
        <v>118</v>
      </c>
      <c r="I1720" t="s">
        <v>119</v>
      </c>
      <c r="J1720" t="s">
        <v>441</v>
      </c>
      <c r="K1720" t="b">
        <v>0</v>
      </c>
      <c r="L1720">
        <v>1</v>
      </c>
      <c r="M1720">
        <v>0</v>
      </c>
      <c r="N1720">
        <v>0</v>
      </c>
      <c r="O1720">
        <v>1</v>
      </c>
      <c r="P1720">
        <v>0</v>
      </c>
      <c r="Q1720">
        <v>1</v>
      </c>
    </row>
    <row r="1721" spans="1:17" x14ac:dyDescent="0.3">
      <c r="A1721" t="s">
        <v>41</v>
      </c>
      <c r="B1721">
        <v>77000</v>
      </c>
      <c r="C1721">
        <v>132000</v>
      </c>
      <c r="D1721">
        <f>AVERAGE(Table_Data[[#This Row],[Salary (Min)]:[Salary (Max)]])</f>
        <v>104500</v>
      </c>
      <c r="E1721" t="s">
        <v>6415</v>
      </c>
      <c r="F1721" t="s">
        <v>19</v>
      </c>
      <c r="G1721" t="s">
        <v>7692</v>
      </c>
      <c r="H1721" t="s">
        <v>91</v>
      </c>
      <c r="I1721" t="s">
        <v>46</v>
      </c>
      <c r="J1721" t="s">
        <v>39</v>
      </c>
      <c r="K1721" t="b">
        <v>0</v>
      </c>
      <c r="L1721">
        <v>1</v>
      </c>
      <c r="M1721">
        <v>0</v>
      </c>
      <c r="N1721">
        <v>0</v>
      </c>
      <c r="O1721">
        <v>1</v>
      </c>
      <c r="P1721">
        <v>0</v>
      </c>
      <c r="Q1721">
        <v>0</v>
      </c>
    </row>
    <row r="1722" spans="1:17" x14ac:dyDescent="0.3">
      <c r="A1722" t="s">
        <v>41</v>
      </c>
      <c r="B1722">
        <v>77000</v>
      </c>
      <c r="C1722">
        <v>132000</v>
      </c>
      <c r="D1722">
        <f>AVERAGE(Table_Data[[#This Row],[Salary (Min)]:[Salary (Max)]])</f>
        <v>104500</v>
      </c>
      <c r="E1722" t="s">
        <v>6416</v>
      </c>
      <c r="F1722" t="s">
        <v>19</v>
      </c>
      <c r="G1722" t="s">
        <v>7692</v>
      </c>
      <c r="H1722" t="s">
        <v>35</v>
      </c>
      <c r="I1722" t="s">
        <v>58</v>
      </c>
      <c r="J1722" t="s">
        <v>86</v>
      </c>
      <c r="K1722" t="b">
        <v>0</v>
      </c>
      <c r="L1722">
        <v>1</v>
      </c>
      <c r="M1722">
        <v>0</v>
      </c>
      <c r="N1722">
        <v>0</v>
      </c>
      <c r="O1722">
        <v>1</v>
      </c>
      <c r="P1722">
        <v>0</v>
      </c>
      <c r="Q1722">
        <v>0</v>
      </c>
    </row>
    <row r="1723" spans="1:17" x14ac:dyDescent="0.3">
      <c r="A1723" t="s">
        <v>41</v>
      </c>
      <c r="B1723">
        <v>77000</v>
      </c>
      <c r="C1723">
        <v>132000</v>
      </c>
      <c r="D1723">
        <f>AVERAGE(Table_Data[[#This Row],[Salary (Min)]:[Salary (Max)]])</f>
        <v>104500</v>
      </c>
      <c r="E1723" t="s">
        <v>6264</v>
      </c>
      <c r="F1723" t="s">
        <v>19</v>
      </c>
      <c r="G1723" t="s">
        <v>7692</v>
      </c>
      <c r="H1723" t="s">
        <v>118</v>
      </c>
      <c r="I1723" t="s">
        <v>46</v>
      </c>
      <c r="J1723" t="s">
        <v>47</v>
      </c>
      <c r="K1723" t="b">
        <v>0</v>
      </c>
      <c r="L1723">
        <v>1</v>
      </c>
      <c r="M1723">
        <v>0</v>
      </c>
      <c r="N1723">
        <v>0</v>
      </c>
      <c r="O1723">
        <v>1</v>
      </c>
      <c r="P1723">
        <v>0</v>
      </c>
      <c r="Q1723">
        <v>0</v>
      </c>
    </row>
    <row r="1724" spans="1:17" x14ac:dyDescent="0.3">
      <c r="A1724" t="s">
        <v>41</v>
      </c>
      <c r="B1724">
        <v>77000</v>
      </c>
      <c r="C1724">
        <v>132000</v>
      </c>
      <c r="D1724">
        <f>AVERAGE(Table_Data[[#This Row],[Salary (Min)]:[Salary (Max)]])</f>
        <v>104500</v>
      </c>
      <c r="E1724" t="s">
        <v>6414</v>
      </c>
      <c r="F1724" t="s">
        <v>19</v>
      </c>
      <c r="G1724" t="s">
        <v>7692</v>
      </c>
      <c r="H1724" t="s">
        <v>91</v>
      </c>
      <c r="I1724" t="s">
        <v>119</v>
      </c>
      <c r="J1724" t="s">
        <v>39</v>
      </c>
      <c r="K1724" t="b">
        <v>0</v>
      </c>
      <c r="L1724">
        <v>1</v>
      </c>
      <c r="M1724">
        <v>0</v>
      </c>
      <c r="N1724">
        <v>0</v>
      </c>
      <c r="O1724">
        <v>0</v>
      </c>
      <c r="P1724">
        <v>0</v>
      </c>
      <c r="Q1724">
        <v>1</v>
      </c>
    </row>
    <row r="1725" spans="1:17" x14ac:dyDescent="0.3">
      <c r="A1725" t="s">
        <v>41</v>
      </c>
      <c r="B1725">
        <v>77000</v>
      </c>
      <c r="C1725">
        <v>132000</v>
      </c>
      <c r="D1725">
        <f>AVERAGE(Table_Data[[#This Row],[Salary (Min)]:[Salary (Max)]])</f>
        <v>104500</v>
      </c>
      <c r="E1725" t="s">
        <v>6206</v>
      </c>
      <c r="F1725" t="s">
        <v>19</v>
      </c>
      <c r="G1725" t="s">
        <v>7692</v>
      </c>
      <c r="H1725" t="s">
        <v>35</v>
      </c>
      <c r="I1725" t="s">
        <v>37</v>
      </c>
      <c r="J1725" t="s">
        <v>31</v>
      </c>
      <c r="K1725" t="b">
        <v>0</v>
      </c>
      <c r="L1725">
        <v>1</v>
      </c>
      <c r="M1725">
        <v>0</v>
      </c>
      <c r="N1725">
        <v>0</v>
      </c>
      <c r="O1725">
        <v>1</v>
      </c>
      <c r="P1725">
        <v>0</v>
      </c>
      <c r="Q1725">
        <v>1</v>
      </c>
    </row>
    <row r="1726" spans="1:17" x14ac:dyDescent="0.3">
      <c r="A1726" t="s">
        <v>41</v>
      </c>
      <c r="B1726">
        <v>77000</v>
      </c>
      <c r="C1726">
        <v>132000</v>
      </c>
      <c r="D1726">
        <f>AVERAGE(Table_Data[[#This Row],[Salary (Min)]:[Salary (Max)]])</f>
        <v>104500</v>
      </c>
      <c r="E1726" t="s">
        <v>6409</v>
      </c>
      <c r="F1726" t="s">
        <v>19</v>
      </c>
      <c r="G1726" t="s">
        <v>7692</v>
      </c>
      <c r="H1726" t="s">
        <v>35</v>
      </c>
      <c r="I1726" t="s">
        <v>66</v>
      </c>
      <c r="J1726" t="s">
        <v>86</v>
      </c>
      <c r="K1726" t="b">
        <v>0</v>
      </c>
      <c r="L1726">
        <v>0</v>
      </c>
      <c r="M1726">
        <v>0</v>
      </c>
      <c r="N1726">
        <v>0</v>
      </c>
      <c r="O1726">
        <v>0</v>
      </c>
      <c r="P1726">
        <v>0</v>
      </c>
      <c r="Q1726">
        <v>0</v>
      </c>
    </row>
    <row r="1727" spans="1:17" x14ac:dyDescent="0.3">
      <c r="A1727" t="s">
        <v>41</v>
      </c>
      <c r="B1727">
        <v>77000</v>
      </c>
      <c r="C1727">
        <v>132000</v>
      </c>
      <c r="D1727">
        <f>AVERAGE(Table_Data[[#This Row],[Salary (Min)]:[Salary (Max)]])</f>
        <v>104500</v>
      </c>
      <c r="E1727" t="s">
        <v>6413</v>
      </c>
      <c r="F1727" t="s">
        <v>19</v>
      </c>
      <c r="G1727" t="s">
        <v>7692</v>
      </c>
      <c r="H1727" t="s">
        <v>91</v>
      </c>
      <c r="I1727" t="s">
        <v>99</v>
      </c>
      <c r="J1727" t="s">
        <v>39</v>
      </c>
      <c r="K1727" t="b">
        <v>1</v>
      </c>
      <c r="L1727">
        <v>0</v>
      </c>
      <c r="M1727">
        <v>0</v>
      </c>
      <c r="N1727">
        <v>0</v>
      </c>
      <c r="O1727">
        <v>1</v>
      </c>
      <c r="P1727">
        <v>0</v>
      </c>
      <c r="Q1727">
        <v>0</v>
      </c>
    </row>
    <row r="1728" spans="1:17" x14ac:dyDescent="0.3">
      <c r="A1728" t="s">
        <v>41</v>
      </c>
      <c r="B1728">
        <v>77000</v>
      </c>
      <c r="C1728">
        <v>132000</v>
      </c>
      <c r="D1728">
        <f>AVERAGE(Table_Data[[#This Row],[Salary (Min)]:[Salary (Max)]])</f>
        <v>104500</v>
      </c>
      <c r="E1728" t="s">
        <v>6252</v>
      </c>
      <c r="F1728" t="s">
        <v>103</v>
      </c>
      <c r="G1728" t="s">
        <v>7690</v>
      </c>
      <c r="H1728" t="s">
        <v>28</v>
      </c>
      <c r="I1728" t="s">
        <v>222</v>
      </c>
      <c r="J1728" t="s">
        <v>31</v>
      </c>
      <c r="K1728" t="b">
        <v>0</v>
      </c>
      <c r="L1728">
        <v>1</v>
      </c>
      <c r="M1728">
        <v>0</v>
      </c>
      <c r="N1728">
        <v>0</v>
      </c>
      <c r="O1728">
        <v>0</v>
      </c>
      <c r="P1728">
        <v>0</v>
      </c>
      <c r="Q1728">
        <v>1</v>
      </c>
    </row>
    <row r="1729" spans="1:17" x14ac:dyDescent="0.3">
      <c r="A1729" t="s">
        <v>41</v>
      </c>
      <c r="B1729">
        <v>77000</v>
      </c>
      <c r="C1729">
        <v>132000</v>
      </c>
      <c r="D1729">
        <f>AVERAGE(Table_Data[[#This Row],[Salary (Min)]:[Salary (Max)]])</f>
        <v>104500</v>
      </c>
      <c r="E1729" t="s">
        <v>6420</v>
      </c>
      <c r="F1729" t="s">
        <v>19</v>
      </c>
      <c r="G1729" t="s">
        <v>7692</v>
      </c>
      <c r="H1729" t="s">
        <v>51</v>
      </c>
      <c r="I1729" t="s">
        <v>29</v>
      </c>
      <c r="J1729" t="s">
        <v>24</v>
      </c>
      <c r="K1729" t="b">
        <v>0</v>
      </c>
      <c r="L1729">
        <v>0</v>
      </c>
      <c r="M1729">
        <v>0</v>
      </c>
      <c r="N1729">
        <v>0</v>
      </c>
      <c r="O1729">
        <v>0</v>
      </c>
      <c r="P1729">
        <v>0</v>
      </c>
      <c r="Q1729">
        <v>1</v>
      </c>
    </row>
    <row r="1730" spans="1:17" x14ac:dyDescent="0.3">
      <c r="A1730" t="s">
        <v>41</v>
      </c>
      <c r="B1730">
        <v>77000</v>
      </c>
      <c r="C1730">
        <v>132000</v>
      </c>
      <c r="D1730">
        <f>AVERAGE(Table_Data[[#This Row],[Salary (Min)]:[Salary (Max)]])</f>
        <v>104500</v>
      </c>
      <c r="E1730" t="s">
        <v>6421</v>
      </c>
      <c r="F1730" t="s">
        <v>1171</v>
      </c>
      <c r="G1730" t="s">
        <v>7874</v>
      </c>
      <c r="H1730" t="s">
        <v>28</v>
      </c>
      <c r="I1730" t="s">
        <v>29</v>
      </c>
      <c r="J1730" t="s">
        <v>86</v>
      </c>
      <c r="K1730" t="b">
        <v>0</v>
      </c>
      <c r="L1730">
        <v>0</v>
      </c>
      <c r="M1730">
        <v>0</v>
      </c>
      <c r="N1730">
        <v>0</v>
      </c>
      <c r="O1730">
        <v>1</v>
      </c>
      <c r="P1730">
        <v>1</v>
      </c>
      <c r="Q1730">
        <v>0</v>
      </c>
    </row>
    <row r="1731" spans="1:17" x14ac:dyDescent="0.3">
      <c r="A1731" t="s">
        <v>41</v>
      </c>
      <c r="B1731">
        <v>77000</v>
      </c>
      <c r="C1731">
        <v>132000</v>
      </c>
      <c r="D1731">
        <f>AVERAGE(Table_Data[[#This Row],[Salary (Min)]:[Salary (Max)]])</f>
        <v>104500</v>
      </c>
      <c r="E1731" t="s">
        <v>6417</v>
      </c>
      <c r="F1731" t="s">
        <v>19</v>
      </c>
      <c r="G1731" t="s">
        <v>7692</v>
      </c>
      <c r="H1731" t="s">
        <v>20</v>
      </c>
      <c r="I1731" t="s">
        <v>202</v>
      </c>
      <c r="J1731" t="s">
        <v>106</v>
      </c>
      <c r="K1731" t="b">
        <v>0</v>
      </c>
      <c r="L1731">
        <v>0</v>
      </c>
      <c r="M1731">
        <v>0</v>
      </c>
      <c r="N1731">
        <v>0</v>
      </c>
      <c r="O1731">
        <v>0</v>
      </c>
      <c r="P1731">
        <v>0</v>
      </c>
      <c r="Q1731">
        <v>1</v>
      </c>
    </row>
    <row r="1732" spans="1:17" x14ac:dyDescent="0.3">
      <c r="A1732" t="s">
        <v>41</v>
      </c>
      <c r="B1732">
        <v>77000</v>
      </c>
      <c r="C1732">
        <v>132000</v>
      </c>
      <c r="D1732">
        <f>AVERAGE(Table_Data[[#This Row],[Salary (Min)]:[Salary (Max)]])</f>
        <v>104500</v>
      </c>
      <c r="E1732" t="s">
        <v>6189</v>
      </c>
      <c r="F1732" t="s">
        <v>19</v>
      </c>
      <c r="G1732" t="s">
        <v>7692</v>
      </c>
      <c r="H1732" t="s">
        <v>91</v>
      </c>
      <c r="I1732" t="s">
        <v>222</v>
      </c>
      <c r="J1732" t="s">
        <v>106</v>
      </c>
      <c r="K1732" t="b">
        <v>0</v>
      </c>
      <c r="L1732">
        <v>1</v>
      </c>
      <c r="M1732">
        <v>0</v>
      </c>
      <c r="N1732">
        <v>0</v>
      </c>
      <c r="O1732">
        <v>1</v>
      </c>
      <c r="P1732">
        <v>0</v>
      </c>
      <c r="Q1732">
        <v>1</v>
      </c>
    </row>
    <row r="1733" spans="1:17" x14ac:dyDescent="0.3">
      <c r="A1733" t="s">
        <v>41</v>
      </c>
      <c r="B1733">
        <v>77000</v>
      </c>
      <c r="C1733">
        <v>132000</v>
      </c>
      <c r="D1733">
        <f>AVERAGE(Table_Data[[#This Row],[Salary (Min)]:[Salary (Max)]])</f>
        <v>104500</v>
      </c>
      <c r="E1733" t="s">
        <v>6418</v>
      </c>
      <c r="F1733" t="s">
        <v>19</v>
      </c>
      <c r="G1733" t="s">
        <v>7692</v>
      </c>
      <c r="H1733" t="s">
        <v>20</v>
      </c>
      <c r="I1733" t="s">
        <v>178</v>
      </c>
      <c r="J1733" t="s">
        <v>47</v>
      </c>
      <c r="K1733" t="b">
        <v>0</v>
      </c>
      <c r="L1733">
        <v>1</v>
      </c>
      <c r="M1733">
        <v>1</v>
      </c>
      <c r="N1733">
        <v>0</v>
      </c>
      <c r="O1733">
        <v>1</v>
      </c>
      <c r="P1733">
        <v>0</v>
      </c>
      <c r="Q1733">
        <v>0</v>
      </c>
    </row>
    <row r="1734" spans="1:17" x14ac:dyDescent="0.3">
      <c r="A1734" t="s">
        <v>41</v>
      </c>
      <c r="B1734">
        <v>78000</v>
      </c>
      <c r="C1734">
        <v>104000</v>
      </c>
      <c r="D1734">
        <f>AVERAGE(Table_Data[[#This Row],[Salary (Min)]:[Salary (Max)]])</f>
        <v>91000</v>
      </c>
      <c r="E1734" t="s">
        <v>6458</v>
      </c>
      <c r="F1734" t="s">
        <v>4660</v>
      </c>
      <c r="G1734" t="s">
        <v>7824</v>
      </c>
      <c r="H1734" t="s">
        <v>118</v>
      </c>
      <c r="I1734" t="s">
        <v>222</v>
      </c>
      <c r="J1734" t="s">
        <v>39</v>
      </c>
      <c r="K1734" t="b">
        <v>0</v>
      </c>
      <c r="L1734">
        <v>1</v>
      </c>
      <c r="M1734">
        <v>0</v>
      </c>
      <c r="N1734">
        <v>1</v>
      </c>
      <c r="O1734">
        <v>0</v>
      </c>
      <c r="P1734">
        <v>0</v>
      </c>
      <c r="Q1734">
        <v>1</v>
      </c>
    </row>
    <row r="1735" spans="1:17" x14ac:dyDescent="0.3">
      <c r="A1735" t="s">
        <v>41</v>
      </c>
      <c r="B1735">
        <v>78000</v>
      </c>
      <c r="C1735">
        <v>104000</v>
      </c>
      <c r="D1735">
        <f>AVERAGE(Table_Data[[#This Row],[Salary (Min)]:[Salary (Max)]])</f>
        <v>91000</v>
      </c>
      <c r="E1735" t="s">
        <v>6331</v>
      </c>
      <c r="F1735" t="s">
        <v>6029</v>
      </c>
      <c r="G1735" t="s">
        <v>7830</v>
      </c>
      <c r="H1735" t="s">
        <v>118</v>
      </c>
      <c r="I1735" t="s">
        <v>202</v>
      </c>
      <c r="J1735" t="s">
        <v>120</v>
      </c>
      <c r="K1735" t="b">
        <v>0</v>
      </c>
      <c r="L1735">
        <v>0</v>
      </c>
      <c r="M1735">
        <v>0</v>
      </c>
      <c r="N1735">
        <v>0</v>
      </c>
      <c r="O1735">
        <v>0</v>
      </c>
      <c r="P1735">
        <v>0</v>
      </c>
      <c r="Q1735">
        <v>0</v>
      </c>
    </row>
    <row r="1736" spans="1:17" x14ac:dyDescent="0.3">
      <c r="A1736" t="s">
        <v>41</v>
      </c>
      <c r="B1736">
        <v>78000</v>
      </c>
      <c r="C1736">
        <v>104000</v>
      </c>
      <c r="D1736">
        <f>AVERAGE(Table_Data[[#This Row],[Salary (Min)]:[Salary (Max)]])</f>
        <v>91000</v>
      </c>
      <c r="E1736" t="s">
        <v>7646</v>
      </c>
      <c r="F1736" t="s">
        <v>1708</v>
      </c>
      <c r="G1736" t="s">
        <v>7826</v>
      </c>
      <c r="H1736" t="s">
        <v>28</v>
      </c>
      <c r="I1736" t="s">
        <v>2629</v>
      </c>
      <c r="J1736" t="s">
        <v>132</v>
      </c>
      <c r="K1736" t="b">
        <v>0</v>
      </c>
      <c r="L1736">
        <v>0</v>
      </c>
      <c r="M1736">
        <v>0</v>
      </c>
      <c r="N1736">
        <v>0</v>
      </c>
      <c r="O1736">
        <v>0</v>
      </c>
      <c r="P1736">
        <v>0</v>
      </c>
      <c r="Q1736">
        <v>1</v>
      </c>
    </row>
    <row r="1737" spans="1:17" x14ac:dyDescent="0.3">
      <c r="A1737" t="s">
        <v>41</v>
      </c>
      <c r="B1737">
        <v>78000</v>
      </c>
      <c r="C1737">
        <v>104000</v>
      </c>
      <c r="D1737">
        <f>AVERAGE(Table_Data[[#This Row],[Salary (Min)]:[Salary (Max)]])</f>
        <v>91000</v>
      </c>
      <c r="E1737" t="s">
        <v>7648</v>
      </c>
      <c r="F1737" t="s">
        <v>6029</v>
      </c>
      <c r="G1737" t="s">
        <v>7830</v>
      </c>
      <c r="H1737" t="s">
        <v>28</v>
      </c>
      <c r="I1737" t="s">
        <v>29</v>
      </c>
      <c r="J1737" t="s">
        <v>31</v>
      </c>
      <c r="K1737" t="b">
        <v>0</v>
      </c>
      <c r="L1737">
        <v>0</v>
      </c>
      <c r="M1737">
        <v>0</v>
      </c>
      <c r="N1737">
        <v>0</v>
      </c>
      <c r="O1737">
        <v>0</v>
      </c>
      <c r="P1737">
        <v>0</v>
      </c>
      <c r="Q1737">
        <v>0</v>
      </c>
    </row>
    <row r="1738" spans="1:17" x14ac:dyDescent="0.3">
      <c r="A1738" t="s">
        <v>41</v>
      </c>
      <c r="B1738">
        <v>78000</v>
      </c>
      <c r="C1738">
        <v>104000</v>
      </c>
      <c r="D1738">
        <f>AVERAGE(Table_Data[[#This Row],[Salary (Min)]:[Salary (Max)]])</f>
        <v>91000</v>
      </c>
      <c r="E1738" t="s">
        <v>7647</v>
      </c>
      <c r="F1738" t="s">
        <v>1708</v>
      </c>
      <c r="G1738" t="s">
        <v>7826</v>
      </c>
      <c r="H1738" t="s">
        <v>20</v>
      </c>
      <c r="I1738" t="s">
        <v>178</v>
      </c>
      <c r="J1738" t="s">
        <v>120</v>
      </c>
      <c r="K1738" t="b">
        <v>0</v>
      </c>
      <c r="L1738">
        <v>1</v>
      </c>
      <c r="M1738">
        <v>0</v>
      </c>
      <c r="N1738">
        <v>0</v>
      </c>
      <c r="O1738">
        <v>1</v>
      </c>
      <c r="P1738">
        <v>0</v>
      </c>
      <c r="Q1738">
        <v>0</v>
      </c>
    </row>
    <row r="1739" spans="1:17" x14ac:dyDescent="0.3">
      <c r="A1739" t="s">
        <v>41</v>
      </c>
      <c r="B1739">
        <v>78000</v>
      </c>
      <c r="C1739">
        <v>104000</v>
      </c>
      <c r="D1739">
        <f>AVERAGE(Table_Data[[#This Row],[Salary (Min)]:[Salary (Max)]])</f>
        <v>91000</v>
      </c>
      <c r="E1739" t="s">
        <v>7005</v>
      </c>
      <c r="F1739" t="s">
        <v>1708</v>
      </c>
      <c r="G1739" t="s">
        <v>7826</v>
      </c>
      <c r="H1739" t="s">
        <v>35</v>
      </c>
      <c r="I1739" t="s">
        <v>222</v>
      </c>
      <c r="J1739" t="s">
        <v>47</v>
      </c>
      <c r="K1739" t="b">
        <v>0</v>
      </c>
      <c r="L1739">
        <v>1</v>
      </c>
      <c r="M1739">
        <v>1</v>
      </c>
      <c r="N1739">
        <v>0</v>
      </c>
      <c r="O1739">
        <v>0</v>
      </c>
      <c r="P1739">
        <v>0</v>
      </c>
      <c r="Q1739">
        <v>0</v>
      </c>
    </row>
    <row r="1740" spans="1:17" x14ac:dyDescent="0.3">
      <c r="A1740" t="s">
        <v>41</v>
      </c>
      <c r="B1740">
        <v>78000</v>
      </c>
      <c r="C1740">
        <v>104000</v>
      </c>
      <c r="D1740">
        <f>AVERAGE(Table_Data[[#This Row],[Salary (Min)]:[Salary (Max)]])</f>
        <v>91000</v>
      </c>
      <c r="E1740" t="s">
        <v>6458</v>
      </c>
      <c r="F1740" t="s">
        <v>4660</v>
      </c>
      <c r="G1740" t="s">
        <v>7824</v>
      </c>
      <c r="H1740" t="s">
        <v>118</v>
      </c>
      <c r="I1740" t="s">
        <v>222</v>
      </c>
      <c r="J1740" t="s">
        <v>39</v>
      </c>
      <c r="K1740" t="b">
        <v>0</v>
      </c>
      <c r="L1740">
        <v>1</v>
      </c>
      <c r="M1740">
        <v>0</v>
      </c>
      <c r="N1740">
        <v>1</v>
      </c>
      <c r="O1740">
        <v>0</v>
      </c>
      <c r="P1740">
        <v>0</v>
      </c>
      <c r="Q1740">
        <v>1</v>
      </c>
    </row>
    <row r="1741" spans="1:17" x14ac:dyDescent="0.3">
      <c r="A1741" t="s">
        <v>41</v>
      </c>
      <c r="B1741">
        <v>78000</v>
      </c>
      <c r="C1741">
        <v>104000</v>
      </c>
      <c r="D1741">
        <f>AVERAGE(Table_Data[[#This Row],[Salary (Min)]:[Salary (Max)]])</f>
        <v>91000</v>
      </c>
      <c r="E1741" t="s">
        <v>7029</v>
      </c>
      <c r="F1741" t="s">
        <v>6001</v>
      </c>
      <c r="G1741" t="s">
        <v>7849</v>
      </c>
      <c r="H1741" t="s">
        <v>51</v>
      </c>
      <c r="I1741" t="s">
        <v>46</v>
      </c>
      <c r="J1741" t="s">
        <v>47</v>
      </c>
      <c r="K1741" t="b">
        <v>0</v>
      </c>
      <c r="L1741">
        <v>1</v>
      </c>
      <c r="M1741">
        <v>1</v>
      </c>
      <c r="N1741">
        <v>0</v>
      </c>
      <c r="O1741">
        <v>0</v>
      </c>
      <c r="P1741">
        <v>0</v>
      </c>
      <c r="Q1741">
        <v>1</v>
      </c>
    </row>
    <row r="1742" spans="1:17" x14ac:dyDescent="0.3">
      <c r="A1742" t="s">
        <v>41</v>
      </c>
      <c r="B1742">
        <v>78000</v>
      </c>
      <c r="C1742">
        <v>104000</v>
      </c>
      <c r="D1742">
        <f>AVERAGE(Table_Data[[#This Row],[Salary (Min)]:[Salary (Max)]])</f>
        <v>91000</v>
      </c>
      <c r="E1742" t="s">
        <v>6458</v>
      </c>
      <c r="F1742" t="s">
        <v>4660</v>
      </c>
      <c r="G1742" t="s">
        <v>7824</v>
      </c>
      <c r="H1742" t="s">
        <v>118</v>
      </c>
      <c r="I1742" t="s">
        <v>222</v>
      </c>
      <c r="J1742" t="s">
        <v>39</v>
      </c>
      <c r="K1742" t="b">
        <v>0</v>
      </c>
      <c r="L1742">
        <v>1</v>
      </c>
      <c r="M1742">
        <v>0</v>
      </c>
      <c r="N1742">
        <v>0</v>
      </c>
      <c r="O1742">
        <v>0</v>
      </c>
      <c r="P1742">
        <v>0</v>
      </c>
      <c r="Q1742">
        <v>1</v>
      </c>
    </row>
    <row r="1743" spans="1:17" x14ac:dyDescent="0.3">
      <c r="A1743" t="s">
        <v>41</v>
      </c>
      <c r="B1743">
        <v>78000</v>
      </c>
      <c r="C1743">
        <v>104000</v>
      </c>
      <c r="D1743">
        <f>AVERAGE(Table_Data[[#This Row],[Salary (Min)]:[Salary (Max)]])</f>
        <v>91000</v>
      </c>
      <c r="E1743" t="s">
        <v>6458</v>
      </c>
      <c r="F1743" t="s">
        <v>4660</v>
      </c>
      <c r="G1743" t="s">
        <v>7824</v>
      </c>
      <c r="H1743" t="s">
        <v>118</v>
      </c>
      <c r="I1743" t="s">
        <v>222</v>
      </c>
      <c r="J1743" t="s">
        <v>39</v>
      </c>
      <c r="K1743" t="b">
        <v>0</v>
      </c>
      <c r="L1743">
        <v>1</v>
      </c>
      <c r="M1743">
        <v>0</v>
      </c>
      <c r="N1743">
        <v>0</v>
      </c>
      <c r="O1743">
        <v>0</v>
      </c>
      <c r="P1743">
        <v>0</v>
      </c>
      <c r="Q1743">
        <v>0</v>
      </c>
    </row>
    <row r="1744" spans="1:17" x14ac:dyDescent="0.3">
      <c r="A1744" t="s">
        <v>41</v>
      </c>
      <c r="B1744">
        <v>78000</v>
      </c>
      <c r="C1744">
        <v>104000</v>
      </c>
      <c r="D1744">
        <f>AVERAGE(Table_Data[[#This Row],[Salary (Min)]:[Salary (Max)]])</f>
        <v>91000</v>
      </c>
      <c r="E1744" t="s">
        <v>7634</v>
      </c>
      <c r="F1744" t="s">
        <v>6029</v>
      </c>
      <c r="G1744" t="s">
        <v>7830</v>
      </c>
      <c r="H1744" t="s">
        <v>28</v>
      </c>
      <c r="I1744" t="s">
        <v>3255</v>
      </c>
      <c r="J1744" t="s">
        <v>132</v>
      </c>
      <c r="K1744" t="b">
        <v>0</v>
      </c>
      <c r="L1744">
        <v>1</v>
      </c>
      <c r="M1744">
        <v>1</v>
      </c>
      <c r="N1744">
        <v>0</v>
      </c>
      <c r="O1744">
        <v>0</v>
      </c>
      <c r="P1744">
        <v>0</v>
      </c>
      <c r="Q1744">
        <v>1</v>
      </c>
    </row>
    <row r="1745" spans="1:17" x14ac:dyDescent="0.3">
      <c r="A1745" t="s">
        <v>6172</v>
      </c>
      <c r="B1745">
        <v>78000</v>
      </c>
      <c r="C1745">
        <v>104000</v>
      </c>
      <c r="D1745">
        <f>AVERAGE(Table_Data[[#This Row],[Salary (Min)]:[Salary (Max)]])</f>
        <v>91000</v>
      </c>
      <c r="E1745" t="s">
        <v>6865</v>
      </c>
      <c r="F1745" t="s">
        <v>1708</v>
      </c>
      <c r="G1745" t="s">
        <v>7826</v>
      </c>
      <c r="H1745" t="s">
        <v>35</v>
      </c>
      <c r="I1745" t="s">
        <v>222</v>
      </c>
      <c r="J1745" t="s">
        <v>24</v>
      </c>
      <c r="K1745" t="b">
        <v>0</v>
      </c>
      <c r="L1745">
        <v>1</v>
      </c>
      <c r="M1745">
        <v>0</v>
      </c>
      <c r="N1745">
        <v>0</v>
      </c>
      <c r="O1745">
        <v>0</v>
      </c>
      <c r="P1745">
        <v>0</v>
      </c>
      <c r="Q1745">
        <v>1</v>
      </c>
    </row>
    <row r="1746" spans="1:17" x14ac:dyDescent="0.3">
      <c r="A1746" t="s">
        <v>41</v>
      </c>
      <c r="B1746">
        <v>82000</v>
      </c>
      <c r="C1746">
        <v>116000</v>
      </c>
      <c r="D1746">
        <f>AVERAGE(Table_Data[[#This Row],[Salary (Min)]:[Salary (Max)]])</f>
        <v>99000</v>
      </c>
      <c r="E1746" t="s">
        <v>7452</v>
      </c>
      <c r="F1746" t="s">
        <v>154</v>
      </c>
      <c r="G1746" t="s">
        <v>7804</v>
      </c>
      <c r="H1746" t="s">
        <v>20</v>
      </c>
      <c r="I1746" t="s">
        <v>29</v>
      </c>
      <c r="J1746" t="s">
        <v>47</v>
      </c>
      <c r="K1746" t="b">
        <v>0</v>
      </c>
      <c r="L1746">
        <v>1</v>
      </c>
      <c r="M1746">
        <v>1</v>
      </c>
      <c r="N1746">
        <v>0</v>
      </c>
      <c r="O1746">
        <v>0</v>
      </c>
      <c r="P1746">
        <v>0</v>
      </c>
      <c r="Q1746">
        <v>0</v>
      </c>
    </row>
    <row r="1747" spans="1:17" x14ac:dyDescent="0.3">
      <c r="A1747" t="s">
        <v>41</v>
      </c>
      <c r="B1747">
        <v>82000</v>
      </c>
      <c r="C1747">
        <v>116000</v>
      </c>
      <c r="D1747">
        <f>AVERAGE(Table_Data[[#This Row],[Salary (Min)]:[Salary (Max)]])</f>
        <v>99000</v>
      </c>
      <c r="E1747" t="s">
        <v>6537</v>
      </c>
      <c r="F1747" t="s">
        <v>1685</v>
      </c>
      <c r="G1747" t="s">
        <v>7729</v>
      </c>
      <c r="H1747" t="s">
        <v>20</v>
      </c>
      <c r="I1747" t="s">
        <v>336</v>
      </c>
      <c r="J1747" t="s">
        <v>160</v>
      </c>
      <c r="K1747" t="b">
        <v>0</v>
      </c>
      <c r="L1747">
        <v>1</v>
      </c>
      <c r="M1747">
        <v>0</v>
      </c>
      <c r="N1747">
        <v>0</v>
      </c>
      <c r="O1747">
        <v>0</v>
      </c>
      <c r="P1747">
        <v>0</v>
      </c>
      <c r="Q1747">
        <v>1</v>
      </c>
    </row>
    <row r="1748" spans="1:17" x14ac:dyDescent="0.3">
      <c r="A1748" t="s">
        <v>41</v>
      </c>
      <c r="B1748">
        <v>82000</v>
      </c>
      <c r="C1748">
        <v>116000</v>
      </c>
      <c r="D1748">
        <f>AVERAGE(Table_Data[[#This Row],[Salary (Min)]:[Salary (Max)]])</f>
        <v>99000</v>
      </c>
      <c r="E1748" t="s">
        <v>7282</v>
      </c>
      <c r="F1748" t="s">
        <v>154</v>
      </c>
      <c r="G1748" t="s">
        <v>7804</v>
      </c>
      <c r="H1748" t="s">
        <v>118</v>
      </c>
      <c r="I1748" t="s">
        <v>419</v>
      </c>
      <c r="J1748" t="s">
        <v>441</v>
      </c>
      <c r="K1748" t="b">
        <v>0</v>
      </c>
      <c r="L1748">
        <v>1</v>
      </c>
      <c r="M1748">
        <v>1</v>
      </c>
      <c r="N1748">
        <v>0</v>
      </c>
      <c r="O1748">
        <v>0</v>
      </c>
      <c r="P1748">
        <v>0</v>
      </c>
      <c r="Q1748">
        <v>0</v>
      </c>
    </row>
    <row r="1749" spans="1:17" x14ac:dyDescent="0.3">
      <c r="A1749" t="s">
        <v>6172</v>
      </c>
      <c r="B1749">
        <v>82000</v>
      </c>
      <c r="C1749">
        <v>116000</v>
      </c>
      <c r="D1749">
        <f>AVERAGE(Table_Data[[#This Row],[Salary (Min)]:[Salary (Max)]])</f>
        <v>99000</v>
      </c>
      <c r="E1749" t="s">
        <v>7500</v>
      </c>
      <c r="F1749" t="s">
        <v>154</v>
      </c>
      <c r="G1749" t="s">
        <v>7804</v>
      </c>
      <c r="H1749" t="s">
        <v>20</v>
      </c>
      <c r="I1749" t="s">
        <v>46</v>
      </c>
      <c r="J1749" t="s">
        <v>47</v>
      </c>
      <c r="K1749" t="b">
        <v>0</v>
      </c>
      <c r="L1749">
        <v>1</v>
      </c>
      <c r="M1749">
        <v>0</v>
      </c>
      <c r="N1749">
        <v>0</v>
      </c>
      <c r="O1749">
        <v>0</v>
      </c>
      <c r="P1749">
        <v>0</v>
      </c>
      <c r="Q1749">
        <v>1</v>
      </c>
    </row>
    <row r="1750" spans="1:17" x14ac:dyDescent="0.3">
      <c r="A1750" t="s">
        <v>41</v>
      </c>
      <c r="B1750">
        <v>82000</v>
      </c>
      <c r="C1750">
        <v>116000</v>
      </c>
      <c r="D1750">
        <f>AVERAGE(Table_Data[[#This Row],[Salary (Min)]:[Salary (Max)]])</f>
        <v>99000</v>
      </c>
      <c r="E1750" t="s">
        <v>7501</v>
      </c>
      <c r="F1750" t="s">
        <v>154</v>
      </c>
      <c r="G1750" t="s">
        <v>7804</v>
      </c>
      <c r="H1750" t="s">
        <v>35</v>
      </c>
      <c r="I1750" t="s">
        <v>202</v>
      </c>
      <c r="J1750" t="s">
        <v>75</v>
      </c>
      <c r="K1750" t="b">
        <v>0</v>
      </c>
      <c r="L1750">
        <v>1</v>
      </c>
      <c r="M1750">
        <v>1</v>
      </c>
      <c r="N1750">
        <v>0</v>
      </c>
      <c r="O1750">
        <v>0</v>
      </c>
      <c r="P1750">
        <v>0</v>
      </c>
      <c r="Q1750">
        <v>0</v>
      </c>
    </row>
    <row r="1751" spans="1:17" x14ac:dyDescent="0.3">
      <c r="A1751" t="s">
        <v>41</v>
      </c>
      <c r="B1751">
        <v>82000</v>
      </c>
      <c r="C1751">
        <v>116000</v>
      </c>
      <c r="D1751">
        <f>AVERAGE(Table_Data[[#This Row],[Salary (Min)]:[Salary (Max)]])</f>
        <v>99000</v>
      </c>
      <c r="E1751" t="s">
        <v>7509</v>
      </c>
      <c r="F1751" t="s">
        <v>154</v>
      </c>
      <c r="G1751" t="s">
        <v>7804</v>
      </c>
      <c r="H1751" t="s">
        <v>118</v>
      </c>
      <c r="I1751" t="s">
        <v>66</v>
      </c>
      <c r="J1751" t="s">
        <v>39</v>
      </c>
      <c r="K1751" t="b">
        <v>0</v>
      </c>
      <c r="L1751">
        <v>1</v>
      </c>
      <c r="M1751">
        <v>0</v>
      </c>
      <c r="N1751">
        <v>0</v>
      </c>
      <c r="O1751">
        <v>0</v>
      </c>
      <c r="P1751">
        <v>0</v>
      </c>
      <c r="Q1751">
        <v>1</v>
      </c>
    </row>
    <row r="1752" spans="1:17" x14ac:dyDescent="0.3">
      <c r="A1752" t="s">
        <v>41</v>
      </c>
      <c r="B1752">
        <v>82000</v>
      </c>
      <c r="C1752">
        <v>116000</v>
      </c>
      <c r="D1752">
        <f>AVERAGE(Table_Data[[#This Row],[Salary (Min)]:[Salary (Max)]])</f>
        <v>99000</v>
      </c>
      <c r="E1752" t="s">
        <v>7507</v>
      </c>
      <c r="F1752" t="s">
        <v>5344</v>
      </c>
      <c r="G1752" t="s">
        <v>7808</v>
      </c>
      <c r="H1752" t="s">
        <v>118</v>
      </c>
      <c r="I1752" t="s">
        <v>178</v>
      </c>
      <c r="J1752" t="s">
        <v>160</v>
      </c>
      <c r="K1752" t="b">
        <v>0</v>
      </c>
      <c r="L1752">
        <v>0</v>
      </c>
      <c r="M1752">
        <v>0</v>
      </c>
      <c r="N1752">
        <v>0</v>
      </c>
      <c r="O1752">
        <v>0</v>
      </c>
      <c r="P1752">
        <v>0</v>
      </c>
      <c r="Q1752">
        <v>0</v>
      </c>
    </row>
    <row r="1753" spans="1:17" x14ac:dyDescent="0.3">
      <c r="A1753" t="s">
        <v>41</v>
      </c>
      <c r="B1753">
        <v>82000</v>
      </c>
      <c r="C1753">
        <v>116000</v>
      </c>
      <c r="D1753">
        <f>AVERAGE(Table_Data[[#This Row],[Salary (Min)]:[Salary (Max)]])</f>
        <v>99000</v>
      </c>
      <c r="E1753" t="s">
        <v>7504</v>
      </c>
      <c r="F1753" t="s">
        <v>154</v>
      </c>
      <c r="G1753" t="s">
        <v>7804</v>
      </c>
      <c r="H1753" t="s">
        <v>35</v>
      </c>
      <c r="I1753" t="s">
        <v>222</v>
      </c>
      <c r="J1753" t="s">
        <v>24</v>
      </c>
      <c r="K1753" t="b">
        <v>0</v>
      </c>
      <c r="L1753">
        <v>0</v>
      </c>
      <c r="M1753">
        <v>0</v>
      </c>
      <c r="N1753">
        <v>0</v>
      </c>
      <c r="O1753">
        <v>0</v>
      </c>
      <c r="P1753">
        <v>0</v>
      </c>
      <c r="Q1753">
        <v>1</v>
      </c>
    </row>
    <row r="1754" spans="1:17" x14ac:dyDescent="0.3">
      <c r="A1754" t="s">
        <v>41</v>
      </c>
      <c r="B1754">
        <v>82000</v>
      </c>
      <c r="C1754">
        <v>116000</v>
      </c>
      <c r="D1754">
        <f>AVERAGE(Table_Data[[#This Row],[Salary (Min)]:[Salary (Max)]])</f>
        <v>99000</v>
      </c>
      <c r="E1754" t="s">
        <v>7506</v>
      </c>
      <c r="F1754" t="s">
        <v>5499</v>
      </c>
      <c r="G1754" t="s">
        <v>7875</v>
      </c>
      <c r="H1754" t="s">
        <v>35</v>
      </c>
      <c r="I1754" t="s">
        <v>543</v>
      </c>
      <c r="J1754" t="s">
        <v>75</v>
      </c>
      <c r="K1754" t="b">
        <v>0</v>
      </c>
      <c r="L1754">
        <v>1</v>
      </c>
      <c r="M1754">
        <v>0</v>
      </c>
      <c r="N1754">
        <v>0</v>
      </c>
      <c r="O1754">
        <v>0</v>
      </c>
      <c r="P1754">
        <v>0</v>
      </c>
      <c r="Q1754">
        <v>0</v>
      </c>
    </row>
    <row r="1755" spans="1:17" x14ac:dyDescent="0.3">
      <c r="A1755" t="s">
        <v>41</v>
      </c>
      <c r="B1755">
        <v>82000</v>
      </c>
      <c r="C1755">
        <v>116000</v>
      </c>
      <c r="D1755">
        <f>AVERAGE(Table_Data[[#This Row],[Salary (Min)]:[Salary (Max)]])</f>
        <v>99000</v>
      </c>
      <c r="E1755" t="s">
        <v>7491</v>
      </c>
      <c r="F1755" t="s">
        <v>5344</v>
      </c>
      <c r="G1755" t="s">
        <v>7808</v>
      </c>
      <c r="H1755" t="s">
        <v>118</v>
      </c>
      <c r="I1755" t="s">
        <v>178</v>
      </c>
      <c r="J1755" t="s">
        <v>160</v>
      </c>
      <c r="K1755" t="b">
        <v>0</v>
      </c>
      <c r="L1755">
        <v>1</v>
      </c>
      <c r="M1755">
        <v>0</v>
      </c>
      <c r="N1755">
        <v>0</v>
      </c>
      <c r="O1755">
        <v>0</v>
      </c>
      <c r="P1755">
        <v>0</v>
      </c>
      <c r="Q1755">
        <v>0</v>
      </c>
    </row>
    <row r="1756" spans="1:17" x14ac:dyDescent="0.3">
      <c r="A1756" t="s">
        <v>41</v>
      </c>
      <c r="B1756">
        <v>82000</v>
      </c>
      <c r="C1756">
        <v>116000</v>
      </c>
      <c r="D1756">
        <f>AVERAGE(Table_Data[[#This Row],[Salary (Min)]:[Salary (Max)]])</f>
        <v>99000</v>
      </c>
      <c r="E1756" t="s">
        <v>7492</v>
      </c>
      <c r="F1756" t="s">
        <v>5344</v>
      </c>
      <c r="G1756" t="s">
        <v>7808</v>
      </c>
      <c r="H1756" t="s">
        <v>51</v>
      </c>
      <c r="I1756" t="s">
        <v>202</v>
      </c>
      <c r="J1756" t="s">
        <v>24</v>
      </c>
      <c r="K1756" t="b">
        <v>0</v>
      </c>
      <c r="L1756">
        <v>0</v>
      </c>
      <c r="M1756">
        <v>0</v>
      </c>
      <c r="N1756">
        <v>0</v>
      </c>
      <c r="O1756">
        <v>0</v>
      </c>
      <c r="P1756">
        <v>0</v>
      </c>
      <c r="Q1756">
        <v>0</v>
      </c>
    </row>
    <row r="1757" spans="1:17" x14ac:dyDescent="0.3">
      <c r="A1757" t="s">
        <v>41</v>
      </c>
      <c r="B1757">
        <v>82000</v>
      </c>
      <c r="C1757">
        <v>116000</v>
      </c>
      <c r="D1757">
        <f>AVERAGE(Table_Data[[#This Row],[Salary (Min)]:[Salary (Max)]])</f>
        <v>99000</v>
      </c>
      <c r="E1757" t="s">
        <v>7488</v>
      </c>
      <c r="F1757" t="s">
        <v>154</v>
      </c>
      <c r="G1757" t="s">
        <v>7804</v>
      </c>
      <c r="H1757" t="s">
        <v>118</v>
      </c>
      <c r="I1757" t="s">
        <v>29</v>
      </c>
      <c r="J1757" t="s">
        <v>39</v>
      </c>
      <c r="K1757" t="b">
        <v>0</v>
      </c>
      <c r="L1757">
        <v>0</v>
      </c>
      <c r="M1757">
        <v>0</v>
      </c>
      <c r="N1757">
        <v>0</v>
      </c>
      <c r="O1757">
        <v>0</v>
      </c>
      <c r="P1757">
        <v>0</v>
      </c>
      <c r="Q1757">
        <v>0</v>
      </c>
    </row>
    <row r="1758" spans="1:17" x14ac:dyDescent="0.3">
      <c r="A1758" t="s">
        <v>41</v>
      </c>
      <c r="B1758">
        <v>82000</v>
      </c>
      <c r="C1758">
        <v>116000</v>
      </c>
      <c r="D1758">
        <f>AVERAGE(Table_Data[[#This Row],[Salary (Min)]:[Salary (Max)]])</f>
        <v>99000</v>
      </c>
      <c r="E1758" t="s">
        <v>7489</v>
      </c>
      <c r="F1758" t="s">
        <v>405</v>
      </c>
      <c r="G1758" t="s">
        <v>7806</v>
      </c>
      <c r="H1758" t="s">
        <v>137</v>
      </c>
      <c r="I1758" t="s">
        <v>46</v>
      </c>
      <c r="J1758" t="s">
        <v>441</v>
      </c>
      <c r="K1758" t="b">
        <v>0</v>
      </c>
      <c r="L1758">
        <v>0</v>
      </c>
      <c r="M1758">
        <v>0</v>
      </c>
      <c r="N1758">
        <v>0</v>
      </c>
      <c r="O1758">
        <v>1</v>
      </c>
      <c r="P1758">
        <v>0</v>
      </c>
      <c r="Q1758">
        <v>1</v>
      </c>
    </row>
    <row r="1759" spans="1:17" x14ac:dyDescent="0.3">
      <c r="A1759" t="s">
        <v>41</v>
      </c>
      <c r="B1759">
        <v>82000</v>
      </c>
      <c r="C1759">
        <v>116000</v>
      </c>
      <c r="D1759">
        <f>AVERAGE(Table_Data[[#This Row],[Salary (Min)]:[Salary (Max)]])</f>
        <v>99000</v>
      </c>
      <c r="E1759" t="s">
        <v>7445</v>
      </c>
      <c r="F1759" t="s">
        <v>405</v>
      </c>
      <c r="G1759" t="s">
        <v>7806</v>
      </c>
      <c r="H1759" t="s">
        <v>35</v>
      </c>
      <c r="I1759" t="s">
        <v>178</v>
      </c>
      <c r="J1759" t="s">
        <v>39</v>
      </c>
      <c r="K1759" t="b">
        <v>0</v>
      </c>
      <c r="L1759">
        <v>1</v>
      </c>
      <c r="M1759">
        <v>0</v>
      </c>
      <c r="N1759">
        <v>0</v>
      </c>
      <c r="O1759">
        <v>0</v>
      </c>
      <c r="P1759">
        <v>0</v>
      </c>
      <c r="Q1759">
        <v>1</v>
      </c>
    </row>
    <row r="1760" spans="1:17" x14ac:dyDescent="0.3">
      <c r="A1760" t="s">
        <v>41</v>
      </c>
      <c r="B1760">
        <v>82000</v>
      </c>
      <c r="C1760">
        <v>116000</v>
      </c>
      <c r="D1760">
        <f>AVERAGE(Table_Data[[#This Row],[Salary (Min)]:[Salary (Max)]])</f>
        <v>99000</v>
      </c>
      <c r="E1760" t="s">
        <v>7498</v>
      </c>
      <c r="F1760" t="s">
        <v>5472</v>
      </c>
      <c r="G1760" t="s">
        <v>7876</v>
      </c>
      <c r="H1760" t="s">
        <v>118</v>
      </c>
      <c r="I1760" t="s">
        <v>475</v>
      </c>
      <c r="J1760" t="s">
        <v>39</v>
      </c>
      <c r="K1760" t="b">
        <v>0</v>
      </c>
      <c r="L1760">
        <v>1</v>
      </c>
      <c r="M1760">
        <v>0</v>
      </c>
      <c r="N1760">
        <v>0</v>
      </c>
      <c r="O1760">
        <v>0</v>
      </c>
      <c r="P1760">
        <v>0</v>
      </c>
      <c r="Q1760">
        <v>1</v>
      </c>
    </row>
    <row r="1761" spans="1:17" x14ac:dyDescent="0.3">
      <c r="A1761" t="s">
        <v>41</v>
      </c>
      <c r="B1761">
        <v>82000</v>
      </c>
      <c r="C1761">
        <v>116000</v>
      </c>
      <c r="D1761">
        <f>AVERAGE(Table_Data[[#This Row],[Salary (Min)]:[Salary (Max)]])</f>
        <v>99000</v>
      </c>
      <c r="E1761" t="s">
        <v>7499</v>
      </c>
      <c r="F1761" t="s">
        <v>154</v>
      </c>
      <c r="G1761" t="s">
        <v>7804</v>
      </c>
      <c r="H1761" t="s">
        <v>35</v>
      </c>
      <c r="I1761" t="s">
        <v>37</v>
      </c>
      <c r="J1761" t="s">
        <v>39</v>
      </c>
      <c r="K1761" t="b">
        <v>1</v>
      </c>
      <c r="L1761">
        <v>1</v>
      </c>
      <c r="M1761">
        <v>1</v>
      </c>
      <c r="N1761">
        <v>0</v>
      </c>
      <c r="O1761">
        <v>1</v>
      </c>
      <c r="P1761">
        <v>0</v>
      </c>
      <c r="Q1761">
        <v>0</v>
      </c>
    </row>
    <row r="1762" spans="1:17" x14ac:dyDescent="0.3">
      <c r="A1762" t="s">
        <v>41</v>
      </c>
      <c r="B1762">
        <v>82000</v>
      </c>
      <c r="C1762">
        <v>116000</v>
      </c>
      <c r="D1762">
        <f>AVERAGE(Table_Data[[#This Row],[Salary (Min)]:[Salary (Max)]])</f>
        <v>99000</v>
      </c>
      <c r="E1762" t="s">
        <v>7494</v>
      </c>
      <c r="F1762" t="s">
        <v>1685</v>
      </c>
      <c r="G1762" t="s">
        <v>7729</v>
      </c>
      <c r="H1762" t="s">
        <v>91</v>
      </c>
      <c r="I1762" t="s">
        <v>202</v>
      </c>
      <c r="J1762" t="s">
        <v>106</v>
      </c>
      <c r="K1762" t="b">
        <v>0</v>
      </c>
      <c r="L1762">
        <v>0</v>
      </c>
      <c r="M1762">
        <v>0</v>
      </c>
      <c r="N1762">
        <v>0</v>
      </c>
      <c r="O1762">
        <v>0</v>
      </c>
      <c r="P1762">
        <v>0</v>
      </c>
      <c r="Q1762">
        <v>0</v>
      </c>
    </row>
    <row r="1763" spans="1:17" x14ac:dyDescent="0.3">
      <c r="A1763" t="s">
        <v>41</v>
      </c>
      <c r="B1763">
        <v>82000</v>
      </c>
      <c r="C1763">
        <v>116000</v>
      </c>
      <c r="D1763">
        <f>AVERAGE(Table_Data[[#This Row],[Salary (Min)]:[Salary (Max)]])</f>
        <v>99000</v>
      </c>
      <c r="E1763" t="s">
        <v>7495</v>
      </c>
      <c r="F1763" t="s">
        <v>154</v>
      </c>
      <c r="G1763" t="s">
        <v>7804</v>
      </c>
      <c r="H1763" t="s">
        <v>91</v>
      </c>
      <c r="I1763" t="s">
        <v>119</v>
      </c>
      <c r="J1763" t="s">
        <v>106</v>
      </c>
      <c r="K1763" t="b">
        <v>0</v>
      </c>
      <c r="L1763">
        <v>1</v>
      </c>
      <c r="M1763">
        <v>1</v>
      </c>
      <c r="N1763">
        <v>1</v>
      </c>
      <c r="O1763">
        <v>1</v>
      </c>
      <c r="P1763">
        <v>1</v>
      </c>
      <c r="Q1763">
        <v>1</v>
      </c>
    </row>
    <row r="1764" spans="1:17" x14ac:dyDescent="0.3">
      <c r="A1764" t="s">
        <v>6172</v>
      </c>
      <c r="B1764">
        <v>84000</v>
      </c>
      <c r="C1764">
        <v>90000</v>
      </c>
      <c r="D1764">
        <f>AVERAGE(Table_Data[[#This Row],[Salary (Min)]:[Salary (Max)]])</f>
        <v>87000</v>
      </c>
      <c r="E1764" t="s">
        <v>6266</v>
      </c>
      <c r="F1764" t="s">
        <v>506</v>
      </c>
      <c r="G1764" t="s">
        <v>7852</v>
      </c>
      <c r="H1764" t="s">
        <v>28</v>
      </c>
      <c r="I1764" t="s">
        <v>29</v>
      </c>
      <c r="J1764" t="s">
        <v>132</v>
      </c>
      <c r="K1764" t="b">
        <v>0</v>
      </c>
      <c r="L1764">
        <v>1</v>
      </c>
      <c r="M1764">
        <v>0</v>
      </c>
      <c r="N1764">
        <v>0</v>
      </c>
      <c r="O1764">
        <v>0</v>
      </c>
      <c r="P1764">
        <v>1</v>
      </c>
      <c r="Q1764">
        <v>1</v>
      </c>
    </row>
    <row r="1765" spans="1:17" x14ac:dyDescent="0.3">
      <c r="A1765" t="s">
        <v>41</v>
      </c>
      <c r="B1765">
        <v>84000</v>
      </c>
      <c r="C1765">
        <v>90000</v>
      </c>
      <c r="D1765">
        <f>AVERAGE(Table_Data[[#This Row],[Salary (Min)]:[Salary (Max)]])</f>
        <v>87000</v>
      </c>
      <c r="E1765" t="s">
        <v>6210</v>
      </c>
      <c r="F1765" t="s">
        <v>19</v>
      </c>
      <c r="G1765" t="s">
        <v>7692</v>
      </c>
      <c r="H1765" t="s">
        <v>51</v>
      </c>
      <c r="I1765" t="s">
        <v>46</v>
      </c>
      <c r="J1765" t="s">
        <v>24</v>
      </c>
      <c r="K1765" t="b">
        <v>0</v>
      </c>
      <c r="L1765">
        <v>1</v>
      </c>
      <c r="M1765">
        <v>0</v>
      </c>
      <c r="N1765">
        <v>0</v>
      </c>
      <c r="O1765">
        <v>1</v>
      </c>
      <c r="P1765">
        <v>0</v>
      </c>
      <c r="Q1765">
        <v>1</v>
      </c>
    </row>
    <row r="1766" spans="1:17" x14ac:dyDescent="0.3">
      <c r="A1766" t="s">
        <v>41</v>
      </c>
      <c r="B1766">
        <v>84000</v>
      </c>
      <c r="C1766">
        <v>90000</v>
      </c>
      <c r="D1766">
        <f>AVERAGE(Table_Data[[#This Row],[Salary (Min)]:[Salary (Max)]])</f>
        <v>87000</v>
      </c>
      <c r="E1766" t="s">
        <v>6343</v>
      </c>
      <c r="F1766" t="s">
        <v>19</v>
      </c>
      <c r="G1766" t="s">
        <v>7692</v>
      </c>
      <c r="H1766" t="s">
        <v>91</v>
      </c>
      <c r="I1766" t="s">
        <v>46</v>
      </c>
      <c r="J1766" t="s">
        <v>39</v>
      </c>
      <c r="K1766" t="b">
        <v>0</v>
      </c>
      <c r="L1766">
        <v>0</v>
      </c>
      <c r="M1766">
        <v>0</v>
      </c>
      <c r="N1766">
        <v>0</v>
      </c>
      <c r="O1766">
        <v>0</v>
      </c>
      <c r="P1766">
        <v>0</v>
      </c>
      <c r="Q1766">
        <v>1</v>
      </c>
    </row>
    <row r="1767" spans="1:17" x14ac:dyDescent="0.3">
      <c r="A1767" t="s">
        <v>41</v>
      </c>
      <c r="B1767">
        <v>84000</v>
      </c>
      <c r="C1767">
        <v>90000</v>
      </c>
      <c r="D1767">
        <f>AVERAGE(Table_Data[[#This Row],[Salary (Min)]:[Salary (Max)]])</f>
        <v>87000</v>
      </c>
      <c r="E1767" t="s">
        <v>6377</v>
      </c>
      <c r="F1767" t="s">
        <v>507</v>
      </c>
      <c r="G1767" t="s">
        <v>7766</v>
      </c>
      <c r="H1767" t="s">
        <v>51</v>
      </c>
      <c r="I1767" t="s">
        <v>29</v>
      </c>
      <c r="J1767" t="s">
        <v>39</v>
      </c>
      <c r="K1767" t="b">
        <v>0</v>
      </c>
      <c r="L1767">
        <v>1</v>
      </c>
      <c r="M1767">
        <v>1</v>
      </c>
      <c r="N1767">
        <v>1</v>
      </c>
      <c r="O1767">
        <v>1</v>
      </c>
      <c r="P1767">
        <v>0</v>
      </c>
      <c r="Q1767">
        <v>1</v>
      </c>
    </row>
    <row r="1768" spans="1:17" x14ac:dyDescent="0.3">
      <c r="A1768" t="s">
        <v>6172</v>
      </c>
      <c r="B1768">
        <v>84000</v>
      </c>
      <c r="C1768">
        <v>90000</v>
      </c>
      <c r="D1768">
        <f>AVERAGE(Table_Data[[#This Row],[Salary (Min)]:[Salary (Max)]])</f>
        <v>87000</v>
      </c>
      <c r="E1768" t="s">
        <v>6378</v>
      </c>
      <c r="F1768" t="s">
        <v>103</v>
      </c>
      <c r="G1768" t="s">
        <v>7690</v>
      </c>
      <c r="H1768" t="s">
        <v>20</v>
      </c>
      <c r="I1768" t="s">
        <v>202</v>
      </c>
      <c r="J1768" t="s">
        <v>120</v>
      </c>
      <c r="K1768" t="b">
        <v>0</v>
      </c>
      <c r="L1768">
        <v>1</v>
      </c>
      <c r="M1768">
        <v>0</v>
      </c>
      <c r="N1768">
        <v>0</v>
      </c>
      <c r="O1768">
        <v>0</v>
      </c>
      <c r="P1768">
        <v>0</v>
      </c>
      <c r="Q1768">
        <v>1</v>
      </c>
    </row>
    <row r="1769" spans="1:17" x14ac:dyDescent="0.3">
      <c r="A1769" t="s">
        <v>41</v>
      </c>
      <c r="B1769">
        <v>84000</v>
      </c>
      <c r="C1769">
        <v>90000</v>
      </c>
      <c r="D1769">
        <f>AVERAGE(Table_Data[[#This Row],[Salary (Min)]:[Salary (Max)]])</f>
        <v>87000</v>
      </c>
      <c r="E1769" t="s">
        <v>6376</v>
      </c>
      <c r="F1769" t="s">
        <v>19</v>
      </c>
      <c r="G1769" t="s">
        <v>7692</v>
      </c>
      <c r="H1769" t="s">
        <v>35</v>
      </c>
      <c r="I1769" t="s">
        <v>119</v>
      </c>
      <c r="J1769" t="s">
        <v>75</v>
      </c>
      <c r="K1769" t="b">
        <v>0</v>
      </c>
      <c r="L1769">
        <v>1</v>
      </c>
      <c r="M1769">
        <v>0</v>
      </c>
      <c r="N1769">
        <v>0</v>
      </c>
      <c r="O1769">
        <v>1</v>
      </c>
      <c r="P1769">
        <v>1</v>
      </c>
      <c r="Q1769">
        <v>1</v>
      </c>
    </row>
    <row r="1770" spans="1:17" x14ac:dyDescent="0.3">
      <c r="A1770" t="s">
        <v>41</v>
      </c>
      <c r="B1770">
        <v>84000</v>
      </c>
      <c r="C1770">
        <v>90000</v>
      </c>
      <c r="D1770">
        <f>AVERAGE(Table_Data[[#This Row],[Salary (Min)]:[Salary (Max)]])</f>
        <v>87000</v>
      </c>
      <c r="E1770" t="s">
        <v>6367</v>
      </c>
      <c r="F1770" t="s">
        <v>19</v>
      </c>
      <c r="G1770" t="s">
        <v>7692</v>
      </c>
      <c r="H1770" t="s">
        <v>91</v>
      </c>
      <c r="I1770" t="s">
        <v>46</v>
      </c>
      <c r="J1770" t="s">
        <v>39</v>
      </c>
      <c r="K1770" t="b">
        <v>0</v>
      </c>
      <c r="L1770">
        <v>1</v>
      </c>
      <c r="M1770">
        <v>0</v>
      </c>
      <c r="N1770">
        <v>0</v>
      </c>
      <c r="O1770">
        <v>0</v>
      </c>
      <c r="P1770">
        <v>0</v>
      </c>
      <c r="Q1770">
        <v>0</v>
      </c>
    </row>
    <row r="1771" spans="1:17" x14ac:dyDescent="0.3">
      <c r="A1771" t="s">
        <v>41</v>
      </c>
      <c r="B1771">
        <v>84000</v>
      </c>
      <c r="C1771">
        <v>90000</v>
      </c>
      <c r="D1771">
        <f>AVERAGE(Table_Data[[#This Row],[Salary (Min)]:[Salary (Max)]])</f>
        <v>87000</v>
      </c>
      <c r="E1771" t="s">
        <v>6210</v>
      </c>
      <c r="F1771" t="s">
        <v>19</v>
      </c>
      <c r="G1771" t="s">
        <v>7692</v>
      </c>
      <c r="H1771" t="s">
        <v>51</v>
      </c>
      <c r="I1771" t="s">
        <v>46</v>
      </c>
      <c r="J1771" t="s">
        <v>24</v>
      </c>
      <c r="K1771" t="b">
        <v>0</v>
      </c>
      <c r="L1771">
        <v>1</v>
      </c>
      <c r="M1771">
        <v>0</v>
      </c>
      <c r="N1771">
        <v>0</v>
      </c>
      <c r="O1771">
        <v>1</v>
      </c>
      <c r="P1771">
        <v>1</v>
      </c>
      <c r="Q1771">
        <v>1</v>
      </c>
    </row>
    <row r="1772" spans="1:17" x14ac:dyDescent="0.3">
      <c r="A1772" t="s">
        <v>41</v>
      </c>
      <c r="B1772">
        <v>84000</v>
      </c>
      <c r="C1772">
        <v>90000</v>
      </c>
      <c r="D1772">
        <f>AVERAGE(Table_Data[[#This Row],[Salary (Min)]:[Salary (Max)]])</f>
        <v>87000</v>
      </c>
      <c r="E1772" t="s">
        <v>6224</v>
      </c>
      <c r="F1772" t="s">
        <v>19</v>
      </c>
      <c r="G1772" t="s">
        <v>7692</v>
      </c>
      <c r="H1772" t="s">
        <v>91</v>
      </c>
      <c r="I1772" t="s">
        <v>366</v>
      </c>
      <c r="J1772" t="s">
        <v>155</v>
      </c>
      <c r="K1772" t="b">
        <v>0</v>
      </c>
      <c r="L1772">
        <v>1</v>
      </c>
      <c r="M1772">
        <v>0</v>
      </c>
      <c r="N1772">
        <v>0</v>
      </c>
      <c r="O1772">
        <v>0</v>
      </c>
      <c r="P1772">
        <v>0</v>
      </c>
      <c r="Q1772">
        <v>1</v>
      </c>
    </row>
    <row r="1773" spans="1:17" x14ac:dyDescent="0.3">
      <c r="A1773" t="s">
        <v>41</v>
      </c>
      <c r="B1773">
        <v>84000</v>
      </c>
      <c r="C1773">
        <v>90000</v>
      </c>
      <c r="D1773">
        <f>AVERAGE(Table_Data[[#This Row],[Salary (Min)]:[Salary (Max)]])</f>
        <v>87000</v>
      </c>
      <c r="E1773" t="s">
        <v>6366</v>
      </c>
      <c r="F1773" t="s">
        <v>19</v>
      </c>
      <c r="G1773" t="s">
        <v>7692</v>
      </c>
      <c r="H1773" t="s">
        <v>91</v>
      </c>
      <c r="I1773" t="s">
        <v>202</v>
      </c>
      <c r="J1773" t="s">
        <v>155</v>
      </c>
      <c r="K1773" t="b">
        <v>0</v>
      </c>
      <c r="L1773">
        <v>1</v>
      </c>
      <c r="M1773">
        <v>1</v>
      </c>
      <c r="N1773">
        <v>0</v>
      </c>
      <c r="O1773">
        <v>0</v>
      </c>
      <c r="P1773">
        <v>0</v>
      </c>
      <c r="Q1773">
        <v>0</v>
      </c>
    </row>
    <row r="1774" spans="1:17" x14ac:dyDescent="0.3">
      <c r="A1774" t="s">
        <v>41</v>
      </c>
      <c r="B1774">
        <v>84000</v>
      </c>
      <c r="C1774">
        <v>90000</v>
      </c>
      <c r="D1774">
        <f>AVERAGE(Table_Data[[#This Row],[Salary (Min)]:[Salary (Max)]])</f>
        <v>87000</v>
      </c>
      <c r="E1774" t="s">
        <v>6368</v>
      </c>
      <c r="F1774" t="s">
        <v>659</v>
      </c>
      <c r="G1774" t="s">
        <v>7797</v>
      </c>
      <c r="H1774" t="s">
        <v>118</v>
      </c>
      <c r="I1774" t="s">
        <v>222</v>
      </c>
      <c r="J1774" t="s">
        <v>441</v>
      </c>
      <c r="K1774" t="b">
        <v>0</v>
      </c>
      <c r="L1774">
        <v>1</v>
      </c>
      <c r="M1774">
        <v>1</v>
      </c>
      <c r="N1774">
        <v>0</v>
      </c>
      <c r="O1774">
        <v>1</v>
      </c>
      <c r="P1774">
        <v>0</v>
      </c>
      <c r="Q1774">
        <v>0</v>
      </c>
    </row>
    <row r="1775" spans="1:17" x14ac:dyDescent="0.3">
      <c r="A1775" t="s">
        <v>41</v>
      </c>
      <c r="B1775">
        <v>84000</v>
      </c>
      <c r="C1775">
        <v>90000</v>
      </c>
      <c r="D1775">
        <f>AVERAGE(Table_Data[[#This Row],[Salary (Min)]:[Salary (Max)]])</f>
        <v>87000</v>
      </c>
      <c r="E1775" t="s">
        <v>6372</v>
      </c>
      <c r="F1775" t="s">
        <v>19</v>
      </c>
      <c r="G1775" t="s">
        <v>7692</v>
      </c>
      <c r="H1775" t="s">
        <v>35</v>
      </c>
      <c r="I1775" t="s">
        <v>222</v>
      </c>
      <c r="J1775" t="s">
        <v>24</v>
      </c>
      <c r="K1775" t="b">
        <v>0</v>
      </c>
      <c r="L1775">
        <v>0</v>
      </c>
      <c r="M1775">
        <v>1</v>
      </c>
      <c r="N1775">
        <v>0</v>
      </c>
      <c r="O1775">
        <v>0</v>
      </c>
      <c r="P1775">
        <v>0</v>
      </c>
      <c r="Q1775">
        <v>0</v>
      </c>
    </row>
    <row r="1776" spans="1:17" x14ac:dyDescent="0.3">
      <c r="A1776" t="s">
        <v>41</v>
      </c>
      <c r="B1776">
        <v>84000</v>
      </c>
      <c r="C1776">
        <v>90000</v>
      </c>
      <c r="D1776">
        <f>AVERAGE(Table_Data[[#This Row],[Salary (Min)]:[Salary (Max)]])</f>
        <v>87000</v>
      </c>
      <c r="E1776" t="s">
        <v>6369</v>
      </c>
      <c r="F1776" t="s">
        <v>19</v>
      </c>
      <c r="G1776" t="s">
        <v>7692</v>
      </c>
      <c r="H1776" t="s">
        <v>35</v>
      </c>
      <c r="I1776" t="s">
        <v>930</v>
      </c>
      <c r="J1776" t="s">
        <v>75</v>
      </c>
      <c r="K1776" t="b">
        <v>0</v>
      </c>
      <c r="L1776">
        <v>1</v>
      </c>
      <c r="M1776">
        <v>1</v>
      </c>
      <c r="N1776">
        <v>0</v>
      </c>
      <c r="O1776">
        <v>1</v>
      </c>
      <c r="P1776">
        <v>0</v>
      </c>
      <c r="Q1776">
        <v>1</v>
      </c>
    </row>
    <row r="1777" spans="1:17" x14ac:dyDescent="0.3">
      <c r="A1777" t="s">
        <v>41</v>
      </c>
      <c r="B1777">
        <v>89000</v>
      </c>
      <c r="C1777">
        <v>151000</v>
      </c>
      <c r="D1777">
        <f>AVERAGE(Table_Data[[#This Row],[Salary (Min)]:[Salary (Max)]])</f>
        <v>120000</v>
      </c>
      <c r="E1777" t="s">
        <v>6635</v>
      </c>
      <c r="F1777" t="s">
        <v>976</v>
      </c>
      <c r="G1777" t="s">
        <v>7657</v>
      </c>
      <c r="H1777" t="s">
        <v>28</v>
      </c>
      <c r="I1777" t="s">
        <v>202</v>
      </c>
      <c r="J1777" t="s">
        <v>132</v>
      </c>
      <c r="K1777" t="b">
        <v>0</v>
      </c>
      <c r="L1777">
        <v>0</v>
      </c>
      <c r="M1777">
        <v>0</v>
      </c>
      <c r="N1777">
        <v>0</v>
      </c>
      <c r="O1777">
        <v>1</v>
      </c>
      <c r="P1777">
        <v>0</v>
      </c>
      <c r="Q1777">
        <v>1</v>
      </c>
    </row>
    <row r="1778" spans="1:17" x14ac:dyDescent="0.3">
      <c r="A1778" t="s">
        <v>41</v>
      </c>
      <c r="B1778">
        <v>89000</v>
      </c>
      <c r="C1778">
        <v>151000</v>
      </c>
      <c r="D1778">
        <f>AVERAGE(Table_Data[[#This Row],[Salary (Min)]:[Salary (Max)]])</f>
        <v>120000</v>
      </c>
      <c r="E1778" t="s">
        <v>6264</v>
      </c>
      <c r="F1778" t="s">
        <v>241</v>
      </c>
      <c r="G1778" t="s">
        <v>7655</v>
      </c>
      <c r="H1778" t="s">
        <v>118</v>
      </c>
      <c r="I1778" t="s">
        <v>46</v>
      </c>
      <c r="J1778" t="s">
        <v>47</v>
      </c>
      <c r="K1778" t="b">
        <v>0</v>
      </c>
      <c r="L1778">
        <v>1</v>
      </c>
      <c r="M1778">
        <v>0</v>
      </c>
      <c r="N1778">
        <v>0</v>
      </c>
      <c r="O1778">
        <v>0</v>
      </c>
      <c r="P1778">
        <v>1</v>
      </c>
      <c r="Q1778">
        <v>0</v>
      </c>
    </row>
    <row r="1779" spans="1:17" x14ac:dyDescent="0.3">
      <c r="A1779" t="s">
        <v>41</v>
      </c>
      <c r="B1779">
        <v>89000</v>
      </c>
      <c r="C1779">
        <v>151000</v>
      </c>
      <c r="D1779">
        <f>AVERAGE(Table_Data[[#This Row],[Salary (Min)]:[Salary (Max)]])</f>
        <v>120000</v>
      </c>
      <c r="E1779" t="s">
        <v>7215</v>
      </c>
      <c r="F1779" t="s">
        <v>257</v>
      </c>
      <c r="G1779" t="s">
        <v>7663</v>
      </c>
      <c r="H1779" t="s">
        <v>72</v>
      </c>
      <c r="I1779" t="s">
        <v>222</v>
      </c>
      <c r="J1779" t="s">
        <v>229</v>
      </c>
      <c r="K1779" t="b">
        <v>0</v>
      </c>
      <c r="L1779">
        <v>1</v>
      </c>
      <c r="M1779">
        <v>0</v>
      </c>
      <c r="N1779">
        <v>0</v>
      </c>
      <c r="O1779">
        <v>1</v>
      </c>
      <c r="P1779">
        <v>0</v>
      </c>
      <c r="Q1779">
        <v>0</v>
      </c>
    </row>
    <row r="1780" spans="1:17" x14ac:dyDescent="0.3">
      <c r="A1780" t="s">
        <v>6172</v>
      </c>
      <c r="B1780">
        <v>89000</v>
      </c>
      <c r="C1780">
        <v>151000</v>
      </c>
      <c r="D1780">
        <f>AVERAGE(Table_Data[[#This Row],[Salary (Min)]:[Salary (Max)]])</f>
        <v>120000</v>
      </c>
      <c r="E1780" t="s">
        <v>7202</v>
      </c>
      <c r="F1780" t="s">
        <v>241</v>
      </c>
      <c r="G1780" t="s">
        <v>7655</v>
      </c>
      <c r="H1780" t="s">
        <v>35</v>
      </c>
      <c r="I1780" t="s">
        <v>46</v>
      </c>
      <c r="J1780" t="s">
        <v>441</v>
      </c>
      <c r="K1780" t="b">
        <v>0</v>
      </c>
      <c r="L1780">
        <v>1</v>
      </c>
      <c r="M1780">
        <v>0</v>
      </c>
      <c r="N1780">
        <v>0</v>
      </c>
      <c r="O1780">
        <v>1</v>
      </c>
      <c r="P1780">
        <v>0</v>
      </c>
      <c r="Q1780">
        <v>1</v>
      </c>
    </row>
    <row r="1781" spans="1:17" x14ac:dyDescent="0.3">
      <c r="A1781" t="s">
        <v>41</v>
      </c>
      <c r="B1781">
        <v>89000</v>
      </c>
      <c r="C1781">
        <v>151000</v>
      </c>
      <c r="D1781">
        <f>AVERAGE(Table_Data[[#This Row],[Salary (Min)]:[Salary (Max)]])</f>
        <v>120000</v>
      </c>
      <c r="E1781" t="s">
        <v>7216</v>
      </c>
      <c r="F1781" t="s">
        <v>2038</v>
      </c>
      <c r="G1781" t="s">
        <v>7660</v>
      </c>
      <c r="H1781" t="s">
        <v>20</v>
      </c>
      <c r="I1781" t="s">
        <v>46</v>
      </c>
      <c r="J1781" t="s">
        <v>120</v>
      </c>
      <c r="K1781" t="b">
        <v>0</v>
      </c>
      <c r="L1781">
        <v>1</v>
      </c>
      <c r="M1781">
        <v>0</v>
      </c>
      <c r="N1781">
        <v>0</v>
      </c>
      <c r="O1781">
        <v>1</v>
      </c>
      <c r="P1781">
        <v>1</v>
      </c>
      <c r="Q1781">
        <v>0</v>
      </c>
    </row>
    <row r="1782" spans="1:17" x14ac:dyDescent="0.3">
      <c r="A1782" t="s">
        <v>41</v>
      </c>
      <c r="B1782">
        <v>89000</v>
      </c>
      <c r="C1782">
        <v>151000</v>
      </c>
      <c r="D1782">
        <f>AVERAGE(Table_Data[[#This Row],[Salary (Min)]:[Salary (Max)]])</f>
        <v>120000</v>
      </c>
      <c r="E1782" t="s">
        <v>6264</v>
      </c>
      <c r="F1782" t="s">
        <v>241</v>
      </c>
      <c r="G1782" t="s">
        <v>7655</v>
      </c>
      <c r="H1782" t="s">
        <v>118</v>
      </c>
      <c r="I1782" t="s">
        <v>46</v>
      </c>
      <c r="J1782" t="s">
        <v>47</v>
      </c>
      <c r="K1782" t="b">
        <v>0</v>
      </c>
      <c r="L1782">
        <v>1</v>
      </c>
      <c r="M1782">
        <v>0</v>
      </c>
      <c r="N1782">
        <v>0</v>
      </c>
      <c r="O1782">
        <v>1</v>
      </c>
      <c r="P1782">
        <v>1</v>
      </c>
      <c r="Q1782">
        <v>1</v>
      </c>
    </row>
    <row r="1783" spans="1:17" x14ac:dyDescent="0.3">
      <c r="A1783" t="s">
        <v>41</v>
      </c>
      <c r="B1783">
        <v>89000</v>
      </c>
      <c r="C1783">
        <v>151000</v>
      </c>
      <c r="D1783">
        <f>AVERAGE(Table_Data[[#This Row],[Salary (Min)]:[Salary (Max)]])</f>
        <v>120000</v>
      </c>
      <c r="E1783" t="s">
        <v>7223</v>
      </c>
      <c r="F1783" t="s">
        <v>992</v>
      </c>
      <c r="G1783" t="s">
        <v>7661</v>
      </c>
      <c r="H1783" t="s">
        <v>35</v>
      </c>
      <c r="I1783" t="s">
        <v>29</v>
      </c>
      <c r="J1783" t="s">
        <v>24</v>
      </c>
      <c r="K1783" t="b">
        <v>0</v>
      </c>
      <c r="L1783">
        <v>1</v>
      </c>
      <c r="M1783">
        <v>1</v>
      </c>
      <c r="N1783">
        <v>0</v>
      </c>
      <c r="O1783">
        <v>1</v>
      </c>
      <c r="P1783">
        <v>0</v>
      </c>
      <c r="Q1783">
        <v>1</v>
      </c>
    </row>
    <row r="1784" spans="1:17" x14ac:dyDescent="0.3">
      <c r="A1784" t="s">
        <v>41</v>
      </c>
      <c r="B1784">
        <v>89000</v>
      </c>
      <c r="C1784">
        <v>151000</v>
      </c>
      <c r="D1784">
        <f>AVERAGE(Table_Data[[#This Row],[Salary (Min)]:[Salary (Max)]])</f>
        <v>120000</v>
      </c>
      <c r="E1784" t="s">
        <v>7221</v>
      </c>
      <c r="F1784" t="s">
        <v>2038</v>
      </c>
      <c r="G1784" t="s">
        <v>7660</v>
      </c>
      <c r="H1784" t="s">
        <v>35</v>
      </c>
      <c r="I1784" t="s">
        <v>46</v>
      </c>
      <c r="J1784" t="s">
        <v>39</v>
      </c>
      <c r="K1784" t="b">
        <v>0</v>
      </c>
      <c r="L1784">
        <v>1</v>
      </c>
      <c r="M1784">
        <v>0</v>
      </c>
      <c r="N1784">
        <v>0</v>
      </c>
      <c r="O1784">
        <v>0</v>
      </c>
      <c r="P1784">
        <v>0</v>
      </c>
      <c r="Q1784">
        <v>1</v>
      </c>
    </row>
    <row r="1785" spans="1:17" x14ac:dyDescent="0.3">
      <c r="A1785" t="s">
        <v>41</v>
      </c>
      <c r="B1785">
        <v>89000</v>
      </c>
      <c r="C1785">
        <v>151000</v>
      </c>
      <c r="D1785">
        <f>AVERAGE(Table_Data[[#This Row],[Salary (Min)]:[Salary (Max)]])</f>
        <v>120000</v>
      </c>
      <c r="E1785" t="s">
        <v>6635</v>
      </c>
      <c r="F1785" t="s">
        <v>976</v>
      </c>
      <c r="G1785" t="s">
        <v>7657</v>
      </c>
      <c r="H1785" t="s">
        <v>28</v>
      </c>
      <c r="I1785" t="s">
        <v>202</v>
      </c>
      <c r="J1785" t="s">
        <v>132</v>
      </c>
      <c r="K1785" t="b">
        <v>0</v>
      </c>
      <c r="L1785">
        <v>1</v>
      </c>
      <c r="M1785">
        <v>0</v>
      </c>
      <c r="N1785">
        <v>0</v>
      </c>
      <c r="O1785">
        <v>0</v>
      </c>
      <c r="P1785">
        <v>1</v>
      </c>
      <c r="Q1785">
        <v>1</v>
      </c>
    </row>
    <row r="1786" spans="1:17" x14ac:dyDescent="0.3">
      <c r="A1786" t="s">
        <v>41</v>
      </c>
      <c r="B1786">
        <v>89000</v>
      </c>
      <c r="C1786">
        <v>151000</v>
      </c>
      <c r="D1786">
        <f>AVERAGE(Table_Data[[#This Row],[Salary (Min)]:[Salary (Max)]])</f>
        <v>120000</v>
      </c>
      <c r="E1786" t="s">
        <v>7219</v>
      </c>
      <c r="F1786" t="s">
        <v>459</v>
      </c>
      <c r="G1786" t="s">
        <v>7654</v>
      </c>
      <c r="H1786" t="s">
        <v>20</v>
      </c>
      <c r="I1786" t="s">
        <v>37</v>
      </c>
      <c r="J1786" t="s">
        <v>39</v>
      </c>
      <c r="K1786" t="b">
        <v>0</v>
      </c>
      <c r="L1786">
        <v>1</v>
      </c>
      <c r="M1786">
        <v>1</v>
      </c>
      <c r="N1786">
        <v>0</v>
      </c>
      <c r="O1786">
        <v>0</v>
      </c>
      <c r="P1786">
        <v>0</v>
      </c>
      <c r="Q1786">
        <v>0</v>
      </c>
    </row>
    <row r="1787" spans="1:17" x14ac:dyDescent="0.3">
      <c r="A1787" t="s">
        <v>41</v>
      </c>
      <c r="B1787">
        <v>89000</v>
      </c>
      <c r="C1787">
        <v>151000</v>
      </c>
      <c r="D1787">
        <f>AVERAGE(Table_Data[[#This Row],[Salary (Min)]:[Salary (Max)]])</f>
        <v>120000</v>
      </c>
      <c r="E1787" t="s">
        <v>7220</v>
      </c>
      <c r="F1787" t="s">
        <v>4270</v>
      </c>
      <c r="G1787" t="s">
        <v>7658</v>
      </c>
      <c r="H1787" t="s">
        <v>28</v>
      </c>
      <c r="I1787" t="s">
        <v>202</v>
      </c>
      <c r="J1787" t="s">
        <v>132</v>
      </c>
      <c r="K1787" t="b">
        <v>0</v>
      </c>
      <c r="L1787">
        <v>1</v>
      </c>
      <c r="M1787">
        <v>0</v>
      </c>
      <c r="N1787">
        <v>0</v>
      </c>
      <c r="O1787">
        <v>0</v>
      </c>
      <c r="P1787">
        <v>0</v>
      </c>
      <c r="Q1787">
        <v>1</v>
      </c>
    </row>
    <row r="1788" spans="1:17" x14ac:dyDescent="0.3">
      <c r="A1788" t="s">
        <v>41</v>
      </c>
      <c r="B1788">
        <v>89000</v>
      </c>
      <c r="C1788">
        <v>151000</v>
      </c>
      <c r="D1788">
        <f>AVERAGE(Table_Data[[#This Row],[Salary (Min)]:[Salary (Max)]])</f>
        <v>120000</v>
      </c>
      <c r="E1788" t="s">
        <v>7209</v>
      </c>
      <c r="F1788" t="s">
        <v>2038</v>
      </c>
      <c r="G1788" t="s">
        <v>7660</v>
      </c>
      <c r="H1788" t="s">
        <v>72</v>
      </c>
      <c r="I1788" t="s">
        <v>222</v>
      </c>
      <c r="J1788" t="s">
        <v>24</v>
      </c>
      <c r="K1788" t="b">
        <v>0</v>
      </c>
      <c r="L1788">
        <v>1</v>
      </c>
      <c r="M1788">
        <v>1</v>
      </c>
      <c r="N1788">
        <v>0</v>
      </c>
      <c r="O1788">
        <v>0</v>
      </c>
      <c r="P1788">
        <v>0</v>
      </c>
      <c r="Q1788">
        <v>0</v>
      </c>
    </row>
    <row r="1789" spans="1:17" x14ac:dyDescent="0.3">
      <c r="A1789" t="s">
        <v>41</v>
      </c>
      <c r="B1789">
        <v>89000</v>
      </c>
      <c r="C1789">
        <v>151000</v>
      </c>
      <c r="D1789">
        <f>AVERAGE(Table_Data[[#This Row],[Salary (Min)]:[Salary (Max)]])</f>
        <v>120000</v>
      </c>
      <c r="E1789" t="s">
        <v>7210</v>
      </c>
      <c r="F1789" t="s">
        <v>241</v>
      </c>
      <c r="G1789" t="s">
        <v>7655</v>
      </c>
      <c r="H1789" t="s">
        <v>51</v>
      </c>
      <c r="I1789" t="s">
        <v>1374</v>
      </c>
      <c r="J1789" t="s">
        <v>24</v>
      </c>
      <c r="K1789" t="b">
        <v>0</v>
      </c>
      <c r="L1789">
        <v>0</v>
      </c>
      <c r="M1789">
        <v>0</v>
      </c>
      <c r="N1789">
        <v>0</v>
      </c>
      <c r="O1789">
        <v>0</v>
      </c>
      <c r="P1789">
        <v>0</v>
      </c>
      <c r="Q1789">
        <v>0</v>
      </c>
    </row>
    <row r="1790" spans="1:17" x14ac:dyDescent="0.3">
      <c r="A1790" t="s">
        <v>6172</v>
      </c>
      <c r="B1790">
        <v>89000</v>
      </c>
      <c r="C1790">
        <v>151000</v>
      </c>
      <c r="D1790">
        <f>AVERAGE(Table_Data[[#This Row],[Salary (Min)]:[Salary (Max)]])</f>
        <v>120000</v>
      </c>
      <c r="E1790" t="s">
        <v>6889</v>
      </c>
      <c r="F1790" t="s">
        <v>241</v>
      </c>
      <c r="G1790" t="s">
        <v>7655</v>
      </c>
      <c r="H1790" t="s">
        <v>118</v>
      </c>
      <c r="I1790" t="s">
        <v>99</v>
      </c>
      <c r="J1790" t="s">
        <v>106</v>
      </c>
      <c r="K1790" t="b">
        <v>0</v>
      </c>
      <c r="L1790">
        <v>0</v>
      </c>
      <c r="M1790">
        <v>0</v>
      </c>
      <c r="N1790">
        <v>0</v>
      </c>
      <c r="O1790">
        <v>0</v>
      </c>
      <c r="P1790">
        <v>0</v>
      </c>
      <c r="Q1790">
        <v>0</v>
      </c>
    </row>
    <row r="1791" spans="1:17" x14ac:dyDescent="0.3">
      <c r="A1791" t="s">
        <v>41</v>
      </c>
      <c r="B1791">
        <v>89000</v>
      </c>
      <c r="C1791">
        <v>151000</v>
      </c>
      <c r="D1791">
        <f>AVERAGE(Table_Data[[#This Row],[Salary (Min)]:[Salary (Max)]])</f>
        <v>120000</v>
      </c>
      <c r="E1791" t="s">
        <v>6635</v>
      </c>
      <c r="F1791" t="s">
        <v>976</v>
      </c>
      <c r="G1791" t="s">
        <v>7657</v>
      </c>
      <c r="H1791" t="s">
        <v>28</v>
      </c>
      <c r="I1791" t="s">
        <v>202</v>
      </c>
      <c r="J1791" t="s">
        <v>132</v>
      </c>
      <c r="K1791" t="b">
        <v>0</v>
      </c>
      <c r="L1791">
        <v>1</v>
      </c>
      <c r="M1791">
        <v>0</v>
      </c>
      <c r="N1791">
        <v>0</v>
      </c>
      <c r="O1791">
        <v>1</v>
      </c>
      <c r="P1791">
        <v>0</v>
      </c>
      <c r="Q1791">
        <v>0</v>
      </c>
    </row>
    <row r="1792" spans="1:17" x14ac:dyDescent="0.3">
      <c r="A1792" t="s">
        <v>41</v>
      </c>
      <c r="B1792">
        <v>89000</v>
      </c>
      <c r="C1792">
        <v>151000</v>
      </c>
      <c r="D1792">
        <f>AVERAGE(Table_Data[[#This Row],[Salary (Min)]:[Salary (Max)]])</f>
        <v>120000</v>
      </c>
      <c r="E1792" t="s">
        <v>7207</v>
      </c>
      <c r="F1792" t="s">
        <v>976</v>
      </c>
      <c r="G1792" t="s">
        <v>7657</v>
      </c>
      <c r="H1792" t="s">
        <v>118</v>
      </c>
      <c r="I1792" t="s">
        <v>46</v>
      </c>
      <c r="J1792" t="s">
        <v>39</v>
      </c>
      <c r="K1792" t="b">
        <v>0</v>
      </c>
      <c r="L1792">
        <v>0</v>
      </c>
      <c r="M1792">
        <v>0</v>
      </c>
      <c r="N1792">
        <v>0</v>
      </c>
      <c r="O1792">
        <v>0</v>
      </c>
      <c r="P1792">
        <v>0</v>
      </c>
      <c r="Q1792">
        <v>1</v>
      </c>
    </row>
    <row r="1793" spans="1:17" x14ac:dyDescent="0.3">
      <c r="A1793" t="s">
        <v>41</v>
      </c>
      <c r="B1793">
        <v>89000</v>
      </c>
      <c r="C1793">
        <v>151000</v>
      </c>
      <c r="D1793">
        <f>AVERAGE(Table_Data[[#This Row],[Salary (Min)]:[Salary (Max)]])</f>
        <v>120000</v>
      </c>
      <c r="E1793" t="s">
        <v>6589</v>
      </c>
      <c r="F1793" t="s">
        <v>1862</v>
      </c>
      <c r="G1793" t="s">
        <v>7662</v>
      </c>
      <c r="H1793" t="s">
        <v>35</v>
      </c>
      <c r="I1793" t="s">
        <v>37</v>
      </c>
      <c r="J1793" t="s">
        <v>86</v>
      </c>
      <c r="K1793" t="b">
        <v>0</v>
      </c>
      <c r="L1793">
        <v>1</v>
      </c>
      <c r="M1793">
        <v>0</v>
      </c>
      <c r="N1793">
        <v>0</v>
      </c>
      <c r="O1793">
        <v>0</v>
      </c>
      <c r="P1793">
        <v>0</v>
      </c>
      <c r="Q1793">
        <v>1</v>
      </c>
    </row>
    <row r="1794" spans="1:17" x14ac:dyDescent="0.3">
      <c r="A1794" t="s">
        <v>41</v>
      </c>
      <c r="B1794">
        <v>89000</v>
      </c>
      <c r="C1794">
        <v>151000</v>
      </c>
      <c r="D1794">
        <f>AVERAGE(Table_Data[[#This Row],[Salary (Min)]:[Salary (Max)]])</f>
        <v>120000</v>
      </c>
      <c r="E1794" t="s">
        <v>7208</v>
      </c>
      <c r="F1794" t="s">
        <v>241</v>
      </c>
      <c r="G1794" t="s">
        <v>7655</v>
      </c>
      <c r="H1794" t="s">
        <v>91</v>
      </c>
      <c r="I1794" t="s">
        <v>222</v>
      </c>
      <c r="J1794" t="s">
        <v>106</v>
      </c>
      <c r="K1794" t="b">
        <v>0</v>
      </c>
      <c r="L1794">
        <v>1</v>
      </c>
      <c r="M1794">
        <v>1</v>
      </c>
      <c r="N1794">
        <v>0</v>
      </c>
      <c r="O1794">
        <v>1</v>
      </c>
      <c r="P1794">
        <v>0</v>
      </c>
      <c r="Q1794">
        <v>1</v>
      </c>
    </row>
    <row r="1795" spans="1:17" x14ac:dyDescent="0.3">
      <c r="A1795" t="s">
        <v>41</v>
      </c>
      <c r="B1795">
        <v>89000</v>
      </c>
      <c r="C1795">
        <v>151000</v>
      </c>
      <c r="D1795">
        <f>AVERAGE(Table_Data[[#This Row],[Salary (Min)]:[Salary (Max)]])</f>
        <v>120000</v>
      </c>
      <c r="E1795" t="s">
        <v>7184</v>
      </c>
      <c r="F1795" t="s">
        <v>241</v>
      </c>
      <c r="G1795" t="s">
        <v>7655</v>
      </c>
      <c r="H1795" t="s">
        <v>91</v>
      </c>
      <c r="I1795" t="s">
        <v>178</v>
      </c>
      <c r="J1795" t="s">
        <v>106</v>
      </c>
      <c r="K1795" t="b">
        <v>0</v>
      </c>
      <c r="L1795">
        <v>1</v>
      </c>
      <c r="M1795">
        <v>0</v>
      </c>
      <c r="N1795">
        <v>0</v>
      </c>
      <c r="O1795">
        <v>0</v>
      </c>
      <c r="P1795">
        <v>0</v>
      </c>
      <c r="Q1795">
        <v>1</v>
      </c>
    </row>
    <row r="1796" spans="1:17" x14ac:dyDescent="0.3">
      <c r="A1796" t="s">
        <v>41</v>
      </c>
      <c r="B1796">
        <v>89000</v>
      </c>
      <c r="C1796">
        <v>151000</v>
      </c>
      <c r="D1796">
        <f>AVERAGE(Table_Data[[#This Row],[Salary (Min)]:[Salary (Max)]])</f>
        <v>120000</v>
      </c>
      <c r="E1796" t="s">
        <v>7213</v>
      </c>
      <c r="F1796" t="s">
        <v>992</v>
      </c>
      <c r="G1796" t="s">
        <v>7661</v>
      </c>
      <c r="H1796" t="s">
        <v>91</v>
      </c>
      <c r="I1796" t="s">
        <v>419</v>
      </c>
      <c r="J1796" t="s">
        <v>39</v>
      </c>
      <c r="K1796" t="b">
        <v>0</v>
      </c>
      <c r="L1796">
        <v>0</v>
      </c>
      <c r="M1796">
        <v>0</v>
      </c>
      <c r="N1796">
        <v>0</v>
      </c>
      <c r="O1796">
        <v>0</v>
      </c>
      <c r="P1796">
        <v>0</v>
      </c>
      <c r="Q1796">
        <v>1</v>
      </c>
    </row>
    <row r="1797" spans="1:17" x14ac:dyDescent="0.3">
      <c r="A1797" t="s">
        <v>41</v>
      </c>
      <c r="B1797">
        <v>89000</v>
      </c>
      <c r="C1797">
        <v>151000</v>
      </c>
      <c r="D1797">
        <f>AVERAGE(Table_Data[[#This Row],[Salary (Min)]:[Salary (Max)]])</f>
        <v>120000</v>
      </c>
      <c r="E1797" t="s">
        <v>7214</v>
      </c>
      <c r="F1797" t="s">
        <v>992</v>
      </c>
      <c r="G1797" t="s">
        <v>7661</v>
      </c>
      <c r="H1797" t="s">
        <v>20</v>
      </c>
      <c r="I1797" t="s">
        <v>37</v>
      </c>
      <c r="J1797" t="s">
        <v>24</v>
      </c>
      <c r="K1797" t="b">
        <v>0</v>
      </c>
      <c r="L1797">
        <v>1</v>
      </c>
      <c r="M1797">
        <v>1</v>
      </c>
      <c r="N1797">
        <v>0</v>
      </c>
      <c r="O1797">
        <v>0</v>
      </c>
      <c r="P1797">
        <v>0</v>
      </c>
      <c r="Q1797">
        <v>0</v>
      </c>
    </row>
    <row r="1798" spans="1:17" x14ac:dyDescent="0.3">
      <c r="A1798" t="s">
        <v>41</v>
      </c>
      <c r="B1798">
        <v>89000</v>
      </c>
      <c r="C1798">
        <v>151000</v>
      </c>
      <c r="D1798">
        <f>AVERAGE(Table_Data[[#This Row],[Salary (Min)]:[Salary (Max)]])</f>
        <v>120000</v>
      </c>
      <c r="E1798" t="s">
        <v>7212</v>
      </c>
      <c r="F1798" t="s">
        <v>459</v>
      </c>
      <c r="G1798" t="s">
        <v>7654</v>
      </c>
      <c r="H1798" t="s">
        <v>118</v>
      </c>
      <c r="I1798" t="s">
        <v>46</v>
      </c>
      <c r="J1798" t="s">
        <v>120</v>
      </c>
      <c r="K1798" t="b">
        <v>0</v>
      </c>
      <c r="L1798">
        <v>1</v>
      </c>
      <c r="M1798">
        <v>0</v>
      </c>
      <c r="N1798">
        <v>0</v>
      </c>
      <c r="O1798">
        <v>1</v>
      </c>
      <c r="P1798">
        <v>1</v>
      </c>
      <c r="Q1798">
        <v>1</v>
      </c>
    </row>
    <row r="1799" spans="1:17" x14ac:dyDescent="0.3">
      <c r="A1799" t="s">
        <v>41</v>
      </c>
      <c r="B1799">
        <v>89000</v>
      </c>
      <c r="C1799">
        <v>151000</v>
      </c>
      <c r="D1799">
        <f>AVERAGE(Table_Data[[#This Row],[Salary (Min)]:[Salary (Max)]])</f>
        <v>120000</v>
      </c>
      <c r="E1799" t="s">
        <v>7211</v>
      </c>
      <c r="F1799" t="s">
        <v>241</v>
      </c>
      <c r="G1799" t="s">
        <v>7655</v>
      </c>
      <c r="H1799" t="s">
        <v>51</v>
      </c>
      <c r="I1799" t="s">
        <v>222</v>
      </c>
      <c r="J1799" t="s">
        <v>160</v>
      </c>
      <c r="K1799" t="b">
        <v>0</v>
      </c>
      <c r="L1799">
        <v>1</v>
      </c>
      <c r="M1799">
        <v>1</v>
      </c>
      <c r="N1799">
        <v>0</v>
      </c>
      <c r="O1799">
        <v>1</v>
      </c>
      <c r="P1799">
        <v>0</v>
      </c>
      <c r="Q1799">
        <v>1</v>
      </c>
    </row>
    <row r="1800" spans="1:17" x14ac:dyDescent="0.3">
      <c r="A1800" t="s">
        <v>41</v>
      </c>
      <c r="B1800">
        <v>89000</v>
      </c>
      <c r="C1800">
        <v>151000</v>
      </c>
      <c r="D1800">
        <f>AVERAGE(Table_Data[[#This Row],[Salary (Min)]:[Salary (Max)]])</f>
        <v>120000</v>
      </c>
      <c r="E1800" t="s">
        <v>6945</v>
      </c>
      <c r="F1800" t="s">
        <v>257</v>
      </c>
      <c r="G1800" t="s">
        <v>7663</v>
      </c>
      <c r="H1800" t="s">
        <v>28</v>
      </c>
      <c r="I1800" t="s">
        <v>46</v>
      </c>
      <c r="J1800" t="s">
        <v>229</v>
      </c>
      <c r="K1800" t="b">
        <v>0</v>
      </c>
      <c r="L1800">
        <v>1</v>
      </c>
      <c r="M1800">
        <v>0</v>
      </c>
      <c r="N1800">
        <v>0</v>
      </c>
      <c r="O1800">
        <v>0</v>
      </c>
      <c r="P1800">
        <v>1</v>
      </c>
      <c r="Q1800">
        <v>0</v>
      </c>
    </row>
    <row r="1801" spans="1:17" x14ac:dyDescent="0.3">
      <c r="A1801" t="s">
        <v>41</v>
      </c>
      <c r="B1801">
        <v>89000</v>
      </c>
      <c r="C1801">
        <v>151000</v>
      </c>
      <c r="D1801">
        <f>AVERAGE(Table_Data[[#This Row],[Salary (Min)]:[Salary (Max)]])</f>
        <v>120000</v>
      </c>
      <c r="E1801" t="s">
        <v>6224</v>
      </c>
      <c r="F1801" t="s">
        <v>241</v>
      </c>
      <c r="G1801" t="s">
        <v>7655</v>
      </c>
      <c r="H1801" t="s">
        <v>91</v>
      </c>
      <c r="I1801" t="s">
        <v>366</v>
      </c>
      <c r="J1801" t="s">
        <v>155</v>
      </c>
      <c r="K1801" t="b">
        <v>0</v>
      </c>
      <c r="L1801">
        <v>0</v>
      </c>
      <c r="M1801">
        <v>0</v>
      </c>
      <c r="N1801">
        <v>0</v>
      </c>
      <c r="O1801">
        <v>0</v>
      </c>
      <c r="P1801">
        <v>0</v>
      </c>
      <c r="Q1801">
        <v>0</v>
      </c>
    </row>
    <row r="1802" spans="1:17" x14ac:dyDescent="0.3">
      <c r="A1802" t="s">
        <v>41</v>
      </c>
      <c r="B1802">
        <v>93000</v>
      </c>
      <c r="C1802">
        <v>159000</v>
      </c>
      <c r="D1802">
        <f>AVERAGE(Table_Data[[#This Row],[Salary (Min)]:[Salary (Max)]])</f>
        <v>126000</v>
      </c>
      <c r="E1802" t="s">
        <v>7483</v>
      </c>
      <c r="F1802" t="s">
        <v>154</v>
      </c>
      <c r="G1802" t="s">
        <v>7804</v>
      </c>
      <c r="H1802" t="s">
        <v>20</v>
      </c>
      <c r="I1802" t="s">
        <v>194</v>
      </c>
      <c r="J1802" t="s">
        <v>39</v>
      </c>
      <c r="K1802" t="b">
        <v>1</v>
      </c>
      <c r="L1802">
        <v>0</v>
      </c>
      <c r="M1802">
        <v>0</v>
      </c>
      <c r="N1802">
        <v>0</v>
      </c>
      <c r="O1802">
        <v>0</v>
      </c>
      <c r="P1802">
        <v>0</v>
      </c>
      <c r="Q1802">
        <v>0</v>
      </c>
    </row>
    <row r="1803" spans="1:17" x14ac:dyDescent="0.3">
      <c r="A1803" t="s">
        <v>41</v>
      </c>
      <c r="B1803">
        <v>93000</v>
      </c>
      <c r="C1803">
        <v>159000</v>
      </c>
      <c r="D1803">
        <f>AVERAGE(Table_Data[[#This Row],[Salary (Min)]:[Salary (Max)]])</f>
        <v>126000</v>
      </c>
      <c r="E1803" t="s">
        <v>7484</v>
      </c>
      <c r="F1803" t="s">
        <v>5422</v>
      </c>
      <c r="G1803" t="s">
        <v>7877</v>
      </c>
      <c r="H1803" t="s">
        <v>91</v>
      </c>
      <c r="I1803" t="s">
        <v>29</v>
      </c>
      <c r="J1803" t="s">
        <v>106</v>
      </c>
      <c r="K1803" t="b">
        <v>0</v>
      </c>
      <c r="L1803">
        <v>0</v>
      </c>
      <c r="M1803">
        <v>0</v>
      </c>
      <c r="N1803">
        <v>0</v>
      </c>
      <c r="O1803">
        <v>0</v>
      </c>
      <c r="P1803">
        <v>0</v>
      </c>
      <c r="Q1803">
        <v>0</v>
      </c>
    </row>
    <row r="1804" spans="1:17" x14ac:dyDescent="0.3">
      <c r="A1804" t="s">
        <v>41</v>
      </c>
      <c r="B1804">
        <v>93000</v>
      </c>
      <c r="C1804">
        <v>159000</v>
      </c>
      <c r="D1804">
        <f>AVERAGE(Table_Data[[#This Row],[Salary (Min)]:[Salary (Max)]])</f>
        <v>126000</v>
      </c>
      <c r="E1804" t="s">
        <v>7485</v>
      </c>
      <c r="F1804" t="s">
        <v>154</v>
      </c>
      <c r="G1804" t="s">
        <v>7804</v>
      </c>
      <c r="H1804" t="s">
        <v>20</v>
      </c>
      <c r="I1804" t="s">
        <v>37</v>
      </c>
      <c r="J1804" t="s">
        <v>39</v>
      </c>
      <c r="K1804" t="b">
        <v>1</v>
      </c>
      <c r="L1804">
        <v>1</v>
      </c>
      <c r="M1804">
        <v>1</v>
      </c>
      <c r="N1804">
        <v>1</v>
      </c>
      <c r="O1804">
        <v>0</v>
      </c>
      <c r="P1804">
        <v>0</v>
      </c>
      <c r="Q1804">
        <v>1</v>
      </c>
    </row>
    <row r="1805" spans="1:17" x14ac:dyDescent="0.3">
      <c r="A1805" t="s">
        <v>41</v>
      </c>
      <c r="B1805">
        <v>93000</v>
      </c>
      <c r="C1805">
        <v>159000</v>
      </c>
      <c r="D1805">
        <f>AVERAGE(Table_Data[[#This Row],[Salary (Min)]:[Salary (Max)]])</f>
        <v>126000</v>
      </c>
      <c r="E1805" t="s">
        <v>7480</v>
      </c>
      <c r="F1805" t="s">
        <v>405</v>
      </c>
      <c r="G1805" t="s">
        <v>7806</v>
      </c>
      <c r="H1805" t="s">
        <v>51</v>
      </c>
      <c r="I1805" t="s">
        <v>99</v>
      </c>
      <c r="J1805" t="s">
        <v>24</v>
      </c>
      <c r="K1805" t="b">
        <v>0</v>
      </c>
      <c r="L1805">
        <v>1</v>
      </c>
      <c r="M1805">
        <v>0</v>
      </c>
      <c r="N1805">
        <v>0</v>
      </c>
      <c r="O1805">
        <v>0</v>
      </c>
      <c r="P1805">
        <v>0</v>
      </c>
      <c r="Q1805">
        <v>1</v>
      </c>
    </row>
    <row r="1806" spans="1:17" x14ac:dyDescent="0.3">
      <c r="A1806" t="s">
        <v>41</v>
      </c>
      <c r="B1806">
        <v>93000</v>
      </c>
      <c r="C1806">
        <v>159000</v>
      </c>
      <c r="D1806">
        <f>AVERAGE(Table_Data[[#This Row],[Salary (Min)]:[Salary (Max)]])</f>
        <v>126000</v>
      </c>
      <c r="E1806" t="s">
        <v>7481</v>
      </c>
      <c r="F1806" t="s">
        <v>405</v>
      </c>
      <c r="G1806" t="s">
        <v>7806</v>
      </c>
      <c r="H1806" t="s">
        <v>91</v>
      </c>
      <c r="I1806" t="s">
        <v>46</v>
      </c>
      <c r="J1806" t="s">
        <v>106</v>
      </c>
      <c r="K1806" t="b">
        <v>0</v>
      </c>
      <c r="L1806">
        <v>1</v>
      </c>
      <c r="M1806">
        <v>0</v>
      </c>
      <c r="N1806">
        <v>0</v>
      </c>
      <c r="O1806">
        <v>0</v>
      </c>
      <c r="P1806">
        <v>0</v>
      </c>
      <c r="Q1806">
        <v>1</v>
      </c>
    </row>
    <row r="1807" spans="1:17" x14ac:dyDescent="0.3">
      <c r="A1807" t="s">
        <v>41</v>
      </c>
      <c r="B1807">
        <v>93000</v>
      </c>
      <c r="C1807">
        <v>159000</v>
      </c>
      <c r="D1807">
        <f>AVERAGE(Table_Data[[#This Row],[Salary (Min)]:[Salary (Max)]])</f>
        <v>126000</v>
      </c>
      <c r="E1807" t="s">
        <v>7482</v>
      </c>
      <c r="F1807" t="s">
        <v>5344</v>
      </c>
      <c r="G1807" t="s">
        <v>7808</v>
      </c>
      <c r="H1807" t="s">
        <v>118</v>
      </c>
      <c r="I1807" t="s">
        <v>46</v>
      </c>
      <c r="J1807" t="s">
        <v>39</v>
      </c>
      <c r="K1807" t="b">
        <v>0</v>
      </c>
      <c r="L1807">
        <v>0</v>
      </c>
      <c r="M1807">
        <v>0</v>
      </c>
      <c r="N1807">
        <v>0</v>
      </c>
      <c r="O1807">
        <v>0</v>
      </c>
      <c r="P1807">
        <v>0</v>
      </c>
      <c r="Q1807">
        <v>0</v>
      </c>
    </row>
    <row r="1808" spans="1:17" x14ac:dyDescent="0.3">
      <c r="A1808" t="s">
        <v>41</v>
      </c>
      <c r="B1808">
        <v>93000</v>
      </c>
      <c r="C1808">
        <v>159000</v>
      </c>
      <c r="D1808">
        <f>AVERAGE(Table_Data[[#This Row],[Salary (Min)]:[Salary (Max)]])</f>
        <v>126000</v>
      </c>
      <c r="E1808" t="s">
        <v>7486</v>
      </c>
      <c r="F1808" t="s">
        <v>5431</v>
      </c>
      <c r="G1808" t="s">
        <v>7878</v>
      </c>
      <c r="H1808" t="s">
        <v>35</v>
      </c>
      <c r="I1808" t="s">
        <v>222</v>
      </c>
      <c r="J1808" t="s">
        <v>24</v>
      </c>
      <c r="K1808" t="b">
        <v>0</v>
      </c>
      <c r="L1808">
        <v>0</v>
      </c>
      <c r="M1808">
        <v>0</v>
      </c>
      <c r="N1808">
        <v>0</v>
      </c>
      <c r="O1808">
        <v>1</v>
      </c>
      <c r="P1808">
        <v>0</v>
      </c>
      <c r="Q1808">
        <v>1</v>
      </c>
    </row>
    <row r="1809" spans="1:17" x14ac:dyDescent="0.3">
      <c r="A1809" t="s">
        <v>41</v>
      </c>
      <c r="B1809">
        <v>93000</v>
      </c>
      <c r="C1809">
        <v>159000</v>
      </c>
      <c r="D1809">
        <f>AVERAGE(Table_Data[[#This Row],[Salary (Min)]:[Salary (Max)]])</f>
        <v>126000</v>
      </c>
      <c r="E1809" t="s">
        <v>7487</v>
      </c>
      <c r="F1809" t="s">
        <v>5435</v>
      </c>
      <c r="G1809" t="s">
        <v>7810</v>
      </c>
      <c r="H1809" t="s">
        <v>28</v>
      </c>
      <c r="I1809" t="s">
        <v>475</v>
      </c>
      <c r="J1809" t="s">
        <v>132</v>
      </c>
      <c r="K1809" t="b">
        <v>0</v>
      </c>
      <c r="L1809">
        <v>1</v>
      </c>
      <c r="M1809">
        <v>0</v>
      </c>
      <c r="N1809">
        <v>0</v>
      </c>
      <c r="O1809">
        <v>0</v>
      </c>
      <c r="P1809">
        <v>0</v>
      </c>
      <c r="Q1809">
        <v>1</v>
      </c>
    </row>
    <row r="1810" spans="1:17" x14ac:dyDescent="0.3">
      <c r="A1810" t="s">
        <v>41</v>
      </c>
      <c r="B1810">
        <v>93000</v>
      </c>
      <c r="C1810">
        <v>159000</v>
      </c>
      <c r="D1810">
        <f>AVERAGE(Table_Data[[#This Row],[Salary (Min)]:[Salary (Max)]])</f>
        <v>126000</v>
      </c>
      <c r="E1810" t="s">
        <v>6762</v>
      </c>
      <c r="F1810" t="s">
        <v>154</v>
      </c>
      <c r="G1810" t="s">
        <v>7804</v>
      </c>
      <c r="H1810" t="s">
        <v>35</v>
      </c>
      <c r="I1810" t="s">
        <v>222</v>
      </c>
      <c r="J1810" t="s">
        <v>24</v>
      </c>
      <c r="K1810" t="b">
        <v>0</v>
      </c>
      <c r="L1810">
        <v>1</v>
      </c>
      <c r="M1810">
        <v>1</v>
      </c>
      <c r="N1810">
        <v>0</v>
      </c>
      <c r="O1810">
        <v>0</v>
      </c>
      <c r="P1810">
        <v>1</v>
      </c>
      <c r="Q1810">
        <v>0</v>
      </c>
    </row>
    <row r="1811" spans="1:17" x14ac:dyDescent="0.3">
      <c r="A1811" t="s">
        <v>41</v>
      </c>
      <c r="B1811">
        <v>93000</v>
      </c>
      <c r="C1811">
        <v>159000</v>
      </c>
      <c r="D1811">
        <f>AVERAGE(Table_Data[[#This Row],[Salary (Min)]:[Salary (Max)]])</f>
        <v>126000</v>
      </c>
      <c r="E1811" t="s">
        <v>6264</v>
      </c>
      <c r="F1811" t="s">
        <v>154</v>
      </c>
      <c r="G1811" t="s">
        <v>7804</v>
      </c>
      <c r="H1811" t="s">
        <v>118</v>
      </c>
      <c r="I1811" t="s">
        <v>46</v>
      </c>
      <c r="J1811" t="s">
        <v>47</v>
      </c>
      <c r="K1811" t="b">
        <v>0</v>
      </c>
      <c r="L1811">
        <v>0</v>
      </c>
      <c r="M1811">
        <v>0</v>
      </c>
      <c r="N1811">
        <v>0</v>
      </c>
      <c r="O1811">
        <v>1</v>
      </c>
      <c r="P1811">
        <v>1</v>
      </c>
      <c r="Q1811">
        <v>1</v>
      </c>
    </row>
    <row r="1812" spans="1:17" x14ac:dyDescent="0.3">
      <c r="A1812" t="s">
        <v>6172</v>
      </c>
      <c r="B1812">
        <v>93000</v>
      </c>
      <c r="C1812">
        <v>159000</v>
      </c>
      <c r="D1812">
        <f>AVERAGE(Table_Data[[#This Row],[Salary (Min)]:[Salary (Max)]])</f>
        <v>126000</v>
      </c>
      <c r="E1812" t="s">
        <v>6210</v>
      </c>
      <c r="F1812" t="s">
        <v>154</v>
      </c>
      <c r="G1812" t="s">
        <v>7804</v>
      </c>
      <c r="H1812" t="s">
        <v>51</v>
      </c>
      <c r="I1812" t="s">
        <v>46</v>
      </c>
      <c r="J1812" t="s">
        <v>24</v>
      </c>
      <c r="K1812" t="b">
        <v>0</v>
      </c>
      <c r="L1812">
        <v>1</v>
      </c>
      <c r="M1812">
        <v>1</v>
      </c>
      <c r="N1812">
        <v>0</v>
      </c>
      <c r="O1812">
        <v>0</v>
      </c>
      <c r="P1812">
        <v>0</v>
      </c>
      <c r="Q1812">
        <v>0</v>
      </c>
    </row>
    <row r="1813" spans="1:17" x14ac:dyDescent="0.3">
      <c r="A1813" t="s">
        <v>41</v>
      </c>
      <c r="B1813">
        <v>93000</v>
      </c>
      <c r="C1813">
        <v>159000</v>
      </c>
      <c r="D1813">
        <f>AVERAGE(Table_Data[[#This Row],[Salary (Min)]:[Salary (Max)]])</f>
        <v>126000</v>
      </c>
      <c r="E1813" t="s">
        <v>7470</v>
      </c>
      <c r="F1813" t="s">
        <v>154</v>
      </c>
      <c r="G1813" t="s">
        <v>7804</v>
      </c>
      <c r="H1813" t="s">
        <v>35</v>
      </c>
      <c r="I1813" t="s">
        <v>37</v>
      </c>
      <c r="J1813" t="s">
        <v>31</v>
      </c>
      <c r="K1813" t="b">
        <v>0</v>
      </c>
      <c r="L1813">
        <v>1</v>
      </c>
      <c r="M1813">
        <v>1</v>
      </c>
      <c r="N1813">
        <v>0</v>
      </c>
      <c r="O1813">
        <v>0</v>
      </c>
      <c r="P1813">
        <v>0</v>
      </c>
      <c r="Q1813">
        <v>1</v>
      </c>
    </row>
    <row r="1814" spans="1:17" x14ac:dyDescent="0.3">
      <c r="A1814" t="s">
        <v>41</v>
      </c>
      <c r="B1814">
        <v>93000</v>
      </c>
      <c r="C1814">
        <v>159000</v>
      </c>
      <c r="D1814">
        <f>AVERAGE(Table_Data[[#This Row],[Salary (Min)]:[Salary (Max)]])</f>
        <v>126000</v>
      </c>
      <c r="E1814" t="s">
        <v>7479</v>
      </c>
      <c r="F1814" t="s">
        <v>154</v>
      </c>
      <c r="G1814" t="s">
        <v>7804</v>
      </c>
      <c r="H1814" t="s">
        <v>20</v>
      </c>
      <c r="I1814" t="s">
        <v>29</v>
      </c>
      <c r="J1814" t="s">
        <v>39</v>
      </c>
      <c r="K1814" t="b">
        <v>1</v>
      </c>
      <c r="L1814">
        <v>1</v>
      </c>
      <c r="M1814">
        <v>0</v>
      </c>
      <c r="N1814">
        <v>0</v>
      </c>
      <c r="O1814">
        <v>0</v>
      </c>
      <c r="P1814">
        <v>0</v>
      </c>
      <c r="Q1814">
        <v>1</v>
      </c>
    </row>
    <row r="1815" spans="1:17" x14ac:dyDescent="0.3">
      <c r="A1815" t="s">
        <v>41</v>
      </c>
      <c r="B1815">
        <v>93000</v>
      </c>
      <c r="C1815">
        <v>159000</v>
      </c>
      <c r="D1815">
        <f>AVERAGE(Table_Data[[#This Row],[Salary (Min)]:[Salary (Max)]])</f>
        <v>126000</v>
      </c>
      <c r="E1815" t="s">
        <v>6738</v>
      </c>
      <c r="F1815" t="s">
        <v>154</v>
      </c>
      <c r="G1815" t="s">
        <v>7804</v>
      </c>
      <c r="H1815" t="s">
        <v>28</v>
      </c>
      <c r="I1815" t="s">
        <v>366</v>
      </c>
      <c r="J1815" t="s">
        <v>132</v>
      </c>
      <c r="K1815" t="b">
        <v>0</v>
      </c>
      <c r="L1815">
        <v>0</v>
      </c>
      <c r="M1815">
        <v>0</v>
      </c>
      <c r="N1815">
        <v>0</v>
      </c>
      <c r="O1815">
        <v>0</v>
      </c>
      <c r="P1815">
        <v>0</v>
      </c>
      <c r="Q1815">
        <v>0</v>
      </c>
    </row>
    <row r="1816" spans="1:17" x14ac:dyDescent="0.3">
      <c r="A1816" t="s">
        <v>41</v>
      </c>
      <c r="B1816">
        <v>93000</v>
      </c>
      <c r="C1816">
        <v>159000</v>
      </c>
      <c r="D1816">
        <f>AVERAGE(Table_Data[[#This Row],[Salary (Min)]:[Salary (Max)]])</f>
        <v>126000</v>
      </c>
      <c r="E1816" t="s">
        <v>6232</v>
      </c>
      <c r="F1816" t="s">
        <v>154</v>
      </c>
      <c r="G1816" t="s">
        <v>7804</v>
      </c>
      <c r="H1816" t="s">
        <v>35</v>
      </c>
      <c r="I1816" t="s">
        <v>119</v>
      </c>
      <c r="J1816" t="s">
        <v>229</v>
      </c>
      <c r="K1816" t="b">
        <v>0</v>
      </c>
      <c r="L1816">
        <v>1</v>
      </c>
      <c r="M1816">
        <v>0</v>
      </c>
      <c r="N1816">
        <v>0</v>
      </c>
      <c r="O1816">
        <v>1</v>
      </c>
      <c r="P1816">
        <v>0</v>
      </c>
      <c r="Q1816">
        <v>0</v>
      </c>
    </row>
    <row r="1817" spans="1:17" x14ac:dyDescent="0.3">
      <c r="A1817" t="s">
        <v>41</v>
      </c>
      <c r="B1817">
        <v>93000</v>
      </c>
      <c r="C1817">
        <v>159000</v>
      </c>
      <c r="D1817">
        <f>AVERAGE(Table_Data[[#This Row],[Salary (Min)]:[Salary (Max)]])</f>
        <v>126000</v>
      </c>
      <c r="E1817" t="s">
        <v>7472</v>
      </c>
      <c r="F1817" t="s">
        <v>1909</v>
      </c>
      <c r="G1817" t="s">
        <v>7807</v>
      </c>
      <c r="H1817" t="s">
        <v>20</v>
      </c>
      <c r="I1817" t="s">
        <v>119</v>
      </c>
      <c r="J1817" t="s">
        <v>47</v>
      </c>
      <c r="K1817" t="b">
        <v>0</v>
      </c>
      <c r="L1817">
        <v>1</v>
      </c>
      <c r="M1817">
        <v>0</v>
      </c>
      <c r="N1817">
        <v>0</v>
      </c>
      <c r="O1817">
        <v>0</v>
      </c>
      <c r="P1817">
        <v>0</v>
      </c>
      <c r="Q1817">
        <v>0</v>
      </c>
    </row>
    <row r="1818" spans="1:17" x14ac:dyDescent="0.3">
      <c r="A1818" t="s">
        <v>41</v>
      </c>
      <c r="B1818">
        <v>93000</v>
      </c>
      <c r="C1818">
        <v>159000</v>
      </c>
      <c r="D1818">
        <f>AVERAGE(Table_Data[[#This Row],[Salary (Min)]:[Salary (Max)]])</f>
        <v>126000</v>
      </c>
      <c r="E1818" t="s">
        <v>7473</v>
      </c>
      <c r="F1818" t="s">
        <v>154</v>
      </c>
      <c r="G1818" t="s">
        <v>7804</v>
      </c>
      <c r="H1818" t="s">
        <v>91</v>
      </c>
      <c r="I1818" t="s">
        <v>74</v>
      </c>
      <c r="J1818" t="s">
        <v>39</v>
      </c>
      <c r="K1818" t="b">
        <v>0</v>
      </c>
      <c r="L1818">
        <v>0</v>
      </c>
      <c r="M1818">
        <v>0</v>
      </c>
      <c r="N1818">
        <v>0</v>
      </c>
      <c r="O1818">
        <v>0</v>
      </c>
      <c r="P1818">
        <v>1</v>
      </c>
      <c r="Q1818">
        <v>1</v>
      </c>
    </row>
    <row r="1819" spans="1:17" x14ac:dyDescent="0.3">
      <c r="A1819" t="s">
        <v>41</v>
      </c>
      <c r="B1819">
        <v>93000</v>
      </c>
      <c r="C1819">
        <v>159000</v>
      </c>
      <c r="D1819">
        <f>AVERAGE(Table_Data[[#This Row],[Salary (Min)]:[Salary (Max)]])</f>
        <v>126000</v>
      </c>
      <c r="E1819" t="s">
        <v>6210</v>
      </c>
      <c r="F1819" t="s">
        <v>154</v>
      </c>
      <c r="G1819" t="s">
        <v>7804</v>
      </c>
      <c r="H1819" t="s">
        <v>51</v>
      </c>
      <c r="I1819" t="s">
        <v>46</v>
      </c>
      <c r="J1819" t="s">
        <v>24</v>
      </c>
      <c r="K1819" t="b">
        <v>0</v>
      </c>
      <c r="L1819">
        <v>0</v>
      </c>
      <c r="M1819">
        <v>0</v>
      </c>
      <c r="N1819">
        <v>0</v>
      </c>
      <c r="O1819">
        <v>0</v>
      </c>
      <c r="P1819">
        <v>0</v>
      </c>
      <c r="Q1819">
        <v>0</v>
      </c>
    </row>
    <row r="1820" spans="1:17" x14ac:dyDescent="0.3">
      <c r="A1820" t="s">
        <v>41</v>
      </c>
      <c r="B1820">
        <v>93000</v>
      </c>
      <c r="C1820">
        <v>159000</v>
      </c>
      <c r="D1820">
        <f>AVERAGE(Table_Data[[#This Row],[Salary (Min)]:[Salary (Max)]])</f>
        <v>126000</v>
      </c>
      <c r="E1820" t="s">
        <v>6537</v>
      </c>
      <c r="F1820" t="s">
        <v>1685</v>
      </c>
      <c r="G1820" t="s">
        <v>7729</v>
      </c>
      <c r="H1820" t="s">
        <v>20</v>
      </c>
      <c r="I1820" t="s">
        <v>336</v>
      </c>
      <c r="J1820" t="s">
        <v>160</v>
      </c>
      <c r="K1820" t="b">
        <v>0</v>
      </c>
      <c r="L1820">
        <v>0</v>
      </c>
      <c r="M1820">
        <v>0</v>
      </c>
      <c r="N1820">
        <v>0</v>
      </c>
      <c r="O1820">
        <v>0</v>
      </c>
      <c r="P1820">
        <v>0</v>
      </c>
      <c r="Q1820">
        <v>0</v>
      </c>
    </row>
    <row r="1821" spans="1:17" x14ac:dyDescent="0.3">
      <c r="A1821" t="s">
        <v>41</v>
      </c>
      <c r="B1821">
        <v>93000</v>
      </c>
      <c r="C1821">
        <v>159000</v>
      </c>
      <c r="D1821">
        <f>AVERAGE(Table_Data[[#This Row],[Salary (Min)]:[Salary (Max)]])</f>
        <v>126000</v>
      </c>
      <c r="E1821" t="s">
        <v>6313</v>
      </c>
      <c r="F1821" t="s">
        <v>154</v>
      </c>
      <c r="G1821" t="s">
        <v>7804</v>
      </c>
      <c r="H1821" t="s">
        <v>118</v>
      </c>
      <c r="I1821" t="s">
        <v>222</v>
      </c>
      <c r="J1821" t="s">
        <v>47</v>
      </c>
      <c r="K1821" t="b">
        <v>0</v>
      </c>
      <c r="L1821">
        <v>1</v>
      </c>
      <c r="M1821">
        <v>0</v>
      </c>
      <c r="N1821">
        <v>0</v>
      </c>
      <c r="O1821">
        <v>0</v>
      </c>
      <c r="P1821">
        <v>0</v>
      </c>
      <c r="Q1821">
        <v>1</v>
      </c>
    </row>
    <row r="1822" spans="1:17" x14ac:dyDescent="0.3">
      <c r="A1822" t="s">
        <v>6172</v>
      </c>
      <c r="B1822">
        <v>93000</v>
      </c>
      <c r="C1822">
        <v>159000</v>
      </c>
      <c r="D1822">
        <f>AVERAGE(Table_Data[[#This Row],[Salary (Min)]:[Salary (Max)]])</f>
        <v>126000</v>
      </c>
      <c r="E1822" t="s">
        <v>7478</v>
      </c>
      <c r="F1822" t="s">
        <v>154</v>
      </c>
      <c r="G1822" t="s">
        <v>7804</v>
      </c>
      <c r="H1822" t="s">
        <v>118</v>
      </c>
      <c r="I1822" t="s">
        <v>178</v>
      </c>
      <c r="J1822" t="s">
        <v>39</v>
      </c>
      <c r="K1822" t="b">
        <v>0</v>
      </c>
      <c r="L1822">
        <v>0</v>
      </c>
      <c r="M1822">
        <v>0</v>
      </c>
      <c r="N1822">
        <v>0</v>
      </c>
      <c r="O1822">
        <v>0</v>
      </c>
      <c r="P1822">
        <v>0</v>
      </c>
      <c r="Q1822">
        <v>0</v>
      </c>
    </row>
    <row r="1823" spans="1:17" x14ac:dyDescent="0.3">
      <c r="A1823" t="s">
        <v>41</v>
      </c>
      <c r="B1823">
        <v>93000</v>
      </c>
      <c r="C1823">
        <v>159000</v>
      </c>
      <c r="D1823">
        <f>AVERAGE(Table_Data[[#This Row],[Salary (Min)]:[Salary (Max)]])</f>
        <v>126000</v>
      </c>
      <c r="E1823" t="s">
        <v>7475</v>
      </c>
      <c r="F1823" t="s">
        <v>154</v>
      </c>
      <c r="G1823" t="s">
        <v>7804</v>
      </c>
      <c r="H1823" t="s">
        <v>20</v>
      </c>
      <c r="I1823" t="s">
        <v>46</v>
      </c>
      <c r="J1823" t="s">
        <v>120</v>
      </c>
      <c r="K1823" t="b">
        <v>0</v>
      </c>
      <c r="L1823">
        <v>0</v>
      </c>
      <c r="M1823">
        <v>0</v>
      </c>
      <c r="N1823">
        <v>1</v>
      </c>
      <c r="O1823">
        <v>0</v>
      </c>
      <c r="P1823">
        <v>0</v>
      </c>
      <c r="Q1823">
        <v>1</v>
      </c>
    </row>
    <row r="1824" spans="1:17" x14ac:dyDescent="0.3">
      <c r="A1824" t="s">
        <v>41</v>
      </c>
      <c r="B1824">
        <v>93000</v>
      </c>
      <c r="C1824">
        <v>159000</v>
      </c>
      <c r="D1824">
        <f>AVERAGE(Table_Data[[#This Row],[Salary (Min)]:[Salary (Max)]])</f>
        <v>126000</v>
      </c>
      <c r="E1824" t="s">
        <v>7476</v>
      </c>
      <c r="F1824" t="s">
        <v>154</v>
      </c>
      <c r="G1824" t="s">
        <v>7804</v>
      </c>
      <c r="H1824" t="s">
        <v>72</v>
      </c>
      <c r="I1824" t="s">
        <v>202</v>
      </c>
      <c r="J1824" t="s">
        <v>39</v>
      </c>
      <c r="K1824" t="b">
        <v>1</v>
      </c>
      <c r="L1824">
        <v>0</v>
      </c>
      <c r="M1824">
        <v>0</v>
      </c>
      <c r="N1824">
        <v>0</v>
      </c>
      <c r="O1824">
        <v>0</v>
      </c>
      <c r="P1824">
        <v>0</v>
      </c>
      <c r="Q1824">
        <v>1</v>
      </c>
    </row>
    <row r="1825" spans="1:17" x14ac:dyDescent="0.3">
      <c r="A1825" t="s">
        <v>41</v>
      </c>
      <c r="B1825">
        <v>93000</v>
      </c>
      <c r="C1825">
        <v>159000</v>
      </c>
      <c r="D1825">
        <f>AVERAGE(Table_Data[[#This Row],[Salary (Min)]:[Salary (Max)]])</f>
        <v>126000</v>
      </c>
      <c r="E1825" t="s">
        <v>7477</v>
      </c>
      <c r="F1825" t="s">
        <v>154</v>
      </c>
      <c r="G1825" t="s">
        <v>7804</v>
      </c>
      <c r="H1825" t="s">
        <v>35</v>
      </c>
      <c r="I1825" t="s">
        <v>194</v>
      </c>
      <c r="J1825" t="s">
        <v>132</v>
      </c>
      <c r="K1825" t="b">
        <v>0</v>
      </c>
      <c r="L1825">
        <v>1</v>
      </c>
      <c r="M1825">
        <v>0</v>
      </c>
      <c r="N1825">
        <v>0</v>
      </c>
      <c r="O1825">
        <v>1</v>
      </c>
      <c r="P1825">
        <v>1</v>
      </c>
      <c r="Q1825">
        <v>1</v>
      </c>
    </row>
    <row r="1826" spans="1:17" x14ac:dyDescent="0.3">
      <c r="A1826" t="s">
        <v>41</v>
      </c>
      <c r="B1826">
        <v>97000</v>
      </c>
      <c r="C1826">
        <v>129000</v>
      </c>
      <c r="D1826">
        <f>AVERAGE(Table_Data[[#This Row],[Salary (Min)]:[Salary (Max)]])</f>
        <v>113000</v>
      </c>
      <c r="E1826" t="s">
        <v>6697</v>
      </c>
      <c r="F1826" t="s">
        <v>252</v>
      </c>
      <c r="G1826" t="s">
        <v>7769</v>
      </c>
      <c r="H1826" t="s">
        <v>118</v>
      </c>
      <c r="I1826" t="s">
        <v>1815</v>
      </c>
      <c r="J1826" t="s">
        <v>75</v>
      </c>
      <c r="K1826" t="b">
        <v>0</v>
      </c>
      <c r="L1826">
        <v>1</v>
      </c>
      <c r="M1826">
        <v>1</v>
      </c>
      <c r="N1826">
        <v>0</v>
      </c>
      <c r="O1826">
        <v>0</v>
      </c>
      <c r="P1826">
        <v>0</v>
      </c>
      <c r="Q1826">
        <v>1</v>
      </c>
    </row>
    <row r="1827" spans="1:17" x14ac:dyDescent="0.3">
      <c r="A1827" t="s">
        <v>41</v>
      </c>
      <c r="B1827">
        <v>97000</v>
      </c>
      <c r="C1827">
        <v>129000</v>
      </c>
      <c r="D1827">
        <f>AVERAGE(Table_Data[[#This Row],[Salary (Min)]:[Salary (Max)]])</f>
        <v>113000</v>
      </c>
      <c r="E1827" t="s">
        <v>6789</v>
      </c>
      <c r="F1827" t="s">
        <v>2628</v>
      </c>
      <c r="G1827" t="s">
        <v>7879</v>
      </c>
      <c r="H1827" t="s">
        <v>20</v>
      </c>
      <c r="I1827" t="s">
        <v>2629</v>
      </c>
      <c r="J1827" t="s">
        <v>106</v>
      </c>
      <c r="K1827" t="b">
        <v>0</v>
      </c>
      <c r="L1827">
        <v>1</v>
      </c>
      <c r="M1827">
        <v>0</v>
      </c>
      <c r="N1827">
        <v>0</v>
      </c>
      <c r="O1827">
        <v>0</v>
      </c>
      <c r="P1827">
        <v>0</v>
      </c>
      <c r="Q1827">
        <v>1</v>
      </c>
    </row>
    <row r="1828" spans="1:17" x14ac:dyDescent="0.3">
      <c r="A1828" t="s">
        <v>41</v>
      </c>
      <c r="B1828">
        <v>97000</v>
      </c>
      <c r="C1828">
        <v>129000</v>
      </c>
      <c r="D1828">
        <f>AVERAGE(Table_Data[[#This Row],[Salary (Min)]:[Salary (Max)]])</f>
        <v>113000</v>
      </c>
      <c r="E1828" t="s">
        <v>6788</v>
      </c>
      <c r="F1828" t="s">
        <v>2427</v>
      </c>
      <c r="G1828" t="s">
        <v>7868</v>
      </c>
      <c r="H1828" t="s">
        <v>28</v>
      </c>
      <c r="I1828" t="s">
        <v>2621</v>
      </c>
      <c r="J1828" t="s">
        <v>132</v>
      </c>
      <c r="K1828" t="b">
        <v>0</v>
      </c>
      <c r="L1828">
        <v>0</v>
      </c>
      <c r="M1828">
        <v>0</v>
      </c>
      <c r="N1828">
        <v>0</v>
      </c>
      <c r="O1828">
        <v>0</v>
      </c>
      <c r="P1828">
        <v>0</v>
      </c>
      <c r="Q1828">
        <v>0</v>
      </c>
    </row>
    <row r="1829" spans="1:17" x14ac:dyDescent="0.3">
      <c r="A1829" t="s">
        <v>41</v>
      </c>
      <c r="B1829">
        <v>97000</v>
      </c>
      <c r="C1829">
        <v>129000</v>
      </c>
      <c r="D1829">
        <f>AVERAGE(Table_Data[[#This Row],[Salary (Min)]:[Salary (Max)]])</f>
        <v>113000</v>
      </c>
      <c r="E1829" t="s">
        <v>6785</v>
      </c>
      <c r="F1829" t="s">
        <v>252</v>
      </c>
      <c r="G1829" t="s">
        <v>7769</v>
      </c>
      <c r="H1829" t="s">
        <v>118</v>
      </c>
      <c r="I1829" t="s">
        <v>222</v>
      </c>
      <c r="J1829" t="s">
        <v>47</v>
      </c>
      <c r="K1829" t="b">
        <v>0</v>
      </c>
      <c r="L1829">
        <v>1</v>
      </c>
      <c r="M1829">
        <v>0</v>
      </c>
      <c r="N1829">
        <v>0</v>
      </c>
      <c r="O1829">
        <v>0</v>
      </c>
      <c r="P1829">
        <v>0</v>
      </c>
      <c r="Q1829">
        <v>1</v>
      </c>
    </row>
    <row r="1830" spans="1:17" x14ac:dyDescent="0.3">
      <c r="A1830" t="s">
        <v>41</v>
      </c>
      <c r="B1830">
        <v>97000</v>
      </c>
      <c r="C1830">
        <v>129000</v>
      </c>
      <c r="D1830">
        <f>AVERAGE(Table_Data[[#This Row],[Salary (Min)]:[Salary (Max)]])</f>
        <v>113000</v>
      </c>
      <c r="E1830" t="s">
        <v>6786</v>
      </c>
      <c r="F1830" t="s">
        <v>252</v>
      </c>
      <c r="G1830" t="s">
        <v>7769</v>
      </c>
      <c r="H1830" t="s">
        <v>91</v>
      </c>
      <c r="I1830" t="s">
        <v>222</v>
      </c>
      <c r="J1830" t="s">
        <v>106</v>
      </c>
      <c r="K1830" t="b">
        <v>1</v>
      </c>
      <c r="L1830">
        <v>0</v>
      </c>
      <c r="M1830">
        <v>0</v>
      </c>
      <c r="N1830">
        <v>0</v>
      </c>
      <c r="O1830">
        <v>0</v>
      </c>
      <c r="P1830">
        <v>0</v>
      </c>
      <c r="Q1830">
        <v>0</v>
      </c>
    </row>
    <row r="1831" spans="1:17" x14ac:dyDescent="0.3">
      <c r="A1831" t="s">
        <v>41</v>
      </c>
      <c r="B1831">
        <v>97000</v>
      </c>
      <c r="C1831">
        <v>129000</v>
      </c>
      <c r="D1831">
        <f>AVERAGE(Table_Data[[#This Row],[Salary (Min)]:[Salary (Max)]])</f>
        <v>113000</v>
      </c>
      <c r="E1831" t="s">
        <v>6787</v>
      </c>
      <c r="F1831" t="s">
        <v>252</v>
      </c>
      <c r="G1831" t="s">
        <v>7769</v>
      </c>
      <c r="H1831" t="s">
        <v>91</v>
      </c>
      <c r="I1831" t="s">
        <v>2276</v>
      </c>
      <c r="J1831" t="s">
        <v>39</v>
      </c>
      <c r="K1831" t="b">
        <v>0</v>
      </c>
      <c r="L1831">
        <v>1</v>
      </c>
      <c r="M1831">
        <v>1</v>
      </c>
      <c r="N1831">
        <v>0</v>
      </c>
      <c r="O1831">
        <v>0</v>
      </c>
      <c r="P1831">
        <v>0</v>
      </c>
      <c r="Q1831">
        <v>1</v>
      </c>
    </row>
    <row r="1832" spans="1:17" x14ac:dyDescent="0.3">
      <c r="A1832" t="s">
        <v>41</v>
      </c>
      <c r="B1832">
        <v>97000</v>
      </c>
      <c r="C1832">
        <v>129000</v>
      </c>
      <c r="D1832">
        <f>AVERAGE(Table_Data[[#This Row],[Salary (Min)]:[Salary (Max)]])</f>
        <v>113000</v>
      </c>
      <c r="E1832" t="s">
        <v>6791</v>
      </c>
      <c r="F1832" t="s">
        <v>252</v>
      </c>
      <c r="G1832" t="s">
        <v>7769</v>
      </c>
      <c r="H1832" t="s">
        <v>118</v>
      </c>
      <c r="I1832" t="s">
        <v>475</v>
      </c>
      <c r="J1832" t="s">
        <v>39</v>
      </c>
      <c r="K1832" t="b">
        <v>0</v>
      </c>
      <c r="L1832">
        <v>1</v>
      </c>
      <c r="M1832">
        <v>0</v>
      </c>
      <c r="N1832">
        <v>0</v>
      </c>
      <c r="O1832">
        <v>1</v>
      </c>
      <c r="P1832">
        <v>1</v>
      </c>
      <c r="Q1832">
        <v>0</v>
      </c>
    </row>
    <row r="1833" spans="1:17" x14ac:dyDescent="0.3">
      <c r="A1833" t="s">
        <v>41</v>
      </c>
      <c r="B1833">
        <v>97000</v>
      </c>
      <c r="C1833">
        <v>129000</v>
      </c>
      <c r="D1833">
        <f>AVERAGE(Table_Data[[#This Row],[Salary (Min)]:[Salary (Max)]])</f>
        <v>113000</v>
      </c>
      <c r="E1833" t="s">
        <v>6795</v>
      </c>
      <c r="F1833" t="s">
        <v>252</v>
      </c>
      <c r="G1833" t="s">
        <v>7769</v>
      </c>
      <c r="H1833" t="s">
        <v>20</v>
      </c>
      <c r="I1833" t="s">
        <v>2648</v>
      </c>
      <c r="J1833" t="s">
        <v>47</v>
      </c>
      <c r="K1833" t="b">
        <v>0</v>
      </c>
      <c r="L1833">
        <v>0</v>
      </c>
      <c r="M1833">
        <v>0</v>
      </c>
      <c r="N1833">
        <v>0</v>
      </c>
      <c r="O1833">
        <v>0</v>
      </c>
      <c r="P1833">
        <v>0</v>
      </c>
      <c r="Q1833">
        <v>1</v>
      </c>
    </row>
    <row r="1834" spans="1:17" x14ac:dyDescent="0.3">
      <c r="A1834" t="s">
        <v>41</v>
      </c>
      <c r="B1834">
        <v>97000</v>
      </c>
      <c r="C1834">
        <v>129000</v>
      </c>
      <c r="D1834">
        <f>AVERAGE(Table_Data[[#This Row],[Salary (Min)]:[Salary (Max)]])</f>
        <v>113000</v>
      </c>
      <c r="E1834" t="s">
        <v>6717</v>
      </c>
      <c r="F1834" t="s">
        <v>252</v>
      </c>
      <c r="G1834" t="s">
        <v>7769</v>
      </c>
      <c r="H1834" t="s">
        <v>35</v>
      </c>
      <c r="I1834" t="s">
        <v>2364</v>
      </c>
      <c r="J1834" t="s">
        <v>229</v>
      </c>
      <c r="K1834" t="b">
        <v>0</v>
      </c>
      <c r="L1834">
        <v>0</v>
      </c>
      <c r="M1834">
        <v>0</v>
      </c>
      <c r="N1834">
        <v>0</v>
      </c>
      <c r="O1834">
        <v>0</v>
      </c>
      <c r="P1834">
        <v>0</v>
      </c>
      <c r="Q1834">
        <v>0</v>
      </c>
    </row>
    <row r="1835" spans="1:17" x14ac:dyDescent="0.3">
      <c r="A1835" t="s">
        <v>41</v>
      </c>
      <c r="B1835">
        <v>97000</v>
      </c>
      <c r="C1835">
        <v>129000</v>
      </c>
      <c r="D1835">
        <f>AVERAGE(Table_Data[[#This Row],[Salary (Min)]:[Salary (Max)]])</f>
        <v>113000</v>
      </c>
      <c r="E1835" t="s">
        <v>6731</v>
      </c>
      <c r="F1835" t="s">
        <v>252</v>
      </c>
      <c r="G1835" t="s">
        <v>7769</v>
      </c>
      <c r="H1835" t="s">
        <v>35</v>
      </c>
      <c r="I1835" t="s">
        <v>222</v>
      </c>
      <c r="J1835" t="s">
        <v>24</v>
      </c>
      <c r="K1835" t="b">
        <v>0</v>
      </c>
      <c r="L1835">
        <v>0</v>
      </c>
      <c r="M1835">
        <v>0</v>
      </c>
      <c r="N1835">
        <v>0</v>
      </c>
      <c r="O1835">
        <v>0</v>
      </c>
      <c r="P1835">
        <v>0</v>
      </c>
      <c r="Q1835">
        <v>1</v>
      </c>
    </row>
    <row r="1836" spans="1:17" x14ac:dyDescent="0.3">
      <c r="A1836" t="s">
        <v>41</v>
      </c>
      <c r="B1836">
        <v>97000</v>
      </c>
      <c r="C1836">
        <v>129000</v>
      </c>
      <c r="D1836">
        <f>AVERAGE(Table_Data[[#This Row],[Salary (Min)]:[Salary (Max)]])</f>
        <v>113000</v>
      </c>
      <c r="E1836" t="s">
        <v>6778</v>
      </c>
      <c r="F1836" t="s">
        <v>252</v>
      </c>
      <c r="G1836" t="s">
        <v>7769</v>
      </c>
      <c r="H1836" t="s">
        <v>20</v>
      </c>
      <c r="I1836" t="s">
        <v>46</v>
      </c>
      <c r="J1836" t="s">
        <v>120</v>
      </c>
      <c r="K1836" t="b">
        <v>0</v>
      </c>
      <c r="L1836">
        <v>1</v>
      </c>
      <c r="M1836">
        <v>0</v>
      </c>
      <c r="N1836">
        <v>0</v>
      </c>
      <c r="O1836">
        <v>0</v>
      </c>
      <c r="P1836">
        <v>0</v>
      </c>
      <c r="Q1836">
        <v>0</v>
      </c>
    </row>
    <row r="1837" spans="1:17" x14ac:dyDescent="0.3">
      <c r="A1837" t="s">
        <v>41</v>
      </c>
      <c r="B1837">
        <v>97000</v>
      </c>
      <c r="C1837">
        <v>129000</v>
      </c>
      <c r="D1837">
        <f>AVERAGE(Table_Data[[#This Row],[Salary (Min)]:[Salary (Max)]])</f>
        <v>113000</v>
      </c>
      <c r="E1837" t="s">
        <v>6779</v>
      </c>
      <c r="F1837" t="s">
        <v>2579</v>
      </c>
      <c r="G1837" t="s">
        <v>7880</v>
      </c>
      <c r="H1837" t="s">
        <v>28</v>
      </c>
      <c r="I1837" t="s">
        <v>29</v>
      </c>
      <c r="J1837" t="s">
        <v>160</v>
      </c>
      <c r="K1837" t="b">
        <v>0</v>
      </c>
      <c r="L1837">
        <v>1</v>
      </c>
      <c r="M1837">
        <v>1</v>
      </c>
      <c r="N1837">
        <v>0</v>
      </c>
      <c r="O1837">
        <v>1</v>
      </c>
      <c r="P1837">
        <v>0</v>
      </c>
      <c r="Q1837">
        <v>0</v>
      </c>
    </row>
    <row r="1838" spans="1:17" x14ac:dyDescent="0.3">
      <c r="A1838" t="s">
        <v>41</v>
      </c>
      <c r="B1838">
        <v>97000</v>
      </c>
      <c r="C1838">
        <v>129000</v>
      </c>
      <c r="D1838">
        <f>AVERAGE(Table_Data[[#This Row],[Salary (Min)]:[Salary (Max)]])</f>
        <v>113000</v>
      </c>
      <c r="E1838" t="s">
        <v>6780</v>
      </c>
      <c r="F1838" t="s">
        <v>252</v>
      </c>
      <c r="G1838" t="s">
        <v>7769</v>
      </c>
      <c r="H1838" t="s">
        <v>28</v>
      </c>
      <c r="I1838" t="s">
        <v>202</v>
      </c>
      <c r="J1838" t="s">
        <v>86</v>
      </c>
      <c r="K1838" t="b">
        <v>0</v>
      </c>
      <c r="L1838">
        <v>1</v>
      </c>
      <c r="M1838">
        <v>0</v>
      </c>
      <c r="N1838">
        <v>0</v>
      </c>
      <c r="O1838">
        <v>0</v>
      </c>
      <c r="P1838">
        <v>0</v>
      </c>
      <c r="Q1838">
        <v>1</v>
      </c>
    </row>
    <row r="1839" spans="1:17" x14ac:dyDescent="0.3">
      <c r="A1839" t="s">
        <v>41</v>
      </c>
      <c r="B1839">
        <v>97000</v>
      </c>
      <c r="C1839">
        <v>129000</v>
      </c>
      <c r="D1839">
        <f>AVERAGE(Table_Data[[#This Row],[Salary (Min)]:[Salary (Max)]])</f>
        <v>113000</v>
      </c>
      <c r="E1839" t="s">
        <v>6774</v>
      </c>
      <c r="F1839" t="s">
        <v>252</v>
      </c>
      <c r="G1839" t="s">
        <v>7769</v>
      </c>
      <c r="H1839" t="s">
        <v>118</v>
      </c>
      <c r="I1839" t="s">
        <v>119</v>
      </c>
      <c r="J1839" t="s">
        <v>47</v>
      </c>
      <c r="K1839" t="b">
        <v>1</v>
      </c>
      <c r="L1839">
        <v>1</v>
      </c>
      <c r="M1839">
        <v>1</v>
      </c>
      <c r="N1839">
        <v>0</v>
      </c>
      <c r="O1839">
        <v>1</v>
      </c>
      <c r="P1839">
        <v>0</v>
      </c>
      <c r="Q1839">
        <v>0</v>
      </c>
    </row>
    <row r="1840" spans="1:17" x14ac:dyDescent="0.3">
      <c r="A1840" t="s">
        <v>41</v>
      </c>
      <c r="B1840">
        <v>97000</v>
      </c>
      <c r="C1840">
        <v>129000</v>
      </c>
      <c r="D1840">
        <f>AVERAGE(Table_Data[[#This Row],[Salary (Min)]:[Salary (Max)]])</f>
        <v>113000</v>
      </c>
      <c r="E1840" t="s">
        <v>6775</v>
      </c>
      <c r="F1840" t="s">
        <v>252</v>
      </c>
      <c r="G1840" t="s">
        <v>7769</v>
      </c>
      <c r="H1840" t="s">
        <v>91</v>
      </c>
      <c r="I1840" t="s">
        <v>46</v>
      </c>
      <c r="J1840" t="s">
        <v>39</v>
      </c>
      <c r="K1840" t="b">
        <v>0</v>
      </c>
      <c r="L1840">
        <v>1</v>
      </c>
      <c r="M1840">
        <v>0</v>
      </c>
      <c r="N1840">
        <v>0</v>
      </c>
      <c r="O1840">
        <v>0</v>
      </c>
      <c r="P1840">
        <v>0</v>
      </c>
      <c r="Q1840">
        <v>1</v>
      </c>
    </row>
    <row r="1841" spans="1:17" x14ac:dyDescent="0.3">
      <c r="A1841" t="s">
        <v>41</v>
      </c>
      <c r="B1841">
        <v>97000</v>
      </c>
      <c r="C1841">
        <v>129000</v>
      </c>
      <c r="D1841">
        <f>AVERAGE(Table_Data[[#This Row],[Salary (Min)]:[Salary (Max)]])</f>
        <v>113000</v>
      </c>
      <c r="E1841" t="s">
        <v>6776</v>
      </c>
      <c r="F1841" t="s">
        <v>252</v>
      </c>
      <c r="G1841" t="s">
        <v>7769</v>
      </c>
      <c r="H1841" t="s">
        <v>91</v>
      </c>
      <c r="I1841" t="s">
        <v>202</v>
      </c>
      <c r="J1841" t="s">
        <v>106</v>
      </c>
      <c r="K1841" t="b">
        <v>0</v>
      </c>
      <c r="L1841">
        <v>0</v>
      </c>
      <c r="M1841">
        <v>0</v>
      </c>
      <c r="N1841">
        <v>0</v>
      </c>
      <c r="O1841">
        <v>0</v>
      </c>
      <c r="P1841">
        <v>0</v>
      </c>
      <c r="Q1841">
        <v>0</v>
      </c>
    </row>
    <row r="1842" spans="1:17" x14ac:dyDescent="0.3">
      <c r="A1842" t="s">
        <v>41</v>
      </c>
      <c r="B1842">
        <v>97000</v>
      </c>
      <c r="C1842">
        <v>129000</v>
      </c>
      <c r="D1842">
        <f>AVERAGE(Table_Data[[#This Row],[Salary (Min)]:[Salary (Max)]])</f>
        <v>113000</v>
      </c>
      <c r="E1842" t="s">
        <v>6781</v>
      </c>
      <c r="F1842" t="s">
        <v>2589</v>
      </c>
      <c r="G1842" t="s">
        <v>7881</v>
      </c>
      <c r="H1842" t="s">
        <v>28</v>
      </c>
      <c r="I1842" t="s">
        <v>2590</v>
      </c>
      <c r="J1842" t="s">
        <v>132</v>
      </c>
      <c r="K1842" t="b">
        <v>0</v>
      </c>
      <c r="L1842">
        <v>1</v>
      </c>
      <c r="M1842">
        <v>1</v>
      </c>
      <c r="N1842">
        <v>1</v>
      </c>
      <c r="O1842">
        <v>1</v>
      </c>
      <c r="P1842">
        <v>0</v>
      </c>
      <c r="Q1842">
        <v>1</v>
      </c>
    </row>
    <row r="1843" spans="1:17" x14ac:dyDescent="0.3">
      <c r="A1843" t="s">
        <v>41</v>
      </c>
      <c r="B1843">
        <v>97000</v>
      </c>
      <c r="C1843">
        <v>129000</v>
      </c>
      <c r="D1843">
        <f>AVERAGE(Table_Data[[#This Row],[Salary (Min)]:[Salary (Max)]])</f>
        <v>113000</v>
      </c>
      <c r="E1843" t="s">
        <v>6783</v>
      </c>
      <c r="F1843" t="s">
        <v>252</v>
      </c>
      <c r="G1843" t="s">
        <v>7769</v>
      </c>
      <c r="H1843" t="s">
        <v>72</v>
      </c>
      <c r="I1843" t="s">
        <v>29</v>
      </c>
      <c r="J1843" t="s">
        <v>39</v>
      </c>
      <c r="K1843" t="b">
        <v>0</v>
      </c>
      <c r="L1843">
        <v>1</v>
      </c>
      <c r="M1843">
        <v>0</v>
      </c>
      <c r="N1843">
        <v>0</v>
      </c>
      <c r="O1843">
        <v>0</v>
      </c>
      <c r="P1843">
        <v>0</v>
      </c>
      <c r="Q1843">
        <v>1</v>
      </c>
    </row>
    <row r="1844" spans="1:17" x14ac:dyDescent="0.3">
      <c r="A1844" t="s">
        <v>41</v>
      </c>
      <c r="B1844">
        <v>97000</v>
      </c>
      <c r="C1844">
        <v>129000</v>
      </c>
      <c r="D1844">
        <f>AVERAGE(Table_Data[[#This Row],[Salary (Min)]:[Salary (Max)]])</f>
        <v>113000</v>
      </c>
      <c r="E1844" t="s">
        <v>6252</v>
      </c>
      <c r="F1844" t="s">
        <v>252</v>
      </c>
      <c r="G1844" t="s">
        <v>7769</v>
      </c>
      <c r="H1844" t="s">
        <v>28</v>
      </c>
      <c r="I1844" t="s">
        <v>222</v>
      </c>
      <c r="J1844" t="s">
        <v>31</v>
      </c>
      <c r="K1844" t="b">
        <v>0</v>
      </c>
      <c r="L1844">
        <v>1</v>
      </c>
      <c r="M1844">
        <v>1</v>
      </c>
      <c r="N1844">
        <v>0</v>
      </c>
      <c r="O1844">
        <v>0</v>
      </c>
      <c r="P1844">
        <v>0</v>
      </c>
      <c r="Q1844">
        <v>0</v>
      </c>
    </row>
    <row r="1845" spans="1:17" x14ac:dyDescent="0.3">
      <c r="A1845" t="s">
        <v>41</v>
      </c>
      <c r="B1845">
        <v>97000</v>
      </c>
      <c r="C1845">
        <v>129000</v>
      </c>
      <c r="D1845">
        <f>AVERAGE(Table_Data[[#This Row],[Salary (Min)]:[Salary (Max)]])</f>
        <v>113000</v>
      </c>
      <c r="E1845" t="s">
        <v>6784</v>
      </c>
      <c r="F1845" t="s">
        <v>252</v>
      </c>
      <c r="G1845" t="s">
        <v>7769</v>
      </c>
      <c r="H1845" t="s">
        <v>118</v>
      </c>
      <c r="I1845" t="s">
        <v>222</v>
      </c>
      <c r="J1845" t="s">
        <v>120</v>
      </c>
      <c r="K1845" t="b">
        <v>0</v>
      </c>
      <c r="L1845">
        <v>1</v>
      </c>
      <c r="M1845">
        <v>0</v>
      </c>
      <c r="N1845">
        <v>0</v>
      </c>
      <c r="O1845">
        <v>1</v>
      </c>
      <c r="P1845">
        <v>0</v>
      </c>
      <c r="Q1845">
        <v>1</v>
      </c>
    </row>
    <row r="1846" spans="1:17" x14ac:dyDescent="0.3">
      <c r="A1846" t="s">
        <v>41</v>
      </c>
      <c r="B1846">
        <v>97000</v>
      </c>
      <c r="C1846">
        <v>129000</v>
      </c>
      <c r="D1846">
        <f>AVERAGE(Table_Data[[#This Row],[Salary (Min)]:[Salary (Max)]])</f>
        <v>113000</v>
      </c>
      <c r="E1846" t="s">
        <v>6322</v>
      </c>
      <c r="F1846" t="s">
        <v>252</v>
      </c>
      <c r="G1846" t="s">
        <v>7769</v>
      </c>
      <c r="H1846" t="s">
        <v>91</v>
      </c>
      <c r="I1846" t="s">
        <v>119</v>
      </c>
      <c r="J1846" t="s">
        <v>155</v>
      </c>
      <c r="K1846" t="b">
        <v>0</v>
      </c>
      <c r="L1846">
        <v>0</v>
      </c>
      <c r="M1846">
        <v>0</v>
      </c>
      <c r="N1846">
        <v>0</v>
      </c>
      <c r="O1846">
        <v>0</v>
      </c>
      <c r="P1846">
        <v>0</v>
      </c>
      <c r="Q1846">
        <v>0</v>
      </c>
    </row>
    <row r="1847" spans="1:17" x14ac:dyDescent="0.3">
      <c r="A1847" t="s">
        <v>41</v>
      </c>
      <c r="B1847">
        <v>97000</v>
      </c>
      <c r="C1847">
        <v>129000</v>
      </c>
      <c r="D1847">
        <f>AVERAGE(Table_Data[[#This Row],[Salary (Min)]:[Salary (Max)]])</f>
        <v>113000</v>
      </c>
      <c r="E1847" t="s">
        <v>6255</v>
      </c>
      <c r="F1847" t="s">
        <v>252</v>
      </c>
      <c r="G1847" t="s">
        <v>7769</v>
      </c>
      <c r="H1847" t="s">
        <v>28</v>
      </c>
      <c r="I1847" t="s">
        <v>178</v>
      </c>
      <c r="J1847" t="s">
        <v>132</v>
      </c>
      <c r="K1847" t="b">
        <v>0</v>
      </c>
      <c r="L1847">
        <v>0</v>
      </c>
      <c r="M1847">
        <v>0</v>
      </c>
      <c r="N1847">
        <v>0</v>
      </c>
      <c r="O1847">
        <v>1</v>
      </c>
      <c r="P1847">
        <v>0</v>
      </c>
      <c r="Q1847">
        <v>1</v>
      </c>
    </row>
    <row r="1848" spans="1:17" x14ac:dyDescent="0.3">
      <c r="A1848" t="s">
        <v>41</v>
      </c>
      <c r="B1848">
        <v>97000</v>
      </c>
      <c r="C1848">
        <v>129000</v>
      </c>
      <c r="D1848">
        <f>AVERAGE(Table_Data[[#This Row],[Salary (Min)]:[Salary (Max)]])</f>
        <v>113000</v>
      </c>
      <c r="E1848" t="s">
        <v>6724</v>
      </c>
      <c r="F1848" t="s">
        <v>252</v>
      </c>
      <c r="G1848" t="s">
        <v>7769</v>
      </c>
      <c r="H1848" t="s">
        <v>51</v>
      </c>
      <c r="I1848" t="s">
        <v>475</v>
      </c>
      <c r="J1848" t="s">
        <v>39</v>
      </c>
      <c r="K1848" t="b">
        <v>1</v>
      </c>
      <c r="L1848">
        <v>1</v>
      </c>
      <c r="M1848">
        <v>0</v>
      </c>
      <c r="N1848">
        <v>0</v>
      </c>
      <c r="O1848">
        <v>0</v>
      </c>
      <c r="P1848">
        <v>0</v>
      </c>
      <c r="Q1848">
        <v>1</v>
      </c>
    </row>
    <row r="1849" spans="1:17" x14ac:dyDescent="0.3">
      <c r="A1849" t="s">
        <v>41</v>
      </c>
      <c r="B1849">
        <v>97000</v>
      </c>
      <c r="C1849">
        <v>129000</v>
      </c>
      <c r="D1849">
        <f>AVERAGE(Table_Data[[#This Row],[Salary (Min)]:[Salary (Max)]])</f>
        <v>113000</v>
      </c>
      <c r="E1849" t="s">
        <v>6782</v>
      </c>
      <c r="F1849" t="s">
        <v>2597</v>
      </c>
      <c r="G1849" t="s">
        <v>7882</v>
      </c>
      <c r="H1849" t="s">
        <v>72</v>
      </c>
      <c r="I1849" t="s">
        <v>1437</v>
      </c>
      <c r="J1849" t="s">
        <v>31</v>
      </c>
      <c r="K1849" t="b">
        <v>0</v>
      </c>
      <c r="L1849">
        <v>0</v>
      </c>
      <c r="M1849">
        <v>0</v>
      </c>
      <c r="N1849">
        <v>0</v>
      </c>
      <c r="O1849">
        <v>0</v>
      </c>
      <c r="P1849">
        <v>0</v>
      </c>
      <c r="Q1849">
        <v>1</v>
      </c>
    </row>
    <row r="1850" spans="1:17" x14ac:dyDescent="0.3">
      <c r="A1850" t="s">
        <v>41</v>
      </c>
      <c r="B1850">
        <v>98000</v>
      </c>
      <c r="C1850">
        <v>114000</v>
      </c>
      <c r="D1850">
        <f>AVERAGE(Table_Data[[#This Row],[Salary (Min)]:[Salary (Max)]])</f>
        <v>106000</v>
      </c>
      <c r="E1850" t="s">
        <v>6343</v>
      </c>
      <c r="F1850" t="s">
        <v>103</v>
      </c>
      <c r="G1850" t="s">
        <v>7690</v>
      </c>
      <c r="H1850" t="s">
        <v>91</v>
      </c>
      <c r="I1850" t="s">
        <v>46</v>
      </c>
      <c r="J1850" t="s">
        <v>39</v>
      </c>
      <c r="K1850" t="b">
        <v>0</v>
      </c>
      <c r="L1850">
        <v>1</v>
      </c>
      <c r="M1850">
        <v>1</v>
      </c>
      <c r="N1850">
        <v>1</v>
      </c>
      <c r="O1850">
        <v>0</v>
      </c>
      <c r="P1850">
        <v>0</v>
      </c>
      <c r="Q1850">
        <v>0</v>
      </c>
    </row>
    <row r="1851" spans="1:17" x14ac:dyDescent="0.3">
      <c r="A1851" t="s">
        <v>41</v>
      </c>
      <c r="B1851">
        <v>98000</v>
      </c>
      <c r="C1851">
        <v>114000</v>
      </c>
      <c r="D1851">
        <f>AVERAGE(Table_Data[[#This Row],[Salary (Min)]:[Salary (Max)]])</f>
        <v>106000</v>
      </c>
      <c r="E1851" t="s">
        <v>6350</v>
      </c>
      <c r="F1851" t="s">
        <v>507</v>
      </c>
      <c r="G1851" t="s">
        <v>7766</v>
      </c>
      <c r="H1851" t="s">
        <v>20</v>
      </c>
      <c r="I1851" t="s">
        <v>29</v>
      </c>
      <c r="J1851" t="s">
        <v>47</v>
      </c>
      <c r="K1851" t="b">
        <v>0</v>
      </c>
      <c r="L1851">
        <v>1</v>
      </c>
      <c r="M1851">
        <v>0</v>
      </c>
      <c r="N1851">
        <v>0</v>
      </c>
      <c r="O1851">
        <v>1</v>
      </c>
      <c r="P1851">
        <v>0</v>
      </c>
      <c r="Q1851">
        <v>0</v>
      </c>
    </row>
    <row r="1852" spans="1:17" x14ac:dyDescent="0.3">
      <c r="A1852" t="s">
        <v>41</v>
      </c>
      <c r="B1852">
        <v>98000</v>
      </c>
      <c r="C1852">
        <v>114000</v>
      </c>
      <c r="D1852">
        <f>AVERAGE(Table_Data[[#This Row],[Salary (Min)]:[Salary (Max)]])</f>
        <v>106000</v>
      </c>
      <c r="E1852" t="s">
        <v>6358</v>
      </c>
      <c r="F1852" t="s">
        <v>474</v>
      </c>
      <c r="G1852" t="s">
        <v>7816</v>
      </c>
      <c r="H1852" t="s">
        <v>28</v>
      </c>
      <c r="I1852" t="s">
        <v>58</v>
      </c>
      <c r="J1852" t="s">
        <v>132</v>
      </c>
      <c r="K1852" t="b">
        <v>0</v>
      </c>
      <c r="L1852">
        <v>1</v>
      </c>
      <c r="M1852">
        <v>0</v>
      </c>
      <c r="N1852">
        <v>0</v>
      </c>
      <c r="O1852">
        <v>1</v>
      </c>
      <c r="P1852">
        <v>0</v>
      </c>
      <c r="Q1852">
        <v>0</v>
      </c>
    </row>
    <row r="1853" spans="1:17" x14ac:dyDescent="0.3">
      <c r="A1853" t="s">
        <v>41</v>
      </c>
      <c r="B1853">
        <v>98000</v>
      </c>
      <c r="C1853">
        <v>114000</v>
      </c>
      <c r="D1853">
        <f>AVERAGE(Table_Data[[#This Row],[Salary (Min)]:[Salary (Max)]])</f>
        <v>106000</v>
      </c>
      <c r="E1853" t="s">
        <v>6439</v>
      </c>
      <c r="F1853" t="s">
        <v>19</v>
      </c>
      <c r="G1853" t="s">
        <v>7692</v>
      </c>
      <c r="H1853" t="s">
        <v>118</v>
      </c>
      <c r="I1853" t="s">
        <v>29</v>
      </c>
      <c r="J1853" t="s">
        <v>39</v>
      </c>
      <c r="K1853" t="b">
        <v>0</v>
      </c>
      <c r="L1853">
        <v>1</v>
      </c>
      <c r="M1853">
        <v>0</v>
      </c>
      <c r="N1853">
        <v>0</v>
      </c>
      <c r="O1853">
        <v>0</v>
      </c>
      <c r="P1853">
        <v>0</v>
      </c>
      <c r="Q1853">
        <v>1</v>
      </c>
    </row>
    <row r="1854" spans="1:17" x14ac:dyDescent="0.3">
      <c r="A1854" t="s">
        <v>41</v>
      </c>
      <c r="B1854">
        <v>98000</v>
      </c>
      <c r="C1854">
        <v>114000</v>
      </c>
      <c r="D1854">
        <f>AVERAGE(Table_Data[[#This Row],[Salary (Min)]:[Salary (Max)]])</f>
        <v>106000</v>
      </c>
      <c r="E1854" t="s">
        <v>6424</v>
      </c>
      <c r="F1854" t="s">
        <v>19</v>
      </c>
      <c r="G1854" t="s">
        <v>7692</v>
      </c>
      <c r="H1854" t="s">
        <v>91</v>
      </c>
      <c r="I1854" t="s">
        <v>222</v>
      </c>
      <c r="J1854" t="s">
        <v>39</v>
      </c>
      <c r="K1854" t="b">
        <v>0</v>
      </c>
      <c r="L1854">
        <v>0</v>
      </c>
      <c r="M1854">
        <v>1</v>
      </c>
      <c r="N1854">
        <v>0</v>
      </c>
      <c r="O1854">
        <v>0</v>
      </c>
      <c r="P1854">
        <v>0</v>
      </c>
      <c r="Q1854">
        <v>0</v>
      </c>
    </row>
    <row r="1855" spans="1:17" x14ac:dyDescent="0.3">
      <c r="A1855" t="s">
        <v>41</v>
      </c>
      <c r="B1855">
        <v>98000</v>
      </c>
      <c r="C1855">
        <v>114000</v>
      </c>
      <c r="D1855">
        <f>AVERAGE(Table_Data[[#This Row],[Salary (Min)]:[Salary (Max)]])</f>
        <v>106000</v>
      </c>
      <c r="E1855" t="s">
        <v>6440</v>
      </c>
      <c r="F1855" t="s">
        <v>19</v>
      </c>
      <c r="G1855" t="s">
        <v>7692</v>
      </c>
      <c r="H1855" t="s">
        <v>91</v>
      </c>
      <c r="I1855" t="s">
        <v>202</v>
      </c>
      <c r="J1855" t="s">
        <v>106</v>
      </c>
      <c r="K1855" t="b">
        <v>0</v>
      </c>
      <c r="L1855">
        <v>0</v>
      </c>
      <c r="M1855">
        <v>0</v>
      </c>
      <c r="N1855">
        <v>0</v>
      </c>
      <c r="O1855">
        <v>0</v>
      </c>
      <c r="P1855">
        <v>0</v>
      </c>
      <c r="Q1855">
        <v>1</v>
      </c>
    </row>
    <row r="1856" spans="1:17" x14ac:dyDescent="0.3">
      <c r="A1856" t="s">
        <v>41</v>
      </c>
      <c r="B1856">
        <v>98000</v>
      </c>
      <c r="C1856">
        <v>114000</v>
      </c>
      <c r="D1856">
        <f>AVERAGE(Table_Data[[#This Row],[Salary (Min)]:[Salary (Max)]])</f>
        <v>106000</v>
      </c>
      <c r="E1856" t="s">
        <v>6442</v>
      </c>
      <c r="F1856" t="s">
        <v>19</v>
      </c>
      <c r="G1856" t="s">
        <v>7692</v>
      </c>
      <c r="H1856" t="s">
        <v>137</v>
      </c>
      <c r="I1856" t="s">
        <v>222</v>
      </c>
      <c r="J1856" t="s">
        <v>39</v>
      </c>
      <c r="K1856" t="b">
        <v>0</v>
      </c>
      <c r="L1856">
        <v>1</v>
      </c>
      <c r="M1856">
        <v>1</v>
      </c>
      <c r="N1856">
        <v>0</v>
      </c>
      <c r="O1856">
        <v>1</v>
      </c>
      <c r="P1856">
        <v>1</v>
      </c>
      <c r="Q1856">
        <v>0</v>
      </c>
    </row>
    <row r="1857" spans="1:17" x14ac:dyDescent="0.3">
      <c r="A1857" t="s">
        <v>41</v>
      </c>
      <c r="B1857">
        <v>98000</v>
      </c>
      <c r="C1857">
        <v>114000</v>
      </c>
      <c r="D1857">
        <f>AVERAGE(Table_Data[[#This Row],[Salary (Min)]:[Salary (Max)]])</f>
        <v>106000</v>
      </c>
      <c r="E1857" t="s">
        <v>6447</v>
      </c>
      <c r="F1857" t="s">
        <v>1193</v>
      </c>
      <c r="G1857" t="s">
        <v>7883</v>
      </c>
      <c r="H1857" t="s">
        <v>28</v>
      </c>
      <c r="I1857" t="s">
        <v>29</v>
      </c>
      <c r="J1857" t="s">
        <v>75</v>
      </c>
      <c r="K1857" t="b">
        <v>0</v>
      </c>
      <c r="L1857">
        <v>0</v>
      </c>
      <c r="M1857">
        <v>0</v>
      </c>
      <c r="N1857">
        <v>0</v>
      </c>
      <c r="O1857">
        <v>0</v>
      </c>
      <c r="P1857">
        <v>0</v>
      </c>
      <c r="Q1857">
        <v>0</v>
      </c>
    </row>
    <row r="1858" spans="1:17" x14ac:dyDescent="0.3">
      <c r="A1858" t="s">
        <v>41</v>
      </c>
      <c r="B1858">
        <v>98000</v>
      </c>
      <c r="C1858">
        <v>114000</v>
      </c>
      <c r="D1858">
        <f>AVERAGE(Table_Data[[#This Row],[Salary (Min)]:[Salary (Max)]])</f>
        <v>106000</v>
      </c>
      <c r="E1858" t="s">
        <v>6247</v>
      </c>
      <c r="F1858" t="s">
        <v>19</v>
      </c>
      <c r="G1858" t="s">
        <v>7692</v>
      </c>
      <c r="H1858" t="s">
        <v>51</v>
      </c>
      <c r="I1858" t="s">
        <v>46</v>
      </c>
      <c r="J1858" t="s">
        <v>47</v>
      </c>
      <c r="K1858" t="b">
        <v>0</v>
      </c>
      <c r="L1858">
        <v>1</v>
      </c>
      <c r="M1858">
        <v>1</v>
      </c>
      <c r="N1858">
        <v>0</v>
      </c>
      <c r="O1858">
        <v>0</v>
      </c>
      <c r="P1858">
        <v>0</v>
      </c>
      <c r="Q1858">
        <v>1</v>
      </c>
    </row>
    <row r="1859" spans="1:17" x14ac:dyDescent="0.3">
      <c r="A1859" t="s">
        <v>41</v>
      </c>
      <c r="B1859">
        <v>98000</v>
      </c>
      <c r="C1859">
        <v>114000</v>
      </c>
      <c r="D1859">
        <f>AVERAGE(Table_Data[[#This Row],[Salary (Min)]:[Salary (Max)]])</f>
        <v>106000</v>
      </c>
      <c r="E1859" t="s">
        <v>6227</v>
      </c>
      <c r="F1859" t="s">
        <v>19</v>
      </c>
      <c r="G1859" t="s">
        <v>7692</v>
      </c>
      <c r="H1859" t="s">
        <v>118</v>
      </c>
      <c r="I1859" t="s">
        <v>119</v>
      </c>
      <c r="J1859" t="s">
        <v>160</v>
      </c>
      <c r="K1859" t="b">
        <v>0</v>
      </c>
      <c r="L1859">
        <v>0</v>
      </c>
      <c r="M1859">
        <v>0</v>
      </c>
      <c r="N1859">
        <v>0</v>
      </c>
      <c r="O1859">
        <v>0</v>
      </c>
      <c r="P1859">
        <v>0</v>
      </c>
      <c r="Q1859">
        <v>0</v>
      </c>
    </row>
    <row r="1860" spans="1:17" x14ac:dyDescent="0.3">
      <c r="A1860" t="s">
        <v>41</v>
      </c>
      <c r="B1860">
        <v>98000</v>
      </c>
      <c r="C1860">
        <v>114000</v>
      </c>
      <c r="D1860">
        <f>AVERAGE(Table_Data[[#This Row],[Salary (Min)]:[Salary (Max)]])</f>
        <v>106000</v>
      </c>
      <c r="E1860" t="s">
        <v>6443</v>
      </c>
      <c r="F1860" t="s">
        <v>19</v>
      </c>
      <c r="G1860" t="s">
        <v>7692</v>
      </c>
      <c r="H1860" t="s">
        <v>51</v>
      </c>
      <c r="I1860" t="s">
        <v>222</v>
      </c>
      <c r="J1860" t="s">
        <v>39</v>
      </c>
      <c r="K1860" t="b">
        <v>0</v>
      </c>
      <c r="L1860">
        <v>1</v>
      </c>
      <c r="M1860">
        <v>0</v>
      </c>
      <c r="N1860">
        <v>0</v>
      </c>
      <c r="O1860">
        <v>1</v>
      </c>
      <c r="P1860">
        <v>0</v>
      </c>
      <c r="Q1860">
        <v>1</v>
      </c>
    </row>
    <row r="1861" spans="1:17" x14ac:dyDescent="0.3">
      <c r="A1861" t="s">
        <v>41</v>
      </c>
      <c r="B1861">
        <v>98000</v>
      </c>
      <c r="C1861">
        <v>114000</v>
      </c>
      <c r="D1861">
        <f>AVERAGE(Table_Data[[#This Row],[Salary (Min)]:[Salary (Max)]])</f>
        <v>106000</v>
      </c>
      <c r="E1861" t="s">
        <v>6444</v>
      </c>
      <c r="F1861" t="s">
        <v>1286</v>
      </c>
      <c r="G1861" t="s">
        <v>7884</v>
      </c>
      <c r="H1861" t="s">
        <v>20</v>
      </c>
      <c r="I1861" t="s">
        <v>222</v>
      </c>
      <c r="J1861" t="s">
        <v>24</v>
      </c>
      <c r="K1861" t="b">
        <v>0</v>
      </c>
      <c r="L1861">
        <v>0</v>
      </c>
      <c r="M1861">
        <v>0</v>
      </c>
      <c r="N1861">
        <v>0</v>
      </c>
      <c r="O1861">
        <v>0</v>
      </c>
      <c r="P1861">
        <v>0</v>
      </c>
      <c r="Q1861">
        <v>0</v>
      </c>
    </row>
    <row r="1862" spans="1:17" x14ac:dyDescent="0.3">
      <c r="A1862" t="s">
        <v>41</v>
      </c>
      <c r="B1862">
        <v>98000</v>
      </c>
      <c r="C1862">
        <v>114000</v>
      </c>
      <c r="D1862">
        <f>AVERAGE(Table_Data[[#This Row],[Salary (Min)]:[Salary (Max)]])</f>
        <v>106000</v>
      </c>
      <c r="E1862" t="s">
        <v>6445</v>
      </c>
      <c r="F1862" t="s">
        <v>19</v>
      </c>
      <c r="G1862" t="s">
        <v>7692</v>
      </c>
      <c r="H1862" t="s">
        <v>91</v>
      </c>
      <c r="I1862" t="s">
        <v>99</v>
      </c>
      <c r="J1862" t="s">
        <v>106</v>
      </c>
      <c r="K1862" t="b">
        <v>0</v>
      </c>
      <c r="L1862">
        <v>1</v>
      </c>
      <c r="M1862">
        <v>0</v>
      </c>
      <c r="N1862">
        <v>0</v>
      </c>
      <c r="O1862">
        <v>0</v>
      </c>
      <c r="P1862">
        <v>0</v>
      </c>
      <c r="Q1862">
        <v>1</v>
      </c>
    </row>
    <row r="1863" spans="1:17" x14ac:dyDescent="0.3">
      <c r="A1863" t="s">
        <v>6172</v>
      </c>
      <c r="B1863">
        <v>98000</v>
      </c>
      <c r="C1863">
        <v>114000</v>
      </c>
      <c r="D1863">
        <f>AVERAGE(Table_Data[[#This Row],[Salary (Min)]:[Salary (Max)]])</f>
        <v>106000</v>
      </c>
      <c r="E1863" t="s">
        <v>6434</v>
      </c>
      <c r="F1863" t="s">
        <v>1232</v>
      </c>
      <c r="G1863" t="s">
        <v>7885</v>
      </c>
      <c r="H1863" t="s">
        <v>35</v>
      </c>
      <c r="I1863" t="s">
        <v>66</v>
      </c>
      <c r="J1863" t="s">
        <v>160</v>
      </c>
      <c r="K1863" t="b">
        <v>0</v>
      </c>
      <c r="L1863">
        <v>1</v>
      </c>
      <c r="M1863">
        <v>1</v>
      </c>
      <c r="N1863">
        <v>0</v>
      </c>
      <c r="O1863">
        <v>1</v>
      </c>
      <c r="P1863">
        <v>0</v>
      </c>
      <c r="Q1863">
        <v>1</v>
      </c>
    </row>
    <row r="1864" spans="1:17" x14ac:dyDescent="0.3">
      <c r="A1864" t="s">
        <v>41</v>
      </c>
      <c r="B1864">
        <v>98000</v>
      </c>
      <c r="C1864">
        <v>114000</v>
      </c>
      <c r="D1864">
        <f>AVERAGE(Table_Data[[#This Row],[Salary (Min)]:[Salary (Max)]])</f>
        <v>106000</v>
      </c>
      <c r="E1864" t="s">
        <v>6288</v>
      </c>
      <c r="F1864" t="s">
        <v>19</v>
      </c>
      <c r="G1864" t="s">
        <v>7692</v>
      </c>
      <c r="H1864" t="s">
        <v>28</v>
      </c>
      <c r="I1864" t="s">
        <v>29</v>
      </c>
      <c r="J1864" t="s">
        <v>75</v>
      </c>
      <c r="K1864" t="b">
        <v>0</v>
      </c>
      <c r="L1864">
        <v>0</v>
      </c>
      <c r="M1864">
        <v>0</v>
      </c>
      <c r="N1864">
        <v>0</v>
      </c>
      <c r="O1864">
        <v>0</v>
      </c>
      <c r="P1864">
        <v>0</v>
      </c>
      <c r="Q1864">
        <v>1</v>
      </c>
    </row>
    <row r="1865" spans="1:17" x14ac:dyDescent="0.3">
      <c r="A1865" t="s">
        <v>41</v>
      </c>
      <c r="B1865">
        <v>98000</v>
      </c>
      <c r="C1865">
        <v>114000</v>
      </c>
      <c r="D1865">
        <f>AVERAGE(Table_Data[[#This Row],[Salary (Min)]:[Salary (Max)]])</f>
        <v>106000</v>
      </c>
      <c r="E1865" t="s">
        <v>6381</v>
      </c>
      <c r="F1865" t="s">
        <v>19</v>
      </c>
      <c r="G1865" t="s">
        <v>7692</v>
      </c>
      <c r="H1865" t="s">
        <v>20</v>
      </c>
      <c r="I1865" t="s">
        <v>29</v>
      </c>
      <c r="J1865" t="s">
        <v>47</v>
      </c>
      <c r="K1865" t="b">
        <v>0</v>
      </c>
      <c r="L1865">
        <v>1</v>
      </c>
      <c r="M1865">
        <v>0</v>
      </c>
      <c r="N1865">
        <v>0</v>
      </c>
      <c r="O1865">
        <v>0</v>
      </c>
      <c r="P1865">
        <v>0</v>
      </c>
      <c r="Q1865">
        <v>1</v>
      </c>
    </row>
    <row r="1866" spans="1:17" x14ac:dyDescent="0.3">
      <c r="A1866" t="s">
        <v>41</v>
      </c>
      <c r="B1866">
        <v>98000</v>
      </c>
      <c r="C1866">
        <v>114000</v>
      </c>
      <c r="D1866">
        <f>AVERAGE(Table_Data[[#This Row],[Salary (Min)]:[Salary (Max)]])</f>
        <v>106000</v>
      </c>
      <c r="E1866" t="s">
        <v>6358</v>
      </c>
      <c r="F1866" t="s">
        <v>474</v>
      </c>
      <c r="G1866" t="s">
        <v>7816</v>
      </c>
      <c r="H1866" t="s">
        <v>28</v>
      </c>
      <c r="I1866" t="s">
        <v>58</v>
      </c>
      <c r="J1866" t="s">
        <v>132</v>
      </c>
      <c r="K1866" t="b">
        <v>0</v>
      </c>
      <c r="L1866">
        <v>1</v>
      </c>
      <c r="M1866">
        <v>0</v>
      </c>
      <c r="N1866">
        <v>0</v>
      </c>
      <c r="O1866">
        <v>0</v>
      </c>
      <c r="P1866">
        <v>0</v>
      </c>
      <c r="Q1866">
        <v>1</v>
      </c>
    </row>
    <row r="1867" spans="1:17" x14ac:dyDescent="0.3">
      <c r="A1867" t="s">
        <v>41</v>
      </c>
      <c r="B1867">
        <v>98000</v>
      </c>
      <c r="C1867">
        <v>114000</v>
      </c>
      <c r="D1867">
        <f>AVERAGE(Table_Data[[#This Row],[Salary (Min)]:[Salary (Max)]])</f>
        <v>106000</v>
      </c>
      <c r="E1867" t="s">
        <v>6433</v>
      </c>
      <c r="F1867" t="s">
        <v>19</v>
      </c>
      <c r="G1867" t="s">
        <v>7692</v>
      </c>
      <c r="H1867" t="s">
        <v>51</v>
      </c>
      <c r="I1867" t="s">
        <v>58</v>
      </c>
      <c r="J1867" t="s">
        <v>39</v>
      </c>
      <c r="K1867" t="b">
        <v>0</v>
      </c>
      <c r="L1867">
        <v>0</v>
      </c>
      <c r="M1867">
        <v>1</v>
      </c>
      <c r="N1867">
        <v>0</v>
      </c>
      <c r="O1867">
        <v>0</v>
      </c>
      <c r="P1867">
        <v>0</v>
      </c>
      <c r="Q1867">
        <v>0</v>
      </c>
    </row>
    <row r="1868" spans="1:17" x14ac:dyDescent="0.3">
      <c r="A1868" t="s">
        <v>41</v>
      </c>
      <c r="B1868">
        <v>98000</v>
      </c>
      <c r="C1868">
        <v>114000</v>
      </c>
      <c r="D1868">
        <f>AVERAGE(Table_Data[[#This Row],[Salary (Min)]:[Salary (Max)]])</f>
        <v>106000</v>
      </c>
      <c r="E1868" t="s">
        <v>6247</v>
      </c>
      <c r="F1868" t="s">
        <v>474</v>
      </c>
      <c r="G1868" t="s">
        <v>7816</v>
      </c>
      <c r="H1868" t="s">
        <v>51</v>
      </c>
      <c r="I1868" t="s">
        <v>46</v>
      </c>
      <c r="J1868" t="s">
        <v>47</v>
      </c>
      <c r="K1868" t="b">
        <v>0</v>
      </c>
      <c r="L1868">
        <v>1</v>
      </c>
      <c r="M1868">
        <v>0</v>
      </c>
      <c r="N1868">
        <v>0</v>
      </c>
      <c r="O1868">
        <v>0</v>
      </c>
      <c r="P1868">
        <v>1</v>
      </c>
      <c r="Q1868">
        <v>1</v>
      </c>
    </row>
    <row r="1869" spans="1:17" x14ac:dyDescent="0.3">
      <c r="A1869" t="s">
        <v>41</v>
      </c>
      <c r="B1869">
        <v>98000</v>
      </c>
      <c r="C1869">
        <v>114000</v>
      </c>
      <c r="D1869">
        <f>AVERAGE(Table_Data[[#This Row],[Salary (Min)]:[Salary (Max)]])</f>
        <v>106000</v>
      </c>
      <c r="E1869" t="s">
        <v>6416</v>
      </c>
      <c r="F1869" t="s">
        <v>19</v>
      </c>
      <c r="G1869" t="s">
        <v>7692</v>
      </c>
      <c r="H1869" t="s">
        <v>35</v>
      </c>
      <c r="I1869" t="s">
        <v>58</v>
      </c>
      <c r="J1869" t="s">
        <v>86</v>
      </c>
      <c r="K1869" t="b">
        <v>0</v>
      </c>
      <c r="L1869">
        <v>0</v>
      </c>
      <c r="M1869">
        <v>0</v>
      </c>
      <c r="N1869">
        <v>0</v>
      </c>
      <c r="O1869">
        <v>0</v>
      </c>
      <c r="P1869">
        <v>0</v>
      </c>
      <c r="Q1869">
        <v>0</v>
      </c>
    </row>
    <row r="1870" spans="1:17" x14ac:dyDescent="0.3">
      <c r="A1870" t="s">
        <v>41</v>
      </c>
      <c r="B1870">
        <v>98000</v>
      </c>
      <c r="C1870">
        <v>114000</v>
      </c>
      <c r="D1870">
        <f>AVERAGE(Table_Data[[#This Row],[Salary (Min)]:[Salary (Max)]])</f>
        <v>106000</v>
      </c>
      <c r="E1870" t="s">
        <v>6435</v>
      </c>
      <c r="F1870" t="s">
        <v>1240</v>
      </c>
      <c r="G1870" t="s">
        <v>7819</v>
      </c>
      <c r="H1870" t="s">
        <v>118</v>
      </c>
      <c r="I1870" t="s">
        <v>222</v>
      </c>
      <c r="J1870" t="s">
        <v>39</v>
      </c>
      <c r="K1870" t="b">
        <v>0</v>
      </c>
      <c r="L1870">
        <v>1</v>
      </c>
      <c r="M1870">
        <v>1</v>
      </c>
      <c r="N1870">
        <v>0</v>
      </c>
      <c r="O1870">
        <v>0</v>
      </c>
      <c r="P1870">
        <v>0</v>
      </c>
      <c r="Q1870">
        <v>0</v>
      </c>
    </row>
    <row r="1871" spans="1:17" x14ac:dyDescent="0.3">
      <c r="A1871" t="s">
        <v>41</v>
      </c>
      <c r="B1871">
        <v>98000</v>
      </c>
      <c r="C1871">
        <v>114000</v>
      </c>
      <c r="D1871">
        <f>AVERAGE(Table_Data[[#This Row],[Salary (Min)]:[Salary (Max)]])</f>
        <v>106000</v>
      </c>
      <c r="E1871" t="s">
        <v>6437</v>
      </c>
      <c r="F1871" t="s">
        <v>19</v>
      </c>
      <c r="G1871" t="s">
        <v>7692</v>
      </c>
      <c r="H1871" t="s">
        <v>91</v>
      </c>
      <c r="I1871" t="s">
        <v>46</v>
      </c>
      <c r="J1871" t="s">
        <v>155</v>
      </c>
      <c r="K1871" t="b">
        <v>0</v>
      </c>
      <c r="L1871">
        <v>1</v>
      </c>
      <c r="M1871">
        <v>1</v>
      </c>
      <c r="N1871">
        <v>0</v>
      </c>
      <c r="O1871">
        <v>1</v>
      </c>
      <c r="P1871">
        <v>0</v>
      </c>
      <c r="Q1871">
        <v>0</v>
      </c>
    </row>
    <row r="1872" spans="1:17" x14ac:dyDescent="0.3">
      <c r="A1872" t="s">
        <v>41</v>
      </c>
      <c r="B1872">
        <v>98000</v>
      </c>
      <c r="C1872">
        <v>114000</v>
      </c>
      <c r="D1872">
        <f>AVERAGE(Table_Data[[#This Row],[Salary (Min)]:[Salary (Max)]])</f>
        <v>106000</v>
      </c>
      <c r="E1872" t="s">
        <v>6155</v>
      </c>
      <c r="F1872" t="s">
        <v>19</v>
      </c>
      <c r="G1872" t="s">
        <v>7692</v>
      </c>
      <c r="H1872" t="s">
        <v>51</v>
      </c>
      <c r="I1872" t="s">
        <v>80</v>
      </c>
      <c r="J1872" t="s">
        <v>39</v>
      </c>
      <c r="K1872" t="b">
        <v>0</v>
      </c>
      <c r="L1872">
        <v>1</v>
      </c>
      <c r="M1872">
        <v>1</v>
      </c>
      <c r="N1872">
        <v>0</v>
      </c>
      <c r="O1872">
        <v>0</v>
      </c>
      <c r="P1872">
        <v>0</v>
      </c>
      <c r="Q1872">
        <v>1</v>
      </c>
    </row>
    <row r="1873" spans="1:17" x14ac:dyDescent="0.3">
      <c r="A1873" t="s">
        <v>41</v>
      </c>
      <c r="B1873">
        <v>98000</v>
      </c>
      <c r="C1873">
        <v>114000</v>
      </c>
      <c r="D1873">
        <f>AVERAGE(Table_Data[[#This Row],[Salary (Min)]:[Salary (Max)]])</f>
        <v>106000</v>
      </c>
      <c r="E1873" t="s">
        <v>6365</v>
      </c>
      <c r="F1873" t="s">
        <v>1251</v>
      </c>
      <c r="G1873" t="s">
        <v>7886</v>
      </c>
      <c r="H1873" t="s">
        <v>51</v>
      </c>
      <c r="I1873" t="s">
        <v>46</v>
      </c>
      <c r="J1873" t="s">
        <v>47</v>
      </c>
      <c r="K1873" t="b">
        <v>0</v>
      </c>
      <c r="L1873">
        <v>0</v>
      </c>
      <c r="M1873">
        <v>0</v>
      </c>
      <c r="N1873">
        <v>0</v>
      </c>
      <c r="O1873">
        <v>0</v>
      </c>
      <c r="P1873">
        <v>0</v>
      </c>
      <c r="Q1873">
        <v>0</v>
      </c>
    </row>
    <row r="1874" spans="1:17" x14ac:dyDescent="0.3">
      <c r="A1874" t="s">
        <v>6172</v>
      </c>
      <c r="B1874">
        <v>98000</v>
      </c>
      <c r="C1874">
        <v>114000</v>
      </c>
      <c r="D1874">
        <f>AVERAGE(Table_Data[[#This Row],[Salary (Min)]:[Salary (Max)]])</f>
        <v>106000</v>
      </c>
      <c r="E1874" t="s">
        <v>6211</v>
      </c>
      <c r="F1874" t="s">
        <v>19</v>
      </c>
      <c r="G1874" t="s">
        <v>7692</v>
      </c>
      <c r="H1874" t="s">
        <v>118</v>
      </c>
      <c r="I1874" t="s">
        <v>222</v>
      </c>
      <c r="J1874" t="s">
        <v>47</v>
      </c>
      <c r="K1874" t="b">
        <v>0</v>
      </c>
      <c r="L1874">
        <v>1</v>
      </c>
      <c r="M1874">
        <v>0</v>
      </c>
      <c r="N1874">
        <v>0</v>
      </c>
      <c r="O1874">
        <v>0</v>
      </c>
      <c r="P1874">
        <v>0</v>
      </c>
      <c r="Q1874">
        <v>1</v>
      </c>
    </row>
    <row r="1875" spans="1:17" x14ac:dyDescent="0.3">
      <c r="A1875" t="s">
        <v>41</v>
      </c>
      <c r="B1875">
        <v>98000</v>
      </c>
      <c r="C1875">
        <v>114000</v>
      </c>
      <c r="D1875">
        <f>AVERAGE(Table_Data[[#This Row],[Salary (Min)]:[Salary (Max)]])</f>
        <v>106000</v>
      </c>
      <c r="E1875" t="s">
        <v>6385</v>
      </c>
      <c r="F1875" t="s">
        <v>19</v>
      </c>
      <c r="G1875" t="s">
        <v>7692</v>
      </c>
      <c r="H1875" t="s">
        <v>28</v>
      </c>
      <c r="I1875" t="s">
        <v>178</v>
      </c>
      <c r="J1875" t="s">
        <v>132</v>
      </c>
      <c r="K1875" t="b">
        <v>0</v>
      </c>
      <c r="L1875">
        <v>0</v>
      </c>
      <c r="M1875">
        <v>0</v>
      </c>
      <c r="N1875">
        <v>0</v>
      </c>
      <c r="O1875">
        <v>0</v>
      </c>
      <c r="P1875">
        <v>0</v>
      </c>
      <c r="Q1875">
        <v>0</v>
      </c>
    </row>
    <row r="1876" spans="1:17" x14ac:dyDescent="0.3">
      <c r="A1876" t="s">
        <v>41</v>
      </c>
      <c r="B1876">
        <v>98000</v>
      </c>
      <c r="C1876">
        <v>114000</v>
      </c>
      <c r="D1876">
        <f>AVERAGE(Table_Data[[#This Row],[Salary (Min)]:[Salary (Max)]])</f>
        <v>106000</v>
      </c>
      <c r="E1876" t="s">
        <v>6436</v>
      </c>
      <c r="F1876" t="s">
        <v>19</v>
      </c>
      <c r="G1876" t="s">
        <v>7692</v>
      </c>
      <c r="H1876" t="s">
        <v>35</v>
      </c>
      <c r="I1876" t="s">
        <v>29</v>
      </c>
      <c r="J1876" t="s">
        <v>31</v>
      </c>
      <c r="K1876" t="b">
        <v>0</v>
      </c>
      <c r="L1876">
        <v>1</v>
      </c>
      <c r="M1876">
        <v>0</v>
      </c>
      <c r="N1876">
        <v>0</v>
      </c>
      <c r="O1876">
        <v>0</v>
      </c>
      <c r="P1876">
        <v>0</v>
      </c>
      <c r="Q1876">
        <v>1</v>
      </c>
    </row>
    <row r="1877" spans="1:17" x14ac:dyDescent="0.3">
      <c r="A1877" t="s">
        <v>41</v>
      </c>
      <c r="B1877">
        <v>99000</v>
      </c>
      <c r="C1877">
        <v>178000</v>
      </c>
      <c r="D1877">
        <f>AVERAGE(Table_Data[[#This Row],[Salary (Min)]:[Salary (Max)]])</f>
        <v>138500</v>
      </c>
      <c r="E1877" t="s">
        <v>7465</v>
      </c>
      <c r="F1877" t="s">
        <v>154</v>
      </c>
      <c r="G1877" t="s">
        <v>7804</v>
      </c>
      <c r="H1877" t="s">
        <v>51</v>
      </c>
      <c r="I1877" t="s">
        <v>178</v>
      </c>
      <c r="J1877" t="s">
        <v>39</v>
      </c>
      <c r="K1877" t="b">
        <v>0</v>
      </c>
      <c r="L1877">
        <v>1</v>
      </c>
      <c r="M1877">
        <v>0</v>
      </c>
      <c r="N1877">
        <v>0</v>
      </c>
      <c r="O1877">
        <v>0</v>
      </c>
      <c r="P1877">
        <v>0</v>
      </c>
      <c r="Q1877">
        <v>1</v>
      </c>
    </row>
    <row r="1878" spans="1:17" x14ac:dyDescent="0.3">
      <c r="A1878" t="s">
        <v>41</v>
      </c>
      <c r="B1878">
        <v>99000</v>
      </c>
      <c r="C1878">
        <v>178000</v>
      </c>
      <c r="D1878">
        <f>AVERAGE(Table_Data[[#This Row],[Salary (Min)]:[Salary (Max)]])</f>
        <v>138500</v>
      </c>
      <c r="E1878" t="s">
        <v>7466</v>
      </c>
      <c r="F1878" t="s">
        <v>1909</v>
      </c>
      <c r="G1878" t="s">
        <v>7807</v>
      </c>
      <c r="H1878" t="s">
        <v>35</v>
      </c>
      <c r="I1878" t="s">
        <v>2120</v>
      </c>
      <c r="J1878" t="s">
        <v>39</v>
      </c>
      <c r="K1878" t="b">
        <v>0</v>
      </c>
      <c r="L1878">
        <v>1</v>
      </c>
      <c r="M1878">
        <v>0</v>
      </c>
      <c r="N1878">
        <v>0</v>
      </c>
      <c r="O1878">
        <v>0</v>
      </c>
      <c r="P1878">
        <v>1</v>
      </c>
      <c r="Q1878">
        <v>1</v>
      </c>
    </row>
    <row r="1879" spans="1:17" x14ac:dyDescent="0.3">
      <c r="A1879" t="s">
        <v>41</v>
      </c>
      <c r="B1879">
        <v>99000</v>
      </c>
      <c r="C1879">
        <v>178000</v>
      </c>
      <c r="D1879">
        <f>AVERAGE(Table_Data[[#This Row],[Salary (Min)]:[Salary (Max)]])</f>
        <v>138500</v>
      </c>
      <c r="E1879" t="s">
        <v>7215</v>
      </c>
      <c r="F1879" t="s">
        <v>154</v>
      </c>
      <c r="G1879" t="s">
        <v>7804</v>
      </c>
      <c r="H1879" t="s">
        <v>72</v>
      </c>
      <c r="I1879" t="s">
        <v>222</v>
      </c>
      <c r="J1879" t="s">
        <v>229</v>
      </c>
      <c r="K1879" t="b">
        <v>0</v>
      </c>
      <c r="L1879">
        <v>0</v>
      </c>
      <c r="M1879">
        <v>0</v>
      </c>
      <c r="N1879">
        <v>0</v>
      </c>
      <c r="O1879">
        <v>0</v>
      </c>
      <c r="P1879">
        <v>0</v>
      </c>
      <c r="Q1879">
        <v>0</v>
      </c>
    </row>
    <row r="1880" spans="1:17" x14ac:dyDescent="0.3">
      <c r="A1880" t="s">
        <v>41</v>
      </c>
      <c r="B1880">
        <v>99000</v>
      </c>
      <c r="C1880">
        <v>178000</v>
      </c>
      <c r="D1880">
        <f>AVERAGE(Table_Data[[#This Row],[Salary (Min)]:[Salary (Max)]])</f>
        <v>138500</v>
      </c>
      <c r="E1880" t="s">
        <v>7461</v>
      </c>
      <c r="F1880" t="s">
        <v>154</v>
      </c>
      <c r="G1880" t="s">
        <v>7804</v>
      </c>
      <c r="H1880" t="s">
        <v>91</v>
      </c>
      <c r="I1880" t="s">
        <v>37</v>
      </c>
      <c r="J1880" t="s">
        <v>155</v>
      </c>
      <c r="K1880" t="b">
        <v>0</v>
      </c>
      <c r="L1880">
        <v>0</v>
      </c>
      <c r="M1880">
        <v>0</v>
      </c>
      <c r="N1880">
        <v>0</v>
      </c>
      <c r="O1880">
        <v>0</v>
      </c>
      <c r="P1880">
        <v>0</v>
      </c>
      <c r="Q1880">
        <v>1</v>
      </c>
    </row>
    <row r="1881" spans="1:17" x14ac:dyDescent="0.3">
      <c r="A1881" t="s">
        <v>41</v>
      </c>
      <c r="B1881">
        <v>99000</v>
      </c>
      <c r="C1881">
        <v>178000</v>
      </c>
      <c r="D1881">
        <f>AVERAGE(Table_Data[[#This Row],[Salary (Min)]:[Salary (Max)]])</f>
        <v>138500</v>
      </c>
      <c r="E1881" t="s">
        <v>7463</v>
      </c>
      <c r="F1881" t="s">
        <v>154</v>
      </c>
      <c r="G1881" t="s">
        <v>7804</v>
      </c>
      <c r="H1881" t="s">
        <v>20</v>
      </c>
      <c r="I1881" t="s">
        <v>37</v>
      </c>
      <c r="J1881" t="s">
        <v>39</v>
      </c>
      <c r="K1881" t="b">
        <v>1</v>
      </c>
      <c r="L1881">
        <v>0</v>
      </c>
      <c r="M1881">
        <v>0</v>
      </c>
      <c r="N1881">
        <v>0</v>
      </c>
      <c r="O1881">
        <v>0</v>
      </c>
      <c r="P1881">
        <v>0</v>
      </c>
      <c r="Q1881">
        <v>0</v>
      </c>
    </row>
    <row r="1882" spans="1:17" x14ac:dyDescent="0.3">
      <c r="A1882" t="s">
        <v>41</v>
      </c>
      <c r="B1882">
        <v>99000</v>
      </c>
      <c r="C1882">
        <v>178000</v>
      </c>
      <c r="D1882">
        <f>AVERAGE(Table_Data[[#This Row],[Salary (Min)]:[Salary (Max)]])</f>
        <v>138500</v>
      </c>
      <c r="E1882" t="s">
        <v>7470</v>
      </c>
      <c r="F1882" t="s">
        <v>154</v>
      </c>
      <c r="G1882" t="s">
        <v>7804</v>
      </c>
      <c r="H1882" t="s">
        <v>35</v>
      </c>
      <c r="I1882" t="s">
        <v>37</v>
      </c>
      <c r="J1882" t="s">
        <v>31</v>
      </c>
      <c r="K1882" t="b">
        <v>0</v>
      </c>
      <c r="L1882">
        <v>1</v>
      </c>
      <c r="M1882">
        <v>0</v>
      </c>
      <c r="N1882">
        <v>0</v>
      </c>
      <c r="O1882">
        <v>0</v>
      </c>
      <c r="P1882">
        <v>0</v>
      </c>
      <c r="Q1882">
        <v>1</v>
      </c>
    </row>
    <row r="1883" spans="1:17" x14ac:dyDescent="0.3">
      <c r="A1883" t="s">
        <v>41</v>
      </c>
      <c r="B1883">
        <v>99000</v>
      </c>
      <c r="C1883">
        <v>178000</v>
      </c>
      <c r="D1883">
        <f>AVERAGE(Table_Data[[#This Row],[Salary (Min)]:[Salary (Max)]])</f>
        <v>138500</v>
      </c>
      <c r="E1883" t="s">
        <v>7468</v>
      </c>
      <c r="F1883" t="s">
        <v>154</v>
      </c>
      <c r="G1883" t="s">
        <v>7804</v>
      </c>
      <c r="H1883" t="s">
        <v>35</v>
      </c>
      <c r="I1883" t="s">
        <v>282</v>
      </c>
      <c r="J1883" t="s">
        <v>39</v>
      </c>
      <c r="K1883" t="b">
        <v>0</v>
      </c>
      <c r="L1883">
        <v>0</v>
      </c>
      <c r="M1883">
        <v>0</v>
      </c>
      <c r="N1883">
        <v>0</v>
      </c>
      <c r="O1883">
        <v>0</v>
      </c>
      <c r="P1883">
        <v>0</v>
      </c>
      <c r="Q1883">
        <v>0</v>
      </c>
    </row>
    <row r="1884" spans="1:17" x14ac:dyDescent="0.3">
      <c r="A1884" t="s">
        <v>41</v>
      </c>
      <c r="B1884">
        <v>99000</v>
      </c>
      <c r="C1884">
        <v>178000</v>
      </c>
      <c r="D1884">
        <f>AVERAGE(Table_Data[[#This Row],[Salary (Min)]:[Salary (Max)]])</f>
        <v>138500</v>
      </c>
      <c r="E1884" t="s">
        <v>6542</v>
      </c>
      <c r="F1884" t="s">
        <v>154</v>
      </c>
      <c r="G1884" t="s">
        <v>7804</v>
      </c>
      <c r="H1884" t="s">
        <v>35</v>
      </c>
      <c r="I1884" t="s">
        <v>222</v>
      </c>
      <c r="J1884" t="s">
        <v>24</v>
      </c>
      <c r="K1884" t="b">
        <v>0</v>
      </c>
      <c r="L1884">
        <v>0</v>
      </c>
      <c r="M1884">
        <v>0</v>
      </c>
      <c r="N1884">
        <v>0</v>
      </c>
      <c r="O1884">
        <v>0</v>
      </c>
      <c r="P1884">
        <v>0</v>
      </c>
      <c r="Q1884">
        <v>1</v>
      </c>
    </row>
    <row r="1885" spans="1:17" x14ac:dyDescent="0.3">
      <c r="A1885" t="s">
        <v>41</v>
      </c>
      <c r="B1885">
        <v>99000</v>
      </c>
      <c r="C1885">
        <v>178000</v>
      </c>
      <c r="D1885">
        <f>AVERAGE(Table_Data[[#This Row],[Salary (Min)]:[Salary (Max)]])</f>
        <v>138500</v>
      </c>
      <c r="E1885" t="s">
        <v>7457</v>
      </c>
      <c r="F1885" t="s">
        <v>154</v>
      </c>
      <c r="G1885" t="s">
        <v>7804</v>
      </c>
      <c r="H1885" t="s">
        <v>28</v>
      </c>
      <c r="I1885" t="s">
        <v>29</v>
      </c>
      <c r="J1885" t="s">
        <v>47</v>
      </c>
      <c r="K1885" t="b">
        <v>0</v>
      </c>
      <c r="L1885">
        <v>1</v>
      </c>
      <c r="M1885">
        <v>0</v>
      </c>
      <c r="N1885">
        <v>0</v>
      </c>
      <c r="O1885">
        <v>0</v>
      </c>
      <c r="P1885">
        <v>0</v>
      </c>
      <c r="Q1885">
        <v>1</v>
      </c>
    </row>
    <row r="1886" spans="1:17" x14ac:dyDescent="0.3">
      <c r="A1886" t="s">
        <v>41</v>
      </c>
      <c r="B1886">
        <v>99000</v>
      </c>
      <c r="C1886">
        <v>178000</v>
      </c>
      <c r="D1886">
        <f>AVERAGE(Table_Data[[#This Row],[Salary (Min)]:[Salary (Max)]])</f>
        <v>138500</v>
      </c>
      <c r="E1886" t="s">
        <v>7467</v>
      </c>
      <c r="F1886" t="s">
        <v>5368</v>
      </c>
      <c r="G1886" t="s">
        <v>7860</v>
      </c>
      <c r="H1886" t="s">
        <v>118</v>
      </c>
      <c r="I1886" t="s">
        <v>58</v>
      </c>
      <c r="J1886" t="s">
        <v>39</v>
      </c>
      <c r="K1886" t="b">
        <v>0</v>
      </c>
      <c r="L1886">
        <v>1</v>
      </c>
      <c r="M1886">
        <v>0</v>
      </c>
      <c r="N1886">
        <v>0</v>
      </c>
      <c r="O1886">
        <v>0</v>
      </c>
      <c r="P1886">
        <v>0</v>
      </c>
      <c r="Q1886">
        <v>1</v>
      </c>
    </row>
    <row r="1887" spans="1:17" x14ac:dyDescent="0.3">
      <c r="A1887" t="s">
        <v>6172</v>
      </c>
      <c r="B1887">
        <v>99000</v>
      </c>
      <c r="C1887">
        <v>178000</v>
      </c>
      <c r="D1887">
        <f>AVERAGE(Table_Data[[#This Row],[Salary (Min)]:[Salary (Max)]])</f>
        <v>138500</v>
      </c>
      <c r="E1887" t="s">
        <v>7451</v>
      </c>
      <c r="F1887" t="s">
        <v>154</v>
      </c>
      <c r="G1887" t="s">
        <v>7804</v>
      </c>
      <c r="H1887" t="s">
        <v>91</v>
      </c>
      <c r="I1887" t="s">
        <v>37</v>
      </c>
      <c r="J1887" t="s">
        <v>39</v>
      </c>
      <c r="K1887" t="b">
        <v>0</v>
      </c>
      <c r="L1887">
        <v>1</v>
      </c>
      <c r="M1887">
        <v>0</v>
      </c>
      <c r="N1887">
        <v>0</v>
      </c>
      <c r="O1887">
        <v>1</v>
      </c>
      <c r="P1887">
        <v>0</v>
      </c>
      <c r="Q1887">
        <v>1</v>
      </c>
    </row>
    <row r="1888" spans="1:17" x14ac:dyDescent="0.3">
      <c r="A1888" t="s">
        <v>41</v>
      </c>
      <c r="B1888">
        <v>99000</v>
      </c>
      <c r="C1888">
        <v>178000</v>
      </c>
      <c r="D1888">
        <f>AVERAGE(Table_Data[[#This Row],[Salary (Min)]:[Salary (Max)]])</f>
        <v>138500</v>
      </c>
      <c r="E1888" t="s">
        <v>7452</v>
      </c>
      <c r="F1888" t="s">
        <v>154</v>
      </c>
      <c r="G1888" t="s">
        <v>7804</v>
      </c>
      <c r="H1888" t="s">
        <v>20</v>
      </c>
      <c r="I1888" t="s">
        <v>29</v>
      </c>
      <c r="J1888" t="s">
        <v>47</v>
      </c>
      <c r="K1888" t="b">
        <v>0</v>
      </c>
      <c r="L1888">
        <v>1</v>
      </c>
      <c r="M1888">
        <v>0</v>
      </c>
      <c r="N1888">
        <v>0</v>
      </c>
      <c r="O1888">
        <v>0</v>
      </c>
      <c r="P1888">
        <v>0</v>
      </c>
      <c r="Q1888">
        <v>0</v>
      </c>
    </row>
    <row r="1889" spans="1:17" x14ac:dyDescent="0.3">
      <c r="A1889" t="s">
        <v>41</v>
      </c>
      <c r="B1889">
        <v>99000</v>
      </c>
      <c r="C1889">
        <v>178000</v>
      </c>
      <c r="D1889">
        <f>AVERAGE(Table_Data[[#This Row],[Salary (Min)]:[Salary (Max)]])</f>
        <v>138500</v>
      </c>
      <c r="E1889" t="s">
        <v>7453</v>
      </c>
      <c r="F1889" t="s">
        <v>154</v>
      </c>
      <c r="G1889" t="s">
        <v>7804</v>
      </c>
      <c r="H1889" t="s">
        <v>51</v>
      </c>
      <c r="I1889" t="s">
        <v>178</v>
      </c>
      <c r="J1889" t="s">
        <v>39</v>
      </c>
      <c r="K1889" t="b">
        <v>0</v>
      </c>
      <c r="L1889">
        <v>1</v>
      </c>
      <c r="M1889">
        <v>0</v>
      </c>
      <c r="N1889">
        <v>0</v>
      </c>
      <c r="O1889">
        <v>0</v>
      </c>
      <c r="P1889">
        <v>1</v>
      </c>
      <c r="Q1889">
        <v>1</v>
      </c>
    </row>
    <row r="1890" spans="1:17" x14ac:dyDescent="0.3">
      <c r="A1890" t="s">
        <v>41</v>
      </c>
      <c r="B1890">
        <v>99000</v>
      </c>
      <c r="C1890">
        <v>178000</v>
      </c>
      <c r="D1890">
        <f>AVERAGE(Table_Data[[#This Row],[Salary (Min)]:[Salary (Max)]])</f>
        <v>138500</v>
      </c>
      <c r="E1890" t="s">
        <v>7450</v>
      </c>
      <c r="F1890" t="s">
        <v>154</v>
      </c>
      <c r="G1890" t="s">
        <v>7804</v>
      </c>
      <c r="H1890" t="s">
        <v>118</v>
      </c>
      <c r="I1890" t="s">
        <v>202</v>
      </c>
      <c r="J1890" t="s">
        <v>39</v>
      </c>
      <c r="K1890" t="b">
        <v>0</v>
      </c>
      <c r="L1890">
        <v>0</v>
      </c>
      <c r="M1890">
        <v>0</v>
      </c>
      <c r="N1890">
        <v>0</v>
      </c>
      <c r="O1890">
        <v>1</v>
      </c>
      <c r="P1890">
        <v>0</v>
      </c>
      <c r="Q1890">
        <v>0</v>
      </c>
    </row>
    <row r="1891" spans="1:17" x14ac:dyDescent="0.3">
      <c r="A1891" t="s">
        <v>41</v>
      </c>
      <c r="B1891">
        <v>99000</v>
      </c>
      <c r="C1891">
        <v>178000</v>
      </c>
      <c r="D1891">
        <f>AVERAGE(Table_Data[[#This Row],[Salary (Min)]:[Salary (Max)]])</f>
        <v>138500</v>
      </c>
      <c r="E1891" t="s">
        <v>6284</v>
      </c>
      <c r="F1891" t="s">
        <v>154</v>
      </c>
      <c r="G1891" t="s">
        <v>7804</v>
      </c>
      <c r="H1891" t="s">
        <v>91</v>
      </c>
      <c r="I1891" t="s">
        <v>580</v>
      </c>
      <c r="J1891" t="s">
        <v>106</v>
      </c>
      <c r="K1891" t="b">
        <v>0</v>
      </c>
      <c r="L1891">
        <v>0</v>
      </c>
      <c r="M1891">
        <v>0</v>
      </c>
      <c r="N1891">
        <v>0</v>
      </c>
      <c r="O1891">
        <v>0</v>
      </c>
      <c r="P1891">
        <v>0</v>
      </c>
      <c r="Q1891">
        <v>0</v>
      </c>
    </row>
    <row r="1892" spans="1:17" x14ac:dyDescent="0.3">
      <c r="A1892" t="s">
        <v>41</v>
      </c>
      <c r="B1892">
        <v>99000</v>
      </c>
      <c r="C1892">
        <v>178000</v>
      </c>
      <c r="D1892">
        <f>AVERAGE(Table_Data[[#This Row],[Salary (Min)]:[Salary (Max)]])</f>
        <v>138500</v>
      </c>
      <c r="E1892" t="s">
        <v>7448</v>
      </c>
      <c r="F1892" t="s">
        <v>154</v>
      </c>
      <c r="G1892" t="s">
        <v>7804</v>
      </c>
      <c r="H1892" t="s">
        <v>118</v>
      </c>
      <c r="I1892" t="s">
        <v>1815</v>
      </c>
      <c r="J1892" t="s">
        <v>106</v>
      </c>
      <c r="K1892" t="b">
        <v>0</v>
      </c>
      <c r="L1892">
        <v>1</v>
      </c>
      <c r="M1892">
        <v>1</v>
      </c>
      <c r="N1892">
        <v>0</v>
      </c>
      <c r="O1892">
        <v>0</v>
      </c>
      <c r="P1892">
        <v>0</v>
      </c>
      <c r="Q1892">
        <v>0</v>
      </c>
    </row>
    <row r="1893" spans="1:17" x14ac:dyDescent="0.3">
      <c r="A1893" t="s">
        <v>41</v>
      </c>
      <c r="B1893">
        <v>99000</v>
      </c>
      <c r="C1893">
        <v>178000</v>
      </c>
      <c r="D1893">
        <f>AVERAGE(Table_Data[[#This Row],[Salary (Min)]:[Salary (Max)]])</f>
        <v>138500</v>
      </c>
      <c r="E1893" t="s">
        <v>7449</v>
      </c>
      <c r="F1893" t="s">
        <v>154</v>
      </c>
      <c r="G1893" t="s">
        <v>7804</v>
      </c>
      <c r="H1893" t="s">
        <v>51</v>
      </c>
      <c r="I1893" t="s">
        <v>37</v>
      </c>
      <c r="J1893" t="s">
        <v>39</v>
      </c>
      <c r="K1893" t="b">
        <v>1</v>
      </c>
      <c r="L1893">
        <v>1</v>
      </c>
      <c r="M1893">
        <v>0</v>
      </c>
      <c r="N1893">
        <v>0</v>
      </c>
      <c r="O1893">
        <v>0</v>
      </c>
      <c r="P1893">
        <v>0</v>
      </c>
      <c r="Q1893">
        <v>1</v>
      </c>
    </row>
    <row r="1894" spans="1:17" x14ac:dyDescent="0.3">
      <c r="A1894" t="s">
        <v>41</v>
      </c>
      <c r="B1894">
        <v>99000</v>
      </c>
      <c r="C1894">
        <v>178000</v>
      </c>
      <c r="D1894">
        <f>AVERAGE(Table_Data[[#This Row],[Salary (Min)]:[Salary (Max)]])</f>
        <v>138500</v>
      </c>
      <c r="E1894" t="s">
        <v>7458</v>
      </c>
      <c r="F1894" t="s">
        <v>154</v>
      </c>
      <c r="G1894" t="s">
        <v>7804</v>
      </c>
      <c r="H1894" t="s">
        <v>118</v>
      </c>
      <c r="I1894" t="s">
        <v>1374</v>
      </c>
      <c r="J1894" t="s">
        <v>441</v>
      </c>
      <c r="K1894" t="b">
        <v>0</v>
      </c>
      <c r="L1894">
        <v>1</v>
      </c>
      <c r="M1894">
        <v>0</v>
      </c>
      <c r="N1894">
        <v>0</v>
      </c>
      <c r="O1894">
        <v>0</v>
      </c>
      <c r="P1894">
        <v>0</v>
      </c>
      <c r="Q1894">
        <v>0</v>
      </c>
    </row>
    <row r="1895" spans="1:17" x14ac:dyDescent="0.3">
      <c r="A1895" t="s">
        <v>41</v>
      </c>
      <c r="B1895">
        <v>99000</v>
      </c>
      <c r="C1895">
        <v>178000</v>
      </c>
      <c r="D1895">
        <f>AVERAGE(Table_Data[[#This Row],[Salary (Min)]:[Salary (Max)]])</f>
        <v>138500</v>
      </c>
      <c r="E1895" t="s">
        <v>7459</v>
      </c>
      <c r="F1895" t="s">
        <v>405</v>
      </c>
      <c r="G1895" t="s">
        <v>7806</v>
      </c>
      <c r="H1895" t="s">
        <v>20</v>
      </c>
      <c r="I1895" t="s">
        <v>186</v>
      </c>
      <c r="J1895" t="s">
        <v>39</v>
      </c>
      <c r="K1895" t="b">
        <v>1</v>
      </c>
      <c r="L1895">
        <v>0</v>
      </c>
      <c r="M1895">
        <v>0</v>
      </c>
      <c r="N1895">
        <v>0</v>
      </c>
      <c r="O1895">
        <v>0</v>
      </c>
      <c r="P1895">
        <v>0</v>
      </c>
      <c r="Q1895">
        <v>1</v>
      </c>
    </row>
    <row r="1896" spans="1:17" x14ac:dyDescent="0.3">
      <c r="A1896" t="s">
        <v>6172</v>
      </c>
      <c r="B1896">
        <v>99000</v>
      </c>
      <c r="C1896">
        <v>178000</v>
      </c>
      <c r="D1896">
        <f>AVERAGE(Table_Data[[#This Row],[Salary (Min)]:[Salary (Max)]])</f>
        <v>138500</v>
      </c>
      <c r="E1896" t="s">
        <v>7460</v>
      </c>
      <c r="F1896" t="s">
        <v>154</v>
      </c>
      <c r="G1896" t="s">
        <v>7804</v>
      </c>
      <c r="H1896" t="s">
        <v>118</v>
      </c>
      <c r="I1896" t="s">
        <v>186</v>
      </c>
      <c r="J1896" t="s">
        <v>39</v>
      </c>
      <c r="K1896" t="b">
        <v>0</v>
      </c>
      <c r="L1896">
        <v>1</v>
      </c>
      <c r="M1896">
        <v>0</v>
      </c>
      <c r="N1896">
        <v>0</v>
      </c>
      <c r="O1896">
        <v>0</v>
      </c>
      <c r="P1896">
        <v>0</v>
      </c>
      <c r="Q1896">
        <v>0</v>
      </c>
    </row>
    <row r="1897" spans="1:17" x14ac:dyDescent="0.3">
      <c r="A1897" t="s">
        <v>41</v>
      </c>
      <c r="B1897">
        <v>99000</v>
      </c>
      <c r="C1897">
        <v>178000</v>
      </c>
      <c r="D1897">
        <f>AVERAGE(Table_Data[[#This Row],[Salary (Min)]:[Salary (Max)]])</f>
        <v>138500</v>
      </c>
      <c r="E1897" t="s">
        <v>7457</v>
      </c>
      <c r="F1897" t="s">
        <v>154</v>
      </c>
      <c r="G1897" t="s">
        <v>7804</v>
      </c>
      <c r="H1897" t="s">
        <v>28</v>
      </c>
      <c r="I1897" t="s">
        <v>29</v>
      </c>
      <c r="J1897" t="s">
        <v>47</v>
      </c>
      <c r="K1897" t="b">
        <v>0</v>
      </c>
      <c r="L1897">
        <v>1</v>
      </c>
      <c r="M1897">
        <v>1</v>
      </c>
      <c r="N1897">
        <v>1</v>
      </c>
      <c r="O1897">
        <v>0</v>
      </c>
      <c r="P1897">
        <v>0</v>
      </c>
      <c r="Q1897">
        <v>0</v>
      </c>
    </row>
    <row r="1898" spans="1:17" x14ac:dyDescent="0.3">
      <c r="A1898" t="s">
        <v>41</v>
      </c>
      <c r="B1898">
        <v>99000</v>
      </c>
      <c r="C1898">
        <v>178000</v>
      </c>
      <c r="D1898">
        <f>AVERAGE(Table_Data[[#This Row],[Salary (Min)]:[Salary (Max)]])</f>
        <v>138500</v>
      </c>
      <c r="E1898" t="s">
        <v>7455</v>
      </c>
      <c r="F1898" t="s">
        <v>154</v>
      </c>
      <c r="G1898" t="s">
        <v>7804</v>
      </c>
      <c r="H1898" t="s">
        <v>20</v>
      </c>
      <c r="I1898" t="s">
        <v>282</v>
      </c>
      <c r="J1898" t="s">
        <v>47</v>
      </c>
      <c r="K1898" t="b">
        <v>0</v>
      </c>
      <c r="L1898">
        <v>1</v>
      </c>
      <c r="M1898">
        <v>0</v>
      </c>
      <c r="N1898">
        <v>0</v>
      </c>
      <c r="O1898">
        <v>0</v>
      </c>
      <c r="P1898">
        <v>0</v>
      </c>
      <c r="Q1898">
        <v>1</v>
      </c>
    </row>
    <row r="1899" spans="1:17" x14ac:dyDescent="0.3">
      <c r="A1899" t="s">
        <v>6172</v>
      </c>
      <c r="B1899">
        <v>99000</v>
      </c>
      <c r="C1899">
        <v>178000</v>
      </c>
      <c r="D1899">
        <f>AVERAGE(Table_Data[[#This Row],[Salary (Min)]:[Salary (Max)]])</f>
        <v>138500</v>
      </c>
      <c r="E1899" t="s">
        <v>7456</v>
      </c>
      <c r="F1899" t="s">
        <v>154</v>
      </c>
      <c r="G1899" t="s">
        <v>7804</v>
      </c>
      <c r="H1899" t="s">
        <v>91</v>
      </c>
      <c r="I1899" t="s">
        <v>29</v>
      </c>
      <c r="J1899" t="s">
        <v>155</v>
      </c>
      <c r="K1899" t="b">
        <v>0</v>
      </c>
      <c r="L1899">
        <v>0</v>
      </c>
      <c r="M1899">
        <v>0</v>
      </c>
      <c r="N1899">
        <v>0</v>
      </c>
      <c r="O1899">
        <v>0</v>
      </c>
      <c r="P1899">
        <v>0</v>
      </c>
      <c r="Q1899">
        <v>1</v>
      </c>
    </row>
  </sheetData>
  <phoneticPr fontId="18" type="noConversion"/>
  <conditionalFormatting sqref="I1:I1899 H1900:H1048576">
    <cfRule type="containsText" dxfId="0" priority="1" operator="containsText" text="&quot;&quot;">
      <formula>NOT(ISERROR(SEARCH("""""",H1)))</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AC9A0-EC12-4EAA-890F-BC7592DE3835}">
  <dimension ref="A1:E7"/>
  <sheetViews>
    <sheetView workbookViewId="0">
      <selection activeCell="C2" sqref="C2"/>
    </sheetView>
  </sheetViews>
  <sheetFormatPr defaultRowHeight="14.4" x14ac:dyDescent="0.3"/>
  <cols>
    <col min="3" max="3" width="13.109375" customWidth="1"/>
    <col min="4" max="4" width="13.44140625" customWidth="1"/>
    <col min="5" max="5" width="13.33203125" customWidth="1"/>
  </cols>
  <sheetData>
    <row r="1" spans="1:5" x14ac:dyDescent="0.3">
      <c r="A1" t="s">
        <v>7900</v>
      </c>
      <c r="B1" t="s">
        <v>7901</v>
      </c>
      <c r="C1" t="s">
        <v>6144</v>
      </c>
      <c r="D1" t="s">
        <v>6145</v>
      </c>
      <c r="E1" t="s">
        <v>7902</v>
      </c>
    </row>
    <row r="2" spans="1:5" x14ac:dyDescent="0.3">
      <c r="A2" t="s">
        <v>7888</v>
      </c>
      <c r="B2">
        <f>SUM(Table_Data[SQL])</f>
        <v>1164</v>
      </c>
      <c r="C2" s="6">
        <f>AVERAGEIF(Table_Data[SQL],"=1",Table_Data[Salary (Min)])</f>
        <v>52092.783505154643</v>
      </c>
      <c r="D2" s="6">
        <f>AVERAGEIF(Table_Data[SQL],"=1",Table_Data[Salary (Max)])</f>
        <v>90727.663230240549</v>
      </c>
      <c r="E2" s="6">
        <f>AVERAGEIF(Table_Data[SQL],"=1",Table_Data[Mean Salary])</f>
        <v>71410.223367697588</v>
      </c>
    </row>
    <row r="3" spans="1:5" x14ac:dyDescent="0.3">
      <c r="A3" t="s">
        <v>7889</v>
      </c>
      <c r="B3">
        <f>SUM(Table_Data[Python])</f>
        <v>538</v>
      </c>
      <c r="C3" s="6">
        <f>AVERAGEIF(Table_Data[Python],"=1",Table_Data[Salary (Min)])</f>
        <v>49944.237918215615</v>
      </c>
      <c r="D3" s="6">
        <f>AVERAGEIF(Table_Data[Python],"=1",Table_Data[Salary (Max)])</f>
        <v>90154.275092936805</v>
      </c>
      <c r="E3" s="6">
        <f>AVERAGEIF(Table_Data[Python],"=1",Table_Data[Mean Salary])</f>
        <v>70049.25650557621</v>
      </c>
    </row>
    <row r="4" spans="1:5" x14ac:dyDescent="0.3">
      <c r="A4" t="s">
        <v>7890</v>
      </c>
      <c r="B4">
        <f>SUM(Table_Data[R])</f>
        <v>105</v>
      </c>
      <c r="C4" s="6">
        <f>AVERAGEIF(Table_Data[R],"=1",Table_Data[Salary (Min)])</f>
        <v>50790.476190476191</v>
      </c>
      <c r="D4" s="6">
        <f>AVERAGEIF(Table_Data[R],"=1",Table_Data[Salary (Max)])</f>
        <v>93295.238095238092</v>
      </c>
      <c r="E4" s="6">
        <f>AVERAGEIF(Table_Data[R],"=1",Table_Data[Mean Salary])</f>
        <v>72042.857142857145</v>
      </c>
    </row>
    <row r="5" spans="1:5" x14ac:dyDescent="0.3">
      <c r="A5" t="s">
        <v>7891</v>
      </c>
      <c r="B5">
        <f>SUM(Table_Data[Tableau])</f>
        <v>532</v>
      </c>
      <c r="C5" s="6">
        <f>AVERAGEIF(Table_Data[Tableau],"=1",Table_Data[Salary (Min)])</f>
        <v>51719.924812030076</v>
      </c>
      <c r="D5" s="6">
        <f>AVERAGEIF(Table_Data[Tableau],"=1",Table_Data[Salary (Max)])</f>
        <v>90672.932330827069</v>
      </c>
      <c r="E5" s="6">
        <f>AVERAGEIF(Table_Data[Tableau],"=1",Table_Data[Mean Salary])</f>
        <v>71196.428571428565</v>
      </c>
    </row>
    <row r="6" spans="1:5" x14ac:dyDescent="0.3">
      <c r="A6" t="s">
        <v>7892</v>
      </c>
      <c r="B6">
        <f>SUM(Table_Data[Power BI])</f>
        <v>216</v>
      </c>
      <c r="C6" s="6">
        <f>AVERAGEIF(Table_Data[Power BI],"=1",Table_Data[Salary (Min)])</f>
        <v>51846.534653465344</v>
      </c>
      <c r="D6" s="6">
        <f>AVERAGEIF(Table_Data[Power BI],"=1",Table_Data[Salary (Max)])</f>
        <v>91811.881188118816</v>
      </c>
      <c r="E6" s="6">
        <f>AVERAGEIF(Table_Data[Power BI],"=1",Table_Data[Mean Salary])</f>
        <v>71829.207920792076</v>
      </c>
    </row>
    <row r="7" spans="1:5" x14ac:dyDescent="0.3">
      <c r="A7" t="s">
        <v>7893</v>
      </c>
      <c r="B7">
        <f>SUM(Table_Data[Excel])</f>
        <v>1143</v>
      </c>
      <c r="C7" s="6">
        <f>AVERAGEIF(Table_Data[Excel],"=1",Table_Data[Salary (Min)])</f>
        <v>50710.411198600174</v>
      </c>
      <c r="D7" s="6">
        <f>AVERAGEIF(Table_Data[Excel],"=1",Table_Data[Salary (Max)])</f>
        <v>88878.390201224844</v>
      </c>
      <c r="E7" s="6">
        <f>AVERAGEIF(Table_Data[Excel],"=1",Table_Data[Mean Salary])</f>
        <v>69794.400699912512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33874-C63E-49E8-9BEC-CEB1C4EC49CD}">
  <dimension ref="A3:F4"/>
  <sheetViews>
    <sheetView workbookViewId="0">
      <selection activeCell="A3" sqref="A3"/>
    </sheetView>
  </sheetViews>
  <sheetFormatPr defaultRowHeight="14.4" x14ac:dyDescent="0.3"/>
  <cols>
    <col min="1" max="1" width="10.6640625" bestFit="1" customWidth="1"/>
    <col min="2" max="2" width="11.6640625" bestFit="1" customWidth="1"/>
    <col min="3" max="3" width="13.6640625" bestFit="1" customWidth="1"/>
    <col min="4" max="4" width="14.21875" bestFit="1" customWidth="1"/>
    <col min="5" max="5" width="15" bestFit="1" customWidth="1"/>
    <col min="6" max="6" width="8.5546875" bestFit="1" customWidth="1"/>
  </cols>
  <sheetData>
    <row r="3" spans="1:6" x14ac:dyDescent="0.3">
      <c r="A3" t="s">
        <v>7899</v>
      </c>
      <c r="B3" t="s">
        <v>7898</v>
      </c>
      <c r="C3" t="s">
        <v>7894</v>
      </c>
      <c r="D3" t="s">
        <v>7896</v>
      </c>
      <c r="E3" t="s">
        <v>7897</v>
      </c>
      <c r="F3" t="s">
        <v>7895</v>
      </c>
    </row>
    <row r="4" spans="1:6" x14ac:dyDescent="0.3">
      <c r="A4">
        <v>1164</v>
      </c>
      <c r="B4">
        <v>1143</v>
      </c>
      <c r="C4">
        <v>538</v>
      </c>
      <c r="D4">
        <v>532</v>
      </c>
      <c r="E4">
        <v>216</v>
      </c>
      <c r="F4">
        <v>105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6842E-3388-4D73-A56A-606454B3FC03}">
  <dimension ref="A3:B237"/>
  <sheetViews>
    <sheetView workbookViewId="0">
      <selection activeCell="B7" sqref="B7"/>
    </sheetView>
  </sheetViews>
  <sheetFormatPr defaultRowHeight="14.4" x14ac:dyDescent="0.3"/>
  <cols>
    <col min="1" max="1" width="17.88671875" bestFit="1" customWidth="1"/>
    <col min="2" max="2" width="21" bestFit="1" customWidth="1"/>
    <col min="5" max="5" width="8.88671875" customWidth="1"/>
  </cols>
  <sheetData>
    <row r="3" spans="1:2" x14ac:dyDescent="0.3">
      <c r="A3" s="3" t="s">
        <v>5</v>
      </c>
      <c r="B3" t="s">
        <v>7650</v>
      </c>
    </row>
    <row r="4" spans="1:2" x14ac:dyDescent="0.3">
      <c r="A4" s="4" t="s">
        <v>7760</v>
      </c>
      <c r="B4" s="5">
        <v>41000</v>
      </c>
    </row>
    <row r="5" spans="1:2" x14ac:dyDescent="0.3">
      <c r="A5" s="4" t="s">
        <v>7707</v>
      </c>
      <c r="B5" s="5">
        <v>30000</v>
      </c>
    </row>
    <row r="6" spans="1:2" x14ac:dyDescent="0.3">
      <c r="A6" s="4" t="s">
        <v>7809</v>
      </c>
      <c r="B6" s="5">
        <v>47000</v>
      </c>
    </row>
    <row r="7" spans="1:2" x14ac:dyDescent="0.3">
      <c r="A7" s="4" t="s">
        <v>7863</v>
      </c>
      <c r="B7" s="5">
        <v>65000</v>
      </c>
    </row>
    <row r="8" spans="1:2" x14ac:dyDescent="0.3">
      <c r="A8" s="4" t="s">
        <v>7738</v>
      </c>
      <c r="B8" s="5">
        <v>43500</v>
      </c>
    </row>
    <row r="9" spans="1:2" x14ac:dyDescent="0.3">
      <c r="A9" s="4" t="s">
        <v>7682</v>
      </c>
      <c r="B9" s="5">
        <v>38666.666666666664</v>
      </c>
    </row>
    <row r="10" spans="1:2" x14ac:dyDescent="0.3">
      <c r="A10" s="4" t="s">
        <v>7687</v>
      </c>
      <c r="B10" s="5">
        <v>26000</v>
      </c>
    </row>
    <row r="11" spans="1:2" x14ac:dyDescent="0.3">
      <c r="A11" s="4" t="s">
        <v>7747</v>
      </c>
      <c r="B11" s="5">
        <v>47000</v>
      </c>
    </row>
    <row r="12" spans="1:2" x14ac:dyDescent="0.3">
      <c r="A12" s="4" t="s">
        <v>7668</v>
      </c>
      <c r="B12" s="5">
        <v>11000</v>
      </c>
    </row>
    <row r="13" spans="1:2" x14ac:dyDescent="0.3">
      <c r="A13" s="4" t="s">
        <v>7679</v>
      </c>
      <c r="B13" s="5">
        <v>37875</v>
      </c>
    </row>
    <row r="14" spans="1:2" x14ac:dyDescent="0.3">
      <c r="A14" s="4" t="s">
        <v>7869</v>
      </c>
      <c r="B14" s="5">
        <v>68000</v>
      </c>
    </row>
    <row r="15" spans="1:2" x14ac:dyDescent="0.3">
      <c r="A15" s="4" t="s">
        <v>7708</v>
      </c>
      <c r="B15" s="5">
        <v>32000</v>
      </c>
    </row>
    <row r="16" spans="1:2" x14ac:dyDescent="0.3">
      <c r="A16" s="4" t="s">
        <v>7849</v>
      </c>
      <c r="B16" s="5">
        <v>64000</v>
      </c>
    </row>
    <row r="17" spans="1:2" x14ac:dyDescent="0.3">
      <c r="A17" s="4" t="s">
        <v>7718</v>
      </c>
      <c r="B17" s="5">
        <v>43232.876712328769</v>
      </c>
    </row>
    <row r="18" spans="1:2" x14ac:dyDescent="0.3">
      <c r="A18" s="4" t="s">
        <v>7862</v>
      </c>
      <c r="B18" s="5">
        <v>65000</v>
      </c>
    </row>
    <row r="19" spans="1:2" x14ac:dyDescent="0.3">
      <c r="A19" s="4" t="s">
        <v>7713</v>
      </c>
      <c r="B19" s="5">
        <v>34000</v>
      </c>
    </row>
    <row r="20" spans="1:2" x14ac:dyDescent="0.3">
      <c r="A20" s="4" t="s">
        <v>7723</v>
      </c>
      <c r="B20" s="5">
        <v>35000</v>
      </c>
    </row>
    <row r="21" spans="1:2" x14ac:dyDescent="0.3">
      <c r="A21" s="4" t="s">
        <v>7752</v>
      </c>
      <c r="B21" s="5">
        <v>38000</v>
      </c>
    </row>
    <row r="22" spans="1:2" x14ac:dyDescent="0.3">
      <c r="A22" s="4" t="s">
        <v>7860</v>
      </c>
      <c r="B22" s="5">
        <v>82000</v>
      </c>
    </row>
    <row r="23" spans="1:2" x14ac:dyDescent="0.3">
      <c r="A23" s="4" t="s">
        <v>7697</v>
      </c>
      <c r="B23" s="5">
        <v>27000</v>
      </c>
    </row>
    <row r="24" spans="1:2" x14ac:dyDescent="0.3">
      <c r="A24" s="4" t="s">
        <v>7731</v>
      </c>
      <c r="B24" s="5">
        <v>43500</v>
      </c>
    </row>
    <row r="25" spans="1:2" x14ac:dyDescent="0.3">
      <c r="A25" s="4" t="s">
        <v>7779</v>
      </c>
      <c r="B25" s="5">
        <v>49500</v>
      </c>
    </row>
    <row r="26" spans="1:2" x14ac:dyDescent="0.3">
      <c r="A26" s="4" t="s">
        <v>7768</v>
      </c>
      <c r="B26" s="5">
        <v>41000</v>
      </c>
    </row>
    <row r="27" spans="1:2" x14ac:dyDescent="0.3">
      <c r="A27" s="4" t="s">
        <v>7858</v>
      </c>
      <c r="B27" s="5">
        <v>64000</v>
      </c>
    </row>
    <row r="28" spans="1:2" x14ac:dyDescent="0.3">
      <c r="A28" s="4" t="s">
        <v>7829</v>
      </c>
      <c r="B28" s="5">
        <v>54333.333333333336</v>
      </c>
    </row>
    <row r="29" spans="1:2" x14ac:dyDescent="0.3">
      <c r="A29" s="4" t="s">
        <v>7674</v>
      </c>
      <c r="B29" s="5">
        <v>23000</v>
      </c>
    </row>
    <row r="30" spans="1:2" x14ac:dyDescent="0.3">
      <c r="A30" s="4" t="s">
        <v>7775</v>
      </c>
      <c r="B30" s="5">
        <v>42000</v>
      </c>
    </row>
    <row r="31" spans="1:2" x14ac:dyDescent="0.3">
      <c r="A31" s="4" t="s">
        <v>7853</v>
      </c>
      <c r="B31" s="5">
        <v>60000</v>
      </c>
    </row>
    <row r="32" spans="1:2" x14ac:dyDescent="0.3">
      <c r="A32" s="4" t="s">
        <v>7764</v>
      </c>
      <c r="B32" s="5">
        <v>44500</v>
      </c>
    </row>
    <row r="33" spans="1:2" x14ac:dyDescent="0.3">
      <c r="A33" s="4" t="s">
        <v>7689</v>
      </c>
      <c r="B33" s="5">
        <v>45571.428571428572</v>
      </c>
    </row>
    <row r="34" spans="1:2" x14ac:dyDescent="0.3">
      <c r="A34" s="4" t="s">
        <v>7830</v>
      </c>
      <c r="B34" s="5">
        <v>66166.666666666672</v>
      </c>
    </row>
    <row r="35" spans="1:2" x14ac:dyDescent="0.3">
      <c r="A35" s="4" t="s">
        <v>7669</v>
      </c>
      <c r="B35" s="5">
        <v>32454.545454545456</v>
      </c>
    </row>
    <row r="36" spans="1:2" x14ac:dyDescent="0.3">
      <c r="A36" s="4" t="s">
        <v>7729</v>
      </c>
      <c r="B36" s="5">
        <v>68000</v>
      </c>
    </row>
    <row r="37" spans="1:2" x14ac:dyDescent="0.3">
      <c r="A37" s="4" t="s">
        <v>7867</v>
      </c>
      <c r="B37" s="5">
        <v>67000</v>
      </c>
    </row>
    <row r="38" spans="1:2" x14ac:dyDescent="0.3">
      <c r="A38" s="4" t="s">
        <v>7761</v>
      </c>
      <c r="B38" s="5">
        <v>48666.666666666664</v>
      </c>
    </row>
    <row r="39" spans="1:2" x14ac:dyDescent="0.3">
      <c r="A39" s="4" t="s">
        <v>7855</v>
      </c>
      <c r="B39" s="5">
        <v>63000</v>
      </c>
    </row>
    <row r="40" spans="1:2" x14ac:dyDescent="0.3">
      <c r="A40" s="4" t="s">
        <v>7712</v>
      </c>
      <c r="B40" s="5">
        <v>34000</v>
      </c>
    </row>
    <row r="41" spans="1:2" x14ac:dyDescent="0.3">
      <c r="A41" s="4" t="s">
        <v>7799</v>
      </c>
      <c r="B41" s="5">
        <v>44000</v>
      </c>
    </row>
    <row r="42" spans="1:2" x14ac:dyDescent="0.3">
      <c r="A42" s="4" t="s">
        <v>7722</v>
      </c>
      <c r="B42" s="5">
        <v>35000</v>
      </c>
    </row>
    <row r="43" spans="1:2" x14ac:dyDescent="0.3">
      <c r="A43" s="4" t="s">
        <v>7826</v>
      </c>
      <c r="B43" s="5">
        <v>66714.28571428571</v>
      </c>
    </row>
    <row r="44" spans="1:2" x14ac:dyDescent="0.3">
      <c r="A44" s="4" t="s">
        <v>7749</v>
      </c>
      <c r="B44" s="5">
        <v>48000</v>
      </c>
    </row>
    <row r="45" spans="1:2" x14ac:dyDescent="0.3">
      <c r="A45" s="4" t="s">
        <v>7786</v>
      </c>
      <c r="B45" s="5">
        <v>43857.142857142855</v>
      </c>
    </row>
    <row r="46" spans="1:2" x14ac:dyDescent="0.3">
      <c r="A46" s="4" t="s">
        <v>7756</v>
      </c>
      <c r="B46" s="5">
        <v>51030.769230769234</v>
      </c>
    </row>
    <row r="47" spans="1:2" x14ac:dyDescent="0.3">
      <c r="A47" s="4" t="s">
        <v>7795</v>
      </c>
      <c r="B47" s="5">
        <v>47000</v>
      </c>
    </row>
    <row r="48" spans="1:2" x14ac:dyDescent="0.3">
      <c r="A48" s="4" t="s">
        <v>7743</v>
      </c>
      <c r="B48" s="5">
        <v>37000</v>
      </c>
    </row>
    <row r="49" spans="1:2" x14ac:dyDescent="0.3">
      <c r="A49" s="4" t="s">
        <v>7769</v>
      </c>
      <c r="B49" s="5">
        <v>68330.275229357794</v>
      </c>
    </row>
    <row r="50" spans="1:2" x14ac:dyDescent="0.3">
      <c r="A50" s="4" t="s">
        <v>7670</v>
      </c>
      <c r="B50" s="5">
        <v>38000</v>
      </c>
    </row>
    <row r="51" spans="1:2" x14ac:dyDescent="0.3">
      <c r="A51" s="4" t="s">
        <v>7699</v>
      </c>
      <c r="B51" s="5">
        <v>30454.545454545456</v>
      </c>
    </row>
    <row r="52" spans="1:2" x14ac:dyDescent="0.3">
      <c r="A52" s="4" t="s">
        <v>7741</v>
      </c>
      <c r="B52" s="5">
        <v>37000</v>
      </c>
    </row>
    <row r="53" spans="1:2" x14ac:dyDescent="0.3">
      <c r="A53" s="4" t="s">
        <v>7801</v>
      </c>
      <c r="B53" s="5">
        <v>44000</v>
      </c>
    </row>
    <row r="54" spans="1:2" x14ac:dyDescent="0.3">
      <c r="A54" s="4" t="s">
        <v>7777</v>
      </c>
      <c r="B54" s="5">
        <v>45250</v>
      </c>
    </row>
    <row r="55" spans="1:2" x14ac:dyDescent="0.3">
      <c r="A55" s="4" t="s">
        <v>7660</v>
      </c>
      <c r="B55" s="5">
        <v>54923.076923076922</v>
      </c>
    </row>
    <row r="56" spans="1:2" x14ac:dyDescent="0.3">
      <c r="A56" s="4" t="s">
        <v>7677</v>
      </c>
      <c r="B56" s="5">
        <v>33925.925925925927</v>
      </c>
    </row>
    <row r="57" spans="1:2" x14ac:dyDescent="0.3">
      <c r="A57" s="4" t="s">
        <v>7878</v>
      </c>
      <c r="B57" s="5">
        <v>93000</v>
      </c>
    </row>
    <row r="58" spans="1:2" x14ac:dyDescent="0.3">
      <c r="A58" s="4" t="s">
        <v>7785</v>
      </c>
      <c r="B58" s="5">
        <v>44000</v>
      </c>
    </row>
    <row r="59" spans="1:2" x14ac:dyDescent="0.3">
      <c r="A59" s="4" t="s">
        <v>7868</v>
      </c>
      <c r="B59" s="5">
        <v>77333.333333333328</v>
      </c>
    </row>
    <row r="60" spans="1:2" x14ac:dyDescent="0.3">
      <c r="A60" s="4" t="s">
        <v>7824</v>
      </c>
      <c r="B60" s="5">
        <v>56727.272727272728</v>
      </c>
    </row>
    <row r="61" spans="1:2" x14ac:dyDescent="0.3">
      <c r="A61" s="4" t="s">
        <v>7773</v>
      </c>
      <c r="B61" s="5">
        <v>59777.777777777781</v>
      </c>
    </row>
    <row r="62" spans="1:2" x14ac:dyDescent="0.3">
      <c r="A62" s="4" t="s">
        <v>7740</v>
      </c>
      <c r="B62" s="5">
        <v>37000</v>
      </c>
    </row>
    <row r="63" spans="1:2" x14ac:dyDescent="0.3">
      <c r="A63" s="4" t="s">
        <v>7683</v>
      </c>
      <c r="B63" s="5">
        <v>26000</v>
      </c>
    </row>
    <row r="64" spans="1:2" x14ac:dyDescent="0.3">
      <c r="A64" s="4" t="s">
        <v>7698</v>
      </c>
      <c r="B64" s="5">
        <v>28000</v>
      </c>
    </row>
    <row r="65" spans="1:2" x14ac:dyDescent="0.3">
      <c r="A65" s="4" t="s">
        <v>7837</v>
      </c>
      <c r="B65" s="5">
        <v>51000</v>
      </c>
    </row>
    <row r="66" spans="1:2" x14ac:dyDescent="0.3">
      <c r="A66" s="4" t="s">
        <v>7854</v>
      </c>
      <c r="B66" s="5">
        <v>60000</v>
      </c>
    </row>
    <row r="67" spans="1:2" x14ac:dyDescent="0.3">
      <c r="A67" s="4" t="s">
        <v>7667</v>
      </c>
      <c r="B67" s="5">
        <v>48857.142857142855</v>
      </c>
    </row>
    <row r="68" spans="1:2" x14ac:dyDescent="0.3">
      <c r="A68" s="4" t="s">
        <v>7879</v>
      </c>
      <c r="B68" s="5">
        <v>97000</v>
      </c>
    </row>
    <row r="69" spans="1:2" x14ac:dyDescent="0.3">
      <c r="A69" s="4" t="s">
        <v>7876</v>
      </c>
      <c r="B69" s="5">
        <v>82000</v>
      </c>
    </row>
    <row r="70" spans="1:2" x14ac:dyDescent="0.3">
      <c r="A70" s="4" t="s">
        <v>7827</v>
      </c>
      <c r="B70" s="5">
        <v>53800</v>
      </c>
    </row>
    <row r="71" spans="1:2" x14ac:dyDescent="0.3">
      <c r="A71" s="4" t="s">
        <v>7691</v>
      </c>
      <c r="B71" s="5">
        <v>27000</v>
      </c>
    </row>
    <row r="72" spans="1:2" x14ac:dyDescent="0.3">
      <c r="A72" s="4" t="s">
        <v>7774</v>
      </c>
      <c r="B72" s="5">
        <v>42000</v>
      </c>
    </row>
    <row r="73" spans="1:2" x14ac:dyDescent="0.3">
      <c r="A73" s="4" t="s">
        <v>7753</v>
      </c>
      <c r="B73" s="5">
        <v>38000</v>
      </c>
    </row>
    <row r="74" spans="1:2" x14ac:dyDescent="0.3">
      <c r="A74" s="4" t="s">
        <v>7695</v>
      </c>
      <c r="B74" s="5">
        <v>27000</v>
      </c>
    </row>
    <row r="75" spans="1:2" x14ac:dyDescent="0.3">
      <c r="A75" s="4" t="s">
        <v>7798</v>
      </c>
      <c r="B75" s="5">
        <v>44000</v>
      </c>
    </row>
    <row r="76" spans="1:2" x14ac:dyDescent="0.3">
      <c r="A76" s="4" t="s">
        <v>7762</v>
      </c>
      <c r="B76" s="5">
        <v>41000</v>
      </c>
    </row>
    <row r="77" spans="1:2" x14ac:dyDescent="0.3">
      <c r="A77" s="4" t="s">
        <v>7816</v>
      </c>
      <c r="B77" s="5">
        <v>78600</v>
      </c>
    </row>
    <row r="78" spans="1:2" x14ac:dyDescent="0.3">
      <c r="A78" s="4" t="s">
        <v>7831</v>
      </c>
      <c r="B78" s="5">
        <v>49000</v>
      </c>
    </row>
    <row r="79" spans="1:2" x14ac:dyDescent="0.3">
      <c r="A79" s="4" t="s">
        <v>7796</v>
      </c>
      <c r="B79" s="5">
        <v>43000</v>
      </c>
    </row>
    <row r="80" spans="1:2" x14ac:dyDescent="0.3">
      <c r="A80" s="4" t="s">
        <v>7841</v>
      </c>
      <c r="B80" s="5">
        <v>53500</v>
      </c>
    </row>
    <row r="81" spans="1:2" x14ac:dyDescent="0.3">
      <c r="A81" s="4" t="s">
        <v>7871</v>
      </c>
      <c r="B81" s="5">
        <v>73000</v>
      </c>
    </row>
    <row r="82" spans="1:2" x14ac:dyDescent="0.3">
      <c r="A82" s="4" t="s">
        <v>7765</v>
      </c>
      <c r="B82" s="5">
        <v>41000</v>
      </c>
    </row>
    <row r="83" spans="1:2" x14ac:dyDescent="0.3">
      <c r="A83" s="4" t="s">
        <v>7716</v>
      </c>
      <c r="B83" s="5">
        <v>45923.076923076922</v>
      </c>
    </row>
    <row r="84" spans="1:2" x14ac:dyDescent="0.3">
      <c r="A84" s="4" t="s">
        <v>7808</v>
      </c>
      <c r="B84" s="5">
        <v>65555.555555555562</v>
      </c>
    </row>
    <row r="85" spans="1:2" x14ac:dyDescent="0.3">
      <c r="A85" s="4" t="s">
        <v>7694</v>
      </c>
      <c r="B85" s="5">
        <v>27000</v>
      </c>
    </row>
    <row r="86" spans="1:2" x14ac:dyDescent="0.3">
      <c r="A86" s="4" t="s">
        <v>7656</v>
      </c>
      <c r="B86" s="5">
        <v>47666.666666666664</v>
      </c>
    </row>
    <row r="87" spans="1:2" x14ac:dyDescent="0.3">
      <c r="A87" s="4" t="s">
        <v>7706</v>
      </c>
      <c r="B87" s="5">
        <v>30000</v>
      </c>
    </row>
    <row r="88" spans="1:2" x14ac:dyDescent="0.3">
      <c r="A88" s="4" t="s">
        <v>7676</v>
      </c>
      <c r="B88" s="5">
        <v>11000</v>
      </c>
    </row>
    <row r="89" spans="1:2" x14ac:dyDescent="0.3">
      <c r="A89" s="4" t="s">
        <v>7748</v>
      </c>
      <c r="B89" s="5">
        <v>48888.888888888891</v>
      </c>
    </row>
    <row r="90" spans="1:2" x14ac:dyDescent="0.3">
      <c r="A90" s="4" t="s">
        <v>7882</v>
      </c>
      <c r="B90" s="5">
        <v>97000</v>
      </c>
    </row>
    <row r="91" spans="1:2" x14ac:dyDescent="0.3">
      <c r="A91" s="4" t="s">
        <v>7705</v>
      </c>
      <c r="B91" s="5">
        <v>37333.333333333336</v>
      </c>
    </row>
    <row r="92" spans="1:2" x14ac:dyDescent="0.3">
      <c r="A92" s="4" t="s">
        <v>7823</v>
      </c>
      <c r="B92" s="5">
        <v>54714.285714285717</v>
      </c>
    </row>
    <row r="93" spans="1:2" x14ac:dyDescent="0.3">
      <c r="A93" s="4" t="s">
        <v>7787</v>
      </c>
      <c r="B93" s="5">
        <v>43923.076923076922</v>
      </c>
    </row>
    <row r="94" spans="1:2" x14ac:dyDescent="0.3">
      <c r="A94" s="4" t="s">
        <v>7813</v>
      </c>
      <c r="B94" s="5">
        <v>47000</v>
      </c>
    </row>
    <row r="95" spans="1:2" x14ac:dyDescent="0.3">
      <c r="A95" s="4" t="s">
        <v>7817</v>
      </c>
      <c r="B95" s="5">
        <v>48000</v>
      </c>
    </row>
    <row r="96" spans="1:2" x14ac:dyDescent="0.3">
      <c r="A96" s="4" t="s">
        <v>7797</v>
      </c>
      <c r="B96" s="5">
        <v>63500</v>
      </c>
    </row>
    <row r="97" spans="1:2" x14ac:dyDescent="0.3">
      <c r="A97" s="4" t="s">
        <v>7847</v>
      </c>
      <c r="B97" s="5">
        <v>57000</v>
      </c>
    </row>
    <row r="98" spans="1:2" x14ac:dyDescent="0.3">
      <c r="A98" s="4" t="s">
        <v>7861</v>
      </c>
      <c r="B98" s="5">
        <v>65000</v>
      </c>
    </row>
    <row r="99" spans="1:2" x14ac:dyDescent="0.3">
      <c r="A99" s="4" t="s">
        <v>7846</v>
      </c>
      <c r="B99" s="5">
        <v>55000</v>
      </c>
    </row>
    <row r="100" spans="1:2" x14ac:dyDescent="0.3">
      <c r="A100" s="4" t="s">
        <v>7700</v>
      </c>
      <c r="B100" s="5">
        <v>28000</v>
      </c>
    </row>
    <row r="101" spans="1:2" x14ac:dyDescent="0.3">
      <c r="A101" s="4" t="s">
        <v>7884</v>
      </c>
      <c r="B101" s="5">
        <v>98000</v>
      </c>
    </row>
    <row r="102" spans="1:2" x14ac:dyDescent="0.3">
      <c r="A102" s="4" t="s">
        <v>7736</v>
      </c>
      <c r="B102" s="5">
        <v>42714.285714285717</v>
      </c>
    </row>
    <row r="103" spans="1:2" x14ac:dyDescent="0.3">
      <c r="A103" s="4" t="s">
        <v>7702</v>
      </c>
      <c r="B103" s="5">
        <v>48887.096774193546</v>
      </c>
    </row>
    <row r="104" spans="1:2" x14ac:dyDescent="0.3">
      <c r="A104" s="4" t="s">
        <v>7842</v>
      </c>
      <c r="B104" s="5">
        <v>53500</v>
      </c>
    </row>
    <row r="105" spans="1:2" x14ac:dyDescent="0.3">
      <c r="A105" s="4" t="s">
        <v>7843</v>
      </c>
      <c r="B105" s="5">
        <v>54000</v>
      </c>
    </row>
    <row r="106" spans="1:2" x14ac:dyDescent="0.3">
      <c r="A106" s="4" t="s">
        <v>7709</v>
      </c>
      <c r="B106" s="5">
        <v>34000</v>
      </c>
    </row>
    <row r="107" spans="1:2" x14ac:dyDescent="0.3">
      <c r="A107" s="4" t="s">
        <v>7844</v>
      </c>
      <c r="B107" s="5">
        <v>55000</v>
      </c>
    </row>
    <row r="108" spans="1:2" x14ac:dyDescent="0.3">
      <c r="A108" s="4" t="s">
        <v>7680</v>
      </c>
      <c r="B108" s="5">
        <v>40307.692307692305</v>
      </c>
    </row>
    <row r="109" spans="1:2" x14ac:dyDescent="0.3">
      <c r="A109" s="4" t="s">
        <v>7746</v>
      </c>
      <c r="B109" s="5">
        <v>47000</v>
      </c>
    </row>
    <row r="110" spans="1:2" x14ac:dyDescent="0.3">
      <c r="A110" s="4" t="s">
        <v>7821</v>
      </c>
      <c r="B110" s="5">
        <v>48000</v>
      </c>
    </row>
    <row r="111" spans="1:2" x14ac:dyDescent="0.3">
      <c r="A111" s="4" t="s">
        <v>7725</v>
      </c>
      <c r="B111" s="5">
        <v>41666.666666666664</v>
      </c>
    </row>
    <row r="112" spans="1:2" x14ac:dyDescent="0.3">
      <c r="A112" s="4" t="s">
        <v>7865</v>
      </c>
      <c r="B112" s="5">
        <v>67000</v>
      </c>
    </row>
    <row r="113" spans="1:2" x14ac:dyDescent="0.3">
      <c r="A113" s="4" t="s">
        <v>7758</v>
      </c>
      <c r="B113" s="5">
        <v>40000</v>
      </c>
    </row>
    <row r="114" spans="1:2" x14ac:dyDescent="0.3">
      <c r="A114" s="4" t="s">
        <v>7714</v>
      </c>
      <c r="B114" s="5">
        <v>34000</v>
      </c>
    </row>
    <row r="115" spans="1:2" x14ac:dyDescent="0.3">
      <c r="A115" s="4" t="s">
        <v>7690</v>
      </c>
      <c r="B115" s="5">
        <v>50785.714285714283</v>
      </c>
    </row>
    <row r="116" spans="1:2" x14ac:dyDescent="0.3">
      <c r="A116" s="4" t="s">
        <v>7726</v>
      </c>
      <c r="B116" s="5">
        <v>48333.333333333336</v>
      </c>
    </row>
    <row r="117" spans="1:2" x14ac:dyDescent="0.3">
      <c r="A117" s="4" t="s">
        <v>7751</v>
      </c>
      <c r="B117" s="5">
        <v>46200</v>
      </c>
    </row>
    <row r="118" spans="1:2" x14ac:dyDescent="0.3">
      <c r="A118" s="4" t="s">
        <v>7845</v>
      </c>
      <c r="B118" s="5">
        <v>55000</v>
      </c>
    </row>
    <row r="119" spans="1:2" x14ac:dyDescent="0.3">
      <c r="A119" s="4" t="s">
        <v>7745</v>
      </c>
      <c r="B119" s="5">
        <v>55000</v>
      </c>
    </row>
    <row r="120" spans="1:2" x14ac:dyDescent="0.3">
      <c r="A120" s="4" t="s">
        <v>7766</v>
      </c>
      <c r="B120" s="5">
        <v>58750</v>
      </c>
    </row>
    <row r="121" spans="1:2" x14ac:dyDescent="0.3">
      <c r="A121" s="4" t="s">
        <v>7825</v>
      </c>
      <c r="B121" s="5">
        <v>53800</v>
      </c>
    </row>
    <row r="122" spans="1:2" x14ac:dyDescent="0.3">
      <c r="A122" s="4" t="s">
        <v>7711</v>
      </c>
      <c r="B122" s="5">
        <v>34000</v>
      </c>
    </row>
    <row r="123" spans="1:2" x14ac:dyDescent="0.3">
      <c r="A123" s="4" t="s">
        <v>7684</v>
      </c>
      <c r="B123" s="5">
        <v>27250</v>
      </c>
    </row>
    <row r="124" spans="1:2" x14ac:dyDescent="0.3">
      <c r="A124" s="4" t="s">
        <v>7759</v>
      </c>
      <c r="B124" s="5">
        <v>42500</v>
      </c>
    </row>
    <row r="125" spans="1:2" x14ac:dyDescent="0.3">
      <c r="A125" s="4" t="s">
        <v>7763</v>
      </c>
      <c r="B125" s="5">
        <v>41000</v>
      </c>
    </row>
    <row r="126" spans="1:2" x14ac:dyDescent="0.3">
      <c r="A126" s="4" t="s">
        <v>7848</v>
      </c>
      <c r="B126" s="5">
        <v>57000</v>
      </c>
    </row>
    <row r="127" spans="1:2" x14ac:dyDescent="0.3">
      <c r="A127" s="4" t="s">
        <v>7832</v>
      </c>
      <c r="B127" s="5">
        <v>49000</v>
      </c>
    </row>
    <row r="128" spans="1:2" x14ac:dyDescent="0.3">
      <c r="A128" s="4" t="s">
        <v>7666</v>
      </c>
      <c r="B128" s="5">
        <v>40500</v>
      </c>
    </row>
    <row r="129" spans="1:2" x14ac:dyDescent="0.3">
      <c r="A129" s="4" t="s">
        <v>7840</v>
      </c>
      <c r="B129" s="5">
        <v>51000</v>
      </c>
    </row>
    <row r="130" spans="1:2" x14ac:dyDescent="0.3">
      <c r="A130" s="4" t="s">
        <v>7675</v>
      </c>
      <c r="B130" s="5">
        <v>47046.875</v>
      </c>
    </row>
    <row r="131" spans="1:2" x14ac:dyDescent="0.3">
      <c r="A131" s="4" t="s">
        <v>7662</v>
      </c>
      <c r="B131" s="5">
        <v>56333.333333333336</v>
      </c>
    </row>
    <row r="132" spans="1:2" x14ac:dyDescent="0.3">
      <c r="A132" s="4" t="s">
        <v>7828</v>
      </c>
      <c r="B132" s="5">
        <v>54333.333333333336</v>
      </c>
    </row>
    <row r="133" spans="1:2" x14ac:dyDescent="0.3">
      <c r="A133" s="4" t="s">
        <v>7742</v>
      </c>
      <c r="B133" s="5">
        <v>47000</v>
      </c>
    </row>
    <row r="134" spans="1:2" x14ac:dyDescent="0.3">
      <c r="A134" s="4" t="s">
        <v>7852</v>
      </c>
      <c r="B134" s="5">
        <v>71500</v>
      </c>
    </row>
    <row r="135" spans="1:2" x14ac:dyDescent="0.3">
      <c r="A135" s="4" t="s">
        <v>7877</v>
      </c>
      <c r="B135" s="5">
        <v>93000</v>
      </c>
    </row>
    <row r="136" spans="1:2" x14ac:dyDescent="0.3">
      <c r="A136" s="4" t="s">
        <v>7778</v>
      </c>
      <c r="B136" s="5">
        <v>53500</v>
      </c>
    </row>
    <row r="137" spans="1:2" x14ac:dyDescent="0.3">
      <c r="A137" s="4" t="s">
        <v>7833</v>
      </c>
      <c r="B137" s="5">
        <v>57000</v>
      </c>
    </row>
    <row r="138" spans="1:2" x14ac:dyDescent="0.3">
      <c r="A138" s="4" t="s">
        <v>7880</v>
      </c>
      <c r="B138" s="5">
        <v>97000</v>
      </c>
    </row>
    <row r="139" spans="1:2" x14ac:dyDescent="0.3">
      <c r="A139" s="4" t="s">
        <v>7654</v>
      </c>
      <c r="B139" s="5">
        <v>61000</v>
      </c>
    </row>
    <row r="140" spans="1:2" x14ac:dyDescent="0.3">
      <c r="A140" s="4" t="s">
        <v>7803</v>
      </c>
      <c r="B140" s="5">
        <v>45500</v>
      </c>
    </row>
    <row r="141" spans="1:2" x14ac:dyDescent="0.3">
      <c r="A141" s="4" t="s">
        <v>7859</v>
      </c>
      <c r="B141" s="5">
        <v>65000</v>
      </c>
    </row>
    <row r="142" spans="1:2" x14ac:dyDescent="0.3">
      <c r="A142" s="4" t="s">
        <v>7836</v>
      </c>
      <c r="B142" s="5">
        <v>56250</v>
      </c>
    </row>
    <row r="143" spans="1:2" x14ac:dyDescent="0.3">
      <c r="A143" s="4" t="s">
        <v>7820</v>
      </c>
      <c r="B143" s="5">
        <v>48000</v>
      </c>
    </row>
    <row r="144" spans="1:2" x14ac:dyDescent="0.3">
      <c r="A144" s="4" t="s">
        <v>7834</v>
      </c>
      <c r="B144" s="5">
        <v>50000</v>
      </c>
    </row>
    <row r="145" spans="1:2" x14ac:dyDescent="0.3">
      <c r="A145" s="4" t="s">
        <v>7757</v>
      </c>
      <c r="B145" s="5">
        <v>46000</v>
      </c>
    </row>
    <row r="146" spans="1:2" x14ac:dyDescent="0.3">
      <c r="A146" s="4" t="s">
        <v>7735</v>
      </c>
      <c r="B146" s="5">
        <v>46000</v>
      </c>
    </row>
    <row r="147" spans="1:2" x14ac:dyDescent="0.3">
      <c r="A147" s="4" t="s">
        <v>7776</v>
      </c>
      <c r="B147" s="5">
        <v>42000</v>
      </c>
    </row>
    <row r="148" spans="1:2" x14ac:dyDescent="0.3">
      <c r="A148" s="4" t="s">
        <v>7664</v>
      </c>
      <c r="B148" s="5">
        <v>50166.666666666664</v>
      </c>
    </row>
    <row r="149" spans="1:2" x14ac:dyDescent="0.3">
      <c r="A149" s="4" t="s">
        <v>7692</v>
      </c>
      <c r="B149" s="5">
        <v>53934.615384615383</v>
      </c>
    </row>
    <row r="150" spans="1:2" x14ac:dyDescent="0.3">
      <c r="A150" s="4" t="s">
        <v>7659</v>
      </c>
      <c r="B150" s="5">
        <v>41222.222222222219</v>
      </c>
    </row>
    <row r="151" spans="1:2" x14ac:dyDescent="0.3">
      <c r="A151" s="4" t="s">
        <v>7788</v>
      </c>
      <c r="B151" s="5">
        <v>43000</v>
      </c>
    </row>
    <row r="152" spans="1:2" x14ac:dyDescent="0.3">
      <c r="A152" s="4" t="s">
        <v>7857</v>
      </c>
      <c r="B152" s="5">
        <v>64000</v>
      </c>
    </row>
    <row r="153" spans="1:2" x14ac:dyDescent="0.3">
      <c r="A153" s="4" t="s">
        <v>7789</v>
      </c>
      <c r="B153" s="5">
        <v>46600</v>
      </c>
    </row>
    <row r="154" spans="1:2" x14ac:dyDescent="0.3">
      <c r="A154" s="4" t="s">
        <v>7771</v>
      </c>
      <c r="B154" s="5">
        <v>50333.333333333336</v>
      </c>
    </row>
    <row r="155" spans="1:2" x14ac:dyDescent="0.3">
      <c r="A155" s="4" t="s">
        <v>7881</v>
      </c>
      <c r="B155" s="5">
        <v>97000</v>
      </c>
    </row>
    <row r="156" spans="1:2" x14ac:dyDescent="0.3">
      <c r="A156" s="4" t="s">
        <v>7864</v>
      </c>
      <c r="B156" s="5">
        <v>67000</v>
      </c>
    </row>
    <row r="157" spans="1:2" x14ac:dyDescent="0.3">
      <c r="A157" s="4" t="s">
        <v>7850</v>
      </c>
      <c r="B157" s="5">
        <v>57000</v>
      </c>
    </row>
    <row r="158" spans="1:2" x14ac:dyDescent="0.3">
      <c r="A158" s="4" t="s">
        <v>7875</v>
      </c>
      <c r="B158" s="5">
        <v>82000</v>
      </c>
    </row>
    <row r="159" spans="1:2" x14ac:dyDescent="0.3">
      <c r="A159" s="4" t="s">
        <v>7770</v>
      </c>
      <c r="B159" s="5">
        <v>42000</v>
      </c>
    </row>
    <row r="160" spans="1:2" x14ac:dyDescent="0.3">
      <c r="A160" s="4" t="s">
        <v>7807</v>
      </c>
      <c r="B160" s="5">
        <v>62625</v>
      </c>
    </row>
    <row r="161" spans="1:2" x14ac:dyDescent="0.3">
      <c r="A161" s="4" t="s">
        <v>7658</v>
      </c>
      <c r="B161" s="5">
        <v>57000</v>
      </c>
    </row>
    <row r="162" spans="1:2" x14ac:dyDescent="0.3">
      <c r="A162" s="4" t="s">
        <v>7739</v>
      </c>
      <c r="B162" s="5">
        <v>37000</v>
      </c>
    </row>
    <row r="163" spans="1:2" x14ac:dyDescent="0.3">
      <c r="A163" s="4" t="s">
        <v>7819</v>
      </c>
      <c r="B163" s="5">
        <v>73000</v>
      </c>
    </row>
    <row r="164" spans="1:2" x14ac:dyDescent="0.3">
      <c r="A164" s="4" t="s">
        <v>7727</v>
      </c>
      <c r="B164" s="5">
        <v>40000</v>
      </c>
    </row>
    <row r="165" spans="1:2" x14ac:dyDescent="0.3">
      <c r="A165" s="4" t="s">
        <v>7703</v>
      </c>
      <c r="B165" s="5">
        <v>59600</v>
      </c>
    </row>
    <row r="166" spans="1:2" x14ac:dyDescent="0.3">
      <c r="A166" s="4" t="s">
        <v>7732</v>
      </c>
      <c r="B166" s="5">
        <v>45940</v>
      </c>
    </row>
    <row r="167" spans="1:2" x14ac:dyDescent="0.3">
      <c r="A167" s="4" t="s">
        <v>7781</v>
      </c>
      <c r="B167" s="5">
        <v>48833.333333333336</v>
      </c>
    </row>
    <row r="168" spans="1:2" x14ac:dyDescent="0.3">
      <c r="A168" s="4" t="s">
        <v>7672</v>
      </c>
      <c r="B168" s="5">
        <v>11000</v>
      </c>
    </row>
    <row r="169" spans="1:2" x14ac:dyDescent="0.3">
      <c r="A169" s="4" t="s">
        <v>7681</v>
      </c>
      <c r="B169" s="5">
        <v>39900</v>
      </c>
    </row>
    <row r="170" spans="1:2" x14ac:dyDescent="0.3">
      <c r="A170" s="4" t="s">
        <v>7838</v>
      </c>
      <c r="B170" s="5">
        <v>55750</v>
      </c>
    </row>
    <row r="171" spans="1:2" x14ac:dyDescent="0.3">
      <c r="A171" s="4" t="s">
        <v>7767</v>
      </c>
      <c r="B171" s="5">
        <v>52500</v>
      </c>
    </row>
    <row r="172" spans="1:2" x14ac:dyDescent="0.3">
      <c r="A172" s="4" t="s">
        <v>7784</v>
      </c>
      <c r="B172" s="5">
        <v>43000</v>
      </c>
    </row>
    <row r="173" spans="1:2" x14ac:dyDescent="0.3">
      <c r="A173" s="4" t="s">
        <v>7851</v>
      </c>
      <c r="B173" s="5">
        <v>59000</v>
      </c>
    </row>
    <row r="174" spans="1:2" x14ac:dyDescent="0.3">
      <c r="A174" s="4" t="s">
        <v>7755</v>
      </c>
      <c r="B174" s="5">
        <v>38000</v>
      </c>
    </row>
    <row r="175" spans="1:2" x14ac:dyDescent="0.3">
      <c r="A175" s="4" t="s">
        <v>7720</v>
      </c>
      <c r="B175" s="5">
        <v>45909.090909090912</v>
      </c>
    </row>
    <row r="176" spans="1:2" x14ac:dyDescent="0.3">
      <c r="A176" s="4" t="s">
        <v>7661</v>
      </c>
      <c r="B176" s="5">
        <v>63454.545454545456</v>
      </c>
    </row>
    <row r="177" spans="1:2" x14ac:dyDescent="0.3">
      <c r="A177" s="4" t="s">
        <v>7815</v>
      </c>
      <c r="B177" s="5">
        <v>47000</v>
      </c>
    </row>
    <row r="178" spans="1:2" x14ac:dyDescent="0.3">
      <c r="A178" s="4" t="s">
        <v>7724</v>
      </c>
      <c r="B178" s="5">
        <v>45000</v>
      </c>
    </row>
    <row r="179" spans="1:2" x14ac:dyDescent="0.3">
      <c r="A179" s="4" t="s">
        <v>7678</v>
      </c>
      <c r="B179" s="5">
        <v>40600</v>
      </c>
    </row>
    <row r="180" spans="1:2" x14ac:dyDescent="0.3">
      <c r="A180" s="4" t="s">
        <v>7733</v>
      </c>
      <c r="B180" s="5">
        <v>37000</v>
      </c>
    </row>
    <row r="181" spans="1:2" x14ac:dyDescent="0.3">
      <c r="A181" s="4" t="s">
        <v>7686</v>
      </c>
      <c r="B181" s="5">
        <v>26000</v>
      </c>
    </row>
    <row r="182" spans="1:2" x14ac:dyDescent="0.3">
      <c r="A182" s="4" t="s">
        <v>7835</v>
      </c>
      <c r="B182" s="5">
        <v>50000</v>
      </c>
    </row>
    <row r="183" spans="1:2" x14ac:dyDescent="0.3">
      <c r="A183" s="4" t="s">
        <v>7866</v>
      </c>
      <c r="B183" s="5">
        <v>67000</v>
      </c>
    </row>
    <row r="184" spans="1:2" x14ac:dyDescent="0.3">
      <c r="A184" s="4" t="s">
        <v>7721</v>
      </c>
      <c r="B184" s="5">
        <v>37666.666666666664</v>
      </c>
    </row>
    <row r="185" spans="1:2" x14ac:dyDescent="0.3">
      <c r="A185" s="4" t="s">
        <v>7685</v>
      </c>
      <c r="B185" s="5">
        <v>27000</v>
      </c>
    </row>
    <row r="186" spans="1:2" x14ac:dyDescent="0.3">
      <c r="A186" s="4" t="s">
        <v>7744</v>
      </c>
      <c r="B186" s="5">
        <v>49857.142857142855</v>
      </c>
    </row>
    <row r="187" spans="1:2" x14ac:dyDescent="0.3">
      <c r="A187" s="4" t="s">
        <v>7715</v>
      </c>
      <c r="B187" s="5">
        <v>64703.703703703701</v>
      </c>
    </row>
    <row r="188" spans="1:2" x14ac:dyDescent="0.3">
      <c r="A188" s="4" t="s">
        <v>7804</v>
      </c>
      <c r="B188" s="5">
        <v>72207.920792079211</v>
      </c>
    </row>
    <row r="189" spans="1:2" x14ac:dyDescent="0.3">
      <c r="A189" s="4" t="s">
        <v>7655</v>
      </c>
      <c r="B189" s="5">
        <v>59225.806451612902</v>
      </c>
    </row>
    <row r="190" spans="1:2" x14ac:dyDescent="0.3">
      <c r="A190" s="4" t="s">
        <v>7806</v>
      </c>
      <c r="B190" s="5">
        <v>67400</v>
      </c>
    </row>
    <row r="191" spans="1:2" x14ac:dyDescent="0.3">
      <c r="A191" s="4" t="s">
        <v>7812</v>
      </c>
      <c r="B191" s="5">
        <v>52000</v>
      </c>
    </row>
    <row r="192" spans="1:2" x14ac:dyDescent="0.3">
      <c r="A192" s="4" t="s">
        <v>7805</v>
      </c>
      <c r="B192" s="5">
        <v>52666.666666666664</v>
      </c>
    </row>
    <row r="193" spans="1:2" x14ac:dyDescent="0.3">
      <c r="A193" s="4" t="s">
        <v>7657</v>
      </c>
      <c r="B193" s="5">
        <v>57368.42105263158</v>
      </c>
    </row>
    <row r="194" spans="1:2" x14ac:dyDescent="0.3">
      <c r="A194" s="4" t="s">
        <v>7671</v>
      </c>
      <c r="B194" s="5">
        <v>38875</v>
      </c>
    </row>
    <row r="195" spans="1:2" x14ac:dyDescent="0.3">
      <c r="A195" s="4" t="s">
        <v>7791</v>
      </c>
      <c r="B195" s="5">
        <v>47545.454545454544</v>
      </c>
    </row>
    <row r="196" spans="1:2" x14ac:dyDescent="0.3">
      <c r="A196" s="4" t="s">
        <v>7719</v>
      </c>
      <c r="B196" s="5">
        <v>42619.047619047618</v>
      </c>
    </row>
    <row r="197" spans="1:2" x14ac:dyDescent="0.3">
      <c r="A197" s="4" t="s">
        <v>7874</v>
      </c>
      <c r="B197" s="5">
        <v>77000</v>
      </c>
    </row>
    <row r="198" spans="1:2" x14ac:dyDescent="0.3">
      <c r="A198" s="4" t="s">
        <v>7794</v>
      </c>
      <c r="B198" s="5">
        <v>43000</v>
      </c>
    </row>
    <row r="199" spans="1:2" x14ac:dyDescent="0.3">
      <c r="A199" s="4" t="s">
        <v>7693</v>
      </c>
      <c r="B199" s="5">
        <v>27000</v>
      </c>
    </row>
    <row r="200" spans="1:2" x14ac:dyDescent="0.3">
      <c r="A200" s="4" t="s">
        <v>7810</v>
      </c>
      <c r="B200" s="5">
        <v>57666.666666666664</v>
      </c>
    </row>
    <row r="201" spans="1:2" x14ac:dyDescent="0.3">
      <c r="A201" s="4" t="s">
        <v>7802</v>
      </c>
      <c r="B201" s="5">
        <v>44000</v>
      </c>
    </row>
    <row r="202" spans="1:2" x14ac:dyDescent="0.3">
      <c r="A202" s="4" t="s">
        <v>7873</v>
      </c>
      <c r="B202" s="5">
        <v>74000</v>
      </c>
    </row>
    <row r="203" spans="1:2" x14ac:dyDescent="0.3">
      <c r="A203" s="4" t="s">
        <v>7704</v>
      </c>
      <c r="B203" s="5">
        <v>29000</v>
      </c>
    </row>
    <row r="204" spans="1:2" x14ac:dyDescent="0.3">
      <c r="A204" s="4" t="s">
        <v>7870</v>
      </c>
      <c r="B204" s="5">
        <v>69000</v>
      </c>
    </row>
    <row r="205" spans="1:2" x14ac:dyDescent="0.3">
      <c r="A205" s="4" t="s">
        <v>7818</v>
      </c>
      <c r="B205" s="5">
        <v>48000</v>
      </c>
    </row>
    <row r="206" spans="1:2" x14ac:dyDescent="0.3">
      <c r="A206" s="4" t="s">
        <v>7793</v>
      </c>
      <c r="B206" s="5">
        <v>43000</v>
      </c>
    </row>
    <row r="207" spans="1:2" x14ac:dyDescent="0.3">
      <c r="A207" s="4" t="s">
        <v>7872</v>
      </c>
      <c r="B207" s="5">
        <v>74000</v>
      </c>
    </row>
    <row r="208" spans="1:2" x14ac:dyDescent="0.3">
      <c r="A208" s="4" t="s">
        <v>7696</v>
      </c>
      <c r="B208" s="5">
        <v>50000</v>
      </c>
    </row>
    <row r="209" spans="1:2" x14ac:dyDescent="0.3">
      <c r="A209" s="4" t="s">
        <v>7663</v>
      </c>
      <c r="B209" s="5">
        <v>53214.285714285717</v>
      </c>
    </row>
    <row r="210" spans="1:2" x14ac:dyDescent="0.3">
      <c r="A210" s="4" t="s">
        <v>7800</v>
      </c>
      <c r="B210" s="5">
        <v>44000</v>
      </c>
    </row>
    <row r="211" spans="1:2" x14ac:dyDescent="0.3">
      <c r="A211" s="4" t="s">
        <v>7782</v>
      </c>
      <c r="B211" s="5">
        <v>46960</v>
      </c>
    </row>
    <row r="212" spans="1:2" x14ac:dyDescent="0.3">
      <c r="A212" s="4" t="s">
        <v>7728</v>
      </c>
      <c r="B212" s="5">
        <v>36000</v>
      </c>
    </row>
    <row r="213" spans="1:2" x14ac:dyDescent="0.3">
      <c r="A213" s="4" t="s">
        <v>7780</v>
      </c>
      <c r="B213" s="5">
        <v>42000</v>
      </c>
    </row>
    <row r="214" spans="1:2" x14ac:dyDescent="0.3">
      <c r="A214" s="4" t="s">
        <v>7839</v>
      </c>
      <c r="B214" s="5">
        <v>55666.666666666664</v>
      </c>
    </row>
    <row r="215" spans="1:2" x14ac:dyDescent="0.3">
      <c r="A215" s="4" t="s">
        <v>7750</v>
      </c>
      <c r="B215" s="5">
        <v>47000</v>
      </c>
    </row>
    <row r="216" spans="1:2" x14ac:dyDescent="0.3">
      <c r="A216" s="4" t="s">
        <v>7790</v>
      </c>
      <c r="B216" s="5">
        <v>43000</v>
      </c>
    </row>
    <row r="217" spans="1:2" x14ac:dyDescent="0.3">
      <c r="A217" s="4" t="s">
        <v>7814</v>
      </c>
      <c r="B217" s="5">
        <v>47000</v>
      </c>
    </row>
    <row r="218" spans="1:2" x14ac:dyDescent="0.3">
      <c r="A218" s="4" t="s">
        <v>7811</v>
      </c>
      <c r="B218" s="5">
        <v>47000</v>
      </c>
    </row>
    <row r="219" spans="1:2" x14ac:dyDescent="0.3">
      <c r="A219" s="4" t="s">
        <v>7734</v>
      </c>
      <c r="B219" s="5">
        <v>48200</v>
      </c>
    </row>
    <row r="220" spans="1:2" x14ac:dyDescent="0.3">
      <c r="A220" s="4" t="s">
        <v>7792</v>
      </c>
      <c r="B220" s="5">
        <v>49666.666666666664</v>
      </c>
    </row>
    <row r="221" spans="1:2" x14ac:dyDescent="0.3">
      <c r="A221" s="4" t="s">
        <v>7730</v>
      </c>
      <c r="B221" s="5">
        <v>37000</v>
      </c>
    </row>
    <row r="222" spans="1:2" x14ac:dyDescent="0.3">
      <c r="A222" s="4" t="s">
        <v>7754</v>
      </c>
      <c r="B222" s="5">
        <v>38000</v>
      </c>
    </row>
    <row r="223" spans="1:2" x14ac:dyDescent="0.3">
      <c r="A223" s="4" t="s">
        <v>7688</v>
      </c>
      <c r="B223" s="5">
        <v>26000</v>
      </c>
    </row>
    <row r="224" spans="1:2" x14ac:dyDescent="0.3">
      <c r="A224" s="4" t="s">
        <v>7883</v>
      </c>
      <c r="B224" s="5">
        <v>98000</v>
      </c>
    </row>
    <row r="225" spans="1:2" x14ac:dyDescent="0.3">
      <c r="A225" s="4" t="s">
        <v>7856</v>
      </c>
      <c r="B225" s="5">
        <v>64000</v>
      </c>
    </row>
    <row r="226" spans="1:2" x14ac:dyDescent="0.3">
      <c r="A226" s="4" t="s">
        <v>7701</v>
      </c>
      <c r="B226" s="5">
        <v>37000</v>
      </c>
    </row>
    <row r="227" spans="1:2" x14ac:dyDescent="0.3">
      <c r="A227" s="4" t="s">
        <v>7717</v>
      </c>
      <c r="B227" s="5">
        <v>46000</v>
      </c>
    </row>
    <row r="228" spans="1:2" x14ac:dyDescent="0.3">
      <c r="A228" s="4" t="s">
        <v>7886</v>
      </c>
      <c r="B228" s="5">
        <v>98000</v>
      </c>
    </row>
    <row r="229" spans="1:2" x14ac:dyDescent="0.3">
      <c r="A229" s="4" t="s">
        <v>7710</v>
      </c>
      <c r="B229" s="5">
        <v>34000</v>
      </c>
    </row>
    <row r="230" spans="1:2" x14ac:dyDescent="0.3">
      <c r="A230" s="4" t="s">
        <v>7673</v>
      </c>
      <c r="B230" s="5">
        <v>11000</v>
      </c>
    </row>
    <row r="231" spans="1:2" x14ac:dyDescent="0.3">
      <c r="A231" s="4" t="s">
        <v>7737</v>
      </c>
      <c r="B231" s="5">
        <v>43444.444444444445</v>
      </c>
    </row>
    <row r="232" spans="1:2" x14ac:dyDescent="0.3">
      <c r="A232" s="4" t="s">
        <v>7885</v>
      </c>
      <c r="B232" s="5">
        <v>98000</v>
      </c>
    </row>
    <row r="233" spans="1:2" x14ac:dyDescent="0.3">
      <c r="A233" s="4" t="s">
        <v>7822</v>
      </c>
      <c r="B233" s="5">
        <v>48000</v>
      </c>
    </row>
    <row r="234" spans="1:2" x14ac:dyDescent="0.3">
      <c r="A234" s="4" t="s">
        <v>7665</v>
      </c>
      <c r="B234" s="5">
        <v>30333.333333333332</v>
      </c>
    </row>
    <row r="235" spans="1:2" x14ac:dyDescent="0.3">
      <c r="A235" s="4" t="s">
        <v>7772</v>
      </c>
      <c r="B235" s="5">
        <v>57500</v>
      </c>
    </row>
    <row r="236" spans="1:2" x14ac:dyDescent="0.3">
      <c r="A236" s="4" t="s">
        <v>7783</v>
      </c>
      <c r="B236" s="5">
        <v>43000</v>
      </c>
    </row>
    <row r="237" spans="1:2" x14ac:dyDescent="0.3">
      <c r="A237" s="4" t="s">
        <v>7649</v>
      </c>
      <c r="B237" s="5">
        <v>51677.028451001053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B3967-B5A0-4BCC-BC28-F668B4B91276}">
  <dimension ref="A3:C14"/>
  <sheetViews>
    <sheetView workbookViewId="0">
      <selection activeCell="B7" sqref="B7"/>
    </sheetView>
  </sheetViews>
  <sheetFormatPr defaultRowHeight="14.4" x14ac:dyDescent="0.3"/>
  <cols>
    <col min="1" max="1" width="31" bestFit="1" customWidth="1"/>
    <col min="2" max="2" width="21" bestFit="1" customWidth="1"/>
    <col min="3" max="3" width="21.44140625" bestFit="1" customWidth="1"/>
  </cols>
  <sheetData>
    <row r="3" spans="1:3" x14ac:dyDescent="0.3">
      <c r="A3" s="3" t="s">
        <v>10</v>
      </c>
      <c r="B3" t="s">
        <v>7650</v>
      </c>
      <c r="C3" t="s">
        <v>7651</v>
      </c>
    </row>
    <row r="4" spans="1:3" x14ac:dyDescent="0.3">
      <c r="A4" s="4" t="s">
        <v>930</v>
      </c>
      <c r="B4" s="5">
        <v>84000</v>
      </c>
      <c r="C4" s="5">
        <v>90000</v>
      </c>
    </row>
    <row r="5" spans="1:3" x14ac:dyDescent="0.3">
      <c r="A5" s="4" t="s">
        <v>2621</v>
      </c>
      <c r="B5" s="5">
        <v>82500</v>
      </c>
      <c r="C5" s="5">
        <v>108000</v>
      </c>
    </row>
    <row r="6" spans="1:3" x14ac:dyDescent="0.3">
      <c r="A6" s="4" t="s">
        <v>3689</v>
      </c>
      <c r="B6" s="5">
        <v>69666.666666666672</v>
      </c>
      <c r="C6" s="5">
        <v>116000</v>
      </c>
    </row>
    <row r="7" spans="1:3" x14ac:dyDescent="0.3">
      <c r="A7" s="4" t="s">
        <v>2590</v>
      </c>
      <c r="B7" s="5">
        <v>69200</v>
      </c>
      <c r="C7" s="5">
        <v>110400</v>
      </c>
    </row>
    <row r="8" spans="1:3" x14ac:dyDescent="0.3">
      <c r="A8" s="4" t="s">
        <v>1188</v>
      </c>
      <c r="B8" s="5">
        <v>67000</v>
      </c>
      <c r="C8" s="5">
        <v>99500</v>
      </c>
    </row>
    <row r="9" spans="1:3" x14ac:dyDescent="0.3">
      <c r="A9" s="4" t="s">
        <v>2295</v>
      </c>
      <c r="B9" s="5">
        <v>66500</v>
      </c>
      <c r="C9" s="5">
        <v>74000</v>
      </c>
    </row>
    <row r="10" spans="1:3" x14ac:dyDescent="0.3">
      <c r="A10" s="4" t="s">
        <v>2115</v>
      </c>
      <c r="B10" s="5">
        <v>65000</v>
      </c>
      <c r="C10" s="5">
        <v>81000</v>
      </c>
    </row>
    <row r="11" spans="1:3" x14ac:dyDescent="0.3">
      <c r="A11" s="4" t="s">
        <v>539</v>
      </c>
      <c r="B11" s="5">
        <v>64000</v>
      </c>
      <c r="C11" s="5">
        <v>112000</v>
      </c>
    </row>
    <row r="12" spans="1:3" x14ac:dyDescent="0.3">
      <c r="A12" s="4" t="s">
        <v>74</v>
      </c>
      <c r="B12" s="5">
        <v>62833.333333333336</v>
      </c>
      <c r="C12" s="5">
        <v>94166.666666666672</v>
      </c>
    </row>
    <row r="13" spans="1:3" x14ac:dyDescent="0.3">
      <c r="A13" s="4" t="s">
        <v>475</v>
      </c>
      <c r="B13" s="5">
        <v>61363.63636363636</v>
      </c>
      <c r="C13" s="5">
        <v>104848.48484848485</v>
      </c>
    </row>
    <row r="14" spans="1:3" x14ac:dyDescent="0.3">
      <c r="A14" s="4" t="s">
        <v>7649</v>
      </c>
      <c r="B14" s="5">
        <v>64310.34482758621</v>
      </c>
      <c r="C14" s="5">
        <v>103362.06896551725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8272B-D3E9-493B-967E-12934E546908}">
  <dimension ref="A3:C6"/>
  <sheetViews>
    <sheetView tabSelected="1" workbookViewId="0">
      <selection activeCell="D7" sqref="D7"/>
    </sheetView>
  </sheetViews>
  <sheetFormatPr defaultRowHeight="14.4" x14ac:dyDescent="0.3"/>
  <cols>
    <col min="1" max="1" width="14.33203125" bestFit="1" customWidth="1"/>
    <col min="2" max="2" width="21" bestFit="1" customWidth="1"/>
    <col min="3" max="3" width="21.44140625" bestFit="1" customWidth="1"/>
    <col min="4" max="4" width="10.77734375" bestFit="1" customWidth="1"/>
  </cols>
  <sheetData>
    <row r="3" spans="1:3" x14ac:dyDescent="0.3">
      <c r="A3" s="3" t="s">
        <v>7652</v>
      </c>
      <c r="B3" t="s">
        <v>7650</v>
      </c>
      <c r="C3" t="s">
        <v>7651</v>
      </c>
    </row>
    <row r="4" spans="1:3" x14ac:dyDescent="0.3">
      <c r="A4" s="4" t="s">
        <v>6172</v>
      </c>
      <c r="B4" s="5">
        <v>51668.831168831166</v>
      </c>
      <c r="C4" s="5">
        <v>88642.857142857145</v>
      </c>
    </row>
    <row r="5" spans="1:3" x14ac:dyDescent="0.3">
      <c r="A5" s="4" t="s">
        <v>41</v>
      </c>
      <c r="B5" s="5">
        <v>51677.752293577985</v>
      </c>
      <c r="C5" s="5">
        <v>89945.527522935779</v>
      </c>
    </row>
    <row r="6" spans="1:3" x14ac:dyDescent="0.3">
      <c r="A6" s="4" t="s">
        <v>7649</v>
      </c>
      <c r="B6" s="5">
        <v>51677.028451001053</v>
      </c>
      <c r="C6" s="5">
        <v>89839.83140147524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9EAE00-666F-4C72-8BE3-21346B2A40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DataAnalyst</vt:lpstr>
      <vt:lpstr>Cleaning</vt:lpstr>
      <vt:lpstr>Final</vt:lpstr>
      <vt:lpstr>Data</vt:lpstr>
      <vt:lpstr>SkillSalary</vt:lpstr>
      <vt:lpstr>Skills</vt:lpstr>
      <vt:lpstr>Location</vt:lpstr>
      <vt:lpstr>SalaryIndustry</vt:lpstr>
      <vt:lpstr>AvgSalary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2023-07-10T10:52:24Z</dcterms:created>
  <dcterms:modified xsi:type="dcterms:W3CDTF">2023-07-16T10:58:21Z</dcterms:modified>
</cp:coreProperties>
</file>